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h\OneDrive\Área de Trabalho\Files\Itau Asset\"/>
    </mc:Choice>
  </mc:AlternateContent>
  <xr:revisionPtr revIDLastSave="0" documentId="13_ncr:1_{BD2361B9-B4D3-4ED5-A269-FD4AAE76CC71}" xr6:coauthVersionLast="47" xr6:coauthVersionMax="47" xr10:uidLastSave="{00000000-0000-0000-0000-000000000000}"/>
  <bookViews>
    <workbookView xWindow="-120" yWindow="-120" windowWidth="29040" windowHeight="16440" tabRatio="500" activeTab="6" xr2:uid="{00000000-000D-0000-FFFF-FFFF00000000}"/>
  </bookViews>
  <sheets>
    <sheet name="Dados StatusInvest" sheetId="3" r:id="rId1"/>
    <sheet name="Setor" sheetId="4" state="hidden" r:id="rId2"/>
    <sheet name="Classificação" sheetId="5" state="hidden" r:id="rId3"/>
    <sheet name="Ranking Screeners" sheetId="6" state="hidden" r:id="rId4"/>
    <sheet name="SETORES" sheetId="8" r:id="rId5"/>
    <sheet name="SMAL" sheetId="9" r:id="rId6"/>
    <sheet name="Principal" sheetId="10" r:id="rId7"/>
  </sheets>
  <definedNames>
    <definedName name="_xlnm._FilterDatabase" localSheetId="4" hidden="1">SETORES!$A$1:$G$486</definedName>
    <definedName name="_xlnm._FilterDatabase" localSheetId="5" hidden="1">SMAL!$A$1:$AI$140</definedName>
    <definedName name="Z_C6304C12_0C33_4D9B_98C3_0F086544B43C_.wvu.FilterData" localSheetId="3">'Ranking Screeners'!$B$5:$H$443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E48" i="10" l="1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AK33" i="10" s="1"/>
  <c r="H48" i="10"/>
  <c r="G48" i="10"/>
  <c r="F48" i="10"/>
  <c r="E48" i="10"/>
  <c r="D48" i="10"/>
  <c r="C48" i="10"/>
  <c r="B48" i="10"/>
  <c r="AD47" i="10"/>
  <c r="AC47" i="10"/>
  <c r="AB47" i="10"/>
  <c r="AA47" i="10"/>
  <c r="Z47" i="10"/>
  <c r="Y47" i="10"/>
  <c r="AP45" i="10" s="1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AI45" i="10" s="1"/>
  <c r="J47" i="10"/>
  <c r="I47" i="10"/>
  <c r="AK45" i="10" s="1"/>
  <c r="H47" i="10"/>
  <c r="AJ45" i="10" s="1"/>
  <c r="G47" i="10"/>
  <c r="F47" i="10"/>
  <c r="E47" i="10"/>
  <c r="D47" i="10"/>
  <c r="C47" i="10"/>
  <c r="B47" i="10"/>
  <c r="AO45" i="10"/>
  <c r="AN45" i="10"/>
  <c r="AM45" i="10"/>
  <c r="AL45" i="10"/>
  <c r="AH45" i="10"/>
  <c r="AE45" i="10"/>
  <c r="AO44" i="10"/>
  <c r="AN44" i="10"/>
  <c r="AM44" i="10"/>
  <c r="AL44" i="10"/>
  <c r="AH44" i="10"/>
  <c r="AE44" i="10"/>
  <c r="AQ44" i="10" s="1"/>
  <c r="AO43" i="10"/>
  <c r="AN43" i="10"/>
  <c r="AM43" i="10"/>
  <c r="AL43" i="10"/>
  <c r="AH43" i="10"/>
  <c r="AE43" i="10"/>
  <c r="AO42" i="10"/>
  <c r="AN42" i="10"/>
  <c r="AM42" i="10"/>
  <c r="AL42" i="10"/>
  <c r="AH42" i="10"/>
  <c r="AE42" i="10"/>
  <c r="AQ42" i="10" s="1"/>
  <c r="AO41" i="10"/>
  <c r="AN41" i="10"/>
  <c r="AM41" i="10"/>
  <c r="AL41" i="10"/>
  <c r="AH41" i="10"/>
  <c r="AE41" i="10"/>
  <c r="AO40" i="10"/>
  <c r="AN40" i="10"/>
  <c r="AM40" i="10"/>
  <c r="AL40" i="10"/>
  <c r="AH40" i="10"/>
  <c r="AE40" i="10"/>
  <c r="AQ40" i="10" s="1"/>
  <c r="AO39" i="10"/>
  <c r="AN39" i="10"/>
  <c r="AM39" i="10"/>
  <c r="AL39" i="10"/>
  <c r="AH39" i="10"/>
  <c r="AE39" i="10"/>
  <c r="AO38" i="10"/>
  <c r="AN38" i="10"/>
  <c r="AM38" i="10"/>
  <c r="AL38" i="10"/>
  <c r="AH38" i="10"/>
  <c r="AE38" i="10"/>
  <c r="AQ38" i="10" s="1"/>
  <c r="AO37" i="10"/>
  <c r="AN37" i="10"/>
  <c r="AM37" i="10"/>
  <c r="AL37" i="10"/>
  <c r="AH37" i="10"/>
  <c r="AE37" i="10"/>
  <c r="AO36" i="10"/>
  <c r="AN36" i="10"/>
  <c r="AM36" i="10"/>
  <c r="AL36" i="10"/>
  <c r="AH36" i="10"/>
  <c r="AE36" i="10"/>
  <c r="AQ36" i="10" s="1"/>
  <c r="AO35" i="10"/>
  <c r="AN35" i="10"/>
  <c r="AM35" i="10"/>
  <c r="AL35" i="10"/>
  <c r="AH35" i="10"/>
  <c r="AE35" i="10"/>
  <c r="AO34" i="10"/>
  <c r="AN34" i="10"/>
  <c r="AM34" i="10"/>
  <c r="AL34" i="10"/>
  <c r="AI34" i="10"/>
  <c r="AH34" i="10"/>
  <c r="AE34" i="10"/>
  <c r="AO33" i="10"/>
  <c r="AN33" i="10"/>
  <c r="AM33" i="10"/>
  <c r="AL33" i="10"/>
  <c r="AI33" i="10"/>
  <c r="AH33" i="10"/>
  <c r="AE33" i="10"/>
  <c r="AO32" i="10"/>
  <c r="AN32" i="10"/>
  <c r="AM32" i="10"/>
  <c r="AL32" i="10"/>
  <c r="AI32" i="10"/>
  <c r="AH32" i="10"/>
  <c r="AE32" i="10"/>
  <c r="AO31" i="10"/>
  <c r="AN31" i="10"/>
  <c r="AM31" i="10"/>
  <c r="AL31" i="10"/>
  <c r="AI31" i="10"/>
  <c r="AH31" i="10"/>
  <c r="AE31" i="10"/>
  <c r="AQ31" i="10" s="1"/>
  <c r="AO30" i="10"/>
  <c r="AN30" i="10"/>
  <c r="AM30" i="10"/>
  <c r="AL30" i="10"/>
  <c r="AI30" i="10"/>
  <c r="AH30" i="10"/>
  <c r="AE30" i="10"/>
  <c r="AO29" i="10"/>
  <c r="AN29" i="10"/>
  <c r="AM29" i="10"/>
  <c r="AL29" i="10"/>
  <c r="AI29" i="10"/>
  <c r="AH29" i="10"/>
  <c r="AE29" i="10"/>
  <c r="AQ29" i="10" s="1"/>
  <c r="AO28" i="10"/>
  <c r="AN28" i="10"/>
  <c r="AM28" i="10"/>
  <c r="AL28" i="10"/>
  <c r="AI28" i="10"/>
  <c r="AH28" i="10"/>
  <c r="AE28" i="10"/>
  <c r="AO27" i="10"/>
  <c r="AN27" i="10"/>
  <c r="AM27" i="10"/>
  <c r="AL27" i="10"/>
  <c r="AI27" i="10"/>
  <c r="AH27" i="10"/>
  <c r="AE27" i="10"/>
  <c r="AO26" i="10"/>
  <c r="AN26" i="10"/>
  <c r="AM26" i="10"/>
  <c r="AL26" i="10"/>
  <c r="AI26" i="10"/>
  <c r="AH26" i="10"/>
  <c r="AE26" i="10"/>
  <c r="AQ26" i="10" s="1"/>
  <c r="AO25" i="10"/>
  <c r="AN25" i="10"/>
  <c r="AM25" i="10"/>
  <c r="AL25" i="10"/>
  <c r="AI25" i="10"/>
  <c r="AH25" i="10"/>
  <c r="AE25" i="10"/>
  <c r="AO24" i="10"/>
  <c r="AN24" i="10"/>
  <c r="AM24" i="10"/>
  <c r="AL24" i="10"/>
  <c r="AI24" i="10"/>
  <c r="AH24" i="10"/>
  <c r="AE24" i="10"/>
  <c r="AQ24" i="10" s="1"/>
  <c r="AO23" i="10"/>
  <c r="AN23" i="10"/>
  <c r="AM23" i="10"/>
  <c r="AL23" i="10"/>
  <c r="AI23" i="10"/>
  <c r="AH23" i="10"/>
  <c r="AE23" i="10"/>
  <c r="AO22" i="10"/>
  <c r="AN22" i="10"/>
  <c r="AM22" i="10"/>
  <c r="AL22" i="10"/>
  <c r="AI22" i="10"/>
  <c r="AH22" i="10"/>
  <c r="AE22" i="10"/>
  <c r="AO21" i="10"/>
  <c r="AN21" i="10"/>
  <c r="AM21" i="10"/>
  <c r="AL21" i="10"/>
  <c r="AI21" i="10"/>
  <c r="AH21" i="10"/>
  <c r="AE21" i="10"/>
  <c r="AO20" i="10"/>
  <c r="AN20" i="10"/>
  <c r="AM20" i="10"/>
  <c r="AL20" i="10"/>
  <c r="AI20" i="10"/>
  <c r="AH20" i="10"/>
  <c r="AE20" i="10"/>
  <c r="AO19" i="10"/>
  <c r="AN19" i="10"/>
  <c r="AM19" i="10"/>
  <c r="AL19" i="10"/>
  <c r="AI19" i="10"/>
  <c r="AH19" i="10"/>
  <c r="AE19" i="10"/>
  <c r="AQ19" i="10" s="1"/>
  <c r="AO18" i="10"/>
  <c r="AN18" i="10"/>
  <c r="AM18" i="10"/>
  <c r="AL18" i="10"/>
  <c r="AI18" i="10"/>
  <c r="AH18" i="10"/>
  <c r="AE18" i="10"/>
  <c r="AO17" i="10"/>
  <c r="AN17" i="10"/>
  <c r="AM17" i="10"/>
  <c r="AL17" i="10"/>
  <c r="AI17" i="10"/>
  <c r="AH17" i="10"/>
  <c r="AE17" i="10"/>
  <c r="AQ17" i="10" s="1"/>
  <c r="AO16" i="10"/>
  <c r="AN16" i="10"/>
  <c r="AM16" i="10"/>
  <c r="AL16" i="10"/>
  <c r="AI16" i="10"/>
  <c r="AH16" i="10"/>
  <c r="AE16" i="10"/>
  <c r="AO15" i="10"/>
  <c r="AN15" i="10"/>
  <c r="AM15" i="10"/>
  <c r="AL15" i="10"/>
  <c r="AI15" i="10"/>
  <c r="AH15" i="10"/>
  <c r="AE15" i="10"/>
  <c r="AO14" i="10"/>
  <c r="AN14" i="10"/>
  <c r="AM14" i="10"/>
  <c r="AL14" i="10"/>
  <c r="AI14" i="10"/>
  <c r="AH14" i="10"/>
  <c r="AE14" i="10"/>
  <c r="AQ14" i="10" s="1"/>
  <c r="AO13" i="10"/>
  <c r="AN13" i="10"/>
  <c r="AM13" i="10"/>
  <c r="AL13" i="10"/>
  <c r="AI13" i="10"/>
  <c r="AH13" i="10"/>
  <c r="AE13" i="10"/>
  <c r="AO12" i="10"/>
  <c r="AN12" i="10"/>
  <c r="AM12" i="10"/>
  <c r="AL12" i="10"/>
  <c r="AI12" i="10"/>
  <c r="AH12" i="10"/>
  <c r="AE12" i="10"/>
  <c r="AQ12" i="10" s="1"/>
  <c r="AO11" i="10"/>
  <c r="AN11" i="10"/>
  <c r="AM11" i="10"/>
  <c r="AL11" i="10"/>
  <c r="AI11" i="10"/>
  <c r="AH11" i="10"/>
  <c r="AE11" i="10"/>
  <c r="AO10" i="10"/>
  <c r="AN10" i="10"/>
  <c r="AM10" i="10"/>
  <c r="AL10" i="10"/>
  <c r="AI10" i="10"/>
  <c r="AH10" i="10"/>
  <c r="AE10" i="10"/>
  <c r="AO9" i="10"/>
  <c r="AN9" i="10"/>
  <c r="AM9" i="10"/>
  <c r="AL9" i="10"/>
  <c r="AI9" i="10"/>
  <c r="AH9" i="10"/>
  <c r="AE9" i="10"/>
  <c r="AO8" i="10"/>
  <c r="AN8" i="10"/>
  <c r="AM8" i="10"/>
  <c r="AL8" i="10"/>
  <c r="AI8" i="10"/>
  <c r="AH8" i="10"/>
  <c r="AE8" i="10"/>
  <c r="AO7" i="10"/>
  <c r="AN7" i="10"/>
  <c r="AM7" i="10"/>
  <c r="AL7" i="10"/>
  <c r="AI7" i="10"/>
  <c r="AH7" i="10"/>
  <c r="AE7" i="10"/>
  <c r="AQ7" i="10" s="1"/>
  <c r="AO6" i="10"/>
  <c r="AN6" i="10"/>
  <c r="AM6" i="10"/>
  <c r="AL6" i="10"/>
  <c r="AI6" i="10"/>
  <c r="AH6" i="10"/>
  <c r="AE6" i="10"/>
  <c r="AO5" i="10"/>
  <c r="AN5" i="10"/>
  <c r="AM5" i="10"/>
  <c r="AL5" i="10"/>
  <c r="AI5" i="10"/>
  <c r="AH5" i="10"/>
  <c r="AE5" i="10"/>
  <c r="AQ5" i="10" s="1"/>
  <c r="AO4" i="10"/>
  <c r="AN4" i="10"/>
  <c r="AM4" i="10"/>
  <c r="AL4" i="10"/>
  <c r="AI4" i="10"/>
  <c r="AH4" i="10"/>
  <c r="AE4" i="10"/>
  <c r="AO3" i="10"/>
  <c r="AN3" i="10"/>
  <c r="AM3" i="10"/>
  <c r="AL3" i="10"/>
  <c r="AI3" i="10"/>
  <c r="AH3" i="10"/>
  <c r="AE3" i="10"/>
  <c r="AE47" i="10" s="1"/>
  <c r="AI140" i="9"/>
  <c r="D140" i="9"/>
  <c r="C140" i="9"/>
  <c r="B140" i="9"/>
  <c r="AI139" i="9"/>
  <c r="D139" i="9"/>
  <c r="C139" i="9"/>
  <c r="B139" i="9"/>
  <c r="AI138" i="9"/>
  <c r="D138" i="9"/>
  <c r="C138" i="9"/>
  <c r="B138" i="9"/>
  <c r="AI137" i="9"/>
  <c r="AK137" i="9" s="1"/>
  <c r="D137" i="9"/>
  <c r="C137" i="9"/>
  <c r="B137" i="9"/>
  <c r="AI136" i="9"/>
  <c r="D136" i="9"/>
  <c r="C136" i="9"/>
  <c r="B136" i="9"/>
  <c r="AI135" i="9"/>
  <c r="D135" i="9"/>
  <c r="C135" i="9"/>
  <c r="B135" i="9"/>
  <c r="AI134" i="9"/>
  <c r="D134" i="9"/>
  <c r="C134" i="9"/>
  <c r="B134" i="9"/>
  <c r="AI133" i="9"/>
  <c r="D133" i="9"/>
  <c r="C133" i="9"/>
  <c r="B133" i="9"/>
  <c r="AI132" i="9"/>
  <c r="D132" i="9"/>
  <c r="C132" i="9"/>
  <c r="B132" i="9"/>
  <c r="AI131" i="9"/>
  <c r="D131" i="9"/>
  <c r="C131" i="9"/>
  <c r="B131" i="9"/>
  <c r="AI130" i="9"/>
  <c r="D130" i="9"/>
  <c r="C130" i="9"/>
  <c r="B130" i="9"/>
  <c r="AI129" i="9"/>
  <c r="D129" i="9"/>
  <c r="C129" i="9"/>
  <c r="B129" i="9"/>
  <c r="AI128" i="9"/>
  <c r="D128" i="9"/>
  <c r="C128" i="9"/>
  <c r="B128" i="9"/>
  <c r="AI127" i="9"/>
  <c r="D127" i="9"/>
  <c r="C127" i="9"/>
  <c r="B127" i="9"/>
  <c r="AI126" i="9"/>
  <c r="D126" i="9"/>
  <c r="C126" i="9"/>
  <c r="B126" i="9"/>
  <c r="AI125" i="9"/>
  <c r="D125" i="9"/>
  <c r="C125" i="9"/>
  <c r="B125" i="9"/>
  <c r="AI124" i="9"/>
  <c r="D124" i="9"/>
  <c r="C124" i="9"/>
  <c r="B124" i="9"/>
  <c r="AI123" i="9"/>
  <c r="D123" i="9"/>
  <c r="C123" i="9"/>
  <c r="B123" i="9"/>
  <c r="AI122" i="9"/>
  <c r="D122" i="9"/>
  <c r="C122" i="9"/>
  <c r="B122" i="9"/>
  <c r="AI121" i="9"/>
  <c r="D121" i="9"/>
  <c r="C121" i="9"/>
  <c r="B121" i="9"/>
  <c r="AI120" i="9"/>
  <c r="D120" i="9"/>
  <c r="C120" i="9"/>
  <c r="B120" i="9"/>
  <c r="AI119" i="9"/>
  <c r="D119" i="9"/>
  <c r="C119" i="9"/>
  <c r="B119" i="9"/>
  <c r="AI118" i="9"/>
  <c r="D118" i="9"/>
  <c r="C118" i="9"/>
  <c r="B118" i="9"/>
  <c r="AI117" i="9"/>
  <c r="D117" i="9"/>
  <c r="C117" i="9"/>
  <c r="B117" i="9"/>
  <c r="AI116" i="9"/>
  <c r="D116" i="9"/>
  <c r="C116" i="9"/>
  <c r="B116" i="9"/>
  <c r="AI115" i="9"/>
  <c r="D115" i="9"/>
  <c r="C115" i="9"/>
  <c r="B115" i="9"/>
  <c r="AI114" i="9"/>
  <c r="D114" i="9"/>
  <c r="C114" i="9"/>
  <c r="B114" i="9"/>
  <c r="AI113" i="9"/>
  <c r="D113" i="9"/>
  <c r="C113" i="9"/>
  <c r="B113" i="9"/>
  <c r="AI112" i="9"/>
  <c r="D112" i="9"/>
  <c r="C112" i="9"/>
  <c r="B112" i="9"/>
  <c r="AI111" i="9"/>
  <c r="D111" i="9"/>
  <c r="C111" i="9"/>
  <c r="B111" i="9"/>
  <c r="AI110" i="9"/>
  <c r="D110" i="9"/>
  <c r="C110" i="9"/>
  <c r="B110" i="9"/>
  <c r="AI109" i="9"/>
  <c r="D109" i="9"/>
  <c r="C109" i="9"/>
  <c r="B109" i="9"/>
  <c r="AI108" i="9"/>
  <c r="D108" i="9"/>
  <c r="C108" i="9"/>
  <c r="B108" i="9"/>
  <c r="AI107" i="9"/>
  <c r="D107" i="9"/>
  <c r="C107" i="9"/>
  <c r="B107" i="9"/>
  <c r="AI106" i="9"/>
  <c r="D106" i="9"/>
  <c r="C106" i="9"/>
  <c r="B106" i="9"/>
  <c r="AI105" i="9"/>
  <c r="D105" i="9"/>
  <c r="C105" i="9"/>
  <c r="B105" i="9"/>
  <c r="AI104" i="9"/>
  <c r="D104" i="9"/>
  <c r="C104" i="9"/>
  <c r="B104" i="9"/>
  <c r="AI103" i="9"/>
  <c r="AK103" i="9" s="1"/>
  <c r="D103" i="9"/>
  <c r="C103" i="9"/>
  <c r="B103" i="9"/>
  <c r="AI102" i="9"/>
  <c r="D102" i="9"/>
  <c r="C102" i="9"/>
  <c r="B102" i="9"/>
  <c r="AI101" i="9"/>
  <c r="D101" i="9"/>
  <c r="C101" i="9"/>
  <c r="B101" i="9"/>
  <c r="AI100" i="9"/>
  <c r="D100" i="9"/>
  <c r="C100" i="9"/>
  <c r="B100" i="9"/>
  <c r="AI99" i="9"/>
  <c r="D99" i="9"/>
  <c r="C99" i="9"/>
  <c r="B99" i="9"/>
  <c r="AI98" i="9"/>
  <c r="D98" i="9"/>
  <c r="C98" i="9"/>
  <c r="B98" i="9"/>
  <c r="AI97" i="9"/>
  <c r="D97" i="9"/>
  <c r="C97" i="9"/>
  <c r="B97" i="9"/>
  <c r="AI96" i="9"/>
  <c r="D96" i="9"/>
  <c r="C96" i="9"/>
  <c r="B96" i="9"/>
  <c r="AI95" i="9"/>
  <c r="D95" i="9"/>
  <c r="C95" i="9"/>
  <c r="B95" i="9"/>
  <c r="AI94" i="9"/>
  <c r="D94" i="9"/>
  <c r="C94" i="9"/>
  <c r="B94" i="9"/>
  <c r="AI93" i="9"/>
  <c r="D93" i="9"/>
  <c r="C93" i="9"/>
  <c r="B93" i="9"/>
  <c r="AI92" i="9"/>
  <c r="D92" i="9"/>
  <c r="C92" i="9"/>
  <c r="B92" i="9"/>
  <c r="AI91" i="9"/>
  <c r="D91" i="9"/>
  <c r="C91" i="9"/>
  <c r="B91" i="9"/>
  <c r="AI90" i="9"/>
  <c r="D90" i="9"/>
  <c r="C90" i="9"/>
  <c r="B90" i="9"/>
  <c r="AI89" i="9"/>
  <c r="D89" i="9"/>
  <c r="C89" i="9"/>
  <c r="B89" i="9"/>
  <c r="AI88" i="9"/>
  <c r="D88" i="9"/>
  <c r="C88" i="9"/>
  <c r="B88" i="9"/>
  <c r="AI87" i="9"/>
  <c r="D87" i="9"/>
  <c r="C87" i="9"/>
  <c r="B87" i="9"/>
  <c r="AI86" i="9"/>
  <c r="D86" i="9"/>
  <c r="C86" i="9"/>
  <c r="B86" i="9"/>
  <c r="AI85" i="9"/>
  <c r="D85" i="9"/>
  <c r="C85" i="9"/>
  <c r="B85" i="9"/>
  <c r="AI84" i="9"/>
  <c r="D84" i="9"/>
  <c r="C84" i="9"/>
  <c r="B84" i="9"/>
  <c r="AI83" i="9"/>
  <c r="D83" i="9"/>
  <c r="C83" i="9"/>
  <c r="B83" i="9"/>
  <c r="AI82" i="9"/>
  <c r="D82" i="9"/>
  <c r="C82" i="9"/>
  <c r="B82" i="9"/>
  <c r="AI81" i="9"/>
  <c r="D81" i="9"/>
  <c r="C81" i="9"/>
  <c r="B81" i="9"/>
  <c r="AI80" i="9"/>
  <c r="D80" i="9"/>
  <c r="C80" i="9"/>
  <c r="B80" i="9"/>
  <c r="AI79" i="9"/>
  <c r="D79" i="9"/>
  <c r="C79" i="9"/>
  <c r="B79" i="9"/>
  <c r="AI78" i="9"/>
  <c r="D78" i="9"/>
  <c r="C78" i="9"/>
  <c r="B78" i="9"/>
  <c r="AI77" i="9"/>
  <c r="AK77" i="9" s="1"/>
  <c r="D77" i="9"/>
  <c r="C77" i="9"/>
  <c r="B77" i="9"/>
  <c r="AI76" i="9"/>
  <c r="D76" i="9"/>
  <c r="C76" i="9"/>
  <c r="B76" i="9"/>
  <c r="AI75" i="9"/>
  <c r="D75" i="9"/>
  <c r="C75" i="9"/>
  <c r="B75" i="9"/>
  <c r="AI74" i="9"/>
  <c r="D74" i="9"/>
  <c r="C74" i="9"/>
  <c r="B74" i="9"/>
  <c r="AI73" i="9"/>
  <c r="D73" i="9"/>
  <c r="C73" i="9"/>
  <c r="B73" i="9"/>
  <c r="AI72" i="9"/>
  <c r="D72" i="9"/>
  <c r="C72" i="9"/>
  <c r="B72" i="9"/>
  <c r="AI71" i="9"/>
  <c r="D71" i="9"/>
  <c r="C71" i="9"/>
  <c r="B71" i="9"/>
  <c r="AI70" i="9"/>
  <c r="D70" i="9"/>
  <c r="C70" i="9"/>
  <c r="B70" i="9"/>
  <c r="AI69" i="9"/>
  <c r="D69" i="9"/>
  <c r="C69" i="9"/>
  <c r="B69" i="9"/>
  <c r="AI68" i="9"/>
  <c r="D68" i="9"/>
  <c r="C68" i="9"/>
  <c r="B68" i="9"/>
  <c r="AI67" i="9"/>
  <c r="D67" i="9"/>
  <c r="C67" i="9"/>
  <c r="B67" i="9"/>
  <c r="AI66" i="9"/>
  <c r="D66" i="9"/>
  <c r="C66" i="9"/>
  <c r="B66" i="9"/>
  <c r="AI65" i="9"/>
  <c r="D65" i="9"/>
  <c r="C65" i="9"/>
  <c r="B65" i="9"/>
  <c r="AI64" i="9"/>
  <c r="D64" i="9"/>
  <c r="C64" i="9"/>
  <c r="B64" i="9"/>
  <c r="AI63" i="9"/>
  <c r="D63" i="9"/>
  <c r="C63" i="9"/>
  <c r="B63" i="9"/>
  <c r="AI62" i="9"/>
  <c r="D62" i="9"/>
  <c r="C62" i="9"/>
  <c r="B62" i="9"/>
  <c r="AI61" i="9"/>
  <c r="D61" i="9"/>
  <c r="C61" i="9"/>
  <c r="B61" i="9"/>
  <c r="AI60" i="9"/>
  <c r="D60" i="9"/>
  <c r="C60" i="9"/>
  <c r="B60" i="9"/>
  <c r="AI59" i="9"/>
  <c r="D59" i="9"/>
  <c r="C59" i="9"/>
  <c r="B59" i="9"/>
  <c r="AK58" i="9"/>
  <c r="AI58" i="9"/>
  <c r="D58" i="9"/>
  <c r="C58" i="9"/>
  <c r="B58" i="9"/>
  <c r="AI57" i="9"/>
  <c r="D57" i="9"/>
  <c r="C57" i="9"/>
  <c r="B57" i="9"/>
  <c r="AI56" i="9"/>
  <c r="D56" i="9"/>
  <c r="C56" i="9"/>
  <c r="B56" i="9"/>
  <c r="AI55" i="9"/>
  <c r="D55" i="9"/>
  <c r="C55" i="9"/>
  <c r="B55" i="9"/>
  <c r="AI54" i="9"/>
  <c r="D54" i="9"/>
  <c r="C54" i="9"/>
  <c r="B54" i="9"/>
  <c r="AI53" i="9"/>
  <c r="D53" i="9"/>
  <c r="C53" i="9"/>
  <c r="B53" i="9"/>
  <c r="AI52" i="9"/>
  <c r="D52" i="9"/>
  <c r="C52" i="9"/>
  <c r="B52" i="9"/>
  <c r="AI51" i="9"/>
  <c r="D51" i="9"/>
  <c r="C51" i="9"/>
  <c r="B51" i="9"/>
  <c r="AI50" i="9"/>
  <c r="D50" i="9"/>
  <c r="C50" i="9"/>
  <c r="B50" i="9"/>
  <c r="AI49" i="9"/>
  <c r="D49" i="9"/>
  <c r="C49" i="9"/>
  <c r="B49" i="9"/>
  <c r="AI48" i="9"/>
  <c r="D48" i="9"/>
  <c r="C48" i="9"/>
  <c r="B48" i="9"/>
  <c r="AI47" i="9"/>
  <c r="D47" i="9"/>
  <c r="C47" i="9"/>
  <c r="B47" i="9"/>
  <c r="AI46" i="9"/>
  <c r="D46" i="9"/>
  <c r="C46" i="9"/>
  <c r="B46" i="9"/>
  <c r="AI45" i="9"/>
  <c r="D45" i="9"/>
  <c r="C45" i="9"/>
  <c r="B45" i="9"/>
  <c r="AI44" i="9"/>
  <c r="D44" i="9"/>
  <c r="C44" i="9"/>
  <c r="B44" i="9"/>
  <c r="AI43" i="9"/>
  <c r="D43" i="9"/>
  <c r="C43" i="9"/>
  <c r="B43" i="9"/>
  <c r="AI42" i="9"/>
  <c r="D42" i="9"/>
  <c r="C42" i="9"/>
  <c r="B42" i="9"/>
  <c r="AI41" i="9"/>
  <c r="D41" i="9"/>
  <c r="C41" i="9"/>
  <c r="B41" i="9"/>
  <c r="AI40" i="9"/>
  <c r="D40" i="9"/>
  <c r="C40" i="9"/>
  <c r="B40" i="9"/>
  <c r="AI39" i="9"/>
  <c r="D39" i="9"/>
  <c r="C39" i="9"/>
  <c r="B39" i="9"/>
  <c r="AI38" i="9"/>
  <c r="D38" i="9"/>
  <c r="C38" i="9"/>
  <c r="B38" i="9"/>
  <c r="AI37" i="9"/>
  <c r="D37" i="9"/>
  <c r="C37" i="9"/>
  <c r="B37" i="9"/>
  <c r="AI36" i="9"/>
  <c r="D36" i="9"/>
  <c r="C36" i="9"/>
  <c r="B36" i="9"/>
  <c r="AI35" i="9"/>
  <c r="D35" i="9"/>
  <c r="C35" i="9"/>
  <c r="B35" i="9"/>
  <c r="AI34" i="9"/>
  <c r="D34" i="9"/>
  <c r="C34" i="9"/>
  <c r="B34" i="9"/>
  <c r="AI33" i="9"/>
  <c r="D33" i="9"/>
  <c r="C33" i="9"/>
  <c r="B33" i="9"/>
  <c r="C146" i="9" s="1"/>
  <c r="AI32" i="9"/>
  <c r="D32" i="9"/>
  <c r="C32" i="9"/>
  <c r="B32" i="9"/>
  <c r="AI31" i="9"/>
  <c r="D31" i="9"/>
  <c r="C31" i="9"/>
  <c r="B31" i="9"/>
  <c r="AI30" i="9"/>
  <c r="AK30" i="9" s="1"/>
  <c r="D30" i="9"/>
  <c r="C30" i="9"/>
  <c r="B30" i="9"/>
  <c r="AI29" i="9"/>
  <c r="D29" i="9"/>
  <c r="C29" i="9"/>
  <c r="B29" i="9"/>
  <c r="AI28" i="9"/>
  <c r="D28" i="9"/>
  <c r="C28" i="9"/>
  <c r="B28" i="9"/>
  <c r="AI27" i="9"/>
  <c r="D27" i="9"/>
  <c r="C27" i="9"/>
  <c r="B27" i="9"/>
  <c r="AI26" i="9"/>
  <c r="D26" i="9"/>
  <c r="C26" i="9"/>
  <c r="C171" i="9" s="1"/>
  <c r="B26" i="9"/>
  <c r="AI25" i="9"/>
  <c r="AK25" i="9" s="1"/>
  <c r="D25" i="9"/>
  <c r="C25" i="9"/>
  <c r="B25" i="9"/>
  <c r="AI24" i="9"/>
  <c r="D24" i="9"/>
  <c r="C24" i="9"/>
  <c r="B24" i="9"/>
  <c r="AI23" i="9"/>
  <c r="D23" i="9"/>
  <c r="C23" i="9"/>
  <c r="B23" i="9"/>
  <c r="AI22" i="9"/>
  <c r="D22" i="9"/>
  <c r="C22" i="9"/>
  <c r="B22" i="9"/>
  <c r="AI21" i="9"/>
  <c r="D21" i="9"/>
  <c r="C21" i="9"/>
  <c r="B21" i="9"/>
  <c r="AI20" i="9"/>
  <c r="D20" i="9"/>
  <c r="C20" i="9"/>
  <c r="B20" i="9"/>
  <c r="AI19" i="9"/>
  <c r="D19" i="9"/>
  <c r="C19" i="9"/>
  <c r="B19" i="9"/>
  <c r="AI18" i="9"/>
  <c r="D18" i="9"/>
  <c r="C18" i="9"/>
  <c r="B18" i="9"/>
  <c r="AI17" i="9"/>
  <c r="D17" i="9"/>
  <c r="C17" i="9"/>
  <c r="B17" i="9"/>
  <c r="AI16" i="9"/>
  <c r="D16" i="9"/>
  <c r="C16" i="9"/>
  <c r="B16" i="9"/>
  <c r="AI15" i="9"/>
  <c r="D15" i="9"/>
  <c r="C15" i="9"/>
  <c r="B15" i="9"/>
  <c r="AI14" i="9"/>
  <c r="D14" i="9"/>
  <c r="C14" i="9"/>
  <c r="B14" i="9"/>
  <c r="AI13" i="9"/>
  <c r="D13" i="9"/>
  <c r="C13" i="9"/>
  <c r="B13" i="9"/>
  <c r="AI12" i="9"/>
  <c r="D12" i="9"/>
  <c r="C12" i="9"/>
  <c r="B12" i="9"/>
  <c r="AI11" i="9"/>
  <c r="D11" i="9"/>
  <c r="C11" i="9"/>
  <c r="B11" i="9"/>
  <c r="AI10" i="9"/>
  <c r="D10" i="9"/>
  <c r="C10" i="9"/>
  <c r="B10" i="9"/>
  <c r="AI9" i="9"/>
  <c r="D9" i="9"/>
  <c r="C9" i="9"/>
  <c r="B9" i="9"/>
  <c r="AI8" i="9"/>
  <c r="D8" i="9"/>
  <c r="C8" i="9"/>
  <c r="B8" i="9"/>
  <c r="AI7" i="9"/>
  <c r="D7" i="9"/>
  <c r="C7" i="9"/>
  <c r="B7" i="9"/>
  <c r="AI6" i="9"/>
  <c r="D6" i="9"/>
  <c r="C6" i="9"/>
  <c r="B6" i="9"/>
  <c r="AI5" i="9"/>
  <c r="D5" i="9"/>
  <c r="C5" i="9"/>
  <c r="B5" i="9"/>
  <c r="AI4" i="9"/>
  <c r="D4" i="9"/>
  <c r="C4" i="9"/>
  <c r="B4" i="9"/>
  <c r="C150" i="9" s="1"/>
  <c r="AI3" i="9"/>
  <c r="D3" i="9"/>
  <c r="C3" i="9"/>
  <c r="C178" i="9" s="1"/>
  <c r="B3" i="9"/>
  <c r="C151" i="9" s="1"/>
  <c r="AI2" i="9"/>
  <c r="D2" i="9"/>
  <c r="C2" i="9"/>
  <c r="B2" i="9"/>
  <c r="O443" i="6"/>
  <c r="N443" i="6"/>
  <c r="D443" i="6"/>
  <c r="C443" i="6"/>
  <c r="O442" i="6"/>
  <c r="N442" i="6"/>
  <c r="D442" i="6"/>
  <c r="C442" i="6"/>
  <c r="O441" i="6"/>
  <c r="N441" i="6"/>
  <c r="D441" i="6"/>
  <c r="C441" i="6"/>
  <c r="O440" i="6"/>
  <c r="N440" i="6"/>
  <c r="D440" i="6"/>
  <c r="C440" i="6"/>
  <c r="Q439" i="6"/>
  <c r="O439" i="6"/>
  <c r="N439" i="6"/>
  <c r="F439" i="6"/>
  <c r="D439" i="6"/>
  <c r="C439" i="6"/>
  <c r="O438" i="6"/>
  <c r="N438" i="6"/>
  <c r="D438" i="6"/>
  <c r="C438" i="6"/>
  <c r="O437" i="6"/>
  <c r="N437" i="6"/>
  <c r="D437" i="6"/>
  <c r="C437" i="6"/>
  <c r="Q436" i="6"/>
  <c r="O436" i="6"/>
  <c r="N436" i="6"/>
  <c r="F436" i="6"/>
  <c r="D436" i="6"/>
  <c r="C436" i="6"/>
  <c r="Q435" i="6"/>
  <c r="O435" i="6"/>
  <c r="N435" i="6"/>
  <c r="F435" i="6"/>
  <c r="D435" i="6"/>
  <c r="C435" i="6"/>
  <c r="O434" i="6"/>
  <c r="N434" i="6"/>
  <c r="D434" i="6"/>
  <c r="C434" i="6"/>
  <c r="Q433" i="6"/>
  <c r="O433" i="6"/>
  <c r="N433" i="6"/>
  <c r="F433" i="6"/>
  <c r="D433" i="6"/>
  <c r="C433" i="6"/>
  <c r="O432" i="6"/>
  <c r="N432" i="6"/>
  <c r="D432" i="6"/>
  <c r="C432" i="6"/>
  <c r="O431" i="6"/>
  <c r="N431" i="6"/>
  <c r="D431" i="6"/>
  <c r="C431" i="6"/>
  <c r="O430" i="6"/>
  <c r="N430" i="6"/>
  <c r="D430" i="6"/>
  <c r="C430" i="6"/>
  <c r="O429" i="6"/>
  <c r="N429" i="6"/>
  <c r="D429" i="6"/>
  <c r="C429" i="6"/>
  <c r="Q428" i="6"/>
  <c r="O428" i="6"/>
  <c r="N428" i="6"/>
  <c r="F428" i="6"/>
  <c r="D428" i="6"/>
  <c r="C428" i="6"/>
  <c r="Q427" i="6"/>
  <c r="O427" i="6"/>
  <c r="P427" i="6" s="1"/>
  <c r="N427" i="6"/>
  <c r="F427" i="6"/>
  <c r="D427" i="6"/>
  <c r="E427" i="6" s="1"/>
  <c r="C427" i="6"/>
  <c r="O426" i="6"/>
  <c r="N426" i="6"/>
  <c r="D426" i="6"/>
  <c r="C426" i="6"/>
  <c r="O425" i="6"/>
  <c r="N425" i="6"/>
  <c r="D425" i="6"/>
  <c r="C425" i="6"/>
  <c r="Q424" i="6"/>
  <c r="O424" i="6"/>
  <c r="P424" i="6" s="1"/>
  <c r="N424" i="6"/>
  <c r="F424" i="6"/>
  <c r="D424" i="6"/>
  <c r="E424" i="6" s="1"/>
  <c r="C424" i="6"/>
  <c r="O423" i="6"/>
  <c r="N423" i="6"/>
  <c r="D423" i="6"/>
  <c r="C423" i="6"/>
  <c r="O422" i="6"/>
  <c r="N422" i="6"/>
  <c r="D422" i="6"/>
  <c r="C422" i="6"/>
  <c r="O421" i="6"/>
  <c r="N421" i="6"/>
  <c r="D421" i="6"/>
  <c r="C421" i="6"/>
  <c r="O420" i="6"/>
  <c r="N420" i="6"/>
  <c r="D420" i="6"/>
  <c r="C420" i="6"/>
  <c r="O419" i="6"/>
  <c r="N419" i="6"/>
  <c r="D419" i="6"/>
  <c r="C419" i="6"/>
  <c r="O418" i="6"/>
  <c r="N418" i="6"/>
  <c r="D418" i="6"/>
  <c r="C418" i="6"/>
  <c r="O417" i="6"/>
  <c r="N417" i="6"/>
  <c r="D417" i="6"/>
  <c r="C417" i="6"/>
  <c r="O416" i="6"/>
  <c r="N416" i="6"/>
  <c r="D416" i="6"/>
  <c r="C416" i="6"/>
  <c r="O415" i="6"/>
  <c r="N415" i="6"/>
  <c r="D415" i="6"/>
  <c r="C415" i="6"/>
  <c r="O414" i="6"/>
  <c r="N414" i="6"/>
  <c r="D414" i="6"/>
  <c r="C414" i="6"/>
  <c r="O413" i="6"/>
  <c r="N413" i="6"/>
  <c r="D413" i="6"/>
  <c r="C413" i="6"/>
  <c r="O412" i="6"/>
  <c r="N412" i="6"/>
  <c r="D412" i="6"/>
  <c r="C412" i="6"/>
  <c r="O411" i="6"/>
  <c r="N411" i="6"/>
  <c r="D411" i="6"/>
  <c r="C411" i="6"/>
  <c r="O410" i="6"/>
  <c r="N410" i="6"/>
  <c r="D410" i="6"/>
  <c r="C410" i="6"/>
  <c r="O409" i="6"/>
  <c r="N409" i="6"/>
  <c r="D409" i="6"/>
  <c r="C409" i="6"/>
  <c r="O408" i="6"/>
  <c r="N408" i="6"/>
  <c r="D408" i="6"/>
  <c r="C408" i="6"/>
  <c r="O407" i="6"/>
  <c r="N407" i="6"/>
  <c r="D407" i="6"/>
  <c r="C407" i="6"/>
  <c r="Q406" i="6"/>
  <c r="O406" i="6"/>
  <c r="N406" i="6"/>
  <c r="F406" i="6"/>
  <c r="D406" i="6"/>
  <c r="C406" i="6"/>
  <c r="O405" i="6"/>
  <c r="N405" i="6"/>
  <c r="D405" i="6"/>
  <c r="C405" i="6"/>
  <c r="O404" i="6"/>
  <c r="N404" i="6"/>
  <c r="D404" i="6"/>
  <c r="C404" i="6"/>
  <c r="O403" i="6"/>
  <c r="N403" i="6"/>
  <c r="D403" i="6"/>
  <c r="C403" i="6"/>
  <c r="O402" i="6"/>
  <c r="N402" i="6"/>
  <c r="D402" i="6"/>
  <c r="C402" i="6"/>
  <c r="O401" i="6"/>
  <c r="N401" i="6"/>
  <c r="D401" i="6"/>
  <c r="C401" i="6"/>
  <c r="O400" i="6"/>
  <c r="N400" i="6"/>
  <c r="D400" i="6"/>
  <c r="C400" i="6"/>
  <c r="O399" i="6"/>
  <c r="N399" i="6"/>
  <c r="D399" i="6"/>
  <c r="C399" i="6"/>
  <c r="O398" i="6"/>
  <c r="N398" i="6"/>
  <c r="D398" i="6"/>
  <c r="C398" i="6"/>
  <c r="O397" i="6"/>
  <c r="N397" i="6"/>
  <c r="D397" i="6"/>
  <c r="C397" i="6"/>
  <c r="O396" i="6"/>
  <c r="N396" i="6"/>
  <c r="D396" i="6"/>
  <c r="C396" i="6"/>
  <c r="O395" i="6"/>
  <c r="N395" i="6"/>
  <c r="D395" i="6"/>
  <c r="C395" i="6"/>
  <c r="O394" i="6"/>
  <c r="N394" i="6"/>
  <c r="D394" i="6"/>
  <c r="C394" i="6"/>
  <c r="O393" i="6"/>
  <c r="N393" i="6"/>
  <c r="D393" i="6"/>
  <c r="C393" i="6"/>
  <c r="O392" i="6"/>
  <c r="N392" i="6"/>
  <c r="D392" i="6"/>
  <c r="C392" i="6"/>
  <c r="Q391" i="6"/>
  <c r="O391" i="6"/>
  <c r="N391" i="6"/>
  <c r="F391" i="6"/>
  <c r="D391" i="6"/>
  <c r="C391" i="6"/>
  <c r="O390" i="6"/>
  <c r="N390" i="6"/>
  <c r="D390" i="6"/>
  <c r="C390" i="6"/>
  <c r="O389" i="6"/>
  <c r="N389" i="6"/>
  <c r="D389" i="6"/>
  <c r="C389" i="6"/>
  <c r="O388" i="6"/>
  <c r="N388" i="6"/>
  <c r="D388" i="6"/>
  <c r="C388" i="6"/>
  <c r="Q387" i="6"/>
  <c r="O387" i="6"/>
  <c r="N387" i="6"/>
  <c r="F387" i="6"/>
  <c r="D387" i="6"/>
  <c r="C387" i="6"/>
  <c r="O386" i="6"/>
  <c r="N386" i="6"/>
  <c r="D386" i="6"/>
  <c r="C386" i="6"/>
  <c r="O385" i="6"/>
  <c r="N385" i="6"/>
  <c r="D385" i="6"/>
  <c r="C385" i="6"/>
  <c r="O384" i="6"/>
  <c r="N384" i="6"/>
  <c r="D384" i="6"/>
  <c r="C384" i="6"/>
  <c r="O383" i="6"/>
  <c r="N383" i="6"/>
  <c r="D383" i="6"/>
  <c r="C383" i="6"/>
  <c r="O382" i="6"/>
  <c r="N382" i="6"/>
  <c r="D382" i="6"/>
  <c r="C382" i="6"/>
  <c r="O381" i="6"/>
  <c r="N381" i="6"/>
  <c r="D381" i="6"/>
  <c r="C381" i="6"/>
  <c r="O380" i="6"/>
  <c r="N380" i="6"/>
  <c r="D380" i="6"/>
  <c r="C380" i="6"/>
  <c r="O379" i="6"/>
  <c r="N379" i="6"/>
  <c r="D379" i="6"/>
  <c r="C379" i="6"/>
  <c r="O378" i="6"/>
  <c r="N378" i="6"/>
  <c r="D378" i="6"/>
  <c r="C378" i="6"/>
  <c r="O377" i="6"/>
  <c r="N377" i="6"/>
  <c r="D377" i="6"/>
  <c r="C377" i="6"/>
  <c r="O376" i="6"/>
  <c r="N376" i="6"/>
  <c r="D376" i="6"/>
  <c r="C376" i="6"/>
  <c r="O375" i="6"/>
  <c r="N375" i="6"/>
  <c r="D375" i="6"/>
  <c r="C375" i="6"/>
  <c r="Q374" i="6"/>
  <c r="P374" i="6"/>
  <c r="O374" i="6"/>
  <c r="N374" i="6"/>
  <c r="F374" i="6"/>
  <c r="E374" i="6"/>
  <c r="D374" i="6"/>
  <c r="C374" i="6"/>
  <c r="O373" i="6"/>
  <c r="N373" i="6"/>
  <c r="D373" i="6"/>
  <c r="C373" i="6"/>
  <c r="O372" i="6"/>
  <c r="N372" i="6"/>
  <c r="D372" i="6"/>
  <c r="C372" i="6"/>
  <c r="O371" i="6"/>
  <c r="N371" i="6"/>
  <c r="D371" i="6"/>
  <c r="C371" i="6"/>
  <c r="O370" i="6"/>
  <c r="N370" i="6"/>
  <c r="D370" i="6"/>
  <c r="C370" i="6"/>
  <c r="O369" i="6"/>
  <c r="N369" i="6"/>
  <c r="D369" i="6"/>
  <c r="C369" i="6"/>
  <c r="Q368" i="6"/>
  <c r="P368" i="6"/>
  <c r="O368" i="6"/>
  <c r="N368" i="6"/>
  <c r="F368" i="6"/>
  <c r="D368" i="6"/>
  <c r="E368" i="6" s="1"/>
  <c r="C368" i="6"/>
  <c r="O367" i="6"/>
  <c r="N367" i="6"/>
  <c r="D367" i="6"/>
  <c r="C367" i="6"/>
  <c r="O366" i="6"/>
  <c r="N366" i="6"/>
  <c r="D366" i="6"/>
  <c r="C366" i="6"/>
  <c r="O365" i="6"/>
  <c r="N365" i="6"/>
  <c r="D365" i="6"/>
  <c r="C365" i="6"/>
  <c r="O364" i="6"/>
  <c r="N364" i="6"/>
  <c r="D364" i="6"/>
  <c r="C364" i="6"/>
  <c r="O363" i="6"/>
  <c r="N363" i="6"/>
  <c r="D363" i="6"/>
  <c r="C363" i="6"/>
  <c r="O362" i="6"/>
  <c r="N362" i="6"/>
  <c r="D362" i="6"/>
  <c r="C362" i="6"/>
  <c r="O361" i="6"/>
  <c r="N361" i="6"/>
  <c r="D361" i="6"/>
  <c r="C361" i="6"/>
  <c r="O360" i="6"/>
  <c r="N360" i="6"/>
  <c r="D360" i="6"/>
  <c r="C360" i="6"/>
  <c r="O359" i="6"/>
  <c r="N359" i="6"/>
  <c r="D359" i="6"/>
  <c r="C359" i="6"/>
  <c r="O358" i="6"/>
  <c r="N358" i="6"/>
  <c r="D358" i="6"/>
  <c r="C358" i="6"/>
  <c r="O357" i="6"/>
  <c r="N357" i="6"/>
  <c r="D357" i="6"/>
  <c r="C357" i="6"/>
  <c r="O356" i="6"/>
  <c r="N356" i="6"/>
  <c r="D356" i="6"/>
  <c r="C356" i="6"/>
  <c r="O355" i="6"/>
  <c r="N355" i="6"/>
  <c r="D355" i="6"/>
  <c r="C355" i="6"/>
  <c r="O354" i="6"/>
  <c r="N354" i="6"/>
  <c r="D354" i="6"/>
  <c r="C354" i="6"/>
  <c r="O353" i="6"/>
  <c r="N353" i="6"/>
  <c r="D353" i="6"/>
  <c r="C353" i="6"/>
  <c r="O352" i="6"/>
  <c r="N352" i="6"/>
  <c r="D352" i="6"/>
  <c r="C352" i="6"/>
  <c r="O351" i="6"/>
  <c r="N351" i="6"/>
  <c r="D351" i="6"/>
  <c r="C351" i="6"/>
  <c r="O350" i="6"/>
  <c r="N350" i="6"/>
  <c r="D350" i="6"/>
  <c r="C350" i="6"/>
  <c r="O349" i="6"/>
  <c r="N349" i="6"/>
  <c r="D349" i="6"/>
  <c r="C349" i="6"/>
  <c r="O348" i="6"/>
  <c r="N348" i="6"/>
  <c r="D348" i="6"/>
  <c r="C348" i="6"/>
  <c r="O347" i="6"/>
  <c r="N347" i="6"/>
  <c r="D347" i="6"/>
  <c r="C347" i="6"/>
  <c r="O346" i="6"/>
  <c r="N346" i="6"/>
  <c r="D346" i="6"/>
  <c r="C346" i="6"/>
  <c r="Q345" i="6"/>
  <c r="P345" i="6"/>
  <c r="O345" i="6"/>
  <c r="N345" i="6"/>
  <c r="F345" i="6"/>
  <c r="D345" i="6"/>
  <c r="E345" i="6" s="1"/>
  <c r="C345" i="6"/>
  <c r="O344" i="6"/>
  <c r="N344" i="6"/>
  <c r="D344" i="6"/>
  <c r="C344" i="6"/>
  <c r="O343" i="6"/>
  <c r="N343" i="6"/>
  <c r="D343" i="6"/>
  <c r="C343" i="6"/>
  <c r="O342" i="6"/>
  <c r="N342" i="6"/>
  <c r="D342" i="6"/>
  <c r="C342" i="6"/>
  <c r="O341" i="6"/>
  <c r="N341" i="6"/>
  <c r="D341" i="6"/>
  <c r="C341" i="6"/>
  <c r="O340" i="6"/>
  <c r="N340" i="6"/>
  <c r="D340" i="6"/>
  <c r="C340" i="6"/>
  <c r="Q339" i="6"/>
  <c r="O339" i="6"/>
  <c r="N339" i="6"/>
  <c r="F339" i="6"/>
  <c r="D339" i="6"/>
  <c r="C339" i="6"/>
  <c r="O338" i="6"/>
  <c r="N338" i="6"/>
  <c r="D338" i="6"/>
  <c r="C338" i="6"/>
  <c r="O337" i="6"/>
  <c r="N337" i="6"/>
  <c r="D337" i="6"/>
  <c r="C337" i="6"/>
  <c r="O336" i="6"/>
  <c r="N336" i="6"/>
  <c r="D336" i="6"/>
  <c r="C336" i="6"/>
  <c r="O335" i="6"/>
  <c r="N335" i="6"/>
  <c r="D335" i="6"/>
  <c r="C335" i="6"/>
  <c r="O334" i="6"/>
  <c r="N334" i="6"/>
  <c r="D334" i="6"/>
  <c r="C334" i="6"/>
  <c r="O333" i="6"/>
  <c r="N333" i="6"/>
  <c r="D333" i="6"/>
  <c r="C333" i="6"/>
  <c r="O332" i="6"/>
  <c r="N332" i="6"/>
  <c r="D332" i="6"/>
  <c r="C332" i="6"/>
  <c r="O331" i="6"/>
  <c r="N331" i="6"/>
  <c r="D331" i="6"/>
  <c r="C331" i="6"/>
  <c r="O330" i="6"/>
  <c r="N330" i="6"/>
  <c r="D330" i="6"/>
  <c r="C330" i="6"/>
  <c r="Q329" i="6"/>
  <c r="O329" i="6"/>
  <c r="N329" i="6"/>
  <c r="F329" i="6"/>
  <c r="D329" i="6"/>
  <c r="C329" i="6"/>
  <c r="O328" i="6"/>
  <c r="N328" i="6"/>
  <c r="D328" i="6"/>
  <c r="C328" i="6"/>
  <c r="O327" i="6"/>
  <c r="N327" i="6"/>
  <c r="D327" i="6"/>
  <c r="C327" i="6"/>
  <c r="O326" i="6"/>
  <c r="N326" i="6"/>
  <c r="D326" i="6"/>
  <c r="C326" i="6"/>
  <c r="O325" i="6"/>
  <c r="N325" i="6"/>
  <c r="D325" i="6"/>
  <c r="C325" i="6"/>
  <c r="O324" i="6"/>
  <c r="N324" i="6"/>
  <c r="D324" i="6"/>
  <c r="C324" i="6"/>
  <c r="O323" i="6"/>
  <c r="N323" i="6"/>
  <c r="D323" i="6"/>
  <c r="C323" i="6"/>
  <c r="O322" i="6"/>
  <c r="N322" i="6"/>
  <c r="D322" i="6"/>
  <c r="C322" i="6"/>
  <c r="O321" i="6"/>
  <c r="N321" i="6"/>
  <c r="D321" i="6"/>
  <c r="C321" i="6"/>
  <c r="O320" i="6"/>
  <c r="N320" i="6"/>
  <c r="D320" i="6"/>
  <c r="C320" i="6"/>
  <c r="O319" i="6"/>
  <c r="N319" i="6"/>
  <c r="D319" i="6"/>
  <c r="C319" i="6"/>
  <c r="O318" i="6"/>
  <c r="N318" i="6"/>
  <c r="D318" i="6"/>
  <c r="C318" i="6"/>
  <c r="O317" i="6"/>
  <c r="N317" i="6"/>
  <c r="D317" i="6"/>
  <c r="C317" i="6"/>
  <c r="O316" i="6"/>
  <c r="N316" i="6"/>
  <c r="D316" i="6"/>
  <c r="C316" i="6"/>
  <c r="O315" i="6"/>
  <c r="N315" i="6"/>
  <c r="D315" i="6"/>
  <c r="C315" i="6"/>
  <c r="O314" i="6"/>
  <c r="N314" i="6"/>
  <c r="D314" i="6"/>
  <c r="C314" i="6"/>
  <c r="O313" i="6"/>
  <c r="N313" i="6"/>
  <c r="D313" i="6"/>
  <c r="C313" i="6"/>
  <c r="O312" i="6"/>
  <c r="N312" i="6"/>
  <c r="D312" i="6"/>
  <c r="C312" i="6"/>
  <c r="O311" i="6"/>
  <c r="N311" i="6"/>
  <c r="D311" i="6"/>
  <c r="C311" i="6"/>
  <c r="O310" i="6"/>
  <c r="N310" i="6"/>
  <c r="D310" i="6"/>
  <c r="C310" i="6"/>
  <c r="O309" i="6"/>
  <c r="N309" i="6"/>
  <c r="D309" i="6"/>
  <c r="C309" i="6"/>
  <c r="O308" i="6"/>
  <c r="N308" i="6"/>
  <c r="D308" i="6"/>
  <c r="C308" i="6"/>
  <c r="O307" i="6"/>
  <c r="N307" i="6"/>
  <c r="D307" i="6"/>
  <c r="C307" i="6"/>
  <c r="O306" i="6"/>
  <c r="N306" i="6"/>
  <c r="D306" i="6"/>
  <c r="C306" i="6"/>
  <c r="O305" i="6"/>
  <c r="N305" i="6"/>
  <c r="D305" i="6"/>
  <c r="C305" i="6"/>
  <c r="O304" i="6"/>
  <c r="N304" i="6"/>
  <c r="D304" i="6"/>
  <c r="C304" i="6"/>
  <c r="O303" i="6"/>
  <c r="N303" i="6"/>
  <c r="D303" i="6"/>
  <c r="C303" i="6"/>
  <c r="O302" i="6"/>
  <c r="N302" i="6"/>
  <c r="D302" i="6"/>
  <c r="C302" i="6"/>
  <c r="O301" i="6"/>
  <c r="N301" i="6"/>
  <c r="D301" i="6"/>
  <c r="C301" i="6"/>
  <c r="O300" i="6"/>
  <c r="N300" i="6"/>
  <c r="D300" i="6"/>
  <c r="C300" i="6"/>
  <c r="O299" i="6"/>
  <c r="N299" i="6"/>
  <c r="D299" i="6"/>
  <c r="C299" i="6"/>
  <c r="O298" i="6"/>
  <c r="N298" i="6"/>
  <c r="D298" i="6"/>
  <c r="C298" i="6"/>
  <c r="O297" i="6"/>
  <c r="N297" i="6"/>
  <c r="D297" i="6"/>
  <c r="C297" i="6"/>
  <c r="O296" i="6"/>
  <c r="N296" i="6"/>
  <c r="D296" i="6"/>
  <c r="C296" i="6"/>
  <c r="O295" i="6"/>
  <c r="N295" i="6"/>
  <c r="D295" i="6"/>
  <c r="C295" i="6"/>
  <c r="O294" i="6"/>
  <c r="N294" i="6"/>
  <c r="D294" i="6"/>
  <c r="C294" i="6"/>
  <c r="O293" i="6"/>
  <c r="N293" i="6"/>
  <c r="D293" i="6"/>
  <c r="C293" i="6"/>
  <c r="Q292" i="6"/>
  <c r="O292" i="6"/>
  <c r="N292" i="6"/>
  <c r="F292" i="6"/>
  <c r="D292" i="6"/>
  <c r="C292" i="6"/>
  <c r="O291" i="6"/>
  <c r="N291" i="6"/>
  <c r="D291" i="6"/>
  <c r="C291" i="6"/>
  <c r="O290" i="6"/>
  <c r="N290" i="6"/>
  <c r="D290" i="6"/>
  <c r="C290" i="6"/>
  <c r="O289" i="6"/>
  <c r="N289" i="6"/>
  <c r="D289" i="6"/>
  <c r="C289" i="6"/>
  <c r="O288" i="6"/>
  <c r="N288" i="6"/>
  <c r="D288" i="6"/>
  <c r="C288" i="6"/>
  <c r="O287" i="6"/>
  <c r="N287" i="6"/>
  <c r="D287" i="6"/>
  <c r="C287" i="6"/>
  <c r="Q286" i="6"/>
  <c r="P286" i="6"/>
  <c r="O286" i="6"/>
  <c r="N286" i="6"/>
  <c r="F286" i="6"/>
  <c r="D286" i="6"/>
  <c r="E286" i="6" s="1"/>
  <c r="C286" i="6"/>
  <c r="O285" i="6"/>
  <c r="N285" i="6"/>
  <c r="D285" i="6"/>
  <c r="C285" i="6"/>
  <c r="O284" i="6"/>
  <c r="N284" i="6"/>
  <c r="D284" i="6"/>
  <c r="C284" i="6"/>
  <c r="O283" i="6"/>
  <c r="N283" i="6"/>
  <c r="D283" i="6"/>
  <c r="C283" i="6"/>
  <c r="O282" i="6"/>
  <c r="N282" i="6"/>
  <c r="D282" i="6"/>
  <c r="C282" i="6"/>
  <c r="O281" i="6"/>
  <c r="N281" i="6"/>
  <c r="D281" i="6"/>
  <c r="C281" i="6"/>
  <c r="O280" i="6"/>
  <c r="N280" i="6"/>
  <c r="D280" i="6"/>
  <c r="C280" i="6"/>
  <c r="O279" i="6"/>
  <c r="N279" i="6"/>
  <c r="D279" i="6"/>
  <c r="C279" i="6"/>
  <c r="O278" i="6"/>
  <c r="N278" i="6"/>
  <c r="D278" i="6"/>
  <c r="C278" i="6"/>
  <c r="O277" i="6"/>
  <c r="N277" i="6"/>
  <c r="D277" i="6"/>
  <c r="C277" i="6"/>
  <c r="O276" i="6"/>
  <c r="N276" i="6"/>
  <c r="D276" i="6"/>
  <c r="C276" i="6"/>
  <c r="O275" i="6"/>
  <c r="N275" i="6"/>
  <c r="D275" i="6"/>
  <c r="C275" i="6"/>
  <c r="O274" i="6"/>
  <c r="N274" i="6"/>
  <c r="D274" i="6"/>
  <c r="C274" i="6"/>
  <c r="O273" i="6"/>
  <c r="N273" i="6"/>
  <c r="D273" i="6"/>
  <c r="C273" i="6"/>
  <c r="O272" i="6"/>
  <c r="N272" i="6"/>
  <c r="D272" i="6"/>
  <c r="C272" i="6"/>
  <c r="O271" i="6"/>
  <c r="N271" i="6"/>
  <c r="D271" i="6"/>
  <c r="C271" i="6"/>
  <c r="O270" i="6"/>
  <c r="N270" i="6"/>
  <c r="D270" i="6"/>
  <c r="C270" i="6"/>
  <c r="Q269" i="6"/>
  <c r="O269" i="6"/>
  <c r="N269" i="6"/>
  <c r="F269" i="6"/>
  <c r="D269" i="6"/>
  <c r="C269" i="6"/>
  <c r="O268" i="6"/>
  <c r="N268" i="6"/>
  <c r="D268" i="6"/>
  <c r="C268" i="6"/>
  <c r="O267" i="6"/>
  <c r="N267" i="6"/>
  <c r="D267" i="6"/>
  <c r="C267" i="6"/>
  <c r="O266" i="6"/>
  <c r="N266" i="6"/>
  <c r="D266" i="6"/>
  <c r="C266" i="6"/>
  <c r="O265" i="6"/>
  <c r="N265" i="6"/>
  <c r="D265" i="6"/>
  <c r="C265" i="6"/>
  <c r="O264" i="6"/>
  <c r="N264" i="6"/>
  <c r="D264" i="6"/>
  <c r="C264" i="6"/>
  <c r="O263" i="6"/>
  <c r="N263" i="6"/>
  <c r="D263" i="6"/>
  <c r="C263" i="6"/>
  <c r="O262" i="6"/>
  <c r="N262" i="6"/>
  <c r="D262" i="6"/>
  <c r="C262" i="6"/>
  <c r="O261" i="6"/>
  <c r="N261" i="6"/>
  <c r="D261" i="6"/>
  <c r="E261" i="6" s="1"/>
  <c r="C261" i="6"/>
  <c r="O260" i="6"/>
  <c r="N260" i="6"/>
  <c r="D260" i="6"/>
  <c r="C260" i="6"/>
  <c r="O259" i="6"/>
  <c r="N259" i="6"/>
  <c r="D259" i="6"/>
  <c r="C259" i="6"/>
  <c r="Q258" i="6"/>
  <c r="O258" i="6"/>
  <c r="N258" i="6"/>
  <c r="F258" i="6"/>
  <c r="D258" i="6"/>
  <c r="C258" i="6"/>
  <c r="O257" i="6"/>
  <c r="N257" i="6"/>
  <c r="D257" i="6"/>
  <c r="C257" i="6"/>
  <c r="O256" i="6"/>
  <c r="N256" i="6"/>
  <c r="D256" i="6"/>
  <c r="C256" i="6"/>
  <c r="O255" i="6"/>
  <c r="N255" i="6"/>
  <c r="D255" i="6"/>
  <c r="C255" i="6"/>
  <c r="O254" i="6"/>
  <c r="N254" i="6"/>
  <c r="D254" i="6"/>
  <c r="C254" i="6"/>
  <c r="O253" i="6"/>
  <c r="N253" i="6"/>
  <c r="D253" i="6"/>
  <c r="C253" i="6"/>
  <c r="O252" i="6"/>
  <c r="N252" i="6"/>
  <c r="D252" i="6"/>
  <c r="C252" i="6"/>
  <c r="O251" i="6"/>
  <c r="N251" i="6"/>
  <c r="D251" i="6"/>
  <c r="C251" i="6"/>
  <c r="O250" i="6"/>
  <c r="N250" i="6"/>
  <c r="D250" i="6"/>
  <c r="C250" i="6"/>
  <c r="O249" i="6"/>
  <c r="N249" i="6"/>
  <c r="D249" i="6"/>
  <c r="C249" i="6"/>
  <c r="O248" i="6"/>
  <c r="N248" i="6"/>
  <c r="D248" i="6"/>
  <c r="C248" i="6"/>
  <c r="O247" i="6"/>
  <c r="N247" i="6"/>
  <c r="D247" i="6"/>
  <c r="C247" i="6"/>
  <c r="O246" i="6"/>
  <c r="N246" i="6"/>
  <c r="D246" i="6"/>
  <c r="C246" i="6"/>
  <c r="O245" i="6"/>
  <c r="N245" i="6"/>
  <c r="D245" i="6"/>
  <c r="C245" i="6"/>
  <c r="O244" i="6"/>
  <c r="N244" i="6"/>
  <c r="D244" i="6"/>
  <c r="C244" i="6"/>
  <c r="O243" i="6"/>
  <c r="N243" i="6"/>
  <c r="D243" i="6"/>
  <c r="C243" i="6"/>
  <c r="O242" i="6"/>
  <c r="N242" i="6"/>
  <c r="D242" i="6"/>
  <c r="C242" i="6"/>
  <c r="O241" i="6"/>
  <c r="N241" i="6"/>
  <c r="D241" i="6"/>
  <c r="C241" i="6"/>
  <c r="O240" i="6"/>
  <c r="N240" i="6"/>
  <c r="D240" i="6"/>
  <c r="C240" i="6"/>
  <c r="O239" i="6"/>
  <c r="N239" i="6"/>
  <c r="D239" i="6"/>
  <c r="C239" i="6"/>
  <c r="Q238" i="6"/>
  <c r="O238" i="6"/>
  <c r="N238" i="6"/>
  <c r="F238" i="6"/>
  <c r="D238" i="6"/>
  <c r="C238" i="6"/>
  <c r="Q237" i="6"/>
  <c r="O237" i="6"/>
  <c r="N237" i="6"/>
  <c r="F237" i="6"/>
  <c r="D237" i="6"/>
  <c r="C237" i="6"/>
  <c r="Q236" i="6"/>
  <c r="P236" i="6"/>
  <c r="O236" i="6"/>
  <c r="N236" i="6"/>
  <c r="F236" i="6"/>
  <c r="D236" i="6"/>
  <c r="E236" i="6" s="1"/>
  <c r="C236" i="6"/>
  <c r="O235" i="6"/>
  <c r="N235" i="6"/>
  <c r="D235" i="6"/>
  <c r="C235" i="6"/>
  <c r="O234" i="6"/>
  <c r="N234" i="6"/>
  <c r="D234" i="6"/>
  <c r="C234" i="6"/>
  <c r="O233" i="6"/>
  <c r="N233" i="6"/>
  <c r="D233" i="6"/>
  <c r="C233" i="6"/>
  <c r="O232" i="6"/>
  <c r="N232" i="6"/>
  <c r="D232" i="6"/>
  <c r="C232" i="6"/>
  <c r="O231" i="6"/>
  <c r="N231" i="6"/>
  <c r="D231" i="6"/>
  <c r="C231" i="6"/>
  <c r="O230" i="6"/>
  <c r="N230" i="6"/>
  <c r="D230" i="6"/>
  <c r="C230" i="6"/>
  <c r="O229" i="6"/>
  <c r="N229" i="6"/>
  <c r="D229" i="6"/>
  <c r="C229" i="6"/>
  <c r="O228" i="6"/>
  <c r="N228" i="6"/>
  <c r="D228" i="6"/>
  <c r="C228" i="6"/>
  <c r="O227" i="6"/>
  <c r="N227" i="6"/>
  <c r="D227" i="6"/>
  <c r="C227" i="6"/>
  <c r="O226" i="6"/>
  <c r="N226" i="6"/>
  <c r="D226" i="6"/>
  <c r="C226" i="6"/>
  <c r="O225" i="6"/>
  <c r="N225" i="6"/>
  <c r="D225" i="6"/>
  <c r="C225" i="6"/>
  <c r="O224" i="6"/>
  <c r="N224" i="6"/>
  <c r="D224" i="6"/>
  <c r="C224" i="6"/>
  <c r="O223" i="6"/>
  <c r="N223" i="6"/>
  <c r="D223" i="6"/>
  <c r="C223" i="6"/>
  <c r="O222" i="6"/>
  <c r="N222" i="6"/>
  <c r="D222" i="6"/>
  <c r="C222" i="6"/>
  <c r="O221" i="6"/>
  <c r="N221" i="6"/>
  <c r="D221" i="6"/>
  <c r="C221" i="6"/>
  <c r="O220" i="6"/>
  <c r="N220" i="6"/>
  <c r="D220" i="6"/>
  <c r="C220" i="6"/>
  <c r="O219" i="6"/>
  <c r="N219" i="6"/>
  <c r="D219" i="6"/>
  <c r="C219" i="6"/>
  <c r="O218" i="6"/>
  <c r="N218" i="6"/>
  <c r="D218" i="6"/>
  <c r="C218" i="6"/>
  <c r="O217" i="6"/>
  <c r="N217" i="6"/>
  <c r="D217" i="6"/>
  <c r="C217" i="6"/>
  <c r="O216" i="6"/>
  <c r="N216" i="6"/>
  <c r="D216" i="6"/>
  <c r="C216" i="6"/>
  <c r="O215" i="6"/>
  <c r="N215" i="6"/>
  <c r="D215" i="6"/>
  <c r="C215" i="6"/>
  <c r="O214" i="6"/>
  <c r="N214" i="6"/>
  <c r="D214" i="6"/>
  <c r="C214" i="6"/>
  <c r="O213" i="6"/>
  <c r="N213" i="6"/>
  <c r="D213" i="6"/>
  <c r="C213" i="6"/>
  <c r="O212" i="6"/>
  <c r="N212" i="6"/>
  <c r="D212" i="6"/>
  <c r="C212" i="6"/>
  <c r="Q211" i="6"/>
  <c r="P211" i="6"/>
  <c r="O211" i="6"/>
  <c r="N211" i="6"/>
  <c r="F211" i="6"/>
  <c r="D211" i="6"/>
  <c r="E211" i="6" s="1"/>
  <c r="C211" i="6"/>
  <c r="O210" i="6"/>
  <c r="N210" i="6"/>
  <c r="D210" i="6"/>
  <c r="C210" i="6"/>
  <c r="Q209" i="6"/>
  <c r="O209" i="6"/>
  <c r="N209" i="6"/>
  <c r="F209" i="6"/>
  <c r="D209" i="6"/>
  <c r="C209" i="6"/>
  <c r="O208" i="6"/>
  <c r="N208" i="6"/>
  <c r="D208" i="6"/>
  <c r="C208" i="6"/>
  <c r="Q207" i="6"/>
  <c r="O207" i="6"/>
  <c r="N207" i="6"/>
  <c r="F207" i="6"/>
  <c r="D207" i="6"/>
  <c r="C207" i="6"/>
  <c r="O206" i="6"/>
  <c r="N206" i="6"/>
  <c r="D206" i="6"/>
  <c r="C206" i="6"/>
  <c r="O205" i="6"/>
  <c r="N205" i="6"/>
  <c r="D205" i="6"/>
  <c r="C205" i="6"/>
  <c r="O204" i="6"/>
  <c r="N204" i="6"/>
  <c r="D204" i="6"/>
  <c r="C204" i="6"/>
  <c r="O203" i="6"/>
  <c r="N203" i="6"/>
  <c r="D203" i="6"/>
  <c r="C203" i="6"/>
  <c r="O202" i="6"/>
  <c r="N202" i="6"/>
  <c r="D202" i="6"/>
  <c r="C202" i="6"/>
  <c r="O201" i="6"/>
  <c r="N201" i="6"/>
  <c r="D201" i="6"/>
  <c r="C201" i="6"/>
  <c r="O200" i="6"/>
  <c r="N200" i="6"/>
  <c r="D200" i="6"/>
  <c r="C200" i="6"/>
  <c r="O199" i="6"/>
  <c r="N199" i="6"/>
  <c r="D199" i="6"/>
  <c r="C199" i="6"/>
  <c r="O198" i="6"/>
  <c r="N198" i="6"/>
  <c r="D198" i="6"/>
  <c r="C198" i="6"/>
  <c r="O197" i="6"/>
  <c r="N197" i="6"/>
  <c r="D197" i="6"/>
  <c r="C197" i="6"/>
  <c r="O196" i="6"/>
  <c r="N196" i="6"/>
  <c r="D196" i="6"/>
  <c r="C196" i="6"/>
  <c r="O195" i="6"/>
  <c r="N195" i="6"/>
  <c r="D195" i="6"/>
  <c r="C195" i="6"/>
  <c r="O194" i="6"/>
  <c r="N194" i="6"/>
  <c r="D194" i="6"/>
  <c r="C194" i="6"/>
  <c r="O193" i="6"/>
  <c r="N193" i="6"/>
  <c r="D193" i="6"/>
  <c r="C193" i="6"/>
  <c r="O192" i="6"/>
  <c r="N192" i="6"/>
  <c r="D192" i="6"/>
  <c r="C192" i="6"/>
  <c r="Q191" i="6"/>
  <c r="O191" i="6"/>
  <c r="N191" i="6"/>
  <c r="F191" i="6"/>
  <c r="D191" i="6"/>
  <c r="C191" i="6"/>
  <c r="Q190" i="6"/>
  <c r="O190" i="6"/>
  <c r="N190" i="6"/>
  <c r="F190" i="6"/>
  <c r="D190" i="6"/>
  <c r="C190" i="6"/>
  <c r="O189" i="6"/>
  <c r="N189" i="6"/>
  <c r="D189" i="6"/>
  <c r="C189" i="6"/>
  <c r="O188" i="6"/>
  <c r="N188" i="6"/>
  <c r="D188" i="6"/>
  <c r="C188" i="6"/>
  <c r="O187" i="6"/>
  <c r="N187" i="6"/>
  <c r="D187" i="6"/>
  <c r="C187" i="6"/>
  <c r="O186" i="6"/>
  <c r="N186" i="6"/>
  <c r="D186" i="6"/>
  <c r="C186" i="6"/>
  <c r="Q185" i="6"/>
  <c r="O185" i="6"/>
  <c r="N185" i="6"/>
  <c r="F185" i="6"/>
  <c r="D185" i="6"/>
  <c r="C185" i="6"/>
  <c r="O184" i="6"/>
  <c r="N184" i="6"/>
  <c r="D184" i="6"/>
  <c r="C184" i="6"/>
  <c r="O183" i="6"/>
  <c r="P183" i="6" s="1"/>
  <c r="N183" i="6"/>
  <c r="D183" i="6"/>
  <c r="E183" i="6" s="1"/>
  <c r="C183" i="6"/>
  <c r="O182" i="6"/>
  <c r="N182" i="6"/>
  <c r="D182" i="6"/>
  <c r="C182" i="6"/>
  <c r="O181" i="6"/>
  <c r="N181" i="6"/>
  <c r="D181" i="6"/>
  <c r="C181" i="6"/>
  <c r="O180" i="6"/>
  <c r="N180" i="6"/>
  <c r="D180" i="6"/>
  <c r="C180" i="6"/>
  <c r="O179" i="6"/>
  <c r="N179" i="6"/>
  <c r="D179" i="6"/>
  <c r="C179" i="6"/>
  <c r="O178" i="6"/>
  <c r="N178" i="6"/>
  <c r="D178" i="6"/>
  <c r="C178" i="6"/>
  <c r="O177" i="6"/>
  <c r="N177" i="6"/>
  <c r="D177" i="6"/>
  <c r="C177" i="6"/>
  <c r="O176" i="6"/>
  <c r="N176" i="6"/>
  <c r="D176" i="6"/>
  <c r="C176" i="6"/>
  <c r="O175" i="6"/>
  <c r="N175" i="6"/>
  <c r="D175" i="6"/>
  <c r="C175" i="6"/>
  <c r="O174" i="6"/>
  <c r="N174" i="6"/>
  <c r="D174" i="6"/>
  <c r="C174" i="6"/>
  <c r="O173" i="6"/>
  <c r="N173" i="6"/>
  <c r="D173" i="6"/>
  <c r="C173" i="6"/>
  <c r="O172" i="6"/>
  <c r="N172" i="6"/>
  <c r="D172" i="6"/>
  <c r="C172" i="6"/>
  <c r="O171" i="6"/>
  <c r="N171" i="6"/>
  <c r="D171" i="6"/>
  <c r="C171" i="6"/>
  <c r="O170" i="6"/>
  <c r="N170" i="6"/>
  <c r="D170" i="6"/>
  <c r="C170" i="6"/>
  <c r="O169" i="6"/>
  <c r="N169" i="6"/>
  <c r="D169" i="6"/>
  <c r="C169" i="6"/>
  <c r="O168" i="6"/>
  <c r="N168" i="6"/>
  <c r="D168" i="6"/>
  <c r="C168" i="6"/>
  <c r="O167" i="6"/>
  <c r="N167" i="6"/>
  <c r="D167" i="6"/>
  <c r="C167" i="6"/>
  <c r="O166" i="6"/>
  <c r="N166" i="6"/>
  <c r="D166" i="6"/>
  <c r="C166" i="6"/>
  <c r="O165" i="6"/>
  <c r="N165" i="6"/>
  <c r="D165" i="6"/>
  <c r="C165" i="6"/>
  <c r="O164" i="6"/>
  <c r="N164" i="6"/>
  <c r="D164" i="6"/>
  <c r="C164" i="6"/>
  <c r="O163" i="6"/>
  <c r="N163" i="6"/>
  <c r="D163" i="6"/>
  <c r="C163" i="6"/>
  <c r="Q162" i="6"/>
  <c r="O162" i="6"/>
  <c r="P162" i="6" s="1"/>
  <c r="N162" i="6"/>
  <c r="F162" i="6"/>
  <c r="E162" i="6"/>
  <c r="D162" i="6"/>
  <c r="C162" i="6"/>
  <c r="P161" i="6"/>
  <c r="O161" i="6"/>
  <c r="N161" i="6"/>
  <c r="E161" i="6"/>
  <c r="D161" i="6"/>
  <c r="C161" i="6"/>
  <c r="O160" i="6"/>
  <c r="N160" i="6"/>
  <c r="D160" i="6"/>
  <c r="C160" i="6"/>
  <c r="O159" i="6"/>
  <c r="N159" i="6"/>
  <c r="D159" i="6"/>
  <c r="C159" i="6"/>
  <c r="O158" i="6"/>
  <c r="N158" i="6"/>
  <c r="D158" i="6"/>
  <c r="C158" i="6"/>
  <c r="O157" i="6"/>
  <c r="N157" i="6"/>
  <c r="D157" i="6"/>
  <c r="C157" i="6"/>
  <c r="O156" i="6"/>
  <c r="N156" i="6"/>
  <c r="D156" i="6"/>
  <c r="C156" i="6"/>
  <c r="O155" i="6"/>
  <c r="N155" i="6"/>
  <c r="D155" i="6"/>
  <c r="C155" i="6"/>
  <c r="O154" i="6"/>
  <c r="N154" i="6"/>
  <c r="D154" i="6"/>
  <c r="C154" i="6"/>
  <c r="O153" i="6"/>
  <c r="N153" i="6"/>
  <c r="D153" i="6"/>
  <c r="C153" i="6"/>
  <c r="O152" i="6"/>
  <c r="N152" i="6"/>
  <c r="D152" i="6"/>
  <c r="C152" i="6"/>
  <c r="O151" i="6"/>
  <c r="N151" i="6"/>
  <c r="D151" i="6"/>
  <c r="C151" i="6"/>
  <c r="O150" i="6"/>
  <c r="N150" i="6"/>
  <c r="D150" i="6"/>
  <c r="C150" i="6"/>
  <c r="O149" i="6"/>
  <c r="N149" i="6"/>
  <c r="D149" i="6"/>
  <c r="C149" i="6"/>
  <c r="O148" i="6"/>
  <c r="N148" i="6"/>
  <c r="D148" i="6"/>
  <c r="C148" i="6"/>
  <c r="O147" i="6"/>
  <c r="N147" i="6"/>
  <c r="D147" i="6"/>
  <c r="C147" i="6"/>
  <c r="Q146" i="6"/>
  <c r="O146" i="6"/>
  <c r="N146" i="6"/>
  <c r="F146" i="6"/>
  <c r="D146" i="6"/>
  <c r="C146" i="6"/>
  <c r="O145" i="6"/>
  <c r="N145" i="6"/>
  <c r="D145" i="6"/>
  <c r="C145" i="6"/>
  <c r="O144" i="6"/>
  <c r="N144" i="6"/>
  <c r="D144" i="6"/>
  <c r="C144" i="6"/>
  <c r="O143" i="6"/>
  <c r="N143" i="6"/>
  <c r="D143" i="6"/>
  <c r="C143" i="6"/>
  <c r="O142" i="6"/>
  <c r="N142" i="6"/>
  <c r="D142" i="6"/>
  <c r="C142" i="6"/>
  <c r="O141" i="6"/>
  <c r="N141" i="6"/>
  <c r="D141" i="6"/>
  <c r="C141" i="6"/>
  <c r="O140" i="6"/>
  <c r="N140" i="6"/>
  <c r="D140" i="6"/>
  <c r="C140" i="6"/>
  <c r="O139" i="6"/>
  <c r="N139" i="6"/>
  <c r="D139" i="6"/>
  <c r="C139" i="6"/>
  <c r="O138" i="6"/>
  <c r="N138" i="6"/>
  <c r="D138" i="6"/>
  <c r="C138" i="6"/>
  <c r="O137" i="6"/>
  <c r="N137" i="6"/>
  <c r="D137" i="6"/>
  <c r="C137" i="6"/>
  <c r="O136" i="6"/>
  <c r="N136" i="6"/>
  <c r="D136" i="6"/>
  <c r="C136" i="6"/>
  <c r="O135" i="6"/>
  <c r="N135" i="6"/>
  <c r="D135" i="6"/>
  <c r="C135" i="6"/>
  <c r="O134" i="6"/>
  <c r="N134" i="6"/>
  <c r="D134" i="6"/>
  <c r="C134" i="6"/>
  <c r="O133" i="6"/>
  <c r="N133" i="6"/>
  <c r="D133" i="6"/>
  <c r="C133" i="6"/>
  <c r="O132" i="6"/>
  <c r="N132" i="6"/>
  <c r="D132" i="6"/>
  <c r="C132" i="6"/>
  <c r="O131" i="6"/>
  <c r="N131" i="6"/>
  <c r="D131" i="6"/>
  <c r="C131" i="6"/>
  <c r="O130" i="6"/>
  <c r="N130" i="6"/>
  <c r="D130" i="6"/>
  <c r="C130" i="6"/>
  <c r="O129" i="6"/>
  <c r="N129" i="6"/>
  <c r="D129" i="6"/>
  <c r="C129" i="6"/>
  <c r="O128" i="6"/>
  <c r="N128" i="6"/>
  <c r="D128" i="6"/>
  <c r="C128" i="6"/>
  <c r="O127" i="6"/>
  <c r="N127" i="6"/>
  <c r="D127" i="6"/>
  <c r="C127" i="6"/>
  <c r="O126" i="6"/>
  <c r="N126" i="6"/>
  <c r="D126" i="6"/>
  <c r="C126" i="6"/>
  <c r="O125" i="6"/>
  <c r="N125" i="6"/>
  <c r="D125" i="6"/>
  <c r="C125" i="6"/>
  <c r="O124" i="6"/>
  <c r="N124" i="6"/>
  <c r="D124" i="6"/>
  <c r="C124" i="6"/>
  <c r="O123" i="6"/>
  <c r="N123" i="6"/>
  <c r="D123" i="6"/>
  <c r="C123" i="6"/>
  <c r="O122" i="6"/>
  <c r="N122" i="6"/>
  <c r="D122" i="6"/>
  <c r="C122" i="6"/>
  <c r="O121" i="6"/>
  <c r="N121" i="6"/>
  <c r="D121" i="6"/>
  <c r="C121" i="6"/>
  <c r="O120" i="6"/>
  <c r="N120" i="6"/>
  <c r="D120" i="6"/>
  <c r="C120" i="6"/>
  <c r="O119" i="6"/>
  <c r="N119" i="6"/>
  <c r="D119" i="6"/>
  <c r="C119" i="6"/>
  <c r="O118" i="6"/>
  <c r="N118" i="6"/>
  <c r="D118" i="6"/>
  <c r="C118" i="6"/>
  <c r="O117" i="6"/>
  <c r="N117" i="6"/>
  <c r="D117" i="6"/>
  <c r="C117" i="6"/>
  <c r="O116" i="6"/>
  <c r="N116" i="6"/>
  <c r="D116" i="6"/>
  <c r="C116" i="6"/>
  <c r="O115" i="6"/>
  <c r="N115" i="6"/>
  <c r="D115" i="6"/>
  <c r="C115" i="6"/>
  <c r="Q114" i="6"/>
  <c r="O114" i="6"/>
  <c r="N114" i="6"/>
  <c r="F114" i="6"/>
  <c r="D114" i="6"/>
  <c r="C114" i="6"/>
  <c r="O113" i="6"/>
  <c r="N113" i="6"/>
  <c r="D113" i="6"/>
  <c r="C113" i="6"/>
  <c r="O112" i="6"/>
  <c r="N112" i="6"/>
  <c r="D112" i="6"/>
  <c r="C112" i="6"/>
  <c r="O111" i="6"/>
  <c r="N111" i="6"/>
  <c r="D111" i="6"/>
  <c r="C111" i="6"/>
  <c r="O110" i="6"/>
  <c r="N110" i="6"/>
  <c r="D110" i="6"/>
  <c r="C110" i="6"/>
  <c r="O109" i="6"/>
  <c r="N109" i="6"/>
  <c r="D109" i="6"/>
  <c r="C109" i="6"/>
  <c r="O108" i="6"/>
  <c r="N108" i="6"/>
  <c r="D108" i="6"/>
  <c r="C108" i="6"/>
  <c r="O107" i="6"/>
  <c r="N107" i="6"/>
  <c r="D107" i="6"/>
  <c r="C107" i="6"/>
  <c r="Q106" i="6"/>
  <c r="O106" i="6"/>
  <c r="N106" i="6"/>
  <c r="F106" i="6"/>
  <c r="D106" i="6"/>
  <c r="C106" i="6"/>
  <c r="O105" i="6"/>
  <c r="N105" i="6"/>
  <c r="D105" i="6"/>
  <c r="C105" i="6"/>
  <c r="Q104" i="6"/>
  <c r="O104" i="6"/>
  <c r="N104" i="6"/>
  <c r="F104" i="6"/>
  <c r="D104" i="6"/>
  <c r="C104" i="6"/>
  <c r="O103" i="6"/>
  <c r="N103" i="6"/>
  <c r="D103" i="6"/>
  <c r="C103" i="6"/>
  <c r="O102" i="6"/>
  <c r="N102" i="6"/>
  <c r="D102" i="6"/>
  <c r="C102" i="6"/>
  <c r="O101" i="6"/>
  <c r="N101" i="6"/>
  <c r="D101" i="6"/>
  <c r="C101" i="6"/>
  <c r="O100" i="6"/>
  <c r="N100" i="6"/>
  <c r="D100" i="6"/>
  <c r="C100" i="6"/>
  <c r="O99" i="6"/>
  <c r="N99" i="6"/>
  <c r="D99" i="6"/>
  <c r="C99" i="6"/>
  <c r="O98" i="6"/>
  <c r="N98" i="6"/>
  <c r="D98" i="6"/>
  <c r="C98" i="6"/>
  <c r="O97" i="6"/>
  <c r="N97" i="6"/>
  <c r="D97" i="6"/>
  <c r="C97" i="6"/>
  <c r="O96" i="6"/>
  <c r="N96" i="6"/>
  <c r="D96" i="6"/>
  <c r="C96" i="6"/>
  <c r="O95" i="6"/>
  <c r="N95" i="6"/>
  <c r="D95" i="6"/>
  <c r="C95" i="6"/>
  <c r="Q94" i="6"/>
  <c r="O94" i="6"/>
  <c r="N94" i="6"/>
  <c r="F94" i="6"/>
  <c r="D94" i="6"/>
  <c r="C94" i="6"/>
  <c r="Q93" i="6"/>
  <c r="P93" i="6"/>
  <c r="O93" i="6"/>
  <c r="N93" i="6"/>
  <c r="F93" i="6"/>
  <c r="E93" i="6"/>
  <c r="D93" i="6"/>
  <c r="C93" i="6"/>
  <c r="O92" i="6"/>
  <c r="N92" i="6"/>
  <c r="D92" i="6"/>
  <c r="C92" i="6"/>
  <c r="O91" i="6"/>
  <c r="N91" i="6"/>
  <c r="D91" i="6"/>
  <c r="C91" i="6"/>
  <c r="O90" i="6"/>
  <c r="N90" i="6"/>
  <c r="D90" i="6"/>
  <c r="C90" i="6"/>
  <c r="O89" i="6"/>
  <c r="N89" i="6"/>
  <c r="D89" i="6"/>
  <c r="C89" i="6"/>
  <c r="O88" i="6"/>
  <c r="N88" i="6"/>
  <c r="D88" i="6"/>
  <c r="C88" i="6"/>
  <c r="O87" i="6"/>
  <c r="N87" i="6"/>
  <c r="D87" i="6"/>
  <c r="C87" i="6"/>
  <c r="O86" i="6"/>
  <c r="N86" i="6"/>
  <c r="D86" i="6"/>
  <c r="C86" i="6"/>
  <c r="O85" i="6"/>
  <c r="N85" i="6"/>
  <c r="D85" i="6"/>
  <c r="C85" i="6"/>
  <c r="O84" i="6"/>
  <c r="N84" i="6"/>
  <c r="D84" i="6"/>
  <c r="C84" i="6"/>
  <c r="O83" i="6"/>
  <c r="N83" i="6"/>
  <c r="D83" i="6"/>
  <c r="E83" i="6" s="1"/>
  <c r="C83" i="6"/>
  <c r="O82" i="6"/>
  <c r="N82" i="6"/>
  <c r="D82" i="6"/>
  <c r="C82" i="6"/>
  <c r="O81" i="6"/>
  <c r="N81" i="6"/>
  <c r="D81" i="6"/>
  <c r="C81" i="6"/>
  <c r="O80" i="6"/>
  <c r="N80" i="6"/>
  <c r="D80" i="6"/>
  <c r="C80" i="6"/>
  <c r="O79" i="6"/>
  <c r="N79" i="6"/>
  <c r="D79" i="6"/>
  <c r="C79" i="6"/>
  <c r="Q78" i="6"/>
  <c r="P78" i="6"/>
  <c r="O78" i="6"/>
  <c r="N78" i="6"/>
  <c r="F78" i="6"/>
  <c r="E78" i="6"/>
  <c r="D78" i="6"/>
  <c r="C78" i="6"/>
  <c r="O77" i="6"/>
  <c r="N77" i="6"/>
  <c r="D77" i="6"/>
  <c r="C77" i="6"/>
  <c r="O76" i="6"/>
  <c r="N76" i="6"/>
  <c r="D76" i="6"/>
  <c r="C76" i="6"/>
  <c r="O75" i="6"/>
  <c r="N75" i="6"/>
  <c r="D75" i="6"/>
  <c r="C75" i="6"/>
  <c r="O74" i="6"/>
  <c r="N74" i="6"/>
  <c r="D74" i="6"/>
  <c r="E74" i="6" s="1"/>
  <c r="C74" i="6"/>
  <c r="O73" i="6"/>
  <c r="N73" i="6"/>
  <c r="D73" i="6"/>
  <c r="C73" i="6"/>
  <c r="O72" i="6"/>
  <c r="N72" i="6"/>
  <c r="D72" i="6"/>
  <c r="C72" i="6"/>
  <c r="O71" i="6"/>
  <c r="N71" i="6"/>
  <c r="D71" i="6"/>
  <c r="C71" i="6"/>
  <c r="O70" i="6"/>
  <c r="N70" i="6"/>
  <c r="D70" i="6"/>
  <c r="C70" i="6"/>
  <c r="O69" i="6"/>
  <c r="N69" i="6"/>
  <c r="D69" i="6"/>
  <c r="C69" i="6"/>
  <c r="O68" i="6"/>
  <c r="N68" i="6"/>
  <c r="D68" i="6"/>
  <c r="C68" i="6"/>
  <c r="O67" i="6"/>
  <c r="N67" i="6"/>
  <c r="D67" i="6"/>
  <c r="C67" i="6"/>
  <c r="O66" i="6"/>
  <c r="N66" i="6"/>
  <c r="D66" i="6"/>
  <c r="E66" i="6" s="1"/>
  <c r="C66" i="6"/>
  <c r="O65" i="6"/>
  <c r="N65" i="6"/>
  <c r="D65" i="6"/>
  <c r="C65" i="6"/>
  <c r="O64" i="6"/>
  <c r="N64" i="6"/>
  <c r="D64" i="6"/>
  <c r="C64" i="6"/>
  <c r="O63" i="6"/>
  <c r="N63" i="6"/>
  <c r="D63" i="6"/>
  <c r="C63" i="6"/>
  <c r="O62" i="6"/>
  <c r="N62" i="6"/>
  <c r="D62" i="6"/>
  <c r="C62" i="6"/>
  <c r="Q61" i="6"/>
  <c r="O61" i="6"/>
  <c r="N61" i="6"/>
  <c r="F61" i="6"/>
  <c r="D61" i="6"/>
  <c r="C61" i="6"/>
  <c r="O60" i="6"/>
  <c r="N60" i="6"/>
  <c r="D60" i="6"/>
  <c r="C60" i="6"/>
  <c r="O59" i="6"/>
  <c r="N59" i="6"/>
  <c r="D59" i="6"/>
  <c r="C59" i="6"/>
  <c r="O58" i="6"/>
  <c r="N58" i="6"/>
  <c r="D58" i="6"/>
  <c r="C58" i="6"/>
  <c r="O57" i="6"/>
  <c r="N57" i="6"/>
  <c r="D57" i="6"/>
  <c r="C57" i="6"/>
  <c r="O56" i="6"/>
  <c r="N56" i="6"/>
  <c r="D56" i="6"/>
  <c r="C56" i="6"/>
  <c r="O55" i="6"/>
  <c r="N55" i="6"/>
  <c r="D55" i="6"/>
  <c r="C55" i="6"/>
  <c r="Q54" i="6"/>
  <c r="P54" i="6"/>
  <c r="O54" i="6"/>
  <c r="N54" i="6"/>
  <c r="F54" i="6"/>
  <c r="E54" i="6"/>
  <c r="D54" i="6"/>
  <c r="C54" i="6"/>
  <c r="O53" i="6"/>
  <c r="N53" i="6"/>
  <c r="D53" i="6"/>
  <c r="C53" i="6"/>
  <c r="O52" i="6"/>
  <c r="N52" i="6"/>
  <c r="D52" i="6"/>
  <c r="C52" i="6"/>
  <c r="O51" i="6"/>
  <c r="N51" i="6"/>
  <c r="D51" i="6"/>
  <c r="C51" i="6"/>
  <c r="O50" i="6"/>
  <c r="N50" i="6"/>
  <c r="D50" i="6"/>
  <c r="E50" i="6" s="1"/>
  <c r="C50" i="6"/>
  <c r="O49" i="6"/>
  <c r="N49" i="6"/>
  <c r="D49" i="6"/>
  <c r="C49" i="6"/>
  <c r="Q48" i="6"/>
  <c r="O48" i="6"/>
  <c r="N48" i="6"/>
  <c r="F48" i="6"/>
  <c r="D48" i="6"/>
  <c r="C48" i="6"/>
  <c r="O47" i="6"/>
  <c r="N47" i="6"/>
  <c r="D47" i="6"/>
  <c r="C47" i="6"/>
  <c r="O46" i="6"/>
  <c r="N46" i="6"/>
  <c r="D46" i="6"/>
  <c r="C46" i="6"/>
  <c r="O45" i="6"/>
  <c r="N45" i="6"/>
  <c r="D45" i="6"/>
  <c r="C45" i="6"/>
  <c r="O44" i="6"/>
  <c r="N44" i="6"/>
  <c r="D44" i="6"/>
  <c r="C44" i="6"/>
  <c r="O43" i="6"/>
  <c r="N43" i="6"/>
  <c r="D43" i="6"/>
  <c r="C43" i="6"/>
  <c r="O42" i="6"/>
  <c r="N42" i="6"/>
  <c r="D42" i="6"/>
  <c r="C42" i="6"/>
  <c r="O41" i="6"/>
  <c r="N41" i="6"/>
  <c r="D41" i="6"/>
  <c r="C41" i="6"/>
  <c r="P40" i="6"/>
  <c r="O40" i="6"/>
  <c r="N40" i="6"/>
  <c r="D40" i="6"/>
  <c r="E40" i="6" s="1"/>
  <c r="C40" i="6"/>
  <c r="O39" i="6"/>
  <c r="N39" i="6"/>
  <c r="D39" i="6"/>
  <c r="C39" i="6"/>
  <c r="O38" i="6"/>
  <c r="N38" i="6"/>
  <c r="D38" i="6"/>
  <c r="C38" i="6"/>
  <c r="O37" i="6"/>
  <c r="N37" i="6"/>
  <c r="D37" i="6"/>
  <c r="C37" i="6"/>
  <c r="O36" i="6"/>
  <c r="N36" i="6"/>
  <c r="D36" i="6"/>
  <c r="C36" i="6"/>
  <c r="O35" i="6"/>
  <c r="N35" i="6"/>
  <c r="D35" i="6"/>
  <c r="C35" i="6"/>
  <c r="O34" i="6"/>
  <c r="N34" i="6"/>
  <c r="E34" i="6"/>
  <c r="D34" i="6"/>
  <c r="C34" i="6"/>
  <c r="O33" i="6"/>
  <c r="N33" i="6"/>
  <c r="D33" i="6"/>
  <c r="C33" i="6"/>
  <c r="Q32" i="6"/>
  <c r="O32" i="6"/>
  <c r="P32" i="6" s="1"/>
  <c r="N32" i="6"/>
  <c r="F32" i="6"/>
  <c r="D32" i="6"/>
  <c r="E32" i="6" s="1"/>
  <c r="C32" i="6"/>
  <c r="O31" i="6"/>
  <c r="N31" i="6"/>
  <c r="D31" i="6"/>
  <c r="C31" i="6"/>
  <c r="O30" i="6"/>
  <c r="N30" i="6"/>
  <c r="D30" i="6"/>
  <c r="C30" i="6"/>
  <c r="O29" i="6"/>
  <c r="N29" i="6"/>
  <c r="D29" i="6"/>
  <c r="C29" i="6"/>
  <c r="O28" i="6"/>
  <c r="N28" i="6"/>
  <c r="D28" i="6"/>
  <c r="E28" i="6" s="1"/>
  <c r="C28" i="6"/>
  <c r="O27" i="6"/>
  <c r="N27" i="6"/>
  <c r="D27" i="6"/>
  <c r="C27" i="6"/>
  <c r="O26" i="6"/>
  <c r="N26" i="6"/>
  <c r="D26" i="6"/>
  <c r="E26" i="6" s="1"/>
  <c r="C26" i="6"/>
  <c r="O25" i="6"/>
  <c r="N25" i="6"/>
  <c r="D25" i="6"/>
  <c r="C25" i="6"/>
  <c r="O24" i="6"/>
  <c r="N24" i="6"/>
  <c r="D24" i="6"/>
  <c r="C24" i="6"/>
  <c r="O23" i="6"/>
  <c r="N23" i="6"/>
  <c r="E23" i="6"/>
  <c r="D23" i="6"/>
  <c r="C23" i="6"/>
  <c r="O22" i="6"/>
  <c r="N22" i="6"/>
  <c r="D22" i="6"/>
  <c r="C22" i="6"/>
  <c r="O21" i="6"/>
  <c r="N21" i="6"/>
  <c r="D21" i="6"/>
  <c r="E21" i="6" s="1"/>
  <c r="C21" i="6"/>
  <c r="O20" i="6"/>
  <c r="N20" i="6"/>
  <c r="D20" i="6"/>
  <c r="C20" i="6"/>
  <c r="O19" i="6"/>
  <c r="N19" i="6"/>
  <c r="D19" i="6"/>
  <c r="C19" i="6"/>
  <c r="O18" i="6"/>
  <c r="N18" i="6"/>
  <c r="D18" i="6"/>
  <c r="C18" i="6"/>
  <c r="O17" i="6"/>
  <c r="N17" i="6"/>
  <c r="D17" i="6"/>
  <c r="C17" i="6"/>
  <c r="O16" i="6"/>
  <c r="N16" i="6"/>
  <c r="D16" i="6"/>
  <c r="C16" i="6"/>
  <c r="O15" i="6"/>
  <c r="N15" i="6"/>
  <c r="D15" i="6"/>
  <c r="E15" i="6" s="1"/>
  <c r="C15" i="6"/>
  <c r="Q14" i="6"/>
  <c r="O14" i="6"/>
  <c r="P14" i="6" s="1"/>
  <c r="N14" i="6"/>
  <c r="F14" i="6"/>
  <c r="D14" i="6"/>
  <c r="C14" i="6"/>
  <c r="O13" i="6"/>
  <c r="N13" i="6"/>
  <c r="E13" i="6"/>
  <c r="D13" i="6"/>
  <c r="C13" i="6"/>
  <c r="O12" i="6"/>
  <c r="N12" i="6"/>
  <c r="D12" i="6"/>
  <c r="C12" i="6"/>
  <c r="O11" i="6"/>
  <c r="P11" i="6" s="1"/>
  <c r="N11" i="6"/>
  <c r="D11" i="6"/>
  <c r="C11" i="6"/>
  <c r="O10" i="6"/>
  <c r="N10" i="6"/>
  <c r="E10" i="6"/>
  <c r="D10" i="6"/>
  <c r="C10" i="6"/>
  <c r="O9" i="6"/>
  <c r="N9" i="6"/>
  <c r="D9" i="6"/>
  <c r="C9" i="6"/>
  <c r="O8" i="6"/>
  <c r="N8" i="6"/>
  <c r="E8" i="6"/>
  <c r="D8" i="6"/>
  <c r="C8" i="6"/>
  <c r="O7" i="6"/>
  <c r="N7" i="6"/>
  <c r="D7" i="6"/>
  <c r="E217" i="6" s="1"/>
  <c r="C7" i="6"/>
  <c r="O6" i="6"/>
  <c r="N6" i="6"/>
  <c r="D6" i="6"/>
  <c r="C6" i="6"/>
  <c r="F442" i="6"/>
  <c r="Q442" i="6"/>
  <c r="F373" i="6"/>
  <c r="Q373" i="6"/>
  <c r="F378" i="6"/>
  <c r="Q378" i="6"/>
  <c r="F441" i="6"/>
  <c r="Q441" i="6"/>
  <c r="F438" i="6"/>
  <c r="Q438" i="6"/>
  <c r="F323" i="6"/>
  <c r="Q323" i="6"/>
  <c r="F420" i="6"/>
  <c r="Q420" i="6"/>
  <c r="F417" i="6"/>
  <c r="Q417" i="6"/>
  <c r="F395" i="6"/>
  <c r="Q395" i="6"/>
  <c r="F370" i="6"/>
  <c r="Q370" i="6"/>
  <c r="F375" i="6"/>
  <c r="Q375" i="6"/>
  <c r="F413" i="6"/>
  <c r="Q413" i="6"/>
  <c r="F377" i="6"/>
  <c r="Q377" i="6"/>
  <c r="F431" i="6"/>
  <c r="Q431" i="6"/>
  <c r="F429" i="6"/>
  <c r="Q429" i="6"/>
  <c r="F360" i="6"/>
  <c r="Q360" i="6"/>
  <c r="F397" i="6"/>
  <c r="Q397" i="6"/>
  <c r="F404" i="6"/>
  <c r="Q404" i="6"/>
  <c r="F423" i="6"/>
  <c r="Q423" i="6"/>
  <c r="F432" i="6"/>
  <c r="Q432" i="6"/>
  <c r="F430" i="6"/>
  <c r="Q430" i="6"/>
  <c r="F399" i="6"/>
  <c r="Q399" i="6"/>
  <c r="F422" i="6"/>
  <c r="Q422" i="6"/>
  <c r="F381" i="6"/>
  <c r="Q381" i="6"/>
  <c r="F371" i="6"/>
  <c r="Q371" i="6"/>
  <c r="F363" i="6"/>
  <c r="Q363" i="6"/>
  <c r="F414" i="6"/>
  <c r="Q414" i="6"/>
  <c r="F356" i="6"/>
  <c r="Q356" i="6"/>
  <c r="F355" i="6"/>
  <c r="Q355" i="6"/>
  <c r="F227" i="6"/>
  <c r="Q227" i="6"/>
  <c r="F402" i="6"/>
  <c r="Q402" i="6"/>
  <c r="F291" i="6"/>
  <c r="Q291" i="6"/>
  <c r="F302" i="6"/>
  <c r="Q302" i="6"/>
  <c r="F434" i="6"/>
  <c r="Q434" i="6"/>
  <c r="F383" i="6"/>
  <c r="Q383" i="6"/>
  <c r="F351" i="6"/>
  <c r="Q351" i="6"/>
  <c r="F380" i="6"/>
  <c r="Q380" i="6"/>
  <c r="F392" i="6"/>
  <c r="Q392" i="6"/>
  <c r="F400" i="6"/>
  <c r="Q400" i="6"/>
  <c r="F401" i="6"/>
  <c r="Q401" i="6"/>
  <c r="F372" i="6"/>
  <c r="Q372" i="6"/>
  <c r="F315" i="6"/>
  <c r="Q315" i="6"/>
  <c r="F412" i="6"/>
  <c r="Q412" i="6"/>
  <c r="F336" i="6"/>
  <c r="Q336" i="6"/>
  <c r="F331" i="6"/>
  <c r="Q331" i="6"/>
  <c r="F403" i="6"/>
  <c r="Q403" i="6"/>
  <c r="F347" i="6"/>
  <c r="Q347" i="6"/>
  <c r="F311" i="6"/>
  <c r="Q311" i="6"/>
  <c r="F388" i="6"/>
  <c r="Q388" i="6"/>
  <c r="F398" i="6"/>
  <c r="Q398" i="6"/>
  <c r="F437" i="6"/>
  <c r="Q437" i="6"/>
  <c r="F340" i="6"/>
  <c r="Q340" i="6"/>
  <c r="F281" i="6"/>
  <c r="Q281" i="6"/>
  <c r="F319" i="6"/>
  <c r="Q319" i="6"/>
  <c r="F379" i="6"/>
  <c r="Q379" i="6"/>
  <c r="F298" i="6"/>
  <c r="Q298" i="6"/>
  <c r="F385" i="6"/>
  <c r="Q385" i="6"/>
  <c r="F421" i="6"/>
  <c r="Q421" i="6"/>
  <c r="F313" i="6"/>
  <c r="Q313" i="6"/>
  <c r="F268" i="6"/>
  <c r="Q268" i="6"/>
  <c r="F440" i="6"/>
  <c r="Q440" i="6"/>
  <c r="F394" i="6"/>
  <c r="Q394" i="6"/>
  <c r="F416" i="6"/>
  <c r="Q416" i="6"/>
  <c r="F352" i="6"/>
  <c r="Q352" i="6"/>
  <c r="F410" i="6"/>
  <c r="Q410" i="6"/>
  <c r="F324" i="6"/>
  <c r="Q324" i="6"/>
  <c r="F330" i="6"/>
  <c r="Q330" i="6"/>
  <c r="F354" i="6"/>
  <c r="Q354" i="6"/>
  <c r="F257" i="6"/>
  <c r="Q257" i="6"/>
  <c r="F419" i="6"/>
  <c r="Q419" i="6"/>
  <c r="F365" i="6"/>
  <c r="Q365" i="6"/>
  <c r="F335" i="6"/>
  <c r="Q335" i="6"/>
  <c r="F364" i="6"/>
  <c r="Q364" i="6"/>
  <c r="F317" i="6"/>
  <c r="Q317" i="6"/>
  <c r="F407" i="6"/>
  <c r="Q407" i="6"/>
  <c r="F386" i="6"/>
  <c r="Q386" i="6"/>
  <c r="F301" i="6"/>
  <c r="Q301" i="6"/>
  <c r="F411" i="6"/>
  <c r="Q411" i="6"/>
  <c r="F357" i="6"/>
  <c r="Q357" i="6"/>
  <c r="F297" i="6"/>
  <c r="Q297" i="6"/>
  <c r="F359" i="6"/>
  <c r="Q359" i="6"/>
  <c r="F415" i="6"/>
  <c r="Q415" i="6"/>
  <c r="F318" i="6"/>
  <c r="Q318" i="6"/>
  <c r="F263" i="6"/>
  <c r="Q263" i="6"/>
  <c r="F307" i="6"/>
  <c r="Q307" i="6"/>
  <c r="F349" i="6"/>
  <c r="Q349" i="6"/>
  <c r="F306" i="6"/>
  <c r="Q306" i="6"/>
  <c r="F300" i="6"/>
  <c r="Q300" i="6"/>
  <c r="F310" i="6"/>
  <c r="Q310" i="6"/>
  <c r="F353" i="6"/>
  <c r="Q353" i="6"/>
  <c r="F418" i="6"/>
  <c r="Q418" i="6"/>
  <c r="F253" i="6"/>
  <c r="Q253" i="6"/>
  <c r="F304" i="6"/>
  <c r="Q304" i="6"/>
  <c r="F299" i="6"/>
  <c r="Q299" i="6"/>
  <c r="F393" i="6"/>
  <c r="Q393" i="6"/>
  <c r="F289" i="6"/>
  <c r="Q289" i="6"/>
  <c r="F358" i="6"/>
  <c r="Q358" i="6"/>
  <c r="F362" i="6"/>
  <c r="Q362" i="6"/>
  <c r="F312" i="6"/>
  <c r="Q312" i="6"/>
  <c r="F409" i="6"/>
  <c r="Q409" i="6"/>
  <c r="F376" i="6"/>
  <c r="Q376" i="6"/>
  <c r="F265" i="6"/>
  <c r="Q265" i="6"/>
  <c r="F443" i="6"/>
  <c r="Q443" i="6"/>
  <c r="F366" i="6"/>
  <c r="Q366" i="6"/>
  <c r="F274" i="6"/>
  <c r="Q274" i="6"/>
  <c r="F327" i="6"/>
  <c r="Q327" i="6"/>
  <c r="F276" i="6"/>
  <c r="Q276" i="6"/>
  <c r="F278" i="6"/>
  <c r="Q278" i="6"/>
  <c r="F405" i="6"/>
  <c r="Q405" i="6"/>
  <c r="F384" i="6"/>
  <c r="Q384" i="6"/>
  <c r="F389" i="6"/>
  <c r="Q389" i="6"/>
  <c r="F272" i="6"/>
  <c r="Q272" i="6"/>
  <c r="F271" i="6"/>
  <c r="Q271" i="6"/>
  <c r="F390" i="6"/>
  <c r="Q390" i="6"/>
  <c r="F295" i="6"/>
  <c r="Q295" i="6"/>
  <c r="F334" i="6"/>
  <c r="Q334" i="6"/>
  <c r="F254" i="6"/>
  <c r="Q254" i="6"/>
  <c r="F382" i="6"/>
  <c r="Q382" i="6"/>
  <c r="F425" i="6"/>
  <c r="Q425" i="6"/>
  <c r="F321" i="6"/>
  <c r="Q321" i="6"/>
  <c r="F369" i="6"/>
  <c r="Q369" i="6"/>
  <c r="F350" i="6"/>
  <c r="Q350" i="6"/>
  <c r="F361" i="6"/>
  <c r="Q361" i="6"/>
  <c r="F252" i="6"/>
  <c r="Q252" i="6"/>
  <c r="F243" i="6"/>
  <c r="Q243" i="6"/>
  <c r="F282" i="6"/>
  <c r="Q282" i="6"/>
  <c r="F309" i="6"/>
  <c r="Q309" i="6"/>
  <c r="F247" i="6"/>
  <c r="Q247" i="6"/>
  <c r="F396" i="6"/>
  <c r="Q396" i="6"/>
  <c r="F328" i="6"/>
  <c r="Q328" i="6"/>
  <c r="F320" i="6"/>
  <c r="Q320" i="6"/>
  <c r="F408" i="6"/>
  <c r="Q408" i="6"/>
  <c r="F332" i="6"/>
  <c r="Q332" i="6"/>
  <c r="F224" i="6"/>
  <c r="Q224" i="6"/>
  <c r="F287" i="6"/>
  <c r="Q287" i="6"/>
  <c r="F284" i="6"/>
  <c r="Q284" i="6"/>
  <c r="F337" i="6"/>
  <c r="Q337" i="6"/>
  <c r="F230" i="6"/>
  <c r="Q230" i="6"/>
  <c r="F343" i="6"/>
  <c r="Q343" i="6"/>
  <c r="F249" i="6"/>
  <c r="Q249" i="6"/>
  <c r="F325" i="6"/>
  <c r="Q325" i="6"/>
  <c r="F277" i="6"/>
  <c r="Q277" i="6"/>
  <c r="F245" i="6"/>
  <c r="Q245" i="6"/>
  <c r="F250" i="6"/>
  <c r="Q250" i="6"/>
  <c r="F241" i="6"/>
  <c r="Q241" i="6"/>
  <c r="F338" i="6"/>
  <c r="Q338" i="6"/>
  <c r="F244" i="6"/>
  <c r="Q244" i="6"/>
  <c r="F293" i="6"/>
  <c r="Q293" i="6"/>
  <c r="F262" i="6"/>
  <c r="Q262" i="6"/>
  <c r="F279" i="6"/>
  <c r="Q279" i="6"/>
  <c r="F259" i="6"/>
  <c r="Q259" i="6"/>
  <c r="F246" i="6"/>
  <c r="Q246" i="6"/>
  <c r="F290" i="6"/>
  <c r="Q290" i="6"/>
  <c r="F232" i="6"/>
  <c r="Q232" i="6"/>
  <c r="F303" i="6"/>
  <c r="Q303" i="6"/>
  <c r="F322" i="6"/>
  <c r="Q322" i="6"/>
  <c r="F285" i="6"/>
  <c r="Q285" i="6"/>
  <c r="F348" i="6"/>
  <c r="Q348" i="6"/>
  <c r="F316" i="6"/>
  <c r="Q316" i="6"/>
  <c r="F267" i="6"/>
  <c r="Q267" i="6"/>
  <c r="F242" i="6"/>
  <c r="Q242" i="6"/>
  <c r="F367" i="6"/>
  <c r="Q367" i="6"/>
  <c r="F196" i="6"/>
  <c r="Q196" i="6"/>
  <c r="F305" i="6"/>
  <c r="Q305" i="6"/>
  <c r="F273" i="6"/>
  <c r="Q273" i="6"/>
  <c r="F346" i="6"/>
  <c r="Q346" i="6"/>
  <c r="F288" i="6"/>
  <c r="Q288" i="6"/>
  <c r="F341" i="6"/>
  <c r="Q341" i="6"/>
  <c r="F342" i="6"/>
  <c r="Q342" i="6"/>
  <c r="F251" i="6"/>
  <c r="Q251" i="6"/>
  <c r="F225" i="6"/>
  <c r="Q225" i="6"/>
  <c r="F296" i="6"/>
  <c r="Q296" i="6"/>
  <c r="F255" i="6"/>
  <c r="Q255" i="6"/>
  <c r="F264" i="6"/>
  <c r="Q264" i="6"/>
  <c r="F240" i="6"/>
  <c r="Q240" i="6"/>
  <c r="F195" i="6"/>
  <c r="Q195" i="6"/>
  <c r="F275" i="6"/>
  <c r="Q275" i="6"/>
  <c r="F260" i="6"/>
  <c r="Q260" i="6"/>
  <c r="F222" i="6"/>
  <c r="Q222" i="6"/>
  <c r="F210" i="6"/>
  <c r="Q210" i="6"/>
  <c r="F261" i="6"/>
  <c r="Q261" i="6"/>
  <c r="F216" i="6"/>
  <c r="Q216" i="6"/>
  <c r="F280" i="6"/>
  <c r="Q280" i="6"/>
  <c r="F206" i="6"/>
  <c r="Q206" i="6"/>
  <c r="F266" i="6"/>
  <c r="Q266" i="6"/>
  <c r="F221" i="6"/>
  <c r="Q221" i="6"/>
  <c r="F234" i="6"/>
  <c r="Q234" i="6"/>
  <c r="F333" i="6"/>
  <c r="Q333" i="6"/>
  <c r="F215" i="6"/>
  <c r="Q215" i="6"/>
  <c r="F326" i="6"/>
  <c r="Q326" i="6"/>
  <c r="F218" i="6"/>
  <c r="Q218" i="6"/>
  <c r="F164" i="6"/>
  <c r="Q164" i="6"/>
  <c r="F201" i="6"/>
  <c r="Q201" i="6"/>
  <c r="F426" i="6"/>
  <c r="Q426" i="6"/>
  <c r="F226" i="6"/>
  <c r="Q226" i="6"/>
  <c r="F219" i="6"/>
  <c r="Q219" i="6"/>
  <c r="F204" i="6"/>
  <c r="Q204" i="6"/>
  <c r="F189" i="6"/>
  <c r="Q189" i="6"/>
  <c r="F235" i="6"/>
  <c r="Q235" i="6"/>
  <c r="F194" i="6"/>
  <c r="Q194" i="6"/>
  <c r="F229" i="6"/>
  <c r="Q229" i="6"/>
  <c r="F231" i="6"/>
  <c r="Q231" i="6"/>
  <c r="F283" i="6"/>
  <c r="Q283" i="6"/>
  <c r="F186" i="6"/>
  <c r="Q186" i="6"/>
  <c r="F344" i="6"/>
  <c r="Q344" i="6"/>
  <c r="F181" i="6"/>
  <c r="Q181" i="6"/>
  <c r="F180" i="6"/>
  <c r="Q180" i="6"/>
  <c r="F183" i="6"/>
  <c r="Q183" i="6"/>
  <c r="F228" i="6"/>
  <c r="Q228" i="6"/>
  <c r="F177" i="6"/>
  <c r="Q177" i="6"/>
  <c r="F192" i="6"/>
  <c r="Q192" i="6"/>
  <c r="F220" i="6"/>
  <c r="Q220" i="6"/>
  <c r="F205" i="6"/>
  <c r="Q205" i="6"/>
  <c r="F199" i="6"/>
  <c r="Q199" i="6"/>
  <c r="F208" i="6"/>
  <c r="Q208" i="6"/>
  <c r="F233" i="6"/>
  <c r="Q233" i="6"/>
  <c r="F294" i="6"/>
  <c r="Q294" i="6"/>
  <c r="F203" i="6"/>
  <c r="Q203" i="6"/>
  <c r="F160" i="6"/>
  <c r="Q160" i="6"/>
  <c r="F270" i="6"/>
  <c r="Q270" i="6"/>
  <c r="F167" i="6"/>
  <c r="Q167" i="6"/>
  <c r="F187" i="6"/>
  <c r="Q187" i="6"/>
  <c r="F239" i="6"/>
  <c r="Q239" i="6"/>
  <c r="F158" i="6"/>
  <c r="Q158" i="6"/>
  <c r="F182" i="6"/>
  <c r="Q182" i="6"/>
  <c r="F166" i="6"/>
  <c r="Q166" i="6"/>
  <c r="F200" i="6"/>
  <c r="Q200" i="6"/>
  <c r="F169" i="6"/>
  <c r="Q169" i="6"/>
  <c r="F198" i="6"/>
  <c r="Q198" i="6"/>
  <c r="F256" i="6"/>
  <c r="Q256" i="6"/>
  <c r="F102" i="6"/>
  <c r="Q102" i="6"/>
  <c r="F178" i="6"/>
  <c r="Q178" i="6"/>
  <c r="F118" i="6"/>
  <c r="Q118" i="6"/>
  <c r="F143" i="6"/>
  <c r="Q143" i="6"/>
  <c r="F314" i="6"/>
  <c r="Q314" i="6"/>
  <c r="F171" i="6"/>
  <c r="Q171" i="6"/>
  <c r="F129" i="6"/>
  <c r="Q129" i="6"/>
  <c r="F125" i="6"/>
  <c r="Q125" i="6"/>
  <c r="F175" i="6"/>
  <c r="Q175" i="6"/>
  <c r="F161" i="6"/>
  <c r="Q161" i="6"/>
  <c r="F132" i="6"/>
  <c r="Q132" i="6"/>
  <c r="F212" i="6"/>
  <c r="Q212" i="6"/>
  <c r="F156" i="6"/>
  <c r="Q156" i="6"/>
  <c r="F157" i="6"/>
  <c r="Q157" i="6"/>
  <c r="F174" i="6"/>
  <c r="Q174" i="6"/>
  <c r="F136" i="6"/>
  <c r="Q136" i="6"/>
  <c r="F202" i="6"/>
  <c r="Q202" i="6"/>
  <c r="F308" i="6"/>
  <c r="Q308" i="6"/>
  <c r="F130" i="6"/>
  <c r="Q130" i="6"/>
  <c r="F155" i="6"/>
  <c r="Q155" i="6"/>
  <c r="F214" i="6"/>
  <c r="Q214" i="6"/>
  <c r="F213" i="6"/>
  <c r="Q213" i="6"/>
  <c r="F223" i="6"/>
  <c r="Q223" i="6"/>
  <c r="F116" i="6"/>
  <c r="Q116" i="6"/>
  <c r="F153" i="6"/>
  <c r="Q153" i="6"/>
  <c r="F179" i="6"/>
  <c r="Q179" i="6"/>
  <c r="F152" i="6"/>
  <c r="Q152" i="6"/>
  <c r="F150" i="6"/>
  <c r="Q150" i="6"/>
  <c r="F124" i="6"/>
  <c r="Q124" i="6"/>
  <c r="F128" i="6"/>
  <c r="Q128" i="6"/>
  <c r="F193" i="6"/>
  <c r="Q193" i="6"/>
  <c r="F151" i="6"/>
  <c r="Q151" i="6"/>
  <c r="F123" i="6"/>
  <c r="Q123" i="6"/>
  <c r="F148" i="6"/>
  <c r="Q148" i="6"/>
  <c r="F127" i="6"/>
  <c r="Q127" i="6"/>
  <c r="F149" i="6"/>
  <c r="Q149" i="6"/>
  <c r="F188" i="6"/>
  <c r="Q188" i="6"/>
  <c r="F119" i="6"/>
  <c r="Q119" i="6"/>
  <c r="F165" i="6"/>
  <c r="Q165" i="6"/>
  <c r="F173" i="6"/>
  <c r="Q173" i="6"/>
  <c r="F113" i="6"/>
  <c r="Q113" i="6"/>
  <c r="F139" i="6"/>
  <c r="Q139" i="6"/>
  <c r="F144" i="6"/>
  <c r="Q144" i="6"/>
  <c r="F135" i="6"/>
  <c r="Q135" i="6"/>
  <c r="F147" i="6"/>
  <c r="Q147" i="6"/>
  <c r="F111" i="6"/>
  <c r="Q111" i="6"/>
  <c r="F248" i="6"/>
  <c r="Q248" i="6"/>
  <c r="F134" i="6"/>
  <c r="Q134" i="6"/>
  <c r="F122" i="6"/>
  <c r="Q122" i="6"/>
  <c r="F163" i="6"/>
  <c r="Q163" i="6"/>
  <c r="F138" i="6"/>
  <c r="Q138" i="6"/>
  <c r="F159" i="6"/>
  <c r="Q159" i="6"/>
  <c r="F142" i="6"/>
  <c r="Q142" i="6"/>
  <c r="F109" i="6"/>
  <c r="Q109" i="6"/>
  <c r="F120" i="6"/>
  <c r="Q120" i="6"/>
  <c r="F103" i="6"/>
  <c r="Q103" i="6"/>
  <c r="F99" i="6"/>
  <c r="Q99" i="6"/>
  <c r="F91" i="6"/>
  <c r="Q91" i="6"/>
  <c r="F145" i="6"/>
  <c r="Q145" i="6"/>
  <c r="F126" i="6"/>
  <c r="Q126" i="6"/>
  <c r="F95" i="6"/>
  <c r="Q95" i="6"/>
  <c r="F141" i="6"/>
  <c r="Q141" i="6"/>
  <c r="F168" i="6"/>
  <c r="Q168" i="6"/>
  <c r="F92" i="6"/>
  <c r="Q92" i="6"/>
  <c r="F137" i="6"/>
  <c r="Q137" i="6"/>
  <c r="F176" i="6"/>
  <c r="Q176" i="6"/>
  <c r="F170" i="6"/>
  <c r="Q170" i="6"/>
  <c r="F112" i="6"/>
  <c r="Q112" i="6"/>
  <c r="F110" i="6"/>
  <c r="Q110" i="6"/>
  <c r="F89" i="6"/>
  <c r="Q89" i="6"/>
  <c r="F97" i="6"/>
  <c r="Q97" i="6"/>
  <c r="F83" i="6"/>
  <c r="Q83" i="6"/>
  <c r="F184" i="6"/>
  <c r="Q184" i="6"/>
  <c r="F98" i="6"/>
  <c r="Q98" i="6"/>
  <c r="F108" i="6"/>
  <c r="Q108" i="6"/>
  <c r="F82" i="6"/>
  <c r="Q82" i="6"/>
  <c r="F105" i="6"/>
  <c r="Q105" i="6"/>
  <c r="F87" i="6"/>
  <c r="Q87" i="6"/>
  <c r="F101" i="6"/>
  <c r="Q101" i="6"/>
  <c r="F75" i="6"/>
  <c r="Q75" i="6"/>
  <c r="F64" i="6"/>
  <c r="Q64" i="6"/>
  <c r="F117" i="6"/>
  <c r="Q117" i="6"/>
  <c r="F70" i="6"/>
  <c r="Q70" i="6"/>
  <c r="F131" i="6"/>
  <c r="Q131" i="6"/>
  <c r="F96" i="6"/>
  <c r="Q96" i="6"/>
  <c r="F154" i="6"/>
  <c r="Q154" i="6"/>
  <c r="F74" i="6"/>
  <c r="Q74" i="6"/>
  <c r="F69" i="6"/>
  <c r="Q69" i="6"/>
  <c r="F197" i="6"/>
  <c r="Q197" i="6"/>
  <c r="F88" i="6"/>
  <c r="Q88" i="6"/>
  <c r="F81" i="6"/>
  <c r="Q81" i="6"/>
  <c r="F56" i="6"/>
  <c r="Q56" i="6"/>
  <c r="F46" i="6"/>
  <c r="Q46" i="6"/>
  <c r="F65" i="6"/>
  <c r="Q65" i="6"/>
  <c r="F67" i="6"/>
  <c r="Q67" i="6"/>
  <c r="F217" i="6"/>
  <c r="Q217" i="6"/>
  <c r="F80" i="6"/>
  <c r="Q80" i="6"/>
  <c r="F73" i="6"/>
  <c r="Q73" i="6"/>
  <c r="F15" i="6"/>
  <c r="Q15" i="6"/>
  <c r="F44" i="6"/>
  <c r="Q44" i="6"/>
  <c r="F68" i="6"/>
  <c r="Q68" i="6"/>
  <c r="F77" i="6"/>
  <c r="Q77" i="6"/>
  <c r="F100" i="6"/>
  <c r="Q100" i="6"/>
  <c r="F79" i="6"/>
  <c r="Q79" i="6"/>
  <c r="F76" i="6"/>
  <c r="Q76" i="6"/>
  <c r="F140" i="6"/>
  <c r="Q140" i="6"/>
  <c r="F72" i="6"/>
  <c r="Q72" i="6"/>
  <c r="F86" i="6"/>
  <c r="Q86" i="6"/>
  <c r="F30" i="6"/>
  <c r="Q30" i="6"/>
  <c r="F49" i="6"/>
  <c r="Q49" i="6"/>
  <c r="F172" i="6"/>
  <c r="Q172" i="6"/>
  <c r="F107" i="6"/>
  <c r="Q107" i="6"/>
  <c r="F133" i="6"/>
  <c r="Q133" i="6"/>
  <c r="F39" i="6"/>
  <c r="Q39" i="6"/>
  <c r="F47" i="6"/>
  <c r="Q47" i="6"/>
  <c r="F53" i="6"/>
  <c r="Q53" i="6"/>
  <c r="F63" i="6"/>
  <c r="Q63" i="6"/>
  <c r="F66" i="6"/>
  <c r="Q66" i="6"/>
  <c r="F36" i="6"/>
  <c r="Q36" i="6"/>
  <c r="F34" i="6"/>
  <c r="Q34" i="6"/>
  <c r="F27" i="6"/>
  <c r="Q27" i="6"/>
  <c r="F38" i="6"/>
  <c r="Q38" i="6"/>
  <c r="F51" i="6"/>
  <c r="Q51" i="6"/>
  <c r="F28" i="6"/>
  <c r="Q28" i="6"/>
  <c r="F90" i="6"/>
  <c r="Q90" i="6"/>
  <c r="F37" i="6"/>
  <c r="Q37" i="6"/>
  <c r="F115" i="6"/>
  <c r="Q115" i="6"/>
  <c r="F57" i="6"/>
  <c r="Q57" i="6"/>
  <c r="F35" i="6"/>
  <c r="Q35" i="6"/>
  <c r="F52" i="6"/>
  <c r="Q52" i="6"/>
  <c r="F45" i="6"/>
  <c r="Q45" i="6"/>
  <c r="F29" i="6"/>
  <c r="Q29" i="6"/>
  <c r="F42" i="6"/>
  <c r="Q42" i="6"/>
  <c r="F41" i="6"/>
  <c r="Q41" i="6"/>
  <c r="F62" i="6"/>
  <c r="Q62" i="6"/>
  <c r="F58" i="6"/>
  <c r="Q58" i="6"/>
  <c r="F85" i="6"/>
  <c r="Q85" i="6"/>
  <c r="F33" i="6"/>
  <c r="Q33" i="6"/>
  <c r="F25" i="6"/>
  <c r="Q25" i="6"/>
  <c r="F43" i="6"/>
  <c r="Q43" i="6"/>
  <c r="F71" i="6"/>
  <c r="Q71" i="6"/>
  <c r="F50" i="6"/>
  <c r="Q50" i="6"/>
  <c r="F84" i="6"/>
  <c r="Q84" i="6"/>
  <c r="F24" i="6"/>
  <c r="Q24" i="6"/>
  <c r="F22" i="6"/>
  <c r="Q22" i="6"/>
  <c r="F121" i="6"/>
  <c r="Q121" i="6"/>
  <c r="F40" i="6"/>
  <c r="Q40" i="6"/>
  <c r="F18" i="6"/>
  <c r="Q18" i="6"/>
  <c r="F21" i="6"/>
  <c r="Q21" i="6"/>
  <c r="F60" i="6"/>
  <c r="Q60" i="6"/>
  <c r="F16" i="6"/>
  <c r="Q16" i="6"/>
  <c r="F31" i="6"/>
  <c r="Q31" i="6"/>
  <c r="F19" i="6"/>
  <c r="Q19" i="6"/>
  <c r="F20" i="6"/>
  <c r="Q20" i="6"/>
  <c r="F12" i="6"/>
  <c r="Q12" i="6"/>
  <c r="F26" i="6"/>
  <c r="Q26" i="6"/>
  <c r="F59" i="6"/>
  <c r="Q59" i="6"/>
  <c r="F17" i="6"/>
  <c r="Q17" i="6"/>
  <c r="F55" i="6"/>
  <c r="Q55" i="6"/>
  <c r="F23" i="6"/>
  <c r="Q23" i="6"/>
  <c r="F9" i="6"/>
  <c r="Q9" i="6"/>
  <c r="F13" i="6"/>
  <c r="Q13" i="6"/>
  <c r="F11" i="6"/>
  <c r="Q11" i="6"/>
  <c r="F10" i="6"/>
  <c r="Q10" i="6"/>
  <c r="F8" i="6"/>
  <c r="Q8" i="6"/>
  <c r="F6" i="6"/>
  <c r="Q6" i="6"/>
  <c r="F7" i="6"/>
  <c r="Q7" i="6"/>
  <c r="G17" i="6" l="1"/>
  <c r="R438" i="6"/>
  <c r="R60" i="6"/>
  <c r="R43" i="6"/>
  <c r="G112" i="6"/>
  <c r="G8" i="6"/>
  <c r="H8" i="6" s="1"/>
  <c r="G19" i="6"/>
  <c r="G24" i="6"/>
  <c r="R41" i="6"/>
  <c r="G42" i="6"/>
  <c r="G51" i="6"/>
  <c r="R172" i="6"/>
  <c r="S172" i="6" s="1"/>
  <c r="G49" i="6"/>
  <c r="G44" i="6"/>
  <c r="G7" i="6"/>
  <c r="R12" i="6"/>
  <c r="G20" i="6"/>
  <c r="R40" i="6"/>
  <c r="S40" i="6" s="1"/>
  <c r="G121" i="6"/>
  <c r="R58" i="6"/>
  <c r="G62" i="6"/>
  <c r="R37" i="6"/>
  <c r="G90" i="6"/>
  <c r="R133" i="6"/>
  <c r="G107" i="6"/>
  <c r="R100" i="6"/>
  <c r="G77" i="6"/>
  <c r="R96" i="6"/>
  <c r="G131" i="6"/>
  <c r="G98" i="6"/>
  <c r="G176" i="6"/>
  <c r="R134" i="6"/>
  <c r="G152" i="6"/>
  <c r="G130" i="6"/>
  <c r="G156" i="6"/>
  <c r="G161" i="6"/>
  <c r="H161" i="6" s="1"/>
  <c r="G118" i="6"/>
  <c r="H118" i="6" s="1"/>
  <c r="G239" i="6"/>
  <c r="G203" i="6"/>
  <c r="G220" i="6"/>
  <c r="G229" i="6"/>
  <c r="G219" i="6"/>
  <c r="G333" i="6"/>
  <c r="G216" i="6"/>
  <c r="G240" i="6"/>
  <c r="G341" i="6"/>
  <c r="G367" i="6"/>
  <c r="G303" i="6"/>
  <c r="R268" i="6"/>
  <c r="R340" i="6"/>
  <c r="R336" i="6"/>
  <c r="R351" i="6"/>
  <c r="R355" i="6"/>
  <c r="R430" i="6"/>
  <c r="R375" i="6"/>
  <c r="R59" i="6"/>
  <c r="G26" i="6"/>
  <c r="H26" i="6" s="1"/>
  <c r="G18" i="6"/>
  <c r="R33" i="6"/>
  <c r="G85" i="6"/>
  <c r="R57" i="6"/>
  <c r="G115" i="6"/>
  <c r="R47" i="6"/>
  <c r="G39" i="6"/>
  <c r="R76" i="6"/>
  <c r="G79" i="6"/>
  <c r="R46" i="6"/>
  <c r="G56" i="6"/>
  <c r="G154" i="6"/>
  <c r="G170" i="6"/>
  <c r="R163" i="6"/>
  <c r="G122" i="6"/>
  <c r="R188" i="6"/>
  <c r="G149" i="6"/>
  <c r="R150" i="6"/>
  <c r="R155" i="6"/>
  <c r="R157" i="6"/>
  <c r="R132" i="6"/>
  <c r="R129" i="6"/>
  <c r="R143" i="6"/>
  <c r="R169" i="6"/>
  <c r="R158" i="6"/>
  <c r="R160" i="6"/>
  <c r="R215" i="6"/>
  <c r="R195" i="6"/>
  <c r="R342" i="6"/>
  <c r="R322" i="6"/>
  <c r="R244" i="6"/>
  <c r="G338" i="6"/>
  <c r="H338" i="6" s="1"/>
  <c r="R287" i="6"/>
  <c r="R243" i="6"/>
  <c r="G252" i="6"/>
  <c r="R390" i="6"/>
  <c r="G271" i="6"/>
  <c r="R265" i="6"/>
  <c r="G376" i="6"/>
  <c r="R418" i="6"/>
  <c r="G353" i="6"/>
  <c r="R297" i="6"/>
  <c r="G357" i="6"/>
  <c r="R257" i="6"/>
  <c r="G354" i="6"/>
  <c r="G440" i="6"/>
  <c r="G331" i="6"/>
  <c r="G360" i="6"/>
  <c r="R9" i="6"/>
  <c r="R31" i="6"/>
  <c r="R71" i="6"/>
  <c r="S71" i="6" s="1"/>
  <c r="R45" i="6"/>
  <c r="G52" i="6"/>
  <c r="R36" i="6"/>
  <c r="G66" i="6"/>
  <c r="H66" i="6" s="1"/>
  <c r="R86" i="6"/>
  <c r="R80" i="6"/>
  <c r="G217" i="6"/>
  <c r="H217" i="6" s="1"/>
  <c r="R69" i="6"/>
  <c r="G87" i="6"/>
  <c r="R89" i="6"/>
  <c r="R142" i="6"/>
  <c r="G159" i="6"/>
  <c r="G165" i="6"/>
  <c r="R124" i="6"/>
  <c r="R214" i="6"/>
  <c r="G174" i="6"/>
  <c r="G212" i="6"/>
  <c r="G125" i="6"/>
  <c r="G314" i="6"/>
  <c r="G198" i="6"/>
  <c r="G182" i="6"/>
  <c r="G205" i="6"/>
  <c r="G180" i="6"/>
  <c r="G231" i="6"/>
  <c r="G204" i="6"/>
  <c r="G326" i="6"/>
  <c r="G280" i="6"/>
  <c r="H280" i="6" s="1"/>
  <c r="G275" i="6"/>
  <c r="G196" i="6"/>
  <c r="G285" i="6"/>
  <c r="R262" i="6"/>
  <c r="G293" i="6"/>
  <c r="R337" i="6"/>
  <c r="G284" i="6"/>
  <c r="R309" i="6"/>
  <c r="G282" i="6"/>
  <c r="R334" i="6"/>
  <c r="G295" i="6"/>
  <c r="R366" i="6"/>
  <c r="S366" i="6" s="1"/>
  <c r="G443" i="6"/>
  <c r="R304" i="6"/>
  <c r="G253" i="6"/>
  <c r="R415" i="6"/>
  <c r="G359" i="6"/>
  <c r="R419" i="6"/>
  <c r="R394" i="6"/>
  <c r="R319" i="6"/>
  <c r="R403" i="6"/>
  <c r="R392" i="6"/>
  <c r="R227" i="6"/>
  <c r="R422" i="6"/>
  <c r="R397" i="6"/>
  <c r="G65" i="6"/>
  <c r="R74" i="6"/>
  <c r="R138" i="6"/>
  <c r="R119" i="6"/>
  <c r="G281" i="6"/>
  <c r="G380" i="6"/>
  <c r="G399" i="6"/>
  <c r="H399" i="6" s="1"/>
  <c r="R420" i="6"/>
  <c r="G23" i="6"/>
  <c r="H23" i="6" s="1"/>
  <c r="G16" i="6"/>
  <c r="R11" i="6"/>
  <c r="S11" i="6" s="1"/>
  <c r="G13" i="6"/>
  <c r="H13" i="6" s="1"/>
  <c r="R19" i="6"/>
  <c r="G50" i="6"/>
  <c r="H50" i="6" s="1"/>
  <c r="R42" i="6"/>
  <c r="S42" i="6" s="1"/>
  <c r="G29" i="6"/>
  <c r="R27" i="6"/>
  <c r="G34" i="6"/>
  <c r="H34" i="6" s="1"/>
  <c r="R49" i="6"/>
  <c r="G30" i="6"/>
  <c r="G73" i="6"/>
  <c r="R88" i="6"/>
  <c r="G197" i="6"/>
  <c r="G75" i="6"/>
  <c r="R83" i="6"/>
  <c r="G97" i="6"/>
  <c r="R109" i="6"/>
  <c r="R166" i="6"/>
  <c r="R199" i="6"/>
  <c r="R183" i="6"/>
  <c r="S183" i="6" s="1"/>
  <c r="R283" i="6"/>
  <c r="R189" i="6"/>
  <c r="R218" i="6"/>
  <c r="R206" i="6"/>
  <c r="R251" i="6"/>
  <c r="R305" i="6"/>
  <c r="R348" i="6"/>
  <c r="G413" i="6"/>
  <c r="G21" i="6"/>
  <c r="H21" i="6" s="1"/>
  <c r="G105" i="6"/>
  <c r="R20" i="6"/>
  <c r="R24" i="6"/>
  <c r="G84" i="6"/>
  <c r="R62" i="6"/>
  <c r="G41" i="6"/>
  <c r="R51" i="6"/>
  <c r="G38" i="6"/>
  <c r="R107" i="6"/>
  <c r="G172" i="6"/>
  <c r="R44" i="6"/>
  <c r="G15" i="6"/>
  <c r="H15" i="6" s="1"/>
  <c r="G81" i="6"/>
  <c r="G64" i="6"/>
  <c r="R98" i="6"/>
  <c r="G184" i="6"/>
  <c r="R103" i="6"/>
  <c r="G120" i="6"/>
  <c r="R173" i="6"/>
  <c r="R128" i="6"/>
  <c r="R213" i="6"/>
  <c r="G279" i="6"/>
  <c r="H279" i="6" s="1"/>
  <c r="R343" i="6"/>
  <c r="G230" i="6"/>
  <c r="R247" i="6"/>
  <c r="R382" i="6"/>
  <c r="G254" i="6"/>
  <c r="R327" i="6"/>
  <c r="G274" i="6"/>
  <c r="R393" i="6"/>
  <c r="G299" i="6"/>
  <c r="R318" i="6"/>
  <c r="R335" i="6"/>
  <c r="G365" i="6"/>
  <c r="G416" i="6"/>
  <c r="G379" i="6"/>
  <c r="G347" i="6"/>
  <c r="G400" i="6"/>
  <c r="G402" i="6"/>
  <c r="G381" i="6"/>
  <c r="R377" i="6"/>
  <c r="R55" i="6"/>
  <c r="G25" i="6"/>
  <c r="H25" i="6" s="1"/>
  <c r="G140" i="6"/>
  <c r="R8" i="6"/>
  <c r="G12" i="6"/>
  <c r="R85" i="6"/>
  <c r="G58" i="6"/>
  <c r="R90" i="6"/>
  <c r="G28" i="6"/>
  <c r="H28" i="6" s="1"/>
  <c r="R39" i="6"/>
  <c r="G133" i="6"/>
  <c r="R77" i="6"/>
  <c r="G68" i="6"/>
  <c r="H68" i="6" s="1"/>
  <c r="R56" i="6"/>
  <c r="G70" i="6"/>
  <c r="G108" i="6"/>
  <c r="G99" i="6"/>
  <c r="G223" i="6"/>
  <c r="G136" i="6"/>
  <c r="G256" i="6"/>
  <c r="G200" i="6"/>
  <c r="G270" i="6"/>
  <c r="G208" i="6"/>
  <c r="G228" i="6"/>
  <c r="G186" i="6"/>
  <c r="G164" i="6"/>
  <c r="G266" i="6"/>
  <c r="G260" i="6"/>
  <c r="G225" i="6"/>
  <c r="G273" i="6"/>
  <c r="G316" i="6"/>
  <c r="R352" i="6"/>
  <c r="R298" i="6"/>
  <c r="R311" i="6"/>
  <c r="R401" i="6"/>
  <c r="R291" i="6"/>
  <c r="R371" i="6"/>
  <c r="G417" i="6"/>
  <c r="R63" i="6"/>
  <c r="R72" i="6"/>
  <c r="G10" i="6"/>
  <c r="H10" i="6" s="1"/>
  <c r="R7" i="6"/>
  <c r="G368" i="6"/>
  <c r="H368" i="6" s="1"/>
  <c r="G345" i="6"/>
  <c r="H345" i="6" s="1"/>
  <c r="G374" i="6"/>
  <c r="H374" i="6" s="1"/>
  <c r="G329" i="6"/>
  <c r="G269" i="6"/>
  <c r="G339" i="6"/>
  <c r="G209" i="6"/>
  <c r="G185" i="6"/>
  <c r="G236" i="6"/>
  <c r="H236" i="6" s="1"/>
  <c r="G190" i="6"/>
  <c r="G191" i="6"/>
  <c r="G237" i="6"/>
  <c r="G286" i="6"/>
  <c r="H286" i="6" s="1"/>
  <c r="G211" i="6"/>
  <c r="H211" i="6" s="1"/>
  <c r="G162" i="6"/>
  <c r="H162" i="6" s="1"/>
  <c r="G93" i="6"/>
  <c r="H93" i="6" s="1"/>
  <c r="G78" i="6"/>
  <c r="H78" i="6" s="1"/>
  <c r="G114" i="6"/>
  <c r="G54" i="6"/>
  <c r="H54" i="6" s="1"/>
  <c r="G32" i="6"/>
  <c r="H32" i="6" s="1"/>
  <c r="G61" i="6"/>
  <c r="G6" i="6"/>
  <c r="R26" i="6"/>
  <c r="R121" i="6"/>
  <c r="G22" i="6"/>
  <c r="R17" i="6"/>
  <c r="G59" i="6"/>
  <c r="R18" i="6"/>
  <c r="G40" i="6"/>
  <c r="H40" i="6" s="1"/>
  <c r="R25" i="6"/>
  <c r="G33" i="6"/>
  <c r="R115" i="6"/>
  <c r="G37" i="6"/>
  <c r="R53" i="6"/>
  <c r="G47" i="6"/>
  <c r="R79" i="6"/>
  <c r="G100" i="6"/>
  <c r="R65" i="6"/>
  <c r="G46" i="6"/>
  <c r="R154" i="6"/>
  <c r="S154" i="6" s="1"/>
  <c r="G96" i="6"/>
  <c r="R105" i="6"/>
  <c r="G82" i="6"/>
  <c r="G91" i="6"/>
  <c r="R139" i="6"/>
  <c r="G113" i="6"/>
  <c r="R193" i="6"/>
  <c r="R175" i="6"/>
  <c r="R171" i="6"/>
  <c r="R177" i="6"/>
  <c r="R235" i="6"/>
  <c r="R201" i="6"/>
  <c r="R221" i="6"/>
  <c r="R222" i="6"/>
  <c r="R296" i="6"/>
  <c r="R346" i="6"/>
  <c r="R246" i="6"/>
  <c r="G259" i="6"/>
  <c r="R325" i="6"/>
  <c r="G249" i="6"/>
  <c r="R328" i="6"/>
  <c r="G396" i="6"/>
  <c r="R321" i="6"/>
  <c r="G425" i="6"/>
  <c r="R278" i="6"/>
  <c r="G276" i="6"/>
  <c r="R358" i="6"/>
  <c r="G289" i="6"/>
  <c r="R307" i="6"/>
  <c r="G263" i="6"/>
  <c r="R317" i="6"/>
  <c r="G364" i="6"/>
  <c r="G404" i="6"/>
  <c r="R395" i="6"/>
  <c r="R23" i="6"/>
  <c r="G55" i="6"/>
  <c r="R21" i="6"/>
  <c r="G43" i="6"/>
  <c r="G57" i="6"/>
  <c r="R66" i="6"/>
  <c r="G63" i="6"/>
  <c r="R140" i="6"/>
  <c r="S140" i="6" s="1"/>
  <c r="G76" i="6"/>
  <c r="R217" i="6"/>
  <c r="G67" i="6"/>
  <c r="R87" i="6"/>
  <c r="R126" i="6"/>
  <c r="G145" i="6"/>
  <c r="G144" i="6"/>
  <c r="G116" i="6"/>
  <c r="G385" i="6"/>
  <c r="G388" i="6"/>
  <c r="G372" i="6"/>
  <c r="G302" i="6"/>
  <c r="G363" i="6"/>
  <c r="R423" i="6"/>
  <c r="R35" i="6"/>
  <c r="R110" i="6"/>
  <c r="R13" i="6"/>
  <c r="R16" i="6"/>
  <c r="G60" i="6"/>
  <c r="R50" i="6"/>
  <c r="G71" i="6"/>
  <c r="R52" i="6"/>
  <c r="G35" i="6"/>
  <c r="R34" i="6"/>
  <c r="G36" i="6"/>
  <c r="G72" i="6"/>
  <c r="R73" i="6"/>
  <c r="G80" i="6"/>
  <c r="G74" i="6"/>
  <c r="H74" i="6" s="1"/>
  <c r="R75" i="6"/>
  <c r="G101" i="6"/>
  <c r="G110" i="6"/>
  <c r="R95" i="6"/>
  <c r="G135" i="6"/>
  <c r="H135" i="6" s="1"/>
  <c r="R151" i="6"/>
  <c r="R153" i="6"/>
  <c r="G202" i="6"/>
  <c r="G102" i="6"/>
  <c r="G167" i="6"/>
  <c r="G233" i="6"/>
  <c r="G344" i="6"/>
  <c r="G194" i="6"/>
  <c r="G426" i="6"/>
  <c r="G210" i="6"/>
  <c r="G255" i="6"/>
  <c r="G267" i="6"/>
  <c r="H267" i="6" s="1"/>
  <c r="G290" i="6"/>
  <c r="R245" i="6"/>
  <c r="G277" i="6"/>
  <c r="R408" i="6"/>
  <c r="G320" i="6"/>
  <c r="R369" i="6"/>
  <c r="R384" i="6"/>
  <c r="G405" i="6"/>
  <c r="R312" i="6"/>
  <c r="G362" i="6"/>
  <c r="R306" i="6"/>
  <c r="G349" i="6"/>
  <c r="R386" i="6"/>
  <c r="G407" i="6"/>
  <c r="R410" i="6"/>
  <c r="R421" i="6"/>
  <c r="R398" i="6"/>
  <c r="R315" i="6"/>
  <c r="R434" i="6"/>
  <c r="R414" i="6"/>
  <c r="G431" i="6"/>
  <c r="R323" i="6"/>
  <c r="G53" i="6"/>
  <c r="G9" i="6"/>
  <c r="R10" i="6"/>
  <c r="G11" i="6"/>
  <c r="G31" i="6"/>
  <c r="R84" i="6"/>
  <c r="R29" i="6"/>
  <c r="S29" i="6" s="1"/>
  <c r="G45" i="6"/>
  <c r="R38" i="6"/>
  <c r="G27" i="6"/>
  <c r="R30" i="6"/>
  <c r="G86" i="6"/>
  <c r="R15" i="6"/>
  <c r="R197" i="6"/>
  <c r="G69" i="6"/>
  <c r="R64" i="6"/>
  <c r="S64" i="6" s="1"/>
  <c r="G89" i="6"/>
  <c r="R168" i="6"/>
  <c r="G141" i="6"/>
  <c r="R147" i="6"/>
  <c r="R123" i="6"/>
  <c r="G179" i="6"/>
  <c r="R308" i="6"/>
  <c r="R178" i="6"/>
  <c r="R187" i="6"/>
  <c r="R294" i="6"/>
  <c r="R192" i="6"/>
  <c r="R181" i="6"/>
  <c r="R226" i="6"/>
  <c r="R234" i="6"/>
  <c r="R261" i="6"/>
  <c r="R264" i="6"/>
  <c r="R288" i="6"/>
  <c r="R242" i="6"/>
  <c r="R232" i="6"/>
  <c r="R429" i="6"/>
  <c r="R67" i="6"/>
  <c r="R374" i="6"/>
  <c r="S374" i="6" s="1"/>
  <c r="R339" i="6"/>
  <c r="R185" i="6"/>
  <c r="R61" i="6"/>
  <c r="R191" i="6"/>
  <c r="R162" i="6"/>
  <c r="S162" i="6" s="1"/>
  <c r="R106" i="6"/>
  <c r="R93" i="6"/>
  <c r="S93" i="6" s="1"/>
  <c r="R94" i="6"/>
  <c r="R104" i="6"/>
  <c r="R14" i="6"/>
  <c r="S14" i="6" s="1"/>
  <c r="R32" i="6"/>
  <c r="S32" i="6" s="1"/>
  <c r="R54" i="6"/>
  <c r="S54" i="6" s="1"/>
  <c r="R6" i="6"/>
  <c r="R22" i="6"/>
  <c r="R28" i="6"/>
  <c r="S28" i="6" s="1"/>
  <c r="R68" i="6"/>
  <c r="R81" i="6"/>
  <c r="G88" i="6"/>
  <c r="R70" i="6"/>
  <c r="G117" i="6"/>
  <c r="G83" i="6"/>
  <c r="H83" i="6" s="1"/>
  <c r="R137" i="6"/>
  <c r="G92" i="6"/>
  <c r="R248" i="6"/>
  <c r="G111" i="6"/>
  <c r="R127" i="6"/>
  <c r="G148" i="6"/>
  <c r="H148" i="6" s="1"/>
  <c r="R241" i="6"/>
  <c r="G250" i="6"/>
  <c r="R224" i="6"/>
  <c r="G332" i="6"/>
  <c r="R361" i="6"/>
  <c r="G350" i="6"/>
  <c r="R272" i="6"/>
  <c r="G389" i="6"/>
  <c r="G409" i="6"/>
  <c r="R310" i="6"/>
  <c r="G300" i="6"/>
  <c r="R411" i="6"/>
  <c r="S411" i="6" s="1"/>
  <c r="G301" i="6"/>
  <c r="R330" i="6"/>
  <c r="G324" i="6"/>
  <c r="G313" i="6"/>
  <c r="G437" i="6"/>
  <c r="G412" i="6"/>
  <c r="G383" i="6"/>
  <c r="G356" i="6"/>
  <c r="G432" i="6"/>
  <c r="G370" i="6"/>
  <c r="G441" i="6"/>
  <c r="R373" i="6"/>
  <c r="G378" i="6"/>
  <c r="R442" i="6"/>
  <c r="R131" i="6"/>
  <c r="R117" i="6"/>
  <c r="R101" i="6"/>
  <c r="R82" i="6"/>
  <c r="R108" i="6"/>
  <c r="R184" i="6"/>
  <c r="R97" i="6"/>
  <c r="R112" i="6"/>
  <c r="R170" i="6"/>
  <c r="R176" i="6"/>
  <c r="R92" i="6"/>
  <c r="R141" i="6"/>
  <c r="R145" i="6"/>
  <c r="R91" i="6"/>
  <c r="R99" i="6"/>
  <c r="R120" i="6"/>
  <c r="R159" i="6"/>
  <c r="R122" i="6"/>
  <c r="R111" i="6"/>
  <c r="R135" i="6"/>
  <c r="R144" i="6"/>
  <c r="R113" i="6"/>
  <c r="R165" i="6"/>
  <c r="R149" i="6"/>
  <c r="R148" i="6"/>
  <c r="R152" i="6"/>
  <c r="R179" i="6"/>
  <c r="R116" i="6"/>
  <c r="R223" i="6"/>
  <c r="R130" i="6"/>
  <c r="R202" i="6"/>
  <c r="R136" i="6"/>
  <c r="S136" i="6" s="1"/>
  <c r="R174" i="6"/>
  <c r="R156" i="6"/>
  <c r="R212" i="6"/>
  <c r="R161" i="6"/>
  <c r="S161" i="6" s="1"/>
  <c r="R125" i="6"/>
  <c r="R314" i="6"/>
  <c r="R118" i="6"/>
  <c r="S118" i="6" s="1"/>
  <c r="R102" i="6"/>
  <c r="R256" i="6"/>
  <c r="R198" i="6"/>
  <c r="R200" i="6"/>
  <c r="R182" i="6"/>
  <c r="S182" i="6" s="1"/>
  <c r="R239" i="6"/>
  <c r="R167" i="6"/>
  <c r="R270" i="6"/>
  <c r="R203" i="6"/>
  <c r="R233" i="6"/>
  <c r="R208" i="6"/>
  <c r="R205" i="6"/>
  <c r="R220" i="6"/>
  <c r="R228" i="6"/>
  <c r="R180" i="6"/>
  <c r="R344" i="6"/>
  <c r="R186" i="6"/>
  <c r="R231" i="6"/>
  <c r="R229" i="6"/>
  <c r="R194" i="6"/>
  <c r="R204" i="6"/>
  <c r="R219" i="6"/>
  <c r="R426" i="6"/>
  <c r="R164" i="6"/>
  <c r="R326" i="6"/>
  <c r="R333" i="6"/>
  <c r="R266" i="6"/>
  <c r="R280" i="6"/>
  <c r="R216" i="6"/>
  <c r="R210" i="6"/>
  <c r="R260" i="6"/>
  <c r="R275" i="6"/>
  <c r="R240" i="6"/>
  <c r="R255" i="6"/>
  <c r="R225" i="6"/>
  <c r="S225" i="6" s="1"/>
  <c r="R341" i="6"/>
  <c r="R273" i="6"/>
  <c r="R196" i="6"/>
  <c r="R367" i="6"/>
  <c r="R267" i="6"/>
  <c r="R316" i="6"/>
  <c r="S316" i="6" s="1"/>
  <c r="R285" i="6"/>
  <c r="R303" i="6"/>
  <c r="R290" i="6"/>
  <c r="R259" i="6"/>
  <c r="R279" i="6"/>
  <c r="S279" i="6" s="1"/>
  <c r="R293" i="6"/>
  <c r="R338" i="6"/>
  <c r="R250" i="6"/>
  <c r="R277" i="6"/>
  <c r="R249" i="6"/>
  <c r="R230" i="6"/>
  <c r="R284" i="6"/>
  <c r="S284" i="6" s="1"/>
  <c r="R332" i="6"/>
  <c r="R320" i="6"/>
  <c r="R396" i="6"/>
  <c r="R282" i="6"/>
  <c r="R252" i="6"/>
  <c r="S252" i="6" s="1"/>
  <c r="R350" i="6"/>
  <c r="R425" i="6"/>
  <c r="S425" i="6" s="1"/>
  <c r="R254" i="6"/>
  <c r="R295" i="6"/>
  <c r="R271" i="6"/>
  <c r="R389" i="6"/>
  <c r="R405" i="6"/>
  <c r="S405" i="6" s="1"/>
  <c r="R276" i="6"/>
  <c r="R274" i="6"/>
  <c r="S274" i="6" s="1"/>
  <c r="R443" i="6"/>
  <c r="R376" i="6"/>
  <c r="R409" i="6"/>
  <c r="S409" i="6" s="1"/>
  <c r="R362" i="6"/>
  <c r="R289" i="6"/>
  <c r="R299" i="6"/>
  <c r="R253" i="6"/>
  <c r="R353" i="6"/>
  <c r="R300" i="6"/>
  <c r="R349" i="6"/>
  <c r="S349" i="6" s="1"/>
  <c r="R263" i="6"/>
  <c r="R359" i="6"/>
  <c r="R357" i="6"/>
  <c r="R301" i="6"/>
  <c r="S301" i="6" s="1"/>
  <c r="R407" i="6"/>
  <c r="S407" i="6" s="1"/>
  <c r="R364" i="6"/>
  <c r="S364" i="6" s="1"/>
  <c r="R365" i="6"/>
  <c r="S365" i="6" s="1"/>
  <c r="R354" i="6"/>
  <c r="R324" i="6"/>
  <c r="R416" i="6"/>
  <c r="R440" i="6"/>
  <c r="S440" i="6" s="1"/>
  <c r="R313" i="6"/>
  <c r="S313" i="6" s="1"/>
  <c r="R385" i="6"/>
  <c r="R379" i="6"/>
  <c r="R281" i="6"/>
  <c r="R437" i="6"/>
  <c r="R388" i="6"/>
  <c r="R347" i="6"/>
  <c r="R331" i="6"/>
  <c r="R412" i="6"/>
  <c r="R372" i="6"/>
  <c r="R400" i="6"/>
  <c r="R380" i="6"/>
  <c r="R383" i="6"/>
  <c r="R302" i="6"/>
  <c r="R402" i="6"/>
  <c r="R356" i="6"/>
  <c r="R363" i="6"/>
  <c r="S363" i="6" s="1"/>
  <c r="R381" i="6"/>
  <c r="R399" i="6"/>
  <c r="R432" i="6"/>
  <c r="R404" i="6"/>
  <c r="R360" i="6"/>
  <c r="R431" i="6"/>
  <c r="R413" i="6"/>
  <c r="R370" i="6"/>
  <c r="S370" i="6" s="1"/>
  <c r="R417" i="6"/>
  <c r="R441" i="6"/>
  <c r="G137" i="6"/>
  <c r="H137" i="6" s="1"/>
  <c r="G168" i="6"/>
  <c r="G95" i="6"/>
  <c r="H95" i="6" s="1"/>
  <c r="G126" i="6"/>
  <c r="G103" i="6"/>
  <c r="G109" i="6"/>
  <c r="G142" i="6"/>
  <c r="G138" i="6"/>
  <c r="G163" i="6"/>
  <c r="G134" i="6"/>
  <c r="H134" i="6" s="1"/>
  <c r="G248" i="6"/>
  <c r="G147" i="6"/>
  <c r="G139" i="6"/>
  <c r="H139" i="6" s="1"/>
  <c r="G173" i="6"/>
  <c r="G119" i="6"/>
  <c r="H119" i="6" s="1"/>
  <c r="G188" i="6"/>
  <c r="G127" i="6"/>
  <c r="H127" i="6" s="1"/>
  <c r="G123" i="6"/>
  <c r="G151" i="6"/>
  <c r="G193" i="6"/>
  <c r="G128" i="6"/>
  <c r="H128" i="6" s="1"/>
  <c r="G124" i="6"/>
  <c r="G150" i="6"/>
  <c r="G153" i="6"/>
  <c r="G213" i="6"/>
  <c r="G214" i="6"/>
  <c r="H214" i="6" s="1"/>
  <c r="G155" i="6"/>
  <c r="H155" i="6" s="1"/>
  <c r="G308" i="6"/>
  <c r="H308" i="6" s="1"/>
  <c r="G157" i="6"/>
  <c r="G132" i="6"/>
  <c r="G175" i="6"/>
  <c r="G129" i="6"/>
  <c r="G171" i="6"/>
  <c r="G143" i="6"/>
  <c r="H143" i="6" s="1"/>
  <c r="G178" i="6"/>
  <c r="G169" i="6"/>
  <c r="H169" i="6" s="1"/>
  <c r="G166" i="6"/>
  <c r="G158" i="6"/>
  <c r="H158" i="6" s="1"/>
  <c r="G187" i="6"/>
  <c r="H187" i="6" s="1"/>
  <c r="G160" i="6"/>
  <c r="G294" i="6"/>
  <c r="G199" i="6"/>
  <c r="G192" i="6"/>
  <c r="G177" i="6"/>
  <c r="G183" i="6"/>
  <c r="H183" i="6" s="1"/>
  <c r="G181" i="6"/>
  <c r="H181" i="6" s="1"/>
  <c r="G283" i="6"/>
  <c r="G235" i="6"/>
  <c r="H235" i="6" s="1"/>
  <c r="G189" i="6"/>
  <c r="G226" i="6"/>
  <c r="G201" i="6"/>
  <c r="H201" i="6" s="1"/>
  <c r="G218" i="6"/>
  <c r="H218" i="6" s="1"/>
  <c r="G215" i="6"/>
  <c r="H215" i="6" s="1"/>
  <c r="G234" i="6"/>
  <c r="G221" i="6"/>
  <c r="G206" i="6"/>
  <c r="G261" i="6"/>
  <c r="H261" i="6" s="1"/>
  <c r="G222" i="6"/>
  <c r="H222" i="6" s="1"/>
  <c r="G195" i="6"/>
  <c r="G264" i="6"/>
  <c r="G296" i="6"/>
  <c r="H296" i="6" s="1"/>
  <c r="G251" i="6"/>
  <c r="H251" i="6" s="1"/>
  <c r="G342" i="6"/>
  <c r="G288" i="6"/>
  <c r="H288" i="6" s="1"/>
  <c r="G346" i="6"/>
  <c r="G305" i="6"/>
  <c r="G242" i="6"/>
  <c r="G348" i="6"/>
  <c r="G322" i="6"/>
  <c r="G232" i="6"/>
  <c r="H232" i="6" s="1"/>
  <c r="G246" i="6"/>
  <c r="G262" i="6"/>
  <c r="G244" i="6"/>
  <c r="H244" i="6" s="1"/>
  <c r="G241" i="6"/>
  <c r="G245" i="6"/>
  <c r="H245" i="6" s="1"/>
  <c r="G325" i="6"/>
  <c r="G343" i="6"/>
  <c r="G337" i="6"/>
  <c r="G287" i="6"/>
  <c r="G224" i="6"/>
  <c r="G408" i="6"/>
  <c r="G328" i="6"/>
  <c r="H328" i="6" s="1"/>
  <c r="G247" i="6"/>
  <c r="G309" i="6"/>
  <c r="H309" i="6" s="1"/>
  <c r="G243" i="6"/>
  <c r="G361" i="6"/>
  <c r="G369" i="6"/>
  <c r="G321" i="6"/>
  <c r="H321" i="6" s="1"/>
  <c r="G382" i="6"/>
  <c r="G334" i="6"/>
  <c r="G390" i="6"/>
  <c r="G272" i="6"/>
  <c r="G384" i="6"/>
  <c r="H384" i="6" s="1"/>
  <c r="G278" i="6"/>
  <c r="H278" i="6" s="1"/>
  <c r="G327" i="6"/>
  <c r="G366" i="6"/>
  <c r="G265" i="6"/>
  <c r="H265" i="6" s="1"/>
  <c r="G312" i="6"/>
  <c r="H312" i="6" s="1"/>
  <c r="G358" i="6"/>
  <c r="H358" i="6" s="1"/>
  <c r="G393" i="6"/>
  <c r="H393" i="6" s="1"/>
  <c r="G304" i="6"/>
  <c r="G418" i="6"/>
  <c r="G310" i="6"/>
  <c r="G306" i="6"/>
  <c r="G307" i="6"/>
  <c r="G318" i="6"/>
  <c r="G415" i="6"/>
  <c r="G297" i="6"/>
  <c r="H297" i="6" s="1"/>
  <c r="G411" i="6"/>
  <c r="H411" i="6" s="1"/>
  <c r="G386" i="6"/>
  <c r="G317" i="6"/>
  <c r="H317" i="6" s="1"/>
  <c r="G335" i="6"/>
  <c r="H335" i="6" s="1"/>
  <c r="G419" i="6"/>
  <c r="G257" i="6"/>
  <c r="G330" i="6"/>
  <c r="G410" i="6"/>
  <c r="G352" i="6"/>
  <c r="H352" i="6" s="1"/>
  <c r="G394" i="6"/>
  <c r="G268" i="6"/>
  <c r="G421" i="6"/>
  <c r="H421" i="6" s="1"/>
  <c r="G298" i="6"/>
  <c r="H298" i="6" s="1"/>
  <c r="G319" i="6"/>
  <c r="G340" i="6"/>
  <c r="H340" i="6" s="1"/>
  <c r="G398" i="6"/>
  <c r="G311" i="6"/>
  <c r="H311" i="6" s="1"/>
  <c r="G403" i="6"/>
  <c r="H403" i="6" s="1"/>
  <c r="G336" i="6"/>
  <c r="H336" i="6" s="1"/>
  <c r="G315" i="6"/>
  <c r="G401" i="6"/>
  <c r="G392" i="6"/>
  <c r="G351" i="6"/>
  <c r="G434" i="6"/>
  <c r="H434" i="6" s="1"/>
  <c r="G291" i="6"/>
  <c r="H291" i="6" s="1"/>
  <c r="G227" i="6"/>
  <c r="G355" i="6"/>
  <c r="G414" i="6"/>
  <c r="G371" i="6"/>
  <c r="G422" i="6"/>
  <c r="H422" i="6" s="1"/>
  <c r="G430" i="6"/>
  <c r="G423" i="6"/>
  <c r="G397" i="6"/>
  <c r="G429" i="6"/>
  <c r="H429" i="6" s="1"/>
  <c r="G377" i="6"/>
  <c r="G375" i="6"/>
  <c r="G395" i="6"/>
  <c r="H395" i="6" s="1"/>
  <c r="G420" i="6"/>
  <c r="G323" i="6"/>
  <c r="H323" i="6" s="1"/>
  <c r="G438" i="6"/>
  <c r="G373" i="6"/>
  <c r="R378" i="6"/>
  <c r="S378" i="6" s="1"/>
  <c r="G442" i="6"/>
  <c r="P72" i="6"/>
  <c r="P13" i="6"/>
  <c r="P28" i="6"/>
  <c r="P20" i="6"/>
  <c r="P80" i="6"/>
  <c r="P37" i="6"/>
  <c r="P56" i="6"/>
  <c r="P12" i="6"/>
  <c r="P17" i="6"/>
  <c r="P19" i="6"/>
  <c r="P35" i="6"/>
  <c r="E14" i="6"/>
  <c r="E11" i="6"/>
  <c r="P44" i="6"/>
  <c r="P8" i="6"/>
  <c r="P39" i="6"/>
  <c r="P156" i="6"/>
  <c r="P124" i="6"/>
  <c r="P71" i="6"/>
  <c r="P33" i="6"/>
  <c r="P129" i="6"/>
  <c r="P81" i="6"/>
  <c r="P69" i="6"/>
  <c r="P52" i="6"/>
  <c r="P49" i="6"/>
  <c r="P121" i="6"/>
  <c r="P180" i="6"/>
  <c r="P30" i="6"/>
  <c r="P7" i="6"/>
  <c r="P6" i="6"/>
  <c r="P66" i="6"/>
  <c r="P64" i="6"/>
  <c r="P51" i="6"/>
  <c r="P16" i="6"/>
  <c r="P152" i="6"/>
  <c r="P10" i="6"/>
  <c r="P136" i="6"/>
  <c r="P15" i="6"/>
  <c r="P9" i="6"/>
  <c r="P24" i="6"/>
  <c r="P47" i="6"/>
  <c r="P29" i="6"/>
  <c r="P18" i="6"/>
  <c r="P53" i="6"/>
  <c r="P120" i="6"/>
  <c r="P23" i="6"/>
  <c r="E43" i="6"/>
  <c r="G48" i="6"/>
  <c r="H48" i="6" s="1"/>
  <c r="P50" i="6"/>
  <c r="P22" i="6"/>
  <c r="P31" i="6"/>
  <c r="P38" i="6"/>
  <c r="P77" i="6"/>
  <c r="E147" i="6"/>
  <c r="E112" i="6"/>
  <c r="E100" i="6"/>
  <c r="E97" i="6"/>
  <c r="E124" i="6"/>
  <c r="E38" i="6"/>
  <c r="E19" i="6"/>
  <c r="E17" i="6"/>
  <c r="H17" i="6" s="1"/>
  <c r="E16" i="6"/>
  <c r="E47" i="6"/>
  <c r="E149" i="6"/>
  <c r="E7" i="6"/>
  <c r="E117" i="6"/>
  <c r="E86" i="6"/>
  <c r="E57" i="6"/>
  <c r="E178" i="6"/>
  <c r="E60" i="6"/>
  <c r="E99" i="6"/>
  <c r="E67" i="6"/>
  <c r="E49" i="6"/>
  <c r="E33" i="6"/>
  <c r="E37" i="6"/>
  <c r="E89" i="6"/>
  <c r="E76" i="6"/>
  <c r="E56" i="6"/>
  <c r="E27" i="6"/>
  <c r="P36" i="6"/>
  <c r="P84" i="6"/>
  <c r="P167" i="6"/>
  <c r="E9" i="6"/>
  <c r="E20" i="6"/>
  <c r="E118" i="6"/>
  <c r="G14" i="6"/>
  <c r="H14" i="6" s="1"/>
  <c r="E53" i="6"/>
  <c r="E72" i="6"/>
  <c r="E84" i="6"/>
  <c r="E128" i="6"/>
  <c r="R48" i="6"/>
  <c r="S48" i="6" s="1"/>
  <c r="P74" i="6"/>
  <c r="P147" i="6"/>
  <c r="E22" i="6"/>
  <c r="E85" i="6"/>
  <c r="P87" i="6"/>
  <c r="P101" i="6"/>
  <c r="P108" i="6"/>
  <c r="P118" i="6"/>
  <c r="P131" i="6"/>
  <c r="E69" i="6"/>
  <c r="P76" i="6"/>
  <c r="E81" i="6"/>
  <c r="E90" i="6"/>
  <c r="P96" i="6"/>
  <c r="E129" i="6"/>
  <c r="P134" i="6"/>
  <c r="P158" i="6"/>
  <c r="E39" i="6"/>
  <c r="E55" i="6"/>
  <c r="R78" i="6"/>
  <c r="S78" i="6" s="1"/>
  <c r="P126" i="6"/>
  <c r="E25" i="6"/>
  <c r="P43" i="6"/>
  <c r="E62" i="6"/>
  <c r="E77" i="6"/>
  <c r="E159" i="6"/>
  <c r="P26" i="6"/>
  <c r="E48" i="6"/>
  <c r="P132" i="6"/>
  <c r="P143" i="6"/>
  <c r="E44" i="6"/>
  <c r="P46" i="6"/>
  <c r="P55" i="6"/>
  <c r="P60" i="6"/>
  <c r="P62" i="6"/>
  <c r="E107" i="6"/>
  <c r="E122" i="6"/>
  <c r="E154" i="6"/>
  <c r="P178" i="6"/>
  <c r="E31" i="6"/>
  <c r="E41" i="6"/>
  <c r="E68" i="6"/>
  <c r="P79" i="6"/>
  <c r="P21" i="6"/>
  <c r="E35" i="6"/>
  <c r="P42" i="6"/>
  <c r="E59" i="6"/>
  <c r="P112" i="6"/>
  <c r="E133" i="6"/>
  <c r="E160" i="6"/>
  <c r="E92" i="6"/>
  <c r="P107" i="6"/>
  <c r="E142" i="6"/>
  <c r="P145" i="6"/>
  <c r="E151" i="6"/>
  <c r="P67" i="6"/>
  <c r="P73" i="6"/>
  <c r="E95" i="6"/>
  <c r="P100" i="6"/>
  <c r="E105" i="6"/>
  <c r="P106" i="6"/>
  <c r="E111" i="6"/>
  <c r="P115" i="6"/>
  <c r="P123" i="6"/>
  <c r="E135" i="6"/>
  <c r="E137" i="6"/>
  <c r="P138" i="6"/>
  <c r="P173" i="6"/>
  <c r="P196" i="6"/>
  <c r="P25" i="6"/>
  <c r="E29" i="6"/>
  <c r="E45" i="6"/>
  <c r="E52" i="6"/>
  <c r="E58" i="6"/>
  <c r="P70" i="6"/>
  <c r="E98" i="6"/>
  <c r="E108" i="6"/>
  <c r="P109" i="6"/>
  <c r="E130" i="6"/>
  <c r="P140" i="6"/>
  <c r="E157" i="6"/>
  <c r="P165" i="6"/>
  <c r="P181" i="6"/>
  <c r="E194" i="6"/>
  <c r="P404" i="6"/>
  <c r="P400" i="6"/>
  <c r="P401" i="6"/>
  <c r="P402" i="6"/>
  <c r="P397" i="6"/>
  <c r="P391" i="6"/>
  <c r="P385" i="6"/>
  <c r="P396" i="6"/>
  <c r="P383" i="6"/>
  <c r="P370" i="6"/>
  <c r="P357" i="6"/>
  <c r="P344" i="6"/>
  <c r="P331" i="6"/>
  <c r="P384" i="6"/>
  <c r="P371" i="6"/>
  <c r="P358" i="6"/>
  <c r="P346" i="6"/>
  <c r="P332" i="6"/>
  <c r="P372" i="6"/>
  <c r="P373" i="6"/>
  <c r="P360" i="6"/>
  <c r="P348" i="6"/>
  <c r="P375" i="6"/>
  <c r="P361" i="6"/>
  <c r="P349" i="6"/>
  <c r="P335" i="6"/>
  <c r="P376" i="6"/>
  <c r="P377" i="6"/>
  <c r="P363" i="6"/>
  <c r="P351" i="6"/>
  <c r="P337" i="6"/>
  <c r="P395" i="6"/>
  <c r="P378" i="6"/>
  <c r="P364" i="6"/>
  <c r="P352" i="6"/>
  <c r="P339" i="6"/>
  <c r="P338" i="6"/>
  <c r="P381" i="6"/>
  <c r="P367" i="6"/>
  <c r="P355" i="6"/>
  <c r="P342" i="6"/>
  <c r="P398" i="6"/>
  <c r="P382" i="6"/>
  <c r="P369" i="6"/>
  <c r="P380" i="6"/>
  <c r="P365" i="6"/>
  <c r="P340" i="6"/>
  <c r="P330" i="6"/>
  <c r="P319" i="6"/>
  <c r="P307" i="6"/>
  <c r="P295" i="6"/>
  <c r="P283" i="6"/>
  <c r="P271" i="6"/>
  <c r="P259" i="6"/>
  <c r="P247" i="6"/>
  <c r="P235" i="6"/>
  <c r="P350" i="6"/>
  <c r="P320" i="6"/>
  <c r="P308" i="6"/>
  <c r="P296" i="6"/>
  <c r="P284" i="6"/>
  <c r="P272" i="6"/>
  <c r="P260" i="6"/>
  <c r="P248" i="6"/>
  <c r="P333" i="6"/>
  <c r="P327" i="6"/>
  <c r="P321" i="6"/>
  <c r="P309" i="6"/>
  <c r="P297" i="6"/>
  <c r="P285" i="6"/>
  <c r="P273" i="6"/>
  <c r="P261" i="6"/>
  <c r="P249" i="6"/>
  <c r="P237" i="6"/>
  <c r="P343" i="6"/>
  <c r="P322" i="6"/>
  <c r="P310" i="6"/>
  <c r="P298" i="6"/>
  <c r="P274" i="6"/>
  <c r="P262" i="6"/>
  <c r="P250" i="6"/>
  <c r="P238" i="6"/>
  <c r="P362" i="6"/>
  <c r="P336" i="6"/>
  <c r="P323" i="6"/>
  <c r="P379" i="6"/>
  <c r="P353" i="6"/>
  <c r="P341" i="6"/>
  <c r="P366" i="6"/>
  <c r="P329" i="6"/>
  <c r="P316" i="6"/>
  <c r="P354" i="6"/>
  <c r="P347" i="6"/>
  <c r="P326" i="6"/>
  <c r="P359" i="6"/>
  <c r="P318" i="6"/>
  <c r="P275" i="6"/>
  <c r="P264" i="6"/>
  <c r="P311" i="6"/>
  <c r="P282" i="6"/>
  <c r="P279" i="6"/>
  <c r="P239" i="6"/>
  <c r="P225" i="6"/>
  <c r="P324" i="6"/>
  <c r="P302" i="6"/>
  <c r="P294" i="6"/>
  <c r="P287" i="6"/>
  <c r="P314" i="6"/>
  <c r="P312" i="6"/>
  <c r="P263" i="6"/>
  <c r="P257" i="6"/>
  <c r="P243" i="6"/>
  <c r="P240" i="6"/>
  <c r="P269" i="6"/>
  <c r="P233" i="6"/>
  <c r="P334" i="6"/>
  <c r="P289" i="6"/>
  <c r="P280" i="6"/>
  <c r="P246" i="6"/>
  <c r="P300" i="6"/>
  <c r="P292" i="6"/>
  <c r="P267" i="6"/>
  <c r="P258" i="6"/>
  <c r="P241" i="6"/>
  <c r="P278" i="6"/>
  <c r="P234" i="6"/>
  <c r="P228" i="6"/>
  <c r="P208" i="6"/>
  <c r="P203" i="6"/>
  <c r="P198" i="6"/>
  <c r="P276" i="6"/>
  <c r="P328" i="6"/>
  <c r="P254" i="6"/>
  <c r="P213" i="6"/>
  <c r="P305" i="6"/>
  <c r="P270" i="6"/>
  <c r="P256" i="6"/>
  <c r="P209" i="6"/>
  <c r="P204" i="6"/>
  <c r="P194" i="6"/>
  <c r="P325" i="6"/>
  <c r="P303" i="6"/>
  <c r="P268" i="6"/>
  <c r="P266" i="6"/>
  <c r="P252" i="6"/>
  <c r="P245" i="6"/>
  <c r="P232" i="6"/>
  <c r="P220" i="6"/>
  <c r="P301" i="6"/>
  <c r="P299" i="6"/>
  <c r="P291" i="6"/>
  <c r="P223" i="6"/>
  <c r="P315" i="6"/>
  <c r="P313" i="6"/>
  <c r="P293" i="6"/>
  <c r="P188" i="6"/>
  <c r="P356" i="6"/>
  <c r="P290" i="6"/>
  <c r="P304" i="6"/>
  <c r="P265" i="6"/>
  <c r="P251" i="6"/>
  <c r="P244" i="6"/>
  <c r="P242" i="6"/>
  <c r="P231" i="6"/>
  <c r="P192" i="6"/>
  <c r="P227" i="6"/>
  <c r="P168" i="6"/>
  <c r="P164" i="6"/>
  <c r="P159" i="6"/>
  <c r="P137" i="6"/>
  <c r="P133" i="6"/>
  <c r="P111" i="6"/>
  <c r="P90" i="6"/>
  <c r="P82" i="6"/>
  <c r="P75" i="6"/>
  <c r="P59" i="6"/>
  <c r="P218" i="6"/>
  <c r="P171" i="6"/>
  <c r="P253" i="6"/>
  <c r="P281" i="6"/>
  <c r="P255" i="6"/>
  <c r="P197" i="6"/>
  <c r="P288" i="6"/>
  <c r="P306" i="6"/>
  <c r="P206" i="6"/>
  <c r="P317" i="6"/>
  <c r="P221" i="6"/>
  <c r="P277" i="6"/>
  <c r="P186" i="6"/>
  <c r="P149" i="6"/>
  <c r="P113" i="6"/>
  <c r="P105" i="6"/>
  <c r="P58" i="6"/>
  <c r="P45" i="6"/>
  <c r="P201" i="6"/>
  <c r="P170" i="6"/>
  <c r="P154" i="6"/>
  <c r="P144" i="6"/>
  <c r="P130" i="6"/>
  <c r="P103" i="6"/>
  <c r="P88" i="6"/>
  <c r="P182" i="6"/>
  <c r="P27" i="6"/>
  <c r="P185" i="6"/>
  <c r="P175" i="6"/>
  <c r="P34" i="6"/>
  <c r="P41" i="6"/>
  <c r="E46" i="6"/>
  <c r="P48" i="6"/>
  <c r="E51" i="6"/>
  <c r="E61" i="6"/>
  <c r="P63" i="6"/>
  <c r="E65" i="6"/>
  <c r="E75" i="6"/>
  <c r="E82" i="6"/>
  <c r="P83" i="6"/>
  <c r="P86" i="6"/>
  <c r="E88" i="6"/>
  <c r="P89" i="6"/>
  <c r="E91" i="6"/>
  <c r="P92" i="6"/>
  <c r="P142" i="6"/>
  <c r="P153" i="6"/>
  <c r="E155" i="6"/>
  <c r="E174" i="6"/>
  <c r="P189" i="6"/>
  <c r="P99" i="6"/>
  <c r="P102" i="6"/>
  <c r="E104" i="6"/>
  <c r="E116" i="6"/>
  <c r="P117" i="6"/>
  <c r="P135" i="6"/>
  <c r="E141" i="6"/>
  <c r="G146" i="6"/>
  <c r="P95" i="6"/>
  <c r="G104" i="6"/>
  <c r="P114" i="6"/>
  <c r="E132" i="6"/>
  <c r="P157" i="6"/>
  <c r="P174" i="6"/>
  <c r="P85" i="6"/>
  <c r="G94" i="6"/>
  <c r="H94" i="6" s="1"/>
  <c r="R114" i="6"/>
  <c r="S114" i="6" s="1"/>
  <c r="P119" i="6"/>
  <c r="P125" i="6"/>
  <c r="E143" i="6"/>
  <c r="E148" i="6"/>
  <c r="E150" i="6"/>
  <c r="P155" i="6"/>
  <c r="E169" i="6"/>
  <c r="P65" i="6"/>
  <c r="E121" i="6"/>
  <c r="E134" i="6"/>
  <c r="E136" i="6"/>
  <c r="P166" i="6"/>
  <c r="E226" i="6"/>
  <c r="P104" i="6"/>
  <c r="P110" i="6"/>
  <c r="P116" i="6"/>
  <c r="P127" i="6"/>
  <c r="P139" i="6"/>
  <c r="P141" i="6"/>
  <c r="R146" i="6"/>
  <c r="S146" i="6" s="1"/>
  <c r="P150" i="6"/>
  <c r="E156" i="6"/>
  <c r="E164" i="6"/>
  <c r="E295" i="6"/>
  <c r="E24" i="6"/>
  <c r="E18" i="6"/>
  <c r="E12" i="6"/>
  <c r="E6" i="6"/>
  <c r="E229" i="6"/>
  <c r="E209" i="6"/>
  <c r="E199" i="6"/>
  <c r="E197" i="6"/>
  <c r="E195" i="6"/>
  <c r="E252" i="6"/>
  <c r="E223" i="6"/>
  <c r="E202" i="6"/>
  <c r="E185" i="6"/>
  <c r="E182" i="6"/>
  <c r="E179" i="6"/>
  <c r="E180" i="6"/>
  <c r="E127" i="6"/>
  <c r="E119" i="6"/>
  <c r="E94" i="6"/>
  <c r="E165" i="6"/>
  <c r="E163" i="6"/>
  <c r="E190" i="6"/>
  <c r="E176" i="6"/>
  <c r="E186" i="6"/>
  <c r="E146" i="6"/>
  <c r="E139" i="6"/>
  <c r="E113" i="6"/>
  <c r="E110" i="6"/>
  <c r="E96" i="6"/>
  <c r="E167" i="6"/>
  <c r="E114" i="6"/>
  <c r="E101" i="6"/>
  <c r="E172" i="6"/>
  <c r="E187" i="6"/>
  <c r="P57" i="6"/>
  <c r="P61" i="6"/>
  <c r="E63" i="6"/>
  <c r="E70" i="6"/>
  <c r="E73" i="6"/>
  <c r="P94" i="6"/>
  <c r="P97" i="6"/>
  <c r="E106" i="6"/>
  <c r="E123" i="6"/>
  <c r="E126" i="6"/>
  <c r="E138" i="6"/>
  <c r="P148" i="6"/>
  <c r="P160" i="6"/>
  <c r="P202" i="6"/>
  <c r="E238" i="6"/>
  <c r="E272" i="6"/>
  <c r="E275" i="6"/>
  <c r="E177" i="6"/>
  <c r="E184" i="6"/>
  <c r="E64" i="6"/>
  <c r="E87" i="6"/>
  <c r="E125" i="6"/>
  <c r="E153" i="6"/>
  <c r="P187" i="6"/>
  <c r="P193" i="6"/>
  <c r="E360" i="6"/>
  <c r="G106" i="6"/>
  <c r="H106" i="6" s="1"/>
  <c r="E181" i="6"/>
  <c r="E320" i="6"/>
  <c r="P172" i="6"/>
  <c r="P179" i="6"/>
  <c r="P184" i="6"/>
  <c r="E152" i="6"/>
  <c r="E171" i="6"/>
  <c r="E145" i="6"/>
  <c r="E175" i="6"/>
  <c r="P176" i="6"/>
  <c r="P190" i="6"/>
  <c r="P207" i="6"/>
  <c r="P169" i="6"/>
  <c r="R190" i="6"/>
  <c r="P68" i="6"/>
  <c r="E80" i="6"/>
  <c r="P91" i="6"/>
  <c r="P128" i="6"/>
  <c r="P163" i="6"/>
  <c r="E168" i="6"/>
  <c r="P177" i="6"/>
  <c r="E206" i="6"/>
  <c r="P191" i="6"/>
  <c r="E193" i="6"/>
  <c r="P200" i="6"/>
  <c r="P210" i="6"/>
  <c r="E201" i="6"/>
  <c r="E213" i="6"/>
  <c r="P217" i="6"/>
  <c r="E224" i="6"/>
  <c r="E245" i="6"/>
  <c r="E248" i="6"/>
  <c r="E220" i="6"/>
  <c r="E273" i="6"/>
  <c r="P195" i="6"/>
  <c r="G207" i="6"/>
  <c r="H207" i="6" s="1"/>
  <c r="E327" i="6"/>
  <c r="R329" i="6"/>
  <c r="S329" i="6" s="1"/>
  <c r="P229" i="6"/>
  <c r="G238" i="6"/>
  <c r="E216" i="6"/>
  <c r="E297" i="6"/>
  <c r="E305" i="6"/>
  <c r="E403" i="6"/>
  <c r="E405" i="6"/>
  <c r="E402" i="6"/>
  <c r="E396" i="6"/>
  <c r="E378" i="6"/>
  <c r="E364" i="6"/>
  <c r="E352" i="6"/>
  <c r="E338" i="6"/>
  <c r="E379" i="6"/>
  <c r="E365" i="6"/>
  <c r="E380" i="6"/>
  <c r="E381" i="6"/>
  <c r="E367" i="6"/>
  <c r="E355" i="6"/>
  <c r="E342" i="6"/>
  <c r="E390" i="6"/>
  <c r="E382" i="6"/>
  <c r="E383" i="6"/>
  <c r="E394" i="6"/>
  <c r="E384" i="6"/>
  <c r="E391" i="6"/>
  <c r="E388" i="6"/>
  <c r="E385" i="6"/>
  <c r="E392" i="6"/>
  <c r="E376" i="6"/>
  <c r="E386" i="6"/>
  <c r="E377" i="6"/>
  <c r="E363" i="6"/>
  <c r="E349" i="6"/>
  <c r="E337" i="6"/>
  <c r="E313" i="6"/>
  <c r="E301" i="6"/>
  <c r="E289" i="6"/>
  <c r="E277" i="6"/>
  <c r="E265" i="6"/>
  <c r="E253" i="6"/>
  <c r="E241" i="6"/>
  <c r="E354" i="6"/>
  <c r="E361" i="6"/>
  <c r="E315" i="6"/>
  <c r="E303" i="6"/>
  <c r="E291" i="6"/>
  <c r="E279" i="6"/>
  <c r="E267" i="6"/>
  <c r="E255" i="6"/>
  <c r="E243" i="6"/>
  <c r="E231" i="6"/>
  <c r="E357" i="6"/>
  <c r="E335" i="6"/>
  <c r="E397" i="6"/>
  <c r="E375" i="6"/>
  <c r="E351" i="6"/>
  <c r="E322" i="6"/>
  <c r="E344" i="6"/>
  <c r="E334" i="6"/>
  <c r="E328" i="6"/>
  <c r="E323" i="6"/>
  <c r="E324" i="6"/>
  <c r="E321" i="6"/>
  <c r="E341" i="6"/>
  <c r="E300" i="6"/>
  <c r="E306" i="6"/>
  <c r="E276" i="6"/>
  <c r="E262" i="6"/>
  <c r="E250" i="6"/>
  <c r="E309" i="6"/>
  <c r="E299" i="6"/>
  <c r="E251" i="6"/>
  <c r="E312" i="6"/>
  <c r="E319" i="6"/>
  <c r="E288" i="6"/>
  <c r="E283" i="6"/>
  <c r="E264" i="6"/>
  <c r="E196" i="6"/>
  <c r="E189" i="6"/>
  <c r="E331" i="6"/>
  <c r="E249" i="6"/>
  <c r="E215" i="6"/>
  <c r="E212" i="6"/>
  <c r="E207" i="6"/>
  <c r="E191" i="6"/>
  <c r="E258" i="6"/>
  <c r="E234" i="6"/>
  <c r="E228" i="6"/>
  <c r="E219" i="6"/>
  <c r="E192" i="6"/>
  <c r="E318" i="6"/>
  <c r="E247" i="6"/>
  <c r="E284" i="6"/>
  <c r="E240" i="6"/>
  <c r="E257" i="6"/>
  <c r="E214" i="6"/>
  <c r="E210" i="6"/>
  <c r="E246" i="6"/>
  <c r="E233" i="6"/>
  <c r="E205" i="6"/>
  <c r="E200" i="6"/>
  <c r="E188" i="6"/>
  <c r="E103" i="6"/>
  <c r="E115" i="6"/>
  <c r="E120" i="6"/>
  <c r="E140" i="6"/>
  <c r="P205" i="6"/>
  <c r="R207" i="6"/>
  <c r="E287" i="6"/>
  <c r="E30" i="6"/>
  <c r="E36" i="6"/>
  <c r="E42" i="6"/>
  <c r="E71" i="6"/>
  <c r="E79" i="6"/>
  <c r="P98" i="6"/>
  <c r="E102" i="6"/>
  <c r="E109" i="6"/>
  <c r="P122" i="6"/>
  <c r="E131" i="6"/>
  <c r="E144" i="6"/>
  <c r="P146" i="6"/>
  <c r="P151" i="6"/>
  <c r="E158" i="6"/>
  <c r="E166" i="6"/>
  <c r="E170" i="6"/>
  <c r="E173" i="6"/>
  <c r="E198" i="6"/>
  <c r="E204" i="6"/>
  <c r="P216" i="6"/>
  <c r="E308" i="6"/>
  <c r="E311" i="6"/>
  <c r="E285" i="6"/>
  <c r="R292" i="6"/>
  <c r="P215" i="6"/>
  <c r="E235" i="6"/>
  <c r="P214" i="6"/>
  <c r="E256" i="6"/>
  <c r="E263" i="6"/>
  <c r="E270" i="6"/>
  <c r="E282" i="6"/>
  <c r="E307" i="6"/>
  <c r="E203" i="6"/>
  <c r="E222" i="6"/>
  <c r="E237" i="6"/>
  <c r="E225" i="6"/>
  <c r="P226" i="6"/>
  <c r="E298" i="6"/>
  <c r="E333" i="6"/>
  <c r="P199" i="6"/>
  <c r="G258" i="6"/>
  <c r="E260" i="6"/>
  <c r="E292" i="6"/>
  <c r="R209" i="6"/>
  <c r="S209" i="6" s="1"/>
  <c r="P222" i="6"/>
  <c r="E244" i="6"/>
  <c r="E290" i="6"/>
  <c r="G292" i="6"/>
  <c r="E294" i="6"/>
  <c r="E218" i="6"/>
  <c r="E221" i="6"/>
  <c r="E227" i="6"/>
  <c r="E230" i="6"/>
  <c r="E239" i="6"/>
  <c r="E269" i="6"/>
  <c r="E271" i="6"/>
  <c r="E326" i="6"/>
  <c r="P212" i="6"/>
  <c r="R258" i="6"/>
  <c r="E281" i="6"/>
  <c r="E317" i="6"/>
  <c r="E280" i="6"/>
  <c r="E266" i="6"/>
  <c r="E302" i="6"/>
  <c r="E314" i="6"/>
  <c r="P219" i="6"/>
  <c r="E254" i="6"/>
  <c r="E274" i="6"/>
  <c r="E296" i="6"/>
  <c r="E316" i="6"/>
  <c r="E208" i="6"/>
  <c r="R211" i="6"/>
  <c r="S211" i="6" s="1"/>
  <c r="P230" i="6"/>
  <c r="E232" i="6"/>
  <c r="E343" i="6"/>
  <c r="E348" i="6"/>
  <c r="E242" i="6"/>
  <c r="E259" i="6"/>
  <c r="E268" i="6"/>
  <c r="R269" i="6"/>
  <c r="S269" i="6" s="1"/>
  <c r="E293" i="6"/>
  <c r="E399" i="6"/>
  <c r="R368" i="6"/>
  <c r="S368" i="6" s="1"/>
  <c r="E278" i="6"/>
  <c r="E304" i="6"/>
  <c r="E310" i="6"/>
  <c r="E346" i="6"/>
  <c r="E370" i="6"/>
  <c r="E373" i="6"/>
  <c r="P389" i="6"/>
  <c r="P224" i="6"/>
  <c r="E325" i="6"/>
  <c r="R345" i="6"/>
  <c r="S345" i="6" s="1"/>
  <c r="P390" i="6"/>
  <c r="E372" i="6"/>
  <c r="E393" i="6"/>
  <c r="E336" i="6"/>
  <c r="E353" i="6"/>
  <c r="E358" i="6"/>
  <c r="E362" i="6"/>
  <c r="E366" i="6"/>
  <c r="E350" i="6"/>
  <c r="P386" i="6"/>
  <c r="E330" i="6"/>
  <c r="E340" i="6"/>
  <c r="E387" i="6"/>
  <c r="E359" i="6"/>
  <c r="R238" i="6"/>
  <c r="S238" i="6" s="1"/>
  <c r="R286" i="6"/>
  <c r="S286" i="6" s="1"/>
  <c r="E329" i="6"/>
  <c r="E347" i="6"/>
  <c r="E371" i="6"/>
  <c r="R237" i="6"/>
  <c r="E369" i="6"/>
  <c r="R236" i="6"/>
  <c r="S236" i="6" s="1"/>
  <c r="E332" i="6"/>
  <c r="E339" i="6"/>
  <c r="E356" i="6"/>
  <c r="P392" i="6"/>
  <c r="R387" i="6"/>
  <c r="S387" i="6" s="1"/>
  <c r="P393" i="6"/>
  <c r="E395" i="6"/>
  <c r="P399" i="6"/>
  <c r="E400" i="6"/>
  <c r="G387" i="6"/>
  <c r="H387" i="6" s="1"/>
  <c r="P388" i="6"/>
  <c r="E398" i="6"/>
  <c r="R391" i="6"/>
  <c r="S391" i="6" s="1"/>
  <c r="P394" i="6"/>
  <c r="P403" i="6"/>
  <c r="P387" i="6"/>
  <c r="E389" i="6"/>
  <c r="E401" i="6"/>
  <c r="E404" i="6"/>
  <c r="E408" i="6"/>
  <c r="P416" i="6"/>
  <c r="E420" i="6"/>
  <c r="P428" i="6"/>
  <c r="E432" i="6"/>
  <c r="R433" i="6"/>
  <c r="S433" i="6" s="1"/>
  <c r="P440" i="6"/>
  <c r="P411" i="6"/>
  <c r="E415" i="6"/>
  <c r="P423" i="6"/>
  <c r="R428" i="6"/>
  <c r="P435" i="6"/>
  <c r="E439" i="6"/>
  <c r="P406" i="6"/>
  <c r="E410" i="6"/>
  <c r="P418" i="6"/>
  <c r="E422" i="6"/>
  <c r="G427" i="6"/>
  <c r="H427" i="6" s="1"/>
  <c r="P430" i="6"/>
  <c r="E434" i="6"/>
  <c r="R435" i="6"/>
  <c r="G439" i="6"/>
  <c r="H439" i="6" s="1"/>
  <c r="P442" i="6"/>
  <c r="C142" i="9"/>
  <c r="R406" i="6"/>
  <c r="S406" i="6" s="1"/>
  <c r="P413" i="6"/>
  <c r="E417" i="6"/>
  <c r="P425" i="6"/>
  <c r="E429" i="6"/>
  <c r="P437" i="6"/>
  <c r="E441" i="6"/>
  <c r="P408" i="6"/>
  <c r="E412" i="6"/>
  <c r="P420" i="6"/>
  <c r="P432" i="6"/>
  <c r="E436" i="6"/>
  <c r="AQ9" i="10"/>
  <c r="AQ21" i="10"/>
  <c r="AQ33" i="10"/>
  <c r="E407" i="6"/>
  <c r="P415" i="6"/>
  <c r="E419" i="6"/>
  <c r="G424" i="6"/>
  <c r="H424" i="6" s="1"/>
  <c r="E431" i="6"/>
  <c r="G436" i="6"/>
  <c r="P439" i="6"/>
  <c r="E443" i="6"/>
  <c r="C155" i="9"/>
  <c r="AQ4" i="10"/>
  <c r="AQ16" i="10"/>
  <c r="AQ28" i="10"/>
  <c r="P410" i="6"/>
  <c r="E414" i="6"/>
  <c r="P422" i="6"/>
  <c r="E426" i="6"/>
  <c r="R427" i="6"/>
  <c r="S427" i="6" s="1"/>
  <c r="P434" i="6"/>
  <c r="E438" i="6"/>
  <c r="R439" i="6"/>
  <c r="C159" i="9"/>
  <c r="AQ11" i="10"/>
  <c r="AQ23" i="10"/>
  <c r="AQ35" i="10"/>
  <c r="AQ37" i="10"/>
  <c r="AQ39" i="10"/>
  <c r="AQ41" i="10"/>
  <c r="AQ43" i="10"/>
  <c r="AQ45" i="10"/>
  <c r="P405" i="6"/>
  <c r="E409" i="6"/>
  <c r="P417" i="6"/>
  <c r="E421" i="6"/>
  <c r="P429" i="6"/>
  <c r="E433" i="6"/>
  <c r="P441" i="6"/>
  <c r="C163" i="9"/>
  <c r="AQ6" i="10"/>
  <c r="AQ18" i="10"/>
  <c r="AS18" i="10" s="1"/>
  <c r="AQ30" i="10"/>
  <c r="P412" i="6"/>
  <c r="E416" i="6"/>
  <c r="E428" i="6"/>
  <c r="G433" i="6"/>
  <c r="H433" i="6" s="1"/>
  <c r="P436" i="6"/>
  <c r="E440" i="6"/>
  <c r="P443" i="6"/>
  <c r="C167" i="9"/>
  <c r="AQ13" i="10"/>
  <c r="AQ25" i="10"/>
  <c r="P407" i="6"/>
  <c r="E411" i="6"/>
  <c r="P419" i="6"/>
  <c r="E423" i="6"/>
  <c r="R424" i="6"/>
  <c r="S424" i="6" s="1"/>
  <c r="G428" i="6"/>
  <c r="H428" i="6" s="1"/>
  <c r="P431" i="6"/>
  <c r="E435" i="6"/>
  <c r="R436" i="6"/>
  <c r="S436" i="6" s="1"/>
  <c r="AQ8" i="10"/>
  <c r="AS13" i="10"/>
  <c r="AQ20" i="10"/>
  <c r="AQ32" i="10"/>
  <c r="AS45" i="10"/>
  <c r="E406" i="6"/>
  <c r="P414" i="6"/>
  <c r="E418" i="6"/>
  <c r="P426" i="6"/>
  <c r="E430" i="6"/>
  <c r="G435" i="6"/>
  <c r="H435" i="6" s="1"/>
  <c r="P438" i="6"/>
  <c r="S438" i="6" s="1"/>
  <c r="E442" i="6"/>
  <c r="C175" i="9"/>
  <c r="C183" i="9"/>
  <c r="C179" i="9"/>
  <c r="AQ15" i="10"/>
  <c r="AQ27" i="10"/>
  <c r="G391" i="6"/>
  <c r="H391" i="6" s="1"/>
  <c r="G406" i="6"/>
  <c r="H406" i="6" s="1"/>
  <c r="P409" i="6"/>
  <c r="E413" i="6"/>
  <c r="P421" i="6"/>
  <c r="E425" i="6"/>
  <c r="P433" i="6"/>
  <c r="E437" i="6"/>
  <c r="AQ10" i="10"/>
  <c r="AQ22" i="10"/>
  <c r="AQ34" i="10"/>
  <c r="C143" i="9"/>
  <c r="C156" i="9"/>
  <c r="C168" i="9"/>
  <c r="C180" i="9"/>
  <c r="C144" i="9"/>
  <c r="C157" i="9"/>
  <c r="C169" i="9"/>
  <c r="C181" i="9"/>
  <c r="C145" i="9"/>
  <c r="C158" i="9"/>
  <c r="C170" i="9"/>
  <c r="C182" i="9"/>
  <c r="AP3" i="10"/>
  <c r="AP4" i="10"/>
  <c r="AP5" i="10"/>
  <c r="AS5" i="10" s="1"/>
  <c r="AP6" i="10"/>
  <c r="AS6" i="10" s="1"/>
  <c r="AP7" i="10"/>
  <c r="AP8" i="10"/>
  <c r="AP9" i="10"/>
  <c r="AP10" i="10"/>
  <c r="AP11" i="10"/>
  <c r="AP12" i="10"/>
  <c r="AP13" i="10"/>
  <c r="AP14" i="10"/>
  <c r="AP15" i="10"/>
  <c r="AS15" i="10" s="1"/>
  <c r="AP16" i="10"/>
  <c r="AP17" i="10"/>
  <c r="AS17" i="10" s="1"/>
  <c r="AP18" i="10"/>
  <c r="AP19" i="10"/>
  <c r="AP20" i="10"/>
  <c r="AP21" i="10"/>
  <c r="AP22" i="10"/>
  <c r="AP23" i="10"/>
  <c r="AP24" i="10"/>
  <c r="AP25" i="10"/>
  <c r="AP26" i="10"/>
  <c r="AP27" i="10"/>
  <c r="AP28" i="10"/>
  <c r="AP29" i="10"/>
  <c r="AP30" i="10"/>
  <c r="AP31" i="10"/>
  <c r="AP32" i="10"/>
  <c r="AP33" i="10"/>
  <c r="AP34" i="10"/>
  <c r="AP35" i="10"/>
  <c r="AP36" i="10"/>
  <c r="AP37" i="10"/>
  <c r="AP38" i="10"/>
  <c r="AP39" i="10"/>
  <c r="AP40" i="10"/>
  <c r="AP41" i="10"/>
  <c r="AP42" i="10"/>
  <c r="AP43" i="10"/>
  <c r="AP44" i="10"/>
  <c r="AQ3" i="10"/>
  <c r="C147" i="9"/>
  <c r="C160" i="9"/>
  <c r="C172" i="9"/>
  <c r="C184" i="9"/>
  <c r="C148" i="9"/>
  <c r="C161" i="9"/>
  <c r="C173" i="9"/>
  <c r="C149" i="9"/>
  <c r="C162" i="9"/>
  <c r="C174" i="9"/>
  <c r="AI35" i="10"/>
  <c r="AI36" i="10"/>
  <c r="AI37" i="10"/>
  <c r="AI38" i="10"/>
  <c r="AI39" i="10"/>
  <c r="AI40" i="10"/>
  <c r="AI41" i="10"/>
  <c r="AI42" i="10"/>
  <c r="AI43" i="10"/>
  <c r="AI44" i="10"/>
  <c r="AS44" i="10" s="1"/>
  <c r="C164" i="9"/>
  <c r="C176" i="9"/>
  <c r="AJ3" i="10"/>
  <c r="AS3" i="10" s="1"/>
  <c r="AJ4" i="10"/>
  <c r="AS4" i="10" s="1"/>
  <c r="AJ5" i="10"/>
  <c r="AJ6" i="10"/>
  <c r="AJ7" i="10"/>
  <c r="AS7" i="10" s="1"/>
  <c r="AJ8" i="10"/>
  <c r="AS8" i="10" s="1"/>
  <c r="AJ9" i="10"/>
  <c r="AS9" i="10" s="1"/>
  <c r="AJ10" i="10"/>
  <c r="AS10" i="10" s="1"/>
  <c r="AJ11" i="10"/>
  <c r="AS11" i="10" s="1"/>
  <c r="AJ12" i="10"/>
  <c r="AJ13" i="10"/>
  <c r="AJ14" i="10"/>
  <c r="AS14" i="10" s="1"/>
  <c r="AJ15" i="10"/>
  <c r="AJ16" i="10"/>
  <c r="AS16" i="10" s="1"/>
  <c r="AJ17" i="10"/>
  <c r="AJ18" i="10"/>
  <c r="AJ19" i="10"/>
  <c r="AS19" i="10" s="1"/>
  <c r="AJ20" i="10"/>
  <c r="AS20" i="10" s="1"/>
  <c r="AJ21" i="10"/>
  <c r="AS21" i="10" s="1"/>
  <c r="AJ22" i="10"/>
  <c r="AS22" i="10" s="1"/>
  <c r="AJ23" i="10"/>
  <c r="AS23" i="10" s="1"/>
  <c r="AJ24" i="10"/>
  <c r="AJ25" i="10"/>
  <c r="AJ26" i="10"/>
  <c r="AJ27" i="10"/>
  <c r="AJ28" i="10"/>
  <c r="AJ29" i="10"/>
  <c r="AJ30" i="10"/>
  <c r="AJ31" i="10"/>
  <c r="AJ32" i="10"/>
  <c r="AS32" i="10" s="1"/>
  <c r="AJ33" i="10"/>
  <c r="AS33" i="10" s="1"/>
  <c r="AJ34" i="10"/>
  <c r="AS34" i="10" s="1"/>
  <c r="AJ35" i="10"/>
  <c r="AJ36" i="10"/>
  <c r="AJ37" i="10"/>
  <c r="AJ38" i="10"/>
  <c r="AJ39" i="10"/>
  <c r="AJ40" i="10"/>
  <c r="AJ41" i="10"/>
  <c r="AJ42" i="10"/>
  <c r="AJ43" i="10"/>
  <c r="AJ44" i="10"/>
  <c r="C153" i="9"/>
  <c r="C165" i="9"/>
  <c r="C177" i="9"/>
  <c r="AK3" i="10"/>
  <c r="AK4" i="10"/>
  <c r="AK5" i="10"/>
  <c r="AK6" i="10"/>
  <c r="AK7" i="10"/>
  <c r="AK8" i="10"/>
  <c r="AK9" i="10"/>
  <c r="AK10" i="10"/>
  <c r="AK11" i="10"/>
  <c r="AK12" i="10"/>
  <c r="AS12" i="10" s="1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4" i="10"/>
  <c r="AK35" i="10"/>
  <c r="AK36" i="10"/>
  <c r="AK37" i="10"/>
  <c r="AK38" i="10"/>
  <c r="AK39" i="10"/>
  <c r="AK40" i="10"/>
  <c r="AK41" i="10"/>
  <c r="AK42" i="10"/>
  <c r="AK43" i="10"/>
  <c r="AK44" i="10"/>
  <c r="C154" i="9"/>
  <c r="C166" i="9"/>
  <c r="H369" i="6" l="1"/>
  <c r="AS41" i="10"/>
  <c r="S135" i="6"/>
  <c r="S52" i="6"/>
  <c r="S115" i="6"/>
  <c r="H172" i="6"/>
  <c r="S157" i="6"/>
  <c r="S76" i="6"/>
  <c r="S430" i="6"/>
  <c r="H131" i="6"/>
  <c r="S381" i="6"/>
  <c r="H318" i="6"/>
  <c r="H124" i="6"/>
  <c r="S178" i="6"/>
  <c r="H186" i="6"/>
  <c r="H104" i="6"/>
  <c r="H397" i="6"/>
  <c r="H322" i="6"/>
  <c r="H171" i="6"/>
  <c r="S413" i="6"/>
  <c r="S300" i="6"/>
  <c r="S389" i="6"/>
  <c r="S230" i="6"/>
  <c r="S267" i="6"/>
  <c r="S280" i="6"/>
  <c r="S344" i="6"/>
  <c r="S200" i="6"/>
  <c r="S202" i="6"/>
  <c r="S111" i="6"/>
  <c r="S97" i="6"/>
  <c r="H441" i="6"/>
  <c r="H300" i="6"/>
  <c r="S127" i="6"/>
  <c r="S22" i="6"/>
  <c r="S185" i="6"/>
  <c r="S232" i="6"/>
  <c r="S308" i="6"/>
  <c r="H69" i="6"/>
  <c r="S306" i="6"/>
  <c r="H255" i="6"/>
  <c r="S95" i="6"/>
  <c r="H71" i="6"/>
  <c r="H372" i="6"/>
  <c r="H63" i="6"/>
  <c r="S321" i="6"/>
  <c r="S235" i="6"/>
  <c r="S121" i="6"/>
  <c r="H228" i="6"/>
  <c r="S77" i="6"/>
  <c r="S55" i="6"/>
  <c r="S335" i="6"/>
  <c r="S213" i="6"/>
  <c r="S107" i="6"/>
  <c r="S199" i="6"/>
  <c r="S88" i="6"/>
  <c r="H380" i="6"/>
  <c r="S227" i="6"/>
  <c r="H295" i="6"/>
  <c r="H326" i="6"/>
  <c r="S124" i="6"/>
  <c r="S31" i="6"/>
  <c r="H357" i="6"/>
  <c r="S244" i="6"/>
  <c r="S155" i="6"/>
  <c r="H39" i="6"/>
  <c r="S355" i="6"/>
  <c r="H303" i="6"/>
  <c r="S96" i="6"/>
  <c r="H62" i="6"/>
  <c r="H51" i="6"/>
  <c r="H342" i="6"/>
  <c r="AS28" i="10"/>
  <c r="AS38" i="10"/>
  <c r="H414" i="6"/>
  <c r="S383" i="6"/>
  <c r="S216" i="6"/>
  <c r="S380" i="6"/>
  <c r="AS26" i="10"/>
  <c r="AS36" i="10"/>
  <c r="S258" i="6"/>
  <c r="S207" i="6"/>
  <c r="H355" i="6"/>
  <c r="H410" i="6"/>
  <c r="H306" i="6"/>
  <c r="H272" i="6"/>
  <c r="H224" i="6"/>
  <c r="H348" i="6"/>
  <c r="H206" i="6"/>
  <c r="H177" i="6"/>
  <c r="H129" i="6"/>
  <c r="H193" i="6"/>
  <c r="H138" i="6"/>
  <c r="S431" i="6"/>
  <c r="S400" i="6"/>
  <c r="S416" i="6"/>
  <c r="S353" i="6"/>
  <c r="S271" i="6"/>
  <c r="S249" i="6"/>
  <c r="S367" i="6"/>
  <c r="S266" i="6"/>
  <c r="S180" i="6"/>
  <c r="S198" i="6"/>
  <c r="S130" i="6"/>
  <c r="S122" i="6"/>
  <c r="S184" i="6"/>
  <c r="H370" i="6"/>
  <c r="S310" i="6"/>
  <c r="H111" i="6"/>
  <c r="S6" i="6"/>
  <c r="S339" i="6"/>
  <c r="S242" i="6"/>
  <c r="S197" i="6"/>
  <c r="S84" i="6"/>
  <c r="S323" i="6"/>
  <c r="H362" i="6"/>
  <c r="H210" i="6"/>
  <c r="H110" i="6"/>
  <c r="S50" i="6"/>
  <c r="H388" i="6"/>
  <c r="S66" i="6"/>
  <c r="H396" i="6"/>
  <c r="S177" i="6"/>
  <c r="H46" i="6"/>
  <c r="H33" i="6"/>
  <c r="S26" i="6"/>
  <c r="H237" i="6"/>
  <c r="S7" i="6"/>
  <c r="H208" i="6"/>
  <c r="H133" i="6"/>
  <c r="S318" i="6"/>
  <c r="S128" i="6"/>
  <c r="H38" i="6"/>
  <c r="S166" i="6"/>
  <c r="H281" i="6"/>
  <c r="S392" i="6"/>
  <c r="S334" i="6"/>
  <c r="H204" i="6"/>
  <c r="S80" i="6"/>
  <c r="S297" i="6"/>
  <c r="S322" i="6"/>
  <c r="S150" i="6"/>
  <c r="S47" i="6"/>
  <c r="S351" i="6"/>
  <c r="H367" i="6"/>
  <c r="H156" i="6"/>
  <c r="S58" i="6"/>
  <c r="H42" i="6"/>
  <c r="H425" i="6"/>
  <c r="H22" i="6"/>
  <c r="S352" i="6"/>
  <c r="H365" i="6"/>
  <c r="H197" i="6"/>
  <c r="S422" i="6"/>
  <c r="S214" i="6"/>
  <c r="S257" i="6"/>
  <c r="AS27" i="10"/>
  <c r="AS37" i="10"/>
  <c r="H292" i="6"/>
  <c r="S292" i="6"/>
  <c r="H238" i="6"/>
  <c r="H401" i="6"/>
  <c r="H307" i="6"/>
  <c r="H408" i="6"/>
  <c r="H163" i="6"/>
  <c r="AS35" i="10"/>
  <c r="S190" i="6"/>
  <c r="H146" i="6"/>
  <c r="H442" i="6"/>
  <c r="H227" i="6"/>
  <c r="H315" i="6"/>
  <c r="H319" i="6"/>
  <c r="H330" i="6"/>
  <c r="H310" i="6"/>
  <c r="H390" i="6"/>
  <c r="H287" i="6"/>
  <c r="H242" i="6"/>
  <c r="H221" i="6"/>
  <c r="H192" i="6"/>
  <c r="H175" i="6"/>
  <c r="H151" i="6"/>
  <c r="H142" i="6"/>
  <c r="S360" i="6"/>
  <c r="S372" i="6"/>
  <c r="S324" i="6"/>
  <c r="S253" i="6"/>
  <c r="S295" i="6"/>
  <c r="S277" i="6"/>
  <c r="S196" i="6"/>
  <c r="S333" i="6"/>
  <c r="S228" i="6"/>
  <c r="S256" i="6"/>
  <c r="S223" i="6"/>
  <c r="S159" i="6"/>
  <c r="S108" i="6"/>
  <c r="S373" i="6"/>
  <c r="H432" i="6"/>
  <c r="H409" i="6"/>
  <c r="S248" i="6"/>
  <c r="S288" i="6"/>
  <c r="H179" i="6"/>
  <c r="H431" i="6"/>
  <c r="S312" i="6"/>
  <c r="H426" i="6"/>
  <c r="H101" i="6"/>
  <c r="H60" i="6"/>
  <c r="H385" i="6"/>
  <c r="H57" i="6"/>
  <c r="S328" i="6"/>
  <c r="S171" i="6"/>
  <c r="S65" i="6"/>
  <c r="S25" i="6"/>
  <c r="H191" i="6"/>
  <c r="H270" i="6"/>
  <c r="S39" i="6"/>
  <c r="H299" i="6"/>
  <c r="S173" i="6"/>
  <c r="S51" i="6"/>
  <c r="H73" i="6"/>
  <c r="S119" i="6"/>
  <c r="S403" i="6"/>
  <c r="H282" i="6"/>
  <c r="H231" i="6"/>
  <c r="H165" i="6"/>
  <c r="S9" i="6"/>
  <c r="H353" i="6"/>
  <c r="S342" i="6"/>
  <c r="H149" i="6"/>
  <c r="H115" i="6"/>
  <c r="S336" i="6"/>
  <c r="H341" i="6"/>
  <c r="H130" i="6"/>
  <c r="S41" i="6"/>
  <c r="H436" i="6"/>
  <c r="H377" i="6"/>
  <c r="AS30" i="10"/>
  <c r="AS40" i="10"/>
  <c r="S186" i="6"/>
  <c r="S112" i="6"/>
  <c r="S61" i="6"/>
  <c r="H349" i="6"/>
  <c r="H302" i="6"/>
  <c r="S201" i="6"/>
  <c r="AS25" i="10"/>
  <c r="S439" i="6"/>
  <c r="AS24" i="10"/>
  <c r="H438" i="6"/>
  <c r="H375" i="6"/>
  <c r="H423" i="6"/>
  <c r="H257" i="6"/>
  <c r="H418" i="6"/>
  <c r="H334" i="6"/>
  <c r="H337" i="6"/>
  <c r="H305" i="6"/>
  <c r="H234" i="6"/>
  <c r="H199" i="6"/>
  <c r="H132" i="6"/>
  <c r="H123" i="6"/>
  <c r="H109" i="6"/>
  <c r="S404" i="6"/>
  <c r="S412" i="6"/>
  <c r="S354" i="6"/>
  <c r="S299" i="6"/>
  <c r="S254" i="6"/>
  <c r="S250" i="6"/>
  <c r="S273" i="6"/>
  <c r="S326" i="6"/>
  <c r="S220" i="6"/>
  <c r="S102" i="6"/>
  <c r="S116" i="6"/>
  <c r="S120" i="6"/>
  <c r="S82" i="6"/>
  <c r="S442" i="6"/>
  <c r="H356" i="6"/>
  <c r="H389" i="6"/>
  <c r="H92" i="6"/>
  <c r="S67" i="6"/>
  <c r="S264" i="6"/>
  <c r="S15" i="6"/>
  <c r="H31" i="6"/>
  <c r="S414" i="6"/>
  <c r="H405" i="6"/>
  <c r="H194" i="6"/>
  <c r="S75" i="6"/>
  <c r="S16" i="6"/>
  <c r="H116" i="6"/>
  <c r="H43" i="6"/>
  <c r="H364" i="6"/>
  <c r="H249" i="6"/>
  <c r="S175" i="6"/>
  <c r="H6" i="6"/>
  <c r="H190" i="6"/>
  <c r="S72" i="6"/>
  <c r="H200" i="6"/>
  <c r="S393" i="6"/>
  <c r="H120" i="6"/>
  <c r="H41" i="6"/>
  <c r="S19" i="6"/>
  <c r="S138" i="6"/>
  <c r="S319" i="6"/>
  <c r="S309" i="6"/>
  <c r="H180" i="6"/>
  <c r="S86" i="6"/>
  <c r="H360" i="6"/>
  <c r="S418" i="6"/>
  <c r="S195" i="6"/>
  <c r="S188" i="6"/>
  <c r="S57" i="6"/>
  <c r="S340" i="6"/>
  <c r="H240" i="6"/>
  <c r="H152" i="6"/>
  <c r="H77" i="6"/>
  <c r="H121" i="6"/>
  <c r="H24" i="6"/>
  <c r="H419" i="6"/>
  <c r="H304" i="6"/>
  <c r="H382" i="6"/>
  <c r="H343" i="6"/>
  <c r="H346" i="6"/>
  <c r="H294" i="6"/>
  <c r="H157" i="6"/>
  <c r="H103" i="6"/>
  <c r="S432" i="6"/>
  <c r="S331" i="6"/>
  <c r="S289" i="6"/>
  <c r="S338" i="6"/>
  <c r="S341" i="6"/>
  <c r="S164" i="6"/>
  <c r="S205" i="6"/>
  <c r="S179" i="6"/>
  <c r="S99" i="6"/>
  <c r="S101" i="6"/>
  <c r="H378" i="6"/>
  <c r="H383" i="6"/>
  <c r="S272" i="6"/>
  <c r="S137" i="6"/>
  <c r="S261" i="6"/>
  <c r="S123" i="6"/>
  <c r="H86" i="6"/>
  <c r="S434" i="6"/>
  <c r="S384" i="6"/>
  <c r="H344" i="6"/>
  <c r="S13" i="6"/>
  <c r="H144" i="6"/>
  <c r="S21" i="6"/>
  <c r="S317" i="6"/>
  <c r="S325" i="6"/>
  <c r="S193" i="6"/>
  <c r="H100" i="6"/>
  <c r="H61" i="6"/>
  <c r="S63" i="6"/>
  <c r="H256" i="6"/>
  <c r="S90" i="6"/>
  <c r="S377" i="6"/>
  <c r="H274" i="6"/>
  <c r="S103" i="6"/>
  <c r="S62" i="6"/>
  <c r="S348" i="6"/>
  <c r="H30" i="6"/>
  <c r="S74" i="6"/>
  <c r="S394" i="6"/>
  <c r="H284" i="6"/>
  <c r="H205" i="6"/>
  <c r="H159" i="6"/>
  <c r="H331" i="6"/>
  <c r="H376" i="6"/>
  <c r="S215" i="6"/>
  <c r="H122" i="6"/>
  <c r="H85" i="6"/>
  <c r="S268" i="6"/>
  <c r="H216" i="6"/>
  <c r="S100" i="6"/>
  <c r="H19" i="6"/>
  <c r="H430" i="6"/>
  <c r="H325" i="6"/>
  <c r="H160" i="6"/>
  <c r="H188" i="6"/>
  <c r="H126" i="6"/>
  <c r="S399" i="6"/>
  <c r="S347" i="6"/>
  <c r="S362" i="6"/>
  <c r="S350" i="6"/>
  <c r="S293" i="6"/>
  <c r="S426" i="6"/>
  <c r="S208" i="6"/>
  <c r="S314" i="6"/>
  <c r="S152" i="6"/>
  <c r="S91" i="6"/>
  <c r="S117" i="6"/>
  <c r="H412" i="6"/>
  <c r="H350" i="6"/>
  <c r="S104" i="6"/>
  <c r="S234" i="6"/>
  <c r="S147" i="6"/>
  <c r="S30" i="6"/>
  <c r="H11" i="6"/>
  <c r="S315" i="6"/>
  <c r="S369" i="6"/>
  <c r="H233" i="6"/>
  <c r="H80" i="6"/>
  <c r="S110" i="6"/>
  <c r="H145" i="6"/>
  <c r="H55" i="6"/>
  <c r="H263" i="6"/>
  <c r="H259" i="6"/>
  <c r="H113" i="6"/>
  <c r="S79" i="6"/>
  <c r="S18" i="6"/>
  <c r="H185" i="6"/>
  <c r="H417" i="6"/>
  <c r="H316" i="6"/>
  <c r="H136" i="6"/>
  <c r="H58" i="6"/>
  <c r="H381" i="6"/>
  <c r="S327" i="6"/>
  <c r="H184" i="6"/>
  <c r="H84" i="6"/>
  <c r="S305" i="6"/>
  <c r="S109" i="6"/>
  <c r="S49" i="6"/>
  <c r="H65" i="6"/>
  <c r="S419" i="6"/>
  <c r="S337" i="6"/>
  <c r="H182" i="6"/>
  <c r="S142" i="6"/>
  <c r="H440" i="6"/>
  <c r="S265" i="6"/>
  <c r="S160" i="6"/>
  <c r="S163" i="6"/>
  <c r="S33" i="6"/>
  <c r="H333" i="6"/>
  <c r="H20" i="6"/>
  <c r="S255" i="6"/>
  <c r="S219" i="6"/>
  <c r="S233" i="6"/>
  <c r="S125" i="6"/>
  <c r="S148" i="6"/>
  <c r="S145" i="6"/>
  <c r="S131" i="6"/>
  <c r="H437" i="6"/>
  <c r="S361" i="6"/>
  <c r="H117" i="6"/>
  <c r="S94" i="6"/>
  <c r="S226" i="6"/>
  <c r="S10" i="6"/>
  <c r="S398" i="6"/>
  <c r="H320" i="6"/>
  <c r="H167" i="6"/>
  <c r="S73" i="6"/>
  <c r="S35" i="6"/>
  <c r="S126" i="6"/>
  <c r="S23" i="6"/>
  <c r="S307" i="6"/>
  <c r="S246" i="6"/>
  <c r="S139" i="6"/>
  <c r="H209" i="6"/>
  <c r="S371" i="6"/>
  <c r="H273" i="6"/>
  <c r="H223" i="6"/>
  <c r="S85" i="6"/>
  <c r="H402" i="6"/>
  <c r="H254" i="6"/>
  <c r="S98" i="6"/>
  <c r="S24" i="6"/>
  <c r="S251" i="6"/>
  <c r="H359" i="6"/>
  <c r="H293" i="6"/>
  <c r="H198" i="6"/>
  <c r="S36" i="6"/>
  <c r="H271" i="6"/>
  <c r="S158" i="6"/>
  <c r="H170" i="6"/>
  <c r="H18" i="6"/>
  <c r="H219" i="6"/>
  <c r="S134" i="6"/>
  <c r="H107" i="6"/>
  <c r="S12" i="6"/>
  <c r="H112" i="6"/>
  <c r="AS43" i="10"/>
  <c r="S388" i="6"/>
  <c r="S237" i="6"/>
  <c r="H258" i="6"/>
  <c r="H386" i="6"/>
  <c r="H361" i="6"/>
  <c r="H241" i="6"/>
  <c r="H226" i="6"/>
  <c r="H173" i="6"/>
  <c r="H168" i="6"/>
  <c r="S437" i="6"/>
  <c r="S376" i="6"/>
  <c r="S282" i="6"/>
  <c r="S259" i="6"/>
  <c r="S240" i="6"/>
  <c r="S204" i="6"/>
  <c r="S203" i="6"/>
  <c r="S149" i="6"/>
  <c r="S141" i="6"/>
  <c r="H313" i="6"/>
  <c r="H332" i="6"/>
  <c r="S70" i="6"/>
  <c r="S181" i="6"/>
  <c r="H141" i="6"/>
  <c r="H27" i="6"/>
  <c r="S421" i="6"/>
  <c r="S408" i="6"/>
  <c r="H102" i="6"/>
  <c r="H72" i="6"/>
  <c r="S87" i="6"/>
  <c r="S395" i="6"/>
  <c r="H289" i="6"/>
  <c r="S346" i="6"/>
  <c r="H91" i="6"/>
  <c r="H47" i="6"/>
  <c r="H59" i="6"/>
  <c r="H114" i="6"/>
  <c r="H339" i="6"/>
  <c r="S291" i="6"/>
  <c r="H225" i="6"/>
  <c r="H99" i="6"/>
  <c r="H12" i="6"/>
  <c r="H400" i="6"/>
  <c r="S382" i="6"/>
  <c r="H64" i="6"/>
  <c r="S20" i="6"/>
  <c r="S206" i="6"/>
  <c r="H97" i="6"/>
  <c r="S415" i="6"/>
  <c r="S262" i="6"/>
  <c r="H314" i="6"/>
  <c r="S89" i="6"/>
  <c r="S390" i="6"/>
  <c r="S169" i="6"/>
  <c r="H154" i="6"/>
  <c r="H229" i="6"/>
  <c r="S133" i="6"/>
  <c r="S43" i="6"/>
  <c r="AS42" i="10"/>
  <c r="H351" i="6"/>
  <c r="H268" i="6"/>
  <c r="H243" i="6"/>
  <c r="H189" i="6"/>
  <c r="H166" i="6"/>
  <c r="H213" i="6"/>
  <c r="S356" i="6"/>
  <c r="S281" i="6"/>
  <c r="S357" i="6"/>
  <c r="S443" i="6"/>
  <c r="S396" i="6"/>
  <c r="S290" i="6"/>
  <c r="S275" i="6"/>
  <c r="S194" i="6"/>
  <c r="S270" i="6"/>
  <c r="S212" i="6"/>
  <c r="S165" i="6"/>
  <c r="S92" i="6"/>
  <c r="H324" i="6"/>
  <c r="S224" i="6"/>
  <c r="H88" i="6"/>
  <c r="S106" i="6"/>
  <c r="S192" i="6"/>
  <c r="S168" i="6"/>
  <c r="S38" i="6"/>
  <c r="H9" i="6"/>
  <c r="S410" i="6"/>
  <c r="H277" i="6"/>
  <c r="H202" i="6"/>
  <c r="H36" i="6"/>
  <c r="H67" i="6"/>
  <c r="H404" i="6"/>
  <c r="S358" i="6"/>
  <c r="S296" i="6"/>
  <c r="H82" i="6"/>
  <c r="S53" i="6"/>
  <c r="S17" i="6"/>
  <c r="H269" i="6"/>
  <c r="S401" i="6"/>
  <c r="H260" i="6"/>
  <c r="H108" i="6"/>
  <c r="H347" i="6"/>
  <c r="S247" i="6"/>
  <c r="H81" i="6"/>
  <c r="H105" i="6"/>
  <c r="S218" i="6"/>
  <c r="S83" i="6"/>
  <c r="S27" i="6"/>
  <c r="H16" i="6"/>
  <c r="H253" i="6"/>
  <c r="H285" i="6"/>
  <c r="H125" i="6"/>
  <c r="H87" i="6"/>
  <c r="H52" i="6"/>
  <c r="H252" i="6"/>
  <c r="S143" i="6"/>
  <c r="H56" i="6"/>
  <c r="S59" i="6"/>
  <c r="H220" i="6"/>
  <c r="H176" i="6"/>
  <c r="H7" i="6"/>
  <c r="S60" i="6"/>
  <c r="S320" i="6"/>
  <c r="S303" i="6"/>
  <c r="S260" i="6"/>
  <c r="S229" i="6"/>
  <c r="S167" i="6"/>
  <c r="S156" i="6"/>
  <c r="S113" i="6"/>
  <c r="S176" i="6"/>
  <c r="S330" i="6"/>
  <c r="H250" i="6"/>
  <c r="S81" i="6"/>
  <c r="S294" i="6"/>
  <c r="H89" i="6"/>
  <c r="H53" i="6"/>
  <c r="H407" i="6"/>
  <c r="S245" i="6"/>
  <c r="S153" i="6"/>
  <c r="S34" i="6"/>
  <c r="S423" i="6"/>
  <c r="S217" i="6"/>
  <c r="H276" i="6"/>
  <c r="S222" i="6"/>
  <c r="S105" i="6"/>
  <c r="H329" i="6"/>
  <c r="S311" i="6"/>
  <c r="H266" i="6"/>
  <c r="H70" i="6"/>
  <c r="S8" i="6"/>
  <c r="H379" i="6"/>
  <c r="H230" i="6"/>
  <c r="S189" i="6"/>
  <c r="H75" i="6"/>
  <c r="S304" i="6"/>
  <c r="H196" i="6"/>
  <c r="H212" i="6"/>
  <c r="S45" i="6"/>
  <c r="S243" i="6"/>
  <c r="S129" i="6"/>
  <c r="S46" i="6"/>
  <c r="H203" i="6"/>
  <c r="H98" i="6"/>
  <c r="H90" i="6"/>
  <c r="H44" i="6"/>
  <c r="AS31" i="10"/>
  <c r="H373" i="6"/>
  <c r="H420" i="6"/>
  <c r="H371" i="6"/>
  <c r="H366" i="6"/>
  <c r="H262" i="6"/>
  <c r="H264" i="6"/>
  <c r="H153" i="6"/>
  <c r="H147" i="6"/>
  <c r="S441" i="6"/>
  <c r="S402" i="6"/>
  <c r="S379" i="6"/>
  <c r="S359" i="6"/>
  <c r="AS29" i="10"/>
  <c r="AS39" i="10"/>
  <c r="S435" i="6"/>
  <c r="S428" i="6"/>
  <c r="H392" i="6"/>
  <c r="H398" i="6"/>
  <c r="H394" i="6"/>
  <c r="H415" i="6"/>
  <c r="H327" i="6"/>
  <c r="H247" i="6"/>
  <c r="H246" i="6"/>
  <c r="H195" i="6"/>
  <c r="H283" i="6"/>
  <c r="H178" i="6"/>
  <c r="H150" i="6"/>
  <c r="H248" i="6"/>
  <c r="S417" i="6"/>
  <c r="S302" i="6"/>
  <c r="S385" i="6"/>
  <c r="S263" i="6"/>
  <c r="S276" i="6"/>
  <c r="S332" i="6"/>
  <c r="S285" i="6"/>
  <c r="S210" i="6"/>
  <c r="S231" i="6"/>
  <c r="S239" i="6"/>
  <c r="S174" i="6"/>
  <c r="S144" i="6"/>
  <c r="S170" i="6"/>
  <c r="H301" i="6"/>
  <c r="S241" i="6"/>
  <c r="S68" i="6"/>
  <c r="S191" i="6"/>
  <c r="S429" i="6"/>
  <c r="S187" i="6"/>
  <c r="H45" i="6"/>
  <c r="S386" i="6"/>
  <c r="H290" i="6"/>
  <c r="S151" i="6"/>
  <c r="H35" i="6"/>
  <c r="H363" i="6"/>
  <c r="H76" i="6"/>
  <c r="S278" i="6"/>
  <c r="S221" i="6"/>
  <c r="H96" i="6"/>
  <c r="H37" i="6"/>
  <c r="S298" i="6"/>
  <c r="H164" i="6"/>
  <c r="S56" i="6"/>
  <c r="H140" i="6"/>
  <c r="H416" i="6"/>
  <c r="S343" i="6"/>
  <c r="S44" i="6"/>
  <c r="H413" i="6"/>
  <c r="S283" i="6"/>
  <c r="H29" i="6"/>
  <c r="S420" i="6"/>
  <c r="S397" i="6"/>
  <c r="H443" i="6"/>
  <c r="H275" i="6"/>
  <c r="H174" i="6"/>
  <c r="S69" i="6"/>
  <c r="H354" i="6"/>
  <c r="S287" i="6"/>
  <c r="S132" i="6"/>
  <c r="H79" i="6"/>
  <c r="S375" i="6"/>
  <c r="H239" i="6"/>
  <c r="S37" i="6"/>
  <c r="H49" i="6"/>
  <c r="V42" i="6" l="1"/>
  <c r="V36" i="6"/>
  <c r="V30" i="6"/>
  <c r="V24" i="6"/>
  <c r="V18" i="6"/>
  <c r="V12" i="6"/>
  <c r="V6" i="6"/>
  <c r="V38" i="6"/>
  <c r="V37" i="6"/>
  <c r="V35" i="6"/>
  <c r="V34" i="6"/>
  <c r="V33" i="6"/>
  <c r="V13" i="6"/>
  <c r="V11" i="6"/>
  <c r="V10" i="6"/>
  <c r="V9" i="6"/>
  <c r="V43" i="6"/>
  <c r="V27" i="6"/>
  <c r="V26" i="6"/>
  <c r="V40" i="6"/>
  <c r="V19" i="6"/>
  <c r="V23" i="6"/>
  <c r="V44" i="6"/>
  <c r="V41" i="6"/>
  <c r="V28" i="6"/>
  <c r="V15" i="6"/>
  <c r="V31" i="6"/>
  <c r="V20" i="6"/>
  <c r="V39" i="6"/>
  <c r="V29" i="6"/>
  <c r="V7" i="6"/>
  <c r="V8" i="6"/>
  <c r="V45" i="6"/>
  <c r="V17" i="6"/>
  <c r="V32" i="6"/>
  <c r="V16" i="6"/>
  <c r="V21" i="6"/>
  <c r="V22" i="6"/>
  <c r="V14" i="6"/>
  <c r="V25" i="6"/>
  <c r="K40" i="6"/>
  <c r="K34" i="6"/>
  <c r="K28" i="6"/>
  <c r="K22" i="6"/>
  <c r="K16" i="6"/>
  <c r="K10" i="6"/>
  <c r="K23" i="6"/>
  <c r="K21" i="6"/>
  <c r="K20" i="6"/>
  <c r="K19" i="6"/>
  <c r="K35" i="6"/>
  <c r="K33" i="6"/>
  <c r="K36" i="6"/>
  <c r="K31" i="6"/>
  <c r="K30" i="6"/>
  <c r="K12" i="6"/>
  <c r="K32" i="6"/>
  <c r="K11" i="6"/>
  <c r="K9" i="6"/>
  <c r="K8" i="6"/>
  <c r="K7" i="6"/>
  <c r="K15" i="6"/>
  <c r="K45" i="6"/>
  <c r="K42" i="6"/>
  <c r="K29" i="6"/>
  <c r="K39" i="6"/>
  <c r="K17" i="6"/>
  <c r="K26" i="6"/>
  <c r="K43" i="6"/>
  <c r="K37" i="6"/>
  <c r="K13" i="6"/>
  <c r="K44" i="6"/>
  <c r="K38" i="6"/>
  <c r="K41" i="6"/>
  <c r="K24" i="6"/>
  <c r="K18" i="6"/>
  <c r="K27" i="6"/>
  <c r="K6" i="6"/>
  <c r="K25" i="6"/>
  <c r="K14" i="6"/>
</calcChain>
</file>

<file path=xl/sharedStrings.xml><?xml version="1.0" encoding="utf-8"?>
<sst xmlns="http://schemas.openxmlformats.org/spreadsheetml/2006/main" count="8485" uniqueCount="2080">
  <si>
    <t>PRECO</t>
  </si>
  <si>
    <t>TICKER</t>
  </si>
  <si>
    <t>DY</t>
  </si>
  <si>
    <t>P/L</t>
  </si>
  <si>
    <t>P/VP</t>
  </si>
  <si>
    <t>P/ATIVOS</t>
  </si>
  <si>
    <t>MARGEM BRUTA</t>
  </si>
  <si>
    <t>MARGEM EBIT</t>
  </si>
  <si>
    <t>MARG. LIQUIDA</t>
  </si>
  <si>
    <t>P/EBIT</t>
  </si>
  <si>
    <t>EV/EBIT</t>
  </si>
  <si>
    <t>DIVIDA LIQUIDA / EBIT</t>
  </si>
  <si>
    <t>DIV. LIQ. / PATRI.</t>
  </si>
  <si>
    <t>PSR</t>
  </si>
  <si>
    <t>P/CAP. GIRO</t>
  </si>
  <si>
    <t>P. AT CIR. LIQ.</t>
  </si>
  <si>
    <t>LIQ. CORRENTE</t>
  </si>
  <si>
    <t>ROE</t>
  </si>
  <si>
    <t>ROA</t>
  </si>
  <si>
    <t>ROIC</t>
  </si>
  <si>
    <t>PATRIMONIO / ATIVOS</t>
  </si>
  <si>
    <t>PASSIVOS / ATIVOS</t>
  </si>
  <si>
    <t>GIRO ATIVOS</t>
  </si>
  <si>
    <t>CAGR RECEITAS 5 ANOS</t>
  </si>
  <si>
    <t>CAGR LUCROS 5 ANOS</t>
  </si>
  <si>
    <t>LIQUIDEZ MEDIA DIARIA</t>
  </si>
  <si>
    <t>VALE3</t>
  </si>
  <si>
    <t>PETR4</t>
  </si>
  <si>
    <t>ITUB4</t>
  </si>
  <si>
    <t>BBDC4</t>
  </si>
  <si>
    <t>B3SA3</t>
  </si>
  <si>
    <t>MGLU3</t>
  </si>
  <si>
    <t>PETR3</t>
  </si>
  <si>
    <t>SUZB3</t>
  </si>
  <si>
    <t>CSNA3</t>
  </si>
  <si>
    <t>JBSS3</t>
  </si>
  <si>
    <t>USIM5</t>
  </si>
  <si>
    <t>GGBR4</t>
  </si>
  <si>
    <t>BBAS3</t>
  </si>
  <si>
    <t>RENT3</t>
  </si>
  <si>
    <t>RDOR3</t>
  </si>
  <si>
    <t>ITSA4</t>
  </si>
  <si>
    <t>VIIA3</t>
  </si>
  <si>
    <t>BPAC11</t>
  </si>
  <si>
    <t>ABEV3</t>
  </si>
  <si>
    <t>PRIO3</t>
  </si>
  <si>
    <t>WEGE3</t>
  </si>
  <si>
    <t>CASH3</t>
  </si>
  <si>
    <t>LREN3</t>
  </si>
  <si>
    <t>BRDT3</t>
  </si>
  <si>
    <t>BIDI11</t>
  </si>
  <si>
    <t>NTCO3</t>
  </si>
  <si>
    <t>GNDI3</t>
  </si>
  <si>
    <t>EMBR3</t>
  </si>
  <si>
    <t>AMER3</t>
  </si>
  <si>
    <t>CSAN3</t>
  </si>
  <si>
    <t>BRKM5</t>
  </si>
  <si>
    <t>ASAI3</t>
  </si>
  <si>
    <t>HAPV3</t>
  </si>
  <si>
    <t>RAIL3</t>
  </si>
  <si>
    <t>EQTL3</t>
  </si>
  <si>
    <t>BRAP4</t>
  </si>
  <si>
    <t>KLBN11</t>
  </si>
  <si>
    <t>CVCB3</t>
  </si>
  <si>
    <t>MRFG3</t>
  </si>
  <si>
    <t>ELET3</t>
  </si>
  <si>
    <t>AZUL4</t>
  </si>
  <si>
    <t>TOTS3</t>
  </si>
  <si>
    <t>CYRE3</t>
  </si>
  <si>
    <t>LAME4</t>
  </si>
  <si>
    <t>PETZ3</t>
  </si>
  <si>
    <t>CCRO3</t>
  </si>
  <si>
    <t>LWSA3</t>
  </si>
  <si>
    <t>UGPA3</t>
  </si>
  <si>
    <t>ALPA4</t>
  </si>
  <si>
    <t>RADL3</t>
  </si>
  <si>
    <t>MULT3</t>
  </si>
  <si>
    <t>BBSE3</t>
  </si>
  <si>
    <t>COGN3</t>
  </si>
  <si>
    <t>BRFS3</t>
  </si>
  <si>
    <t>BRML3</t>
  </si>
  <si>
    <t>GOAU4</t>
  </si>
  <si>
    <t>BBDC3</t>
  </si>
  <si>
    <t>CMIG4</t>
  </si>
  <si>
    <t>GOLL4</t>
  </si>
  <si>
    <t>SBSP3</t>
  </si>
  <si>
    <t>BIDI4</t>
  </si>
  <si>
    <t>BPAN4</t>
  </si>
  <si>
    <t>VIVT3</t>
  </si>
  <si>
    <t>HYPE3</t>
  </si>
  <si>
    <t>SULA11</t>
  </si>
  <si>
    <t>CPLE6</t>
  </si>
  <si>
    <t>AMBP3</t>
  </si>
  <si>
    <t>SANB11</t>
  </si>
  <si>
    <t>POSI3</t>
  </si>
  <si>
    <t>TAEE11</t>
  </si>
  <si>
    <t>ENEV3</t>
  </si>
  <si>
    <t>PSSA3</t>
  </si>
  <si>
    <t>LCAM3</t>
  </si>
  <si>
    <t>CIEL3</t>
  </si>
  <si>
    <t>QUAL3</t>
  </si>
  <si>
    <t>IRBR3</t>
  </si>
  <si>
    <t>RAIZ4</t>
  </si>
  <si>
    <t>CRFB3</t>
  </si>
  <si>
    <t>BEEF3</t>
  </si>
  <si>
    <t>FHER3</t>
  </si>
  <si>
    <t>MRVE3</t>
  </si>
  <si>
    <t>ELET6</t>
  </si>
  <si>
    <t>YDUQ3</t>
  </si>
  <si>
    <t>OIBR3</t>
  </si>
  <si>
    <t>SOMA3</t>
  </si>
  <si>
    <t>TIMS3</t>
  </si>
  <si>
    <t>ENGI11</t>
  </si>
  <si>
    <t>IGTA3</t>
  </si>
  <si>
    <t>VIVR3</t>
  </si>
  <si>
    <t>CPFE3</t>
  </si>
  <si>
    <t>INTB3</t>
  </si>
  <si>
    <t>PCAR3</t>
  </si>
  <si>
    <t>CMIN3</t>
  </si>
  <si>
    <t>DXCO3</t>
  </si>
  <si>
    <t>WIZS3</t>
  </si>
  <si>
    <t>ECOR3</t>
  </si>
  <si>
    <t>SLCE3</t>
  </si>
  <si>
    <t>EGIE3</t>
  </si>
  <si>
    <t>ARZZ3</t>
  </si>
  <si>
    <t>EZTC3</t>
  </si>
  <si>
    <t>RRRP3</t>
  </si>
  <si>
    <t>CESP6</t>
  </si>
  <si>
    <t>MOVI3</t>
  </si>
  <si>
    <t>ENBR3</t>
  </si>
  <si>
    <t>VAMO3</t>
  </si>
  <si>
    <t>ITUB3</t>
  </si>
  <si>
    <t>FLRY3</t>
  </si>
  <si>
    <t>SIMH3</t>
  </si>
  <si>
    <t>RAPT4</t>
  </si>
  <si>
    <t>TRPL4</t>
  </si>
  <si>
    <t>ETER3</t>
  </si>
  <si>
    <t>NEOE3</t>
  </si>
  <si>
    <t>VIVA3</t>
  </si>
  <si>
    <t>SAPR11</t>
  </si>
  <si>
    <t>LJQQ3</t>
  </si>
  <si>
    <t>SMTO3</t>
  </si>
  <si>
    <t>AMAR3</t>
  </si>
  <si>
    <t>SMFT3</t>
  </si>
  <si>
    <t>FESA4</t>
  </si>
  <si>
    <t>GMAT3</t>
  </si>
  <si>
    <t>TASA4</t>
  </si>
  <si>
    <t>STBP3</t>
  </si>
  <si>
    <t>LIGT3</t>
  </si>
  <si>
    <t>PTBL3</t>
  </si>
  <si>
    <t>OMGE3</t>
  </si>
  <si>
    <t>MDIA3</t>
  </si>
  <si>
    <t>ONCO3</t>
  </si>
  <si>
    <t>ANIM3</t>
  </si>
  <si>
    <t>GRND3</t>
  </si>
  <si>
    <t>SEQL3</t>
  </si>
  <si>
    <t>ALSO3</t>
  </si>
  <si>
    <t>ESPA3</t>
  </si>
  <si>
    <t>TEND3</t>
  </si>
  <si>
    <t>JHSF3</t>
  </si>
  <si>
    <t>LAME3</t>
  </si>
  <si>
    <t>CSMG3</t>
  </si>
  <si>
    <t>SBFG3</t>
  </si>
  <si>
    <t>ENAT3</t>
  </si>
  <si>
    <t>LEVE3</t>
  </si>
  <si>
    <t>SQIA3</t>
  </si>
  <si>
    <t>AERI3</t>
  </si>
  <si>
    <t>UNIP6</t>
  </si>
  <si>
    <t>BRPR3</t>
  </si>
  <si>
    <t>CEAB3</t>
  </si>
  <si>
    <t>CXSE3</t>
  </si>
  <si>
    <t>RCSL3</t>
  </si>
  <si>
    <t>MYPK3</t>
  </si>
  <si>
    <t>TUPY3</t>
  </si>
  <si>
    <t>CBAV3</t>
  </si>
  <si>
    <t>GGPS3</t>
  </si>
  <si>
    <t>BKBR3</t>
  </si>
  <si>
    <t>BMOB3</t>
  </si>
  <si>
    <t>DIRR3</t>
  </si>
  <si>
    <t>ALUP11</t>
  </si>
  <si>
    <t>BRSR6</t>
  </si>
  <si>
    <t>MLAS3</t>
  </si>
  <si>
    <t>HBSA3</t>
  </si>
  <si>
    <t>BIDI3</t>
  </si>
  <si>
    <t>AESB3</t>
  </si>
  <si>
    <t>MOSI3</t>
  </si>
  <si>
    <t>CLSA3</t>
  </si>
  <si>
    <t>TRAD3</t>
  </si>
  <si>
    <t>AALR3</t>
  </si>
  <si>
    <t>GFSA3</t>
  </si>
  <si>
    <t>IFCM3</t>
  </si>
  <si>
    <t>AGRO3</t>
  </si>
  <si>
    <t>SAPR4</t>
  </si>
  <si>
    <t>BRBI11</t>
  </si>
  <si>
    <t>ORVR3</t>
  </si>
  <si>
    <t>LOGN3</t>
  </si>
  <si>
    <t>ABCB4</t>
  </si>
  <si>
    <t>EVEN3</t>
  </si>
  <si>
    <t>PGMN3</t>
  </si>
  <si>
    <t>CPLE3</t>
  </si>
  <si>
    <t>CPLE11</t>
  </si>
  <si>
    <t>PNVL3</t>
  </si>
  <si>
    <t>ARML3</t>
  </si>
  <si>
    <t>TRIS3</t>
  </si>
  <si>
    <t>ENJU3</t>
  </si>
  <si>
    <t>ODPV3</t>
  </si>
  <si>
    <t>BLAU3</t>
  </si>
  <si>
    <t>CAML3</t>
  </si>
  <si>
    <t>LOGG3</t>
  </si>
  <si>
    <t>BOAS3</t>
  </si>
  <si>
    <t>ROMI3</t>
  </si>
  <si>
    <t>MEAL3</t>
  </si>
  <si>
    <t>POMO4</t>
  </si>
  <si>
    <t>ALLD3</t>
  </si>
  <si>
    <t>TECN3</t>
  </si>
  <si>
    <t>RANI3</t>
  </si>
  <si>
    <t>TTEN3</t>
  </si>
  <si>
    <t>LUPA3</t>
  </si>
  <si>
    <t>RECV3</t>
  </si>
  <si>
    <t>PARD3</t>
  </si>
  <si>
    <t>GUAR3</t>
  </si>
  <si>
    <t>DASA3</t>
  </si>
  <si>
    <t>BRAP3</t>
  </si>
  <si>
    <t>TPIS3</t>
  </si>
  <si>
    <t>SEER3</t>
  </si>
  <si>
    <t>NGRD3</t>
  </si>
  <si>
    <t>KEPL3</t>
  </si>
  <si>
    <t>MILS3</t>
  </si>
  <si>
    <t>TGMA3</t>
  </si>
  <si>
    <t>MATD3</t>
  </si>
  <si>
    <t>OPCT3</t>
  </si>
  <si>
    <t>LVTC3</t>
  </si>
  <si>
    <t>DEXP3</t>
  </si>
  <si>
    <t>MODL11</t>
  </si>
  <si>
    <t>USIM3</t>
  </si>
  <si>
    <t>CMIG3</t>
  </si>
  <si>
    <t>JPSA3</t>
  </si>
  <si>
    <t>LAVV3</t>
  </si>
  <si>
    <t>CURY3</t>
  </si>
  <si>
    <t>CARD3</t>
  </si>
  <si>
    <t>VVEO3</t>
  </si>
  <si>
    <t>DESK3</t>
  </si>
  <si>
    <t>HBOR3</t>
  </si>
  <si>
    <t>MTRE3</t>
  </si>
  <si>
    <t>AURA33</t>
  </si>
  <si>
    <t>POWE3</t>
  </si>
  <si>
    <t>BRIT3</t>
  </si>
  <si>
    <t>VULC3</t>
  </si>
  <si>
    <t>FIQE3</t>
  </si>
  <si>
    <t>JALL3</t>
  </si>
  <si>
    <t>MMXM3</t>
  </si>
  <si>
    <t>BMGB4</t>
  </si>
  <si>
    <t>JSLG3</t>
  </si>
  <si>
    <t>PMAM3</t>
  </si>
  <si>
    <t>TCSA3</t>
  </si>
  <si>
    <t>PLPL3</t>
  </si>
  <si>
    <t>AZEV4</t>
  </si>
  <si>
    <t>CSED3</t>
  </si>
  <si>
    <t>APER3</t>
  </si>
  <si>
    <t>SHUL4</t>
  </si>
  <si>
    <t>WEST3</t>
  </si>
  <si>
    <t>ELMD3</t>
  </si>
  <si>
    <t>SOJA3</t>
  </si>
  <si>
    <t>SYNE3</t>
  </si>
  <si>
    <t>SHOW3</t>
  </si>
  <si>
    <t>KLBN4</t>
  </si>
  <si>
    <t>RCSL4</t>
  </si>
  <si>
    <t>VLID3</t>
  </si>
  <si>
    <t>CRPG5</t>
  </si>
  <si>
    <t>GPIV33</t>
  </si>
  <si>
    <t>LPSB3</t>
  </si>
  <si>
    <t>MELK3</t>
  </si>
  <si>
    <t>INEP4</t>
  </si>
  <si>
    <t>TFCO4</t>
  </si>
  <si>
    <t>VITT3</t>
  </si>
  <si>
    <t>DMMO3</t>
  </si>
  <si>
    <t>FRAS3</t>
  </si>
  <si>
    <t>INEP3</t>
  </si>
  <si>
    <t>UNIP3</t>
  </si>
  <si>
    <t>MDNE3</t>
  </si>
  <si>
    <t>SAPR3</t>
  </si>
  <si>
    <t>JFEN3</t>
  </si>
  <si>
    <t>GGBR3</t>
  </si>
  <si>
    <t>KRSA3</t>
  </si>
  <si>
    <t>TAEE4</t>
  </si>
  <si>
    <t>LLIS3</t>
  </si>
  <si>
    <t>NINJ3</t>
  </si>
  <si>
    <t>ITSA3</t>
  </si>
  <si>
    <t>PDGR3</t>
  </si>
  <si>
    <t>WSON33</t>
  </si>
  <si>
    <t>OIBR4</t>
  </si>
  <si>
    <t>G2DI33</t>
  </si>
  <si>
    <t>AGXY3</t>
  </si>
  <si>
    <t>PFRM3</t>
  </si>
  <si>
    <t>AZEV3</t>
  </si>
  <si>
    <t>MBLY3</t>
  </si>
  <si>
    <t>COCE5</t>
  </si>
  <si>
    <t>MOAR3</t>
  </si>
  <si>
    <t>EUCA4</t>
  </si>
  <si>
    <t>PDTC3</t>
  </si>
  <si>
    <t>TASA3</t>
  </si>
  <si>
    <t>LAND3</t>
  </si>
  <si>
    <t>KLBN3</t>
  </si>
  <si>
    <t>TAEE3</t>
  </si>
  <si>
    <t>DMVF3</t>
  </si>
  <si>
    <t>RSID3</t>
  </si>
  <si>
    <t>SANB4</t>
  </si>
  <si>
    <t>DOTZ3</t>
  </si>
  <si>
    <t>POMO3</t>
  </si>
  <si>
    <t>BRKM3</t>
  </si>
  <si>
    <t>PTNT3</t>
  </si>
  <si>
    <t>SGPS3</t>
  </si>
  <si>
    <t>PRNR3</t>
  </si>
  <si>
    <t>OFSA3</t>
  </si>
  <si>
    <t>RNEW4</t>
  </si>
  <si>
    <t>PINE4</t>
  </si>
  <si>
    <t>RSUL4</t>
  </si>
  <si>
    <t>CGRA4</t>
  </si>
  <si>
    <t>HBRE3</t>
  </si>
  <si>
    <t>SANB3</t>
  </si>
  <si>
    <t>TCNO4</t>
  </si>
  <si>
    <t>CGAS5</t>
  </si>
  <si>
    <t>IGBR3</t>
  </si>
  <si>
    <t>MODL4</t>
  </si>
  <si>
    <t>GOAU3</t>
  </si>
  <si>
    <t>RAPT3</t>
  </si>
  <si>
    <t>CLSC4</t>
  </si>
  <si>
    <t>RDNI3</t>
  </si>
  <si>
    <t>SLED4</t>
  </si>
  <si>
    <t>CAMB3</t>
  </si>
  <si>
    <t>RPMG3</t>
  </si>
  <si>
    <t>UCAS3</t>
  </si>
  <si>
    <t>PTNT4</t>
  </si>
  <si>
    <t>CEBR6</t>
  </si>
  <si>
    <t>CEBR3</t>
  </si>
  <si>
    <t>SULA4</t>
  </si>
  <si>
    <t>SCAR3</t>
  </si>
  <si>
    <t>EALT4</t>
  </si>
  <si>
    <t>ATMP3</t>
  </si>
  <si>
    <t>CEBR5</t>
  </si>
  <si>
    <t>RNEW3</t>
  </si>
  <si>
    <t>TCNO3</t>
  </si>
  <si>
    <t>MODL3</t>
  </si>
  <si>
    <t>HOOT4</t>
  </si>
  <si>
    <t>ATOM3</t>
  </si>
  <si>
    <t>SULA3</t>
  </si>
  <si>
    <t>CESP3</t>
  </si>
  <si>
    <t>DEXP4</t>
  </si>
  <si>
    <t>MNPR3</t>
  </si>
  <si>
    <t>EMAE4</t>
  </si>
  <si>
    <t>ALPA3</t>
  </si>
  <si>
    <t>ALPK3</t>
  </si>
  <si>
    <t>BPAC3</t>
  </si>
  <si>
    <t>MWET4</t>
  </si>
  <si>
    <t>HAGA4</t>
  </si>
  <si>
    <t>CRPG6</t>
  </si>
  <si>
    <t>RNEW11</t>
  </si>
  <si>
    <t>BIOM3</t>
  </si>
  <si>
    <t>SLED3</t>
  </si>
  <si>
    <t>WHRL4</t>
  </si>
  <si>
    <t>MTSA4</t>
  </si>
  <si>
    <t>AVLL3</t>
  </si>
  <si>
    <t>ENGI4</t>
  </si>
  <si>
    <t>ALUP4</t>
  </si>
  <si>
    <t>EEEL4</t>
  </si>
  <si>
    <t>BOBR4</t>
  </si>
  <si>
    <t>ENMT3</t>
  </si>
  <si>
    <t>BEES3</t>
  </si>
  <si>
    <t>MGEL4</t>
  </si>
  <si>
    <t>EUCA3</t>
  </si>
  <si>
    <t>ENGI3</t>
  </si>
  <si>
    <t>BPAC5</t>
  </si>
  <si>
    <t>TELB4</t>
  </si>
  <si>
    <t>WHRL3</t>
  </si>
  <si>
    <t>ALUP3</t>
  </si>
  <si>
    <t>MSPA3</t>
  </si>
  <si>
    <t>BRSR3</t>
  </si>
  <si>
    <t>CGRA3</t>
  </si>
  <si>
    <t>CEPE3</t>
  </si>
  <si>
    <t>CTNM4</t>
  </si>
  <si>
    <t>CTKA4</t>
  </si>
  <si>
    <t>CTSA4</t>
  </si>
  <si>
    <t>MNDL3</t>
  </si>
  <si>
    <t>TELB3</t>
  </si>
  <si>
    <t>CEGR3</t>
  </si>
  <si>
    <t>EQPA3</t>
  </si>
  <si>
    <t>EPAR3</t>
  </si>
  <si>
    <t>WLMM4</t>
  </si>
  <si>
    <t>OSXB3</t>
  </si>
  <si>
    <t>BMEB4</t>
  </si>
  <si>
    <t>FRTA3</t>
  </si>
  <si>
    <t>ENMT4</t>
  </si>
  <si>
    <t>EQPA7</t>
  </si>
  <si>
    <t>DOHL4</t>
  </si>
  <si>
    <t>SHUL3</t>
  </si>
  <si>
    <t>BALM4</t>
  </si>
  <si>
    <t>HAGA3</t>
  </si>
  <si>
    <t>LUXM4</t>
  </si>
  <si>
    <t>TRPL3</t>
  </si>
  <si>
    <t>CTSA3</t>
  </si>
  <si>
    <t>BMEB3</t>
  </si>
  <si>
    <t>CEEB3</t>
  </si>
  <si>
    <t>BAZA3</t>
  </si>
  <si>
    <t>EEEL3</t>
  </si>
  <si>
    <t>NORD3</t>
  </si>
  <si>
    <t>CEDO4</t>
  </si>
  <si>
    <t>BSLI3</t>
  </si>
  <si>
    <t>PATI3</t>
  </si>
  <si>
    <t>UNIP5</t>
  </si>
  <si>
    <t>PLAS3</t>
  </si>
  <si>
    <t>BAHI3</t>
  </si>
  <si>
    <t>ECPR4</t>
  </si>
  <si>
    <t>HETA3</t>
  </si>
  <si>
    <t>BAUH4</t>
  </si>
  <si>
    <t>MTIG4</t>
  </si>
  <si>
    <t>ODER4</t>
  </si>
  <si>
    <t>EKTR3</t>
  </si>
  <si>
    <t>TEKA4</t>
  </si>
  <si>
    <t>BMKS3</t>
  </si>
  <si>
    <t>HBTS5</t>
  </si>
  <si>
    <t>REDE3</t>
  </si>
  <si>
    <t>FESA3</t>
  </si>
  <si>
    <t>BEES4</t>
  </si>
  <si>
    <t>LIPR3</t>
  </si>
  <si>
    <t>GSHP3</t>
  </si>
  <si>
    <t>JOPA4</t>
  </si>
  <si>
    <t>PEAB3</t>
  </si>
  <si>
    <t>CBEE3</t>
  </si>
  <si>
    <t>SNSY5</t>
  </si>
  <si>
    <t>EKTR4</t>
  </si>
  <si>
    <t>EQPA5</t>
  </si>
  <si>
    <t>CGAS3</t>
  </si>
  <si>
    <t>BNBR3</t>
  </si>
  <si>
    <t>ESTR4</t>
  </si>
  <si>
    <t>NUTR3</t>
  </si>
  <si>
    <t>CSRN6</t>
  </si>
  <si>
    <t>SOND5</t>
  </si>
  <si>
    <t>BGIP4</t>
  </si>
  <si>
    <t>CEPE5</t>
  </si>
  <si>
    <t>CRPG3</t>
  </si>
  <si>
    <t>TXRX4</t>
  </si>
  <si>
    <t>CSRN3</t>
  </si>
  <si>
    <t>WLMM3</t>
  </si>
  <si>
    <t>CLSC3</t>
  </si>
  <si>
    <t>HETA4</t>
  </si>
  <si>
    <t>BMIN4</t>
  </si>
  <si>
    <t>JOPA3</t>
  </si>
  <si>
    <t>BDLL3</t>
  </si>
  <si>
    <t>CPLE5</t>
  </si>
  <si>
    <t>MERC4</t>
  </si>
  <si>
    <t>CTKA3</t>
  </si>
  <si>
    <t>SOND6</t>
  </si>
  <si>
    <t>CRIV4</t>
  </si>
  <si>
    <t>BSLI4</t>
  </si>
  <si>
    <t>SNSY3</t>
  </si>
  <si>
    <t>GEPA3</t>
  </si>
  <si>
    <t>DTCY3</t>
  </si>
  <si>
    <t>PATI4</t>
  </si>
  <si>
    <t>MAPT3</t>
  </si>
  <si>
    <t>GEPA4</t>
  </si>
  <si>
    <t>PEAB4</t>
  </si>
  <si>
    <t>CSRN5</t>
  </si>
  <si>
    <t>CEED3</t>
  </si>
  <si>
    <t>CESP5</t>
  </si>
  <si>
    <t>CSAB3</t>
  </si>
  <si>
    <t>AFLT3</t>
  </si>
  <si>
    <t>FRIO3</t>
  </si>
  <si>
    <t>AHEB3</t>
  </si>
  <si>
    <t>MERC3</t>
  </si>
  <si>
    <t>ELET5</t>
  </si>
  <si>
    <t>BRGE3</t>
  </si>
  <si>
    <t>BDLL4</t>
  </si>
  <si>
    <t>BRIV4</t>
  </si>
  <si>
    <t>BGIP3</t>
  </si>
  <si>
    <t>CALI4</t>
  </si>
  <si>
    <t>MTSA3</t>
  </si>
  <si>
    <t>TKNO4</t>
  </si>
  <si>
    <t>BALM3</t>
  </si>
  <si>
    <t>CEDO3</t>
  </si>
  <si>
    <t>MWET3</t>
  </si>
  <si>
    <t>EALT3</t>
  </si>
  <si>
    <t>ECPR3</t>
  </si>
  <si>
    <t>COCE3</t>
  </si>
  <si>
    <t>MAPT4</t>
  </si>
  <si>
    <t>RPAD3</t>
  </si>
  <si>
    <t>MRSA6B</t>
  </si>
  <si>
    <t>CRDE3</t>
  </si>
  <si>
    <t>BMIN3</t>
  </si>
  <si>
    <t>CSAB4</t>
  </si>
  <si>
    <t>PPLA11</t>
  </si>
  <si>
    <t>AHEB6</t>
  </si>
  <si>
    <t>BRSR5</t>
  </si>
  <si>
    <t>CRIV3</t>
  </si>
  <si>
    <t>TEKA3</t>
  </si>
  <si>
    <t>CEEB5</t>
  </si>
  <si>
    <t>CEED4</t>
  </si>
  <si>
    <t>BRKM6</t>
  </si>
  <si>
    <t>MRSA3B</t>
  </si>
  <si>
    <t>AHEB5</t>
  </si>
  <si>
    <t>BRGE8</t>
  </si>
  <si>
    <t>MRSA5B</t>
  </si>
  <si>
    <t>TXRX3</t>
  </si>
  <si>
    <t>RPAD5</t>
  </si>
  <si>
    <t>GPAR3</t>
  </si>
  <si>
    <t>BRIV3</t>
  </si>
  <si>
    <t>DOHL3</t>
  </si>
  <si>
    <t>SOND3</t>
  </si>
  <si>
    <t>CTNM3</t>
  </si>
  <si>
    <t>RPAD6</t>
  </si>
  <si>
    <t>BRGE12</t>
  </si>
  <si>
    <t>CEPE6</t>
  </si>
  <si>
    <t>USIM6</t>
  </si>
  <si>
    <t>BRGE11</t>
  </si>
  <si>
    <t>BRGE6</t>
  </si>
  <si>
    <t>FNCN3</t>
  </si>
  <si>
    <t>BRGE5</t>
  </si>
  <si>
    <t>SNSY6</t>
  </si>
  <si>
    <t>MSPA4</t>
  </si>
  <si>
    <t>ESTR3</t>
  </si>
  <si>
    <t>EQPA6</t>
  </si>
  <si>
    <t>CORR4</t>
  </si>
  <si>
    <t>CASN3</t>
  </si>
  <si>
    <t>Liquidez</t>
  </si>
  <si>
    <t>SOMA</t>
  </si>
  <si>
    <t>VBBR3</t>
  </si>
  <si>
    <t>IGTI3</t>
  </si>
  <si>
    <t>PORT3</t>
  </si>
  <si>
    <t>VPA</t>
  </si>
  <si>
    <t>LPA</t>
  </si>
  <si>
    <t>PEG Ratio</t>
  </si>
  <si>
    <t>VALOR DE MERCADO</t>
  </si>
  <si>
    <t>ADHM3</t>
  </si>
  <si>
    <t>APTI3</t>
  </si>
  <si>
    <t>APTI4</t>
  </si>
  <si>
    <t>AURE3</t>
  </si>
  <si>
    <t>BBML3</t>
  </si>
  <si>
    <t>BFRE11</t>
  </si>
  <si>
    <t>BFRE12</t>
  </si>
  <si>
    <t>BLUT3</t>
  </si>
  <si>
    <t>BLUT4</t>
  </si>
  <si>
    <t>BOBR3</t>
  </si>
  <si>
    <t>BPAR3</t>
  </si>
  <si>
    <t>BPAT33</t>
  </si>
  <si>
    <t>BPHA3</t>
  </si>
  <si>
    <t>BRBI3</t>
  </si>
  <si>
    <t>BRBI4</t>
  </si>
  <si>
    <t>BRGE7</t>
  </si>
  <si>
    <t>BRQB3</t>
  </si>
  <si>
    <t>BSEV3</t>
  </si>
  <si>
    <t>BTTL4</t>
  </si>
  <si>
    <t>CALI3</t>
  </si>
  <si>
    <t>CAMB4</t>
  </si>
  <si>
    <t>CASN4</t>
  </si>
  <si>
    <t>CATA3</t>
  </si>
  <si>
    <t>CATA4</t>
  </si>
  <si>
    <t>CCXC3</t>
  </si>
  <si>
    <t>CEEB6</t>
  </si>
  <si>
    <t>CMSA3</t>
  </si>
  <si>
    <t>CMSA4</t>
  </si>
  <si>
    <t>CNSY3</t>
  </si>
  <si>
    <t>COCE6</t>
  </si>
  <si>
    <t>CORR3</t>
  </si>
  <si>
    <t>CPRE3</t>
  </si>
  <si>
    <t>CREM3</t>
  </si>
  <si>
    <t>CTCA3</t>
  </si>
  <si>
    <t>CTSA8</t>
  </si>
  <si>
    <t>DTCY4</t>
  </si>
  <si>
    <t>ELEK3</t>
  </si>
  <si>
    <t>ELEK4</t>
  </si>
  <si>
    <t>ELPL3</t>
  </si>
  <si>
    <t>EMAE3</t>
  </si>
  <si>
    <t>ENMA3B</t>
  </si>
  <si>
    <t>ENMA6B</t>
  </si>
  <si>
    <t>FBMC3</t>
  </si>
  <si>
    <t>FBMC4</t>
  </si>
  <si>
    <t>FIGE3</t>
  </si>
  <si>
    <t>FIGE4</t>
  </si>
  <si>
    <t>FLEX3</t>
  </si>
  <si>
    <t>FTRT3B</t>
  </si>
  <si>
    <t>GBIO33</t>
  </si>
  <si>
    <t>GETT11</t>
  </si>
  <si>
    <t>GETT3</t>
  </si>
  <si>
    <t>GETT4</t>
  </si>
  <si>
    <t>GRAO3</t>
  </si>
  <si>
    <t>HGTX3</t>
  </si>
  <si>
    <t>HOOT3</t>
  </si>
  <si>
    <t>IDVL3</t>
  </si>
  <si>
    <t>IDVL4</t>
  </si>
  <si>
    <t>IGSN3</t>
  </si>
  <si>
    <t>IGTI11</t>
  </si>
  <si>
    <t>IGTI4</t>
  </si>
  <si>
    <t>INNT3</t>
  </si>
  <si>
    <t>ITEC3</t>
  </si>
  <si>
    <t>LHER3</t>
  </si>
  <si>
    <t>LHER4</t>
  </si>
  <si>
    <t>LINX3</t>
  </si>
  <si>
    <t>LTEL3B</t>
  </si>
  <si>
    <t>LUXM3</t>
  </si>
  <si>
    <t>MEGA3</t>
  </si>
  <si>
    <t>MGEL3</t>
  </si>
  <si>
    <t>MSRO3</t>
  </si>
  <si>
    <t>MTIG3</t>
  </si>
  <si>
    <t>NAFG3</t>
  </si>
  <si>
    <t>NAFG4</t>
  </si>
  <si>
    <t>NEMO3</t>
  </si>
  <si>
    <t>NEMO5</t>
  </si>
  <si>
    <t>NEMO6</t>
  </si>
  <si>
    <t>NEXP3</t>
  </si>
  <si>
    <t>NRTQ3</t>
  </si>
  <si>
    <t>OGXP3</t>
  </si>
  <si>
    <t>PCAR4</t>
  </si>
  <si>
    <t>PINE3</t>
  </si>
  <si>
    <t>PNVL4</t>
  </si>
  <si>
    <t>PPAR3</t>
  </si>
  <si>
    <t>PTCA11</t>
  </si>
  <si>
    <t>PTCA3</t>
  </si>
  <si>
    <t>QUSW3</t>
  </si>
  <si>
    <t>QVQP3B</t>
  </si>
  <si>
    <t>RANI4</t>
  </si>
  <si>
    <t>RLOG3</t>
  </si>
  <si>
    <t>RSUL3</t>
  </si>
  <si>
    <t>SEDU3</t>
  </si>
  <si>
    <t>SMLS3</t>
  </si>
  <si>
    <t>SPRT3B</t>
  </si>
  <si>
    <t>STKF3</t>
  </si>
  <si>
    <t>STTR3</t>
  </si>
  <si>
    <t>TESA3</t>
  </si>
  <si>
    <t>TIET11</t>
  </si>
  <si>
    <t>TIET3</t>
  </si>
  <si>
    <t>TIET4</t>
  </si>
  <si>
    <t>TKNO3</t>
  </si>
  <si>
    <t>TOYB3</t>
  </si>
  <si>
    <t>TOYB4</t>
  </si>
  <si>
    <t>VIVT4</t>
  </si>
  <si>
    <t>VSPT3</t>
  </si>
  <si>
    <t>VSPT4</t>
  </si>
  <si>
    <t>CÓDIGO</t>
  </si>
  <si>
    <t>SEGMENTO</t>
  </si>
  <si>
    <t>SETOR ECONÔMICO</t>
  </si>
  <si>
    <t>SUBSETOR</t>
  </si>
  <si>
    <t>CSAN</t>
  </si>
  <si>
    <t>NM</t>
  </si>
  <si>
    <t>Petróleo, Gás e Biocombustíveis</t>
  </si>
  <si>
    <t>Exploração, Refino e Distribuição</t>
  </si>
  <si>
    <t>DMMO</t>
  </si>
  <si>
    <t>ENAT</t>
  </si>
  <si>
    <t>RPMG</t>
  </si>
  <si>
    <t>PETR</t>
  </si>
  <si>
    <t>N2</t>
  </si>
  <si>
    <t>BRDT</t>
  </si>
  <si>
    <t>PRIO</t>
  </si>
  <si>
    <t>UGPA</t>
  </si>
  <si>
    <t>LUPA</t>
  </si>
  <si>
    <t>Equipamentos e Serviços</t>
  </si>
  <si>
    <t>OSXB</t>
  </si>
  <si>
    <t>BRAP</t>
  </si>
  <si>
    <t>N1</t>
  </si>
  <si>
    <t>Materiais Básicos</t>
  </si>
  <si>
    <t>Mineração</t>
  </si>
  <si>
    <t>Minerais Metálicos</t>
  </si>
  <si>
    <t>LTEL</t>
  </si>
  <si>
    <t>MB</t>
  </si>
  <si>
    <t>LTLA</t>
  </si>
  <si>
    <t>MMXM</t>
  </si>
  <si>
    <t>VALE</t>
  </si>
  <si>
    <t>FESA</t>
  </si>
  <si>
    <t>Siderurgia e Metalurgia</t>
  </si>
  <si>
    <t>Siderurgia</t>
  </si>
  <si>
    <t>GGBR</t>
  </si>
  <si>
    <t>GOAU</t>
  </si>
  <si>
    <t>CSNA</t>
  </si>
  <si>
    <t>USIM</t>
  </si>
  <si>
    <t>MGEL</t>
  </si>
  <si>
    <t>Artefatos de Ferro e Aço</t>
  </si>
  <si>
    <t>PATI</t>
  </si>
  <si>
    <t>TKNO</t>
  </si>
  <si>
    <t>PMAM</t>
  </si>
  <si>
    <t>Artefatos de Cobre</t>
  </si>
  <si>
    <t>BRKM</t>
  </si>
  <si>
    <t>Químicos</t>
  </si>
  <si>
    <t>Petroquímicos</t>
  </si>
  <si>
    <t>ELEK</t>
  </si>
  <si>
    <t>GPCP</t>
  </si>
  <si>
    <t>FHER</t>
  </si>
  <si>
    <t>Fertilizantes e Defensivos</t>
  </si>
  <si>
    <t>NUTR</t>
  </si>
  <si>
    <t>MA</t>
  </si>
  <si>
    <t>CRPG</t>
  </si>
  <si>
    <t>Químicos Diversos</t>
  </si>
  <si>
    <t>UNIP</t>
  </si>
  <si>
    <t>DTEX</t>
  </si>
  <si>
    <t>Madeira e Papel</t>
  </si>
  <si>
    <t>Madeira</t>
  </si>
  <si>
    <t>EUCA</t>
  </si>
  <si>
    <t>RANI</t>
  </si>
  <si>
    <t>Papel e Celulose</t>
  </si>
  <si>
    <t>KLBN</t>
  </si>
  <si>
    <t>MSPA</t>
  </si>
  <si>
    <t>STTZ</t>
  </si>
  <si>
    <t>NEMO</t>
  </si>
  <si>
    <t>SUZB</t>
  </si>
  <si>
    <t>MTIG</t>
  </si>
  <si>
    <t>Embalagens</t>
  </si>
  <si>
    <t>SNSY</t>
  </si>
  <si>
    <t>Materiais Diversos</t>
  </si>
  <si>
    <t>ETER</t>
  </si>
  <si>
    <t>Bens Industriais</t>
  </si>
  <si>
    <t>Construção e Engenharia</t>
  </si>
  <si>
    <t>Produtos para Construção</t>
  </si>
  <si>
    <t>HAGA</t>
  </si>
  <si>
    <t>PTBL</t>
  </si>
  <si>
    <t>AZEV</t>
  </si>
  <si>
    <t>Construção Pesada</t>
  </si>
  <si>
    <t>SOND</t>
  </si>
  <si>
    <t>Engenharia Consultiva</t>
  </si>
  <si>
    <t>TCNO</t>
  </si>
  <si>
    <t>MILS</t>
  </si>
  <si>
    <t>Serviços Diversos</t>
  </si>
  <si>
    <t>EMBR</t>
  </si>
  <si>
    <t>Material de Transporte</t>
  </si>
  <si>
    <t>Material Aeronáutico e de Defesa</t>
  </si>
  <si>
    <t>FRAS</t>
  </si>
  <si>
    <t>Material Rodoviário</t>
  </si>
  <si>
    <t>POMO</t>
  </si>
  <si>
    <t>RAPT</t>
  </si>
  <si>
    <t>RCSL</t>
  </si>
  <si>
    <t>RSUL</t>
  </si>
  <si>
    <t>TUPY</t>
  </si>
  <si>
    <t>MWET</t>
  </si>
  <si>
    <t>SHUL</t>
  </si>
  <si>
    <t>Máquinas e Equipamentos</t>
  </si>
  <si>
    <t>Motores, Compressores e Outros</t>
  </si>
  <si>
    <t>WEGE</t>
  </si>
  <si>
    <t>EALT</t>
  </si>
  <si>
    <t>Máq. e Equip. Industriais</t>
  </si>
  <si>
    <t>BDLL</t>
  </si>
  <si>
    <t>ROMI</t>
  </si>
  <si>
    <t>INEP</t>
  </si>
  <si>
    <t>KEPL</t>
  </si>
  <si>
    <t>FRIO</t>
  </si>
  <si>
    <t>NORD</t>
  </si>
  <si>
    <t>PTCA</t>
  </si>
  <si>
    <t>M2</t>
  </si>
  <si>
    <t>MTSA</t>
  </si>
  <si>
    <t>Máq. e Equip. Construção e Agrícolas</t>
  </si>
  <si>
    <t>STTR</t>
  </si>
  <si>
    <t>TASA</t>
  </si>
  <si>
    <t>Armas e Munições</t>
  </si>
  <si>
    <t>AZUL</t>
  </si>
  <si>
    <t>Transporte</t>
  </si>
  <si>
    <t>Transporte Aéreo</t>
  </si>
  <si>
    <t>GOLL</t>
  </si>
  <si>
    <t>FRRN</t>
  </si>
  <si>
    <t>Transporte Ferroviário</t>
  </si>
  <si>
    <t>GASC</t>
  </si>
  <si>
    <t>RLOG</t>
  </si>
  <si>
    <t>VSPT</t>
  </si>
  <si>
    <t>MRSA</t>
  </si>
  <si>
    <t>RAIL</t>
  </si>
  <si>
    <t>LOGN</t>
  </si>
  <si>
    <t>Transporte Hidroviário</t>
  </si>
  <si>
    <t>LUXM</t>
  </si>
  <si>
    <t>Transporte Rodoviário</t>
  </si>
  <si>
    <t>TGMA</t>
  </si>
  <si>
    <t>ANHB</t>
  </si>
  <si>
    <t>Exploração de Rodovias</t>
  </si>
  <si>
    <t>CCRO</t>
  </si>
  <si>
    <t>RPTA</t>
  </si>
  <si>
    <t>CRTE</t>
  </si>
  <si>
    <t>ERDV</t>
  </si>
  <si>
    <t>ECNT</t>
  </si>
  <si>
    <t>ASCP</t>
  </si>
  <si>
    <t>ECOR</t>
  </si>
  <si>
    <t>ECOV</t>
  </si>
  <si>
    <t>COLN</t>
  </si>
  <si>
    <t>RDVT</t>
  </si>
  <si>
    <t>CRBD</t>
  </si>
  <si>
    <t>TRIA</t>
  </si>
  <si>
    <t>TPIS</t>
  </si>
  <si>
    <t>VOES</t>
  </si>
  <si>
    <t>AGRU</t>
  </si>
  <si>
    <t>Serviços de Apoio e Armazenagem</t>
  </si>
  <si>
    <t>PSVM</t>
  </si>
  <si>
    <t>IVPR</t>
  </si>
  <si>
    <t>SAIP</t>
  </si>
  <si>
    <t>STBP</t>
  </si>
  <si>
    <t>WSON</t>
  </si>
  <si>
    <t>DR3</t>
  </si>
  <si>
    <t>ATMP</t>
  </si>
  <si>
    <t>BBML</t>
  </si>
  <si>
    <t>CARD</t>
  </si>
  <si>
    <t>DTCY</t>
  </si>
  <si>
    <t>FLEX</t>
  </si>
  <si>
    <t>PRNR</t>
  </si>
  <si>
    <t>VLID</t>
  </si>
  <si>
    <t>BTTL</t>
  </si>
  <si>
    <t>Comércio</t>
  </si>
  <si>
    <t>MMAQ</t>
  </si>
  <si>
    <t>WLMM</t>
  </si>
  <si>
    <t>APTI</t>
  </si>
  <si>
    <t>Consumo não Cíclico</t>
  </si>
  <si>
    <t>Agropecuária</t>
  </si>
  <si>
    <t>Agricultura</t>
  </si>
  <si>
    <t>AGRO</t>
  </si>
  <si>
    <t>FRTA</t>
  </si>
  <si>
    <t>SLCE</t>
  </si>
  <si>
    <t>TESA</t>
  </si>
  <si>
    <t>BSEV</t>
  </si>
  <si>
    <t>Alimentos Processados</t>
  </si>
  <si>
    <t>Açucar e Alcool</t>
  </si>
  <si>
    <t>RESA</t>
  </si>
  <si>
    <t>SMTO</t>
  </si>
  <si>
    <t>BRFS</t>
  </si>
  <si>
    <t>Carnes e Derivados</t>
  </si>
  <si>
    <t>BAUH</t>
  </si>
  <si>
    <t>JBSS</t>
  </si>
  <si>
    <t>MRFG</t>
  </si>
  <si>
    <t>BEEF</t>
  </si>
  <si>
    <t>MNPR</t>
  </si>
  <si>
    <t>CAML</t>
  </si>
  <si>
    <t>Alimentos Diversos</t>
  </si>
  <si>
    <t>JMCD</t>
  </si>
  <si>
    <t>JOPA</t>
  </si>
  <si>
    <t>MDIA</t>
  </si>
  <si>
    <t>ODER</t>
  </si>
  <si>
    <t>ABEV</t>
  </si>
  <si>
    <t>Bebidas</t>
  </si>
  <si>
    <t>Cervejas e Refrigerantes</t>
  </si>
  <si>
    <t>NTCO</t>
  </si>
  <si>
    <t>Produtos de Uso Pessoal e de Limpeza</t>
  </si>
  <si>
    <t>Produtos de Uso Pessoal</t>
  </si>
  <si>
    <t>BOBR</t>
  </si>
  <si>
    <t>Produtos de Limpeza</t>
  </si>
  <si>
    <t>CRFB</t>
  </si>
  <si>
    <t>Comércio e Distribuição</t>
  </si>
  <si>
    <t>Alimentos</t>
  </si>
  <si>
    <t>PCAR</t>
  </si>
  <si>
    <t>CALI</t>
  </si>
  <si>
    <t>Consumo Cíclico</t>
  </si>
  <si>
    <t>Construção Civil</t>
  </si>
  <si>
    <t>Incorporações</t>
  </si>
  <si>
    <t>CRDE</t>
  </si>
  <si>
    <t>CYRE</t>
  </si>
  <si>
    <t>DIRR</t>
  </si>
  <si>
    <t>EVEN</t>
  </si>
  <si>
    <t>EZTC</t>
  </si>
  <si>
    <t>GFSA</t>
  </si>
  <si>
    <t>HBOR</t>
  </si>
  <si>
    <t>INNT</t>
  </si>
  <si>
    <t>JHSF</t>
  </si>
  <si>
    <t>JFEN</t>
  </si>
  <si>
    <t>MTRE</t>
  </si>
  <si>
    <t>MDNE</t>
  </si>
  <si>
    <t>MRVE</t>
  </si>
  <si>
    <t>PDGR</t>
  </si>
  <si>
    <t>RDNI</t>
  </si>
  <si>
    <t>RSID</t>
  </si>
  <si>
    <t>TCSA</t>
  </si>
  <si>
    <t>TEND</t>
  </si>
  <si>
    <t>TRIS</t>
  </si>
  <si>
    <t>VIVR</t>
  </si>
  <si>
    <t>CEDO</t>
  </si>
  <si>
    <t>Tecidos, Vestuário e Calçados</t>
  </si>
  <si>
    <t>Fios e Tecidos</t>
  </si>
  <si>
    <t>CTNM</t>
  </si>
  <si>
    <t>DOHL</t>
  </si>
  <si>
    <t>ECPR</t>
  </si>
  <si>
    <t>CATA</t>
  </si>
  <si>
    <t>CTKA</t>
  </si>
  <si>
    <t>PTNT</t>
  </si>
  <si>
    <t>CTSA</t>
  </si>
  <si>
    <t>SGPS</t>
  </si>
  <si>
    <t>TEKA</t>
  </si>
  <si>
    <t>TXRX</t>
  </si>
  <si>
    <t>HGTX</t>
  </si>
  <si>
    <t>Vestuário</t>
  </si>
  <si>
    <t>ALPA</t>
  </si>
  <si>
    <t>Calçados</t>
  </si>
  <si>
    <t>CAMB</t>
  </si>
  <si>
    <t>GRND</t>
  </si>
  <si>
    <t>VULC</t>
  </si>
  <si>
    <t>MNDL</t>
  </si>
  <si>
    <t>Acessórios</t>
  </si>
  <si>
    <t>TECN</t>
  </si>
  <si>
    <t>VIVA</t>
  </si>
  <si>
    <t>WHRL</t>
  </si>
  <si>
    <t>Utilidades Domésticas</t>
  </si>
  <si>
    <t>Eletrodomésticos</t>
  </si>
  <si>
    <t>UCAS</t>
  </si>
  <si>
    <t>Móveis</t>
  </si>
  <si>
    <t>HETA</t>
  </si>
  <si>
    <t>Utensílios Domésticos</t>
  </si>
  <si>
    <t>NAFG</t>
  </si>
  <si>
    <t>MYPK</t>
  </si>
  <si>
    <t>Automóveis e Motocicletas</t>
  </si>
  <si>
    <t>LEVE</t>
  </si>
  <si>
    <t>PLAS</t>
  </si>
  <si>
    <t>HOOT</t>
  </si>
  <si>
    <t>Hoteis e Restaurantes</t>
  </si>
  <si>
    <t>Hotelaria</t>
  </si>
  <si>
    <t>BKBR</t>
  </si>
  <si>
    <t>Restaurante e Similares</t>
  </si>
  <si>
    <t>MEAL</t>
  </si>
  <si>
    <t>BMKS</t>
  </si>
  <si>
    <t>Viagens e Lazer</t>
  </si>
  <si>
    <t>Bicicletas</t>
  </si>
  <si>
    <t>ESTR</t>
  </si>
  <si>
    <t>Brinquedos e Jogos</t>
  </si>
  <si>
    <t>AHEB</t>
  </si>
  <si>
    <t>Produção de Eventos e Shows</t>
  </si>
  <si>
    <t>SHOW</t>
  </si>
  <si>
    <t>CVCB</t>
  </si>
  <si>
    <t>Viagens e Turismo</t>
  </si>
  <si>
    <t>SMFT</t>
  </si>
  <si>
    <t>Atividades Esportivas</t>
  </si>
  <si>
    <t>ANIM</t>
  </si>
  <si>
    <t>Diversos</t>
  </si>
  <si>
    <t>Serviços Educacionais</t>
  </si>
  <si>
    <t>BAHI</t>
  </si>
  <si>
    <t>COGN</t>
  </si>
  <si>
    <t>SEER</t>
  </si>
  <si>
    <t>YDUQ</t>
  </si>
  <si>
    <t>RENT</t>
  </si>
  <si>
    <t>Aluguel de carros</t>
  </si>
  <si>
    <t>LCAM</t>
  </si>
  <si>
    <t>MSRO</t>
  </si>
  <si>
    <t>MOVI</t>
  </si>
  <si>
    <t>UNID</t>
  </si>
  <si>
    <t>SMLS</t>
  </si>
  <si>
    <t>Programas de Fidelização</t>
  </si>
  <si>
    <t>ARZZ</t>
  </si>
  <si>
    <t>CEAB</t>
  </si>
  <si>
    <t>CGRA</t>
  </si>
  <si>
    <t>GUAR</t>
  </si>
  <si>
    <t>LLIS</t>
  </si>
  <si>
    <t>AMAR</t>
  </si>
  <si>
    <t>LREN</t>
  </si>
  <si>
    <t>MGLU</t>
  </si>
  <si>
    <t>VVAR</t>
  </si>
  <si>
    <t>BTOW</t>
  </si>
  <si>
    <t>Produtos Diversos</t>
  </si>
  <si>
    <t>CNTO</t>
  </si>
  <si>
    <t>LAME</t>
  </si>
  <si>
    <t>SLED</t>
  </si>
  <si>
    <t>BIOM</t>
  </si>
  <si>
    <t>Saúde</t>
  </si>
  <si>
    <t>Medicamentos e Outros Produtos</t>
  </si>
  <si>
    <t>GBIO</t>
  </si>
  <si>
    <t>NRTQ</t>
  </si>
  <si>
    <t>OFSA</t>
  </si>
  <si>
    <t>ADHM</t>
  </si>
  <si>
    <t>Análises e Diagnósticos</t>
  </si>
  <si>
    <t>AALR</t>
  </si>
  <si>
    <t>DASA</t>
  </si>
  <si>
    <t>FLRY</t>
  </si>
  <si>
    <t>HAPV</t>
  </si>
  <si>
    <t>PARD</t>
  </si>
  <si>
    <t>GNDI</t>
  </si>
  <si>
    <t>ODPV</t>
  </si>
  <si>
    <t>QUAL</t>
  </si>
  <si>
    <t>BALM</t>
  </si>
  <si>
    <t>Equipamentos</t>
  </si>
  <si>
    <t>LMED</t>
  </si>
  <si>
    <t>PNVL</t>
  </si>
  <si>
    <t>HYPE</t>
  </si>
  <si>
    <t>PFRM</t>
  </si>
  <si>
    <t>RADL</t>
  </si>
  <si>
    <t>POSI</t>
  </si>
  <si>
    <t>Tecnologia da Informação</t>
  </si>
  <si>
    <t>Computadores e Equipamentos</t>
  </si>
  <si>
    <t>BRQB</t>
  </si>
  <si>
    <t>Programas e Serviços</t>
  </si>
  <si>
    <t>LINX</t>
  </si>
  <si>
    <t>LWSA</t>
  </si>
  <si>
    <t>QUSW</t>
  </si>
  <si>
    <t>SQIA</t>
  </si>
  <si>
    <t>TOTS</t>
  </si>
  <si>
    <t>ALGT</t>
  </si>
  <si>
    <t>Comunicações</t>
  </si>
  <si>
    <t>Telecomunicações</t>
  </si>
  <si>
    <t>OIBR</t>
  </si>
  <si>
    <t>TELB</t>
  </si>
  <si>
    <t>VIVT</t>
  </si>
  <si>
    <t>TIMS</t>
  </si>
  <si>
    <t>CNSY</t>
  </si>
  <si>
    <t>Mídia</t>
  </si>
  <si>
    <t>Produção e Difusão de Filmes e Programas</t>
  </si>
  <si>
    <t>AESL</t>
  </si>
  <si>
    <t>Utilidade Pública</t>
  </si>
  <si>
    <t>Energia Elétrica</t>
  </si>
  <si>
    <t>TIET</t>
  </si>
  <si>
    <t>AFLT</t>
  </si>
  <si>
    <t>ALUP</t>
  </si>
  <si>
    <t>CBEE</t>
  </si>
  <si>
    <t>CPTE</t>
  </si>
  <si>
    <t>CEBR</t>
  </si>
  <si>
    <t>CEED</t>
  </si>
  <si>
    <t>EEEL</t>
  </si>
  <si>
    <t>CLSC</t>
  </si>
  <si>
    <t>GPAR</t>
  </si>
  <si>
    <t>CEPE</t>
  </si>
  <si>
    <t>CMIG</t>
  </si>
  <si>
    <t>CMGD</t>
  </si>
  <si>
    <t>CMGT</t>
  </si>
  <si>
    <t>CESP</t>
  </si>
  <si>
    <t>CEEB</t>
  </si>
  <si>
    <t>COCE</t>
  </si>
  <si>
    <t>CPLE</t>
  </si>
  <si>
    <t>CSRN</t>
  </si>
  <si>
    <t>CPFE</t>
  </si>
  <si>
    <t>CPFG</t>
  </si>
  <si>
    <t>CPFP</t>
  </si>
  <si>
    <t>CPRE</t>
  </si>
  <si>
    <t>EBEN</t>
  </si>
  <si>
    <t>EKTR</t>
  </si>
  <si>
    <t>ELET</t>
  </si>
  <si>
    <t>LIPR</t>
  </si>
  <si>
    <t>EMAE</t>
  </si>
  <si>
    <t>ENBR</t>
  </si>
  <si>
    <t>ENGI</t>
  </si>
  <si>
    <t>ENMT</t>
  </si>
  <si>
    <t>ENER</t>
  </si>
  <si>
    <t>ENEV</t>
  </si>
  <si>
    <t>EGIE</t>
  </si>
  <si>
    <t>EQPA</t>
  </si>
  <si>
    <t>EQMA</t>
  </si>
  <si>
    <t>EQTL</t>
  </si>
  <si>
    <t>ESCE</t>
  </si>
  <si>
    <t>FGEN</t>
  </si>
  <si>
    <t>GEPA</t>
  </si>
  <si>
    <t>ITPB</t>
  </si>
  <si>
    <t>LIGH</t>
  </si>
  <si>
    <t>LIGT</t>
  </si>
  <si>
    <t>NEOE</t>
  </si>
  <si>
    <t>OMGE</t>
  </si>
  <si>
    <t>PALF</t>
  </si>
  <si>
    <t>PRMN</t>
  </si>
  <si>
    <t>REDE</t>
  </si>
  <si>
    <t>RNEW</t>
  </si>
  <si>
    <t>STKF</t>
  </si>
  <si>
    <t>STEN</t>
  </si>
  <si>
    <t>TAEE</t>
  </si>
  <si>
    <t>TMPE</t>
  </si>
  <si>
    <t>TEPE</t>
  </si>
  <si>
    <t>TRPL</t>
  </si>
  <si>
    <t>UPKP</t>
  </si>
  <si>
    <t>CASN</t>
  </si>
  <si>
    <t>Água e Saneamento</t>
  </si>
  <si>
    <t>CSMG</t>
  </si>
  <si>
    <t>IGSN</t>
  </si>
  <si>
    <t>SBSP</t>
  </si>
  <si>
    <t>SAPR</t>
  </si>
  <si>
    <t>SNST</t>
  </si>
  <si>
    <t>CEGR</t>
  </si>
  <si>
    <t>Gás</t>
  </si>
  <si>
    <t>CGAS</t>
  </si>
  <si>
    <t>ABCB</t>
  </si>
  <si>
    <t>Financeiro</t>
  </si>
  <si>
    <t>Intermediários Financeiros</t>
  </si>
  <si>
    <t>Bancos</t>
  </si>
  <si>
    <t>RPAD</t>
  </si>
  <si>
    <t>BRIV</t>
  </si>
  <si>
    <t>BAZA</t>
  </si>
  <si>
    <t>BMGB</t>
  </si>
  <si>
    <t>BIDI</t>
  </si>
  <si>
    <t>BPAN</t>
  </si>
  <si>
    <t>BGIP</t>
  </si>
  <si>
    <t>BEES</t>
  </si>
  <si>
    <t>BPAR</t>
  </si>
  <si>
    <t>BRSR</t>
  </si>
  <si>
    <t>BBDC</t>
  </si>
  <si>
    <t>BBAS</t>
  </si>
  <si>
    <t>BSLI</t>
  </si>
  <si>
    <t>BPAC</t>
  </si>
  <si>
    <t>IDVL</t>
  </si>
  <si>
    <t>ITSA</t>
  </si>
  <si>
    <t>ITUB</t>
  </si>
  <si>
    <t>BMEB</t>
  </si>
  <si>
    <t>BMIN</t>
  </si>
  <si>
    <t>BNBR</t>
  </si>
  <si>
    <t>PRBC</t>
  </si>
  <si>
    <t>PINE</t>
  </si>
  <si>
    <t>SANB</t>
  </si>
  <si>
    <t>CRIV</t>
  </si>
  <si>
    <t>Soc. Crédito e Financiamento</t>
  </si>
  <si>
    <t>FNCN</t>
  </si>
  <si>
    <t>MERC</t>
  </si>
  <si>
    <t>BDLS</t>
  </si>
  <si>
    <t>Soc. Arrendamento Mercantil</t>
  </si>
  <si>
    <t>BVLS</t>
  </si>
  <si>
    <t>DBEN</t>
  </si>
  <si>
    <t>BZRS</t>
  </si>
  <si>
    <t>Securitizadoras de Recebíveis</t>
  </si>
  <si>
    <t>BSCS</t>
  </si>
  <si>
    <t>BRCS</t>
  </si>
  <si>
    <t>WTVR</t>
  </si>
  <si>
    <t>CBSC</t>
  </si>
  <si>
    <t>ECOA</t>
  </si>
  <si>
    <t>GAFL</t>
  </si>
  <si>
    <t>GAIA</t>
  </si>
  <si>
    <t>OCTS</t>
  </si>
  <si>
    <t>PDGS</t>
  </si>
  <si>
    <t>PLSC</t>
  </si>
  <si>
    <t>RBRA</t>
  </si>
  <si>
    <t>APCS</t>
  </si>
  <si>
    <t>VERT</t>
  </si>
  <si>
    <t>WTPI</t>
  </si>
  <si>
    <t>BNDP</t>
  </si>
  <si>
    <t>Serviços Financeiros Diversos</t>
  </si>
  <si>
    <t>Gestão de Recursos e Investimentos</t>
  </si>
  <si>
    <t>BFRE</t>
  </si>
  <si>
    <t>GPIV</t>
  </si>
  <si>
    <t>IDNT</t>
  </si>
  <si>
    <t>PPLA</t>
  </si>
  <si>
    <t>B3SA</t>
  </si>
  <si>
    <t>CIEL</t>
  </si>
  <si>
    <t>BRGE</t>
  </si>
  <si>
    <t>Previdência e Seguros</t>
  </si>
  <si>
    <t>Seguradoras</t>
  </si>
  <si>
    <t>BBSE</t>
  </si>
  <si>
    <t>IRBR</t>
  </si>
  <si>
    <t>PSSA</t>
  </si>
  <si>
    <t>CSAB</t>
  </si>
  <si>
    <t>SULA</t>
  </si>
  <si>
    <t>APER</t>
  </si>
  <si>
    <t>Corretoras de Seguros</t>
  </si>
  <si>
    <t>WIZS</t>
  </si>
  <si>
    <t>ALSO</t>
  </si>
  <si>
    <t>Exploração de Imóveis</t>
  </si>
  <si>
    <t>BRML</t>
  </si>
  <si>
    <t>BRPR</t>
  </si>
  <si>
    <t>CORR</t>
  </si>
  <si>
    <t>CCPR</t>
  </si>
  <si>
    <t>GSHP</t>
  </si>
  <si>
    <t>HBTS</t>
  </si>
  <si>
    <t>IGBR</t>
  </si>
  <si>
    <t>IGTA</t>
  </si>
  <si>
    <t>JPSA</t>
  </si>
  <si>
    <t>LOGG</t>
  </si>
  <si>
    <t>MNZC</t>
  </si>
  <si>
    <t>MULT</t>
  </si>
  <si>
    <t>SCAR</t>
  </si>
  <si>
    <t>BBRK</t>
  </si>
  <si>
    <t>Intermediação Imobiliária</t>
  </si>
  <si>
    <t>LPSB</t>
  </si>
  <si>
    <t>MOAR</t>
  </si>
  <si>
    <t>Holdings Diversificadas</t>
  </si>
  <si>
    <t>PEAB</t>
  </si>
  <si>
    <t>SPRI</t>
  </si>
  <si>
    <t>CTBA</t>
  </si>
  <si>
    <t>Outros Títulos</t>
  </si>
  <si>
    <t>MCRJ</t>
  </si>
  <si>
    <t>PMSP</t>
  </si>
  <si>
    <t>QVQP</t>
  </si>
  <si>
    <t>Outros</t>
  </si>
  <si>
    <t>ALEF</t>
  </si>
  <si>
    <t>ATOM</t>
  </si>
  <si>
    <t>BETP</t>
  </si>
  <si>
    <t>CABI</t>
  </si>
  <si>
    <t>CACO</t>
  </si>
  <si>
    <t>CPTP</t>
  </si>
  <si>
    <t>MAPT</t>
  </si>
  <si>
    <t>CMSA</t>
  </si>
  <si>
    <t>OPGM</t>
  </si>
  <si>
    <t>FIGE</t>
  </si>
  <si>
    <t>JBDU</t>
  </si>
  <si>
    <t>SPRT</t>
  </si>
  <si>
    <t>MGIP</t>
  </si>
  <si>
    <t>OPHE</t>
  </si>
  <si>
    <t>PPAR</t>
  </si>
  <si>
    <t>PRPT</t>
  </si>
  <si>
    <t>SLCT</t>
  </si>
  <si>
    <t>OPSE</t>
  </si>
  <si>
    <t>OPTS</t>
  </si>
  <si>
    <t>GMAT</t>
  </si>
  <si>
    <t>PETZ</t>
  </si>
  <si>
    <t>ENJU</t>
  </si>
  <si>
    <t>LJQQ</t>
  </si>
  <si>
    <t>HBSA</t>
  </si>
  <si>
    <t>CASH</t>
  </si>
  <si>
    <t>BOAS</t>
  </si>
  <si>
    <t>AMBP</t>
  </si>
  <si>
    <t>LAVV</t>
  </si>
  <si>
    <t>SIMH</t>
  </si>
  <si>
    <t>CURY</t>
  </si>
  <si>
    <t>PGMN</t>
  </si>
  <si>
    <t>PLPL</t>
  </si>
  <si>
    <t>DMVF</t>
  </si>
  <si>
    <t>MELK</t>
  </si>
  <si>
    <t>ALPK</t>
  </si>
  <si>
    <t>PDTC</t>
  </si>
  <si>
    <t>VIIA</t>
  </si>
  <si>
    <t>RDOR</t>
  </si>
  <si>
    <t>Serviços Médicos</t>
  </si>
  <si>
    <t>AMER</t>
  </si>
  <si>
    <t>ASAI</t>
  </si>
  <si>
    <t>RAIZ</t>
  </si>
  <si>
    <t>INTB</t>
  </si>
  <si>
    <t>CMIN</t>
  </si>
  <si>
    <t>DXCO</t>
  </si>
  <si>
    <t>RRRP</t>
  </si>
  <si>
    <t>VAMO</t>
  </si>
  <si>
    <t>ONCO</t>
  </si>
  <si>
    <t>SEQL</t>
  </si>
  <si>
    <t>Logística</t>
  </si>
  <si>
    <t>ESPA</t>
  </si>
  <si>
    <t>SBFG</t>
  </si>
  <si>
    <t>AERI</t>
  </si>
  <si>
    <t>CXSE</t>
  </si>
  <si>
    <t>BMOB</t>
  </si>
  <si>
    <t>CBAV</t>
  </si>
  <si>
    <t>GGPS</t>
  </si>
  <si>
    <t>MLAS</t>
  </si>
  <si>
    <t>AESB</t>
  </si>
  <si>
    <t>MOSI</t>
  </si>
  <si>
    <t>CLSA</t>
  </si>
  <si>
    <t>TRAD</t>
  </si>
  <si>
    <t>IFCM</t>
  </si>
  <si>
    <t>BRBI</t>
  </si>
  <si>
    <t>ORVR</t>
  </si>
  <si>
    <t>ARML</t>
  </si>
  <si>
    <t>BLAU</t>
  </si>
  <si>
    <t>ALLD</t>
  </si>
  <si>
    <t>TTEN</t>
  </si>
  <si>
    <t>RECV</t>
  </si>
  <si>
    <t>NGRD</t>
  </si>
  <si>
    <t>MATD</t>
  </si>
  <si>
    <t>OPCT</t>
  </si>
  <si>
    <t>LVTC</t>
  </si>
  <si>
    <t>DEXP</t>
  </si>
  <si>
    <t>MODL</t>
  </si>
  <si>
    <t>DESK</t>
  </si>
  <si>
    <t>POWE</t>
  </si>
  <si>
    <t>AURA</t>
  </si>
  <si>
    <t>VVEO</t>
  </si>
  <si>
    <t>BRIT</t>
  </si>
  <si>
    <t>FIQE</t>
  </si>
  <si>
    <t>JALL</t>
  </si>
  <si>
    <t>Açúcar e Alcool</t>
  </si>
  <si>
    <t>JSLG</t>
  </si>
  <si>
    <t>CSED</t>
  </si>
  <si>
    <t>WEST</t>
  </si>
  <si>
    <t>ELMD</t>
  </si>
  <si>
    <t>Publicidade</t>
  </si>
  <si>
    <t>SOJA</t>
  </si>
  <si>
    <t>SYNE</t>
  </si>
  <si>
    <t>TFCO</t>
  </si>
  <si>
    <t>VITT</t>
  </si>
  <si>
    <t>KRSA</t>
  </si>
  <si>
    <t>NINJ</t>
  </si>
  <si>
    <t>G2DI</t>
  </si>
  <si>
    <t>MBLY</t>
  </si>
  <si>
    <t>AGXY</t>
  </si>
  <si>
    <t>LAND</t>
  </si>
  <si>
    <t>DOTZ</t>
  </si>
  <si>
    <t>HBRE</t>
  </si>
  <si>
    <t>AVLL</t>
  </si>
  <si>
    <t>EPAR</t>
  </si>
  <si>
    <t>CLASSIFICAÇÃO SETORIAL DAS EMPRESAS NEGOCIADAS NA B3</t>
  </si>
  <si>
    <t>LISTAGEM</t>
  </si>
  <si>
    <t>3R PETROLEUM</t>
  </si>
  <si>
    <t>COSAN</t>
  </si>
  <si>
    <t>DOMMO</t>
  </si>
  <si>
    <t>ENAUTA PART</t>
  </si>
  <si>
    <t>PET MANGUINH</t>
  </si>
  <si>
    <t>PETROBRAS</t>
  </si>
  <si>
    <t>PETROBRAS BR</t>
  </si>
  <si>
    <t>PETRORIO</t>
  </si>
  <si>
    <t>ULTRAPAR</t>
  </si>
  <si>
    <t>LUPATECH</t>
  </si>
  <si>
    <t>OSX BRASIL</t>
  </si>
  <si>
    <t>BRADESPAR</t>
  </si>
  <si>
    <t>LITEL</t>
  </si>
  <si>
    <t>LITELA</t>
  </si>
  <si>
    <t>MMX MINER</t>
  </si>
  <si>
    <t>FERBASA</t>
  </si>
  <si>
    <t>GERDAU</t>
  </si>
  <si>
    <t>GERDAU MET</t>
  </si>
  <si>
    <t>SID NACIONAL</t>
  </si>
  <si>
    <t>USIMINAS</t>
  </si>
  <si>
    <t>MANGELS INDL</t>
  </si>
  <si>
    <t>PANATLANTICA</t>
  </si>
  <si>
    <t>TEKNO</t>
  </si>
  <si>
    <t>PARANAPANEMA</t>
  </si>
  <si>
    <t>BRASKEM</t>
  </si>
  <si>
    <t>GPC PART</t>
  </si>
  <si>
    <t>FER HERINGER</t>
  </si>
  <si>
    <t>NUTRIPLANT</t>
  </si>
  <si>
    <t>CRISTAL</t>
  </si>
  <si>
    <t>UNIPAR</t>
  </si>
  <si>
    <t>DURATEX</t>
  </si>
  <si>
    <t>EUCATEX</t>
  </si>
  <si>
    <t>IRANI</t>
  </si>
  <si>
    <t>KLABIN S/A</t>
  </si>
  <si>
    <t>MELHOR SP</t>
  </si>
  <si>
    <t>SANTHER</t>
  </si>
  <si>
    <t>SUZANO HOLD</t>
  </si>
  <si>
    <t>SUZANO S.A.</t>
  </si>
  <si>
    <t>METAL IGUACU</t>
  </si>
  <si>
    <t>SANSUY</t>
  </si>
  <si>
    <t>ETERNIT</t>
  </si>
  <si>
    <t>HAGA S/A</t>
  </si>
  <si>
    <t>PORTOBELLO</t>
  </si>
  <si>
    <t>AZEVEDO</t>
  </si>
  <si>
    <t>SONDOTECNICA</t>
  </si>
  <si>
    <t>TECNOSOLO</t>
  </si>
  <si>
    <t>MILLS</t>
  </si>
  <si>
    <t>EMBRAER</t>
  </si>
  <si>
    <t>FRAS-LE</t>
  </si>
  <si>
    <t>MARCOPOLO</t>
  </si>
  <si>
    <t>RANDON PART</t>
  </si>
  <si>
    <t>RECRUSUL</t>
  </si>
  <si>
    <t>RIOSULENSE</t>
  </si>
  <si>
    <t>WETZEL S/A</t>
  </si>
  <si>
    <t>SCHULZ</t>
  </si>
  <si>
    <t>WEG</t>
  </si>
  <si>
    <t>ACO ALTONA</t>
  </si>
  <si>
    <t>AERIS</t>
  </si>
  <si>
    <t>BARDELLA</t>
  </si>
  <si>
    <t>INDS ROMI</t>
  </si>
  <si>
    <t>INEPAR</t>
  </si>
  <si>
    <t>KEPLER WEBER</t>
  </si>
  <si>
    <t>METALFRIO</t>
  </si>
  <si>
    <t>NORDON MET</t>
  </si>
  <si>
    <t>PRATICA</t>
  </si>
  <si>
    <t>METISA</t>
  </si>
  <si>
    <t>STARA</t>
  </si>
  <si>
    <t>TAURUS ARMAS</t>
  </si>
  <si>
    <t>GOL</t>
  </si>
  <si>
    <t>ALL NORTE</t>
  </si>
  <si>
    <t>ALL PAULISTA</t>
  </si>
  <si>
    <t>COSAN LOG</t>
  </si>
  <si>
    <t>FER C ATLANT</t>
  </si>
  <si>
    <t>MRS LOGIST</t>
  </si>
  <si>
    <t>RUMO S.A.</t>
  </si>
  <si>
    <t>HIDROVIAS</t>
  </si>
  <si>
    <t>LOG-IN</t>
  </si>
  <si>
    <t>TREVISA</t>
  </si>
  <si>
    <t>JSL</t>
  </si>
  <si>
    <t>TEGMA</t>
  </si>
  <si>
    <t>AUTOBAN</t>
  </si>
  <si>
    <t>CCR SA</t>
  </si>
  <si>
    <t>CONC RAPOSO</t>
  </si>
  <si>
    <t>CONC RIO TER</t>
  </si>
  <si>
    <t>ECON</t>
  </si>
  <si>
    <t>ECONORTE</t>
  </si>
  <si>
    <t>ECOPISTAS</t>
  </si>
  <si>
    <t>ECORODOVIAS</t>
  </si>
  <si>
    <t>ECOVIAS</t>
  </si>
  <si>
    <t>ROD COLINAS</t>
  </si>
  <si>
    <t>ROD TIETE</t>
  </si>
  <si>
    <t>RT BANDEIRAS</t>
  </si>
  <si>
    <t>TRIANGULOSOL</t>
  </si>
  <si>
    <t>TRIUNFO PART</t>
  </si>
  <si>
    <t>VIAOESTE</t>
  </si>
  <si>
    <t>GRUAIRPORT</t>
  </si>
  <si>
    <t>PORTO VM</t>
  </si>
  <si>
    <t>INVEPAR</t>
  </si>
  <si>
    <t>SALUS INFRA</t>
  </si>
  <si>
    <t>SANTOS BRP</t>
  </si>
  <si>
    <t>WILSON SONS</t>
  </si>
  <si>
    <t>ATMASA</t>
  </si>
  <si>
    <t>AMBIPAR</t>
  </si>
  <si>
    <t>BBMLOGISTICA</t>
  </si>
  <si>
    <t>CSU CARDSYST</t>
  </si>
  <si>
    <t>DTCOM-DIRECT</t>
  </si>
  <si>
    <t>ESTAPAR</t>
  </si>
  <si>
    <t>FLEX S/A</t>
  </si>
  <si>
    <t>PRINER</t>
  </si>
  <si>
    <t>SEQUOIA LOG</t>
  </si>
  <si>
    <t>VALID</t>
  </si>
  <si>
    <t>BATTISTELLA</t>
  </si>
  <si>
    <t>MINASMAQUINA</t>
  </si>
  <si>
    <t>WLM IND COM</t>
  </si>
  <si>
    <t>ALIPERTI</t>
  </si>
  <si>
    <t>BRASILAGRO</t>
  </si>
  <si>
    <t>POMIFRUTAS</t>
  </si>
  <si>
    <t>SLC AGRICOLA</t>
  </si>
  <si>
    <t>TERRA SANTA</t>
  </si>
  <si>
    <t>BIOSEV</t>
  </si>
  <si>
    <t>RAIZEN ENERG</t>
  </si>
  <si>
    <t>SAO MARTINHO</t>
  </si>
  <si>
    <t>BRF SA</t>
  </si>
  <si>
    <t>EXCELSIOR</t>
  </si>
  <si>
    <t>JBS</t>
  </si>
  <si>
    <t>MARFRIG</t>
  </si>
  <si>
    <t>MINERVA</t>
  </si>
  <si>
    <t>MINUPAR</t>
  </si>
  <si>
    <t>CAMIL</t>
  </si>
  <si>
    <t>J.MACEDO</t>
  </si>
  <si>
    <t>JOSAPAR</t>
  </si>
  <si>
    <t>M.DIASBRANCO</t>
  </si>
  <si>
    <t>ODERICH</t>
  </si>
  <si>
    <t>AMBEV S/A</t>
  </si>
  <si>
    <t>GRUPO NATURA</t>
  </si>
  <si>
    <t>BOMBRIL</t>
  </si>
  <si>
    <t>CARREFOUR BR</t>
  </si>
  <si>
    <t>GRUPO MATEUS</t>
  </si>
  <si>
    <t>P.ACUCAR-CBD</t>
  </si>
  <si>
    <t>CONST A LIND</t>
  </si>
  <si>
    <t>CR2</t>
  </si>
  <si>
    <t>CURY S/A</t>
  </si>
  <si>
    <t>CYRELA REALT</t>
  </si>
  <si>
    <t>DIRECIONAL</t>
  </si>
  <si>
    <t>EZTEC</t>
  </si>
  <si>
    <t>GAFISA</t>
  </si>
  <si>
    <t>HELBOR</t>
  </si>
  <si>
    <t>INTER SA</t>
  </si>
  <si>
    <t>JHSF PART</t>
  </si>
  <si>
    <t>JOAO FORTES</t>
  </si>
  <si>
    <t>LAVVI</t>
  </si>
  <si>
    <t>MELNICK</t>
  </si>
  <si>
    <t>MITRE REALTY</t>
  </si>
  <si>
    <t>MOURA DUBEUX</t>
  </si>
  <si>
    <t>MRV</t>
  </si>
  <si>
    <t>PDG REALT</t>
  </si>
  <si>
    <t>PLANOEPLANO</t>
  </si>
  <si>
    <t>RNI</t>
  </si>
  <si>
    <t>ROSSI RESID</t>
  </si>
  <si>
    <t>TECNISA</t>
  </si>
  <si>
    <t>TENDA</t>
  </si>
  <si>
    <t>TRISUL</t>
  </si>
  <si>
    <t>VIVER</t>
  </si>
  <si>
    <t>CEDRO</t>
  </si>
  <si>
    <t>COTEMINAS</t>
  </si>
  <si>
    <t>DOHLER</t>
  </si>
  <si>
    <t>ENCORPAR</t>
  </si>
  <si>
    <t>IND CATAGUAS</t>
  </si>
  <si>
    <t>KARSTEN</t>
  </si>
  <si>
    <t>PETTENATI</t>
  </si>
  <si>
    <t>SANTANENSE</t>
  </si>
  <si>
    <t>SPRINGS</t>
  </si>
  <si>
    <t>TEX RENAUX</t>
  </si>
  <si>
    <t>CIA HERING</t>
  </si>
  <si>
    <t>TRACK FIELD</t>
  </si>
  <si>
    <t>ALPARGATAS</t>
  </si>
  <si>
    <t>CAMBUCI</t>
  </si>
  <si>
    <t>GRENDENE</t>
  </si>
  <si>
    <t>VULCABRAS</t>
  </si>
  <si>
    <t>MUNDIAL</t>
  </si>
  <si>
    <t>TECHNOS</t>
  </si>
  <si>
    <t>VIVARA S.A.</t>
  </si>
  <si>
    <t>WHIRLPOOL</t>
  </si>
  <si>
    <t>UNICASA</t>
  </si>
  <si>
    <t>HERCULES</t>
  </si>
  <si>
    <t>IOCHP-MAXION</t>
  </si>
  <si>
    <t>METAL LEVE</t>
  </si>
  <si>
    <t>PLASCAR PART</t>
  </si>
  <si>
    <t>HOTEIS OTHON</t>
  </si>
  <si>
    <t>BK BRASIL</t>
  </si>
  <si>
    <t>IMC S/A</t>
  </si>
  <si>
    <t>BIC MONARK</t>
  </si>
  <si>
    <t>ESTRELA</t>
  </si>
  <si>
    <t>SPTURIS</t>
  </si>
  <si>
    <t>TIME FOR FUN</t>
  </si>
  <si>
    <t>CVC BRASIL</t>
  </si>
  <si>
    <t>SMART FIT</t>
  </si>
  <si>
    <t>ANIMA</t>
  </si>
  <si>
    <t>BAHEMA</t>
  </si>
  <si>
    <t>COGNA ON</t>
  </si>
  <si>
    <t>SER EDUCA</t>
  </si>
  <si>
    <t>YDUQS PART</t>
  </si>
  <si>
    <t>LOCALIZA</t>
  </si>
  <si>
    <t>LOCAMERICA</t>
  </si>
  <si>
    <t>MAESTROLOC</t>
  </si>
  <si>
    <t>MOVIDA</t>
  </si>
  <si>
    <t>UNIDAS</t>
  </si>
  <si>
    <t>SMILES</t>
  </si>
  <si>
    <t>AREZZO CO</t>
  </si>
  <si>
    <t>CEA MODAS</t>
  </si>
  <si>
    <t>GRAZZIOTIN</t>
  </si>
  <si>
    <t>GRUPO SOMA</t>
  </si>
  <si>
    <t>GUARARAPES</t>
  </si>
  <si>
    <t>LE LIS BLANC</t>
  </si>
  <si>
    <t>LOJAS MARISA</t>
  </si>
  <si>
    <t>LOJAS RENNER</t>
  </si>
  <si>
    <t>MAGAZ LUIZA</t>
  </si>
  <si>
    <t>VIAVAREJO</t>
  </si>
  <si>
    <t>B2W DIGITAL</t>
  </si>
  <si>
    <t>CENTAURO</t>
  </si>
  <si>
    <t>LOJAS AMERIC</t>
  </si>
  <si>
    <t>QUERO-QUERO</t>
  </si>
  <si>
    <t>SARAIVA LIVR</t>
  </si>
  <si>
    <t>BIOMM</t>
  </si>
  <si>
    <t>BIOTOSCANA</t>
  </si>
  <si>
    <t>NORTCQUIMICA</t>
  </si>
  <si>
    <t>OUROFINO S/A</t>
  </si>
  <si>
    <t>Serviços Médico - Hospitalares,</t>
  </si>
  <si>
    <t>ADVANCED-DH</t>
  </si>
  <si>
    <t>ALLIAR</t>
  </si>
  <si>
    <t>FLEURY</t>
  </si>
  <si>
    <t>HAPVIDA</t>
  </si>
  <si>
    <t>IHPARDINI</t>
  </si>
  <si>
    <t>INTERMEDICA</t>
  </si>
  <si>
    <t>ODONTOPREV</t>
  </si>
  <si>
    <t>QUALICORP</t>
  </si>
  <si>
    <t>BAUMER</t>
  </si>
  <si>
    <t>LIFEMED</t>
  </si>
  <si>
    <t>DIMED</t>
  </si>
  <si>
    <t>D1000VFARMA</t>
  </si>
  <si>
    <t>HYPERA</t>
  </si>
  <si>
    <t>PAGUE MENOS</t>
  </si>
  <si>
    <t>PROFARMA</t>
  </si>
  <si>
    <t>RAIADROGASIL</t>
  </si>
  <si>
    <t>POSITIVO TEC</t>
  </si>
  <si>
    <t>BRQ</t>
  </si>
  <si>
    <t>ENJOEI</t>
  </si>
  <si>
    <t>LOCAWEB</t>
  </si>
  <si>
    <t>MELIUZ</t>
  </si>
  <si>
    <t>QUALITY SOFT</t>
  </si>
  <si>
    <t>SINQIA</t>
  </si>
  <si>
    <t>TOTVS</t>
  </si>
  <si>
    <t>ALGAR TELEC</t>
  </si>
  <si>
    <t>OI</t>
  </si>
  <si>
    <t>TELEBRAS</t>
  </si>
  <si>
    <t>TELEF BRASIL</t>
  </si>
  <si>
    <t>TIM</t>
  </si>
  <si>
    <t>TIM PART S/A</t>
  </si>
  <si>
    <t>TIMP</t>
  </si>
  <si>
    <t>CINESYSTEM</t>
  </si>
  <si>
    <t>AES SUL</t>
  </si>
  <si>
    <t>AES TIETE E</t>
  </si>
  <si>
    <t>AFLUENTE T</t>
  </si>
  <si>
    <t>ALUPAR</t>
  </si>
  <si>
    <t>AMPLA ENERG</t>
  </si>
  <si>
    <t>CACHOEIRA</t>
  </si>
  <si>
    <t>CEB</t>
  </si>
  <si>
    <t>CEEE-D</t>
  </si>
  <si>
    <t>CEEE-GT</t>
  </si>
  <si>
    <t>CELESC</t>
  </si>
  <si>
    <t>CELGPAR</t>
  </si>
  <si>
    <t>CELPE</t>
  </si>
  <si>
    <t>CEMIG</t>
  </si>
  <si>
    <t>CEMIG DIST</t>
  </si>
  <si>
    <t>CEMIG GT</t>
  </si>
  <si>
    <t>COELBA</t>
  </si>
  <si>
    <t>COELCE</t>
  </si>
  <si>
    <t>COPEL</t>
  </si>
  <si>
    <t>COSERN</t>
  </si>
  <si>
    <t>CPFL ENERGIA</t>
  </si>
  <si>
    <t>CPFL GERACAO</t>
  </si>
  <si>
    <t>CPFL PIRATIN</t>
  </si>
  <si>
    <t>CPFL RENOVAV</t>
  </si>
  <si>
    <t>EBE</t>
  </si>
  <si>
    <t>ELEKTRO</t>
  </si>
  <si>
    <t>ELETROBRAS</t>
  </si>
  <si>
    <t>ELETROPAR</t>
  </si>
  <si>
    <t>ENERGIAS BR</t>
  </si>
  <si>
    <t>ENERGISA</t>
  </si>
  <si>
    <t>ENERGISA MT</t>
  </si>
  <si>
    <t>ENERSUL</t>
  </si>
  <si>
    <t>ENEVA</t>
  </si>
  <si>
    <t>ENGIE BRASIL</t>
  </si>
  <si>
    <t>EQTL PARA</t>
  </si>
  <si>
    <t>EQTLMARANHAO</t>
  </si>
  <si>
    <t>EQUATORIAL</t>
  </si>
  <si>
    <t>ESCELSA</t>
  </si>
  <si>
    <t>FGENERGIA</t>
  </si>
  <si>
    <t>GER PARANAP</t>
  </si>
  <si>
    <t>ITAPEBI</t>
  </si>
  <si>
    <t>LIGHT</t>
  </si>
  <si>
    <t>LIGHT S/A</t>
  </si>
  <si>
    <t>NEOENERGIA</t>
  </si>
  <si>
    <t>OMEGA GER</t>
  </si>
  <si>
    <t>PAUL F LUZ</t>
  </si>
  <si>
    <t>PROMAN</t>
  </si>
  <si>
    <t>REDE ENERGIA</t>
  </si>
  <si>
    <t>RENOVA</t>
  </si>
  <si>
    <t>STATKRAFT</t>
  </si>
  <si>
    <t>STO ANTONIO</t>
  </si>
  <si>
    <t>TAESA</t>
  </si>
  <si>
    <t>TERMOPE</t>
  </si>
  <si>
    <t>TERM. PE III</t>
  </si>
  <si>
    <t>TRAN PAULIST</t>
  </si>
  <si>
    <t>UPTICK</t>
  </si>
  <si>
    <t>CASAN</t>
  </si>
  <si>
    <t>COPASA</t>
  </si>
  <si>
    <t>IGUA SA</t>
  </si>
  <si>
    <t>SABESP</t>
  </si>
  <si>
    <t>SANEPAR</t>
  </si>
  <si>
    <t>SANESALTO</t>
  </si>
  <si>
    <t>CEG</t>
  </si>
  <si>
    <t>COMGAS</t>
  </si>
  <si>
    <t>ABC BRASIL</t>
  </si>
  <si>
    <t>ALFA HOLDING</t>
  </si>
  <si>
    <t>ALFA INVEST</t>
  </si>
  <si>
    <t>AMAZONIA</t>
  </si>
  <si>
    <t>BANCO BMG</t>
  </si>
  <si>
    <t>BANCO INTER</t>
  </si>
  <si>
    <t>BANCO PAN</t>
  </si>
  <si>
    <t>BANESE</t>
  </si>
  <si>
    <t>BANESTES</t>
  </si>
  <si>
    <t>BANPARA</t>
  </si>
  <si>
    <t>BANRISUL</t>
  </si>
  <si>
    <t>BRADESCO</t>
  </si>
  <si>
    <t>BRASIL</t>
  </si>
  <si>
    <t>BRB BANCO</t>
  </si>
  <si>
    <t>BTGP BANCO</t>
  </si>
  <si>
    <t>INDUSVAL</t>
  </si>
  <si>
    <t>ITAUSA</t>
  </si>
  <si>
    <t>ITAUUNIBANCO</t>
  </si>
  <si>
    <t>MERC BRASIL</t>
  </si>
  <si>
    <t>MERC INVEST</t>
  </si>
  <si>
    <t>NORD BRASIL</t>
  </si>
  <si>
    <t>PARANA</t>
  </si>
  <si>
    <t>SANTANDER BR</t>
  </si>
  <si>
    <t>ALFA FINANC</t>
  </si>
  <si>
    <t>FINANSINOS</t>
  </si>
  <si>
    <t>MERC FINANC</t>
  </si>
  <si>
    <t>BRADESCO LSG</t>
  </si>
  <si>
    <t>DIBENS LSG</t>
  </si>
  <si>
    <t>BRAZIL REALT</t>
  </si>
  <si>
    <t>BRAZILIAN SC</t>
  </si>
  <si>
    <t>BRPR 56 SEC</t>
  </si>
  <si>
    <t>CIBRASEC</t>
  </si>
  <si>
    <t>ECO SEC AGRO</t>
  </si>
  <si>
    <t>GAIA AGRO</t>
  </si>
  <si>
    <t>GAIA SECURIT</t>
  </si>
  <si>
    <t>OCTANTE SEC</t>
  </si>
  <si>
    <t>PDG SECURIT</t>
  </si>
  <si>
    <t>POLO CAP SEC</t>
  </si>
  <si>
    <t>RBCAPITALRES</t>
  </si>
  <si>
    <t>TRUESEC</t>
  </si>
  <si>
    <t>VERTCIASEC</t>
  </si>
  <si>
    <t>WTORRE PIC</t>
  </si>
  <si>
    <t>BNDESPAR</t>
  </si>
  <si>
    <t>BRAZILIAN FR</t>
  </si>
  <si>
    <t>GP INVEST</t>
  </si>
  <si>
    <t>PADTEC</t>
  </si>
  <si>
    <t>B3</t>
  </si>
  <si>
    <t>BOA VISTA</t>
  </si>
  <si>
    <t>CIELO</t>
  </si>
  <si>
    <t>ALFA CONSORC</t>
  </si>
  <si>
    <t>BBSEGURIDADE</t>
  </si>
  <si>
    <t>IRBBRASIL RE</t>
  </si>
  <si>
    <t>PORTO SEGURO</t>
  </si>
  <si>
    <t>SEG AL BAHIA</t>
  </si>
  <si>
    <t>SUL AMERICA</t>
  </si>
  <si>
    <t>ALPER S.A.</t>
  </si>
  <si>
    <t>WIZ S.A.</t>
  </si>
  <si>
    <t>ALIANSCSONAE</t>
  </si>
  <si>
    <t>BR MALLS PAR</t>
  </si>
  <si>
    <t>BR PROPERT</t>
  </si>
  <si>
    <t>COR RIBEIRO</t>
  </si>
  <si>
    <t>CYRE COM-CCP</t>
  </si>
  <si>
    <t>GENERALSHOPP</t>
  </si>
  <si>
    <t>HABITASUL</t>
  </si>
  <si>
    <t>IGB S/A</t>
  </si>
  <si>
    <t>IGUATEMI</t>
  </si>
  <si>
    <t>JEREISSATI</t>
  </si>
  <si>
    <t>LOG COM PROP</t>
  </si>
  <si>
    <t>MENEZES CORT</t>
  </si>
  <si>
    <t>MULTIPLAN</t>
  </si>
  <si>
    <t>SAO CARLOS</t>
  </si>
  <si>
    <t>BR BROKERS</t>
  </si>
  <si>
    <t>LOPES BRASIL</t>
  </si>
  <si>
    <t>MONT ARANHA</t>
  </si>
  <si>
    <t>PAR AL BAHIA</t>
  </si>
  <si>
    <t>SIMPAR</t>
  </si>
  <si>
    <t>CEPAC - CTBA</t>
  </si>
  <si>
    <t>CEPAC - MCRJ</t>
  </si>
  <si>
    <t>CEPAC - PMSP</t>
  </si>
  <si>
    <t>524 PARTICIP</t>
  </si>
  <si>
    <t>ALEF S/A</t>
  </si>
  <si>
    <t>ATOMPAR</t>
  </si>
  <si>
    <t>BETAPART</t>
  </si>
  <si>
    <t>CABINDA PART</t>
  </si>
  <si>
    <t>CACONDE PART</t>
  </si>
  <si>
    <t>CEMEPE</t>
  </si>
  <si>
    <t>CIMS</t>
  </si>
  <si>
    <t>GAMA PART</t>
  </si>
  <si>
    <t>INVEST BEMGE</t>
  </si>
  <si>
    <t>J B DUARTE</t>
  </si>
  <si>
    <t>MGI PARTICIP</t>
  </si>
  <si>
    <t>OPPORT ENERG</t>
  </si>
  <si>
    <t>POLPAR</t>
  </si>
  <si>
    <t>PROMPT PART</t>
  </si>
  <si>
    <t>SUDESTE S/A</t>
  </si>
  <si>
    <t>SUL 116 PART</t>
  </si>
  <si>
    <t>(DR1) BDR Nível 1</t>
  </si>
  <si>
    <t>(DR2) BDR Nível 2</t>
  </si>
  <si>
    <t>(DR3) BDR Nível 3</t>
  </si>
  <si>
    <t>(N1) Nível 1 de Governança Corporativa</t>
  </si>
  <si>
    <t>(N2) Nível 2 de Governança Corporativa</t>
  </si>
  <si>
    <t>(NM) Novo Mercado</t>
  </si>
  <si>
    <t>(MA) Bovespa Mais</t>
  </si>
  <si>
    <t>(M2) Bovespa Mais - Nível 2</t>
  </si>
  <si>
    <t>(MB) Balcão Organizado Tradicional</t>
  </si>
  <si>
    <t>ATENÇÃO</t>
  </si>
  <si>
    <t>Este trabalho não é uma recomendação de investimento.</t>
  </si>
  <si>
    <t>As informações recebidas das empresas admitidas à negociação na B3 estão disponíveis para consulta em</t>
  </si>
  <si>
    <t>nosso site www.b3.com.br.</t>
  </si>
  <si>
    <t>Para mais esclarecimentos, sugerimos procurar sua corretora.  Ela pode ajudá-lo a avaliar os riscos e benefícios</t>
  </si>
  <si>
    <t>potenciais das negociações com valores mobiliários.</t>
  </si>
  <si>
    <t>B3 S.A. - Brasil, Bolsa, Balcão</t>
  </si>
  <si>
    <t>s</t>
  </si>
  <si>
    <t>Maior que:</t>
  </si>
  <si>
    <t>É Boa empresa</t>
  </si>
  <si>
    <t>Está Barato?</t>
  </si>
  <si>
    <t>Papel</t>
  </si>
  <si>
    <t>Rank</t>
  </si>
  <si>
    <t>Ebit/EV</t>
  </si>
  <si>
    <t>Soma</t>
  </si>
  <si>
    <t>Ranking</t>
  </si>
  <si>
    <t>L/P</t>
  </si>
  <si>
    <t>VVAR3</t>
  </si>
  <si>
    <t>BTOW3</t>
  </si>
  <si>
    <t>TIMP3</t>
  </si>
  <si>
    <t>CNTO3</t>
  </si>
  <si>
    <t>DTEX3</t>
  </si>
  <si>
    <t>CCPR3</t>
  </si>
  <si>
    <t>BBRK3</t>
  </si>
  <si>
    <t>IDNT3</t>
  </si>
  <si>
    <t>JBDU4</t>
  </si>
  <si>
    <t>BTTL3</t>
  </si>
  <si>
    <t>JBDU3</t>
  </si>
  <si>
    <t>SPRI3</t>
  </si>
  <si>
    <t>SPRI5</t>
  </si>
  <si>
    <t>SPRI6</t>
  </si>
  <si>
    <t>/0/id</t>
  </si>
  <si>
    <t>/0/cd_acao</t>
  </si>
  <si>
    <t>/0/cd_acao_rdz</t>
  </si>
  <si>
    <t>/0/nm_empresa</t>
  </si>
  <si>
    <t>/0/setor_economico</t>
  </si>
  <si>
    <t>/0/subsetor</t>
  </si>
  <si>
    <t>/0/segmento</t>
  </si>
  <si>
    <t>SAÚDE</t>
  </si>
  <si>
    <t>SERVIÇOS MÉDICO - HOSPITALARES, ANÁLISES E DIAGNÓSTICOS</t>
  </si>
  <si>
    <t>FINANCEIRO</t>
  </si>
  <si>
    <t>INTERMEDIÁRIOS FINANCEIROS</t>
  </si>
  <si>
    <t>BANCOS</t>
  </si>
  <si>
    <t>CONSUMO NÃO CÍCLICO</t>
  </si>
  <si>
    <t>BEBIDAS</t>
  </si>
  <si>
    <t>CERVEJAS E REFRIGERANTES</t>
  </si>
  <si>
    <t>ADHM1, ADHM3</t>
  </si>
  <si>
    <t>BENS INDUSTRIAIS</t>
  </si>
  <si>
    <t>MÁQUINAS E EQUIPAMENTOS</t>
  </si>
  <si>
    <t>MÁQ. E EQUIP. INDUSTRIAIS</t>
  </si>
  <si>
    <t>AES BRASIL</t>
  </si>
  <si>
    <t>UTILIDADE PÚBLICA</t>
  </si>
  <si>
    <t>ENERGIA ELÉTRICA</t>
  </si>
  <si>
    <t>AGROPECUÁRIA</t>
  </si>
  <si>
    <t>AGRICULTURA</t>
  </si>
  <si>
    <t>AGROGALAXY</t>
  </si>
  <si>
    <t>AHEB3, AHEB5, AHEB6</t>
  </si>
  <si>
    <t>CONSUMO CÍCLICO</t>
  </si>
  <si>
    <t>VIAGENS E LAZER</t>
  </si>
  <si>
    <t>PRODUÇÃO DE EVENTOS E SHOWS</t>
  </si>
  <si>
    <t>ALEF3B</t>
  </si>
  <si>
    <t>OUTROS</t>
  </si>
  <si>
    <t>ALLIED</t>
  </si>
  <si>
    <t>COMÉRCIO</t>
  </si>
  <si>
    <t>ELETRODOMÉSTICOS</t>
  </si>
  <si>
    <t>ALPA3, ALPA4</t>
  </si>
  <si>
    <t>TECIDOS, VESTUÁRIO E CALÇADOS</t>
  </si>
  <si>
    <t>CALÇADOS</t>
  </si>
  <si>
    <t>SERVIÇOS</t>
  </si>
  <si>
    <t>SERVIÇOS DIVERSOS</t>
  </si>
  <si>
    <t>EXPLORAÇÃO DE IMÓVEIS</t>
  </si>
  <si>
    <t>ALUP11, ALUP3, ALUP4</t>
  </si>
  <si>
    <t>ÁGUA E SANEAMENTO</t>
  </si>
  <si>
    <t>DIVERSOS</t>
  </si>
  <si>
    <t>SERVIÇOS EDUCACIONAIS</t>
  </si>
  <si>
    <t>APCS-CRI05B0</t>
  </si>
  <si>
    <t>SECURITIZADORAS DE RECEBÍVEIS</t>
  </si>
  <si>
    <t>PREVIDÊNCIA E SEGUROS</t>
  </si>
  <si>
    <t>CORRETORAS DE SEGUROS</t>
  </si>
  <si>
    <t>APTI3, APTI4</t>
  </si>
  <si>
    <t>ARMAC</t>
  </si>
  <si>
    <t>ALUGUEL DE CARROS</t>
  </si>
  <si>
    <t>ASSAI</t>
  </si>
  <si>
    <t>COMÉRCIO E DISTRIBUIÇÃO</t>
  </si>
  <si>
    <t>ALIMENTOS</t>
  </si>
  <si>
    <t>AURA 360</t>
  </si>
  <si>
    <t>MATERIAIS BÁSICOS</t>
  </si>
  <si>
    <t>MINERAÇÃO</t>
  </si>
  <si>
    <t>MINERAIS METÁLICOS</t>
  </si>
  <si>
    <t>ALPHAVILLE</t>
  </si>
  <si>
    <t>CONSTRUÇÃO CIVIL</t>
  </si>
  <si>
    <t>INCORPORAÇÕES</t>
  </si>
  <si>
    <t>AZEV3, AZEV4</t>
  </si>
  <si>
    <t>CONSTRUÇÃO E ENGENHARIA</t>
  </si>
  <si>
    <t>CONSTRUÇÃO PESADA</t>
  </si>
  <si>
    <t>TRANSPORTE</t>
  </si>
  <si>
    <t>TRANSPORTE AÉREO</t>
  </si>
  <si>
    <t>SERVIÇOS FINANCEIROS DIVERSOS</t>
  </si>
  <si>
    <t>BALM4, BALM3</t>
  </si>
  <si>
    <t>EQUIPAMENTOS</t>
  </si>
  <si>
    <t>BAUH3, BAUH4</t>
  </si>
  <si>
    <t>ALIMENTOS PROCESSADOS</t>
  </si>
  <si>
    <t>CARNES E DERIVADOS</t>
  </si>
  <si>
    <t>BBAS11, BBAS12, BBAS3</t>
  </si>
  <si>
    <t>BBDC4, BBDC3</t>
  </si>
  <si>
    <t>INTERMEDIAÇÃO IMOBILIÁRIA</t>
  </si>
  <si>
    <t>SEGURADORAS</t>
  </si>
  <si>
    <t>BDLL4, BDLL3</t>
  </si>
  <si>
    <t>BEEF3, BEEF11</t>
  </si>
  <si>
    <t>BEES3, BEES4</t>
  </si>
  <si>
    <t>BETP3B</t>
  </si>
  <si>
    <t>BGIP3, BGIP4</t>
  </si>
  <si>
    <t>BIDI3, BIDI11, BIDI4</t>
  </si>
  <si>
    <t>MEDICAMENTOS E OUTROS PRODUTOS</t>
  </si>
  <si>
    <t>HOTEIS E RESTAURANTES</t>
  </si>
  <si>
    <t>RESTAURANTE E SIMILARES</t>
  </si>
  <si>
    <t>BMEB3, BMEB4</t>
  </si>
  <si>
    <t>BMIN3, BMIN4</t>
  </si>
  <si>
    <t>BICICLETAS</t>
  </si>
  <si>
    <t>BEMOBI TECH</t>
  </si>
  <si>
    <t>TECNOLOGIA DA INFORMAÇÃO</t>
  </si>
  <si>
    <t>PROGRAMAS E SERVIÇOS</t>
  </si>
  <si>
    <t>BOBR3, BOBR4</t>
  </si>
  <si>
    <t>PRODUTOS DE USO PESSOAL E DE LIMPEZA</t>
  </si>
  <si>
    <t>PRODUTOS DE LIMPEZA</t>
  </si>
  <si>
    <t>BPAC11, BPAC3, BPAC5</t>
  </si>
  <si>
    <t>BRAP4, BRAP3</t>
  </si>
  <si>
    <t>BR PARTNERS</t>
  </si>
  <si>
    <t>PETRÓLEO, GÁS E BIOCOMBUSTÍVEIS</t>
  </si>
  <si>
    <t>EXPLORAÇÃO, REFINO E DISTRIBUIÇÃO</t>
  </si>
  <si>
    <t>BRGE11, BRGE12, BRGE3, BRGE5, BRGE6, BRGE7, BRGE8</t>
  </si>
  <si>
    <t>BRISANET</t>
  </si>
  <si>
    <t>COMUNICAÇÕES</t>
  </si>
  <si>
    <t>TELECOMUNICAÇÕES</t>
  </si>
  <si>
    <t>BRIV3, BRIV4</t>
  </si>
  <si>
    <t>BRKM6, BRKM5, BRKM3</t>
  </si>
  <si>
    <t>QUÍMICOS</t>
  </si>
  <si>
    <t>PETROQUÍMICOS</t>
  </si>
  <si>
    <t>BRSR6, BRSR5, BRSR3</t>
  </si>
  <si>
    <t>AÇUCAR E ALCOOL</t>
  </si>
  <si>
    <t>BSLI4, BSLI3</t>
  </si>
  <si>
    <t>PRODUTOS DIVERSOS</t>
  </si>
  <si>
    <t>MATERIAL DE TRANSPORTE</t>
  </si>
  <si>
    <t>CABI3B</t>
  </si>
  <si>
    <t>CACO3B</t>
  </si>
  <si>
    <t>CALI3, CALI4</t>
  </si>
  <si>
    <t>ALIMENTOS DIVERSOS</t>
  </si>
  <si>
    <t>CASN4, CASN3</t>
  </si>
  <si>
    <t>CATA3, CATA4</t>
  </si>
  <si>
    <t>FIOS E TECIDOS</t>
  </si>
  <si>
    <t>CBA</t>
  </si>
  <si>
    <t>EXPLORAÇÃO DE RODOVIAS</t>
  </si>
  <si>
    <t>CEBR6, CEBR5, CEBR3</t>
  </si>
  <si>
    <t>CEDO4, CEDO3</t>
  </si>
  <si>
    <t>CEEB3, CEEB5, CEEB6</t>
  </si>
  <si>
    <t>CEED4, CEED3</t>
  </si>
  <si>
    <t>GÁS</t>
  </si>
  <si>
    <t>CEPE5, CEPE3</t>
  </si>
  <si>
    <t>CESP6, CESP5, CESP3</t>
  </si>
  <si>
    <t>CGAS3, CGAS5</t>
  </si>
  <si>
    <t>CGRA4, CGRA3</t>
  </si>
  <si>
    <t>CLEARSALE</t>
  </si>
  <si>
    <t>CLSC4, CLSC3</t>
  </si>
  <si>
    <t>CMIG4, CMIG3</t>
  </si>
  <si>
    <t>CSNMINERACAO</t>
  </si>
  <si>
    <t>CMSA3, CMSA4</t>
  </si>
  <si>
    <t>MÍDIA</t>
  </si>
  <si>
    <t>PRODUÇÃO E DIFUSÃO DE FILMES E PROGRAMAS</t>
  </si>
  <si>
    <t>COCE6, COCE5, COCE3</t>
  </si>
  <si>
    <t>CORR3, CORR4</t>
  </si>
  <si>
    <t>CPLE6, CPLE5, CPLE3</t>
  </si>
  <si>
    <t>CRIV3, CRIV4</t>
  </si>
  <si>
    <t>SOC. CRÉDITO E FINANCIAMENTO</t>
  </si>
  <si>
    <t>CRPG3, CRPG5, CRPG6</t>
  </si>
  <si>
    <t>QUÍMICOS DIVERSOS</t>
  </si>
  <si>
    <t>CRTE3B, CRTE5B</t>
  </si>
  <si>
    <t>CSAB3, CSAB4</t>
  </si>
  <si>
    <t>CRUZEIRO EDU</t>
  </si>
  <si>
    <t>SIDERURGIA E METALURGIA</t>
  </si>
  <si>
    <t>SIDERURGIA</t>
  </si>
  <si>
    <t>CSRN3, CSRN5, CSRN6</t>
  </si>
  <si>
    <t>CTKA4, CTKA3</t>
  </si>
  <si>
    <t>CTNM4, CTNM3</t>
  </si>
  <si>
    <t>CTSA3, CTSA4, CTSA8</t>
  </si>
  <si>
    <t>VIAGENS E TURISMO</t>
  </si>
  <si>
    <t>DESKTOP</t>
  </si>
  <si>
    <t>DMMO11, DMMO3</t>
  </si>
  <si>
    <t>DOHL3, DOHL4</t>
  </si>
  <si>
    <t>DOTZ SA</t>
  </si>
  <si>
    <t>PROGRAMAS DE FIDELIZAÇÃO</t>
  </si>
  <si>
    <t>DTCY3, DTCY4</t>
  </si>
  <si>
    <t>MADEIRA E PAPEL</t>
  </si>
  <si>
    <t>MADEIRA</t>
  </si>
  <si>
    <t>EALT3, EALT4</t>
  </si>
  <si>
    <t>ECPR3, ECPR4</t>
  </si>
  <si>
    <t>EEEL4, EEEL3</t>
  </si>
  <si>
    <t>EKTR3, EKTR4</t>
  </si>
  <si>
    <t>ELEK3, ELEK4</t>
  </si>
  <si>
    <t>ELEKEIROZ</t>
  </si>
  <si>
    <t>ELET3, ELET5, ELET6</t>
  </si>
  <si>
    <t>ELETROMIDIA</t>
  </si>
  <si>
    <t>PUBLICIDADE E PROPAGANDA</t>
  </si>
  <si>
    <t>EMAE3, EMAE4</t>
  </si>
  <si>
    <t>MATERIAL AERONÁUTICO E DE DEFESA</t>
  </si>
  <si>
    <t>ENGI11, ENGI3, ENGI4</t>
  </si>
  <si>
    <t>ENMT3, ENMT4</t>
  </si>
  <si>
    <t>EQPA3, EQPA5, EQPA6, EQPA7</t>
  </si>
  <si>
    <t>ESPACOLASER</t>
  </si>
  <si>
    <t>ESTR4, ESTR3</t>
  </si>
  <si>
    <t>BRINQUEDOS E JOGOS</t>
  </si>
  <si>
    <t>PRODUTOS PARA CONSTRUÇÃO</t>
  </si>
  <si>
    <t>EUCA4, EUCA3</t>
  </si>
  <si>
    <t>FESA4, FESA3</t>
  </si>
  <si>
    <t>FERTILIZANTES E DEFENSIVOS</t>
  </si>
  <si>
    <t>FIGE3, FIGE4</t>
  </si>
  <si>
    <t>UNIFIQUE</t>
  </si>
  <si>
    <t>MATERIAL RODOVIÁRIO</t>
  </si>
  <si>
    <t>FRRN3B, FRRN5B, FRRN6B</t>
  </si>
  <si>
    <t>TRANSPORTE FERROVIÁRIO</t>
  </si>
  <si>
    <t>G2D INVEST</t>
  </si>
  <si>
    <t>GESTÃO DE RECURSOS E INVESTIMENTOS</t>
  </si>
  <si>
    <t>GAFL-CRA02B0</t>
  </si>
  <si>
    <t>GEPA3, GEPA4</t>
  </si>
  <si>
    <t>GGBR3, GGBR4</t>
  </si>
  <si>
    <t>GPS</t>
  </si>
  <si>
    <t>GOAU3, GOAU4</t>
  </si>
  <si>
    <t>GOLL11, GOLL4</t>
  </si>
  <si>
    <t>GPCP3, GPCP4</t>
  </si>
  <si>
    <t>GRAO</t>
  </si>
  <si>
    <t>AGRIBRASIL</t>
  </si>
  <si>
    <t>HAGA3, HAGA4</t>
  </si>
  <si>
    <t>HBR REALTY</t>
  </si>
  <si>
    <t>HBTS3, HBTS5, HBTS6</t>
  </si>
  <si>
    <t>HETA3, HETA4</t>
  </si>
  <si>
    <t>UTILIDADES DOMÉSTICAS</t>
  </si>
  <si>
    <t>UTENSÍLIOS DOMÉSTICOS</t>
  </si>
  <si>
    <t>VESTUÁRIO</t>
  </si>
  <si>
    <t>HOTELARIA</t>
  </si>
  <si>
    <t>IDEIASNET</t>
  </si>
  <si>
    <t>IDVL3, IDVL4</t>
  </si>
  <si>
    <t>INFRACOMM</t>
  </si>
  <si>
    <t>INEP4, INEP3</t>
  </si>
  <si>
    <t>INTELBRAS</t>
  </si>
  <si>
    <t>COMPUTADORES E EQUIPAMENTOS</t>
  </si>
  <si>
    <t>ITSA3, ITSA4</t>
  </si>
  <si>
    <t>ITUB3, ITUB4</t>
  </si>
  <si>
    <t>IVPR4B, IVPR3B</t>
  </si>
  <si>
    <t>SERVIÇOS DE APOIO E ARMAZENAGEM</t>
  </si>
  <si>
    <t>JALLESMACHAD</t>
  </si>
  <si>
    <t>JBDU3, JBDU4</t>
  </si>
  <si>
    <t>JOPA3, JOPA4</t>
  </si>
  <si>
    <t>TRANSPORTE RODOVIÁRIO</t>
  </si>
  <si>
    <t>KLAS3</t>
  </si>
  <si>
    <t>KLAS</t>
  </si>
  <si>
    <t>KALLAS</t>
  </si>
  <si>
    <t>KLBN11, KLBN3, KLBN4</t>
  </si>
  <si>
    <t>PAPEL E CELULOSE</t>
  </si>
  <si>
    <t>KORA SAUDE</t>
  </si>
  <si>
    <t>LAME3, LAME4</t>
  </si>
  <si>
    <t>TERRASANTAPA</t>
  </si>
  <si>
    <t>AUTOMÓVEIS E MOTOCICLETAS</t>
  </si>
  <si>
    <t>LLBI3, LLBI4</t>
  </si>
  <si>
    <t>LLBI</t>
  </si>
  <si>
    <t>LE BISCUIT</t>
  </si>
  <si>
    <t>LMED3</t>
  </si>
  <si>
    <t>TRANSPORTE HIDROVIÁRIO</t>
  </si>
  <si>
    <t>LTLA3B</t>
  </si>
  <si>
    <t>EQUIPAMENTOS E SERVIÇOS</t>
  </si>
  <si>
    <t>LUXM3, LUXM4</t>
  </si>
  <si>
    <t>WDC NETWORKS</t>
  </si>
  <si>
    <t>MAPT4, MAPT3</t>
  </si>
  <si>
    <t>MATER DEI</t>
  </si>
  <si>
    <t>MOBLY</t>
  </si>
  <si>
    <t>MERC3, MERC4</t>
  </si>
  <si>
    <t>MGEL3, MGEL4</t>
  </si>
  <si>
    <t>ARTEFATOS DE FERRO E AÇO</t>
  </si>
  <si>
    <t>MULTILASER</t>
  </si>
  <si>
    <t>MMAQ3, MMAQ4</t>
  </si>
  <si>
    <t>ACESSÓRIOS</t>
  </si>
  <si>
    <t>MNZC3B</t>
  </si>
  <si>
    <t>HOLDINGS DIVERSIFICADAS</t>
  </si>
  <si>
    <t>MODL3, MODL4, MODL11</t>
  </si>
  <si>
    <t>MODALMAIS</t>
  </si>
  <si>
    <t>MOSAICO</t>
  </si>
  <si>
    <t>MRSA3B, MRSA5B, MRSA6B</t>
  </si>
  <si>
    <t>MSPA3, MSPA4</t>
  </si>
  <si>
    <t>MTIG3, MTIG4</t>
  </si>
  <si>
    <t>EMBALAGENS</t>
  </si>
  <si>
    <t>MTSA3, MTSA4</t>
  </si>
  <si>
    <t>MÁQ. E EQUIP. CONSTRUÇÃO E AGRÍCOLAS</t>
  </si>
  <si>
    <t>MWET3, MWET4</t>
  </si>
  <si>
    <t>NEMO3, NEMO5, NEMO6</t>
  </si>
  <si>
    <t>NEOGRID</t>
  </si>
  <si>
    <t>GETNINJAS</t>
  </si>
  <si>
    <t>PRODUTOS DE USO PESSOAL</t>
  </si>
  <si>
    <t>ODER3, ODER4</t>
  </si>
  <si>
    <t>OIBR4, OIBR3</t>
  </si>
  <si>
    <t>ONCOCLINICAS</t>
  </si>
  <si>
    <t>OCEANPACT</t>
  </si>
  <si>
    <t>OPGM3B</t>
  </si>
  <si>
    <t>OPHE3B</t>
  </si>
  <si>
    <t>OPSE3B</t>
  </si>
  <si>
    <t>OPTS3B</t>
  </si>
  <si>
    <t>ORIZON</t>
  </si>
  <si>
    <t>PATI3, PATI4</t>
  </si>
  <si>
    <t>PEAB3, PEAB4</t>
  </si>
  <si>
    <t>PETR4, PETR3</t>
  </si>
  <si>
    <t>PINE3, PINE4</t>
  </si>
  <si>
    <t>ARTEFATOS DE COBRE</t>
  </si>
  <si>
    <t>PNVL4, PNVL3</t>
  </si>
  <si>
    <t>POMO4, POMO3</t>
  </si>
  <si>
    <t>FOCUS ON</t>
  </si>
  <si>
    <t>PRMN3B</t>
  </si>
  <si>
    <t>PRPT3B</t>
  </si>
  <si>
    <t>PSVM11</t>
  </si>
  <si>
    <t>PTCA11, PTCA3</t>
  </si>
  <si>
    <t>PTNT3, PTNT4</t>
  </si>
  <si>
    <t>RAIZEN</t>
  </si>
  <si>
    <t>RANI3, RANI4</t>
  </si>
  <si>
    <t>RAPT4, RAPT3</t>
  </si>
  <si>
    <t>RBNS11</t>
  </si>
  <si>
    <t>RBNS</t>
  </si>
  <si>
    <t>RODOBENS</t>
  </si>
  <si>
    <t>RCSL3, RCSL4</t>
  </si>
  <si>
    <t>REDE D OR</t>
  </si>
  <si>
    <t>PETRORECSA</t>
  </si>
  <si>
    <t>RNEW11, RNEW4, RNEW3</t>
  </si>
  <si>
    <t>RPAD3, RPAD5, RPAD6</t>
  </si>
  <si>
    <t>PETRÓLEO. GÁS E BIOCOMBUSTÍVEIS</t>
  </si>
  <si>
    <t>EXPLORAÇÃO. REFINO E DISTRIBUIÇÃO</t>
  </si>
  <si>
    <t>RSUL3, RSUL4</t>
  </si>
  <si>
    <t>SANB4, SANB3, SANB11</t>
  </si>
  <si>
    <t>SAPR4, SAPR3, SAPR11</t>
  </si>
  <si>
    <t>SHUL4, SHUL3</t>
  </si>
  <si>
    <t>MOTORES, COMPRESSORES E OUTROS</t>
  </si>
  <si>
    <t>SLCT3B</t>
  </si>
  <si>
    <t>SELECTPART</t>
  </si>
  <si>
    <t>SLED4, SLED3</t>
  </si>
  <si>
    <t>ATIVIDADES ESPORTIVAS</t>
  </si>
  <si>
    <t>SNSY3, SNSY5, SNSY6</t>
  </si>
  <si>
    <t>MATERIAIS DIVERSOS</t>
  </si>
  <si>
    <t>BOA SAFRA</t>
  </si>
  <si>
    <t>SOND3, SOND5, SOND6</t>
  </si>
  <si>
    <t>ENGENHARIA CONSULTIVA</t>
  </si>
  <si>
    <t>SPRI3, SPRI5, SPRI6</t>
  </si>
  <si>
    <t>SPRINGER</t>
  </si>
  <si>
    <t>SULA11, SULA3, SULA4</t>
  </si>
  <si>
    <t>TAEE11, TAEE3, TAEE4</t>
  </si>
  <si>
    <t>TASA13, TASA15, TASA17, TASA3, TASA4</t>
  </si>
  <si>
    <t>ARMAS E MUNIÇÕES</t>
  </si>
  <si>
    <t>TCNO3, TCNO4</t>
  </si>
  <si>
    <t>TEGA3</t>
  </si>
  <si>
    <t>TEGA</t>
  </si>
  <si>
    <t>TEGRA INCORP</t>
  </si>
  <si>
    <t>TEKA3, TEKA4</t>
  </si>
  <si>
    <t>TELB4, TELB3</t>
  </si>
  <si>
    <t>TESA12, TESA3</t>
  </si>
  <si>
    <t>TIET11, TIET3, TIET4</t>
  </si>
  <si>
    <t>TKNO3, TKNO4</t>
  </si>
  <si>
    <t>TC</t>
  </si>
  <si>
    <t>TRPL3, TRPL4</t>
  </si>
  <si>
    <t>3TENTOS</t>
  </si>
  <si>
    <t>MÓVEIS</t>
  </si>
  <si>
    <t>UNIP3, UNIP5, UNIP6</t>
  </si>
  <si>
    <t>UPKP3B</t>
  </si>
  <si>
    <t>USIM6, USIM5, USIM3</t>
  </si>
  <si>
    <t>VIVT3, VIVT4</t>
  </si>
  <si>
    <t>VSPT3, VSPT4</t>
  </si>
  <si>
    <t>WESTWING</t>
  </si>
  <si>
    <t>WLMM3, WLMM4</t>
  </si>
  <si>
    <t>SOC. ARRENDAMENTO MERCANTIL</t>
  </si>
  <si>
    <t>BV LEASING</t>
  </si>
  <si>
    <t>BRC SECURIT</t>
  </si>
  <si>
    <t>OUTROS TÍTULOS</t>
  </si>
  <si>
    <t>CAPITALPART</t>
  </si>
  <si>
    <t>LONGDIS</t>
  </si>
  <si>
    <t>SETOR</t>
  </si>
  <si>
    <t>PEG</t>
  </si>
  <si>
    <t>MEDIDAS PADRONIZADAS (MÉDIA 0 E DESVIO PADRÃO 1)</t>
  </si>
  <si>
    <t>P/L (-)</t>
  </si>
  <si>
    <t>EV/EBIT (-)</t>
  </si>
  <si>
    <t>MARG. EBIT (+)</t>
  </si>
  <si>
    <t>MARG. LIQ. (+)</t>
  </si>
  <si>
    <t>DIV. LIQ/EBIT (-)</t>
  </si>
  <si>
    <t>ROE (+)</t>
  </si>
  <si>
    <t>ROIC (+)</t>
  </si>
  <si>
    <t>CAGR RECEITA (+)</t>
  </si>
  <si>
    <t>CAGR LUCROS (+)</t>
  </si>
  <si>
    <t>PEG RATIO (-)</t>
  </si>
  <si>
    <t>SOMA (SCORE)</t>
  </si>
  <si>
    <t>Média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</si>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</sst>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$ -416]#,##0.00"/>
    <numFmt numFmtId="165" formatCode="0.0000000"/>
    <numFmt numFmtId="166" formatCode="0.0000"/>
    <numFmt numFmtId="167" formatCode="0.0000E+00"/>
  </numFmts>
  <fonts count="7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9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Inconsolat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AF1"/>
      </patternFill>
    </fill>
    <fill>
      <patternFill patternType="solid">
        <fgColor rgb="FF008080"/>
        <bgColor rgb="FF008080"/>
      </patternFill>
    </fill>
    <fill>
      <patternFill patternType="solid">
        <fgColor rgb="FF9FC5E8"/>
        <bgColor rgb="FFC0C0C0"/>
      </patternFill>
    </fill>
    <fill>
      <patternFill patternType="solid">
        <fgColor rgb="FFFFF2CC"/>
        <bgColor rgb="FFFFFAF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4" fontId="2" fillId="0" borderId="0" xfId="0" applyNumberFormat="1" applyFont="1"/>
    <xf numFmtId="11" fontId="2" fillId="0" borderId="0" xfId="0" applyNumberFormat="1" applyFont="1" applyAlignment="1">
      <alignment horizontal="right"/>
    </xf>
    <xf numFmtId="0" fontId="4" fillId="3" borderId="0" xfId="0" applyFont="1" applyFill="1"/>
    <xf numFmtId="4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3" fillId="0" borderId="0" xfId="0" applyNumberFormat="1" applyFont="1"/>
    <xf numFmtId="10" fontId="3" fillId="0" borderId="0" xfId="0" applyNumberFormat="1" applyFont="1"/>
    <xf numFmtId="0" fontId="5" fillId="4" borderId="1" xfId="0" applyFont="1" applyFill="1" applyBorder="1" applyAlignment="1">
      <alignment wrapText="1"/>
    </xf>
    <xf numFmtId="4" fontId="5" fillId="4" borderId="5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0" fontId="5" fillId="4" borderId="6" xfId="0" applyNumberFormat="1" applyFont="1" applyFill="1" applyBorder="1" applyAlignment="1">
      <alignment horizontal="center"/>
    </xf>
    <xf numFmtId="3" fontId="5" fillId="4" borderId="5" xfId="0" applyNumberFormat="1" applyFont="1" applyFill="1" applyBorder="1" applyAlignment="1">
      <alignment horizontal="center"/>
    </xf>
    <xf numFmtId="0" fontId="0" fillId="0" borderId="3" xfId="0" applyBorder="1"/>
    <xf numFmtId="4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6" fillId="2" borderId="4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FFAF1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E4D5"/>
      <rgbColor rgb="FFFFFF99"/>
      <rgbColor rgb="FF9FC5E8"/>
      <rgbColor rgb="FFFF99CC"/>
      <rgbColor rgb="FFCC99FF"/>
      <rgbColor rgb="FFFFCA56"/>
      <rgbColor rgb="FF4040F4"/>
      <rgbColor rgb="FF33CCCC"/>
      <rgbColor rgb="FF99CC00"/>
      <rgbColor rgb="FFF1C232"/>
      <rgbColor rgb="FFFF9900"/>
      <rgbColor rgb="FFF856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defaultColWidth="12.7109375" defaultRowHeight="12.75" x14ac:dyDescent="0.2"/>
  <cols>
    <col min="1" max="1" width="9.5703125" customWidth="1"/>
    <col min="8" max="8" width="13.140625" customWidth="1"/>
    <col min="9" max="9" width="12.85546875" customWidth="1"/>
    <col min="21" max="21" width="19.7109375" customWidth="1"/>
    <col min="26" max="26" width="22.28515625" customWidth="1"/>
    <col min="30" max="30" width="18.7109375" customWidth="1"/>
  </cols>
  <sheetData>
    <row r="1" spans="1:30" ht="15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527</v>
      </c>
      <c r="AB1" s="3" t="s">
        <v>528</v>
      </c>
      <c r="AC1" s="3" t="s">
        <v>529</v>
      </c>
      <c r="AD1" s="3" t="s">
        <v>530</v>
      </c>
    </row>
    <row r="2" spans="1:30" ht="15" x14ac:dyDescent="0.25">
      <c r="A2" s="3" t="s">
        <v>188</v>
      </c>
      <c r="B2" s="7">
        <v>20</v>
      </c>
      <c r="C2" s="7">
        <v>0</v>
      </c>
      <c r="D2" s="7">
        <v>-73.27</v>
      </c>
      <c r="E2" s="7">
        <v>2.04</v>
      </c>
      <c r="F2" s="7">
        <v>0.93</v>
      </c>
      <c r="G2" s="7">
        <v>31.73</v>
      </c>
      <c r="H2" s="7">
        <v>5.79</v>
      </c>
      <c r="I2" s="7">
        <v>-2.87</v>
      </c>
      <c r="J2" s="7">
        <v>36.29</v>
      </c>
      <c r="K2" s="7">
        <v>46.72</v>
      </c>
      <c r="L2" s="7">
        <v>10.43</v>
      </c>
      <c r="M2" s="7">
        <v>0.59</v>
      </c>
      <c r="N2" s="7">
        <v>2.1</v>
      </c>
      <c r="O2" s="7">
        <v>-29.82</v>
      </c>
      <c r="P2" s="7">
        <v>-1.1399999999999999</v>
      </c>
      <c r="Q2" s="7">
        <v>0.85</v>
      </c>
      <c r="R2" s="7">
        <v>-2.79</v>
      </c>
      <c r="S2" s="7">
        <v>-1.27</v>
      </c>
      <c r="T2" s="7">
        <v>2.7</v>
      </c>
      <c r="U2" s="7">
        <v>0.46</v>
      </c>
      <c r="V2" s="7">
        <v>0.53</v>
      </c>
      <c r="W2" s="7">
        <v>0.44</v>
      </c>
      <c r="X2" s="7">
        <v>3.62</v>
      </c>
      <c r="Y2" s="8">
        <v>0</v>
      </c>
      <c r="Z2" s="9">
        <v>7175703.8200000003</v>
      </c>
      <c r="AA2" s="7">
        <v>9.8000000000000007</v>
      </c>
      <c r="AB2" s="7">
        <v>-0.27</v>
      </c>
      <c r="AC2" s="8">
        <v>1.44</v>
      </c>
      <c r="AD2" s="9">
        <v>2364673391.8400002</v>
      </c>
    </row>
    <row r="3" spans="1:30" ht="15" x14ac:dyDescent="0.25">
      <c r="A3" s="3" t="s">
        <v>196</v>
      </c>
      <c r="B3" s="7">
        <v>15.66</v>
      </c>
      <c r="C3" s="7">
        <v>7.34</v>
      </c>
      <c r="D3" s="7">
        <v>5.68</v>
      </c>
      <c r="E3" s="7">
        <v>0.73</v>
      </c>
      <c r="F3" s="7">
        <v>0.08</v>
      </c>
      <c r="G3" s="7">
        <v>37.270000000000003</v>
      </c>
      <c r="H3" s="7">
        <v>26.57</v>
      </c>
      <c r="I3" s="7">
        <v>19.79</v>
      </c>
      <c r="J3" s="7">
        <v>4.2300000000000004</v>
      </c>
      <c r="K3" s="7">
        <v>4.2300000000000004</v>
      </c>
      <c r="L3" s="7">
        <v>0</v>
      </c>
      <c r="M3" s="7">
        <v>0</v>
      </c>
      <c r="N3" s="7">
        <v>1.1200000000000001</v>
      </c>
      <c r="O3" s="7">
        <v>-2.21</v>
      </c>
      <c r="P3" s="7">
        <v>-0.08</v>
      </c>
      <c r="Q3" s="7">
        <v>0.18</v>
      </c>
      <c r="R3" s="7">
        <v>12.94</v>
      </c>
      <c r="S3" s="7">
        <v>1.4</v>
      </c>
      <c r="T3" s="7">
        <v>0</v>
      </c>
      <c r="U3" s="7">
        <v>0.11</v>
      </c>
      <c r="V3" s="7">
        <v>0.89</v>
      </c>
      <c r="W3" s="7">
        <v>7.0000000000000007E-2</v>
      </c>
      <c r="X3" s="7">
        <v>7.15</v>
      </c>
      <c r="Y3" s="8">
        <v>9.74</v>
      </c>
      <c r="Z3" s="9">
        <v>12087960.359999999</v>
      </c>
      <c r="AA3" s="7">
        <v>21.31</v>
      </c>
      <c r="AB3" s="7">
        <v>2.76</v>
      </c>
      <c r="AC3" s="8">
        <v>0.08</v>
      </c>
      <c r="AD3" s="9">
        <v>3542832149.0599999</v>
      </c>
    </row>
    <row r="4" spans="1:30" ht="15" x14ac:dyDescent="0.25">
      <c r="A4" s="3" t="s">
        <v>44</v>
      </c>
      <c r="B4" s="7">
        <v>14.1</v>
      </c>
      <c r="C4" s="7">
        <v>4.28</v>
      </c>
      <c r="D4" s="7">
        <v>16.5</v>
      </c>
      <c r="E4" s="7">
        <v>2.81</v>
      </c>
      <c r="F4" s="7">
        <v>1.74</v>
      </c>
      <c r="G4" s="7">
        <v>50.27</v>
      </c>
      <c r="H4" s="7">
        <v>22.97</v>
      </c>
      <c r="I4" s="7">
        <v>18.03</v>
      </c>
      <c r="J4" s="7">
        <v>12.95</v>
      </c>
      <c r="K4" s="7">
        <v>12.3</v>
      </c>
      <c r="L4" s="7">
        <v>-0.66</v>
      </c>
      <c r="M4" s="7">
        <v>-0.14000000000000001</v>
      </c>
      <c r="N4" s="7">
        <v>2.97</v>
      </c>
      <c r="O4" s="8">
        <v>170.74</v>
      </c>
      <c r="P4" s="7">
        <v>-2.39</v>
      </c>
      <c r="Q4" s="7">
        <v>1.04</v>
      </c>
      <c r="R4" s="7">
        <v>17.05</v>
      </c>
      <c r="S4" s="7">
        <v>10.56</v>
      </c>
      <c r="T4" s="7">
        <v>20.02</v>
      </c>
      <c r="U4" s="7">
        <v>0.62</v>
      </c>
      <c r="V4" s="7">
        <v>0.37</v>
      </c>
      <c r="W4" s="7">
        <v>0.59</v>
      </c>
      <c r="X4" s="7">
        <v>9.82</v>
      </c>
      <c r="Y4" s="8">
        <v>1.41</v>
      </c>
      <c r="Z4" s="9">
        <v>270010276.63999999</v>
      </c>
      <c r="AA4" s="7">
        <v>5.01</v>
      </c>
      <c r="AB4" s="7">
        <v>0.85</v>
      </c>
      <c r="AC4" s="8">
        <v>3.91</v>
      </c>
      <c r="AD4" s="9">
        <v>221133044588.04001</v>
      </c>
    </row>
    <row r="5" spans="1:30" ht="15" x14ac:dyDescent="0.25">
      <c r="A5" s="3" t="s">
        <v>531</v>
      </c>
      <c r="B5" s="7">
        <v>1.56</v>
      </c>
      <c r="C5" s="7">
        <v>0</v>
      </c>
      <c r="D5" s="7">
        <v>-4.09</v>
      </c>
      <c r="E5" s="7">
        <v>-1.29</v>
      </c>
      <c r="F5" s="7">
        <v>105.12</v>
      </c>
      <c r="G5" s="8">
        <v>100</v>
      </c>
      <c r="H5" s="9">
        <v>-13548.48</v>
      </c>
      <c r="I5" s="9">
        <v>-18860.61</v>
      </c>
      <c r="J5" s="7">
        <v>-5.69</v>
      </c>
      <c r="K5" s="7">
        <v>-5.69</v>
      </c>
      <c r="L5" s="7">
        <v>0</v>
      </c>
      <c r="M5" s="7">
        <v>0</v>
      </c>
      <c r="N5" s="8">
        <v>770.9</v>
      </c>
      <c r="O5" s="7">
        <v>-1.43</v>
      </c>
      <c r="P5" s="7">
        <v>-116.16</v>
      </c>
      <c r="Q5" s="7">
        <v>0</v>
      </c>
      <c r="R5" s="8">
        <v>-31.47</v>
      </c>
      <c r="S5" s="8">
        <v>-2571.9</v>
      </c>
      <c r="T5" s="7">
        <v>22.61</v>
      </c>
      <c r="U5" s="7">
        <v>-81.72</v>
      </c>
      <c r="V5" s="7">
        <v>82.72</v>
      </c>
      <c r="W5" s="7">
        <v>0.14000000000000001</v>
      </c>
      <c r="X5" s="7">
        <v>0</v>
      </c>
      <c r="Y5" s="7">
        <v>0</v>
      </c>
      <c r="Z5" s="8">
        <v>0</v>
      </c>
      <c r="AA5" s="7">
        <v>-1.21</v>
      </c>
      <c r="AB5" s="7">
        <v>-0.38</v>
      </c>
      <c r="AC5" s="8">
        <v>-0.57999999999999996</v>
      </c>
      <c r="AD5" s="9">
        <v>25439770.199999999</v>
      </c>
    </row>
    <row r="6" spans="1:30" ht="15" x14ac:dyDescent="0.25">
      <c r="A6" s="3" t="s">
        <v>166</v>
      </c>
      <c r="B6" s="7">
        <v>2.56</v>
      </c>
      <c r="C6" s="7">
        <v>0.81</v>
      </c>
      <c r="D6" s="7">
        <v>41.39</v>
      </c>
      <c r="E6" s="7">
        <v>1.97</v>
      </c>
      <c r="F6" s="7">
        <v>0.63</v>
      </c>
      <c r="G6" s="7">
        <v>11.08</v>
      </c>
      <c r="H6" s="7">
        <v>8.41</v>
      </c>
      <c r="I6" s="7">
        <v>2.02</v>
      </c>
      <c r="J6" s="7">
        <v>9.94</v>
      </c>
      <c r="K6" s="7">
        <v>13.65</v>
      </c>
      <c r="L6" s="7">
        <v>3.71</v>
      </c>
      <c r="M6" s="7">
        <v>0.73</v>
      </c>
      <c r="N6" s="7">
        <v>0.84</v>
      </c>
      <c r="O6" s="7">
        <v>1.59</v>
      </c>
      <c r="P6" s="7">
        <v>-1.74</v>
      </c>
      <c r="Q6" s="7">
        <v>2.65</v>
      </c>
      <c r="R6" s="7">
        <v>4.76</v>
      </c>
      <c r="S6" s="7">
        <v>1.53</v>
      </c>
      <c r="T6" s="7">
        <v>7.66</v>
      </c>
      <c r="U6" s="7">
        <v>0.32</v>
      </c>
      <c r="V6" s="7">
        <v>0.68</v>
      </c>
      <c r="W6" s="7">
        <v>0.76</v>
      </c>
      <c r="X6" s="7">
        <v>0</v>
      </c>
      <c r="Y6" s="8">
        <v>0</v>
      </c>
      <c r="Z6" s="9">
        <v>6729690.54</v>
      </c>
      <c r="AA6" s="7">
        <v>1.3</v>
      </c>
      <c r="AB6" s="7">
        <v>0.06</v>
      </c>
      <c r="AC6" s="8">
        <v>-0.69</v>
      </c>
      <c r="AD6" s="9">
        <v>1961506447.3599999</v>
      </c>
    </row>
    <row r="7" spans="1:30" ht="15" x14ac:dyDescent="0.25">
      <c r="A7" s="3" t="s">
        <v>184</v>
      </c>
      <c r="B7" s="7">
        <v>10.62</v>
      </c>
      <c r="C7" s="7">
        <v>0.56999999999999995</v>
      </c>
      <c r="D7" s="7">
        <v>10.83</v>
      </c>
      <c r="E7" s="8">
        <v>1.6</v>
      </c>
      <c r="F7" s="8">
        <v>0.41</v>
      </c>
      <c r="G7" s="7">
        <v>22.78</v>
      </c>
      <c r="H7" s="7">
        <v>14.53</v>
      </c>
      <c r="I7" s="7">
        <v>25.41</v>
      </c>
      <c r="J7" s="7">
        <v>18.940000000000001</v>
      </c>
      <c r="K7" s="7">
        <v>34.28</v>
      </c>
      <c r="L7" s="7">
        <v>15.34</v>
      </c>
      <c r="M7" s="7">
        <v>1.3</v>
      </c>
      <c r="N7" s="7">
        <v>2.75</v>
      </c>
      <c r="O7" s="8">
        <v>2.8</v>
      </c>
      <c r="P7" s="7">
        <v>-0.53</v>
      </c>
      <c r="Q7" s="7">
        <v>2.91</v>
      </c>
      <c r="R7" s="8">
        <v>14.79</v>
      </c>
      <c r="S7" s="8">
        <v>3.81</v>
      </c>
      <c r="T7" s="8">
        <v>-2.7</v>
      </c>
      <c r="U7" s="7">
        <v>0.26</v>
      </c>
      <c r="V7" s="7">
        <v>0.64</v>
      </c>
      <c r="W7" s="7">
        <v>0.15</v>
      </c>
      <c r="X7" s="7">
        <v>0</v>
      </c>
      <c r="Y7" s="8">
        <v>0</v>
      </c>
      <c r="Z7" s="9">
        <v>15522311.539999999</v>
      </c>
      <c r="AA7" s="7">
        <v>6.63</v>
      </c>
      <c r="AB7" s="7">
        <v>0.98</v>
      </c>
      <c r="AC7" s="8">
        <v>0</v>
      </c>
      <c r="AD7" s="9">
        <v>5240934171.75</v>
      </c>
    </row>
    <row r="8" spans="1:30" ht="15" x14ac:dyDescent="0.25">
      <c r="A8" s="3" t="s">
        <v>465</v>
      </c>
      <c r="B8" s="7">
        <v>9.36</v>
      </c>
      <c r="C8" s="7">
        <v>4.5599999999999996</v>
      </c>
      <c r="D8" s="7">
        <v>5.76</v>
      </c>
      <c r="E8" s="7">
        <v>2.2999999999999998</v>
      </c>
      <c r="F8" s="7">
        <v>2.11</v>
      </c>
      <c r="G8" s="7">
        <v>87.03</v>
      </c>
      <c r="H8" s="7">
        <v>84.24</v>
      </c>
      <c r="I8" s="7">
        <v>81.52</v>
      </c>
      <c r="J8" s="7">
        <v>5.58</v>
      </c>
      <c r="K8" s="7">
        <v>5.39</v>
      </c>
      <c r="L8" s="7">
        <v>-0.19</v>
      </c>
      <c r="M8" s="7">
        <v>-0.08</v>
      </c>
      <c r="N8" s="7">
        <v>4.7</v>
      </c>
      <c r="O8" s="7">
        <v>10.06</v>
      </c>
      <c r="P8" s="7">
        <v>-2.74</v>
      </c>
      <c r="Q8" s="7">
        <v>10.78</v>
      </c>
      <c r="R8" s="7">
        <v>39.979999999999997</v>
      </c>
      <c r="S8" s="7">
        <v>36.56</v>
      </c>
      <c r="T8" s="7">
        <v>39.43</v>
      </c>
      <c r="U8" s="7">
        <v>0.91</v>
      </c>
      <c r="V8" s="7">
        <v>0.09</v>
      </c>
      <c r="W8" s="7">
        <v>0.45</v>
      </c>
      <c r="X8" s="7">
        <v>30.86</v>
      </c>
      <c r="Y8" s="8">
        <v>48.28</v>
      </c>
      <c r="Z8" s="8">
        <v>5110.5600000000004</v>
      </c>
      <c r="AA8" s="7">
        <v>4.0599999999999996</v>
      </c>
      <c r="AB8" s="7">
        <v>1.62</v>
      </c>
      <c r="AC8" s="8">
        <v>0.01</v>
      </c>
      <c r="AD8" s="9">
        <v>590472792</v>
      </c>
    </row>
    <row r="9" spans="1:30" ht="15" x14ac:dyDescent="0.25">
      <c r="A9" s="3" t="s">
        <v>191</v>
      </c>
      <c r="B9" s="7">
        <v>22.83</v>
      </c>
      <c r="C9" s="7">
        <v>20.309999999999999</v>
      </c>
      <c r="D9" s="7">
        <v>2.9</v>
      </c>
      <c r="E9" s="7">
        <v>0.95</v>
      </c>
      <c r="F9" s="7">
        <v>0.67</v>
      </c>
      <c r="G9" s="7">
        <v>39.85</v>
      </c>
      <c r="H9" s="7">
        <v>35.81</v>
      </c>
      <c r="I9" s="7">
        <v>58.48</v>
      </c>
      <c r="J9" s="7">
        <v>4.7300000000000004</v>
      </c>
      <c r="K9" s="7">
        <v>4.87</v>
      </c>
      <c r="L9" s="7">
        <v>0.14000000000000001</v>
      </c>
      <c r="M9" s="7">
        <v>0.03</v>
      </c>
      <c r="N9" s="7">
        <v>1.69</v>
      </c>
      <c r="O9" s="7">
        <v>1.64</v>
      </c>
      <c r="P9" s="7">
        <v>-1.37</v>
      </c>
      <c r="Q9" s="7">
        <v>4.91</v>
      </c>
      <c r="R9" s="7">
        <v>32.67</v>
      </c>
      <c r="S9" s="7">
        <v>23.09</v>
      </c>
      <c r="T9" s="7">
        <v>14.65</v>
      </c>
      <c r="U9" s="7">
        <v>0.71</v>
      </c>
      <c r="V9" s="7">
        <v>0.28999999999999998</v>
      </c>
      <c r="W9" s="7">
        <v>0.39</v>
      </c>
      <c r="X9" s="7">
        <v>55.29</v>
      </c>
      <c r="Y9" s="8">
        <v>151.66999999999999</v>
      </c>
      <c r="Z9" s="9">
        <v>16737003.93</v>
      </c>
      <c r="AA9" s="7">
        <v>24.12</v>
      </c>
      <c r="AB9" s="7">
        <v>7.88</v>
      </c>
      <c r="AC9" s="8">
        <v>0.01</v>
      </c>
      <c r="AD9" s="9">
        <v>2343409713.1199999</v>
      </c>
    </row>
    <row r="10" spans="1:30" ht="15" x14ac:dyDescent="0.25">
      <c r="A10" s="3" t="s">
        <v>292</v>
      </c>
      <c r="B10" s="7">
        <v>7.66</v>
      </c>
      <c r="C10" s="7">
        <v>2.19</v>
      </c>
      <c r="D10" s="8">
        <v>14.76</v>
      </c>
      <c r="E10" s="7">
        <v>0.93</v>
      </c>
      <c r="F10" s="7">
        <v>0.15</v>
      </c>
      <c r="G10" s="7">
        <v>11.21</v>
      </c>
      <c r="H10" s="7">
        <v>3.14</v>
      </c>
      <c r="I10" s="7">
        <v>1.04</v>
      </c>
      <c r="J10" s="7">
        <v>4.8899999999999997</v>
      </c>
      <c r="K10" s="7">
        <v>8.73</v>
      </c>
      <c r="L10" s="7">
        <v>3.84</v>
      </c>
      <c r="M10" s="7">
        <v>0.73</v>
      </c>
      <c r="N10" s="7">
        <v>0.15</v>
      </c>
      <c r="O10" s="7">
        <v>3.62</v>
      </c>
      <c r="P10" s="7">
        <v>-0.83</v>
      </c>
      <c r="Q10" s="7">
        <v>1.05</v>
      </c>
      <c r="R10" s="7">
        <v>6.32</v>
      </c>
      <c r="S10" s="7">
        <v>0.99</v>
      </c>
      <c r="T10" s="7">
        <v>7.19</v>
      </c>
      <c r="U10" s="7">
        <v>0.16</v>
      </c>
      <c r="V10" s="7">
        <v>0.84</v>
      </c>
      <c r="W10" s="7">
        <v>0.95</v>
      </c>
      <c r="X10" s="7">
        <v>0</v>
      </c>
      <c r="Y10" s="8">
        <v>0</v>
      </c>
      <c r="Z10" s="9">
        <v>582703.06999999995</v>
      </c>
      <c r="AA10" s="7">
        <v>8.1999999999999993</v>
      </c>
      <c r="AB10" s="7">
        <v>0.52</v>
      </c>
      <c r="AC10" s="8">
        <v>0</v>
      </c>
      <c r="AD10" s="9">
        <v>1308519415.74</v>
      </c>
    </row>
    <row r="11" spans="1:30" ht="15" x14ac:dyDescent="0.25">
      <c r="A11" s="3" t="s">
        <v>467</v>
      </c>
      <c r="B11" s="7">
        <v>27.5</v>
      </c>
      <c r="C11" s="7">
        <v>0</v>
      </c>
      <c r="D11" s="7">
        <v>-6.89</v>
      </c>
      <c r="E11" s="7">
        <v>-3.99</v>
      </c>
      <c r="F11" s="7">
        <v>0.78</v>
      </c>
      <c r="G11" s="7">
        <v>39.700000000000003</v>
      </c>
      <c r="H11" s="7">
        <v>-3.15</v>
      </c>
      <c r="I11" s="7">
        <v>-17.13</v>
      </c>
      <c r="J11" s="7">
        <v>-37.409999999999997</v>
      </c>
      <c r="K11" s="7">
        <v>-35.380000000000003</v>
      </c>
      <c r="L11" s="7">
        <v>2.3199999999999998</v>
      </c>
      <c r="M11" s="7">
        <v>0</v>
      </c>
      <c r="N11" s="7">
        <v>1.18</v>
      </c>
      <c r="O11" s="7">
        <v>26.04</v>
      </c>
      <c r="P11" s="7">
        <v>-1.0900000000000001</v>
      </c>
      <c r="Q11" s="7">
        <v>1.1200000000000001</v>
      </c>
      <c r="R11" s="7">
        <v>-57.95</v>
      </c>
      <c r="S11" s="7">
        <v>-11.38</v>
      </c>
      <c r="T11" s="7">
        <v>10.67</v>
      </c>
      <c r="U11" s="7">
        <v>-0.2</v>
      </c>
      <c r="V11" s="7">
        <v>1.2</v>
      </c>
      <c r="W11" s="7">
        <v>0.66</v>
      </c>
      <c r="X11" s="7">
        <v>-1.24</v>
      </c>
      <c r="Y11" s="8">
        <v>0</v>
      </c>
      <c r="Z11" s="8">
        <v>4125</v>
      </c>
      <c r="AA11" s="7">
        <v>-6.89</v>
      </c>
      <c r="AB11" s="7">
        <v>-3.99</v>
      </c>
      <c r="AC11" s="8">
        <v>0.25</v>
      </c>
      <c r="AD11" s="9">
        <v>236820517.90000001</v>
      </c>
    </row>
    <row r="12" spans="1:30" ht="15" x14ac:dyDescent="0.25">
      <c r="A12" s="3" t="s">
        <v>498</v>
      </c>
      <c r="B12" s="7">
        <v>22</v>
      </c>
      <c r="C12" s="7">
        <v>0</v>
      </c>
      <c r="D12" s="7">
        <v>-5.51</v>
      </c>
      <c r="E12" s="7">
        <v>-3.19</v>
      </c>
      <c r="F12" s="7">
        <v>0.63</v>
      </c>
      <c r="G12" s="7">
        <v>39.700000000000003</v>
      </c>
      <c r="H12" s="7">
        <v>-3.15</v>
      </c>
      <c r="I12" s="7">
        <v>-17.13</v>
      </c>
      <c r="J12" s="7">
        <v>-29.93</v>
      </c>
      <c r="K12" s="7">
        <v>-35.380000000000003</v>
      </c>
      <c r="L12" s="7">
        <v>2.3199999999999998</v>
      </c>
      <c r="M12" s="7">
        <v>0</v>
      </c>
      <c r="N12" s="7">
        <v>0.94</v>
      </c>
      <c r="O12" s="7">
        <v>20.83</v>
      </c>
      <c r="P12" s="7">
        <v>-0.87</v>
      </c>
      <c r="Q12" s="7">
        <v>1.1200000000000001</v>
      </c>
      <c r="R12" s="7">
        <v>-57.95</v>
      </c>
      <c r="S12" s="7">
        <v>-11.38</v>
      </c>
      <c r="T12" s="7">
        <v>10.67</v>
      </c>
      <c r="U12" s="7">
        <v>-0.2</v>
      </c>
      <c r="V12" s="7">
        <v>1.2</v>
      </c>
      <c r="W12" s="7">
        <v>0.66</v>
      </c>
      <c r="X12" s="7">
        <v>-1.24</v>
      </c>
      <c r="Y12" s="8">
        <v>0</v>
      </c>
      <c r="Z12" s="8">
        <v>2348.5</v>
      </c>
      <c r="AA12" s="7">
        <v>-6.89</v>
      </c>
      <c r="AB12" s="7">
        <v>-3.99</v>
      </c>
      <c r="AC12" s="8">
        <v>0.2</v>
      </c>
      <c r="AD12" s="9">
        <v>236820517.90000001</v>
      </c>
    </row>
    <row r="13" spans="1:30" ht="15" x14ac:dyDescent="0.25">
      <c r="A13" s="3" t="s">
        <v>490</v>
      </c>
      <c r="B13" s="7">
        <v>41.2</v>
      </c>
      <c r="C13" s="7">
        <v>0</v>
      </c>
      <c r="D13" s="7">
        <v>-10.32</v>
      </c>
      <c r="E13" s="7">
        <v>-5.98</v>
      </c>
      <c r="F13" s="7">
        <v>1.17</v>
      </c>
      <c r="G13" s="7">
        <v>39.700000000000003</v>
      </c>
      <c r="H13" s="7">
        <v>-3.15</v>
      </c>
      <c r="I13" s="7">
        <v>-17.13</v>
      </c>
      <c r="J13" s="7">
        <v>-56.04</v>
      </c>
      <c r="K13" s="7">
        <v>-35.380000000000003</v>
      </c>
      <c r="L13" s="7">
        <v>2.3199999999999998</v>
      </c>
      <c r="M13" s="7">
        <v>0</v>
      </c>
      <c r="N13" s="7">
        <v>1.77</v>
      </c>
      <c r="O13" s="7">
        <v>39.020000000000003</v>
      </c>
      <c r="P13" s="7">
        <v>-1.64</v>
      </c>
      <c r="Q13" s="7">
        <v>1.1200000000000001</v>
      </c>
      <c r="R13" s="7">
        <v>-57.95</v>
      </c>
      <c r="S13" s="7">
        <v>-11.38</v>
      </c>
      <c r="T13" s="7">
        <v>10.67</v>
      </c>
      <c r="U13" s="7">
        <v>-0.2</v>
      </c>
      <c r="V13" s="7">
        <v>1.2</v>
      </c>
      <c r="W13" s="7">
        <v>0.66</v>
      </c>
      <c r="X13" s="7">
        <v>-1.24</v>
      </c>
      <c r="Y13" s="7">
        <v>0</v>
      </c>
      <c r="Z13" s="8">
        <v>0</v>
      </c>
      <c r="AA13" s="7">
        <v>-6.89</v>
      </c>
      <c r="AB13" s="7">
        <v>-3.99</v>
      </c>
      <c r="AC13" s="8">
        <v>0.38</v>
      </c>
      <c r="AD13" s="9">
        <v>236820517.90000001</v>
      </c>
    </row>
    <row r="14" spans="1:30" ht="15" x14ac:dyDescent="0.25">
      <c r="A14" s="3" t="s">
        <v>213</v>
      </c>
      <c r="B14" s="7">
        <v>9.9</v>
      </c>
      <c r="C14" s="7">
        <v>13.45</v>
      </c>
      <c r="D14" s="7">
        <v>3.49</v>
      </c>
      <c r="E14" s="7">
        <v>0.6</v>
      </c>
      <c r="F14" s="7">
        <v>0.23</v>
      </c>
      <c r="G14" s="7">
        <v>13.72</v>
      </c>
      <c r="H14" s="7">
        <v>6.66</v>
      </c>
      <c r="I14" s="7">
        <v>4.42</v>
      </c>
      <c r="J14" s="7">
        <v>2.3199999999999998</v>
      </c>
      <c r="K14" s="7">
        <v>3.04</v>
      </c>
      <c r="L14" s="7">
        <v>0.73</v>
      </c>
      <c r="M14" s="7">
        <v>0.19</v>
      </c>
      <c r="N14" s="7">
        <v>0.15</v>
      </c>
      <c r="O14" s="7">
        <v>1.02</v>
      </c>
      <c r="P14" s="7">
        <v>-0.77</v>
      </c>
      <c r="Q14" s="7">
        <v>1.48</v>
      </c>
      <c r="R14" s="7">
        <v>17.239999999999998</v>
      </c>
      <c r="S14" s="7">
        <v>6.66</v>
      </c>
      <c r="T14" s="7">
        <v>19.899999999999999</v>
      </c>
      <c r="U14" s="7">
        <v>0.39</v>
      </c>
      <c r="V14" s="7">
        <v>0.61</v>
      </c>
      <c r="W14" s="7">
        <v>1.51</v>
      </c>
      <c r="X14" s="7">
        <v>0</v>
      </c>
      <c r="Y14" s="8">
        <v>0</v>
      </c>
      <c r="Z14" s="10">
        <v>776701.25</v>
      </c>
      <c r="AA14" s="7">
        <v>16.45</v>
      </c>
      <c r="AB14" s="7">
        <v>2.84</v>
      </c>
      <c r="AC14" s="8">
        <v>0.12</v>
      </c>
      <c r="AD14" s="9">
        <v>929409202.53999996</v>
      </c>
    </row>
    <row r="15" spans="1:30" ht="15" x14ac:dyDescent="0.25">
      <c r="A15" s="3" t="s">
        <v>350</v>
      </c>
      <c r="B15" s="7">
        <v>16.899999999999999</v>
      </c>
      <c r="C15" s="7">
        <v>2.34</v>
      </c>
      <c r="D15" s="7">
        <v>19.54</v>
      </c>
      <c r="E15" s="7">
        <v>2.14</v>
      </c>
      <c r="F15" s="7">
        <v>1.3</v>
      </c>
      <c r="G15" s="7">
        <v>48.45</v>
      </c>
      <c r="H15" s="8">
        <v>13.31</v>
      </c>
      <c r="I15" s="8">
        <v>14.87</v>
      </c>
      <c r="J15" s="7">
        <v>21.82</v>
      </c>
      <c r="K15" s="7">
        <v>20.61</v>
      </c>
      <c r="L15" s="7">
        <v>-3.05</v>
      </c>
      <c r="M15" s="7">
        <v>-0.3</v>
      </c>
      <c r="N15" s="7">
        <v>2.9</v>
      </c>
      <c r="O15" s="7">
        <v>7.76</v>
      </c>
      <c r="P15" s="7">
        <v>-2.73</v>
      </c>
      <c r="Q15" s="7">
        <v>1.47</v>
      </c>
      <c r="R15" s="7">
        <v>10.93</v>
      </c>
      <c r="S15" s="8">
        <v>6.65</v>
      </c>
      <c r="T15" s="7">
        <v>8.7899999999999991</v>
      </c>
      <c r="U15" s="7">
        <v>0.61</v>
      </c>
      <c r="V15" s="7">
        <v>0.38</v>
      </c>
      <c r="W15" s="7">
        <v>0.45</v>
      </c>
      <c r="X15" s="7">
        <v>-0.53</v>
      </c>
      <c r="Y15" s="8">
        <v>10.32</v>
      </c>
      <c r="Z15" s="10">
        <v>112638.71</v>
      </c>
      <c r="AA15" s="7">
        <v>7.91</v>
      </c>
      <c r="AB15" s="7">
        <v>0.87</v>
      </c>
      <c r="AC15" s="8">
        <v>0.14000000000000001</v>
      </c>
      <c r="AD15" s="9">
        <v>12519437905.52</v>
      </c>
    </row>
    <row r="16" spans="1:30" ht="15" x14ac:dyDescent="0.25">
      <c r="A16" s="3" t="s">
        <v>74</v>
      </c>
      <c r="B16" s="7">
        <v>19.739999999999998</v>
      </c>
      <c r="C16" s="7">
        <v>2.2000000000000002</v>
      </c>
      <c r="D16" s="7">
        <v>22.82</v>
      </c>
      <c r="E16" s="7">
        <v>2.4900000000000002</v>
      </c>
      <c r="F16" s="7">
        <v>1.52</v>
      </c>
      <c r="G16" s="7">
        <v>48.45</v>
      </c>
      <c r="H16" s="8">
        <v>13.31</v>
      </c>
      <c r="I16" s="8">
        <v>14.87</v>
      </c>
      <c r="J16" s="7">
        <v>25.49</v>
      </c>
      <c r="K16" s="7">
        <v>20.61</v>
      </c>
      <c r="L16" s="7">
        <v>-3.05</v>
      </c>
      <c r="M16" s="7">
        <v>-0.3</v>
      </c>
      <c r="N16" s="7">
        <v>3.39</v>
      </c>
      <c r="O16" s="7">
        <v>9.07</v>
      </c>
      <c r="P16" s="7">
        <v>-3.19</v>
      </c>
      <c r="Q16" s="7">
        <v>1.47</v>
      </c>
      <c r="R16" s="7">
        <v>10.93</v>
      </c>
      <c r="S16" s="8">
        <v>6.65</v>
      </c>
      <c r="T16" s="7">
        <v>8.7899999999999991</v>
      </c>
      <c r="U16" s="7">
        <v>0.61</v>
      </c>
      <c r="V16" s="7">
        <v>0.38</v>
      </c>
      <c r="W16" s="7">
        <v>0.45</v>
      </c>
      <c r="X16" s="7">
        <v>-0.53</v>
      </c>
      <c r="Y16" s="8">
        <v>10.32</v>
      </c>
      <c r="Z16" s="9">
        <v>61531524.289999999</v>
      </c>
      <c r="AA16" s="7">
        <v>7.91</v>
      </c>
      <c r="AB16" s="7">
        <v>0.87</v>
      </c>
      <c r="AC16" s="8">
        <v>0.16</v>
      </c>
      <c r="AD16" s="9">
        <v>12519437905.52</v>
      </c>
    </row>
    <row r="17" spans="1:30" ht="15" x14ac:dyDescent="0.25">
      <c r="A17" s="3" t="s">
        <v>351</v>
      </c>
      <c r="B17" s="7">
        <v>1.66</v>
      </c>
      <c r="C17" s="7">
        <v>0</v>
      </c>
      <c r="D17" s="7">
        <v>-1.76</v>
      </c>
      <c r="E17" s="7">
        <v>0.7</v>
      </c>
      <c r="F17" s="7">
        <v>0.14000000000000001</v>
      </c>
      <c r="G17" s="7">
        <v>26.64</v>
      </c>
      <c r="H17" s="7">
        <v>0.11</v>
      </c>
      <c r="I17" s="7">
        <v>-22.18</v>
      </c>
      <c r="J17" s="8">
        <v>341.27</v>
      </c>
      <c r="K17" s="8">
        <v>1573.88</v>
      </c>
      <c r="L17" s="8">
        <v>1232.5999999999999</v>
      </c>
      <c r="M17" s="7">
        <v>2.5099999999999998</v>
      </c>
      <c r="N17" s="7">
        <v>0.39</v>
      </c>
      <c r="O17" s="7">
        <v>-0.68</v>
      </c>
      <c r="P17" s="7">
        <v>-0.15</v>
      </c>
      <c r="Q17" s="7">
        <v>0.28999999999999998</v>
      </c>
      <c r="R17" s="7">
        <v>-39.61</v>
      </c>
      <c r="S17" s="7">
        <v>-8.01</v>
      </c>
      <c r="T17" s="7">
        <v>-0.09</v>
      </c>
      <c r="U17" s="7">
        <v>0.2</v>
      </c>
      <c r="V17" s="7">
        <v>0.8</v>
      </c>
      <c r="W17" s="7">
        <v>0.36</v>
      </c>
      <c r="X17" s="7">
        <v>0</v>
      </c>
      <c r="Y17" s="8">
        <v>0</v>
      </c>
      <c r="Z17" s="9">
        <v>1355726.61</v>
      </c>
      <c r="AA17" s="7">
        <v>2.39</v>
      </c>
      <c r="AB17" s="7">
        <v>-0.94</v>
      </c>
      <c r="AC17" s="8">
        <v>0.48</v>
      </c>
      <c r="AD17" s="9">
        <v>355948028.18000001</v>
      </c>
    </row>
    <row r="18" spans="1:30" ht="15" x14ac:dyDescent="0.25">
      <c r="A18" s="3" t="s">
        <v>156</v>
      </c>
      <c r="B18" s="7">
        <v>16.21</v>
      </c>
      <c r="C18" s="7">
        <v>2.37</v>
      </c>
      <c r="D18" s="7">
        <v>14.91</v>
      </c>
      <c r="E18" s="7">
        <v>0.63</v>
      </c>
      <c r="F18" s="7">
        <v>0.37</v>
      </c>
      <c r="G18" s="7">
        <v>69.41</v>
      </c>
      <c r="H18" s="7">
        <v>55.68</v>
      </c>
      <c r="I18" s="7">
        <v>28.66</v>
      </c>
      <c r="J18" s="7">
        <v>7.68</v>
      </c>
      <c r="K18" s="7">
        <v>4.43</v>
      </c>
      <c r="L18" s="7">
        <v>-3.24</v>
      </c>
      <c r="M18" s="7">
        <v>-0.27</v>
      </c>
      <c r="N18" s="7">
        <v>4.2699999999999996</v>
      </c>
      <c r="O18" s="7">
        <v>2.5499999999999998</v>
      </c>
      <c r="P18" s="7">
        <v>-0.46</v>
      </c>
      <c r="Q18" s="7">
        <v>3.64</v>
      </c>
      <c r="R18" s="7">
        <v>4.2300000000000004</v>
      </c>
      <c r="S18" s="7">
        <v>2.48</v>
      </c>
      <c r="T18" s="7">
        <v>6.45</v>
      </c>
      <c r="U18" s="7">
        <v>0.57999999999999996</v>
      </c>
      <c r="V18" s="7">
        <v>0.32</v>
      </c>
      <c r="W18" s="7">
        <v>0.09</v>
      </c>
      <c r="X18" s="7">
        <v>22.33</v>
      </c>
      <c r="Y18" s="8">
        <v>24.57</v>
      </c>
      <c r="Z18" s="9">
        <v>36609541.140000001</v>
      </c>
      <c r="AA18" s="7">
        <v>25.69</v>
      </c>
      <c r="AB18" s="7">
        <v>1.0900000000000001</v>
      </c>
      <c r="AC18" s="8">
        <v>0.09</v>
      </c>
      <c r="AD18" s="9">
        <v>4308176731.3800001</v>
      </c>
    </row>
    <row r="19" spans="1:30" ht="15" x14ac:dyDescent="0.25">
      <c r="A19" s="3" t="s">
        <v>179</v>
      </c>
      <c r="B19" s="7">
        <v>26.4</v>
      </c>
      <c r="C19" s="7">
        <v>4.66</v>
      </c>
      <c r="D19" s="7">
        <v>6.33</v>
      </c>
      <c r="E19" s="7">
        <v>1.0900000000000001</v>
      </c>
      <c r="F19" s="7">
        <v>0.28999999999999998</v>
      </c>
      <c r="G19" s="7">
        <v>78.2</v>
      </c>
      <c r="H19" s="7">
        <v>77.23</v>
      </c>
      <c r="I19" s="7">
        <v>24.89</v>
      </c>
      <c r="J19" s="7">
        <v>2.04</v>
      </c>
      <c r="K19" s="7">
        <v>4.1399999999999997</v>
      </c>
      <c r="L19" s="7">
        <v>2.1</v>
      </c>
      <c r="M19" s="7">
        <v>1.1299999999999999</v>
      </c>
      <c r="N19" s="7">
        <v>1.57</v>
      </c>
      <c r="O19" s="7">
        <v>3.91</v>
      </c>
      <c r="P19" s="7">
        <v>-0.35</v>
      </c>
      <c r="Q19" s="7">
        <v>1.78</v>
      </c>
      <c r="R19" s="7">
        <v>17.260000000000002</v>
      </c>
      <c r="S19" s="7">
        <v>4.5999999999999996</v>
      </c>
      <c r="T19" s="7">
        <v>15.12</v>
      </c>
      <c r="U19" s="7">
        <v>0.27</v>
      </c>
      <c r="V19" s="7">
        <v>0.6</v>
      </c>
      <c r="W19" s="7">
        <v>0.18</v>
      </c>
      <c r="X19" s="7">
        <v>27.49</v>
      </c>
      <c r="Y19" s="8">
        <v>31.52</v>
      </c>
      <c r="Z19" s="9">
        <v>26071890.640000001</v>
      </c>
      <c r="AA19" s="7">
        <v>24.17</v>
      </c>
      <c r="AB19" s="7">
        <v>4.17</v>
      </c>
      <c r="AC19" s="8">
        <v>0.5</v>
      </c>
      <c r="AD19" s="9">
        <v>7736179167.1999998</v>
      </c>
    </row>
    <row r="20" spans="1:30" ht="15" x14ac:dyDescent="0.25">
      <c r="A20" s="3" t="s">
        <v>374</v>
      </c>
      <c r="B20" s="7">
        <v>8.9600000000000009</v>
      </c>
      <c r="C20" s="7">
        <v>4.58</v>
      </c>
      <c r="D20" s="7">
        <v>6.44</v>
      </c>
      <c r="E20" s="7">
        <v>1.1100000000000001</v>
      </c>
      <c r="F20" s="7">
        <v>0.3</v>
      </c>
      <c r="G20" s="7">
        <v>78.2</v>
      </c>
      <c r="H20" s="7">
        <v>77.23</v>
      </c>
      <c r="I20" s="7">
        <v>24.89</v>
      </c>
      <c r="J20" s="7">
        <v>2.08</v>
      </c>
      <c r="K20" s="7">
        <v>4.1399999999999997</v>
      </c>
      <c r="L20" s="7">
        <v>2.1</v>
      </c>
      <c r="M20" s="7">
        <v>1.1299999999999999</v>
      </c>
      <c r="N20" s="7">
        <v>1.6</v>
      </c>
      <c r="O20" s="7">
        <v>3.98</v>
      </c>
      <c r="P20" s="7">
        <v>-0.36</v>
      </c>
      <c r="Q20" s="7">
        <v>1.78</v>
      </c>
      <c r="R20" s="7">
        <v>17.260000000000002</v>
      </c>
      <c r="S20" s="7">
        <v>4.5999999999999996</v>
      </c>
      <c r="T20" s="7">
        <v>15.12</v>
      </c>
      <c r="U20" s="7">
        <v>0.27</v>
      </c>
      <c r="V20" s="7">
        <v>0.6</v>
      </c>
      <c r="W20" s="7">
        <v>0.18</v>
      </c>
      <c r="X20" s="7">
        <v>27.49</v>
      </c>
      <c r="Y20" s="8">
        <v>31.52</v>
      </c>
      <c r="Z20" s="8">
        <v>81098</v>
      </c>
      <c r="AA20" s="7">
        <v>8.06</v>
      </c>
      <c r="AB20" s="7">
        <v>1.39</v>
      </c>
      <c r="AC20" s="8">
        <v>0.51</v>
      </c>
      <c r="AD20" s="9">
        <v>7736179167.1999998</v>
      </c>
    </row>
    <row r="21" spans="1:30" ht="15" x14ac:dyDescent="0.25">
      <c r="A21" s="3" t="s">
        <v>363</v>
      </c>
      <c r="B21" s="7">
        <v>8.77</v>
      </c>
      <c r="C21" s="7">
        <v>4.68</v>
      </c>
      <c r="D21" s="7">
        <v>6.3</v>
      </c>
      <c r="E21" s="7">
        <v>1.0900000000000001</v>
      </c>
      <c r="F21" s="7">
        <v>0.28999999999999998</v>
      </c>
      <c r="G21" s="7">
        <v>78.2</v>
      </c>
      <c r="H21" s="7">
        <v>77.23</v>
      </c>
      <c r="I21" s="7">
        <v>24.89</v>
      </c>
      <c r="J21" s="7">
        <v>2.0299999999999998</v>
      </c>
      <c r="K21" s="7">
        <v>4.1399999999999997</v>
      </c>
      <c r="L21" s="7">
        <v>2.1</v>
      </c>
      <c r="M21" s="7">
        <v>1.1299999999999999</v>
      </c>
      <c r="N21" s="7">
        <v>1.57</v>
      </c>
      <c r="O21" s="7">
        <v>3.9</v>
      </c>
      <c r="P21" s="7">
        <v>-0.35</v>
      </c>
      <c r="Q21" s="7">
        <v>1.78</v>
      </c>
      <c r="R21" s="7">
        <v>17.260000000000002</v>
      </c>
      <c r="S21" s="7">
        <v>4.5999999999999996</v>
      </c>
      <c r="T21" s="7">
        <v>15.12</v>
      </c>
      <c r="U21" s="7">
        <v>0.27</v>
      </c>
      <c r="V21" s="7">
        <v>0.6</v>
      </c>
      <c r="W21" s="7">
        <v>0.18</v>
      </c>
      <c r="X21" s="7">
        <v>27.49</v>
      </c>
      <c r="Y21" s="8">
        <v>31.52</v>
      </c>
      <c r="Z21" s="9">
        <v>128061.75</v>
      </c>
      <c r="AA21" s="7">
        <v>8.06</v>
      </c>
      <c r="AB21" s="7">
        <v>1.39</v>
      </c>
      <c r="AC21" s="8">
        <v>0.5</v>
      </c>
      <c r="AD21" s="9">
        <v>7736179167.1999998</v>
      </c>
    </row>
    <row r="22" spans="1:30" ht="15" x14ac:dyDescent="0.25">
      <c r="A22" s="3" t="s">
        <v>142</v>
      </c>
      <c r="B22" s="7">
        <v>1.98</v>
      </c>
      <c r="C22" s="7">
        <v>0</v>
      </c>
      <c r="D22" s="7">
        <v>-4.5599999999999996</v>
      </c>
      <c r="E22" s="7">
        <v>0.62</v>
      </c>
      <c r="F22" s="7">
        <v>0.2</v>
      </c>
      <c r="G22" s="7">
        <v>44.23</v>
      </c>
      <c r="H22" s="7">
        <v>-0.85</v>
      </c>
      <c r="I22" s="7">
        <v>-5.52</v>
      </c>
      <c r="J22" s="7">
        <v>-29.75</v>
      </c>
      <c r="K22" s="7">
        <v>-86.34</v>
      </c>
      <c r="L22" s="7">
        <v>-56.59</v>
      </c>
      <c r="M22" s="7">
        <v>1.18</v>
      </c>
      <c r="N22" s="7">
        <v>0.25</v>
      </c>
      <c r="O22" s="7">
        <v>1.67</v>
      </c>
      <c r="P22" s="7">
        <v>-0.41</v>
      </c>
      <c r="Q22" s="7">
        <v>1.32</v>
      </c>
      <c r="R22" s="7">
        <v>-13.62</v>
      </c>
      <c r="S22" s="7">
        <v>-4.46</v>
      </c>
      <c r="T22" s="7">
        <v>-4.51</v>
      </c>
      <c r="U22" s="7">
        <v>0.33</v>
      </c>
      <c r="V22" s="7">
        <v>0.67</v>
      </c>
      <c r="W22" s="7">
        <v>0.81</v>
      </c>
      <c r="X22" s="7">
        <v>-2.41</v>
      </c>
      <c r="Y22" s="8">
        <v>0</v>
      </c>
      <c r="Z22" s="9">
        <v>8796581.5399999991</v>
      </c>
      <c r="AA22" s="7">
        <v>3.19</v>
      </c>
      <c r="AB22" s="7">
        <v>-0.43</v>
      </c>
      <c r="AC22" s="8">
        <v>0</v>
      </c>
      <c r="AD22" s="9">
        <v>678814428.60000002</v>
      </c>
    </row>
    <row r="23" spans="1:30" ht="15" x14ac:dyDescent="0.25">
      <c r="A23" s="3" t="s">
        <v>92</v>
      </c>
      <c r="B23" s="7">
        <v>23.72</v>
      </c>
      <c r="C23" s="7">
        <v>1.28</v>
      </c>
      <c r="D23" s="8">
        <v>16.829999999999998</v>
      </c>
      <c r="E23" s="7">
        <v>2.59</v>
      </c>
      <c r="F23" s="7">
        <v>0.45</v>
      </c>
      <c r="G23" s="7">
        <v>21.59</v>
      </c>
      <c r="H23" s="7">
        <v>16.989999999999998</v>
      </c>
      <c r="I23" s="7">
        <v>6.58</v>
      </c>
      <c r="J23" s="8">
        <v>6.51</v>
      </c>
      <c r="K23" s="8">
        <v>12.02</v>
      </c>
      <c r="L23" s="7">
        <v>5.51</v>
      </c>
      <c r="M23" s="7">
        <v>2.19</v>
      </c>
      <c r="N23" s="7">
        <v>1.1100000000000001</v>
      </c>
      <c r="O23" s="7">
        <v>2.12</v>
      </c>
      <c r="P23" s="7">
        <v>-0.73</v>
      </c>
      <c r="Q23" s="7">
        <v>2.2599999999999998</v>
      </c>
      <c r="R23" s="7">
        <v>15.4</v>
      </c>
      <c r="S23" s="7">
        <v>2.68</v>
      </c>
      <c r="T23" s="7">
        <v>7.1</v>
      </c>
      <c r="U23" s="7">
        <v>0.17</v>
      </c>
      <c r="V23" s="7">
        <v>0.8</v>
      </c>
      <c r="W23" s="7">
        <v>0.41</v>
      </c>
      <c r="X23" s="7">
        <v>0</v>
      </c>
      <c r="Y23" s="8">
        <v>0</v>
      </c>
      <c r="Z23" s="9">
        <v>32755683.710000001</v>
      </c>
      <c r="AA23" s="7">
        <v>9.15</v>
      </c>
      <c r="AB23" s="7">
        <v>1.41</v>
      </c>
      <c r="AC23" s="8">
        <v>0.12</v>
      </c>
      <c r="AD23" s="9">
        <v>2678832147.3600001</v>
      </c>
    </row>
    <row r="24" spans="1:30" ht="15" x14ac:dyDescent="0.25">
      <c r="A24" s="3" t="s">
        <v>54</v>
      </c>
      <c r="B24" s="7">
        <v>15.61</v>
      </c>
      <c r="C24" s="7">
        <v>3.98</v>
      </c>
      <c r="D24" s="8">
        <v>24.84</v>
      </c>
      <c r="E24" s="7">
        <v>0.92</v>
      </c>
      <c r="F24" s="7">
        <v>0.32</v>
      </c>
      <c r="G24" s="7">
        <v>30.11</v>
      </c>
      <c r="H24" s="7">
        <v>4.29</v>
      </c>
      <c r="I24" s="7">
        <v>2.15</v>
      </c>
      <c r="J24" s="8">
        <v>12.46</v>
      </c>
      <c r="K24" s="8">
        <v>19.690000000000001</v>
      </c>
      <c r="L24" s="7">
        <v>7.24</v>
      </c>
      <c r="M24" s="7">
        <v>0.54</v>
      </c>
      <c r="N24" s="7">
        <v>0.53</v>
      </c>
      <c r="O24" s="7">
        <v>1.61</v>
      </c>
      <c r="P24" s="7">
        <v>-0.6</v>
      </c>
      <c r="Q24" s="7">
        <v>1.76</v>
      </c>
      <c r="R24" s="7">
        <v>3.72</v>
      </c>
      <c r="S24" s="7">
        <v>1.3</v>
      </c>
      <c r="T24" s="7">
        <v>1.98</v>
      </c>
      <c r="U24" s="7">
        <v>0.35</v>
      </c>
      <c r="V24" s="7">
        <v>0.65</v>
      </c>
      <c r="W24" s="7">
        <v>0.61</v>
      </c>
      <c r="X24" s="7">
        <v>21.42</v>
      </c>
      <c r="Y24" s="8">
        <v>0</v>
      </c>
      <c r="Z24" s="9">
        <v>198175652.71000001</v>
      </c>
      <c r="AA24" s="8">
        <v>16.899999999999999</v>
      </c>
      <c r="AB24" s="8">
        <v>0.63</v>
      </c>
      <c r="AC24" s="8">
        <v>-0.08</v>
      </c>
      <c r="AD24" s="9">
        <v>14160094809</v>
      </c>
    </row>
    <row r="25" spans="1:30" ht="15" x14ac:dyDescent="0.25">
      <c r="A25" s="3" t="s">
        <v>153</v>
      </c>
      <c r="B25" s="8">
        <v>4.3099999999999996</v>
      </c>
      <c r="C25" s="7">
        <v>0</v>
      </c>
      <c r="D25" s="8">
        <v>-7.57</v>
      </c>
      <c r="E25" s="7">
        <v>0.61</v>
      </c>
      <c r="F25" s="7">
        <v>0.16</v>
      </c>
      <c r="G25" s="7">
        <v>55.89</v>
      </c>
      <c r="H25" s="7">
        <v>11.91</v>
      </c>
      <c r="I25" s="7">
        <v>-7.33</v>
      </c>
      <c r="J25" s="7">
        <v>4.66</v>
      </c>
      <c r="K25" s="7">
        <v>14.6</v>
      </c>
      <c r="L25" s="7">
        <v>9.93</v>
      </c>
      <c r="M25" s="7">
        <v>1.3</v>
      </c>
      <c r="N25" s="7">
        <v>0.55000000000000004</v>
      </c>
      <c r="O25" s="7">
        <v>1.89</v>
      </c>
      <c r="P25" s="7">
        <v>-0.2</v>
      </c>
      <c r="Q25" s="7">
        <v>1.7</v>
      </c>
      <c r="R25" s="7">
        <v>-8.06</v>
      </c>
      <c r="S25" s="7">
        <v>-2.12</v>
      </c>
      <c r="T25" s="7">
        <v>3.79</v>
      </c>
      <c r="U25" s="7">
        <v>0.26</v>
      </c>
      <c r="V25" s="7">
        <v>0.7</v>
      </c>
      <c r="W25" s="7">
        <v>0.28999999999999998</v>
      </c>
      <c r="X25" s="7">
        <v>22.51</v>
      </c>
      <c r="Y25" s="8">
        <v>0</v>
      </c>
      <c r="Z25" s="9">
        <v>15186995.68</v>
      </c>
      <c r="AA25" s="8">
        <v>7.06</v>
      </c>
      <c r="AB25" s="8">
        <v>-0.56999999999999995</v>
      </c>
      <c r="AC25" s="8">
        <v>0.01</v>
      </c>
      <c r="AD25" s="9">
        <v>1740674549.55</v>
      </c>
    </row>
    <row r="26" spans="1:30" ht="15" x14ac:dyDescent="0.25">
      <c r="A26" s="3" t="s">
        <v>258</v>
      </c>
      <c r="B26" s="8">
        <v>26.89</v>
      </c>
      <c r="C26" s="7">
        <v>0.26</v>
      </c>
      <c r="D26" s="8">
        <v>65.290000000000006</v>
      </c>
      <c r="E26" s="7">
        <v>1.03</v>
      </c>
      <c r="F26" s="7">
        <v>0.57999999999999996</v>
      </c>
      <c r="G26" s="7">
        <v>100</v>
      </c>
      <c r="H26" s="7">
        <v>7.36</v>
      </c>
      <c r="I26" s="7">
        <v>2.85</v>
      </c>
      <c r="J26" s="7">
        <v>25.28</v>
      </c>
      <c r="K26" s="7">
        <v>18.489999999999998</v>
      </c>
      <c r="L26" s="7">
        <v>-6.79</v>
      </c>
      <c r="M26" s="7">
        <v>-0.28000000000000003</v>
      </c>
      <c r="N26" s="7">
        <v>1.86</v>
      </c>
      <c r="O26" s="7">
        <v>8.6300000000000008</v>
      </c>
      <c r="P26" s="7">
        <v>-0.79</v>
      </c>
      <c r="Q26" s="7">
        <v>1.34</v>
      </c>
      <c r="R26" s="7">
        <v>1.58</v>
      </c>
      <c r="S26" s="7">
        <v>0.88</v>
      </c>
      <c r="T26" s="7">
        <v>3.83</v>
      </c>
      <c r="U26" s="7">
        <v>0.56000000000000005</v>
      </c>
      <c r="V26" s="7">
        <v>0.44</v>
      </c>
      <c r="W26" s="7">
        <v>0.31</v>
      </c>
      <c r="X26" s="7">
        <v>4.5</v>
      </c>
      <c r="Y26" s="8">
        <v>0</v>
      </c>
      <c r="Z26" s="9">
        <v>1891095.54</v>
      </c>
      <c r="AA26" s="8">
        <v>26.02</v>
      </c>
      <c r="AB26" s="8">
        <v>0.41</v>
      </c>
      <c r="AC26" s="8">
        <v>0.02</v>
      </c>
      <c r="AD26" s="9">
        <v>308700803.25999999</v>
      </c>
    </row>
    <row r="27" spans="1:30" ht="15" x14ac:dyDescent="0.25">
      <c r="A27" s="3" t="s">
        <v>532</v>
      </c>
      <c r="B27" s="8">
        <v>197.64</v>
      </c>
      <c r="C27" s="7">
        <v>0</v>
      </c>
      <c r="D27" s="7">
        <v>-0.35</v>
      </c>
      <c r="E27" s="8">
        <v>0.02</v>
      </c>
      <c r="F27" s="8">
        <v>0.01</v>
      </c>
      <c r="G27" s="7">
        <v>99.6</v>
      </c>
      <c r="H27" s="7">
        <v>-89.65</v>
      </c>
      <c r="I27" s="7">
        <v>-42.25</v>
      </c>
      <c r="J27" s="7">
        <v>-0.17</v>
      </c>
      <c r="K27" s="7">
        <v>-1.48</v>
      </c>
      <c r="L27" s="7">
        <v>0.53</v>
      </c>
      <c r="M27" s="7">
        <v>-0.05</v>
      </c>
      <c r="N27" s="7">
        <v>0.15</v>
      </c>
      <c r="O27" s="8">
        <v>0.02</v>
      </c>
      <c r="P27" s="8">
        <v>-0.01</v>
      </c>
      <c r="Q27" s="7">
        <v>4.1399999999999997</v>
      </c>
      <c r="R27" s="8">
        <v>-4.58</v>
      </c>
      <c r="S27" s="8">
        <v>-2.0699999999999998</v>
      </c>
      <c r="T27" s="8">
        <v>-13.12</v>
      </c>
      <c r="U27" s="7">
        <v>0.45</v>
      </c>
      <c r="V27" s="7">
        <v>0.55000000000000004</v>
      </c>
      <c r="W27" s="7">
        <v>0.05</v>
      </c>
      <c r="X27" s="7">
        <v>-6.46</v>
      </c>
      <c r="Y27" s="7">
        <v>0</v>
      </c>
      <c r="Z27" s="8">
        <v>0</v>
      </c>
      <c r="AA27" s="8">
        <v>12267.55</v>
      </c>
      <c r="AB27" s="8">
        <v>-561.66</v>
      </c>
      <c r="AC27" s="8">
        <v>0</v>
      </c>
      <c r="AD27" s="9">
        <v>44442750</v>
      </c>
    </row>
    <row r="28" spans="1:30" ht="15" x14ac:dyDescent="0.25">
      <c r="A28" s="11" t="s">
        <v>533</v>
      </c>
      <c r="B28" s="8">
        <v>3500</v>
      </c>
      <c r="C28" s="7">
        <v>0</v>
      </c>
      <c r="D28" s="7">
        <v>-6.23</v>
      </c>
      <c r="E28" s="7">
        <v>0.28999999999999998</v>
      </c>
      <c r="F28" s="8">
        <v>0.13</v>
      </c>
      <c r="G28" s="7">
        <v>99.6</v>
      </c>
      <c r="H28" s="7">
        <v>-89.65</v>
      </c>
      <c r="I28" s="7">
        <v>-42.25</v>
      </c>
      <c r="J28" s="7">
        <v>-2.94</v>
      </c>
      <c r="K28" s="7">
        <v>-1.48</v>
      </c>
      <c r="L28" s="7">
        <v>0.53</v>
      </c>
      <c r="M28" s="7">
        <v>-0.05</v>
      </c>
      <c r="N28" s="7">
        <v>2.63</v>
      </c>
      <c r="O28" s="7">
        <v>0.44</v>
      </c>
      <c r="P28" s="7">
        <v>-0.21</v>
      </c>
      <c r="Q28" s="7">
        <v>4.1399999999999997</v>
      </c>
      <c r="R28" s="8">
        <v>-4.58</v>
      </c>
      <c r="S28" s="7">
        <v>-2.0699999999999998</v>
      </c>
      <c r="T28" s="7">
        <v>-13.12</v>
      </c>
      <c r="U28" s="7">
        <v>0.45</v>
      </c>
      <c r="V28" s="7">
        <v>0.55000000000000004</v>
      </c>
      <c r="W28" s="7">
        <v>0.05</v>
      </c>
      <c r="X28" s="7">
        <v>-6.46</v>
      </c>
      <c r="Y28" s="7">
        <v>0</v>
      </c>
      <c r="Z28" s="8">
        <v>0</v>
      </c>
      <c r="AA28" s="8">
        <v>12267.55</v>
      </c>
      <c r="AB28" s="8">
        <v>-561.66</v>
      </c>
      <c r="AC28" s="8">
        <v>0.05</v>
      </c>
      <c r="AD28" s="9">
        <v>44442750</v>
      </c>
    </row>
    <row r="29" spans="1:30" ht="15" x14ac:dyDescent="0.25">
      <c r="A29" s="3" t="s">
        <v>202</v>
      </c>
      <c r="B29" s="7">
        <v>11.41</v>
      </c>
      <c r="C29" s="7">
        <v>2.25</v>
      </c>
      <c r="D29" s="7">
        <v>50.34</v>
      </c>
      <c r="E29" s="7">
        <v>3.48</v>
      </c>
      <c r="F29" s="8">
        <v>1.23</v>
      </c>
      <c r="G29" s="7">
        <v>47.2</v>
      </c>
      <c r="H29" s="7">
        <v>32.46</v>
      </c>
      <c r="I29" s="7">
        <v>14.69</v>
      </c>
      <c r="J29" s="7">
        <v>22.78</v>
      </c>
      <c r="K29" s="7">
        <v>25.54</v>
      </c>
      <c r="L29" s="7">
        <v>2.75</v>
      </c>
      <c r="M29" s="7">
        <v>0.42</v>
      </c>
      <c r="N29" s="7">
        <v>7.4</v>
      </c>
      <c r="O29" s="7">
        <v>3.04</v>
      </c>
      <c r="P29" s="7">
        <v>-2.52</v>
      </c>
      <c r="Q29" s="7">
        <v>4.78</v>
      </c>
      <c r="R29" s="7">
        <v>6.9</v>
      </c>
      <c r="S29" s="7">
        <v>2.44</v>
      </c>
      <c r="T29" s="7">
        <v>4.62</v>
      </c>
      <c r="U29" s="7">
        <v>0.35</v>
      </c>
      <c r="V29" s="7">
        <v>0.65</v>
      </c>
      <c r="W29" s="7">
        <v>0.17</v>
      </c>
      <c r="X29" s="7">
        <v>0</v>
      </c>
      <c r="Y29" s="8">
        <v>0</v>
      </c>
      <c r="Z29" s="9">
        <v>4665366.07</v>
      </c>
      <c r="AA29" s="7">
        <v>3.28</v>
      </c>
      <c r="AB29" s="7">
        <v>0.23</v>
      </c>
      <c r="AC29" s="8">
        <v>0.2</v>
      </c>
      <c r="AD29" s="9">
        <v>3945116134.6100001</v>
      </c>
    </row>
    <row r="30" spans="1:30" ht="15" x14ac:dyDescent="0.25">
      <c r="A30" s="3" t="s">
        <v>124</v>
      </c>
      <c r="B30" s="7">
        <v>69.17</v>
      </c>
      <c r="C30" s="7">
        <v>2.4500000000000002</v>
      </c>
      <c r="D30" s="7">
        <v>17.13</v>
      </c>
      <c r="E30" s="7">
        <v>3.04</v>
      </c>
      <c r="F30" s="8">
        <v>1.89</v>
      </c>
      <c r="G30" s="8">
        <v>52.81</v>
      </c>
      <c r="H30" s="8">
        <v>16.73</v>
      </c>
      <c r="I30" s="8">
        <v>11.78</v>
      </c>
      <c r="J30" s="7">
        <v>12.06</v>
      </c>
      <c r="K30" s="7">
        <v>11.38</v>
      </c>
      <c r="L30" s="7">
        <v>-0.68</v>
      </c>
      <c r="M30" s="7">
        <v>-0.17</v>
      </c>
      <c r="N30" s="7">
        <v>2.02</v>
      </c>
      <c r="O30" s="7">
        <v>9.0399999999999991</v>
      </c>
      <c r="P30" s="7">
        <v>-3.97</v>
      </c>
      <c r="Q30" s="7">
        <v>1.66</v>
      </c>
      <c r="R30" s="7">
        <v>17.75</v>
      </c>
      <c r="S30" s="7">
        <v>11.01</v>
      </c>
      <c r="T30" s="7">
        <v>18.91</v>
      </c>
      <c r="U30" s="7">
        <v>0.62</v>
      </c>
      <c r="V30" s="7">
        <v>0.38</v>
      </c>
      <c r="W30" s="7">
        <v>0.94</v>
      </c>
      <c r="X30" s="7">
        <v>18.73</v>
      </c>
      <c r="Y30" s="8">
        <v>30.72</v>
      </c>
      <c r="Z30" s="9">
        <v>71325386.180000007</v>
      </c>
      <c r="AA30" s="7">
        <v>22.75</v>
      </c>
      <c r="AB30" s="7">
        <v>4.04</v>
      </c>
      <c r="AC30" s="8">
        <v>0.01</v>
      </c>
      <c r="AD30" s="9">
        <v>7594604468.2299995</v>
      </c>
    </row>
    <row r="31" spans="1:30" ht="15" x14ac:dyDescent="0.25">
      <c r="A31" s="3" t="s">
        <v>57</v>
      </c>
      <c r="B31" s="7">
        <v>15.35</v>
      </c>
      <c r="C31" s="7">
        <v>1.1200000000000001</v>
      </c>
      <c r="D31" s="7">
        <v>13.06</v>
      </c>
      <c r="E31" s="7">
        <v>6.93</v>
      </c>
      <c r="F31" s="7">
        <v>0.64</v>
      </c>
      <c r="G31" s="8">
        <v>17</v>
      </c>
      <c r="H31" s="8">
        <v>5.97</v>
      </c>
      <c r="I31" s="8">
        <v>3.61</v>
      </c>
      <c r="J31" s="7">
        <v>7.89</v>
      </c>
      <c r="K31" s="7">
        <v>10.41</v>
      </c>
      <c r="L31" s="7">
        <v>2.52</v>
      </c>
      <c r="M31" s="7">
        <v>2.2200000000000002</v>
      </c>
      <c r="N31" s="7">
        <v>0.47</v>
      </c>
      <c r="O31" s="7">
        <v>23.11</v>
      </c>
      <c r="P31" s="7">
        <v>-1.02</v>
      </c>
      <c r="Q31" s="7">
        <v>1.08</v>
      </c>
      <c r="R31" s="7">
        <v>53.08</v>
      </c>
      <c r="S31" s="7">
        <v>4.88</v>
      </c>
      <c r="T31" s="7">
        <v>17.75</v>
      </c>
      <c r="U31" s="7">
        <v>0.09</v>
      </c>
      <c r="V31" s="7">
        <v>0.91</v>
      </c>
      <c r="W31" s="7">
        <v>1.35</v>
      </c>
      <c r="X31" s="7">
        <v>0</v>
      </c>
      <c r="Y31" s="8">
        <v>0</v>
      </c>
      <c r="Z31" s="9">
        <v>126148728.93000001</v>
      </c>
      <c r="AA31" s="7">
        <v>2.21</v>
      </c>
      <c r="AB31" s="7">
        <v>1.18</v>
      </c>
      <c r="AC31" s="8">
        <v>4.37</v>
      </c>
      <c r="AD31" s="9">
        <v>20679721867.849998</v>
      </c>
    </row>
    <row r="32" spans="1:30" ht="15" x14ac:dyDescent="0.25">
      <c r="A32" s="3" t="s">
        <v>338</v>
      </c>
      <c r="B32" s="7">
        <v>1.1000000000000001</v>
      </c>
      <c r="C32" s="7">
        <v>0</v>
      </c>
      <c r="D32" s="7">
        <v>-0.17</v>
      </c>
      <c r="E32" s="7">
        <v>0.39</v>
      </c>
      <c r="F32" s="7">
        <v>0.02</v>
      </c>
      <c r="G32" s="8">
        <v>8.42</v>
      </c>
      <c r="H32" s="8">
        <v>-14.28</v>
      </c>
      <c r="I32" s="8">
        <v>-17.46</v>
      </c>
      <c r="J32" s="7">
        <v>-0.21</v>
      </c>
      <c r="K32" s="7">
        <v>-2.4700000000000002</v>
      </c>
      <c r="L32" s="7">
        <v>-2.2599999999999998</v>
      </c>
      <c r="M32" s="7">
        <v>4.25</v>
      </c>
      <c r="N32" s="7">
        <v>0.03</v>
      </c>
      <c r="O32" s="7">
        <v>-0.05</v>
      </c>
      <c r="P32" s="7">
        <v>-0.02</v>
      </c>
      <c r="Q32" s="7">
        <v>0.39</v>
      </c>
      <c r="R32" s="7">
        <v>-229.65</v>
      </c>
      <c r="S32" s="7">
        <v>-9.94</v>
      </c>
      <c r="T32" s="7">
        <v>-42.78</v>
      </c>
      <c r="U32" s="7">
        <v>0.04</v>
      </c>
      <c r="V32" s="7">
        <v>0.96</v>
      </c>
      <c r="W32" s="7">
        <v>0.56999999999999995</v>
      </c>
      <c r="X32" s="7">
        <v>-12.49</v>
      </c>
      <c r="Y32" s="8">
        <v>0</v>
      </c>
      <c r="Z32" s="8">
        <v>72048.61</v>
      </c>
      <c r="AA32" s="7">
        <v>2.85</v>
      </c>
      <c r="AB32" s="7">
        <v>-6.55</v>
      </c>
      <c r="AC32" s="8">
        <v>-0.02</v>
      </c>
      <c r="AD32" s="9">
        <v>29381391.600000001</v>
      </c>
    </row>
    <row r="33" spans="1:30" ht="15" x14ac:dyDescent="0.25">
      <c r="A33" s="3" t="s">
        <v>344</v>
      </c>
      <c r="B33" s="7">
        <v>2.52</v>
      </c>
      <c r="C33" s="7">
        <v>2.74</v>
      </c>
      <c r="D33" s="7">
        <v>5.76</v>
      </c>
      <c r="E33" s="7">
        <v>2.4500000000000002</v>
      </c>
      <c r="F33" s="8">
        <v>1.64</v>
      </c>
      <c r="G33" s="8">
        <v>100</v>
      </c>
      <c r="H33" s="8">
        <v>29.38</v>
      </c>
      <c r="I33" s="8">
        <v>30.89</v>
      </c>
      <c r="J33" s="7">
        <v>6.06</v>
      </c>
      <c r="K33" s="7">
        <v>4.21</v>
      </c>
      <c r="L33" s="7">
        <v>-1.84</v>
      </c>
      <c r="M33" s="7">
        <v>-0.75</v>
      </c>
      <c r="N33" s="7">
        <v>1.78</v>
      </c>
      <c r="O33" s="8">
        <v>1.87</v>
      </c>
      <c r="P33" s="8">
        <v>-78.209999999999994</v>
      </c>
      <c r="Q33" s="7">
        <v>10.02</v>
      </c>
      <c r="R33" s="8">
        <v>42.54</v>
      </c>
      <c r="S33" s="8">
        <v>28.54</v>
      </c>
      <c r="T33" s="8">
        <v>38.72</v>
      </c>
      <c r="U33" s="7">
        <v>0.67</v>
      </c>
      <c r="V33" s="7">
        <v>0.33</v>
      </c>
      <c r="W33" s="7">
        <v>0.92</v>
      </c>
      <c r="X33" s="7">
        <v>0</v>
      </c>
      <c r="Y33" s="8">
        <v>0</v>
      </c>
      <c r="Z33" s="9">
        <v>138688.89000000001</v>
      </c>
      <c r="AA33" s="7">
        <v>1.03</v>
      </c>
      <c r="AB33" s="7">
        <v>0.44</v>
      </c>
      <c r="AC33" s="8">
        <v>-0.3</v>
      </c>
      <c r="AD33" s="9">
        <v>59988342.960000001</v>
      </c>
    </row>
    <row r="34" spans="1:30" ht="15" x14ac:dyDescent="0.25">
      <c r="A34" s="3" t="s">
        <v>244</v>
      </c>
      <c r="B34" s="7">
        <v>29.51</v>
      </c>
      <c r="C34" s="7">
        <v>9.02</v>
      </c>
      <c r="D34" s="7">
        <v>5.66</v>
      </c>
      <c r="E34" s="7">
        <v>1.37</v>
      </c>
      <c r="F34" s="8">
        <v>0.63</v>
      </c>
      <c r="G34" s="8">
        <v>41.3</v>
      </c>
      <c r="H34" s="8">
        <v>27.82</v>
      </c>
      <c r="I34" s="8">
        <v>15.68</v>
      </c>
      <c r="J34" s="7">
        <v>3.19</v>
      </c>
      <c r="K34" s="7">
        <v>3.15</v>
      </c>
      <c r="L34" s="7">
        <v>-0.04</v>
      </c>
      <c r="M34" s="7">
        <v>-0.02</v>
      </c>
      <c r="N34" s="7">
        <v>0.89</v>
      </c>
      <c r="O34" s="8">
        <v>2.97</v>
      </c>
      <c r="P34" s="8">
        <v>-1.17</v>
      </c>
      <c r="Q34" s="7">
        <v>1.86</v>
      </c>
      <c r="R34" s="8">
        <v>24.29</v>
      </c>
      <c r="S34" s="8">
        <v>11.16</v>
      </c>
      <c r="T34" s="8">
        <v>16.45</v>
      </c>
      <c r="U34" s="7">
        <v>0.46</v>
      </c>
      <c r="V34" s="7">
        <v>0.54</v>
      </c>
      <c r="W34" s="7">
        <v>0.71</v>
      </c>
      <c r="X34" s="7">
        <v>0</v>
      </c>
      <c r="Y34" s="8">
        <v>0</v>
      </c>
      <c r="Z34" s="10">
        <v>4351970.96</v>
      </c>
      <c r="AA34" s="7">
        <v>21.48</v>
      </c>
      <c r="AB34" s="7">
        <v>5.22</v>
      </c>
      <c r="AC34" s="8">
        <v>-0.18</v>
      </c>
      <c r="AD34" s="9">
        <v>2087609994.5999999</v>
      </c>
    </row>
    <row r="35" spans="1:30" ht="15" x14ac:dyDescent="0.25">
      <c r="A35" s="3" t="s">
        <v>534</v>
      </c>
      <c r="B35" s="7">
        <v>14.18</v>
      </c>
      <c r="C35" s="7">
        <v>0.71</v>
      </c>
      <c r="D35" s="7">
        <v>539.12</v>
      </c>
      <c r="E35" s="7">
        <v>1.1100000000000001</v>
      </c>
      <c r="F35" s="8">
        <v>0.5</v>
      </c>
      <c r="G35" s="8">
        <v>28.7</v>
      </c>
      <c r="H35" s="8">
        <v>30.66</v>
      </c>
      <c r="I35" s="8">
        <v>1.46</v>
      </c>
      <c r="J35" s="7">
        <v>25.63</v>
      </c>
      <c r="K35" s="7">
        <v>28.63</v>
      </c>
      <c r="L35" s="7">
        <v>3</v>
      </c>
      <c r="M35" s="7">
        <v>0.13</v>
      </c>
      <c r="N35" s="7">
        <v>7.86</v>
      </c>
      <c r="O35" s="7">
        <v>5.98</v>
      </c>
      <c r="P35" s="8">
        <v>-0.62</v>
      </c>
      <c r="Q35" s="7">
        <v>1.77</v>
      </c>
      <c r="R35" s="8">
        <v>0.21</v>
      </c>
      <c r="S35" s="8">
        <v>0.09</v>
      </c>
      <c r="T35" s="8">
        <v>2.68</v>
      </c>
      <c r="U35" s="7">
        <v>0.45</v>
      </c>
      <c r="V35" s="7">
        <v>0.55000000000000004</v>
      </c>
      <c r="W35" s="7">
        <v>0.06</v>
      </c>
      <c r="X35" s="7">
        <v>0</v>
      </c>
      <c r="Y35" s="8">
        <v>0</v>
      </c>
      <c r="Z35" s="9">
        <v>40679823.890000001</v>
      </c>
      <c r="AA35" s="7">
        <v>12.82</v>
      </c>
      <c r="AB35" s="7">
        <v>0.03</v>
      </c>
      <c r="AC35" s="8">
        <v>0</v>
      </c>
      <c r="AD35" s="9">
        <v>14180000000</v>
      </c>
    </row>
    <row r="36" spans="1:30" ht="15" x14ac:dyDescent="0.25">
      <c r="A36" s="3" t="s">
        <v>361</v>
      </c>
      <c r="B36" s="7">
        <v>20.89</v>
      </c>
      <c r="C36" s="7">
        <v>0</v>
      </c>
      <c r="D36" s="7">
        <v>-1.19</v>
      </c>
      <c r="E36" s="7">
        <v>-6.48</v>
      </c>
      <c r="F36" s="7">
        <v>0.26</v>
      </c>
      <c r="G36" s="7">
        <v>-4.59</v>
      </c>
      <c r="H36" s="8">
        <v>-126.33</v>
      </c>
      <c r="I36" s="8">
        <v>-204.76</v>
      </c>
      <c r="J36" s="7">
        <v>-1.93</v>
      </c>
      <c r="K36" s="7">
        <v>-5.42</v>
      </c>
      <c r="L36" s="7">
        <v>-3.49</v>
      </c>
      <c r="M36" s="7">
        <v>0</v>
      </c>
      <c r="N36" s="7">
        <v>2.4300000000000002</v>
      </c>
      <c r="O36" s="7">
        <v>-3.83</v>
      </c>
      <c r="P36" s="7">
        <v>-0.4</v>
      </c>
      <c r="Q36" s="7">
        <v>0.83</v>
      </c>
      <c r="R36" s="8">
        <v>-544.82000000000005</v>
      </c>
      <c r="S36" s="7">
        <v>-22.1</v>
      </c>
      <c r="T36" s="7">
        <v>-28.99</v>
      </c>
      <c r="U36" s="7">
        <v>-0.04</v>
      </c>
      <c r="V36" s="7">
        <v>1.04</v>
      </c>
      <c r="W36" s="7">
        <v>0.11</v>
      </c>
      <c r="X36" s="7">
        <v>0</v>
      </c>
      <c r="Y36" s="8">
        <v>0</v>
      </c>
      <c r="Z36" s="8">
        <v>37704.22</v>
      </c>
      <c r="AA36" s="7">
        <v>-3.23</v>
      </c>
      <c r="AB36" s="7">
        <v>-17.57</v>
      </c>
      <c r="AC36" s="8">
        <v>-0.06</v>
      </c>
      <c r="AD36" s="9">
        <v>468265936.66000003</v>
      </c>
    </row>
    <row r="37" spans="1:30" ht="15" x14ac:dyDescent="0.25">
      <c r="A37" s="3" t="s">
        <v>294</v>
      </c>
      <c r="B37" s="7">
        <v>3.37</v>
      </c>
      <c r="C37" s="7">
        <v>0</v>
      </c>
      <c r="D37" s="7">
        <v>6.87</v>
      </c>
      <c r="E37" s="7">
        <v>1.55</v>
      </c>
      <c r="F37" s="7">
        <v>0.4</v>
      </c>
      <c r="G37" s="7">
        <v>18.34</v>
      </c>
      <c r="H37" s="8">
        <v>24.69</v>
      </c>
      <c r="I37" s="8">
        <v>18.16</v>
      </c>
      <c r="J37" s="7">
        <v>5.05</v>
      </c>
      <c r="K37" s="7">
        <v>4.18</v>
      </c>
      <c r="L37" s="7">
        <v>0.35</v>
      </c>
      <c r="M37" s="7">
        <v>0.11</v>
      </c>
      <c r="N37" s="7">
        <v>1.25</v>
      </c>
      <c r="O37" s="7">
        <v>-23.33</v>
      </c>
      <c r="P37" s="7">
        <v>-0.57999999999999996</v>
      </c>
      <c r="Q37" s="7">
        <v>0.95</v>
      </c>
      <c r="R37" s="7">
        <v>22.53</v>
      </c>
      <c r="S37" s="7">
        <v>5.87</v>
      </c>
      <c r="T37" s="7">
        <v>22.51</v>
      </c>
      <c r="U37" s="7">
        <v>0.26</v>
      </c>
      <c r="V37" s="7">
        <v>0.74</v>
      </c>
      <c r="W37" s="7">
        <v>0.32</v>
      </c>
      <c r="X37" s="7">
        <v>-8.8699999999999992</v>
      </c>
      <c r="Y37" s="8">
        <v>0</v>
      </c>
      <c r="Z37" s="9">
        <v>130790.46</v>
      </c>
      <c r="AA37" s="7">
        <v>2.1800000000000002</v>
      </c>
      <c r="AB37" s="7">
        <v>0.49</v>
      </c>
      <c r="AC37" s="8">
        <v>-0.08</v>
      </c>
      <c r="AD37" s="9">
        <v>139210500</v>
      </c>
    </row>
    <row r="38" spans="1:30" ht="15" x14ac:dyDescent="0.25">
      <c r="A38" s="3" t="s">
        <v>256</v>
      </c>
      <c r="B38" s="7">
        <v>2.15</v>
      </c>
      <c r="C38" s="7">
        <v>0</v>
      </c>
      <c r="D38" s="7">
        <v>4.38</v>
      </c>
      <c r="E38" s="7">
        <v>0.99</v>
      </c>
      <c r="F38" s="7">
        <v>0.26</v>
      </c>
      <c r="G38" s="7">
        <v>18.34</v>
      </c>
      <c r="H38" s="7">
        <v>24.69</v>
      </c>
      <c r="I38" s="7">
        <v>18.16</v>
      </c>
      <c r="J38" s="7">
        <v>3.22</v>
      </c>
      <c r="K38" s="7">
        <v>4.18</v>
      </c>
      <c r="L38" s="7">
        <v>0.35</v>
      </c>
      <c r="M38" s="7">
        <v>0.11</v>
      </c>
      <c r="N38" s="7">
        <v>0.8</v>
      </c>
      <c r="O38" s="7">
        <v>-14.89</v>
      </c>
      <c r="P38" s="7">
        <v>-0.37</v>
      </c>
      <c r="Q38" s="7">
        <v>0.95</v>
      </c>
      <c r="R38" s="7">
        <v>22.53</v>
      </c>
      <c r="S38" s="7">
        <v>5.87</v>
      </c>
      <c r="T38" s="7">
        <v>22.51</v>
      </c>
      <c r="U38" s="7">
        <v>0.26</v>
      </c>
      <c r="V38" s="7">
        <v>0.74</v>
      </c>
      <c r="W38" s="7">
        <v>0.32</v>
      </c>
      <c r="X38" s="7">
        <v>-8.8699999999999992</v>
      </c>
      <c r="Y38" s="8">
        <v>0</v>
      </c>
      <c r="Z38" s="9">
        <v>727135.43</v>
      </c>
      <c r="AA38" s="7">
        <v>2.1800000000000002</v>
      </c>
      <c r="AB38" s="7">
        <v>0.49</v>
      </c>
      <c r="AC38" s="8">
        <v>-0.05</v>
      </c>
      <c r="AD38" s="9">
        <v>139210500</v>
      </c>
    </row>
    <row r="39" spans="1:30" ht="15" x14ac:dyDescent="0.25">
      <c r="A39" s="3" t="s">
        <v>66</v>
      </c>
      <c r="B39" s="7">
        <v>11.51</v>
      </c>
      <c r="C39" s="7">
        <v>0</v>
      </c>
      <c r="D39" s="7">
        <v>11.73</v>
      </c>
      <c r="E39" s="7">
        <v>-0.93</v>
      </c>
      <c r="F39" s="7">
        <v>0.82</v>
      </c>
      <c r="G39" s="7">
        <v>17.86</v>
      </c>
      <c r="H39" s="7">
        <v>1.33</v>
      </c>
      <c r="I39" s="7">
        <v>10.94</v>
      </c>
      <c r="J39" s="7">
        <v>96.46</v>
      </c>
      <c r="K39" s="7">
        <v>158.15</v>
      </c>
      <c r="L39" s="7">
        <v>131.61000000000001</v>
      </c>
      <c r="M39" s="7">
        <v>0</v>
      </c>
      <c r="N39" s="7">
        <v>1.28</v>
      </c>
      <c r="O39" s="7">
        <v>-2.15</v>
      </c>
      <c r="P39" s="7">
        <v>-1.1399999999999999</v>
      </c>
      <c r="Q39" s="7">
        <v>0.43</v>
      </c>
      <c r="R39" s="7">
        <v>-7.93</v>
      </c>
      <c r="S39" s="7">
        <v>6.97</v>
      </c>
      <c r="T39" s="7">
        <v>2.48</v>
      </c>
      <c r="U39" s="7">
        <v>-0.88</v>
      </c>
      <c r="V39" s="7">
        <v>1.88</v>
      </c>
      <c r="W39" s="7">
        <v>0.64</v>
      </c>
      <c r="X39" s="7">
        <v>8.3800000000000008</v>
      </c>
      <c r="Y39" s="8">
        <v>0</v>
      </c>
      <c r="Z39" s="9">
        <v>152808095.18000001</v>
      </c>
      <c r="AA39" s="7">
        <v>-12.37</v>
      </c>
      <c r="AB39" s="7">
        <v>0.98</v>
      </c>
      <c r="AC39" s="8">
        <v>-0.1</v>
      </c>
      <c r="AD39" s="9">
        <v>4005238966.48</v>
      </c>
    </row>
    <row r="40" spans="1:30" ht="15" x14ac:dyDescent="0.25">
      <c r="A40" s="3" t="s">
        <v>30</v>
      </c>
      <c r="B40" s="7">
        <v>10.77</v>
      </c>
      <c r="C40" s="7">
        <v>6.56</v>
      </c>
      <c r="D40" s="7">
        <v>14.4</v>
      </c>
      <c r="E40" s="7">
        <v>3.01</v>
      </c>
      <c r="F40" s="7">
        <v>1.29</v>
      </c>
      <c r="G40" s="7">
        <v>89.78</v>
      </c>
      <c r="H40" s="7">
        <v>59.11</v>
      </c>
      <c r="I40" s="7">
        <v>44.83</v>
      </c>
      <c r="J40" s="7">
        <v>10.92</v>
      </c>
      <c r="K40" s="7">
        <v>10.07</v>
      </c>
      <c r="L40" s="7">
        <v>-0.85</v>
      </c>
      <c r="M40" s="7">
        <v>-0.23</v>
      </c>
      <c r="N40" s="7">
        <v>6.45</v>
      </c>
      <c r="O40" s="7">
        <v>8.2899999999999991</v>
      </c>
      <c r="P40" s="7">
        <v>-2.12</v>
      </c>
      <c r="Q40" s="7">
        <v>1.67</v>
      </c>
      <c r="R40" s="7">
        <v>20.92</v>
      </c>
      <c r="S40" s="7">
        <v>8.99</v>
      </c>
      <c r="T40" s="7">
        <v>11.6</v>
      </c>
      <c r="U40" s="7">
        <v>0.43</v>
      </c>
      <c r="V40" s="7">
        <v>0.56999999999999995</v>
      </c>
      <c r="W40" s="7">
        <v>0.2</v>
      </c>
      <c r="X40" s="7">
        <v>34.69</v>
      </c>
      <c r="Y40" s="8">
        <v>25.83</v>
      </c>
      <c r="Z40" s="9">
        <v>322348349.18000001</v>
      </c>
      <c r="AA40" s="7">
        <v>3.58</v>
      </c>
      <c r="AB40" s="7">
        <v>0.75</v>
      </c>
      <c r="AC40" s="8">
        <v>3.52</v>
      </c>
      <c r="AD40" s="9">
        <v>65686230000</v>
      </c>
    </row>
    <row r="41" spans="1:30" ht="15" x14ac:dyDescent="0.25">
      <c r="A41" s="3" t="s">
        <v>410</v>
      </c>
      <c r="B41" s="7">
        <v>10.5</v>
      </c>
      <c r="C41" s="7">
        <v>0</v>
      </c>
      <c r="D41" s="7">
        <v>-5.09</v>
      </c>
      <c r="E41" s="8">
        <v>1.48</v>
      </c>
      <c r="F41" s="8">
        <v>0.35</v>
      </c>
      <c r="G41" s="7">
        <v>38.28</v>
      </c>
      <c r="H41" s="7">
        <v>-8.8699999999999992</v>
      </c>
      <c r="I41" s="7">
        <v>-17.07</v>
      </c>
      <c r="J41" s="8">
        <v>-9.7799999999999994</v>
      </c>
      <c r="K41" s="8">
        <v>-12.11</v>
      </c>
      <c r="L41" s="7">
        <v>-2.33</v>
      </c>
      <c r="M41" s="7">
        <v>0.35</v>
      </c>
      <c r="N41" s="8">
        <v>0.87</v>
      </c>
      <c r="O41" s="8">
        <v>-2.2599999999999998</v>
      </c>
      <c r="P41" s="8">
        <v>-0.42</v>
      </c>
      <c r="Q41" s="7">
        <v>0.51</v>
      </c>
      <c r="R41" s="7">
        <v>-29.13</v>
      </c>
      <c r="S41" s="7">
        <v>-6.93</v>
      </c>
      <c r="T41" s="7">
        <v>-10.35</v>
      </c>
      <c r="U41" s="7">
        <v>0.24</v>
      </c>
      <c r="V41" s="7">
        <v>0.75</v>
      </c>
      <c r="W41" s="7">
        <v>0.41</v>
      </c>
      <c r="X41" s="7">
        <v>0</v>
      </c>
      <c r="Y41" s="8">
        <v>0</v>
      </c>
      <c r="Z41" s="8">
        <v>43134.04</v>
      </c>
      <c r="AA41" s="7">
        <v>7.09</v>
      </c>
      <c r="AB41" s="7">
        <v>-2.06</v>
      </c>
      <c r="AC41" s="8">
        <v>-0.22</v>
      </c>
      <c r="AD41" s="9">
        <v>249676602</v>
      </c>
    </row>
    <row r="42" spans="1:30" ht="15" x14ac:dyDescent="0.25">
      <c r="A42" s="3" t="s">
        <v>477</v>
      </c>
      <c r="B42" s="8">
        <v>11.82</v>
      </c>
      <c r="C42" s="7">
        <v>2.13</v>
      </c>
      <c r="D42" s="8">
        <v>8.84</v>
      </c>
      <c r="E42" s="8">
        <v>0.93</v>
      </c>
      <c r="F42" s="7">
        <v>0.52</v>
      </c>
      <c r="G42" s="7">
        <v>56.25</v>
      </c>
      <c r="H42" s="7">
        <v>9.74</v>
      </c>
      <c r="I42" s="7">
        <v>9.7200000000000006</v>
      </c>
      <c r="J42" s="8">
        <v>8.83</v>
      </c>
      <c r="K42" s="8">
        <v>6.92</v>
      </c>
      <c r="L42" s="7">
        <v>-1.55</v>
      </c>
      <c r="M42" s="7">
        <v>-0.16</v>
      </c>
      <c r="N42" s="8">
        <v>0.86</v>
      </c>
      <c r="O42" s="8">
        <v>1.23</v>
      </c>
      <c r="P42" s="7">
        <v>-1.65</v>
      </c>
      <c r="Q42" s="7">
        <v>2.56</v>
      </c>
      <c r="R42" s="7">
        <v>10.56</v>
      </c>
      <c r="S42" s="7">
        <v>5.84</v>
      </c>
      <c r="T42" s="7">
        <v>6.6</v>
      </c>
      <c r="U42" s="7">
        <v>0.55000000000000004</v>
      </c>
      <c r="V42" s="7">
        <v>0.43</v>
      </c>
      <c r="W42" s="7">
        <v>0.6</v>
      </c>
      <c r="X42" s="7">
        <v>3.42</v>
      </c>
      <c r="Y42" s="8">
        <v>34.15</v>
      </c>
      <c r="Z42" s="8">
        <v>2195.4</v>
      </c>
      <c r="AA42" s="7">
        <v>12.66</v>
      </c>
      <c r="AB42" s="7">
        <v>1.34</v>
      </c>
      <c r="AC42" s="8">
        <v>-0.22</v>
      </c>
      <c r="AD42" s="9">
        <v>111181000</v>
      </c>
    </row>
    <row r="43" spans="1:30" ht="15" x14ac:dyDescent="0.25">
      <c r="A43" s="3" t="s">
        <v>395</v>
      </c>
      <c r="B43" s="8">
        <v>10.87</v>
      </c>
      <c r="C43" s="7">
        <v>2.31</v>
      </c>
      <c r="D43" s="8">
        <v>8.1300000000000008</v>
      </c>
      <c r="E43" s="8">
        <v>0.86</v>
      </c>
      <c r="F43" s="7">
        <v>0.47</v>
      </c>
      <c r="G43" s="7">
        <v>56.25</v>
      </c>
      <c r="H43" s="7">
        <v>9.74</v>
      </c>
      <c r="I43" s="7">
        <v>9.7200000000000006</v>
      </c>
      <c r="J43" s="8">
        <v>8.1199999999999992</v>
      </c>
      <c r="K43" s="8">
        <v>6.92</v>
      </c>
      <c r="L43" s="7">
        <v>-1.55</v>
      </c>
      <c r="M43" s="7">
        <v>-0.16</v>
      </c>
      <c r="N43" s="7">
        <v>0.79</v>
      </c>
      <c r="O43" s="8">
        <v>1.1299999999999999</v>
      </c>
      <c r="P43" s="7">
        <v>-1.52</v>
      </c>
      <c r="Q43" s="7">
        <v>2.56</v>
      </c>
      <c r="R43" s="7">
        <v>10.56</v>
      </c>
      <c r="S43" s="7">
        <v>5.84</v>
      </c>
      <c r="T43" s="7">
        <v>6.6</v>
      </c>
      <c r="U43" s="7">
        <v>0.55000000000000004</v>
      </c>
      <c r="V43" s="7">
        <v>0.43</v>
      </c>
      <c r="W43" s="7">
        <v>0.6</v>
      </c>
      <c r="X43" s="7">
        <v>3.42</v>
      </c>
      <c r="Y43" s="8">
        <v>34.15</v>
      </c>
      <c r="Z43" s="8">
        <v>3998.45</v>
      </c>
      <c r="AA43" s="7">
        <v>12.66</v>
      </c>
      <c r="AB43" s="7">
        <v>1.34</v>
      </c>
      <c r="AC43" s="8">
        <v>-0.2</v>
      </c>
      <c r="AD43" s="9">
        <v>111181000</v>
      </c>
    </row>
    <row r="44" spans="1:30" ht="15" x14ac:dyDescent="0.25">
      <c r="A44" s="3" t="s">
        <v>413</v>
      </c>
      <c r="B44" s="8">
        <v>70.5</v>
      </c>
      <c r="C44" s="7">
        <v>0</v>
      </c>
      <c r="D44" s="8">
        <v>53.33</v>
      </c>
      <c r="E44" s="8">
        <v>3.64</v>
      </c>
      <c r="F44" s="7">
        <v>2.34</v>
      </c>
      <c r="G44" s="7">
        <v>19.3</v>
      </c>
      <c r="H44" s="7">
        <v>1.23</v>
      </c>
      <c r="I44" s="7">
        <v>3.93</v>
      </c>
      <c r="J44" s="8">
        <v>170.29</v>
      </c>
      <c r="K44" s="8">
        <v>170.38</v>
      </c>
      <c r="L44" s="7">
        <v>0.09</v>
      </c>
      <c r="M44" s="7">
        <v>0</v>
      </c>
      <c r="N44" s="7">
        <v>2.1</v>
      </c>
      <c r="O44" s="8">
        <v>-32.72</v>
      </c>
      <c r="P44" s="7">
        <v>-3.2</v>
      </c>
      <c r="Q44" s="7">
        <v>0.79</v>
      </c>
      <c r="R44" s="8">
        <v>6.83</v>
      </c>
      <c r="S44" s="7">
        <v>4.3899999999999997</v>
      </c>
      <c r="T44" s="7">
        <v>-1.1000000000000001</v>
      </c>
      <c r="U44" s="7">
        <v>0.64</v>
      </c>
      <c r="V44" s="7">
        <v>0.36</v>
      </c>
      <c r="W44" s="7">
        <v>1.1200000000000001</v>
      </c>
      <c r="X44" s="7">
        <v>5.51</v>
      </c>
      <c r="Y44" s="8">
        <v>-2.13</v>
      </c>
      <c r="Z44" s="12">
        <v>51529.64</v>
      </c>
      <c r="AA44" s="7">
        <v>19.34</v>
      </c>
      <c r="AB44" s="7">
        <v>1.32</v>
      </c>
      <c r="AC44" s="8">
        <v>-0.79</v>
      </c>
      <c r="AD44" s="9">
        <v>368166651</v>
      </c>
    </row>
    <row r="45" spans="1:30" ht="15" x14ac:dyDescent="0.25">
      <c r="A45" s="3" t="s">
        <v>402</v>
      </c>
      <c r="B45" s="8">
        <v>39</v>
      </c>
      <c r="C45" s="7">
        <v>17.62</v>
      </c>
      <c r="D45" s="8">
        <v>1.36</v>
      </c>
      <c r="E45" s="8">
        <v>0.36</v>
      </c>
      <c r="F45" s="7">
        <v>0.04</v>
      </c>
      <c r="G45" s="7">
        <v>34.74</v>
      </c>
      <c r="H45" s="7">
        <v>81.540000000000006</v>
      </c>
      <c r="I45" s="7">
        <v>46.32</v>
      </c>
      <c r="J45" s="8">
        <v>0.77</v>
      </c>
      <c r="K45" s="8">
        <v>0.77</v>
      </c>
      <c r="L45" s="7">
        <v>0</v>
      </c>
      <c r="M45" s="7">
        <v>0</v>
      </c>
      <c r="N45" s="7">
        <v>0.63</v>
      </c>
      <c r="O45" s="8">
        <v>0.31</v>
      </c>
      <c r="P45" s="7">
        <v>-0.04</v>
      </c>
      <c r="Q45" s="7">
        <v>0</v>
      </c>
      <c r="R45" s="8">
        <v>26.37</v>
      </c>
      <c r="S45" s="7">
        <v>2.86</v>
      </c>
      <c r="T45" s="8">
        <v>0</v>
      </c>
      <c r="U45" s="7">
        <v>0.11</v>
      </c>
      <c r="V45" s="7">
        <v>0.89</v>
      </c>
      <c r="W45" s="7">
        <v>0.06</v>
      </c>
      <c r="X45" s="7">
        <v>-2.61</v>
      </c>
      <c r="Y45" s="8">
        <v>45.4</v>
      </c>
      <c r="Z45" s="8">
        <v>62904.22</v>
      </c>
      <c r="AA45" s="7">
        <v>108.62</v>
      </c>
      <c r="AB45" s="7">
        <v>28.64</v>
      </c>
      <c r="AC45" s="8">
        <v>0.01</v>
      </c>
      <c r="AD45" s="9">
        <v>1156192713</v>
      </c>
    </row>
    <row r="46" spans="1:30" ht="15" x14ac:dyDescent="0.25">
      <c r="A46" s="3" t="s">
        <v>38</v>
      </c>
      <c r="B46" s="8">
        <v>32.9</v>
      </c>
      <c r="C46" s="7">
        <v>9.3000000000000007</v>
      </c>
      <c r="D46" s="8">
        <v>4.62</v>
      </c>
      <c r="E46" s="8">
        <v>0.64</v>
      </c>
      <c r="F46" s="7">
        <v>0.05</v>
      </c>
      <c r="G46" s="7">
        <v>31.08</v>
      </c>
      <c r="H46" s="7">
        <v>16.23</v>
      </c>
      <c r="I46" s="7">
        <v>13.82</v>
      </c>
      <c r="J46" s="8">
        <v>3.94</v>
      </c>
      <c r="K46" s="8">
        <v>3.94</v>
      </c>
      <c r="L46" s="7">
        <v>0</v>
      </c>
      <c r="M46" s="7">
        <v>0</v>
      </c>
      <c r="N46" s="7">
        <v>0.64</v>
      </c>
      <c r="O46" s="8">
        <v>2.39</v>
      </c>
      <c r="P46" s="7">
        <v>-0.05</v>
      </c>
      <c r="Q46" s="7">
        <v>7.7</v>
      </c>
      <c r="R46" s="8">
        <v>13.75</v>
      </c>
      <c r="S46" s="7">
        <v>1.02</v>
      </c>
      <c r="T46" s="8">
        <v>0</v>
      </c>
      <c r="U46" s="7">
        <v>7.0000000000000007E-2</v>
      </c>
      <c r="V46" s="7">
        <v>0.92</v>
      </c>
      <c r="W46" s="7">
        <v>7.0000000000000007E-2</v>
      </c>
      <c r="X46" s="7">
        <v>-6.5</v>
      </c>
      <c r="Y46" s="8">
        <v>23.75</v>
      </c>
      <c r="Z46" s="9">
        <v>442550218.95999998</v>
      </c>
      <c r="AA46" s="7">
        <v>51.76</v>
      </c>
      <c r="AB46" s="7">
        <v>7.12</v>
      </c>
      <c r="AC46" s="8">
        <v>0.09</v>
      </c>
      <c r="AD46" s="9">
        <v>94272219958</v>
      </c>
    </row>
    <row r="47" spans="1:30" ht="15" x14ac:dyDescent="0.25">
      <c r="A47" s="3" t="s">
        <v>82</v>
      </c>
      <c r="B47" s="8">
        <v>14.25</v>
      </c>
      <c r="C47" s="7">
        <v>4.22</v>
      </c>
      <c r="D47" s="8">
        <v>6.59</v>
      </c>
      <c r="E47" s="8">
        <v>0.99</v>
      </c>
      <c r="F47" s="7">
        <v>0.09</v>
      </c>
      <c r="G47" s="7">
        <v>39.92</v>
      </c>
      <c r="H47" s="7">
        <v>22.47</v>
      </c>
      <c r="I47" s="7">
        <v>17.82</v>
      </c>
      <c r="J47" s="8">
        <v>5.22</v>
      </c>
      <c r="K47" s="8">
        <v>5.73</v>
      </c>
      <c r="L47" s="7">
        <v>0</v>
      </c>
      <c r="M47" s="7">
        <v>0</v>
      </c>
      <c r="N47" s="7">
        <v>1.17</v>
      </c>
      <c r="O47" s="8">
        <v>1.65</v>
      </c>
      <c r="P47" s="7">
        <v>-0.1</v>
      </c>
      <c r="Q47" s="7">
        <v>5.37</v>
      </c>
      <c r="R47" s="7">
        <v>15</v>
      </c>
      <c r="S47" s="7">
        <v>1.36</v>
      </c>
      <c r="T47" s="7">
        <v>0</v>
      </c>
      <c r="U47" s="7">
        <v>0.09</v>
      </c>
      <c r="V47" s="7">
        <v>0.91</v>
      </c>
      <c r="W47" s="7">
        <v>0.08</v>
      </c>
      <c r="X47" s="7">
        <v>-5.09</v>
      </c>
      <c r="Y47" s="8">
        <v>5.2</v>
      </c>
      <c r="Z47" s="9">
        <v>88783150.390000001</v>
      </c>
      <c r="AA47" s="7">
        <v>14.43</v>
      </c>
      <c r="AB47" s="7">
        <v>2.16</v>
      </c>
      <c r="AC47" s="8">
        <v>0.34</v>
      </c>
      <c r="AD47" s="9">
        <v>166726517069.13</v>
      </c>
    </row>
    <row r="48" spans="1:30" ht="15" x14ac:dyDescent="0.25">
      <c r="A48" s="3" t="s">
        <v>29</v>
      </c>
      <c r="B48" s="8">
        <v>17.04</v>
      </c>
      <c r="C48" s="7">
        <v>3.89</v>
      </c>
      <c r="D48" s="8">
        <v>7.88</v>
      </c>
      <c r="E48" s="8">
        <v>1.18</v>
      </c>
      <c r="F48" s="7">
        <v>0.11</v>
      </c>
      <c r="G48" s="7">
        <v>39.92</v>
      </c>
      <c r="H48" s="7">
        <v>22.47</v>
      </c>
      <c r="I48" s="7">
        <v>17.82</v>
      </c>
      <c r="J48" s="8">
        <v>6.25</v>
      </c>
      <c r="K48" s="8">
        <v>5.73</v>
      </c>
      <c r="L48" s="7">
        <v>0</v>
      </c>
      <c r="M48" s="7">
        <v>0</v>
      </c>
      <c r="N48" s="7">
        <v>1.4</v>
      </c>
      <c r="O48" s="8">
        <v>1.98</v>
      </c>
      <c r="P48" s="7">
        <v>-0.11</v>
      </c>
      <c r="Q48" s="7">
        <v>5.37</v>
      </c>
      <c r="R48" s="7">
        <v>15</v>
      </c>
      <c r="S48" s="7">
        <v>1.36</v>
      </c>
      <c r="T48" s="7">
        <v>0</v>
      </c>
      <c r="U48" s="7">
        <v>0.09</v>
      </c>
      <c r="V48" s="7">
        <v>0.91</v>
      </c>
      <c r="W48" s="7">
        <v>0.08</v>
      </c>
      <c r="X48" s="7">
        <v>-5.09</v>
      </c>
      <c r="Y48" s="8">
        <v>5.2</v>
      </c>
      <c r="Z48" s="9">
        <v>547525791.53999996</v>
      </c>
      <c r="AA48" s="7">
        <v>14.43</v>
      </c>
      <c r="AB48" s="7">
        <v>2.16</v>
      </c>
      <c r="AC48" s="8">
        <v>0.41</v>
      </c>
      <c r="AD48" s="9">
        <v>166726517069.13</v>
      </c>
    </row>
    <row r="49" spans="1:30" ht="15" x14ac:dyDescent="0.25">
      <c r="A49" s="11" t="s">
        <v>535</v>
      </c>
      <c r="B49" s="8">
        <v>3936.42</v>
      </c>
      <c r="C49" s="8">
        <v>0</v>
      </c>
      <c r="D49" s="9">
        <v>-27880.400000000001</v>
      </c>
      <c r="E49" s="8">
        <v>1358.54</v>
      </c>
      <c r="F49" s="7">
        <v>154.05000000000001</v>
      </c>
      <c r="G49" s="7">
        <v>7.3</v>
      </c>
      <c r="H49" s="7">
        <v>0.55000000000000004</v>
      </c>
      <c r="I49" s="8">
        <v>-0.41</v>
      </c>
      <c r="J49" s="8">
        <v>20703.45</v>
      </c>
      <c r="K49" s="8">
        <v>20755.64</v>
      </c>
      <c r="L49" s="7">
        <v>52.2</v>
      </c>
      <c r="M49" s="7">
        <v>3.43</v>
      </c>
      <c r="N49" s="8">
        <v>113.66</v>
      </c>
      <c r="O49" s="8">
        <v>-1365.22</v>
      </c>
      <c r="P49" s="7">
        <v>-264.04000000000002</v>
      </c>
      <c r="Q49" s="7">
        <v>0.79</v>
      </c>
      <c r="R49" s="7">
        <v>-4.87</v>
      </c>
      <c r="S49" s="7">
        <v>-0.55000000000000004</v>
      </c>
      <c r="T49" s="7">
        <v>-6.72</v>
      </c>
      <c r="U49" s="7">
        <v>0.11</v>
      </c>
      <c r="V49" s="7">
        <v>0.89</v>
      </c>
      <c r="W49" s="7">
        <v>1.36</v>
      </c>
      <c r="X49" s="7">
        <v>42.64</v>
      </c>
      <c r="Y49" s="7">
        <v>0</v>
      </c>
      <c r="Z49" s="8">
        <v>0</v>
      </c>
      <c r="AA49" s="7">
        <v>2.9</v>
      </c>
      <c r="AB49" s="7">
        <v>-0.14000000000000001</v>
      </c>
      <c r="AC49" s="8">
        <v>181.53</v>
      </c>
      <c r="AD49" s="9">
        <v>160451699191.56</v>
      </c>
    </row>
    <row r="50" spans="1:30" ht="15" x14ac:dyDescent="0.25">
      <c r="A50" s="3" t="s">
        <v>77</v>
      </c>
      <c r="B50" s="7">
        <v>25.14</v>
      </c>
      <c r="C50" s="7">
        <v>5.77</v>
      </c>
      <c r="D50" s="7">
        <v>12.16</v>
      </c>
      <c r="E50" s="7">
        <v>5.95</v>
      </c>
      <c r="F50" s="7">
        <v>4.1500000000000004</v>
      </c>
      <c r="G50" s="7">
        <v>0</v>
      </c>
      <c r="H50" s="7">
        <v>0</v>
      </c>
      <c r="I50" s="7">
        <v>0</v>
      </c>
      <c r="J50" s="7">
        <v>9.8000000000000007</v>
      </c>
      <c r="K50" s="7">
        <v>9.8000000000000007</v>
      </c>
      <c r="L50" s="7">
        <v>0</v>
      </c>
      <c r="M50" s="7">
        <v>0</v>
      </c>
      <c r="N50" s="7">
        <v>0</v>
      </c>
      <c r="O50" s="7">
        <v>20.74</v>
      </c>
      <c r="P50" s="7">
        <v>-6.14</v>
      </c>
      <c r="Q50" s="7">
        <v>2.6</v>
      </c>
      <c r="R50" s="7">
        <v>48.97</v>
      </c>
      <c r="S50" s="7">
        <v>34.11</v>
      </c>
      <c r="T50" s="7">
        <v>0</v>
      </c>
      <c r="U50" s="7">
        <v>0.7</v>
      </c>
      <c r="V50" s="7">
        <v>0.3</v>
      </c>
      <c r="W50" s="7">
        <v>0</v>
      </c>
      <c r="X50" s="7">
        <v>0</v>
      </c>
      <c r="Y50" s="8">
        <v>0.6</v>
      </c>
      <c r="Z50" s="9">
        <v>115769152.18000001</v>
      </c>
      <c r="AA50" s="8">
        <v>4.22</v>
      </c>
      <c r="AB50" s="8">
        <v>2.0699999999999998</v>
      </c>
      <c r="AC50" s="8">
        <v>2.52</v>
      </c>
      <c r="AD50" s="9">
        <v>50280000000</v>
      </c>
    </row>
    <row r="51" spans="1:30" ht="15" x14ac:dyDescent="0.25">
      <c r="A51" s="3" t="s">
        <v>447</v>
      </c>
      <c r="B51" s="7">
        <v>10.11</v>
      </c>
      <c r="C51" s="7">
        <v>0</v>
      </c>
      <c r="D51" s="7">
        <v>-0.69</v>
      </c>
      <c r="E51" s="7">
        <v>-0.09</v>
      </c>
      <c r="F51" s="7">
        <v>0.03</v>
      </c>
      <c r="G51" s="7">
        <v>-45.07</v>
      </c>
      <c r="H51" s="7">
        <v>-140.71</v>
      </c>
      <c r="I51" s="7">
        <v>-128.37</v>
      </c>
      <c r="J51" s="7">
        <v>-0.63</v>
      </c>
      <c r="K51" s="7">
        <v>-9.14</v>
      </c>
      <c r="L51" s="7">
        <v>-8.59</v>
      </c>
      <c r="M51" s="7">
        <v>0</v>
      </c>
      <c r="N51" s="7">
        <v>0.89</v>
      </c>
      <c r="O51" s="7">
        <v>-0.17</v>
      </c>
      <c r="P51" s="7">
        <v>-0.04</v>
      </c>
      <c r="Q51" s="7">
        <v>0.72</v>
      </c>
      <c r="R51" s="7">
        <v>-12.25</v>
      </c>
      <c r="S51" s="7">
        <v>-3.63</v>
      </c>
      <c r="T51" s="7">
        <v>-142.27000000000001</v>
      </c>
      <c r="U51" s="7">
        <v>-0.3</v>
      </c>
      <c r="V51" s="7">
        <v>1.3</v>
      </c>
      <c r="W51" s="7">
        <v>0.03</v>
      </c>
      <c r="X51" s="7">
        <v>-39.65</v>
      </c>
      <c r="Y51" s="8">
        <v>0</v>
      </c>
      <c r="Z51" s="8">
        <v>20536.099999999999</v>
      </c>
      <c r="AA51" s="8">
        <v>-118.83</v>
      </c>
      <c r="AB51" s="8">
        <v>-14.56</v>
      </c>
      <c r="AC51" s="8">
        <v>0.01</v>
      </c>
      <c r="AD51" s="9">
        <v>14081175.119999999</v>
      </c>
    </row>
    <row r="52" spans="1:30" ht="15" x14ac:dyDescent="0.25">
      <c r="A52" s="3" t="s">
        <v>471</v>
      </c>
      <c r="B52" s="7">
        <v>8</v>
      </c>
      <c r="C52" s="7">
        <v>0</v>
      </c>
      <c r="D52" s="7">
        <v>-0.55000000000000004</v>
      </c>
      <c r="E52" s="7">
        <v>-7.0000000000000007E-2</v>
      </c>
      <c r="F52" s="7">
        <v>0.02</v>
      </c>
      <c r="G52" s="7">
        <v>-45.07</v>
      </c>
      <c r="H52" s="7">
        <v>-140.71</v>
      </c>
      <c r="I52" s="7">
        <v>-128.37</v>
      </c>
      <c r="J52" s="7">
        <v>-0.5</v>
      </c>
      <c r="K52" s="7">
        <v>-9.14</v>
      </c>
      <c r="L52" s="7">
        <v>-8.59</v>
      </c>
      <c r="M52" s="7">
        <v>0</v>
      </c>
      <c r="N52" s="7">
        <v>0.71</v>
      </c>
      <c r="O52" s="7">
        <v>-0.13</v>
      </c>
      <c r="P52" s="7">
        <v>-0.03</v>
      </c>
      <c r="Q52" s="7">
        <v>0.72</v>
      </c>
      <c r="R52" s="7">
        <v>-12.25</v>
      </c>
      <c r="S52" s="7">
        <v>-3.63</v>
      </c>
      <c r="T52" s="7">
        <v>-142.27000000000001</v>
      </c>
      <c r="U52" s="7">
        <v>-0.3</v>
      </c>
      <c r="V52" s="7">
        <v>1.3</v>
      </c>
      <c r="W52" s="7">
        <v>0.03</v>
      </c>
      <c r="X52" s="7">
        <v>-39.65</v>
      </c>
      <c r="Y52" s="8">
        <v>0</v>
      </c>
      <c r="Z52" s="8">
        <v>11587.55</v>
      </c>
      <c r="AA52" s="8">
        <v>-118.83</v>
      </c>
      <c r="AB52" s="8">
        <v>-14.56</v>
      </c>
      <c r="AC52" s="8">
        <v>0.01</v>
      </c>
      <c r="AD52" s="9">
        <v>14081175.119999999</v>
      </c>
    </row>
    <row r="53" spans="1:30" ht="15" x14ac:dyDescent="0.25">
      <c r="A53" s="3" t="s">
        <v>104</v>
      </c>
      <c r="B53" s="7">
        <v>14.15</v>
      </c>
      <c r="C53" s="7">
        <v>4.88</v>
      </c>
      <c r="D53" s="7">
        <v>18.93</v>
      </c>
      <c r="E53" s="7">
        <v>13.14</v>
      </c>
      <c r="F53" s="7">
        <v>0.43</v>
      </c>
      <c r="G53" s="7">
        <v>17.350000000000001</v>
      </c>
      <c r="H53" s="7">
        <v>7.73</v>
      </c>
      <c r="I53" s="7">
        <v>1.6</v>
      </c>
      <c r="J53" s="7">
        <v>3.92</v>
      </c>
      <c r="K53" s="7">
        <v>6.7</v>
      </c>
      <c r="L53" s="7">
        <v>2.78</v>
      </c>
      <c r="M53" s="7">
        <v>9.33</v>
      </c>
      <c r="N53" s="7">
        <v>0.3</v>
      </c>
      <c r="O53" s="7">
        <v>1.32</v>
      </c>
      <c r="P53" s="7">
        <v>-1.36</v>
      </c>
      <c r="Q53" s="7">
        <v>1.9</v>
      </c>
      <c r="R53" s="7">
        <v>69.39</v>
      </c>
      <c r="S53" s="7">
        <v>2.2599999999999998</v>
      </c>
      <c r="T53" s="7">
        <v>13.65</v>
      </c>
      <c r="U53" s="7">
        <v>0.03</v>
      </c>
      <c r="V53" s="7">
        <v>0.97</v>
      </c>
      <c r="W53" s="7">
        <v>1.41</v>
      </c>
      <c r="X53" s="7">
        <v>22.82</v>
      </c>
      <c r="Y53" s="8">
        <v>18.43</v>
      </c>
      <c r="Z53" s="9">
        <v>81323943.180000007</v>
      </c>
      <c r="AA53" s="8">
        <v>1.08</v>
      </c>
      <c r="AB53" s="8">
        <v>0.75</v>
      </c>
      <c r="AC53" s="8">
        <v>-0.56000000000000005</v>
      </c>
      <c r="AD53" s="9">
        <v>8593060209.0499992</v>
      </c>
    </row>
    <row r="54" spans="1:30" ht="15" x14ac:dyDescent="0.25">
      <c r="A54" s="3" t="s">
        <v>367</v>
      </c>
      <c r="B54" s="7">
        <v>5.08</v>
      </c>
      <c r="C54" s="7">
        <v>10.45</v>
      </c>
      <c r="D54" s="7">
        <v>6.14</v>
      </c>
      <c r="E54" s="7">
        <v>0.85</v>
      </c>
      <c r="F54" s="7">
        <v>0.04</v>
      </c>
      <c r="G54" s="7">
        <v>33.81</v>
      </c>
      <c r="H54" s="7">
        <v>15.83</v>
      </c>
      <c r="I54" s="7">
        <v>9.39</v>
      </c>
      <c r="J54" s="7">
        <v>3.64</v>
      </c>
      <c r="K54" s="7">
        <v>3.67</v>
      </c>
      <c r="L54" s="7">
        <v>0</v>
      </c>
      <c r="M54" s="7">
        <v>0</v>
      </c>
      <c r="N54" s="7">
        <v>0.57999999999999996</v>
      </c>
      <c r="O54" s="7">
        <v>0.34</v>
      </c>
      <c r="P54" s="7">
        <v>-0.05</v>
      </c>
      <c r="Q54" s="7">
        <v>0</v>
      </c>
      <c r="R54" s="7">
        <v>13.81</v>
      </c>
      <c r="S54" s="7">
        <v>0.72</v>
      </c>
      <c r="T54" s="7">
        <v>0</v>
      </c>
      <c r="U54" s="7">
        <v>0.05</v>
      </c>
      <c r="V54" s="7">
        <v>0.95</v>
      </c>
      <c r="W54" s="7">
        <v>0.08</v>
      </c>
      <c r="X54" s="7">
        <v>-6.14</v>
      </c>
      <c r="Y54" s="8">
        <v>12.4</v>
      </c>
      <c r="Z54" s="8">
        <v>72296.11</v>
      </c>
      <c r="AA54" s="8">
        <v>5.99</v>
      </c>
      <c r="AB54" s="8">
        <v>0.83</v>
      </c>
      <c r="AC54" s="8">
        <v>0.25</v>
      </c>
      <c r="AD54" s="9">
        <v>1619271495</v>
      </c>
    </row>
    <row r="55" spans="1:30" ht="15" x14ac:dyDescent="0.25">
      <c r="A55" s="3" t="s">
        <v>422</v>
      </c>
      <c r="B55" s="7">
        <v>5.25</v>
      </c>
      <c r="C55" s="7">
        <v>10.11</v>
      </c>
      <c r="D55" s="8">
        <v>6.34</v>
      </c>
      <c r="E55" s="7">
        <v>0.88</v>
      </c>
      <c r="F55" s="7">
        <v>0.05</v>
      </c>
      <c r="G55" s="7">
        <v>33.81</v>
      </c>
      <c r="H55" s="7">
        <v>15.83</v>
      </c>
      <c r="I55" s="7">
        <v>9.39</v>
      </c>
      <c r="J55" s="7">
        <v>3.76</v>
      </c>
      <c r="K55" s="7">
        <v>3.67</v>
      </c>
      <c r="L55" s="7">
        <v>0</v>
      </c>
      <c r="M55" s="7">
        <v>0</v>
      </c>
      <c r="N55" s="7">
        <v>0.6</v>
      </c>
      <c r="O55" s="7">
        <v>0.36</v>
      </c>
      <c r="P55" s="7">
        <v>-0.05</v>
      </c>
      <c r="Q55" s="7">
        <v>0</v>
      </c>
      <c r="R55" s="7">
        <v>13.81</v>
      </c>
      <c r="S55" s="7">
        <v>0.72</v>
      </c>
      <c r="T55" s="7">
        <v>0</v>
      </c>
      <c r="U55" s="7">
        <v>0.05</v>
      </c>
      <c r="V55" s="7">
        <v>0.95</v>
      </c>
      <c r="W55" s="7">
        <v>0.08</v>
      </c>
      <c r="X55" s="7">
        <v>-6.14</v>
      </c>
      <c r="Y55" s="8">
        <v>12.4</v>
      </c>
      <c r="Z55" s="8">
        <v>18113.25</v>
      </c>
      <c r="AA55" s="8">
        <v>5.99</v>
      </c>
      <c r="AB55" s="8">
        <v>0.83</v>
      </c>
      <c r="AC55" s="8">
        <v>0.26</v>
      </c>
      <c r="AD55" s="9">
        <v>1619271495</v>
      </c>
    </row>
    <row r="56" spans="1:30" ht="15" x14ac:dyDescent="0.25">
      <c r="A56" s="3" t="s">
        <v>536</v>
      </c>
      <c r="B56" s="7">
        <v>0</v>
      </c>
      <c r="C56" s="7">
        <v>0</v>
      </c>
      <c r="D56" s="8">
        <v>0</v>
      </c>
      <c r="E56" s="7">
        <v>0</v>
      </c>
      <c r="F56" s="7">
        <v>0</v>
      </c>
      <c r="G56" s="7">
        <v>0</v>
      </c>
      <c r="H56" s="7">
        <v>151.32</v>
      </c>
      <c r="I56" s="7">
        <v>88.22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6.02</v>
      </c>
      <c r="S56" s="7">
        <v>7.8</v>
      </c>
      <c r="T56" s="7">
        <v>0</v>
      </c>
      <c r="U56" s="7">
        <v>1.29</v>
      </c>
      <c r="V56" s="7">
        <v>0.11</v>
      </c>
      <c r="W56" s="7">
        <v>0.09</v>
      </c>
      <c r="X56" s="7">
        <v>0</v>
      </c>
      <c r="Y56" s="7">
        <v>0.45</v>
      </c>
      <c r="Z56" s="8">
        <v>0</v>
      </c>
      <c r="AA56" s="9">
        <v>271807.53000000003</v>
      </c>
      <c r="AB56" s="8">
        <v>16372.38</v>
      </c>
      <c r="AC56" s="7">
        <v>0</v>
      </c>
      <c r="AD56" s="8">
        <v>0</v>
      </c>
    </row>
    <row r="57" spans="1:30" ht="15" x14ac:dyDescent="0.25">
      <c r="A57" s="3" t="s">
        <v>537</v>
      </c>
      <c r="B57" s="7">
        <v>0</v>
      </c>
      <c r="C57" s="7">
        <v>0</v>
      </c>
      <c r="D57" s="8">
        <v>0</v>
      </c>
      <c r="E57" s="7">
        <v>0</v>
      </c>
      <c r="F57" s="7">
        <v>0</v>
      </c>
      <c r="G57" s="7">
        <v>0</v>
      </c>
      <c r="H57" s="7">
        <v>151.32</v>
      </c>
      <c r="I57" s="7">
        <v>88.22</v>
      </c>
      <c r="J57" s="8">
        <v>0</v>
      </c>
      <c r="K57" s="8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6.02</v>
      </c>
      <c r="S57" s="7">
        <v>7.8</v>
      </c>
      <c r="T57" s="7">
        <v>0</v>
      </c>
      <c r="U57" s="7">
        <v>1.29</v>
      </c>
      <c r="V57" s="7">
        <v>0.11</v>
      </c>
      <c r="W57" s="7">
        <v>0.09</v>
      </c>
      <c r="X57" s="7">
        <v>0</v>
      </c>
      <c r="Y57" s="7">
        <v>0.45</v>
      </c>
      <c r="Z57" s="8">
        <v>0</v>
      </c>
      <c r="AA57" s="9">
        <v>271807.53000000003</v>
      </c>
      <c r="AB57" s="8">
        <v>16372.38</v>
      </c>
      <c r="AC57" s="7">
        <v>0</v>
      </c>
      <c r="AD57" s="8">
        <v>0</v>
      </c>
    </row>
    <row r="58" spans="1:30" ht="15" x14ac:dyDescent="0.25">
      <c r="A58" s="3" t="s">
        <v>473</v>
      </c>
      <c r="B58" s="7">
        <v>29.46</v>
      </c>
      <c r="C58" s="7">
        <v>4.4400000000000004</v>
      </c>
      <c r="D58" s="8">
        <v>6.27</v>
      </c>
      <c r="E58" s="7">
        <v>0.79</v>
      </c>
      <c r="F58" s="7">
        <v>0.06</v>
      </c>
      <c r="G58" s="7">
        <v>50.33</v>
      </c>
      <c r="H58" s="7">
        <v>14.29</v>
      </c>
      <c r="I58" s="7">
        <v>9.07</v>
      </c>
      <c r="J58" s="8">
        <v>3.98</v>
      </c>
      <c r="K58" s="8">
        <v>3.26</v>
      </c>
      <c r="L58" s="7">
        <v>0</v>
      </c>
      <c r="M58" s="7">
        <v>0</v>
      </c>
      <c r="N58" s="7">
        <v>0.56999999999999995</v>
      </c>
      <c r="O58" s="7">
        <v>-0.72</v>
      </c>
      <c r="P58" s="7">
        <v>-0.13</v>
      </c>
      <c r="Q58" s="7">
        <v>0.87</v>
      </c>
      <c r="R58" s="7">
        <v>12.52</v>
      </c>
      <c r="S58" s="7">
        <v>0.9</v>
      </c>
      <c r="T58" s="7">
        <v>0</v>
      </c>
      <c r="U58" s="7">
        <v>7.0000000000000007E-2</v>
      </c>
      <c r="V58" s="7">
        <v>0.93</v>
      </c>
      <c r="W58" s="7">
        <v>0.1</v>
      </c>
      <c r="X58" s="7">
        <v>1.19</v>
      </c>
      <c r="Y58" s="8">
        <v>1.84</v>
      </c>
      <c r="Z58" s="8">
        <v>2946</v>
      </c>
      <c r="AA58" s="8">
        <v>37.51</v>
      </c>
      <c r="AB58" s="8">
        <v>4.7</v>
      </c>
      <c r="AC58" s="8">
        <v>0.38</v>
      </c>
      <c r="AD58" s="9">
        <v>368676370.80000001</v>
      </c>
    </row>
    <row r="59" spans="1:30" ht="15" x14ac:dyDescent="0.25">
      <c r="A59" s="3" t="s">
        <v>437</v>
      </c>
      <c r="B59" s="7">
        <v>18.78</v>
      </c>
      <c r="C59" s="7">
        <v>7.66</v>
      </c>
      <c r="D59" s="8">
        <v>4</v>
      </c>
      <c r="E59" s="7">
        <v>0.5</v>
      </c>
      <c r="F59" s="7">
        <v>0.04</v>
      </c>
      <c r="G59" s="7">
        <v>50.33</v>
      </c>
      <c r="H59" s="7">
        <v>14.29</v>
      </c>
      <c r="I59" s="7">
        <v>9.07</v>
      </c>
      <c r="J59" s="8">
        <v>2.54</v>
      </c>
      <c r="K59" s="8">
        <v>3.26</v>
      </c>
      <c r="L59" s="7">
        <v>0</v>
      </c>
      <c r="M59" s="7">
        <v>0</v>
      </c>
      <c r="N59" s="7">
        <v>0.36</v>
      </c>
      <c r="O59" s="7">
        <v>-0.46</v>
      </c>
      <c r="P59" s="7">
        <v>-0.08</v>
      </c>
      <c r="Q59" s="7">
        <v>0.87</v>
      </c>
      <c r="R59" s="7">
        <v>12.52</v>
      </c>
      <c r="S59" s="7">
        <v>0.9</v>
      </c>
      <c r="T59" s="7">
        <v>0</v>
      </c>
      <c r="U59" s="7">
        <v>7.0000000000000007E-2</v>
      </c>
      <c r="V59" s="7">
        <v>0.93</v>
      </c>
      <c r="W59" s="7">
        <v>0.1</v>
      </c>
      <c r="X59" s="7">
        <v>1.19</v>
      </c>
      <c r="Y59" s="8">
        <v>1.84</v>
      </c>
      <c r="Z59" s="8">
        <v>10442.41</v>
      </c>
      <c r="AA59" s="7">
        <v>37.51</v>
      </c>
      <c r="AB59" s="7">
        <v>4.7</v>
      </c>
      <c r="AC59" s="8">
        <v>0.24</v>
      </c>
      <c r="AD59" s="9">
        <v>368676370.80000001</v>
      </c>
    </row>
    <row r="60" spans="1:30" ht="15" x14ac:dyDescent="0.25">
      <c r="A60" s="3" t="s">
        <v>50</v>
      </c>
      <c r="B60" s="7">
        <v>10.4</v>
      </c>
      <c r="C60" s="7">
        <v>0.77</v>
      </c>
      <c r="D60" s="8">
        <v>-499.12</v>
      </c>
      <c r="E60" s="7">
        <v>1.08</v>
      </c>
      <c r="F60" s="7">
        <v>0.23</v>
      </c>
      <c r="G60" s="7">
        <v>50.33</v>
      </c>
      <c r="H60" s="7">
        <v>-5.35</v>
      </c>
      <c r="I60" s="7">
        <v>-0.71</v>
      </c>
      <c r="J60" s="8">
        <v>-66.25</v>
      </c>
      <c r="K60" s="8">
        <v>-66.25</v>
      </c>
      <c r="L60" s="7">
        <v>0</v>
      </c>
      <c r="M60" s="7">
        <v>0</v>
      </c>
      <c r="N60" s="7">
        <v>3.55</v>
      </c>
      <c r="O60" s="7">
        <v>0</v>
      </c>
      <c r="P60" s="7">
        <v>-0.24</v>
      </c>
      <c r="Q60" s="7">
        <v>0</v>
      </c>
      <c r="R60" s="7">
        <v>-0.22</v>
      </c>
      <c r="S60" s="7">
        <v>-0.05</v>
      </c>
      <c r="T60" s="7">
        <v>0</v>
      </c>
      <c r="U60" s="7">
        <v>0.22</v>
      </c>
      <c r="V60" s="7">
        <v>0.78</v>
      </c>
      <c r="W60" s="7">
        <v>7.0000000000000007E-2</v>
      </c>
      <c r="X60" s="7">
        <v>5.8</v>
      </c>
      <c r="Y60" s="8">
        <v>0</v>
      </c>
      <c r="Z60" s="9">
        <v>189680308.83000001</v>
      </c>
      <c r="AA60" s="7">
        <v>9.67</v>
      </c>
      <c r="AB60" s="7">
        <v>-0.02</v>
      </c>
      <c r="AC60" s="8">
        <v>2.46</v>
      </c>
      <c r="AD60" s="9">
        <v>8991139764.5300007</v>
      </c>
    </row>
    <row r="61" spans="1:30" ht="15" x14ac:dyDescent="0.25">
      <c r="A61" s="3" t="s">
        <v>183</v>
      </c>
      <c r="B61" s="7">
        <v>3.4</v>
      </c>
      <c r="C61" s="7">
        <v>0.79</v>
      </c>
      <c r="D61" s="8">
        <v>-489.52</v>
      </c>
      <c r="E61" s="7">
        <v>1.06</v>
      </c>
      <c r="F61" s="7">
        <v>0.23</v>
      </c>
      <c r="G61" s="7">
        <v>50.33</v>
      </c>
      <c r="H61" s="7">
        <v>-5.35</v>
      </c>
      <c r="I61" s="7">
        <v>-0.71</v>
      </c>
      <c r="J61" s="8">
        <v>-64.98</v>
      </c>
      <c r="K61" s="8">
        <v>-66.25</v>
      </c>
      <c r="L61" s="7">
        <v>0</v>
      </c>
      <c r="M61" s="7">
        <v>0</v>
      </c>
      <c r="N61" s="7">
        <v>3.48</v>
      </c>
      <c r="O61" s="7">
        <v>0</v>
      </c>
      <c r="P61" s="7">
        <v>-0.24</v>
      </c>
      <c r="Q61" s="7">
        <v>0</v>
      </c>
      <c r="R61" s="7">
        <v>-0.22</v>
      </c>
      <c r="S61" s="7">
        <v>-0.05</v>
      </c>
      <c r="T61" s="7">
        <v>0</v>
      </c>
      <c r="U61" s="7">
        <v>0.22</v>
      </c>
      <c r="V61" s="7">
        <v>0.78</v>
      </c>
      <c r="W61" s="7">
        <v>7.0000000000000007E-2</v>
      </c>
      <c r="X61" s="7">
        <v>5.8</v>
      </c>
      <c r="Y61" s="8">
        <v>0</v>
      </c>
      <c r="Z61" s="9">
        <v>9796295.5</v>
      </c>
      <c r="AA61" s="7">
        <v>3.22</v>
      </c>
      <c r="AB61" s="7">
        <v>-0.01</v>
      </c>
      <c r="AC61" s="8">
        <v>2.42</v>
      </c>
      <c r="AD61" s="9">
        <v>8991139764.5300007</v>
      </c>
    </row>
    <row r="62" spans="1:30" ht="15" x14ac:dyDescent="0.25">
      <c r="A62" s="3" t="s">
        <v>86</v>
      </c>
      <c r="B62" s="7">
        <v>3.41</v>
      </c>
      <c r="C62" s="7">
        <v>0.79</v>
      </c>
      <c r="D62" s="8">
        <v>-490.96</v>
      </c>
      <c r="E62" s="7">
        <v>1.06</v>
      </c>
      <c r="F62" s="7">
        <v>0.23</v>
      </c>
      <c r="G62" s="7">
        <v>50.33</v>
      </c>
      <c r="H62" s="7">
        <v>-5.35</v>
      </c>
      <c r="I62" s="7">
        <v>-0.71</v>
      </c>
      <c r="J62" s="7">
        <v>-65.17</v>
      </c>
      <c r="K62" s="8">
        <v>-66.25</v>
      </c>
      <c r="L62" s="7">
        <v>0</v>
      </c>
      <c r="M62" s="7">
        <v>0</v>
      </c>
      <c r="N62" s="7">
        <v>3.49</v>
      </c>
      <c r="O62" s="7">
        <v>0</v>
      </c>
      <c r="P62" s="7">
        <v>-0.24</v>
      </c>
      <c r="Q62" s="7">
        <v>0</v>
      </c>
      <c r="R62" s="7">
        <v>-0.22</v>
      </c>
      <c r="S62" s="7">
        <v>-0.05</v>
      </c>
      <c r="T62" s="7">
        <v>0</v>
      </c>
      <c r="U62" s="7">
        <v>0.22</v>
      </c>
      <c r="V62" s="7">
        <v>0.78</v>
      </c>
      <c r="W62" s="7">
        <v>7.0000000000000007E-2</v>
      </c>
      <c r="X62" s="7">
        <v>5.8</v>
      </c>
      <c r="Y62" s="8">
        <v>0</v>
      </c>
      <c r="Z62" s="9">
        <v>44223197.079999998</v>
      </c>
      <c r="AA62" s="7">
        <v>3.22</v>
      </c>
      <c r="AB62" s="7">
        <v>-0.01</v>
      </c>
      <c r="AC62" s="8">
        <v>2.42</v>
      </c>
      <c r="AD62" s="9">
        <v>8991139764.5300007</v>
      </c>
    </row>
    <row r="63" spans="1:30" ht="15" x14ac:dyDescent="0.25">
      <c r="A63" s="3" t="s">
        <v>357</v>
      </c>
      <c r="B63" s="7">
        <v>7.51</v>
      </c>
      <c r="C63" s="7">
        <v>0</v>
      </c>
      <c r="D63" s="7">
        <v>-6.76</v>
      </c>
      <c r="E63" s="7">
        <v>3.24</v>
      </c>
      <c r="F63" s="7">
        <v>1.36</v>
      </c>
      <c r="G63" s="7">
        <v>23.11</v>
      </c>
      <c r="H63" s="7">
        <v>-60.64</v>
      </c>
      <c r="I63" s="7">
        <v>-68.55</v>
      </c>
      <c r="J63" s="7">
        <v>-7.64</v>
      </c>
      <c r="K63" s="7">
        <v>-9.0299999999999994</v>
      </c>
      <c r="L63" s="7">
        <v>-1.39</v>
      </c>
      <c r="M63" s="7">
        <v>0.59</v>
      </c>
      <c r="N63" s="7">
        <v>4.63</v>
      </c>
      <c r="O63" s="7">
        <v>4.95</v>
      </c>
      <c r="P63" s="7">
        <v>-2.2599999999999998</v>
      </c>
      <c r="Q63" s="7">
        <v>3.22</v>
      </c>
      <c r="R63" s="7">
        <v>-47.9</v>
      </c>
      <c r="S63" s="7">
        <v>-20.11</v>
      </c>
      <c r="T63" s="7">
        <v>-21.1</v>
      </c>
      <c r="U63" s="7">
        <v>0.42</v>
      </c>
      <c r="V63" s="7">
        <v>0.57999999999999996</v>
      </c>
      <c r="W63" s="7">
        <v>0.28999999999999998</v>
      </c>
      <c r="X63" s="7">
        <v>0</v>
      </c>
      <c r="Y63" s="8">
        <v>0</v>
      </c>
      <c r="Z63" s="9">
        <v>528824.89</v>
      </c>
      <c r="AA63" s="7">
        <v>2.3199999999999998</v>
      </c>
      <c r="AB63" s="7">
        <v>-1.1100000000000001</v>
      </c>
      <c r="AC63" s="8">
        <v>-0.43</v>
      </c>
      <c r="AD63" s="9">
        <v>552197923.51999998</v>
      </c>
    </row>
    <row r="64" spans="1:30" ht="15" x14ac:dyDescent="0.25">
      <c r="A64" s="3" t="s">
        <v>176</v>
      </c>
      <c r="B64" s="7">
        <v>5.72</v>
      </c>
      <c r="C64" s="7">
        <v>0</v>
      </c>
      <c r="D64" s="7">
        <v>-11.03</v>
      </c>
      <c r="E64" s="7">
        <v>1.03</v>
      </c>
      <c r="F64" s="7">
        <v>0.42</v>
      </c>
      <c r="G64" s="7">
        <v>63.43</v>
      </c>
      <c r="H64" s="7">
        <v>-1.58</v>
      </c>
      <c r="I64" s="7">
        <v>-4.7699999999999996</v>
      </c>
      <c r="J64" s="7">
        <v>-33.270000000000003</v>
      </c>
      <c r="K64" s="7">
        <v>-42.1</v>
      </c>
      <c r="L64" s="7">
        <v>-8.83</v>
      </c>
      <c r="M64" s="7">
        <v>0.27</v>
      </c>
      <c r="N64" s="7">
        <v>0.53</v>
      </c>
      <c r="O64" s="7">
        <v>-51.89</v>
      </c>
      <c r="P64" s="7">
        <v>-0.53</v>
      </c>
      <c r="Q64" s="7">
        <v>0.96</v>
      </c>
      <c r="R64" s="7">
        <v>-9.31</v>
      </c>
      <c r="S64" s="7">
        <v>-3.83</v>
      </c>
      <c r="T64" s="7">
        <v>-2.37</v>
      </c>
      <c r="U64" s="7">
        <v>0.41</v>
      </c>
      <c r="V64" s="7">
        <v>0.59</v>
      </c>
      <c r="W64" s="7">
        <v>0.8</v>
      </c>
      <c r="X64" s="7">
        <v>14.59</v>
      </c>
      <c r="Y64" s="8">
        <v>0</v>
      </c>
      <c r="Z64" s="9">
        <v>9028734.8200000003</v>
      </c>
      <c r="AA64" s="7">
        <v>5.57</v>
      </c>
      <c r="AB64" s="7">
        <v>-0.52</v>
      </c>
      <c r="AC64" s="8">
        <v>0.15</v>
      </c>
      <c r="AD64" s="9">
        <v>1575033156.8399999</v>
      </c>
    </row>
    <row r="65" spans="1:30" ht="15" x14ac:dyDescent="0.25">
      <c r="A65" s="3" t="s">
        <v>206</v>
      </c>
      <c r="B65" s="7">
        <v>26.22</v>
      </c>
      <c r="C65" s="7">
        <v>2.8</v>
      </c>
      <c r="D65" s="7">
        <v>15.65</v>
      </c>
      <c r="E65" s="7">
        <v>2.83</v>
      </c>
      <c r="F65" s="7">
        <v>2.0499999999999998</v>
      </c>
      <c r="G65" s="7">
        <v>48.5</v>
      </c>
      <c r="H65" s="7">
        <v>32.75</v>
      </c>
      <c r="I65" s="7">
        <v>22.2</v>
      </c>
      <c r="J65" s="7">
        <v>10.61</v>
      </c>
      <c r="K65" s="7">
        <v>9.51</v>
      </c>
      <c r="L65" s="7">
        <v>-1.1000000000000001</v>
      </c>
      <c r="M65" s="7">
        <v>-0.28999999999999998</v>
      </c>
      <c r="N65" s="7">
        <v>3.47</v>
      </c>
      <c r="O65" s="7">
        <v>3.52</v>
      </c>
      <c r="P65" s="7">
        <v>-7.17</v>
      </c>
      <c r="Q65" s="7">
        <v>5.42</v>
      </c>
      <c r="R65" s="7">
        <v>18.07</v>
      </c>
      <c r="S65" s="7">
        <v>13.08</v>
      </c>
      <c r="T65" s="7">
        <v>15.3</v>
      </c>
      <c r="U65" s="7">
        <v>0.72</v>
      </c>
      <c r="V65" s="7">
        <v>0.28000000000000003</v>
      </c>
      <c r="W65" s="7">
        <v>0.59</v>
      </c>
      <c r="X65" s="7">
        <v>0</v>
      </c>
      <c r="Y65" s="8">
        <v>0</v>
      </c>
      <c r="Z65" s="9">
        <v>11009349.960000001</v>
      </c>
      <c r="AA65" s="7">
        <v>9.27</v>
      </c>
      <c r="AB65" s="7">
        <v>1.68</v>
      </c>
      <c r="AC65" s="8">
        <v>-5.65</v>
      </c>
      <c r="AD65" s="9">
        <v>4703709080.5799999</v>
      </c>
    </row>
    <row r="66" spans="1:30" ht="15" x14ac:dyDescent="0.25">
      <c r="A66" s="3" t="s">
        <v>538</v>
      </c>
      <c r="B66" s="7">
        <v>0.93</v>
      </c>
      <c r="C66" s="7">
        <v>0</v>
      </c>
      <c r="D66" s="7">
        <v>-2.86</v>
      </c>
      <c r="E66" s="7">
        <v>0.33</v>
      </c>
      <c r="F66" s="7">
        <v>0.1</v>
      </c>
      <c r="G66" s="7">
        <v>0</v>
      </c>
      <c r="H66" s="7">
        <v>0</v>
      </c>
      <c r="I66" s="7">
        <v>0</v>
      </c>
      <c r="J66" s="7">
        <v>-2.98</v>
      </c>
      <c r="K66" s="7">
        <v>-3.1</v>
      </c>
      <c r="L66" s="7">
        <v>-1.08</v>
      </c>
      <c r="M66" s="7">
        <v>0.12</v>
      </c>
      <c r="N66" s="7">
        <v>0</v>
      </c>
      <c r="O66" s="7">
        <v>-0.77</v>
      </c>
      <c r="P66" s="7">
        <v>-0.1</v>
      </c>
      <c r="Q66" s="7">
        <v>0</v>
      </c>
      <c r="R66" s="7">
        <v>-11.41</v>
      </c>
      <c r="S66" s="7">
        <v>-3.44</v>
      </c>
      <c r="T66" s="7">
        <v>-9.7899999999999991</v>
      </c>
      <c r="U66" s="7">
        <v>0.3</v>
      </c>
      <c r="V66" s="7">
        <v>0.7</v>
      </c>
      <c r="W66" s="7">
        <v>0</v>
      </c>
      <c r="X66" s="7">
        <v>0</v>
      </c>
      <c r="Y66" s="8">
        <v>0</v>
      </c>
      <c r="Z66" s="9">
        <v>101463.14</v>
      </c>
      <c r="AA66" s="7">
        <v>2.85</v>
      </c>
      <c r="AB66" s="7">
        <v>-0.33</v>
      </c>
      <c r="AC66" s="8">
        <v>-0.06</v>
      </c>
      <c r="AD66" s="9">
        <v>12648307.92</v>
      </c>
    </row>
    <row r="67" spans="1:30" ht="15" x14ac:dyDescent="0.25">
      <c r="A67" s="3" t="s">
        <v>539</v>
      </c>
      <c r="B67" s="7">
        <v>0.48</v>
      </c>
      <c r="C67" s="7">
        <v>0</v>
      </c>
      <c r="D67" s="7">
        <v>-1.48</v>
      </c>
      <c r="E67" s="7">
        <v>0.17</v>
      </c>
      <c r="F67" s="7">
        <v>0.05</v>
      </c>
      <c r="G67" s="7">
        <v>0</v>
      </c>
      <c r="H67" s="7">
        <v>0</v>
      </c>
      <c r="I67" s="7">
        <v>0</v>
      </c>
      <c r="J67" s="7">
        <v>-1.54</v>
      </c>
      <c r="K67" s="7">
        <v>-3.1</v>
      </c>
      <c r="L67" s="7">
        <v>-1.08</v>
      </c>
      <c r="M67" s="7">
        <v>0.12</v>
      </c>
      <c r="N67" s="7">
        <v>0</v>
      </c>
      <c r="O67" s="7">
        <v>-0.4</v>
      </c>
      <c r="P67" s="7">
        <v>-0.05</v>
      </c>
      <c r="Q67" s="7">
        <v>0</v>
      </c>
      <c r="R67" s="7">
        <v>-11.41</v>
      </c>
      <c r="S67" s="7">
        <v>-3.44</v>
      </c>
      <c r="T67" s="8">
        <v>-9.7899999999999991</v>
      </c>
      <c r="U67" s="7">
        <v>0.3</v>
      </c>
      <c r="V67" s="7">
        <v>0.7</v>
      </c>
      <c r="W67" s="7">
        <v>0</v>
      </c>
      <c r="X67" s="7">
        <v>0</v>
      </c>
      <c r="Y67" s="8">
        <v>0</v>
      </c>
      <c r="Z67" s="9">
        <v>243209.39</v>
      </c>
      <c r="AA67" s="7">
        <v>2.85</v>
      </c>
      <c r="AB67" s="7">
        <v>-0.33</v>
      </c>
      <c r="AC67" s="8">
        <v>-0.03</v>
      </c>
      <c r="AD67" s="9">
        <v>12648307.92</v>
      </c>
    </row>
    <row r="68" spans="1:30" ht="15" x14ac:dyDescent="0.25">
      <c r="A68" s="3" t="s">
        <v>400</v>
      </c>
      <c r="B68" s="7">
        <v>11.36</v>
      </c>
      <c r="C68" s="7">
        <v>5.92</v>
      </c>
      <c r="D68" s="7">
        <v>6.31</v>
      </c>
      <c r="E68" s="7">
        <v>0.97</v>
      </c>
      <c r="F68" s="7">
        <v>0.09</v>
      </c>
      <c r="G68" s="7">
        <v>64.959999999999994</v>
      </c>
      <c r="H68" s="7">
        <v>5.01</v>
      </c>
      <c r="I68" s="7">
        <v>6.75</v>
      </c>
      <c r="J68" s="7">
        <v>8.51</v>
      </c>
      <c r="K68" s="7">
        <v>8.16</v>
      </c>
      <c r="L68" s="7">
        <v>0</v>
      </c>
      <c r="M68" s="7">
        <v>0</v>
      </c>
      <c r="N68" s="7">
        <v>0.43</v>
      </c>
      <c r="O68" s="7">
        <v>0</v>
      </c>
      <c r="P68" s="7">
        <v>-0.1</v>
      </c>
      <c r="Q68" s="7">
        <v>0</v>
      </c>
      <c r="R68" s="7">
        <v>15.37</v>
      </c>
      <c r="S68" s="7">
        <v>1.39</v>
      </c>
      <c r="T68" s="8">
        <v>0</v>
      </c>
      <c r="U68" s="7">
        <v>0.09</v>
      </c>
      <c r="V68" s="7">
        <v>0.91</v>
      </c>
      <c r="W68" s="7">
        <v>0.21</v>
      </c>
      <c r="X68" s="7">
        <v>-4.8</v>
      </c>
      <c r="Y68" s="8">
        <v>62.96</v>
      </c>
      <c r="Z68" s="8">
        <v>7158.94</v>
      </c>
      <c r="AA68" s="7">
        <v>11.71</v>
      </c>
      <c r="AB68" s="7">
        <v>1.8</v>
      </c>
      <c r="AC68" s="8">
        <v>0.28999999999999998</v>
      </c>
      <c r="AD68" s="9">
        <v>1141291953.8</v>
      </c>
    </row>
    <row r="69" spans="1:30" ht="15" x14ac:dyDescent="0.25">
      <c r="A69" s="3" t="s">
        <v>389</v>
      </c>
      <c r="B69" s="7">
        <v>10.11</v>
      </c>
      <c r="C69" s="7">
        <v>7.31</v>
      </c>
      <c r="D69" s="7">
        <v>5.62</v>
      </c>
      <c r="E69" s="7">
        <v>0.86</v>
      </c>
      <c r="F69" s="7">
        <v>0.08</v>
      </c>
      <c r="G69" s="7">
        <v>64.959999999999994</v>
      </c>
      <c r="H69" s="7">
        <v>5.01</v>
      </c>
      <c r="I69" s="7">
        <v>6.75</v>
      </c>
      <c r="J69" s="7">
        <v>7.58</v>
      </c>
      <c r="K69" s="7">
        <v>8.16</v>
      </c>
      <c r="L69" s="7">
        <v>0</v>
      </c>
      <c r="M69" s="7">
        <v>0</v>
      </c>
      <c r="N69" s="7">
        <v>0.38</v>
      </c>
      <c r="O69" s="7">
        <v>0</v>
      </c>
      <c r="P69" s="7">
        <v>-0.09</v>
      </c>
      <c r="Q69" s="7">
        <v>0</v>
      </c>
      <c r="R69" s="7">
        <v>15.37</v>
      </c>
      <c r="S69" s="7">
        <v>1.39</v>
      </c>
      <c r="T69" s="8">
        <v>0</v>
      </c>
      <c r="U69" s="7">
        <v>0.09</v>
      </c>
      <c r="V69" s="7">
        <v>0.91</v>
      </c>
      <c r="W69" s="7">
        <v>0.21</v>
      </c>
      <c r="X69" s="7">
        <v>-4.8</v>
      </c>
      <c r="Y69" s="8">
        <v>62.96</v>
      </c>
      <c r="Z69" s="8">
        <v>23326.43</v>
      </c>
      <c r="AA69" s="7">
        <v>11.71</v>
      </c>
      <c r="AB69" s="7">
        <v>1.8</v>
      </c>
      <c r="AC69" s="8">
        <v>0.26</v>
      </c>
      <c r="AD69" s="9">
        <v>1141291953.8</v>
      </c>
    </row>
    <row r="70" spans="1:30" ht="15" x14ac:dyDescent="0.25">
      <c r="A70" s="3" t="s">
        <v>251</v>
      </c>
      <c r="B70" s="7">
        <v>2.39</v>
      </c>
      <c r="C70" s="7">
        <v>13.2</v>
      </c>
      <c r="D70" s="7">
        <v>7.13</v>
      </c>
      <c r="E70" s="7">
        <v>0.37</v>
      </c>
      <c r="F70" s="7">
        <v>0.04</v>
      </c>
      <c r="G70" s="7">
        <v>29.5</v>
      </c>
      <c r="H70" s="7">
        <v>-0.51</v>
      </c>
      <c r="I70" s="7">
        <v>3.95</v>
      </c>
      <c r="J70" s="7">
        <v>-55.15</v>
      </c>
      <c r="K70" s="7">
        <v>-55.15</v>
      </c>
      <c r="L70" s="7">
        <v>0</v>
      </c>
      <c r="M70" s="7">
        <v>0</v>
      </c>
      <c r="N70" s="7">
        <v>0.28000000000000003</v>
      </c>
      <c r="O70" s="7">
        <v>0</v>
      </c>
      <c r="P70" s="7">
        <v>-0.04</v>
      </c>
      <c r="Q70" s="7">
        <v>0</v>
      </c>
      <c r="R70" s="7">
        <v>5.2</v>
      </c>
      <c r="S70" s="7">
        <v>0.56999999999999995</v>
      </c>
      <c r="T70" s="7">
        <v>0</v>
      </c>
      <c r="U70" s="7">
        <v>0.11</v>
      </c>
      <c r="V70" s="7">
        <v>0.89</v>
      </c>
      <c r="W70" s="7">
        <v>0.15</v>
      </c>
      <c r="X70" s="7">
        <v>13.33</v>
      </c>
      <c r="Y70" s="8">
        <v>0.08</v>
      </c>
      <c r="Z70" s="9">
        <v>1679326.96</v>
      </c>
      <c r="AA70" s="7">
        <v>6.44</v>
      </c>
      <c r="AB70" s="7">
        <v>0.34</v>
      </c>
      <c r="AC70" s="8">
        <v>-0.2</v>
      </c>
      <c r="AD70" s="9">
        <v>1393925462.29</v>
      </c>
    </row>
    <row r="71" spans="1:30" ht="15" x14ac:dyDescent="0.25">
      <c r="A71" s="3" t="s">
        <v>487</v>
      </c>
      <c r="B71" s="7">
        <v>19.760000000000002</v>
      </c>
      <c r="C71" s="7">
        <v>0</v>
      </c>
      <c r="D71" s="7">
        <v>21.15</v>
      </c>
      <c r="E71" s="8">
        <v>0.73</v>
      </c>
      <c r="F71" s="8">
        <v>0.3</v>
      </c>
      <c r="G71" s="7">
        <v>58.22</v>
      </c>
      <c r="H71" s="7">
        <v>35.93</v>
      </c>
      <c r="I71" s="7">
        <v>18.399999999999999</v>
      </c>
      <c r="J71" s="7">
        <v>10.83</v>
      </c>
      <c r="K71" s="7">
        <v>10.33</v>
      </c>
      <c r="L71" s="7">
        <v>0</v>
      </c>
      <c r="M71" s="7">
        <v>0</v>
      </c>
      <c r="N71" s="7">
        <v>3.89</v>
      </c>
      <c r="O71" s="8">
        <v>3.72</v>
      </c>
      <c r="P71" s="8">
        <v>-0.42</v>
      </c>
      <c r="Q71" s="7">
        <v>1.35</v>
      </c>
      <c r="R71" s="8">
        <v>3.43</v>
      </c>
      <c r="S71" s="8">
        <v>1.4</v>
      </c>
      <c r="T71" s="8">
        <v>0</v>
      </c>
      <c r="U71" s="7">
        <v>0.41</v>
      </c>
      <c r="V71" s="7">
        <v>0.59</v>
      </c>
      <c r="W71" s="7">
        <v>0.08</v>
      </c>
      <c r="X71" s="7">
        <v>-10.02</v>
      </c>
      <c r="Y71" s="8">
        <v>-19.2</v>
      </c>
      <c r="Z71" s="8">
        <v>2988</v>
      </c>
      <c r="AA71" s="7">
        <v>27.22</v>
      </c>
      <c r="AB71" s="7">
        <v>0.93</v>
      </c>
      <c r="AC71" s="8">
        <v>0.18</v>
      </c>
      <c r="AD71" s="9">
        <v>90950166.829999998</v>
      </c>
    </row>
    <row r="72" spans="1:30" ht="15" x14ac:dyDescent="0.25">
      <c r="A72" s="3" t="s">
        <v>445</v>
      </c>
      <c r="B72" s="7">
        <v>13.57</v>
      </c>
      <c r="C72" s="7">
        <v>10.32</v>
      </c>
      <c r="D72" s="7">
        <v>14.52</v>
      </c>
      <c r="E72" s="7">
        <v>0.5</v>
      </c>
      <c r="F72" s="8">
        <v>0.2</v>
      </c>
      <c r="G72" s="7">
        <v>58.22</v>
      </c>
      <c r="H72" s="7">
        <v>35.93</v>
      </c>
      <c r="I72" s="7">
        <v>18.399999999999999</v>
      </c>
      <c r="J72" s="7">
        <v>7.44</v>
      </c>
      <c r="K72" s="7">
        <v>10.33</v>
      </c>
      <c r="L72" s="7">
        <v>0</v>
      </c>
      <c r="M72" s="7">
        <v>0</v>
      </c>
      <c r="N72" s="7">
        <v>2.67</v>
      </c>
      <c r="O72" s="7">
        <v>2.5499999999999998</v>
      </c>
      <c r="P72" s="7">
        <v>-0.28999999999999998</v>
      </c>
      <c r="Q72" s="7">
        <v>1.35</v>
      </c>
      <c r="R72" s="7">
        <v>3.43</v>
      </c>
      <c r="S72" s="8">
        <v>1.4</v>
      </c>
      <c r="T72" s="7">
        <v>0</v>
      </c>
      <c r="U72" s="7">
        <v>0.41</v>
      </c>
      <c r="V72" s="7">
        <v>0.59</v>
      </c>
      <c r="W72" s="7">
        <v>0.08</v>
      </c>
      <c r="X72" s="7">
        <v>-10.02</v>
      </c>
      <c r="Y72" s="8">
        <v>-19.2</v>
      </c>
      <c r="Z72" s="8">
        <v>2125.54</v>
      </c>
      <c r="AA72" s="7">
        <v>27.22</v>
      </c>
      <c r="AB72" s="7">
        <v>0.93</v>
      </c>
      <c r="AC72" s="8">
        <v>0.13</v>
      </c>
      <c r="AD72" s="9">
        <v>90950166.829999998</v>
      </c>
    </row>
    <row r="73" spans="1:30" ht="15" x14ac:dyDescent="0.25">
      <c r="A73" s="3" t="s">
        <v>418</v>
      </c>
      <c r="B73" s="7">
        <v>239.95</v>
      </c>
      <c r="C73" s="7">
        <v>7.45</v>
      </c>
      <c r="D73" s="7">
        <v>11.43</v>
      </c>
      <c r="E73" s="7">
        <v>0.55000000000000004</v>
      </c>
      <c r="F73" s="8">
        <v>0.49</v>
      </c>
      <c r="G73" s="7">
        <v>31.71</v>
      </c>
      <c r="H73" s="7">
        <v>14.23</v>
      </c>
      <c r="I73" s="7">
        <v>55.15</v>
      </c>
      <c r="J73" s="7">
        <v>44.32</v>
      </c>
      <c r="K73" s="7">
        <v>-16.28</v>
      </c>
      <c r="L73" s="7">
        <v>-60.6</v>
      </c>
      <c r="M73" s="7">
        <v>-0.75</v>
      </c>
      <c r="N73" s="7">
        <v>6.31</v>
      </c>
      <c r="O73" s="7">
        <v>0.67</v>
      </c>
      <c r="P73" s="7">
        <v>-2.04</v>
      </c>
      <c r="Q73" s="7">
        <v>26.84</v>
      </c>
      <c r="R73" s="7">
        <v>4.82</v>
      </c>
      <c r="S73" s="8">
        <v>4.26</v>
      </c>
      <c r="T73" s="7">
        <v>-0.09</v>
      </c>
      <c r="U73" s="7">
        <v>0.88</v>
      </c>
      <c r="V73" s="7">
        <v>0.12</v>
      </c>
      <c r="W73" s="7">
        <v>0.08</v>
      </c>
      <c r="X73" s="7">
        <v>-1.89</v>
      </c>
      <c r="Y73" s="8">
        <v>-9.69</v>
      </c>
      <c r="Z73" s="8">
        <v>27271.15</v>
      </c>
      <c r="AA73" s="7">
        <v>435.12</v>
      </c>
      <c r="AB73" s="7">
        <v>20.99</v>
      </c>
      <c r="AC73" s="8">
        <v>0.06</v>
      </c>
      <c r="AD73" s="9">
        <v>109117262.5</v>
      </c>
    </row>
    <row r="74" spans="1:30" ht="15" x14ac:dyDescent="0.25">
      <c r="A74" s="3" t="s">
        <v>177</v>
      </c>
      <c r="B74" s="7">
        <v>10.99</v>
      </c>
      <c r="C74" s="7">
        <v>1.84</v>
      </c>
      <c r="D74" s="7">
        <v>12.12</v>
      </c>
      <c r="E74" s="7">
        <v>0.98</v>
      </c>
      <c r="F74" s="8">
        <v>0.71</v>
      </c>
      <c r="G74" s="7">
        <v>27.67</v>
      </c>
      <c r="H74" s="7">
        <v>11.03</v>
      </c>
      <c r="I74" s="7">
        <v>10.24</v>
      </c>
      <c r="J74" s="7">
        <v>11.25</v>
      </c>
      <c r="K74" s="7">
        <v>5.32</v>
      </c>
      <c r="L74" s="7">
        <v>-5.93</v>
      </c>
      <c r="M74" s="7">
        <v>-0.52</v>
      </c>
      <c r="N74" s="7">
        <v>1.24</v>
      </c>
      <c r="O74" s="7">
        <v>1.74</v>
      </c>
      <c r="P74" s="7">
        <v>-1.96</v>
      </c>
      <c r="Q74" s="7">
        <v>2.77</v>
      </c>
      <c r="R74" s="7">
        <v>8.08</v>
      </c>
      <c r="S74" s="8">
        <v>5.86</v>
      </c>
      <c r="T74" s="7">
        <v>5.04</v>
      </c>
      <c r="U74" s="7">
        <v>0.73</v>
      </c>
      <c r="V74" s="7">
        <v>0.27</v>
      </c>
      <c r="W74" s="7">
        <v>0.56999999999999995</v>
      </c>
      <c r="X74" s="7">
        <v>0</v>
      </c>
      <c r="Y74" s="8">
        <v>0</v>
      </c>
      <c r="Z74" s="9">
        <v>6606207.5</v>
      </c>
      <c r="AA74" s="7">
        <v>11.23</v>
      </c>
      <c r="AB74" s="7">
        <v>0.91</v>
      </c>
      <c r="AC74" s="8">
        <v>0.27</v>
      </c>
      <c r="AD74" s="9">
        <v>999090921.08000004</v>
      </c>
    </row>
    <row r="75" spans="1:30" ht="15" x14ac:dyDescent="0.25">
      <c r="A75" s="3" t="s">
        <v>432</v>
      </c>
      <c r="B75" s="7">
        <v>68</v>
      </c>
      <c r="C75" s="7">
        <v>6.54</v>
      </c>
      <c r="D75" s="7">
        <v>3.56</v>
      </c>
      <c r="E75" s="7">
        <v>0.74</v>
      </c>
      <c r="F75" s="7">
        <v>0.09</v>
      </c>
      <c r="G75" s="7">
        <v>60.26</v>
      </c>
      <c r="H75" s="8">
        <v>52.32</v>
      </c>
      <c r="I75" s="8">
        <v>29.17</v>
      </c>
      <c r="J75" s="7">
        <v>1.98</v>
      </c>
      <c r="K75" s="7">
        <v>1.98</v>
      </c>
      <c r="L75" s="7">
        <v>0</v>
      </c>
      <c r="M75" s="7">
        <v>0</v>
      </c>
      <c r="N75" s="7">
        <v>1.04</v>
      </c>
      <c r="O75" s="7">
        <v>0.6</v>
      </c>
      <c r="P75" s="7">
        <v>-0.11</v>
      </c>
      <c r="Q75" s="7">
        <v>0</v>
      </c>
      <c r="R75" s="7">
        <v>20.81</v>
      </c>
      <c r="S75" s="8">
        <v>2.62</v>
      </c>
      <c r="T75" s="7">
        <v>0</v>
      </c>
      <c r="U75" s="7">
        <v>0.13</v>
      </c>
      <c r="V75" s="7">
        <v>0.87</v>
      </c>
      <c r="W75" s="7">
        <v>0.09</v>
      </c>
      <c r="X75" s="7">
        <v>-1.65</v>
      </c>
      <c r="Y75" s="8">
        <v>17.66</v>
      </c>
      <c r="Z75" s="8">
        <v>35472</v>
      </c>
      <c r="AA75" s="7">
        <v>91.87</v>
      </c>
      <c r="AB75" s="7">
        <v>19.11</v>
      </c>
      <c r="AC75" s="8">
        <v>7.0000000000000007E-2</v>
      </c>
      <c r="AD75" s="9">
        <v>5873259552</v>
      </c>
    </row>
    <row r="76" spans="1:30" ht="15" x14ac:dyDescent="0.25">
      <c r="A76" s="3" t="s">
        <v>209</v>
      </c>
      <c r="B76" s="7">
        <v>5.36</v>
      </c>
      <c r="C76" s="7">
        <v>1.48</v>
      </c>
      <c r="D76" s="7">
        <v>13.5</v>
      </c>
      <c r="E76" s="7">
        <v>1.41</v>
      </c>
      <c r="F76" s="7">
        <v>1.1499999999999999</v>
      </c>
      <c r="G76" s="7">
        <v>51.84</v>
      </c>
      <c r="H76" s="8">
        <v>5.18</v>
      </c>
      <c r="I76" s="8">
        <v>22.01</v>
      </c>
      <c r="J76" s="7">
        <v>57.37</v>
      </c>
      <c r="K76" s="7">
        <v>33.64</v>
      </c>
      <c r="L76" s="7">
        <v>-23.73</v>
      </c>
      <c r="M76" s="7">
        <v>-0.57999999999999996</v>
      </c>
      <c r="N76" s="7">
        <v>2.97</v>
      </c>
      <c r="O76" s="8">
        <v>2.33</v>
      </c>
      <c r="P76" s="8">
        <v>-2.69</v>
      </c>
      <c r="Q76" s="7">
        <v>6.96</v>
      </c>
      <c r="R76" s="7">
        <v>10.42</v>
      </c>
      <c r="S76" s="8">
        <v>8.48</v>
      </c>
      <c r="T76" s="7">
        <v>-1.28</v>
      </c>
      <c r="U76" s="7">
        <v>0.81</v>
      </c>
      <c r="V76" s="7">
        <v>0.19</v>
      </c>
      <c r="W76" s="7">
        <v>0.39</v>
      </c>
      <c r="X76" s="7">
        <v>6.65</v>
      </c>
      <c r="Y76" s="8">
        <v>0</v>
      </c>
      <c r="Z76" s="9">
        <v>9084880.9600000009</v>
      </c>
      <c r="AA76" s="7">
        <v>3.81</v>
      </c>
      <c r="AB76" s="7">
        <v>0.4</v>
      </c>
      <c r="AC76" s="8">
        <v>0.04</v>
      </c>
      <c r="AD76" s="9">
        <v>2850616823.9200001</v>
      </c>
    </row>
    <row r="77" spans="1:30" ht="15" x14ac:dyDescent="0.25">
      <c r="A77" s="3" t="s">
        <v>540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27.58</v>
      </c>
      <c r="H77" s="8">
        <v>11.52</v>
      </c>
      <c r="I77" s="8">
        <v>5.61</v>
      </c>
      <c r="J77" s="7">
        <v>0</v>
      </c>
      <c r="K77" s="7">
        <v>3.18</v>
      </c>
      <c r="L77" s="7">
        <v>2.08</v>
      </c>
      <c r="M77" s="7">
        <v>0</v>
      </c>
      <c r="N77" s="7">
        <v>0</v>
      </c>
      <c r="O77" s="8">
        <v>0</v>
      </c>
      <c r="P77" s="8">
        <v>0</v>
      </c>
      <c r="Q77" s="7">
        <v>0.6</v>
      </c>
      <c r="R77" s="7">
        <v>-33.76</v>
      </c>
      <c r="S77" s="8">
        <v>8.16</v>
      </c>
      <c r="T77" s="7">
        <v>51.57</v>
      </c>
      <c r="U77" s="7">
        <v>-0.24</v>
      </c>
      <c r="V77" s="7">
        <v>1.24</v>
      </c>
      <c r="W77" s="7">
        <v>1.46</v>
      </c>
      <c r="X77" s="7">
        <v>0.74</v>
      </c>
      <c r="Y77" s="7">
        <v>3.01</v>
      </c>
      <c r="Z77" s="8">
        <v>0</v>
      </c>
      <c r="AA77" s="7">
        <v>-0.78</v>
      </c>
      <c r="AB77" s="7">
        <v>0.26</v>
      </c>
      <c r="AC77" s="8">
        <v>0</v>
      </c>
      <c r="AD77" s="9">
        <v>154847022.12</v>
      </c>
    </row>
    <row r="78" spans="1:30" ht="15" x14ac:dyDescent="0.25">
      <c r="A78" s="3" t="s">
        <v>365</v>
      </c>
      <c r="B78" s="7">
        <v>1.26</v>
      </c>
      <c r="C78" s="7">
        <v>0</v>
      </c>
      <c r="D78" s="7">
        <v>4.79</v>
      </c>
      <c r="E78" s="8">
        <v>-1.62</v>
      </c>
      <c r="F78" s="7">
        <v>0.39</v>
      </c>
      <c r="G78" s="7">
        <v>27.58</v>
      </c>
      <c r="H78" s="8">
        <v>11.52</v>
      </c>
      <c r="I78" s="8">
        <v>5.61</v>
      </c>
      <c r="J78" s="7">
        <v>2.33</v>
      </c>
      <c r="K78" s="7">
        <v>3.18</v>
      </c>
      <c r="L78" s="7">
        <v>2.08</v>
      </c>
      <c r="M78" s="7">
        <v>0</v>
      </c>
      <c r="N78" s="7">
        <v>0.27</v>
      </c>
      <c r="O78" s="7">
        <v>-1.32</v>
      </c>
      <c r="P78" s="7">
        <v>-0.71</v>
      </c>
      <c r="Q78" s="7">
        <v>0.6</v>
      </c>
      <c r="R78" s="8">
        <v>-33.76</v>
      </c>
      <c r="S78" s="8">
        <v>8.16</v>
      </c>
      <c r="T78" s="7">
        <v>51.57</v>
      </c>
      <c r="U78" s="7">
        <v>-0.24</v>
      </c>
      <c r="V78" s="7">
        <v>1.24</v>
      </c>
      <c r="W78" s="7">
        <v>1.46</v>
      </c>
      <c r="X78" s="7">
        <v>0.74</v>
      </c>
      <c r="Y78" s="8">
        <v>3.01</v>
      </c>
      <c r="Z78" s="8">
        <v>38542.36</v>
      </c>
      <c r="AA78" s="7">
        <v>-0.78</v>
      </c>
      <c r="AB78" s="7">
        <v>0.26</v>
      </c>
      <c r="AC78" s="8">
        <v>-0.01</v>
      </c>
      <c r="AD78" s="9">
        <v>154847022.12</v>
      </c>
    </row>
    <row r="79" spans="1:30" ht="15" x14ac:dyDescent="0.25">
      <c r="A79" s="3" t="s">
        <v>43</v>
      </c>
      <c r="B79" s="7">
        <v>21.74</v>
      </c>
      <c r="C79" s="7">
        <v>1.77</v>
      </c>
      <c r="D79" s="7">
        <v>11.02</v>
      </c>
      <c r="E79" s="8">
        <v>2.12</v>
      </c>
      <c r="F79" s="7">
        <v>0.25</v>
      </c>
      <c r="G79" s="7">
        <v>38.43</v>
      </c>
      <c r="H79" s="8">
        <v>47.3</v>
      </c>
      <c r="I79" s="8">
        <v>35.590000000000003</v>
      </c>
      <c r="J79" s="7">
        <v>8.3000000000000007</v>
      </c>
      <c r="K79" s="7">
        <v>8.3000000000000007</v>
      </c>
      <c r="L79" s="7">
        <v>0</v>
      </c>
      <c r="M79" s="7">
        <v>0</v>
      </c>
      <c r="N79" s="7">
        <v>3.92</v>
      </c>
      <c r="O79" s="7">
        <v>5.26</v>
      </c>
      <c r="P79" s="7">
        <v>-3.56</v>
      </c>
      <c r="Q79" s="7">
        <v>1.05</v>
      </c>
      <c r="R79" s="8">
        <v>19.25</v>
      </c>
      <c r="S79" s="8">
        <v>2.31</v>
      </c>
      <c r="T79" s="7">
        <v>0</v>
      </c>
      <c r="U79" s="7">
        <v>0.12</v>
      </c>
      <c r="V79" s="7">
        <v>0.88</v>
      </c>
      <c r="W79" s="7">
        <v>0.06</v>
      </c>
      <c r="X79" s="7">
        <v>5.25</v>
      </c>
      <c r="Y79" s="8">
        <v>9.82</v>
      </c>
      <c r="Z79" s="9">
        <v>205132542.11000001</v>
      </c>
      <c r="AA79" s="7">
        <v>10.25</v>
      </c>
      <c r="AB79" s="7">
        <v>1.97</v>
      </c>
      <c r="AC79" s="8">
        <v>0.2</v>
      </c>
      <c r="AD79" s="9">
        <v>83035832147.070007</v>
      </c>
    </row>
    <row r="80" spans="1:30" ht="15" x14ac:dyDescent="0.25">
      <c r="A80" s="3" t="s">
        <v>352</v>
      </c>
      <c r="B80" s="7">
        <v>11.87</v>
      </c>
      <c r="C80" s="7">
        <v>1.08</v>
      </c>
      <c r="D80" s="7">
        <v>18.059999999999999</v>
      </c>
      <c r="E80" s="8">
        <v>3.48</v>
      </c>
      <c r="F80" s="7">
        <v>0.42</v>
      </c>
      <c r="G80" s="7">
        <v>38.43</v>
      </c>
      <c r="H80" s="8">
        <v>47.3</v>
      </c>
      <c r="I80" s="8">
        <v>35.590000000000003</v>
      </c>
      <c r="J80" s="7">
        <v>13.59</v>
      </c>
      <c r="K80" s="7">
        <v>8.3000000000000007</v>
      </c>
      <c r="L80" s="7">
        <v>0</v>
      </c>
      <c r="M80" s="7">
        <v>0</v>
      </c>
      <c r="N80" s="7">
        <v>6.43</v>
      </c>
      <c r="O80" s="7">
        <v>8.61</v>
      </c>
      <c r="P80" s="7">
        <v>-5.83</v>
      </c>
      <c r="Q80" s="7">
        <v>1.05</v>
      </c>
      <c r="R80" s="8">
        <v>19.25</v>
      </c>
      <c r="S80" s="8">
        <v>2.31</v>
      </c>
      <c r="T80" s="7">
        <v>0</v>
      </c>
      <c r="U80" s="7">
        <v>0.12</v>
      </c>
      <c r="V80" s="7">
        <v>0.88</v>
      </c>
      <c r="W80" s="7">
        <v>0.06</v>
      </c>
      <c r="X80" s="7">
        <v>5.25</v>
      </c>
      <c r="Y80" s="8">
        <v>9.82</v>
      </c>
      <c r="Z80" s="8">
        <v>54680.32</v>
      </c>
      <c r="AA80" s="7">
        <v>3.42</v>
      </c>
      <c r="AB80" s="7">
        <v>0.66</v>
      </c>
      <c r="AC80" s="8">
        <v>0.32</v>
      </c>
      <c r="AD80" s="9">
        <v>83035832147.070007</v>
      </c>
    </row>
    <row r="81" spans="1:30" ht="15" x14ac:dyDescent="0.25">
      <c r="A81" s="3" t="s">
        <v>371</v>
      </c>
      <c r="B81" s="7">
        <v>4.83</v>
      </c>
      <c r="C81" s="7">
        <v>2.66</v>
      </c>
      <c r="D81" s="7">
        <v>7.35</v>
      </c>
      <c r="E81" s="8">
        <v>1.41</v>
      </c>
      <c r="F81" s="7">
        <v>0.17</v>
      </c>
      <c r="G81" s="7">
        <v>38.43</v>
      </c>
      <c r="H81" s="8">
        <v>47.3</v>
      </c>
      <c r="I81" s="8">
        <v>35.590000000000003</v>
      </c>
      <c r="J81" s="7">
        <v>5.53</v>
      </c>
      <c r="K81" s="7">
        <v>8.3000000000000007</v>
      </c>
      <c r="L81" s="7">
        <v>0</v>
      </c>
      <c r="M81" s="7">
        <v>0</v>
      </c>
      <c r="N81" s="7">
        <v>2.62</v>
      </c>
      <c r="O81" s="7">
        <v>3.5</v>
      </c>
      <c r="P81" s="7">
        <v>-2.37</v>
      </c>
      <c r="Q81" s="7">
        <v>1.05</v>
      </c>
      <c r="R81" s="8">
        <v>19.25</v>
      </c>
      <c r="S81" s="8">
        <v>2.31</v>
      </c>
      <c r="T81" s="7">
        <v>0</v>
      </c>
      <c r="U81" s="7">
        <v>0.12</v>
      </c>
      <c r="V81" s="7">
        <v>0.88</v>
      </c>
      <c r="W81" s="7">
        <v>0.06</v>
      </c>
      <c r="X81" s="7">
        <v>5.25</v>
      </c>
      <c r="Y81" s="8">
        <v>9.82</v>
      </c>
      <c r="Z81" s="8">
        <v>27143.18</v>
      </c>
      <c r="AA81" s="7">
        <v>3.42</v>
      </c>
      <c r="AB81" s="7">
        <v>0.66</v>
      </c>
      <c r="AC81" s="8">
        <v>0.13</v>
      </c>
      <c r="AD81" s="9">
        <v>83035832147.070007</v>
      </c>
    </row>
    <row r="82" spans="1:30" ht="15" x14ac:dyDescent="0.25">
      <c r="A82" s="3" t="s">
        <v>87</v>
      </c>
      <c r="B82" s="7">
        <v>6.32</v>
      </c>
      <c r="C82" s="7">
        <v>3.86</v>
      </c>
      <c r="D82" s="7">
        <v>10.17</v>
      </c>
      <c r="E82" s="7">
        <v>1.1499999999999999</v>
      </c>
      <c r="F82" s="7">
        <v>0.16</v>
      </c>
      <c r="G82" s="7">
        <v>59.5</v>
      </c>
      <c r="H82" s="8">
        <v>10.199999999999999</v>
      </c>
      <c r="I82" s="8">
        <v>7.26</v>
      </c>
      <c r="J82" s="7">
        <v>7.23</v>
      </c>
      <c r="K82" s="7">
        <v>7.23</v>
      </c>
      <c r="L82" s="7">
        <v>0</v>
      </c>
      <c r="M82" s="7">
        <v>0</v>
      </c>
      <c r="N82" s="7">
        <v>0.74</v>
      </c>
      <c r="O82" s="7">
        <v>-0.34</v>
      </c>
      <c r="P82" s="7">
        <v>-0.16</v>
      </c>
      <c r="Q82" s="7">
        <v>0</v>
      </c>
      <c r="R82" s="7">
        <v>11.35</v>
      </c>
      <c r="S82" s="8">
        <v>1.54</v>
      </c>
      <c r="T82" s="7">
        <v>0</v>
      </c>
      <c r="U82" s="7">
        <v>0.14000000000000001</v>
      </c>
      <c r="V82" s="7">
        <v>0.84</v>
      </c>
      <c r="W82" s="7">
        <v>0.21</v>
      </c>
      <c r="X82" s="7">
        <v>1.4</v>
      </c>
      <c r="Y82" s="8">
        <v>0</v>
      </c>
      <c r="Z82" s="9">
        <v>25247505.390000001</v>
      </c>
      <c r="AA82" s="7">
        <v>5.48</v>
      </c>
      <c r="AB82" s="7">
        <v>0.62</v>
      </c>
      <c r="AC82" s="8">
        <v>0.5</v>
      </c>
      <c r="AD82" s="9">
        <v>8242959431.6499996</v>
      </c>
    </row>
    <row r="83" spans="1:30" ht="15" x14ac:dyDescent="0.25">
      <c r="A83" s="3" t="s">
        <v>541</v>
      </c>
      <c r="B83" s="7">
        <v>182.07</v>
      </c>
      <c r="C83" s="7">
        <v>5.77</v>
      </c>
      <c r="D83" s="7">
        <v>6.31</v>
      </c>
      <c r="E83" s="7">
        <v>1.04</v>
      </c>
      <c r="F83" s="7">
        <v>0.12</v>
      </c>
      <c r="G83" s="7">
        <v>69.180000000000007</v>
      </c>
      <c r="H83" s="8">
        <v>21.57</v>
      </c>
      <c r="I83" s="8">
        <v>11.45</v>
      </c>
      <c r="J83" s="7">
        <v>3.35</v>
      </c>
      <c r="K83" s="7">
        <v>3.35</v>
      </c>
      <c r="L83" s="7">
        <v>0</v>
      </c>
      <c r="M83" s="7">
        <v>0</v>
      </c>
      <c r="N83" s="7">
        <v>0.72</v>
      </c>
      <c r="O83" s="7">
        <v>0.64</v>
      </c>
      <c r="P83" s="7">
        <v>-0.15</v>
      </c>
      <c r="Q83" s="7">
        <v>0</v>
      </c>
      <c r="R83" s="7">
        <v>16.440000000000001</v>
      </c>
      <c r="S83" s="8">
        <v>1.9</v>
      </c>
      <c r="T83" s="7">
        <v>0</v>
      </c>
      <c r="U83" s="7">
        <v>0.12</v>
      </c>
      <c r="V83" s="7">
        <v>0.88</v>
      </c>
      <c r="W83" s="7">
        <v>0.17</v>
      </c>
      <c r="X83" s="7">
        <v>4.66</v>
      </c>
      <c r="Y83" s="7">
        <v>3.5</v>
      </c>
      <c r="Z83" s="8">
        <v>0</v>
      </c>
      <c r="AA83" s="7">
        <v>175.64</v>
      </c>
      <c r="AB83" s="7">
        <v>28.87</v>
      </c>
      <c r="AC83" s="8">
        <v>0.13</v>
      </c>
      <c r="AD83" s="9">
        <v>1733606633.4300001</v>
      </c>
    </row>
    <row r="84" spans="1:30" ht="15" x14ac:dyDescent="0.25">
      <c r="A84" s="3" t="s">
        <v>542</v>
      </c>
      <c r="B84" s="7">
        <v>44.05</v>
      </c>
      <c r="C84" s="7">
        <v>0</v>
      </c>
      <c r="D84" s="7">
        <v>6.98</v>
      </c>
      <c r="E84" s="7">
        <v>0.66</v>
      </c>
      <c r="F84" s="7">
        <v>0.09</v>
      </c>
      <c r="G84" s="7">
        <v>51.56</v>
      </c>
      <c r="H84" s="7">
        <v>21.77</v>
      </c>
      <c r="I84" s="7">
        <v>5.61</v>
      </c>
      <c r="J84" s="7">
        <v>1.8</v>
      </c>
      <c r="K84" s="7">
        <v>1.8</v>
      </c>
      <c r="L84" s="7">
        <v>0</v>
      </c>
      <c r="M84" s="7">
        <v>0</v>
      </c>
      <c r="N84" s="7">
        <v>0.39</v>
      </c>
      <c r="O84" s="7">
        <v>0</v>
      </c>
      <c r="P84" s="7">
        <v>-0.12</v>
      </c>
      <c r="Q84" s="7">
        <v>0</v>
      </c>
      <c r="R84" s="7">
        <v>9.4600000000000009</v>
      </c>
      <c r="S84" s="7">
        <v>1.35</v>
      </c>
      <c r="T84" s="7">
        <v>0</v>
      </c>
      <c r="U84" s="7">
        <v>0.14000000000000001</v>
      </c>
      <c r="V84" s="7">
        <v>0.86</v>
      </c>
      <c r="W84" s="7">
        <v>0.24</v>
      </c>
      <c r="X84" s="7">
        <v>14.99</v>
      </c>
      <c r="Y84" s="7">
        <v>-18.89</v>
      </c>
      <c r="Z84" s="12">
        <v>0</v>
      </c>
      <c r="AA84" s="7">
        <v>66.709999999999994</v>
      </c>
      <c r="AB84" s="7">
        <v>6.31</v>
      </c>
      <c r="AC84" s="8">
        <v>-0.11</v>
      </c>
      <c r="AD84" s="9">
        <v>1533769021</v>
      </c>
    </row>
    <row r="85" spans="1:30" ht="15" x14ac:dyDescent="0.25">
      <c r="A85" s="3" t="s">
        <v>543</v>
      </c>
      <c r="B85" s="7">
        <v>0.62</v>
      </c>
      <c r="C85" s="7">
        <v>0</v>
      </c>
      <c r="D85" s="7">
        <v>0.06</v>
      </c>
      <c r="E85" s="7">
        <v>-0.24</v>
      </c>
      <c r="F85" s="7">
        <v>0.99</v>
      </c>
      <c r="G85" s="8">
        <v>98.02</v>
      </c>
      <c r="H85" s="8">
        <v>1029.99</v>
      </c>
      <c r="I85" s="8">
        <v>13896.67</v>
      </c>
      <c r="J85" s="7">
        <v>0.8</v>
      </c>
      <c r="K85" s="7">
        <v>1.66</v>
      </c>
      <c r="L85" s="7">
        <v>0.85</v>
      </c>
      <c r="M85" s="7">
        <v>0</v>
      </c>
      <c r="N85" s="7">
        <v>8.2799999999999994</v>
      </c>
      <c r="O85" s="7">
        <v>-0.38</v>
      </c>
      <c r="P85" s="7">
        <v>-1.18</v>
      </c>
      <c r="Q85" s="7">
        <v>0.06</v>
      </c>
      <c r="R85" s="8">
        <v>-402.5</v>
      </c>
      <c r="S85" s="8">
        <v>1669.02</v>
      </c>
      <c r="T85" s="7">
        <v>-36.75</v>
      </c>
      <c r="U85" s="7">
        <v>-4.1500000000000004</v>
      </c>
      <c r="V85" s="7">
        <v>5.15</v>
      </c>
      <c r="W85" s="7">
        <v>0.12</v>
      </c>
      <c r="X85" s="7">
        <v>-68.849999999999994</v>
      </c>
      <c r="Y85" s="7">
        <v>0</v>
      </c>
      <c r="Z85" s="12">
        <v>0</v>
      </c>
      <c r="AA85" s="7">
        <v>-2.58</v>
      </c>
      <c r="AB85" s="7">
        <v>10.4</v>
      </c>
      <c r="AC85" s="8">
        <v>0</v>
      </c>
      <c r="AD85" s="9">
        <v>70110298.739999995</v>
      </c>
    </row>
    <row r="86" spans="1:30" ht="15" x14ac:dyDescent="0.25">
      <c r="A86" s="3" t="s">
        <v>222</v>
      </c>
      <c r="B86" s="7">
        <v>21.71</v>
      </c>
      <c r="C86" s="7">
        <v>39.369999999999997</v>
      </c>
      <c r="D86" s="7">
        <v>1.17</v>
      </c>
      <c r="E86" s="7">
        <v>1.1100000000000001</v>
      </c>
      <c r="F86" s="7">
        <v>1.1100000000000001</v>
      </c>
      <c r="G86" s="7">
        <v>0</v>
      </c>
      <c r="H86" s="8">
        <v>0</v>
      </c>
      <c r="I86" s="8">
        <v>0</v>
      </c>
      <c r="J86" s="7">
        <v>1.18</v>
      </c>
      <c r="K86" s="7">
        <v>1.1399999999999999</v>
      </c>
      <c r="L86" s="7">
        <v>-0.13</v>
      </c>
      <c r="M86" s="7">
        <v>-0.12</v>
      </c>
      <c r="N86" s="7">
        <v>0</v>
      </c>
      <c r="O86" s="7">
        <v>9.98</v>
      </c>
      <c r="P86" s="7">
        <v>-1.25</v>
      </c>
      <c r="Q86" s="7">
        <v>17.829999999999998</v>
      </c>
      <c r="R86" s="7">
        <v>95.29</v>
      </c>
      <c r="S86" s="8">
        <v>94.65</v>
      </c>
      <c r="T86" s="7">
        <v>94.33</v>
      </c>
      <c r="U86" s="7">
        <v>0.99</v>
      </c>
      <c r="V86" s="7">
        <v>0.01</v>
      </c>
      <c r="W86" s="7">
        <v>0</v>
      </c>
      <c r="X86" s="7">
        <v>0</v>
      </c>
      <c r="Y86" s="8">
        <v>63.27</v>
      </c>
      <c r="Z86" s="10">
        <v>2136720.04</v>
      </c>
      <c r="AA86" s="7">
        <v>19.5</v>
      </c>
      <c r="AB86" s="7">
        <v>18.579999999999998</v>
      </c>
      <c r="AC86" s="8">
        <v>0.01</v>
      </c>
      <c r="AD86" s="9">
        <v>9192175206.1200008</v>
      </c>
    </row>
    <row r="87" spans="1:30" ht="15" x14ac:dyDescent="0.25">
      <c r="A87" s="3" t="s">
        <v>61</v>
      </c>
      <c r="B87" s="7">
        <v>24.22</v>
      </c>
      <c r="C87" s="7">
        <v>38.82</v>
      </c>
      <c r="D87" s="7">
        <v>1.3</v>
      </c>
      <c r="E87" s="7">
        <v>1.24</v>
      </c>
      <c r="F87" s="7">
        <v>1.23</v>
      </c>
      <c r="G87" s="7">
        <v>0</v>
      </c>
      <c r="H87" s="7">
        <v>0</v>
      </c>
      <c r="I87" s="7">
        <v>0</v>
      </c>
      <c r="J87" s="7">
        <v>1.32</v>
      </c>
      <c r="K87" s="7">
        <v>1.1399999999999999</v>
      </c>
      <c r="L87" s="7">
        <v>-0.13</v>
      </c>
      <c r="M87" s="7">
        <v>-0.12</v>
      </c>
      <c r="N87" s="7">
        <v>0</v>
      </c>
      <c r="O87" s="7">
        <v>11.14</v>
      </c>
      <c r="P87" s="7">
        <v>-1.4</v>
      </c>
      <c r="Q87" s="7">
        <v>17.829999999999998</v>
      </c>
      <c r="R87" s="7">
        <v>95.29</v>
      </c>
      <c r="S87" s="7">
        <v>94.65</v>
      </c>
      <c r="T87" s="7">
        <v>94.33</v>
      </c>
      <c r="U87" s="7">
        <v>0.99</v>
      </c>
      <c r="V87" s="7">
        <v>0.01</v>
      </c>
      <c r="W87" s="7">
        <v>0</v>
      </c>
      <c r="X87" s="7">
        <v>0</v>
      </c>
      <c r="Y87" s="8">
        <v>63.27</v>
      </c>
      <c r="Z87" s="9">
        <v>82201431.890000001</v>
      </c>
      <c r="AA87" s="7">
        <v>19.5</v>
      </c>
      <c r="AB87" s="7">
        <v>18.579999999999998</v>
      </c>
      <c r="AC87" s="8">
        <v>0.01</v>
      </c>
      <c r="AD87" s="9">
        <v>9192175206.1200008</v>
      </c>
    </row>
    <row r="88" spans="1:30" ht="15" x14ac:dyDescent="0.25">
      <c r="A88" s="3" t="s">
        <v>193</v>
      </c>
      <c r="B88" s="7">
        <v>12.98</v>
      </c>
      <c r="C88" s="7">
        <v>6.24</v>
      </c>
      <c r="D88" s="7">
        <v>9.2200000000000006</v>
      </c>
      <c r="E88" s="7">
        <v>1.8</v>
      </c>
      <c r="F88" s="7">
        <v>0.33</v>
      </c>
      <c r="G88" s="7">
        <v>36.49</v>
      </c>
      <c r="H88" s="7">
        <v>17.71</v>
      </c>
      <c r="I88" s="7">
        <v>22.54</v>
      </c>
      <c r="J88" s="7">
        <v>11.74</v>
      </c>
      <c r="K88" s="7">
        <v>4.6399999999999997</v>
      </c>
      <c r="L88" s="7">
        <v>-7.1</v>
      </c>
      <c r="M88" s="7">
        <v>-1.0900000000000001</v>
      </c>
      <c r="N88" s="7">
        <v>2.08</v>
      </c>
      <c r="O88" s="7">
        <v>1.73</v>
      </c>
      <c r="P88" s="7">
        <v>-37.979999999999997</v>
      </c>
      <c r="Q88" s="7">
        <v>1.24</v>
      </c>
      <c r="R88" s="7">
        <v>19.47</v>
      </c>
      <c r="S88" s="7">
        <v>3.56</v>
      </c>
      <c r="T88" s="7">
        <v>0.77</v>
      </c>
      <c r="U88" s="7">
        <v>0.18</v>
      </c>
      <c r="V88" s="7">
        <v>0.82</v>
      </c>
      <c r="W88" s="7">
        <v>0.16</v>
      </c>
      <c r="X88" s="7">
        <v>0</v>
      </c>
      <c r="Y88" s="8">
        <v>0</v>
      </c>
      <c r="Z88" s="9">
        <v>1734727.96</v>
      </c>
      <c r="AA88" s="7">
        <v>7.23</v>
      </c>
      <c r="AB88" s="7">
        <v>1.41</v>
      </c>
      <c r="AC88" s="8">
        <v>0.43</v>
      </c>
      <c r="AD88" s="9">
        <v>1362844237.9200001</v>
      </c>
    </row>
    <row r="89" spans="1:30" ht="15" x14ac:dyDescent="0.25">
      <c r="A89" s="3" t="s">
        <v>544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8">
        <v>36.49</v>
      </c>
      <c r="H89" s="8">
        <v>17.71</v>
      </c>
      <c r="I89" s="7">
        <v>22.54</v>
      </c>
      <c r="J89" s="7">
        <v>0</v>
      </c>
      <c r="K89" s="7">
        <v>4.6399999999999997</v>
      </c>
      <c r="L89" s="7">
        <v>-7.1</v>
      </c>
      <c r="M89" s="7">
        <v>-1.0900000000000001</v>
      </c>
      <c r="N89" s="7">
        <v>0</v>
      </c>
      <c r="O89" s="7">
        <v>0</v>
      </c>
      <c r="P89" s="7">
        <v>0</v>
      </c>
      <c r="Q89" s="7">
        <v>1.24</v>
      </c>
      <c r="R89" s="7">
        <v>19.47</v>
      </c>
      <c r="S89" s="7">
        <v>3.56</v>
      </c>
      <c r="T89" s="7">
        <v>0.77</v>
      </c>
      <c r="U89" s="7">
        <v>0.18</v>
      </c>
      <c r="V89" s="7">
        <v>0.82</v>
      </c>
      <c r="W89" s="7">
        <v>0.16</v>
      </c>
      <c r="X89" s="7">
        <v>0</v>
      </c>
      <c r="Y89" s="7">
        <v>0</v>
      </c>
      <c r="Z89" s="8">
        <v>0</v>
      </c>
      <c r="AA89" s="7">
        <v>2.41</v>
      </c>
      <c r="AB89" s="7">
        <v>0.47</v>
      </c>
      <c r="AC89" s="8">
        <v>0</v>
      </c>
      <c r="AD89" s="9">
        <v>1362844237.9200001</v>
      </c>
    </row>
    <row r="90" spans="1:30" ht="15" x14ac:dyDescent="0.25">
      <c r="A90" s="3" t="s">
        <v>545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8">
        <v>36.49</v>
      </c>
      <c r="H90" s="8">
        <v>17.71</v>
      </c>
      <c r="I90" s="7">
        <v>22.54</v>
      </c>
      <c r="J90" s="7">
        <v>0</v>
      </c>
      <c r="K90" s="7">
        <v>4.6399999999999997</v>
      </c>
      <c r="L90" s="7">
        <v>-7.1</v>
      </c>
      <c r="M90" s="7">
        <v>-1.0900000000000001</v>
      </c>
      <c r="N90" s="7">
        <v>0</v>
      </c>
      <c r="O90" s="7">
        <v>0</v>
      </c>
      <c r="P90" s="7">
        <v>0</v>
      </c>
      <c r="Q90" s="7">
        <v>1.24</v>
      </c>
      <c r="R90" s="7">
        <v>19.47</v>
      </c>
      <c r="S90" s="7">
        <v>3.56</v>
      </c>
      <c r="T90" s="7">
        <v>0.77</v>
      </c>
      <c r="U90" s="7">
        <v>0.18</v>
      </c>
      <c r="V90" s="7">
        <v>0.82</v>
      </c>
      <c r="W90" s="7">
        <v>0.16</v>
      </c>
      <c r="X90" s="7">
        <v>0</v>
      </c>
      <c r="Y90" s="7">
        <v>0</v>
      </c>
      <c r="Z90" s="12">
        <v>0</v>
      </c>
      <c r="AA90" s="7">
        <v>2.41</v>
      </c>
      <c r="AB90" s="7">
        <v>0.47</v>
      </c>
      <c r="AC90" s="8">
        <v>0</v>
      </c>
      <c r="AD90" s="9">
        <v>1362844237.9200001</v>
      </c>
    </row>
    <row r="91" spans="1:30" ht="15" x14ac:dyDescent="0.25">
      <c r="A91" s="3" t="s">
        <v>79</v>
      </c>
      <c r="B91" s="7">
        <v>15.49</v>
      </c>
      <c r="C91" s="7">
        <v>0</v>
      </c>
      <c r="D91" s="7">
        <v>-14.24</v>
      </c>
      <c r="E91" s="7">
        <v>1.35</v>
      </c>
      <c r="F91" s="7">
        <v>0.3</v>
      </c>
      <c r="G91" s="8">
        <v>18.239999999999998</v>
      </c>
      <c r="H91" s="8">
        <v>3.73</v>
      </c>
      <c r="I91" s="7">
        <v>-2.36</v>
      </c>
      <c r="J91" s="7">
        <v>9.0399999999999991</v>
      </c>
      <c r="K91" s="7">
        <v>16.13</v>
      </c>
      <c r="L91" s="7">
        <v>7.09</v>
      </c>
      <c r="M91" s="7">
        <v>1.06</v>
      </c>
      <c r="N91" s="7">
        <v>0.34</v>
      </c>
      <c r="O91" s="7">
        <v>2.44</v>
      </c>
      <c r="P91" s="7">
        <v>-0.56999999999999995</v>
      </c>
      <c r="Q91" s="7">
        <v>1.35</v>
      </c>
      <c r="R91" s="7">
        <v>-9.48</v>
      </c>
      <c r="S91" s="7">
        <v>-2.12</v>
      </c>
      <c r="T91" s="7">
        <v>4.38</v>
      </c>
      <c r="U91" s="7">
        <v>0.22</v>
      </c>
      <c r="V91" s="7">
        <v>0.77</v>
      </c>
      <c r="W91" s="7">
        <v>0.9</v>
      </c>
      <c r="X91" s="7">
        <v>7.46</v>
      </c>
      <c r="Y91" s="8">
        <v>0</v>
      </c>
      <c r="Z91" s="9">
        <v>156892342.18000001</v>
      </c>
      <c r="AA91" s="7">
        <v>11.48</v>
      </c>
      <c r="AB91" s="7">
        <v>-1.0900000000000001</v>
      </c>
      <c r="AC91" s="8">
        <v>0.08</v>
      </c>
      <c r="AD91" s="9">
        <v>16789160045.459999</v>
      </c>
    </row>
    <row r="92" spans="1:30" ht="15" x14ac:dyDescent="0.25">
      <c r="A92" s="3" t="s">
        <v>512</v>
      </c>
      <c r="B92" s="7">
        <v>6.71</v>
      </c>
      <c r="C92" s="7">
        <v>5.61</v>
      </c>
      <c r="D92" s="7">
        <v>22.19</v>
      </c>
      <c r="E92" s="7">
        <v>0.4</v>
      </c>
      <c r="F92" s="8">
        <v>0.16</v>
      </c>
      <c r="G92" s="8">
        <v>-2674.89</v>
      </c>
      <c r="H92" s="8">
        <v>-793.47</v>
      </c>
      <c r="I92" s="7">
        <v>521.5</v>
      </c>
      <c r="J92" s="7">
        <v>-14.59</v>
      </c>
      <c r="K92" s="7">
        <v>25.81</v>
      </c>
      <c r="L92" s="7">
        <v>43.12</v>
      </c>
      <c r="M92" s="7">
        <v>-1.17</v>
      </c>
      <c r="N92" s="7">
        <v>115.73</v>
      </c>
      <c r="O92" s="7">
        <v>0.44</v>
      </c>
      <c r="P92" s="7">
        <v>-0.38</v>
      </c>
      <c r="Q92" s="7">
        <v>2.67</v>
      </c>
      <c r="R92" s="7">
        <v>1.78</v>
      </c>
      <c r="S92" s="7">
        <v>0.71</v>
      </c>
      <c r="T92" s="7">
        <v>-3.1</v>
      </c>
      <c r="U92" s="7">
        <v>0.4</v>
      </c>
      <c r="V92" s="7">
        <v>0.43</v>
      </c>
      <c r="W92" s="7">
        <v>0</v>
      </c>
      <c r="X92" s="7">
        <v>-32.32</v>
      </c>
      <c r="Y92" s="8">
        <v>-18.3</v>
      </c>
      <c r="Z92" s="8">
        <v>3072.5</v>
      </c>
      <c r="AA92" s="7">
        <v>16.989999999999998</v>
      </c>
      <c r="AB92" s="7">
        <v>0.3</v>
      </c>
      <c r="AC92" s="8">
        <v>-0.65</v>
      </c>
      <c r="AD92" s="9">
        <v>586340145.44000006</v>
      </c>
    </row>
    <row r="93" spans="1:30" ht="15" x14ac:dyDescent="0.25">
      <c r="A93" s="3" t="s">
        <v>509</v>
      </c>
      <c r="B93" s="7">
        <v>6.95</v>
      </c>
      <c r="C93" s="7">
        <v>0.01</v>
      </c>
      <c r="D93" s="7">
        <v>22.99</v>
      </c>
      <c r="E93" s="7">
        <v>0.41</v>
      </c>
      <c r="F93" s="8">
        <v>0.16</v>
      </c>
      <c r="G93" s="8">
        <v>-2674.89</v>
      </c>
      <c r="H93" s="8">
        <v>-793.47</v>
      </c>
      <c r="I93" s="7">
        <v>521.5</v>
      </c>
      <c r="J93" s="7">
        <v>-15.11</v>
      </c>
      <c r="K93" s="7">
        <v>25.81</v>
      </c>
      <c r="L93" s="7">
        <v>43.12</v>
      </c>
      <c r="M93" s="7">
        <v>-1.17</v>
      </c>
      <c r="N93" s="7">
        <v>119.87</v>
      </c>
      <c r="O93" s="7">
        <v>0.45</v>
      </c>
      <c r="P93" s="7">
        <v>-0.39</v>
      </c>
      <c r="Q93" s="7">
        <v>2.67</v>
      </c>
      <c r="R93" s="7">
        <v>1.78</v>
      </c>
      <c r="S93" s="7">
        <v>0.71</v>
      </c>
      <c r="T93" s="7">
        <v>-3.1</v>
      </c>
      <c r="U93" s="7">
        <v>0.4</v>
      </c>
      <c r="V93" s="7">
        <v>0.43</v>
      </c>
      <c r="W93" s="7">
        <v>0</v>
      </c>
      <c r="X93" s="7">
        <v>-32.32</v>
      </c>
      <c r="Y93" s="8">
        <v>-18.3</v>
      </c>
      <c r="Z93" s="8">
        <v>1332.4</v>
      </c>
      <c r="AA93" s="7">
        <v>16.989999999999998</v>
      </c>
      <c r="AB93" s="7">
        <v>0.3</v>
      </c>
      <c r="AC93" s="8">
        <v>-0.67</v>
      </c>
      <c r="AD93" s="9">
        <v>586340145.44000006</v>
      </c>
    </row>
    <row r="94" spans="1:30" ht="15" x14ac:dyDescent="0.25">
      <c r="A94" s="3" t="s">
        <v>470</v>
      </c>
      <c r="B94" s="7">
        <v>6.44</v>
      </c>
      <c r="C94" s="7">
        <v>0.01</v>
      </c>
      <c r="D94" s="7">
        <v>21.3</v>
      </c>
      <c r="E94" s="7">
        <v>0.38</v>
      </c>
      <c r="F94" s="8">
        <v>0.15</v>
      </c>
      <c r="G94" s="8">
        <v>-2674.89</v>
      </c>
      <c r="H94" s="8">
        <v>-793.47</v>
      </c>
      <c r="I94" s="7">
        <v>521.5</v>
      </c>
      <c r="J94" s="7">
        <v>-14</v>
      </c>
      <c r="K94" s="7">
        <v>25.81</v>
      </c>
      <c r="L94" s="7">
        <v>43.12</v>
      </c>
      <c r="M94" s="7">
        <v>-1.17</v>
      </c>
      <c r="N94" s="7">
        <v>111.07</v>
      </c>
      <c r="O94" s="7">
        <v>0.42</v>
      </c>
      <c r="P94" s="7">
        <v>-0.36</v>
      </c>
      <c r="Q94" s="7">
        <v>2.67</v>
      </c>
      <c r="R94" s="7">
        <v>1.78</v>
      </c>
      <c r="S94" s="7">
        <v>0.71</v>
      </c>
      <c r="T94" s="7">
        <v>-3.1</v>
      </c>
      <c r="U94" s="7">
        <v>0.4</v>
      </c>
      <c r="V94" s="7">
        <v>0.43</v>
      </c>
      <c r="W94" s="7">
        <v>0</v>
      </c>
      <c r="X94" s="7">
        <v>-32.32</v>
      </c>
      <c r="Y94" s="8">
        <v>-18.3</v>
      </c>
      <c r="Z94" s="8">
        <v>6789.09</v>
      </c>
      <c r="AA94" s="7">
        <v>16.989999999999998</v>
      </c>
      <c r="AB94" s="7">
        <v>0.3</v>
      </c>
      <c r="AC94" s="8">
        <v>-0.62</v>
      </c>
      <c r="AD94" s="9">
        <v>586340145.44000006</v>
      </c>
    </row>
    <row r="95" spans="1:30" ht="15" x14ac:dyDescent="0.25">
      <c r="A95" s="3" t="s">
        <v>515</v>
      </c>
      <c r="B95" s="7">
        <v>9.81</v>
      </c>
      <c r="C95" s="7">
        <v>3.2</v>
      </c>
      <c r="D95" s="7">
        <v>32.44</v>
      </c>
      <c r="E95" s="7">
        <v>0.57999999999999996</v>
      </c>
      <c r="F95" s="8">
        <v>0.23</v>
      </c>
      <c r="G95" s="8">
        <v>-2674.89</v>
      </c>
      <c r="H95" s="8">
        <v>-793.47</v>
      </c>
      <c r="I95" s="7">
        <v>521.5</v>
      </c>
      <c r="J95" s="7">
        <v>-21.32</v>
      </c>
      <c r="K95" s="7">
        <v>25.81</v>
      </c>
      <c r="L95" s="7">
        <v>43.12</v>
      </c>
      <c r="M95" s="7">
        <v>-1.17</v>
      </c>
      <c r="N95" s="7">
        <v>169.2</v>
      </c>
      <c r="O95" s="7">
        <v>0.64</v>
      </c>
      <c r="P95" s="7">
        <v>-0.55000000000000004</v>
      </c>
      <c r="Q95" s="7">
        <v>2.67</v>
      </c>
      <c r="R95" s="7">
        <v>1.78</v>
      </c>
      <c r="S95" s="7">
        <v>0.71</v>
      </c>
      <c r="T95" s="7">
        <v>-3.1</v>
      </c>
      <c r="U95" s="7">
        <v>0.4</v>
      </c>
      <c r="V95" s="7">
        <v>0.43</v>
      </c>
      <c r="W95" s="7">
        <v>0</v>
      </c>
      <c r="X95" s="7">
        <v>-32.32</v>
      </c>
      <c r="Y95" s="8">
        <v>-18.3</v>
      </c>
      <c r="Z95" s="12">
        <v>4905</v>
      </c>
      <c r="AA95" s="7">
        <v>16.989999999999998</v>
      </c>
      <c r="AB95" s="7">
        <v>0.3</v>
      </c>
      <c r="AC95" s="8">
        <v>-0.95</v>
      </c>
      <c r="AD95" s="9">
        <v>586340145.44000006</v>
      </c>
    </row>
    <row r="96" spans="1:30" ht="15" x14ac:dyDescent="0.25">
      <c r="A96" s="3" t="s">
        <v>513</v>
      </c>
      <c r="B96" s="7">
        <v>8.5</v>
      </c>
      <c r="C96" s="7">
        <v>8.85</v>
      </c>
      <c r="D96" s="7">
        <v>28.11</v>
      </c>
      <c r="E96" s="7">
        <v>0.5</v>
      </c>
      <c r="F96" s="8">
        <v>0.2</v>
      </c>
      <c r="G96" s="8">
        <v>-2674.89</v>
      </c>
      <c r="H96" s="8">
        <v>-793.47</v>
      </c>
      <c r="I96" s="7">
        <v>521.5</v>
      </c>
      <c r="J96" s="7">
        <v>-18.48</v>
      </c>
      <c r="K96" s="7">
        <v>25.81</v>
      </c>
      <c r="L96" s="7">
        <v>43.12</v>
      </c>
      <c r="M96" s="7">
        <v>-1.17</v>
      </c>
      <c r="N96" s="7">
        <v>146.6</v>
      </c>
      <c r="O96" s="7">
        <v>0.55000000000000004</v>
      </c>
      <c r="P96" s="7">
        <v>-0.48</v>
      </c>
      <c r="Q96" s="7">
        <v>2.67</v>
      </c>
      <c r="R96" s="7">
        <v>1.78</v>
      </c>
      <c r="S96" s="7">
        <v>0.71</v>
      </c>
      <c r="T96" s="7">
        <v>-3.1</v>
      </c>
      <c r="U96" s="7">
        <v>0.4</v>
      </c>
      <c r="V96" s="7">
        <v>0.43</v>
      </c>
      <c r="W96" s="7">
        <v>0</v>
      </c>
      <c r="X96" s="7">
        <v>-32.32</v>
      </c>
      <c r="Y96" s="8">
        <v>-18.3</v>
      </c>
      <c r="Z96" s="8">
        <v>1700</v>
      </c>
      <c r="AA96" s="7">
        <v>16.989999999999998</v>
      </c>
      <c r="AB96" s="7">
        <v>0.3</v>
      </c>
      <c r="AC96" s="8">
        <v>-0.82</v>
      </c>
      <c r="AD96" s="9">
        <v>586340145.44000006</v>
      </c>
    </row>
    <row r="97" spans="1:30" ht="15" x14ac:dyDescent="0.25">
      <c r="A97" s="3" t="s">
        <v>546</v>
      </c>
      <c r="B97" s="7">
        <v>5.4</v>
      </c>
      <c r="C97" s="7">
        <v>8.1300000000000008</v>
      </c>
      <c r="D97" s="7">
        <v>17.86</v>
      </c>
      <c r="E97" s="7">
        <v>0.32</v>
      </c>
      <c r="F97" s="8">
        <v>0.13</v>
      </c>
      <c r="G97" s="8">
        <v>-2674.89</v>
      </c>
      <c r="H97" s="8">
        <v>-793.47</v>
      </c>
      <c r="I97" s="7">
        <v>521.5</v>
      </c>
      <c r="J97" s="7">
        <v>-11.74</v>
      </c>
      <c r="K97" s="7">
        <v>25.81</v>
      </c>
      <c r="L97" s="7">
        <v>43.12</v>
      </c>
      <c r="M97" s="7">
        <v>-1.17</v>
      </c>
      <c r="N97" s="7">
        <v>93.14</v>
      </c>
      <c r="O97" s="7">
        <v>0.35</v>
      </c>
      <c r="P97" s="7">
        <v>-0.3</v>
      </c>
      <c r="Q97" s="7">
        <v>2.67</v>
      </c>
      <c r="R97" s="7">
        <v>1.78</v>
      </c>
      <c r="S97" s="7">
        <v>0.71</v>
      </c>
      <c r="T97" s="7">
        <v>-3.1</v>
      </c>
      <c r="U97" s="7">
        <v>0.4</v>
      </c>
      <c r="V97" s="7">
        <v>0.43</v>
      </c>
      <c r="W97" s="7">
        <v>0</v>
      </c>
      <c r="X97" s="7">
        <v>-32.32</v>
      </c>
      <c r="Y97" s="7">
        <v>-18.3</v>
      </c>
      <c r="Z97" s="8">
        <v>0</v>
      </c>
      <c r="AA97" s="7">
        <v>16.989999999999998</v>
      </c>
      <c r="AB97" s="7">
        <v>0.3</v>
      </c>
      <c r="AC97" s="8">
        <v>-0.52</v>
      </c>
      <c r="AD97" s="9">
        <v>586340145.44000006</v>
      </c>
    </row>
    <row r="98" spans="1:30" ht="15" x14ac:dyDescent="0.25">
      <c r="A98" s="3" t="s">
        <v>499</v>
      </c>
      <c r="B98" s="7">
        <v>8.9</v>
      </c>
      <c r="C98" s="7">
        <v>3.52</v>
      </c>
      <c r="D98" s="7">
        <v>29.43</v>
      </c>
      <c r="E98" s="7">
        <v>0.52</v>
      </c>
      <c r="F98" s="8">
        <v>0.21</v>
      </c>
      <c r="G98" s="8">
        <v>-2674.89</v>
      </c>
      <c r="H98" s="8">
        <v>-793.47</v>
      </c>
      <c r="I98" s="7">
        <v>521.5</v>
      </c>
      <c r="J98" s="7">
        <v>-19.350000000000001</v>
      </c>
      <c r="K98" s="7">
        <v>25.81</v>
      </c>
      <c r="L98" s="7">
        <v>43.12</v>
      </c>
      <c r="M98" s="7">
        <v>-1.17</v>
      </c>
      <c r="N98" s="7">
        <v>153.5</v>
      </c>
      <c r="O98" s="7">
        <v>0.57999999999999996</v>
      </c>
      <c r="P98" s="7">
        <v>-0.5</v>
      </c>
      <c r="Q98" s="7">
        <v>2.67</v>
      </c>
      <c r="R98" s="7">
        <v>1.78</v>
      </c>
      <c r="S98" s="7">
        <v>0.71</v>
      </c>
      <c r="T98" s="7">
        <v>-3.1</v>
      </c>
      <c r="U98" s="7">
        <v>0.4</v>
      </c>
      <c r="V98" s="7">
        <v>0.43</v>
      </c>
      <c r="W98" s="7">
        <v>0</v>
      </c>
      <c r="X98" s="7">
        <v>-32.32</v>
      </c>
      <c r="Y98" s="8">
        <v>-18.3</v>
      </c>
      <c r="Z98" s="8">
        <v>3560</v>
      </c>
      <c r="AA98" s="7">
        <v>16.989999999999998</v>
      </c>
      <c r="AB98" s="7">
        <v>0.3</v>
      </c>
      <c r="AC98" s="8">
        <v>-0.86</v>
      </c>
      <c r="AD98" s="9">
        <v>586340145.44000006</v>
      </c>
    </row>
    <row r="99" spans="1:30" ht="15" x14ac:dyDescent="0.25">
      <c r="A99" s="3" t="s">
        <v>246</v>
      </c>
      <c r="B99" s="7">
        <v>2.1</v>
      </c>
      <c r="C99" s="7">
        <v>0.06</v>
      </c>
      <c r="D99" s="8">
        <v>49.71</v>
      </c>
      <c r="E99" s="7">
        <v>0.7</v>
      </c>
      <c r="F99" s="7">
        <v>0.33</v>
      </c>
      <c r="G99" s="8">
        <v>41.09</v>
      </c>
      <c r="H99" s="8">
        <v>9.09</v>
      </c>
      <c r="I99" s="7">
        <v>2.4300000000000002</v>
      </c>
      <c r="J99" s="7">
        <v>13.28</v>
      </c>
      <c r="K99" s="7">
        <v>21.03</v>
      </c>
      <c r="L99" s="7">
        <v>7.75</v>
      </c>
      <c r="M99" s="7">
        <v>0.41</v>
      </c>
      <c r="N99" s="7">
        <v>1.21</v>
      </c>
      <c r="O99" s="7">
        <v>4.9400000000000004</v>
      </c>
      <c r="P99" s="7">
        <v>-0.44</v>
      </c>
      <c r="Q99" s="7">
        <v>1.38</v>
      </c>
      <c r="R99" s="7">
        <v>1.41</v>
      </c>
      <c r="S99" s="7">
        <v>0.67</v>
      </c>
      <c r="T99" s="7">
        <v>2.2799999999999998</v>
      </c>
      <c r="U99" s="7">
        <v>0.47</v>
      </c>
      <c r="V99" s="7">
        <v>0.53</v>
      </c>
      <c r="W99" s="7">
        <v>0.27</v>
      </c>
      <c r="X99" s="7">
        <v>0</v>
      </c>
      <c r="Y99" s="8">
        <v>0</v>
      </c>
      <c r="Z99" s="9">
        <v>1219533.1100000001</v>
      </c>
      <c r="AA99" s="7">
        <v>3.01</v>
      </c>
      <c r="AB99" s="7">
        <v>0.04</v>
      </c>
      <c r="AC99" s="8">
        <v>-0.93</v>
      </c>
      <c r="AD99" s="9">
        <v>943099323.60000002</v>
      </c>
    </row>
    <row r="100" spans="1:30" ht="15" x14ac:dyDescent="0.25">
      <c r="A100" s="3" t="s">
        <v>504</v>
      </c>
      <c r="B100" s="7">
        <v>5.98</v>
      </c>
      <c r="C100" s="7">
        <v>0.24</v>
      </c>
      <c r="D100" s="8">
        <v>-252.18</v>
      </c>
      <c r="E100" s="7">
        <v>0.33</v>
      </c>
      <c r="F100" s="7">
        <v>0.02</v>
      </c>
      <c r="G100" s="7">
        <v>22.84</v>
      </c>
      <c r="H100" s="7">
        <v>8.07</v>
      </c>
      <c r="I100" s="7">
        <v>-0.16</v>
      </c>
      <c r="J100" s="7">
        <v>4.99</v>
      </c>
      <c r="K100" s="7">
        <v>5.27</v>
      </c>
      <c r="L100" s="7">
        <v>0</v>
      </c>
      <c r="M100" s="7">
        <v>0</v>
      </c>
      <c r="N100" s="7">
        <v>0.4</v>
      </c>
      <c r="O100" s="7">
        <v>0.77</v>
      </c>
      <c r="P100" s="7">
        <v>-0.02</v>
      </c>
      <c r="Q100" s="7">
        <v>3.62</v>
      </c>
      <c r="R100" s="7">
        <v>-0.13</v>
      </c>
      <c r="S100" s="7">
        <v>-0.01</v>
      </c>
      <c r="T100" s="7">
        <v>0</v>
      </c>
      <c r="U100" s="7">
        <v>7.0000000000000007E-2</v>
      </c>
      <c r="V100" s="7">
        <v>0.93</v>
      </c>
      <c r="W100" s="7">
        <v>0.06</v>
      </c>
      <c r="X100" s="7">
        <v>-3.36</v>
      </c>
      <c r="Y100" s="8">
        <v>0</v>
      </c>
      <c r="Z100" s="8">
        <v>5389.38</v>
      </c>
      <c r="AA100" s="7">
        <v>18.11</v>
      </c>
      <c r="AB100" s="7">
        <v>-0.02</v>
      </c>
      <c r="AC100" s="8">
        <v>2.46</v>
      </c>
      <c r="AD100" s="9">
        <v>560033363.62</v>
      </c>
    </row>
    <row r="101" spans="1:30" ht="15" x14ac:dyDescent="0.25">
      <c r="A101" s="3" t="s">
        <v>472</v>
      </c>
      <c r="B101" s="7">
        <v>6.84</v>
      </c>
      <c r="C101" s="7">
        <v>8.77</v>
      </c>
      <c r="D101" s="7">
        <v>-288.45</v>
      </c>
      <c r="E101" s="7">
        <v>0.38</v>
      </c>
      <c r="F101" s="7">
        <v>0.03</v>
      </c>
      <c r="G101" s="7">
        <v>22.84</v>
      </c>
      <c r="H101" s="7">
        <v>8.07</v>
      </c>
      <c r="I101" s="7">
        <v>-0.16</v>
      </c>
      <c r="J101" s="7">
        <v>5.71</v>
      </c>
      <c r="K101" s="7">
        <v>5.27</v>
      </c>
      <c r="L101" s="7">
        <v>0</v>
      </c>
      <c r="M101" s="7">
        <v>0</v>
      </c>
      <c r="N101" s="7">
        <v>0.46</v>
      </c>
      <c r="O101" s="7">
        <v>0.88</v>
      </c>
      <c r="P101" s="7">
        <v>-0.03</v>
      </c>
      <c r="Q101" s="7">
        <v>3.62</v>
      </c>
      <c r="R101" s="7">
        <v>-0.13</v>
      </c>
      <c r="S101" s="7">
        <v>-0.01</v>
      </c>
      <c r="T101" s="7">
        <v>0</v>
      </c>
      <c r="U101" s="7">
        <v>7.0000000000000007E-2</v>
      </c>
      <c r="V101" s="7">
        <v>0.93</v>
      </c>
      <c r="W101" s="7">
        <v>0.06</v>
      </c>
      <c r="X101" s="7">
        <v>-3.36</v>
      </c>
      <c r="Y101" s="8">
        <v>0</v>
      </c>
      <c r="Z101" s="8">
        <v>11379.14</v>
      </c>
      <c r="AA101" s="7">
        <v>18.11</v>
      </c>
      <c r="AB101" s="7">
        <v>-0.02</v>
      </c>
      <c r="AC101" s="8">
        <v>2.81</v>
      </c>
      <c r="AD101" s="9">
        <v>560033363.62</v>
      </c>
    </row>
    <row r="102" spans="1:30" ht="15" x14ac:dyDescent="0.25">
      <c r="A102" s="3" t="s">
        <v>309</v>
      </c>
      <c r="B102" s="7">
        <v>34.47</v>
      </c>
      <c r="C102" s="7">
        <v>26.79</v>
      </c>
      <c r="D102" s="7">
        <v>1.79</v>
      </c>
      <c r="E102" s="7">
        <v>4.43</v>
      </c>
      <c r="F102" s="7">
        <v>0.3</v>
      </c>
      <c r="G102" s="7">
        <v>27.31</v>
      </c>
      <c r="H102" s="7">
        <v>21.04</v>
      </c>
      <c r="I102" s="7">
        <v>14.02</v>
      </c>
      <c r="J102" s="7">
        <v>1.19</v>
      </c>
      <c r="K102" s="7">
        <v>2.1800000000000002</v>
      </c>
      <c r="L102" s="7">
        <v>0.99</v>
      </c>
      <c r="M102" s="7">
        <v>3.69</v>
      </c>
      <c r="N102" s="7">
        <v>0.25</v>
      </c>
      <c r="O102" s="7">
        <v>1.95</v>
      </c>
      <c r="P102" s="7">
        <v>-0.52</v>
      </c>
      <c r="Q102" s="7">
        <v>1.56</v>
      </c>
      <c r="R102" s="7">
        <v>247.82</v>
      </c>
      <c r="S102" s="7">
        <v>16.61</v>
      </c>
      <c r="T102" s="7">
        <v>45.75</v>
      </c>
      <c r="U102" s="7">
        <v>7.0000000000000007E-2</v>
      </c>
      <c r="V102" s="7">
        <v>0.93</v>
      </c>
      <c r="W102" s="7">
        <v>1.18</v>
      </c>
      <c r="X102" s="7">
        <v>17.25</v>
      </c>
      <c r="Y102" s="8">
        <v>0</v>
      </c>
      <c r="Z102" s="9">
        <v>438417.61</v>
      </c>
      <c r="AA102" s="7">
        <v>7.78</v>
      </c>
      <c r="AB102" s="7">
        <v>19.29</v>
      </c>
      <c r="AC102" s="8">
        <v>0</v>
      </c>
      <c r="AD102" s="9">
        <v>27369181499.740002</v>
      </c>
    </row>
    <row r="103" spans="1:30" ht="15" x14ac:dyDescent="0.25">
      <c r="A103" s="3" t="s">
        <v>56</v>
      </c>
      <c r="B103" s="8">
        <v>34.15</v>
      </c>
      <c r="C103" s="7">
        <v>27.04</v>
      </c>
      <c r="D103" s="8">
        <v>1.77</v>
      </c>
      <c r="E103" s="8">
        <v>4.3899999999999997</v>
      </c>
      <c r="F103" s="8">
        <v>0.28999999999999998</v>
      </c>
      <c r="G103" s="7">
        <v>27.31</v>
      </c>
      <c r="H103" s="7">
        <v>21.04</v>
      </c>
      <c r="I103" s="7">
        <v>14.02</v>
      </c>
      <c r="J103" s="8">
        <v>1.18</v>
      </c>
      <c r="K103" s="7">
        <v>2.1800000000000002</v>
      </c>
      <c r="L103" s="7">
        <v>0.99</v>
      </c>
      <c r="M103" s="7">
        <v>3.69</v>
      </c>
      <c r="N103" s="7">
        <v>0.25</v>
      </c>
      <c r="O103" s="8">
        <v>1.93</v>
      </c>
      <c r="P103" s="8">
        <v>-0.51</v>
      </c>
      <c r="Q103" s="7">
        <v>1.56</v>
      </c>
      <c r="R103" s="7">
        <v>247.82</v>
      </c>
      <c r="S103" s="7">
        <v>16.61</v>
      </c>
      <c r="T103" s="7">
        <v>45.75</v>
      </c>
      <c r="U103" s="7">
        <v>7.0000000000000007E-2</v>
      </c>
      <c r="V103" s="7">
        <v>0.93</v>
      </c>
      <c r="W103" s="7">
        <v>1.18</v>
      </c>
      <c r="X103" s="7">
        <v>17.25</v>
      </c>
      <c r="Y103" s="8">
        <v>0</v>
      </c>
      <c r="Z103" s="9">
        <v>87483120.459999993</v>
      </c>
      <c r="AA103" s="7">
        <v>7.78</v>
      </c>
      <c r="AB103" s="7">
        <v>19.29</v>
      </c>
      <c r="AC103" s="8">
        <v>0</v>
      </c>
      <c r="AD103" s="9">
        <v>27369181499.740002</v>
      </c>
    </row>
    <row r="104" spans="1:30" ht="15" x14ac:dyDescent="0.25">
      <c r="A104" s="3" t="s">
        <v>496</v>
      </c>
      <c r="B104" s="8">
        <v>25</v>
      </c>
      <c r="C104" s="7">
        <v>2.42</v>
      </c>
      <c r="D104" s="8">
        <v>1.3</v>
      </c>
      <c r="E104" s="8">
        <v>3.21</v>
      </c>
      <c r="F104" s="8">
        <v>0.22</v>
      </c>
      <c r="G104" s="7">
        <v>27.31</v>
      </c>
      <c r="H104" s="7">
        <v>21.04</v>
      </c>
      <c r="I104" s="7">
        <v>14.02</v>
      </c>
      <c r="J104" s="8">
        <v>0.86</v>
      </c>
      <c r="K104" s="7">
        <v>2.1800000000000002</v>
      </c>
      <c r="L104" s="7">
        <v>0.99</v>
      </c>
      <c r="M104" s="7">
        <v>3.69</v>
      </c>
      <c r="N104" s="7">
        <v>0.18</v>
      </c>
      <c r="O104" s="8">
        <v>1.41</v>
      </c>
      <c r="P104" s="8">
        <v>-0.37</v>
      </c>
      <c r="Q104" s="7">
        <v>1.56</v>
      </c>
      <c r="R104" s="8">
        <v>247.82</v>
      </c>
      <c r="S104" s="7">
        <v>16.61</v>
      </c>
      <c r="T104" s="7">
        <v>45.75</v>
      </c>
      <c r="U104" s="7">
        <v>7.0000000000000007E-2</v>
      </c>
      <c r="V104" s="7">
        <v>0.93</v>
      </c>
      <c r="W104" s="7">
        <v>1.18</v>
      </c>
      <c r="X104" s="7">
        <v>17.25</v>
      </c>
      <c r="Y104" s="8">
        <v>0</v>
      </c>
      <c r="Z104" s="8">
        <v>7682</v>
      </c>
      <c r="AA104" s="7">
        <v>7.78</v>
      </c>
      <c r="AB104" s="7">
        <v>19.29</v>
      </c>
      <c r="AC104" s="8">
        <v>0</v>
      </c>
      <c r="AD104" s="9">
        <v>27369181499.740002</v>
      </c>
    </row>
    <row r="105" spans="1:30" ht="15" x14ac:dyDescent="0.25">
      <c r="A105" s="3" t="s">
        <v>80</v>
      </c>
      <c r="B105" s="8">
        <v>7.61</v>
      </c>
      <c r="C105" s="7">
        <v>0.7</v>
      </c>
      <c r="D105" s="8">
        <v>31.12</v>
      </c>
      <c r="E105" s="8">
        <v>0.57999999999999996</v>
      </c>
      <c r="F105" s="8">
        <v>0.32</v>
      </c>
      <c r="G105" s="7">
        <v>90.34</v>
      </c>
      <c r="H105" s="7">
        <v>51.9</v>
      </c>
      <c r="I105" s="7">
        <v>16.52</v>
      </c>
      <c r="J105" s="8">
        <v>9.9</v>
      </c>
      <c r="K105" s="7">
        <v>13.85</v>
      </c>
      <c r="L105" s="7">
        <v>3.95</v>
      </c>
      <c r="M105" s="7">
        <v>0.23</v>
      </c>
      <c r="N105" s="7">
        <v>5.14</v>
      </c>
      <c r="O105" s="8">
        <v>7.26</v>
      </c>
      <c r="P105" s="8">
        <v>-0.36</v>
      </c>
      <c r="Q105" s="7">
        <v>1.85</v>
      </c>
      <c r="R105" s="8">
        <v>1.87</v>
      </c>
      <c r="S105" s="7">
        <v>1.04</v>
      </c>
      <c r="T105" s="7">
        <v>3.66</v>
      </c>
      <c r="U105" s="7">
        <v>0.56000000000000005</v>
      </c>
      <c r="V105" s="7">
        <v>0.42</v>
      </c>
      <c r="W105" s="7">
        <v>0.06</v>
      </c>
      <c r="X105" s="7">
        <v>-2.54</v>
      </c>
      <c r="Y105" s="8">
        <v>3.41</v>
      </c>
      <c r="Z105" s="9">
        <v>93926607.959999993</v>
      </c>
      <c r="AA105" s="7">
        <v>13.09</v>
      </c>
      <c r="AB105" s="7">
        <v>0.24</v>
      </c>
      <c r="AC105" s="8">
        <v>-0.2</v>
      </c>
      <c r="AD105" s="9">
        <v>6303164257.2399998</v>
      </c>
    </row>
    <row r="106" spans="1:30" ht="15" x14ac:dyDescent="0.25">
      <c r="A106" s="3" t="s">
        <v>168</v>
      </c>
      <c r="B106" s="8">
        <v>8.4499999999999993</v>
      </c>
      <c r="C106" s="7">
        <v>1.25</v>
      </c>
      <c r="D106" s="8">
        <v>-330.53</v>
      </c>
      <c r="E106" s="8">
        <v>0.56999999999999995</v>
      </c>
      <c r="F106" s="8">
        <v>0.35</v>
      </c>
      <c r="G106" s="7">
        <v>100</v>
      </c>
      <c r="H106" s="7">
        <v>58.52</v>
      </c>
      <c r="I106" s="7">
        <v>-3.71</v>
      </c>
      <c r="J106" s="8">
        <v>20.93</v>
      </c>
      <c r="K106" s="7">
        <v>31.75</v>
      </c>
      <c r="L106" s="7">
        <v>10.82</v>
      </c>
      <c r="M106" s="7">
        <v>0.28999999999999998</v>
      </c>
      <c r="N106" s="7">
        <v>12.25</v>
      </c>
      <c r="O106" s="8">
        <v>17.079999999999998</v>
      </c>
      <c r="P106" s="8">
        <v>-0.39</v>
      </c>
      <c r="Q106" s="7">
        <v>1.31</v>
      </c>
      <c r="R106" s="8">
        <v>-0.17</v>
      </c>
      <c r="S106" s="7">
        <v>-0.11</v>
      </c>
      <c r="T106" s="7">
        <v>1.55</v>
      </c>
      <c r="U106" s="7">
        <v>0.63</v>
      </c>
      <c r="V106" s="7">
        <v>0.37</v>
      </c>
      <c r="W106" s="7">
        <v>0.03</v>
      </c>
      <c r="X106" s="7">
        <v>-6.86</v>
      </c>
      <c r="Y106" s="8">
        <v>0</v>
      </c>
      <c r="Z106" s="9">
        <v>19021151.07</v>
      </c>
      <c r="AA106" s="7">
        <v>14.92</v>
      </c>
      <c r="AB106" s="7">
        <v>-0.03</v>
      </c>
      <c r="AC106" s="8">
        <v>3.12</v>
      </c>
      <c r="AD106" s="9">
        <v>4006649439.6500001</v>
      </c>
    </row>
    <row r="107" spans="1:30" ht="15" x14ac:dyDescent="0.25">
      <c r="A107" s="3" t="s">
        <v>547</v>
      </c>
      <c r="B107" s="8">
        <v>0</v>
      </c>
      <c r="C107" s="7">
        <v>0</v>
      </c>
      <c r="D107" s="8">
        <v>0</v>
      </c>
      <c r="E107" s="8">
        <v>0</v>
      </c>
      <c r="F107" s="8">
        <v>0</v>
      </c>
      <c r="G107" s="7">
        <v>36.590000000000003</v>
      </c>
      <c r="H107" s="7">
        <v>15.72</v>
      </c>
      <c r="I107" s="7">
        <v>7.63</v>
      </c>
      <c r="J107" s="8">
        <v>0</v>
      </c>
      <c r="K107" s="7">
        <v>-0.86</v>
      </c>
      <c r="L107" s="7">
        <v>-0.86</v>
      </c>
      <c r="M107" s="7">
        <v>-0.67</v>
      </c>
      <c r="N107" s="7">
        <v>0</v>
      </c>
      <c r="O107" s="8">
        <v>0</v>
      </c>
      <c r="P107" s="8">
        <v>0</v>
      </c>
      <c r="Q107" s="7">
        <v>2.0099999999999998</v>
      </c>
      <c r="R107" s="8">
        <v>38.1</v>
      </c>
      <c r="S107" s="7">
        <v>14.06</v>
      </c>
      <c r="T107" s="7">
        <v>39.79</v>
      </c>
      <c r="U107" s="7">
        <v>0.37</v>
      </c>
      <c r="V107" s="7">
        <v>0.63</v>
      </c>
      <c r="W107" s="7">
        <v>1.84</v>
      </c>
      <c r="X107" s="7">
        <v>12.3</v>
      </c>
      <c r="Y107" s="7">
        <v>0</v>
      </c>
      <c r="Z107" s="8">
        <v>0</v>
      </c>
      <c r="AA107" s="7">
        <v>1</v>
      </c>
      <c r="AB107" s="7">
        <v>0.38</v>
      </c>
      <c r="AC107" s="7">
        <v>0</v>
      </c>
      <c r="AD107" s="8">
        <v>0</v>
      </c>
    </row>
    <row r="108" spans="1:30" ht="15" x14ac:dyDescent="0.25">
      <c r="A108" s="3" t="s">
        <v>376</v>
      </c>
      <c r="B108" s="8">
        <v>11.36</v>
      </c>
      <c r="C108" s="7">
        <v>10.34</v>
      </c>
      <c r="D108" s="8">
        <v>5.89</v>
      </c>
      <c r="E108" s="8">
        <v>0.52</v>
      </c>
      <c r="F108" s="8">
        <v>0.04</v>
      </c>
      <c r="G108" s="7">
        <v>49.55</v>
      </c>
      <c r="H108" s="7">
        <v>8.92</v>
      </c>
      <c r="I108" s="7">
        <v>8.7899999999999991</v>
      </c>
      <c r="J108" s="8">
        <v>5.81</v>
      </c>
      <c r="K108" s="7">
        <v>5.3</v>
      </c>
      <c r="L108" s="7">
        <v>0</v>
      </c>
      <c r="M108" s="7">
        <v>0</v>
      </c>
      <c r="N108" s="7">
        <v>0.52</v>
      </c>
      <c r="O108" s="8">
        <v>0.64</v>
      </c>
      <c r="P108" s="8">
        <v>-0.05</v>
      </c>
      <c r="Q108" s="7">
        <v>5.13</v>
      </c>
      <c r="R108" s="8">
        <v>8.77</v>
      </c>
      <c r="S108" s="7">
        <v>0.75</v>
      </c>
      <c r="T108" s="7">
        <v>0</v>
      </c>
      <c r="U108" s="7">
        <v>0.09</v>
      </c>
      <c r="V108" s="7">
        <v>0.91</v>
      </c>
      <c r="W108" s="7">
        <v>0.09</v>
      </c>
      <c r="X108" s="7">
        <v>-5.99</v>
      </c>
      <c r="Y108" s="8">
        <v>1.6</v>
      </c>
      <c r="Z108" s="8">
        <v>69466.14</v>
      </c>
      <c r="AA108" s="7">
        <v>21.97</v>
      </c>
      <c r="AB108" s="7">
        <v>1.93</v>
      </c>
      <c r="AC108" s="8">
        <v>1.1200000000000001</v>
      </c>
      <c r="AD108" s="9">
        <v>4238130786.7199998</v>
      </c>
    </row>
    <row r="109" spans="1:30" ht="15" x14ac:dyDescent="0.25">
      <c r="A109" s="3" t="s">
        <v>491</v>
      </c>
      <c r="B109" s="8">
        <v>17.350000000000001</v>
      </c>
      <c r="C109" s="7">
        <v>6.87</v>
      </c>
      <c r="D109" s="8">
        <v>9</v>
      </c>
      <c r="E109" s="8">
        <v>0.79</v>
      </c>
      <c r="F109" s="7">
        <v>7.0000000000000007E-2</v>
      </c>
      <c r="G109" s="7">
        <v>49.55</v>
      </c>
      <c r="H109" s="7">
        <v>8.92</v>
      </c>
      <c r="I109" s="7">
        <v>8.7899999999999991</v>
      </c>
      <c r="J109" s="8">
        <v>8.8699999999999992</v>
      </c>
      <c r="K109" s="7">
        <v>5.3</v>
      </c>
      <c r="L109" s="7">
        <v>0</v>
      </c>
      <c r="M109" s="7">
        <v>0</v>
      </c>
      <c r="N109" s="7">
        <v>0.79</v>
      </c>
      <c r="O109" s="8">
        <v>0.98</v>
      </c>
      <c r="P109" s="8">
        <v>-7.0000000000000007E-2</v>
      </c>
      <c r="Q109" s="7">
        <v>5.13</v>
      </c>
      <c r="R109" s="7">
        <v>8.77</v>
      </c>
      <c r="S109" s="7">
        <v>0.75</v>
      </c>
      <c r="T109" s="7">
        <v>0</v>
      </c>
      <c r="U109" s="7">
        <v>0.09</v>
      </c>
      <c r="V109" s="7">
        <v>0.91</v>
      </c>
      <c r="W109" s="7">
        <v>0.09</v>
      </c>
      <c r="X109" s="7">
        <v>-5.99</v>
      </c>
      <c r="Y109" s="8">
        <v>1.6</v>
      </c>
      <c r="Z109" s="8">
        <v>1733.5</v>
      </c>
      <c r="AA109" s="7">
        <v>21.97</v>
      </c>
      <c r="AB109" s="7">
        <v>1.93</v>
      </c>
      <c r="AC109" s="8">
        <v>1.71</v>
      </c>
      <c r="AD109" s="9">
        <v>4238130786.7199998</v>
      </c>
    </row>
    <row r="110" spans="1:30" ht="15" x14ac:dyDescent="0.25">
      <c r="A110" s="3" t="s">
        <v>180</v>
      </c>
      <c r="B110" s="7">
        <v>9.36</v>
      </c>
      <c r="C110" s="7">
        <v>12.55</v>
      </c>
      <c r="D110" s="7">
        <v>4.8600000000000003</v>
      </c>
      <c r="E110" s="7">
        <v>0.43</v>
      </c>
      <c r="F110" s="7">
        <v>0.04</v>
      </c>
      <c r="G110" s="7">
        <v>49.55</v>
      </c>
      <c r="H110" s="7">
        <v>8.92</v>
      </c>
      <c r="I110" s="7">
        <v>8.7899999999999991</v>
      </c>
      <c r="J110" s="7">
        <v>4.78</v>
      </c>
      <c r="K110" s="7">
        <v>5.3</v>
      </c>
      <c r="L110" s="7">
        <v>0</v>
      </c>
      <c r="M110" s="7">
        <v>0</v>
      </c>
      <c r="N110" s="7">
        <v>0.43</v>
      </c>
      <c r="O110" s="7">
        <v>0.53</v>
      </c>
      <c r="P110" s="7">
        <v>-0.04</v>
      </c>
      <c r="Q110" s="7">
        <v>5.13</v>
      </c>
      <c r="R110" s="7">
        <v>8.77</v>
      </c>
      <c r="S110" s="7">
        <v>0.75</v>
      </c>
      <c r="T110" s="7">
        <v>0</v>
      </c>
      <c r="U110" s="7">
        <v>0.09</v>
      </c>
      <c r="V110" s="7">
        <v>0.91</v>
      </c>
      <c r="W110" s="7">
        <v>0.09</v>
      </c>
      <c r="X110" s="7">
        <v>-5.99</v>
      </c>
      <c r="Y110" s="8">
        <v>1.6</v>
      </c>
      <c r="Z110" s="9">
        <v>21923613.57</v>
      </c>
      <c r="AA110" s="7">
        <v>21.97</v>
      </c>
      <c r="AB110" s="7">
        <v>1.93</v>
      </c>
      <c r="AC110" s="8">
        <v>0.92</v>
      </c>
      <c r="AD110" s="9">
        <v>4238130786.7199998</v>
      </c>
    </row>
    <row r="111" spans="1:30" ht="15" x14ac:dyDescent="0.25">
      <c r="A111" s="3" t="s">
        <v>548</v>
      </c>
      <c r="B111" s="8">
        <v>9</v>
      </c>
      <c r="C111" s="7">
        <v>0</v>
      </c>
      <c r="D111" s="8">
        <v>10.220000000000001</v>
      </c>
      <c r="E111" s="8">
        <v>-10.84</v>
      </c>
      <c r="F111" s="7">
        <v>0.78</v>
      </c>
      <c r="G111" s="7">
        <v>26.77</v>
      </c>
      <c r="H111" s="7">
        <v>17.920000000000002</v>
      </c>
      <c r="I111" s="7">
        <v>5.55</v>
      </c>
      <c r="J111" s="8">
        <v>3.17</v>
      </c>
      <c r="K111" s="7">
        <v>5.46</v>
      </c>
      <c r="L111" s="7">
        <v>2.2999999999999998</v>
      </c>
      <c r="M111" s="7">
        <v>0</v>
      </c>
      <c r="N111" s="7">
        <v>0.56999999999999995</v>
      </c>
      <c r="O111" s="8">
        <v>-1.59</v>
      </c>
      <c r="P111" s="8">
        <v>-1.1299999999999999</v>
      </c>
      <c r="Q111" s="7">
        <v>0.39</v>
      </c>
      <c r="R111" s="7">
        <v>-106.05</v>
      </c>
      <c r="S111" s="7">
        <v>7.59</v>
      </c>
      <c r="T111" s="7">
        <v>30.9</v>
      </c>
      <c r="U111" s="7">
        <v>-7.0000000000000007E-2</v>
      </c>
      <c r="V111" s="7">
        <v>1.07</v>
      </c>
      <c r="W111" s="7">
        <v>1.37</v>
      </c>
      <c r="X111" s="7">
        <v>10.88</v>
      </c>
      <c r="Y111" s="7">
        <v>0</v>
      </c>
      <c r="Z111" s="8">
        <v>0</v>
      </c>
      <c r="AA111" s="7">
        <v>-0.83</v>
      </c>
      <c r="AB111" s="7">
        <v>0.88</v>
      </c>
      <c r="AC111" s="8">
        <v>-0.06</v>
      </c>
      <c r="AD111" s="9">
        <v>9183864834</v>
      </c>
    </row>
    <row r="112" spans="1:30" ht="15" x14ac:dyDescent="0.25">
      <c r="A112" s="3" t="s">
        <v>406</v>
      </c>
      <c r="B112" s="7">
        <v>20</v>
      </c>
      <c r="C112" s="7">
        <v>6.24</v>
      </c>
      <c r="D112" s="7">
        <v>12.94</v>
      </c>
      <c r="E112" s="7">
        <v>3.02</v>
      </c>
      <c r="F112" s="7">
        <v>0.19</v>
      </c>
      <c r="G112" s="7">
        <v>37.49</v>
      </c>
      <c r="H112" s="7">
        <v>15.31</v>
      </c>
      <c r="I112" s="7">
        <v>15.82</v>
      </c>
      <c r="J112" s="7">
        <v>13.37</v>
      </c>
      <c r="K112" s="7">
        <v>12.61</v>
      </c>
      <c r="L112" s="7">
        <v>0</v>
      </c>
      <c r="M112" s="7">
        <v>0</v>
      </c>
      <c r="N112" s="7">
        <v>2.0499999999999998</v>
      </c>
      <c r="O112" s="7">
        <v>-0.76</v>
      </c>
      <c r="P112" s="7">
        <v>-0.22</v>
      </c>
      <c r="Q112" s="7">
        <v>0.3</v>
      </c>
      <c r="R112" s="7">
        <v>23.35</v>
      </c>
      <c r="S112" s="7">
        <v>1.5</v>
      </c>
      <c r="T112" s="7">
        <v>0</v>
      </c>
      <c r="U112" s="7">
        <v>0.06</v>
      </c>
      <c r="V112" s="7">
        <v>0.94</v>
      </c>
      <c r="W112" s="7">
        <v>0.09</v>
      </c>
      <c r="X112" s="7">
        <v>5.49</v>
      </c>
      <c r="Y112" s="8">
        <v>22.85</v>
      </c>
      <c r="Z112" s="8">
        <v>6230</v>
      </c>
      <c r="AA112" s="7">
        <v>6.62</v>
      </c>
      <c r="AB112" s="7">
        <v>1.55</v>
      </c>
      <c r="AC112" s="8">
        <v>0.57999999999999996</v>
      </c>
      <c r="AD112" s="9">
        <v>6846430000</v>
      </c>
    </row>
    <row r="113" spans="1:30" ht="15" x14ac:dyDescent="0.25">
      <c r="A113" s="3" t="s">
        <v>453</v>
      </c>
      <c r="B113" s="8">
        <v>15</v>
      </c>
      <c r="C113" s="7">
        <v>9.15</v>
      </c>
      <c r="D113" s="8">
        <v>9.6999999999999993</v>
      </c>
      <c r="E113" s="8">
        <v>2.27</v>
      </c>
      <c r="F113" s="7">
        <v>0.15</v>
      </c>
      <c r="G113" s="7">
        <v>37.49</v>
      </c>
      <c r="H113" s="7">
        <v>15.31</v>
      </c>
      <c r="I113" s="7">
        <v>15.82</v>
      </c>
      <c r="J113" s="8">
        <v>10.029999999999999</v>
      </c>
      <c r="K113" s="7">
        <v>12.61</v>
      </c>
      <c r="L113" s="7">
        <v>0</v>
      </c>
      <c r="M113" s="7">
        <v>0</v>
      </c>
      <c r="N113" s="7">
        <v>1.54</v>
      </c>
      <c r="O113" s="8">
        <v>-0.56999999999999995</v>
      </c>
      <c r="P113" s="8">
        <v>-0.16</v>
      </c>
      <c r="Q113" s="7">
        <v>0.3</v>
      </c>
      <c r="R113" s="7">
        <v>23.35</v>
      </c>
      <c r="S113" s="7">
        <v>1.5</v>
      </c>
      <c r="T113" s="7">
        <v>0</v>
      </c>
      <c r="U113" s="7">
        <v>0.06</v>
      </c>
      <c r="V113" s="7">
        <v>0.94</v>
      </c>
      <c r="W113" s="7">
        <v>0.09</v>
      </c>
      <c r="X113" s="7">
        <v>5.49</v>
      </c>
      <c r="Y113" s="8">
        <v>22.85</v>
      </c>
      <c r="Z113" s="8">
        <v>11245.73</v>
      </c>
      <c r="AA113" s="7">
        <v>6.62</v>
      </c>
      <c r="AB113" s="7">
        <v>1.55</v>
      </c>
      <c r="AC113" s="8">
        <v>0.44</v>
      </c>
      <c r="AD113" s="9">
        <v>6846430000</v>
      </c>
    </row>
    <row r="114" spans="1:30" ht="15" x14ac:dyDescent="0.25">
      <c r="A114" s="11" t="s">
        <v>549</v>
      </c>
      <c r="B114" s="8">
        <v>11091.73</v>
      </c>
      <c r="C114" s="8">
        <v>0</v>
      </c>
      <c r="D114" s="8">
        <v>2327.1799999999998</v>
      </c>
      <c r="E114" s="8">
        <v>1659.96</v>
      </c>
      <c r="F114" s="7">
        <v>630.59</v>
      </c>
      <c r="G114" s="7">
        <v>17.82</v>
      </c>
      <c r="H114" s="7">
        <v>7.75</v>
      </c>
      <c r="I114" s="8">
        <v>7.57</v>
      </c>
      <c r="J114" s="8">
        <v>2272.44</v>
      </c>
      <c r="K114" s="7">
        <v>2.75</v>
      </c>
      <c r="L114" s="7">
        <v>0.19</v>
      </c>
      <c r="M114" s="7">
        <v>0.14000000000000001</v>
      </c>
      <c r="N114" s="8">
        <v>176.16</v>
      </c>
      <c r="O114" s="8">
        <v>2017.99</v>
      </c>
      <c r="P114" s="8">
        <v>-2006.74</v>
      </c>
      <c r="Q114" s="7">
        <v>1.84</v>
      </c>
      <c r="R114" s="7">
        <v>71.33</v>
      </c>
      <c r="S114" s="7">
        <v>27.1</v>
      </c>
      <c r="T114" s="7">
        <v>43.35</v>
      </c>
      <c r="U114" s="7">
        <v>0.38</v>
      </c>
      <c r="V114" s="7">
        <v>0.62</v>
      </c>
      <c r="W114" s="7">
        <v>3.58</v>
      </c>
      <c r="X114" s="7">
        <v>44.52</v>
      </c>
      <c r="Y114" s="7">
        <v>100.22</v>
      </c>
      <c r="Z114" s="8">
        <v>0</v>
      </c>
      <c r="AA114" s="7">
        <v>6.68</v>
      </c>
      <c r="AB114" s="7">
        <v>4.7699999999999996</v>
      </c>
      <c r="AC114" s="8">
        <v>15.29</v>
      </c>
      <c r="AD114" s="9">
        <v>185608494.31999999</v>
      </c>
    </row>
    <row r="115" spans="1:30" ht="15" x14ac:dyDescent="0.25">
      <c r="A115" s="3" t="s">
        <v>550</v>
      </c>
      <c r="B115" s="8">
        <v>6.49</v>
      </c>
      <c r="C115" s="7">
        <v>66.56</v>
      </c>
      <c r="D115" s="8">
        <v>2.1</v>
      </c>
      <c r="E115" s="8">
        <v>1.57</v>
      </c>
      <c r="F115" s="7">
        <v>0.06</v>
      </c>
      <c r="G115" s="7">
        <v>35.68</v>
      </c>
      <c r="H115" s="7">
        <v>17.920000000000002</v>
      </c>
      <c r="I115" s="7">
        <v>7.49</v>
      </c>
      <c r="J115" s="8">
        <v>0.88</v>
      </c>
      <c r="K115" s="7">
        <v>8.4700000000000006</v>
      </c>
      <c r="L115" s="7">
        <v>7.59</v>
      </c>
      <c r="M115" s="7">
        <v>13.51</v>
      </c>
      <c r="N115" s="7">
        <v>0.16</v>
      </c>
      <c r="O115" s="8">
        <v>0.17</v>
      </c>
      <c r="P115" s="8">
        <v>-0.16</v>
      </c>
      <c r="Q115" s="7">
        <v>1.97</v>
      </c>
      <c r="R115" s="7">
        <v>74.38</v>
      </c>
      <c r="S115" s="7">
        <v>2.65</v>
      </c>
      <c r="T115" s="7">
        <v>10.99</v>
      </c>
      <c r="U115" s="7">
        <v>0.04</v>
      </c>
      <c r="V115" s="7">
        <v>0.96</v>
      </c>
      <c r="W115" s="7">
        <v>0.35</v>
      </c>
      <c r="X115" s="7">
        <v>21.88</v>
      </c>
      <c r="Y115" s="8">
        <v>6.41</v>
      </c>
      <c r="Z115" s="8">
        <v>20460.47</v>
      </c>
      <c r="AA115" s="7">
        <v>4.1500000000000004</v>
      </c>
      <c r="AB115" s="7">
        <v>3.08</v>
      </c>
      <c r="AC115" s="8">
        <v>0</v>
      </c>
      <c r="AD115" s="9">
        <v>12075261.550000001</v>
      </c>
    </row>
    <row r="116" spans="1:30" ht="15" x14ac:dyDescent="0.25">
      <c r="A116" s="3" t="s">
        <v>474</v>
      </c>
      <c r="B116" s="7">
        <v>50</v>
      </c>
      <c r="C116" s="7">
        <v>8.64</v>
      </c>
      <c r="D116" s="7">
        <v>16.22</v>
      </c>
      <c r="E116" s="7">
        <v>12.06</v>
      </c>
      <c r="F116" s="7">
        <v>0.43</v>
      </c>
      <c r="G116" s="7">
        <v>35.68</v>
      </c>
      <c r="H116" s="7">
        <v>17.920000000000002</v>
      </c>
      <c r="I116" s="7">
        <v>7.49</v>
      </c>
      <c r="J116" s="7">
        <v>6.77</v>
      </c>
      <c r="K116" s="7">
        <v>8.4700000000000006</v>
      </c>
      <c r="L116" s="7">
        <v>7.59</v>
      </c>
      <c r="M116" s="7">
        <v>13.51</v>
      </c>
      <c r="N116" s="7">
        <v>1.21</v>
      </c>
      <c r="O116" s="7">
        <v>1.32</v>
      </c>
      <c r="P116" s="7">
        <v>-1.26</v>
      </c>
      <c r="Q116" s="7">
        <v>1.97</v>
      </c>
      <c r="R116" s="7">
        <v>74.38</v>
      </c>
      <c r="S116" s="7">
        <v>2.65</v>
      </c>
      <c r="T116" s="7">
        <v>10.99</v>
      </c>
      <c r="U116" s="7">
        <v>0.04</v>
      </c>
      <c r="V116" s="7">
        <v>0.96</v>
      </c>
      <c r="W116" s="7">
        <v>0.35</v>
      </c>
      <c r="X116" s="7">
        <v>21.88</v>
      </c>
      <c r="Y116" s="7">
        <v>6.41</v>
      </c>
      <c r="Z116" s="8">
        <v>0</v>
      </c>
      <c r="AA116" s="7">
        <v>4.1500000000000004</v>
      </c>
      <c r="AB116" s="7">
        <v>3.08</v>
      </c>
      <c r="AC116" s="8">
        <v>0.03</v>
      </c>
      <c r="AD116" s="9">
        <v>12075261.550000001</v>
      </c>
    </row>
    <row r="117" spans="1:30" ht="15" x14ac:dyDescent="0.25">
      <c r="A117" s="3" t="s">
        <v>329</v>
      </c>
      <c r="B117" s="7">
        <v>4.4800000000000004</v>
      </c>
      <c r="C117" s="7">
        <v>1.8</v>
      </c>
      <c r="D117" s="7">
        <v>5.58</v>
      </c>
      <c r="E117" s="8">
        <v>1.47</v>
      </c>
      <c r="F117" s="7">
        <v>0.56000000000000005</v>
      </c>
      <c r="G117" s="7">
        <v>46.13</v>
      </c>
      <c r="H117" s="7">
        <v>17.399999999999999</v>
      </c>
      <c r="I117" s="7">
        <v>12.21</v>
      </c>
      <c r="J117" s="7">
        <v>3.92</v>
      </c>
      <c r="K117" s="7">
        <v>5.82</v>
      </c>
      <c r="L117" s="7">
        <v>1.9</v>
      </c>
      <c r="M117" s="7">
        <v>0.71</v>
      </c>
      <c r="N117" s="7">
        <v>0.68</v>
      </c>
      <c r="O117" s="8">
        <v>4.38</v>
      </c>
      <c r="P117" s="7">
        <v>-0.99</v>
      </c>
      <c r="Q117" s="7">
        <v>1.42</v>
      </c>
      <c r="R117" s="8">
        <v>26.29</v>
      </c>
      <c r="S117" s="8">
        <v>10.050000000000001</v>
      </c>
      <c r="T117" s="8">
        <v>17.89</v>
      </c>
      <c r="U117" s="7">
        <v>0.38</v>
      </c>
      <c r="V117" s="7">
        <v>0.62</v>
      </c>
      <c r="W117" s="7">
        <v>0.82</v>
      </c>
      <c r="X117" s="7">
        <v>-2.78</v>
      </c>
      <c r="Y117" s="8">
        <v>0</v>
      </c>
      <c r="Z117" s="9">
        <v>144892.5</v>
      </c>
      <c r="AA117" s="7">
        <v>3.05</v>
      </c>
      <c r="AB117" s="7">
        <v>0.8</v>
      </c>
      <c r="AC117" s="8">
        <v>0.05</v>
      </c>
      <c r="AD117" s="9">
        <v>189392358.40000001</v>
      </c>
    </row>
    <row r="118" spans="1:30" ht="15" x14ac:dyDescent="0.25">
      <c r="A118" s="3" t="s">
        <v>551</v>
      </c>
      <c r="B118" s="7">
        <v>6.25</v>
      </c>
      <c r="C118" s="7">
        <v>1.29</v>
      </c>
      <c r="D118" s="8">
        <v>7.79</v>
      </c>
      <c r="E118" s="8">
        <v>2.0499999999999998</v>
      </c>
      <c r="F118" s="7">
        <v>0.78</v>
      </c>
      <c r="G118" s="7">
        <v>46.13</v>
      </c>
      <c r="H118" s="7">
        <v>17.399999999999999</v>
      </c>
      <c r="I118" s="7">
        <v>12.21</v>
      </c>
      <c r="J118" s="7">
        <v>5.46</v>
      </c>
      <c r="K118" s="7">
        <v>5.82</v>
      </c>
      <c r="L118" s="7">
        <v>1.9</v>
      </c>
      <c r="M118" s="7">
        <v>0.71</v>
      </c>
      <c r="N118" s="7">
        <v>0.95</v>
      </c>
      <c r="O118" s="8">
        <v>6.11</v>
      </c>
      <c r="P118" s="7">
        <v>-1.38</v>
      </c>
      <c r="Q118" s="7">
        <v>1.42</v>
      </c>
      <c r="R118" s="8">
        <v>26.29</v>
      </c>
      <c r="S118" s="8">
        <v>10.050000000000001</v>
      </c>
      <c r="T118" s="8">
        <v>17.89</v>
      </c>
      <c r="U118" s="7">
        <v>0.38</v>
      </c>
      <c r="V118" s="7">
        <v>0.62</v>
      </c>
      <c r="W118" s="7">
        <v>0.82</v>
      </c>
      <c r="X118" s="7">
        <v>-2.78</v>
      </c>
      <c r="Y118" s="7">
        <v>0</v>
      </c>
      <c r="Z118" s="8">
        <v>0</v>
      </c>
      <c r="AA118" s="7">
        <v>3.05</v>
      </c>
      <c r="AB118" s="7">
        <v>0.8</v>
      </c>
      <c r="AC118" s="8">
        <v>0.06</v>
      </c>
      <c r="AD118" s="9">
        <v>189392358.40000001</v>
      </c>
    </row>
    <row r="119" spans="1:30" ht="15" x14ac:dyDescent="0.25">
      <c r="A119" s="3" t="s">
        <v>207</v>
      </c>
      <c r="B119" s="7">
        <v>10.74</v>
      </c>
      <c r="C119" s="7">
        <v>3.36</v>
      </c>
      <c r="D119" s="8">
        <v>32.08</v>
      </c>
      <c r="E119" s="8">
        <v>1.35</v>
      </c>
      <c r="F119" s="7">
        <v>0.48</v>
      </c>
      <c r="G119" s="7">
        <v>20.22</v>
      </c>
      <c r="H119" s="7">
        <v>6.77</v>
      </c>
      <c r="I119" s="7">
        <v>1.34</v>
      </c>
      <c r="J119" s="7">
        <v>6.33</v>
      </c>
      <c r="K119" s="7">
        <v>9.36</v>
      </c>
      <c r="L119" s="7">
        <v>3.03</v>
      </c>
      <c r="M119" s="7">
        <v>0.64</v>
      </c>
      <c r="N119" s="7">
        <v>0.43</v>
      </c>
      <c r="O119" s="8">
        <v>1.31</v>
      </c>
      <c r="P119" s="7">
        <v>-1.3</v>
      </c>
      <c r="Q119" s="7">
        <v>2.35</v>
      </c>
      <c r="R119" s="8">
        <v>4.2</v>
      </c>
      <c r="S119" s="8">
        <v>1.48</v>
      </c>
      <c r="T119" s="8">
        <v>8.4</v>
      </c>
      <c r="U119" s="7">
        <v>0.35</v>
      </c>
      <c r="V119" s="7">
        <v>0.65</v>
      </c>
      <c r="W119" s="7">
        <v>1.1100000000000001</v>
      </c>
      <c r="X119" s="7">
        <v>12.75</v>
      </c>
      <c r="Y119" s="8">
        <v>-9.77</v>
      </c>
      <c r="Z119" s="9">
        <v>15802281.710000001</v>
      </c>
      <c r="AA119" s="7">
        <v>7.98</v>
      </c>
      <c r="AB119" s="7">
        <v>0.33</v>
      </c>
      <c r="AC119" s="8">
        <v>-0.43</v>
      </c>
      <c r="AD119" s="9">
        <v>3866400000</v>
      </c>
    </row>
    <row r="120" spans="1:30" ht="15" x14ac:dyDescent="0.25">
      <c r="A120" s="3" t="s">
        <v>239</v>
      </c>
      <c r="B120" s="7">
        <v>13.17</v>
      </c>
      <c r="C120" s="7">
        <v>6.2</v>
      </c>
      <c r="D120" s="8">
        <v>8.7200000000000006</v>
      </c>
      <c r="E120" s="7">
        <v>1.55</v>
      </c>
      <c r="F120" s="7">
        <v>0.95</v>
      </c>
      <c r="G120" s="7">
        <v>33.25</v>
      </c>
      <c r="H120" s="7">
        <v>18.079999999999998</v>
      </c>
      <c r="I120" s="7">
        <v>12.1</v>
      </c>
      <c r="J120" s="7">
        <v>5.83</v>
      </c>
      <c r="K120" s="7">
        <v>6.09</v>
      </c>
      <c r="L120" s="7">
        <v>0.25</v>
      </c>
      <c r="M120" s="7">
        <v>7.0000000000000007E-2</v>
      </c>
      <c r="N120" s="7">
        <v>1.05</v>
      </c>
      <c r="O120" s="7">
        <v>18.87</v>
      </c>
      <c r="P120" s="7">
        <v>-1.34</v>
      </c>
      <c r="Q120" s="7">
        <v>1.21</v>
      </c>
      <c r="R120" s="7">
        <v>17.829999999999998</v>
      </c>
      <c r="S120" s="7">
        <v>10.86</v>
      </c>
      <c r="T120" s="7">
        <v>14.81</v>
      </c>
      <c r="U120" s="7">
        <v>0.61</v>
      </c>
      <c r="V120" s="7">
        <v>0.39</v>
      </c>
      <c r="W120" s="7">
        <v>0.9</v>
      </c>
      <c r="X120" s="7">
        <v>1.99</v>
      </c>
      <c r="Y120" s="8">
        <v>12.59</v>
      </c>
      <c r="Z120" s="9">
        <v>1717171.46</v>
      </c>
      <c r="AA120" s="7">
        <v>8.4700000000000006</v>
      </c>
      <c r="AB120" s="7">
        <v>1.51</v>
      </c>
      <c r="AC120" s="8">
        <v>0.34</v>
      </c>
      <c r="AD120" s="9">
        <v>550506000</v>
      </c>
    </row>
    <row r="121" spans="1:30" ht="15" x14ac:dyDescent="0.25">
      <c r="A121" s="3" t="s">
        <v>47</v>
      </c>
      <c r="B121" s="7">
        <v>1.1499999999999999</v>
      </c>
      <c r="C121" s="7">
        <v>0</v>
      </c>
      <c r="D121" s="8">
        <v>-19.03</v>
      </c>
      <c r="E121" s="7">
        <v>1.38</v>
      </c>
      <c r="F121" s="7">
        <v>1.07</v>
      </c>
      <c r="G121" s="7">
        <v>-30.21</v>
      </c>
      <c r="H121" s="7">
        <v>-30.21</v>
      </c>
      <c r="I121" s="7">
        <v>-16.100000000000001</v>
      </c>
      <c r="J121" s="7">
        <v>-10.14</v>
      </c>
      <c r="K121" s="7">
        <v>-4.63</v>
      </c>
      <c r="L121" s="7">
        <v>5.51</v>
      </c>
      <c r="M121" s="7">
        <v>-0.75</v>
      </c>
      <c r="N121" s="7">
        <v>3.06</v>
      </c>
      <c r="O121" s="7">
        <v>1.67</v>
      </c>
      <c r="P121" s="7">
        <v>-3.9</v>
      </c>
      <c r="Q121" s="7">
        <v>8.57</v>
      </c>
      <c r="R121" s="7">
        <v>-7.25</v>
      </c>
      <c r="S121" s="7">
        <v>-5.63</v>
      </c>
      <c r="T121" s="7">
        <v>-16.41</v>
      </c>
      <c r="U121" s="7">
        <v>0.78</v>
      </c>
      <c r="V121" s="7">
        <v>0.21</v>
      </c>
      <c r="W121" s="7">
        <v>0.35</v>
      </c>
      <c r="X121" s="7">
        <v>0</v>
      </c>
      <c r="Y121" s="8">
        <v>0</v>
      </c>
      <c r="Z121" s="9">
        <v>32533976.210000001</v>
      </c>
      <c r="AA121" s="7">
        <v>0.83</v>
      </c>
      <c r="AB121" s="7">
        <v>-0.06</v>
      </c>
      <c r="AC121" s="8">
        <v>0.05</v>
      </c>
      <c r="AD121" s="9">
        <v>924220500</v>
      </c>
    </row>
    <row r="122" spans="1:30" ht="15" x14ac:dyDescent="0.25">
      <c r="A122" s="3" t="s">
        <v>521</v>
      </c>
      <c r="B122" s="7">
        <v>15.01</v>
      </c>
      <c r="C122" s="7">
        <v>0.23</v>
      </c>
      <c r="D122" s="8">
        <v>86.08</v>
      </c>
      <c r="E122" s="7">
        <v>7.58</v>
      </c>
      <c r="F122" s="7">
        <v>3.37</v>
      </c>
      <c r="G122" s="7">
        <v>47.66</v>
      </c>
      <c r="H122" s="7">
        <v>21.04</v>
      </c>
      <c r="I122" s="7">
        <v>12.21</v>
      </c>
      <c r="J122" s="7">
        <v>49.93</v>
      </c>
      <c r="K122" s="7">
        <v>43.69</v>
      </c>
      <c r="L122" s="7">
        <v>4.82</v>
      </c>
      <c r="M122" s="7">
        <v>0.73</v>
      </c>
      <c r="N122" s="7">
        <v>10.51</v>
      </c>
      <c r="O122" s="7">
        <v>448.71</v>
      </c>
      <c r="P122" s="7">
        <v>-3.83</v>
      </c>
      <c r="Q122" s="7">
        <v>1.07</v>
      </c>
      <c r="R122" s="7">
        <v>8.8000000000000007</v>
      </c>
      <c r="S122" s="7">
        <v>3.91</v>
      </c>
      <c r="T122" s="7">
        <v>5.99</v>
      </c>
      <c r="U122" s="7">
        <v>0.44</v>
      </c>
      <c r="V122" s="7">
        <v>0.56000000000000005</v>
      </c>
      <c r="W122" s="7">
        <v>0.32</v>
      </c>
      <c r="X122" s="7">
        <v>5.83</v>
      </c>
      <c r="Y122" s="7">
        <v>39.99</v>
      </c>
      <c r="Z122" s="8">
        <v>0</v>
      </c>
      <c r="AA122" s="7">
        <v>1.98</v>
      </c>
      <c r="AB122" s="7">
        <v>0.17</v>
      </c>
      <c r="AC122" s="8">
        <v>3.05</v>
      </c>
      <c r="AD122" s="9">
        <v>10224353499.27</v>
      </c>
    </row>
    <row r="123" spans="1:30" ht="15" x14ac:dyDescent="0.25">
      <c r="A123" s="3" t="s">
        <v>552</v>
      </c>
      <c r="B123" s="7">
        <v>8.3699999999999992</v>
      </c>
      <c r="C123" s="7">
        <v>0.46</v>
      </c>
      <c r="D123" s="7">
        <v>48</v>
      </c>
      <c r="E123" s="7">
        <v>4.2300000000000004</v>
      </c>
      <c r="F123" s="7">
        <v>1.88</v>
      </c>
      <c r="G123" s="7">
        <v>47.66</v>
      </c>
      <c r="H123" s="7">
        <v>21.04</v>
      </c>
      <c r="I123" s="7">
        <v>12.21</v>
      </c>
      <c r="J123" s="7">
        <v>27.85</v>
      </c>
      <c r="K123" s="7">
        <v>43.69</v>
      </c>
      <c r="L123" s="7">
        <v>4.82</v>
      </c>
      <c r="M123" s="7">
        <v>0.73</v>
      </c>
      <c r="N123" s="7">
        <v>5.86</v>
      </c>
      <c r="O123" s="7">
        <v>250.21</v>
      </c>
      <c r="P123" s="7">
        <v>-2.13</v>
      </c>
      <c r="Q123" s="7">
        <v>1.07</v>
      </c>
      <c r="R123" s="7">
        <v>8.8000000000000007</v>
      </c>
      <c r="S123" s="7">
        <v>3.91</v>
      </c>
      <c r="T123" s="7">
        <v>5.99</v>
      </c>
      <c r="U123" s="7">
        <v>0.44</v>
      </c>
      <c r="V123" s="7">
        <v>0.56000000000000005</v>
      </c>
      <c r="W123" s="7">
        <v>0.32</v>
      </c>
      <c r="X123" s="7">
        <v>5.83</v>
      </c>
      <c r="Y123" s="7">
        <v>39.99</v>
      </c>
      <c r="Z123" s="8">
        <v>0</v>
      </c>
      <c r="AA123" s="7">
        <v>1.98</v>
      </c>
      <c r="AB123" s="7">
        <v>0.17</v>
      </c>
      <c r="AC123" s="8">
        <v>1.7</v>
      </c>
      <c r="AD123" s="9">
        <v>10224353499.27</v>
      </c>
    </row>
    <row r="124" spans="1:30" ht="15" x14ac:dyDescent="0.25">
      <c r="A124" s="3" t="s">
        <v>553</v>
      </c>
      <c r="B124" s="7">
        <v>103.61</v>
      </c>
      <c r="C124" s="7">
        <v>15.54</v>
      </c>
      <c r="D124" s="7">
        <v>0.81</v>
      </c>
      <c r="E124" s="7">
        <v>0.1</v>
      </c>
      <c r="F124" s="7">
        <v>0.05</v>
      </c>
      <c r="G124" s="7">
        <v>24.87</v>
      </c>
      <c r="H124" s="7">
        <v>8.66</v>
      </c>
      <c r="I124" s="7">
        <v>7.98</v>
      </c>
      <c r="J124" s="7">
        <v>0.74</v>
      </c>
      <c r="K124" s="7">
        <v>3.24</v>
      </c>
      <c r="L124" s="7">
        <v>2.5</v>
      </c>
      <c r="M124" s="7">
        <v>0.33</v>
      </c>
      <c r="N124" s="7">
        <v>0.06</v>
      </c>
      <c r="O124" s="7">
        <v>0.19</v>
      </c>
      <c r="P124" s="7">
        <v>-0.11</v>
      </c>
      <c r="Q124" s="7">
        <v>2.16</v>
      </c>
      <c r="R124" s="7">
        <v>12.26</v>
      </c>
      <c r="S124" s="7">
        <v>6.48</v>
      </c>
      <c r="T124" s="7">
        <v>9.07</v>
      </c>
      <c r="U124" s="7">
        <v>0.53</v>
      </c>
      <c r="V124" s="7">
        <v>0.47</v>
      </c>
      <c r="W124" s="7">
        <v>0.81</v>
      </c>
      <c r="X124" s="7">
        <v>1.83</v>
      </c>
      <c r="Y124" s="7">
        <v>59.07</v>
      </c>
      <c r="Z124" s="8">
        <v>0</v>
      </c>
      <c r="AA124" s="8">
        <v>1048.02</v>
      </c>
      <c r="AB124" s="7">
        <v>128.53</v>
      </c>
      <c r="AC124" s="8">
        <v>0</v>
      </c>
      <c r="AD124" s="9">
        <v>14940354.779999999</v>
      </c>
    </row>
    <row r="125" spans="1:30" ht="15" x14ac:dyDescent="0.25">
      <c r="A125" s="3" t="s">
        <v>554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24.87</v>
      </c>
      <c r="H125" s="7">
        <v>8.66</v>
      </c>
      <c r="I125" s="7">
        <v>7.98</v>
      </c>
      <c r="J125" s="7">
        <v>0</v>
      </c>
      <c r="K125" s="7">
        <v>3.24</v>
      </c>
      <c r="L125" s="7">
        <v>2.5</v>
      </c>
      <c r="M125" s="7">
        <v>0.33</v>
      </c>
      <c r="N125" s="7">
        <v>0</v>
      </c>
      <c r="O125" s="7">
        <v>0</v>
      </c>
      <c r="P125" s="7">
        <v>0</v>
      </c>
      <c r="Q125" s="7">
        <v>2.16</v>
      </c>
      <c r="R125" s="7">
        <v>12.26</v>
      </c>
      <c r="S125" s="7">
        <v>6.48</v>
      </c>
      <c r="T125" s="7">
        <v>9.07</v>
      </c>
      <c r="U125" s="7">
        <v>0.53</v>
      </c>
      <c r="V125" s="7">
        <v>0.47</v>
      </c>
      <c r="W125" s="7">
        <v>0.81</v>
      </c>
      <c r="X125" s="7">
        <v>1.83</v>
      </c>
      <c r="Y125" s="7">
        <v>59.07</v>
      </c>
      <c r="Z125" s="8">
        <v>0</v>
      </c>
      <c r="AA125" s="8">
        <v>1048.02</v>
      </c>
      <c r="AB125" s="7">
        <v>128.53</v>
      </c>
      <c r="AC125" s="8">
        <v>0</v>
      </c>
      <c r="AD125" s="9">
        <v>14940354.779999999</v>
      </c>
    </row>
    <row r="126" spans="1:30" ht="15" x14ac:dyDescent="0.25">
      <c r="A126" s="3" t="s">
        <v>174</v>
      </c>
      <c r="B126" s="7">
        <v>10.25</v>
      </c>
      <c r="C126" s="7">
        <v>2.82</v>
      </c>
      <c r="D126" s="7">
        <v>5.49</v>
      </c>
      <c r="E126" s="7">
        <v>1.3</v>
      </c>
      <c r="F126" s="7">
        <v>0.51</v>
      </c>
      <c r="G126" s="7">
        <v>20.36</v>
      </c>
      <c r="H126" s="7">
        <v>31.55</v>
      </c>
      <c r="I126" s="7">
        <v>38.17</v>
      </c>
      <c r="J126" s="7">
        <v>6.64</v>
      </c>
      <c r="K126" s="7">
        <v>8.1199999999999992</v>
      </c>
      <c r="L126" s="7">
        <v>1.48</v>
      </c>
      <c r="M126" s="7">
        <v>0.28999999999999998</v>
      </c>
      <c r="N126" s="7">
        <v>2.09</v>
      </c>
      <c r="O126" s="7">
        <v>2.66</v>
      </c>
      <c r="P126" s="7">
        <v>-0.81</v>
      </c>
      <c r="Q126" s="7">
        <v>2.06</v>
      </c>
      <c r="R126" s="7">
        <v>23.6</v>
      </c>
      <c r="S126" s="7">
        <v>9.3000000000000007</v>
      </c>
      <c r="T126" s="7">
        <v>11.33</v>
      </c>
      <c r="U126" s="7">
        <v>0.39</v>
      </c>
      <c r="V126" s="7">
        <v>0.61</v>
      </c>
      <c r="W126" s="7">
        <v>0.24</v>
      </c>
      <c r="X126" s="7">
        <v>0</v>
      </c>
      <c r="Y126" s="8">
        <v>0</v>
      </c>
      <c r="Z126" s="9">
        <v>45346295.609999999</v>
      </c>
      <c r="AA126" s="8">
        <v>7.91</v>
      </c>
      <c r="AB126" s="7">
        <v>1.87</v>
      </c>
      <c r="AC126" s="8">
        <v>-0.03</v>
      </c>
      <c r="AD126" s="9">
        <v>6107291663.25</v>
      </c>
    </row>
    <row r="127" spans="1:30" ht="15" x14ac:dyDescent="0.25">
      <c r="A127" s="3" t="s">
        <v>427</v>
      </c>
      <c r="B127" s="7">
        <v>19.21</v>
      </c>
      <c r="C127" s="7">
        <v>1.86</v>
      </c>
      <c r="D127" s="7">
        <v>59.88</v>
      </c>
      <c r="E127" s="7">
        <v>0.95</v>
      </c>
      <c r="F127" s="7">
        <v>0.28000000000000003</v>
      </c>
      <c r="G127" s="7">
        <v>17.260000000000002</v>
      </c>
      <c r="H127" s="7">
        <v>7.9</v>
      </c>
      <c r="I127" s="7">
        <v>0.88</v>
      </c>
      <c r="J127" s="7">
        <v>6.63</v>
      </c>
      <c r="K127" s="7">
        <v>13.19</v>
      </c>
      <c r="L127" s="7">
        <v>6.56</v>
      </c>
      <c r="M127" s="7">
        <v>0.93</v>
      </c>
      <c r="N127" s="7">
        <v>0.52</v>
      </c>
      <c r="O127" s="8">
        <v>-5.88</v>
      </c>
      <c r="P127" s="7">
        <v>-0.36</v>
      </c>
      <c r="Q127" s="7">
        <v>0.84</v>
      </c>
      <c r="R127" s="7">
        <v>1.58</v>
      </c>
      <c r="S127" s="7">
        <v>0.46</v>
      </c>
      <c r="T127" s="7">
        <v>7.01</v>
      </c>
      <c r="U127" s="7">
        <v>0.28999999999999998</v>
      </c>
      <c r="V127" s="7">
        <v>0.71</v>
      </c>
      <c r="W127" s="7">
        <v>0.52</v>
      </c>
      <c r="X127" s="7">
        <v>13.66</v>
      </c>
      <c r="Y127" s="8">
        <v>0</v>
      </c>
      <c r="Z127" s="8">
        <v>3842</v>
      </c>
      <c r="AA127" s="7">
        <v>20.32</v>
      </c>
      <c r="AB127" s="7">
        <v>0.32</v>
      </c>
      <c r="AC127" s="8">
        <v>9.66</v>
      </c>
      <c r="AD127" s="9">
        <v>4614432582.4099998</v>
      </c>
    </row>
    <row r="128" spans="1:30" ht="15" x14ac:dyDescent="0.25">
      <c r="A128" s="3" t="s">
        <v>71</v>
      </c>
      <c r="B128" s="7">
        <v>11.93</v>
      </c>
      <c r="C128" s="7">
        <v>1.37</v>
      </c>
      <c r="D128" s="7">
        <v>6.97</v>
      </c>
      <c r="E128" s="7">
        <v>2.1</v>
      </c>
      <c r="F128" s="7">
        <v>0.51</v>
      </c>
      <c r="G128" s="7">
        <v>55.61</v>
      </c>
      <c r="H128" s="7">
        <v>49.39</v>
      </c>
      <c r="I128" s="7">
        <v>20.59</v>
      </c>
      <c r="J128" s="7">
        <v>2.9</v>
      </c>
      <c r="K128" s="7">
        <v>5.42</v>
      </c>
      <c r="L128" s="7">
        <v>2.52</v>
      </c>
      <c r="M128" s="7">
        <v>1.82</v>
      </c>
      <c r="N128" s="7">
        <v>1.43</v>
      </c>
      <c r="O128" s="7">
        <v>5.28</v>
      </c>
      <c r="P128" s="7">
        <v>-0.64</v>
      </c>
      <c r="Q128" s="7">
        <v>1.97</v>
      </c>
      <c r="R128" s="7">
        <v>30.14</v>
      </c>
      <c r="S128" s="7">
        <v>7.33</v>
      </c>
      <c r="T128" s="7">
        <v>14.53</v>
      </c>
      <c r="U128" s="7">
        <v>0.24</v>
      </c>
      <c r="V128" s="7">
        <v>0.75</v>
      </c>
      <c r="W128" s="7">
        <v>0.36</v>
      </c>
      <c r="X128" s="7">
        <v>4.1399999999999997</v>
      </c>
      <c r="Y128" s="8">
        <v>15.08</v>
      </c>
      <c r="Z128" s="9">
        <v>97337523.709999993</v>
      </c>
      <c r="AA128" s="7">
        <v>5.68</v>
      </c>
      <c r="AB128" s="7">
        <v>1.71</v>
      </c>
      <c r="AC128" s="8">
        <v>0.01</v>
      </c>
      <c r="AD128" s="9">
        <v>24098600000</v>
      </c>
    </row>
    <row r="129" spans="1:30" ht="15" x14ac:dyDescent="0.25">
      <c r="A129" s="3" t="s">
        <v>555</v>
      </c>
      <c r="B129" s="7">
        <v>1.1599999999999999</v>
      </c>
      <c r="C129" s="7">
        <v>0</v>
      </c>
      <c r="D129" s="7">
        <v>-0.19</v>
      </c>
      <c r="E129" s="7">
        <v>-0.03</v>
      </c>
      <c r="F129" s="7">
        <v>0.39</v>
      </c>
      <c r="G129" s="7">
        <v>0</v>
      </c>
      <c r="H129" s="7">
        <v>0</v>
      </c>
      <c r="I129" s="7">
        <v>0</v>
      </c>
      <c r="J129" s="7">
        <v>-11.09</v>
      </c>
      <c r="K129" s="7">
        <v>-10.9</v>
      </c>
      <c r="L129" s="7">
        <v>0.19</v>
      </c>
      <c r="M129" s="7">
        <v>0</v>
      </c>
      <c r="N129" s="7">
        <v>0</v>
      </c>
      <c r="O129" s="7">
        <v>-0.03</v>
      </c>
      <c r="P129" s="7">
        <v>0</v>
      </c>
      <c r="Q129" s="7">
        <v>0.06</v>
      </c>
      <c r="R129" s="7">
        <v>-13.51</v>
      </c>
      <c r="S129" s="7">
        <v>-208.66</v>
      </c>
      <c r="T129" s="7">
        <v>0.23</v>
      </c>
      <c r="U129" s="7">
        <v>-15.45</v>
      </c>
      <c r="V129" s="7">
        <v>16.45</v>
      </c>
      <c r="W129" s="7">
        <v>0</v>
      </c>
      <c r="X129" s="7">
        <v>0</v>
      </c>
      <c r="Y129" s="7">
        <v>0</v>
      </c>
      <c r="Z129" s="8">
        <v>0</v>
      </c>
      <c r="AA129" s="7">
        <v>-45.41</v>
      </c>
      <c r="AB129" s="7">
        <v>-6.13</v>
      </c>
      <c r="AC129" s="8">
        <v>0</v>
      </c>
      <c r="AD129" s="9">
        <v>1973425.64</v>
      </c>
    </row>
    <row r="130" spans="1:30" ht="15" x14ac:dyDescent="0.25">
      <c r="A130" s="3" t="s">
        <v>169</v>
      </c>
      <c r="B130" s="7">
        <v>2.5499999999999998</v>
      </c>
      <c r="C130" s="7">
        <v>0</v>
      </c>
      <c r="D130" s="7">
        <v>2.5</v>
      </c>
      <c r="E130" s="7">
        <v>0.28000000000000003</v>
      </c>
      <c r="F130" s="7">
        <v>0.1</v>
      </c>
      <c r="G130" s="7">
        <v>46.89</v>
      </c>
      <c r="H130" s="7">
        <v>1.63</v>
      </c>
      <c r="I130" s="7">
        <v>5.65</v>
      </c>
      <c r="J130" s="7">
        <v>8.64</v>
      </c>
      <c r="K130" s="7">
        <v>20.14</v>
      </c>
      <c r="L130" s="7">
        <v>11.5</v>
      </c>
      <c r="M130" s="7">
        <v>0.37</v>
      </c>
      <c r="N130" s="7">
        <v>0.14000000000000001</v>
      </c>
      <c r="O130" s="7">
        <v>0.63</v>
      </c>
      <c r="P130" s="7">
        <v>-0.17</v>
      </c>
      <c r="Q130" s="7">
        <v>1.52</v>
      </c>
      <c r="R130" s="7">
        <v>11.14</v>
      </c>
      <c r="S130" s="7">
        <v>3.81</v>
      </c>
      <c r="T130" s="7">
        <v>-5.62</v>
      </c>
      <c r="U130" s="7">
        <v>0.34</v>
      </c>
      <c r="V130" s="7">
        <v>0.66</v>
      </c>
      <c r="W130" s="7">
        <v>0.68</v>
      </c>
      <c r="X130" s="7">
        <v>1.51</v>
      </c>
      <c r="Y130" s="8">
        <v>0</v>
      </c>
      <c r="Z130" s="9">
        <v>9322397.2100000009</v>
      </c>
      <c r="AA130" s="7">
        <v>9.17</v>
      </c>
      <c r="AB130" s="7">
        <v>1.02</v>
      </c>
      <c r="AC130" s="8">
        <v>-0.01</v>
      </c>
      <c r="AD130" s="9">
        <v>786024923.39999998</v>
      </c>
    </row>
    <row r="131" spans="1:30" ht="15" x14ac:dyDescent="0.25">
      <c r="A131" s="3" t="s">
        <v>334</v>
      </c>
      <c r="B131" s="7">
        <v>14.8</v>
      </c>
      <c r="C131" s="7">
        <v>102.2</v>
      </c>
      <c r="D131" s="7">
        <v>7.24</v>
      </c>
      <c r="E131" s="7">
        <v>1.23</v>
      </c>
      <c r="F131" s="7">
        <v>0.72</v>
      </c>
      <c r="G131" s="7">
        <v>48.86</v>
      </c>
      <c r="H131" s="7">
        <v>52.14</v>
      </c>
      <c r="I131" s="7">
        <v>41.67</v>
      </c>
      <c r="J131" s="7">
        <v>5.79</v>
      </c>
      <c r="K131" s="7">
        <v>1.5</v>
      </c>
      <c r="L131" s="7">
        <v>-3.97</v>
      </c>
      <c r="M131" s="7">
        <v>-0.84</v>
      </c>
      <c r="N131" s="7">
        <v>3.02</v>
      </c>
      <c r="O131" s="7">
        <v>1.9</v>
      </c>
      <c r="P131" s="7">
        <v>-1.89</v>
      </c>
      <c r="Q131" s="7">
        <v>2.61</v>
      </c>
      <c r="R131" s="7">
        <v>16.97</v>
      </c>
      <c r="S131" s="7">
        <v>9.98</v>
      </c>
      <c r="T131" s="7">
        <v>11.6</v>
      </c>
      <c r="U131" s="7">
        <v>0.59</v>
      </c>
      <c r="V131" s="7">
        <v>0.25</v>
      </c>
      <c r="W131" s="7">
        <v>0.24</v>
      </c>
      <c r="X131" s="7">
        <v>-30.49</v>
      </c>
      <c r="Y131" s="8">
        <v>5.55</v>
      </c>
      <c r="Z131" s="8">
        <v>30484.11</v>
      </c>
      <c r="AA131" s="7">
        <v>12.04</v>
      </c>
      <c r="AB131" s="7">
        <v>2.04</v>
      </c>
      <c r="AC131" s="8">
        <v>-0.08</v>
      </c>
      <c r="AD131" s="9">
        <v>1006785040.5</v>
      </c>
    </row>
    <row r="132" spans="1:30" ht="15" x14ac:dyDescent="0.25">
      <c r="A132" s="3" t="s">
        <v>339</v>
      </c>
      <c r="B132" s="7">
        <v>12.22</v>
      </c>
      <c r="C132" s="7">
        <v>123.77</v>
      </c>
      <c r="D132" s="7">
        <v>5.98</v>
      </c>
      <c r="E132" s="7">
        <v>1.01</v>
      </c>
      <c r="F132" s="7">
        <v>0.6</v>
      </c>
      <c r="G132" s="7">
        <v>48.86</v>
      </c>
      <c r="H132" s="7">
        <v>52.14</v>
      </c>
      <c r="I132" s="7">
        <v>41.67</v>
      </c>
      <c r="J132" s="7">
        <v>4.78</v>
      </c>
      <c r="K132" s="7">
        <v>1.5</v>
      </c>
      <c r="L132" s="7">
        <v>-3.97</v>
      </c>
      <c r="M132" s="7">
        <v>-0.84</v>
      </c>
      <c r="N132" s="7">
        <v>2.4900000000000002</v>
      </c>
      <c r="O132" s="7">
        <v>1.57</v>
      </c>
      <c r="P132" s="7">
        <v>-1.56</v>
      </c>
      <c r="Q132" s="7">
        <v>2.61</v>
      </c>
      <c r="R132" s="7">
        <v>16.97</v>
      </c>
      <c r="S132" s="7">
        <v>9.98</v>
      </c>
      <c r="T132" s="7">
        <v>11.6</v>
      </c>
      <c r="U132" s="7">
        <v>0.59</v>
      </c>
      <c r="V132" s="7">
        <v>0.25</v>
      </c>
      <c r="W132" s="7">
        <v>0.24</v>
      </c>
      <c r="X132" s="7">
        <v>-30.49</v>
      </c>
      <c r="Y132" s="8">
        <v>5.55</v>
      </c>
      <c r="Z132" s="8">
        <v>44317.21</v>
      </c>
      <c r="AA132" s="7">
        <v>12.04</v>
      </c>
      <c r="AB132" s="7">
        <v>2.04</v>
      </c>
      <c r="AC132" s="8">
        <v>-7.0000000000000007E-2</v>
      </c>
      <c r="AD132" s="9">
        <v>1006785040.5</v>
      </c>
    </row>
    <row r="133" spans="1:30" ht="15" x14ac:dyDescent="0.25">
      <c r="A133" s="3" t="s">
        <v>333</v>
      </c>
      <c r="B133" s="7">
        <v>13.14</v>
      </c>
      <c r="C133" s="7">
        <v>126.62</v>
      </c>
      <c r="D133" s="7">
        <v>6.43</v>
      </c>
      <c r="E133" s="7">
        <v>1.0900000000000001</v>
      </c>
      <c r="F133" s="7">
        <v>0.64</v>
      </c>
      <c r="G133" s="7">
        <v>48.86</v>
      </c>
      <c r="H133" s="7">
        <v>52.14</v>
      </c>
      <c r="I133" s="7">
        <v>41.67</v>
      </c>
      <c r="J133" s="7">
        <v>5.14</v>
      </c>
      <c r="K133" s="7">
        <v>1.5</v>
      </c>
      <c r="L133" s="7">
        <v>-3.97</v>
      </c>
      <c r="M133" s="7">
        <v>-0.84</v>
      </c>
      <c r="N133" s="7">
        <v>2.68</v>
      </c>
      <c r="O133" s="7">
        <v>1.69</v>
      </c>
      <c r="P133" s="7">
        <v>-1.68</v>
      </c>
      <c r="Q133" s="7">
        <v>2.61</v>
      </c>
      <c r="R133" s="7">
        <v>16.97</v>
      </c>
      <c r="S133" s="7">
        <v>9.98</v>
      </c>
      <c r="T133" s="7">
        <v>11.6</v>
      </c>
      <c r="U133" s="7">
        <v>0.59</v>
      </c>
      <c r="V133" s="7">
        <v>0.25</v>
      </c>
      <c r="W133" s="7">
        <v>0.24</v>
      </c>
      <c r="X133" s="7">
        <v>-30.49</v>
      </c>
      <c r="Y133" s="8">
        <v>5.55</v>
      </c>
      <c r="Z133" s="8">
        <v>96610.11</v>
      </c>
      <c r="AA133" s="7">
        <v>12.04</v>
      </c>
      <c r="AB133" s="7">
        <v>2.04</v>
      </c>
      <c r="AC133" s="8">
        <v>-7.0000000000000007E-2</v>
      </c>
      <c r="AD133" s="9">
        <v>1006785040.5</v>
      </c>
    </row>
    <row r="134" spans="1:30" ht="15" x14ac:dyDescent="0.25">
      <c r="A134" s="3" t="s">
        <v>478</v>
      </c>
      <c r="B134" s="7">
        <v>6.72</v>
      </c>
      <c r="C134" s="7">
        <v>0</v>
      </c>
      <c r="D134" s="7">
        <v>-5.43</v>
      </c>
      <c r="E134" s="7">
        <v>0.55000000000000004</v>
      </c>
      <c r="F134" s="7">
        <v>0.08</v>
      </c>
      <c r="G134" s="7">
        <v>14.56</v>
      </c>
      <c r="H134" s="7">
        <v>3.84</v>
      </c>
      <c r="I134" s="7">
        <v>-1.2</v>
      </c>
      <c r="J134" s="7">
        <v>1.7</v>
      </c>
      <c r="K134" s="7">
        <v>6.94</v>
      </c>
      <c r="L134" s="7">
        <v>5.46</v>
      </c>
      <c r="M134" s="7">
        <v>1.78</v>
      </c>
      <c r="N134" s="7">
        <v>7.0000000000000007E-2</v>
      </c>
      <c r="O134" s="7">
        <v>-0.78</v>
      </c>
      <c r="P134" s="7">
        <v>-0.17</v>
      </c>
      <c r="Q134" s="7">
        <v>0.84</v>
      </c>
      <c r="R134" s="7">
        <v>-10.199999999999999</v>
      </c>
      <c r="S134" s="7">
        <v>-1.44</v>
      </c>
      <c r="T134" s="7">
        <v>10.92</v>
      </c>
      <c r="U134" s="7">
        <v>0.14000000000000001</v>
      </c>
      <c r="V134" s="7">
        <v>0.85</v>
      </c>
      <c r="W134" s="7">
        <v>1.2</v>
      </c>
      <c r="X134" s="7">
        <v>13.54</v>
      </c>
      <c r="Y134" s="8">
        <v>0</v>
      </c>
      <c r="Z134" s="8">
        <v>24515.27</v>
      </c>
      <c r="AA134" s="7">
        <v>12.13</v>
      </c>
      <c r="AB134" s="7">
        <v>-1.24</v>
      </c>
      <c r="AC134" s="8">
        <v>0.1</v>
      </c>
      <c r="AD134" s="9">
        <v>58227847.359999999</v>
      </c>
    </row>
    <row r="135" spans="1:30" ht="15" x14ac:dyDescent="0.25">
      <c r="A135" s="3" t="s">
        <v>405</v>
      </c>
      <c r="B135" s="7">
        <v>4.63</v>
      </c>
      <c r="C135" s="7">
        <v>0</v>
      </c>
      <c r="D135" s="7">
        <v>-3.74</v>
      </c>
      <c r="E135" s="7">
        <v>0.38</v>
      </c>
      <c r="F135" s="7">
        <v>0.05</v>
      </c>
      <c r="G135" s="7">
        <v>14.56</v>
      </c>
      <c r="H135" s="7">
        <v>3.84</v>
      </c>
      <c r="I135" s="7">
        <v>-1.2</v>
      </c>
      <c r="J135" s="7">
        <v>1.17</v>
      </c>
      <c r="K135" s="7">
        <v>6.94</v>
      </c>
      <c r="L135" s="7">
        <v>5.46</v>
      </c>
      <c r="M135" s="7">
        <v>1.78</v>
      </c>
      <c r="N135" s="7">
        <v>0.05</v>
      </c>
      <c r="O135" s="7">
        <v>-0.53</v>
      </c>
      <c r="P135" s="7">
        <v>-0.11</v>
      </c>
      <c r="Q135" s="7">
        <v>0.84</v>
      </c>
      <c r="R135" s="7">
        <v>-10.199999999999999</v>
      </c>
      <c r="S135" s="7">
        <v>-1.44</v>
      </c>
      <c r="T135" s="7">
        <v>10.92</v>
      </c>
      <c r="U135" s="7">
        <v>0.14000000000000001</v>
      </c>
      <c r="V135" s="7">
        <v>0.85</v>
      </c>
      <c r="W135" s="7">
        <v>1.2</v>
      </c>
      <c r="X135" s="7">
        <v>13.54</v>
      </c>
      <c r="Y135" s="8">
        <v>0</v>
      </c>
      <c r="Z135" s="8">
        <v>4945.2</v>
      </c>
      <c r="AA135" s="7">
        <v>12.13</v>
      </c>
      <c r="AB135" s="7">
        <v>-1.24</v>
      </c>
      <c r="AC135" s="8">
        <v>7.0000000000000007E-2</v>
      </c>
      <c r="AD135" s="9">
        <v>58227847.359999999</v>
      </c>
    </row>
    <row r="136" spans="1:30" ht="15" x14ac:dyDescent="0.25">
      <c r="A136" s="3" t="s">
        <v>401</v>
      </c>
      <c r="B136" s="7">
        <v>36.630000000000003</v>
      </c>
      <c r="C136" s="7">
        <v>14.81</v>
      </c>
      <c r="D136" s="7">
        <v>5.19</v>
      </c>
      <c r="E136" s="7">
        <v>1.46</v>
      </c>
      <c r="F136" s="7">
        <v>0.38</v>
      </c>
      <c r="G136" s="7">
        <v>26.91</v>
      </c>
      <c r="H136" s="7">
        <v>21.63</v>
      </c>
      <c r="I136" s="7">
        <v>12.49</v>
      </c>
      <c r="J136" s="7">
        <v>3</v>
      </c>
      <c r="K136" s="7">
        <v>7.17</v>
      </c>
      <c r="L136" s="7">
        <v>3.35</v>
      </c>
      <c r="M136" s="7">
        <v>1.63</v>
      </c>
      <c r="N136" s="7">
        <v>0.65</v>
      </c>
      <c r="O136" s="7">
        <v>7.07</v>
      </c>
      <c r="P136" s="7">
        <v>-0.51</v>
      </c>
      <c r="Q136" s="7">
        <v>1.29</v>
      </c>
      <c r="R136" s="7">
        <v>28.22</v>
      </c>
      <c r="S136" s="7">
        <v>7.38</v>
      </c>
      <c r="T136" s="7">
        <v>15.44</v>
      </c>
      <c r="U136" s="7">
        <v>0.26</v>
      </c>
      <c r="V136" s="7">
        <v>0.74</v>
      </c>
      <c r="W136" s="7">
        <v>0.59</v>
      </c>
      <c r="X136" s="7">
        <v>15.08</v>
      </c>
      <c r="Y136" s="8">
        <v>48.1</v>
      </c>
      <c r="Z136" s="8">
        <v>26584.92</v>
      </c>
      <c r="AA136" s="7">
        <v>25.01</v>
      </c>
      <c r="AB136" s="7">
        <v>7.06</v>
      </c>
      <c r="AC136" s="8">
        <v>0.12</v>
      </c>
      <c r="AD136" s="9">
        <v>12248448062.709999</v>
      </c>
    </row>
    <row r="137" spans="1:30" ht="15" x14ac:dyDescent="0.25">
      <c r="A137" s="3" t="s">
        <v>494</v>
      </c>
      <c r="B137" s="7">
        <v>36</v>
      </c>
      <c r="C137" s="7">
        <v>15.07</v>
      </c>
      <c r="D137" s="7">
        <v>5.0999999999999996</v>
      </c>
      <c r="E137" s="7">
        <v>1.44</v>
      </c>
      <c r="F137" s="7">
        <v>0.38</v>
      </c>
      <c r="G137" s="7">
        <v>26.91</v>
      </c>
      <c r="H137" s="7">
        <v>21.63</v>
      </c>
      <c r="I137" s="7">
        <v>12.49</v>
      </c>
      <c r="J137" s="7">
        <v>2.95</v>
      </c>
      <c r="K137" s="7">
        <v>7.17</v>
      </c>
      <c r="L137" s="7">
        <v>3.35</v>
      </c>
      <c r="M137" s="7">
        <v>1.63</v>
      </c>
      <c r="N137" s="7">
        <v>0.64</v>
      </c>
      <c r="O137" s="7">
        <v>6.95</v>
      </c>
      <c r="P137" s="7">
        <v>-0.5</v>
      </c>
      <c r="Q137" s="7">
        <v>1.29</v>
      </c>
      <c r="R137" s="7">
        <v>28.22</v>
      </c>
      <c r="S137" s="7">
        <v>7.38</v>
      </c>
      <c r="T137" s="7">
        <v>15.44</v>
      </c>
      <c r="U137" s="7">
        <v>0.26</v>
      </c>
      <c r="V137" s="7">
        <v>0.74</v>
      </c>
      <c r="W137" s="7">
        <v>0.59</v>
      </c>
      <c r="X137" s="7">
        <v>15.08</v>
      </c>
      <c r="Y137" s="8">
        <v>48.1</v>
      </c>
      <c r="Z137" s="8">
        <v>25198</v>
      </c>
      <c r="AA137" s="7">
        <v>25.01</v>
      </c>
      <c r="AB137" s="7">
        <v>7.06</v>
      </c>
      <c r="AC137" s="8">
        <v>0.12</v>
      </c>
      <c r="AD137" s="9">
        <v>12248448062.709999</v>
      </c>
    </row>
    <row r="138" spans="1:30" ht="15" x14ac:dyDescent="0.25">
      <c r="A138" s="3" t="s">
        <v>556</v>
      </c>
      <c r="B138" s="7">
        <v>60.68</v>
      </c>
      <c r="C138" s="7">
        <v>9.83</v>
      </c>
      <c r="D138" s="7">
        <v>8.6</v>
      </c>
      <c r="E138" s="7">
        <v>2.4300000000000002</v>
      </c>
      <c r="F138" s="7">
        <v>0.63</v>
      </c>
      <c r="G138" s="7">
        <v>26.91</v>
      </c>
      <c r="H138" s="7">
        <v>21.63</v>
      </c>
      <c r="I138" s="7">
        <v>12.49</v>
      </c>
      <c r="J138" s="7">
        <v>4.97</v>
      </c>
      <c r="K138" s="7">
        <v>7.17</v>
      </c>
      <c r="L138" s="7">
        <v>3.35</v>
      </c>
      <c r="M138" s="7">
        <v>1.63</v>
      </c>
      <c r="N138" s="7">
        <v>1.07</v>
      </c>
      <c r="O138" s="7">
        <v>11.71</v>
      </c>
      <c r="P138" s="7">
        <v>-0.84</v>
      </c>
      <c r="Q138" s="7">
        <v>1.29</v>
      </c>
      <c r="R138" s="7">
        <v>28.22</v>
      </c>
      <c r="S138" s="7">
        <v>7.38</v>
      </c>
      <c r="T138" s="7">
        <v>15.44</v>
      </c>
      <c r="U138" s="7">
        <v>0.26</v>
      </c>
      <c r="V138" s="7">
        <v>0.74</v>
      </c>
      <c r="W138" s="7">
        <v>0.59</v>
      </c>
      <c r="X138" s="7">
        <v>15.08</v>
      </c>
      <c r="Y138" s="7">
        <v>48.1</v>
      </c>
      <c r="Z138" s="8">
        <v>0</v>
      </c>
      <c r="AA138" s="7">
        <v>25.01</v>
      </c>
      <c r="AB138" s="7">
        <v>7.06</v>
      </c>
      <c r="AC138" s="8">
        <v>0.19</v>
      </c>
      <c r="AD138" s="9">
        <v>12248448062.709999</v>
      </c>
    </row>
    <row r="139" spans="1:30" ht="15" x14ac:dyDescent="0.25">
      <c r="A139" s="3" t="s">
        <v>462</v>
      </c>
      <c r="B139" s="7">
        <v>39</v>
      </c>
      <c r="C139" s="7">
        <v>0</v>
      </c>
      <c r="D139" s="7">
        <v>-12.96</v>
      </c>
      <c r="E139" s="7">
        <v>-1</v>
      </c>
      <c r="F139" s="7">
        <v>0.43</v>
      </c>
      <c r="G139" s="7">
        <v>12.53</v>
      </c>
      <c r="H139" s="7">
        <v>1.81</v>
      </c>
      <c r="I139" s="7">
        <v>-4.22</v>
      </c>
      <c r="J139" s="7">
        <v>30.27</v>
      </c>
      <c r="K139" s="7">
        <v>53.79</v>
      </c>
      <c r="L139" s="7">
        <v>23.48</v>
      </c>
      <c r="M139" s="7">
        <v>0</v>
      </c>
      <c r="N139" s="7">
        <v>0.55000000000000004</v>
      </c>
      <c r="O139" s="8">
        <v>2.75</v>
      </c>
      <c r="P139" s="7">
        <v>-0.74</v>
      </c>
      <c r="Q139" s="7">
        <v>1.58</v>
      </c>
      <c r="R139" s="7">
        <v>-7.76</v>
      </c>
      <c r="S139" s="7">
        <v>-3.31</v>
      </c>
      <c r="T139" s="7">
        <v>32.94</v>
      </c>
      <c r="U139" s="7">
        <v>-0.43</v>
      </c>
      <c r="V139" s="7">
        <v>1.43</v>
      </c>
      <c r="W139" s="7">
        <v>0.78</v>
      </c>
      <c r="X139" s="7">
        <v>12.08</v>
      </c>
      <c r="Y139" s="8">
        <v>0</v>
      </c>
      <c r="Z139" s="8">
        <v>37906</v>
      </c>
      <c r="AA139" s="7">
        <v>-38.81</v>
      </c>
      <c r="AB139" s="7">
        <v>-3.01</v>
      </c>
      <c r="AC139" s="8">
        <v>0.15</v>
      </c>
      <c r="AD139" s="9">
        <v>2666288641</v>
      </c>
    </row>
    <row r="140" spans="1:30" ht="15" x14ac:dyDescent="0.25">
      <c r="A140" s="3" t="s">
        <v>495</v>
      </c>
      <c r="B140" s="7">
        <v>65.5</v>
      </c>
      <c r="C140" s="7">
        <v>0</v>
      </c>
      <c r="D140" s="7">
        <v>-21.76</v>
      </c>
      <c r="E140" s="7">
        <v>-1.69</v>
      </c>
      <c r="F140" s="7">
        <v>0.72</v>
      </c>
      <c r="G140" s="7">
        <v>12.53</v>
      </c>
      <c r="H140" s="7">
        <v>1.81</v>
      </c>
      <c r="I140" s="7">
        <v>-4.22</v>
      </c>
      <c r="J140" s="7">
        <v>50.84</v>
      </c>
      <c r="K140" s="7">
        <v>53.79</v>
      </c>
      <c r="L140" s="7">
        <v>23.48</v>
      </c>
      <c r="M140" s="7">
        <v>0</v>
      </c>
      <c r="N140" s="7">
        <v>0.92</v>
      </c>
      <c r="O140" s="8">
        <v>4.63</v>
      </c>
      <c r="P140" s="7">
        <v>-1.25</v>
      </c>
      <c r="Q140" s="7">
        <v>1.58</v>
      </c>
      <c r="R140" s="7">
        <v>-7.76</v>
      </c>
      <c r="S140" s="7">
        <v>-3.31</v>
      </c>
      <c r="T140" s="7">
        <v>32.94</v>
      </c>
      <c r="U140" s="7">
        <v>-0.43</v>
      </c>
      <c r="V140" s="7">
        <v>1.43</v>
      </c>
      <c r="W140" s="7">
        <v>0.78</v>
      </c>
      <c r="X140" s="7">
        <v>12.08</v>
      </c>
      <c r="Y140" s="8">
        <v>0</v>
      </c>
      <c r="Z140" s="8">
        <v>11799</v>
      </c>
      <c r="AA140" s="7">
        <v>-38.81</v>
      </c>
      <c r="AB140" s="7">
        <v>-3.01</v>
      </c>
      <c r="AC140" s="8">
        <v>0.26</v>
      </c>
      <c r="AD140" s="9">
        <v>2666288641</v>
      </c>
    </row>
    <row r="141" spans="1:30" ht="15" x14ac:dyDescent="0.25">
      <c r="A141" s="3" t="s">
        <v>384</v>
      </c>
      <c r="B141" s="7">
        <v>89</v>
      </c>
      <c r="C141" s="7">
        <v>1.82</v>
      </c>
      <c r="D141" s="7">
        <v>49.78</v>
      </c>
      <c r="E141" s="7">
        <v>21.31</v>
      </c>
      <c r="F141" s="7">
        <v>6.18</v>
      </c>
      <c r="G141" s="7">
        <v>24.78</v>
      </c>
      <c r="H141" s="7">
        <v>16.18</v>
      </c>
      <c r="I141" s="7">
        <v>9.57</v>
      </c>
      <c r="J141" s="7">
        <v>29.45</v>
      </c>
      <c r="K141" s="7">
        <v>30.76</v>
      </c>
      <c r="L141" s="7">
        <v>1.31</v>
      </c>
      <c r="M141" s="7">
        <v>0.95</v>
      </c>
      <c r="N141" s="7">
        <v>4.76</v>
      </c>
      <c r="O141" s="8">
        <v>-42.87</v>
      </c>
      <c r="P141" s="7">
        <v>-8.08</v>
      </c>
      <c r="Q141" s="7">
        <v>0.62</v>
      </c>
      <c r="R141" s="7">
        <v>42.81</v>
      </c>
      <c r="S141" s="7">
        <v>12.42</v>
      </c>
      <c r="T141" s="7">
        <v>24.58</v>
      </c>
      <c r="U141" s="7">
        <v>0.28999999999999998</v>
      </c>
      <c r="V141" s="7">
        <v>0.71</v>
      </c>
      <c r="W141" s="7">
        <v>1.3</v>
      </c>
      <c r="X141" s="7">
        <v>7.18</v>
      </c>
      <c r="Y141" s="8">
        <v>9.81</v>
      </c>
      <c r="Z141" s="8">
        <v>8900</v>
      </c>
      <c r="AA141" s="7">
        <v>4.18</v>
      </c>
      <c r="AB141" s="7">
        <v>1.79</v>
      </c>
      <c r="AC141" s="8">
        <v>1.32</v>
      </c>
      <c r="AD141" s="9">
        <v>23107758148</v>
      </c>
    </row>
    <row r="142" spans="1:30" ht="15" x14ac:dyDescent="0.25">
      <c r="A142" s="3" t="s">
        <v>378</v>
      </c>
      <c r="B142" s="7">
        <v>125.26</v>
      </c>
      <c r="C142" s="7">
        <v>3.42</v>
      </c>
      <c r="D142" s="7">
        <v>26.03</v>
      </c>
      <c r="E142" s="7">
        <v>4.9400000000000004</v>
      </c>
      <c r="F142" s="7">
        <v>0.72</v>
      </c>
      <c r="G142" s="7">
        <v>18.3</v>
      </c>
      <c r="H142" s="7">
        <v>11.77</v>
      </c>
      <c r="I142" s="7">
        <v>4.1500000000000004</v>
      </c>
      <c r="J142" s="7">
        <v>9.19</v>
      </c>
      <c r="K142" s="7">
        <v>14.29</v>
      </c>
      <c r="L142" s="7">
        <v>5.8</v>
      </c>
      <c r="M142" s="7">
        <v>3.12</v>
      </c>
      <c r="N142" s="7">
        <v>1.08</v>
      </c>
      <c r="O142" s="8">
        <v>10.68</v>
      </c>
      <c r="P142" s="7">
        <v>-1.04</v>
      </c>
      <c r="Q142" s="7">
        <v>1.29</v>
      </c>
      <c r="R142" s="7">
        <v>18.98</v>
      </c>
      <c r="S142" s="7">
        <v>2.78</v>
      </c>
      <c r="T142" s="7">
        <v>10.58</v>
      </c>
      <c r="U142" s="7">
        <v>0.15</v>
      </c>
      <c r="V142" s="7">
        <v>0.85</v>
      </c>
      <c r="W142" s="7">
        <v>0.67</v>
      </c>
      <c r="X142" s="7">
        <v>12.45</v>
      </c>
      <c r="Y142" s="7">
        <v>0</v>
      </c>
      <c r="Z142" s="8">
        <v>0</v>
      </c>
      <c r="AA142" s="7">
        <v>25.34</v>
      </c>
      <c r="AB142" s="7">
        <v>4.8099999999999996</v>
      </c>
      <c r="AC142" s="8">
        <v>0.9</v>
      </c>
      <c r="AD142" s="9">
        <v>8633308277.6800003</v>
      </c>
    </row>
    <row r="143" spans="1:30" ht="15" x14ac:dyDescent="0.25">
      <c r="A143" s="3" t="s">
        <v>438</v>
      </c>
      <c r="B143" s="7">
        <v>39.5</v>
      </c>
      <c r="C143" s="7">
        <v>10.83</v>
      </c>
      <c r="D143" s="7">
        <v>8.2100000000000009</v>
      </c>
      <c r="E143" s="7">
        <v>1.56</v>
      </c>
      <c r="F143" s="7">
        <v>0.23</v>
      </c>
      <c r="G143" s="7">
        <v>18.3</v>
      </c>
      <c r="H143" s="7">
        <v>11.77</v>
      </c>
      <c r="I143" s="7">
        <v>4.1500000000000004</v>
      </c>
      <c r="J143" s="7">
        <v>2.9</v>
      </c>
      <c r="K143" s="7">
        <v>14.29</v>
      </c>
      <c r="L143" s="7">
        <v>5.8</v>
      </c>
      <c r="M143" s="7">
        <v>3.12</v>
      </c>
      <c r="N143" s="7">
        <v>0.34</v>
      </c>
      <c r="O143" s="7">
        <v>3.37</v>
      </c>
      <c r="P143" s="7">
        <v>-0.33</v>
      </c>
      <c r="Q143" s="7">
        <v>1.29</v>
      </c>
      <c r="R143" s="7">
        <v>18.98</v>
      </c>
      <c r="S143" s="7">
        <v>2.78</v>
      </c>
      <c r="T143" s="7">
        <v>10.58</v>
      </c>
      <c r="U143" s="7">
        <v>0.15</v>
      </c>
      <c r="V143" s="7">
        <v>0.85</v>
      </c>
      <c r="W143" s="7">
        <v>0.67</v>
      </c>
      <c r="X143" s="7">
        <v>12.45</v>
      </c>
      <c r="Y143" s="8">
        <v>0</v>
      </c>
      <c r="Z143" s="8">
        <v>56931.94</v>
      </c>
      <c r="AA143" s="7">
        <v>25.34</v>
      </c>
      <c r="AB143" s="7">
        <v>4.8099999999999996</v>
      </c>
      <c r="AC143" s="8">
        <v>0.28000000000000003</v>
      </c>
      <c r="AD143" s="9">
        <v>8633308277.6800003</v>
      </c>
    </row>
    <row r="144" spans="1:30" ht="15" x14ac:dyDescent="0.25">
      <c r="A144" s="3" t="s">
        <v>510</v>
      </c>
      <c r="B144" s="7">
        <v>40.15</v>
      </c>
      <c r="C144" s="7">
        <v>11.72</v>
      </c>
      <c r="D144" s="7">
        <v>8.34</v>
      </c>
      <c r="E144" s="7">
        <v>1.58</v>
      </c>
      <c r="F144" s="7">
        <v>0.23</v>
      </c>
      <c r="G144" s="7">
        <v>18.3</v>
      </c>
      <c r="H144" s="7">
        <v>11.77</v>
      </c>
      <c r="I144" s="7">
        <v>4.1500000000000004</v>
      </c>
      <c r="J144" s="7">
        <v>2.95</v>
      </c>
      <c r="K144" s="7">
        <v>14.29</v>
      </c>
      <c r="L144" s="7">
        <v>5.8</v>
      </c>
      <c r="M144" s="7">
        <v>3.12</v>
      </c>
      <c r="N144" s="7">
        <v>0.35</v>
      </c>
      <c r="O144" s="7">
        <v>3.42</v>
      </c>
      <c r="P144" s="7">
        <v>-0.33</v>
      </c>
      <c r="Q144" s="7">
        <v>1.29</v>
      </c>
      <c r="R144" s="7">
        <v>18.98</v>
      </c>
      <c r="S144" s="7">
        <v>2.78</v>
      </c>
      <c r="T144" s="7">
        <v>10.58</v>
      </c>
      <c r="U144" s="7">
        <v>0.15</v>
      </c>
      <c r="V144" s="7">
        <v>0.85</v>
      </c>
      <c r="W144" s="7">
        <v>0.67</v>
      </c>
      <c r="X144" s="7">
        <v>12.45</v>
      </c>
      <c r="Y144" s="8">
        <v>0</v>
      </c>
      <c r="Z144" s="8">
        <v>4101.5</v>
      </c>
      <c r="AA144" s="7">
        <v>25.34</v>
      </c>
      <c r="AB144" s="7">
        <v>4.8099999999999996</v>
      </c>
      <c r="AC144" s="8">
        <v>0.28999999999999998</v>
      </c>
      <c r="AD144" s="9">
        <v>8633308277.6800003</v>
      </c>
    </row>
    <row r="145" spans="1:30" ht="15" x14ac:dyDescent="0.25">
      <c r="A145" s="3" t="s">
        <v>346</v>
      </c>
      <c r="B145" s="7">
        <v>25.55</v>
      </c>
      <c r="C145" s="7">
        <v>0</v>
      </c>
      <c r="D145" s="7">
        <v>25.75</v>
      </c>
      <c r="E145" s="7">
        <v>1.1000000000000001</v>
      </c>
      <c r="F145" s="7">
        <v>0.57999999999999996</v>
      </c>
      <c r="G145" s="7">
        <v>56.74</v>
      </c>
      <c r="H145" s="7">
        <v>48.48</v>
      </c>
      <c r="I145" s="7">
        <v>14.02</v>
      </c>
      <c r="J145" s="7">
        <v>7.45</v>
      </c>
      <c r="K145" s="7">
        <v>8.66</v>
      </c>
      <c r="L145" s="7">
        <v>1.27</v>
      </c>
      <c r="M145" s="7">
        <v>0.19</v>
      </c>
      <c r="N145" s="7">
        <v>3.61</v>
      </c>
      <c r="O145" s="7">
        <v>61.5</v>
      </c>
      <c r="P145" s="7">
        <v>-0.63</v>
      </c>
      <c r="Q145" s="7">
        <v>1.1299999999999999</v>
      </c>
      <c r="R145" s="7">
        <v>4.28</v>
      </c>
      <c r="S145" s="7">
        <v>2.2599999999999998</v>
      </c>
      <c r="T145" s="7">
        <v>9.5500000000000007</v>
      </c>
      <c r="U145" s="7">
        <v>0.53</v>
      </c>
      <c r="V145" s="7">
        <v>0.47</v>
      </c>
      <c r="W145" s="7">
        <v>0.16</v>
      </c>
      <c r="X145" s="7">
        <v>6.56</v>
      </c>
      <c r="Y145" s="8">
        <v>-1.53</v>
      </c>
      <c r="Z145" s="9">
        <v>140577</v>
      </c>
      <c r="AA145" s="7">
        <v>23.16</v>
      </c>
      <c r="AB145" s="7">
        <v>0.99</v>
      </c>
      <c r="AC145" s="8">
        <v>-0.31</v>
      </c>
      <c r="AD145" s="9">
        <v>8302192833.5500002</v>
      </c>
    </row>
    <row r="146" spans="1:30" ht="15" x14ac:dyDescent="0.25">
      <c r="A146" s="3" t="s">
        <v>463</v>
      </c>
      <c r="B146" s="7">
        <v>25</v>
      </c>
      <c r="C146" s="7">
        <v>0</v>
      </c>
      <c r="D146" s="7">
        <v>25.2</v>
      </c>
      <c r="E146" s="7">
        <v>1.08</v>
      </c>
      <c r="F146" s="7">
        <v>0.56999999999999995</v>
      </c>
      <c r="G146" s="7">
        <v>56.74</v>
      </c>
      <c r="H146" s="7">
        <v>48.48</v>
      </c>
      <c r="I146" s="7">
        <v>14.02</v>
      </c>
      <c r="J146" s="7">
        <v>7.29</v>
      </c>
      <c r="K146" s="7">
        <v>8.66</v>
      </c>
      <c r="L146" s="7">
        <v>1.27</v>
      </c>
      <c r="M146" s="7">
        <v>0.19</v>
      </c>
      <c r="N146" s="7">
        <v>3.53</v>
      </c>
      <c r="O146" s="7">
        <v>60.18</v>
      </c>
      <c r="P146" s="7">
        <v>-0.62</v>
      </c>
      <c r="Q146" s="7">
        <v>1.1299999999999999</v>
      </c>
      <c r="R146" s="7">
        <v>4.28</v>
      </c>
      <c r="S146" s="7">
        <v>2.2599999999999998</v>
      </c>
      <c r="T146" s="7">
        <v>9.5500000000000007</v>
      </c>
      <c r="U146" s="7">
        <v>0.53</v>
      </c>
      <c r="V146" s="7">
        <v>0.47</v>
      </c>
      <c r="W146" s="7">
        <v>0.16</v>
      </c>
      <c r="X146" s="7">
        <v>6.56</v>
      </c>
      <c r="Y146" s="8">
        <v>-1.53</v>
      </c>
      <c r="Z146" s="8">
        <v>8894.7999999999993</v>
      </c>
      <c r="AA146" s="7">
        <v>23.16</v>
      </c>
      <c r="AB146" s="7">
        <v>0.99</v>
      </c>
      <c r="AC146" s="8">
        <v>-0.31</v>
      </c>
      <c r="AD146" s="9">
        <v>8302192833.5500002</v>
      </c>
    </row>
    <row r="147" spans="1:30" ht="15" x14ac:dyDescent="0.25">
      <c r="A147" s="3" t="s">
        <v>127</v>
      </c>
      <c r="B147" s="7">
        <v>25.25</v>
      </c>
      <c r="C147" s="7">
        <v>0</v>
      </c>
      <c r="D147" s="7">
        <v>25.45</v>
      </c>
      <c r="E147" s="7">
        <v>1.0900000000000001</v>
      </c>
      <c r="F147" s="7">
        <v>0.56999999999999995</v>
      </c>
      <c r="G147" s="7">
        <v>56.74</v>
      </c>
      <c r="H147" s="7">
        <v>48.48</v>
      </c>
      <c r="I147" s="7">
        <v>14.02</v>
      </c>
      <c r="J147" s="7">
        <v>7.36</v>
      </c>
      <c r="K147" s="7">
        <v>8.66</v>
      </c>
      <c r="L147" s="7">
        <v>1.27</v>
      </c>
      <c r="M147" s="7">
        <v>0.19</v>
      </c>
      <c r="N147" s="7">
        <v>3.57</v>
      </c>
      <c r="O147" s="7">
        <v>60.78</v>
      </c>
      <c r="P147" s="7">
        <v>-0.62</v>
      </c>
      <c r="Q147" s="7">
        <v>1.1299999999999999</v>
      </c>
      <c r="R147" s="7">
        <v>4.28</v>
      </c>
      <c r="S147" s="7">
        <v>2.2599999999999998</v>
      </c>
      <c r="T147" s="7">
        <v>9.5500000000000007</v>
      </c>
      <c r="U147" s="7">
        <v>0.53</v>
      </c>
      <c r="V147" s="7">
        <v>0.47</v>
      </c>
      <c r="W147" s="7">
        <v>0.16</v>
      </c>
      <c r="X147" s="7">
        <v>6.56</v>
      </c>
      <c r="Y147" s="8">
        <v>-1.53</v>
      </c>
      <c r="Z147" s="10">
        <v>75751511.280000001</v>
      </c>
      <c r="AA147" s="7">
        <v>23.16</v>
      </c>
      <c r="AB147" s="7">
        <v>0.99</v>
      </c>
      <c r="AC147" s="8">
        <v>-0.31</v>
      </c>
      <c r="AD147" s="9">
        <v>8302192833.5500002</v>
      </c>
    </row>
    <row r="148" spans="1:30" ht="15" x14ac:dyDescent="0.25">
      <c r="A148" s="3" t="s">
        <v>431</v>
      </c>
      <c r="B148" s="7">
        <v>119.25</v>
      </c>
      <c r="C148" s="7">
        <v>13.69</v>
      </c>
      <c r="D148" s="7">
        <v>7.56</v>
      </c>
      <c r="E148" s="7">
        <v>18.07</v>
      </c>
      <c r="F148" s="7">
        <v>1.22</v>
      </c>
      <c r="G148" s="7">
        <v>27.44</v>
      </c>
      <c r="H148" s="7">
        <v>20.67</v>
      </c>
      <c r="I148" s="7">
        <v>16.079999999999998</v>
      </c>
      <c r="J148" s="7">
        <v>5.89</v>
      </c>
      <c r="K148" s="7">
        <v>8.09</v>
      </c>
      <c r="L148" s="7">
        <v>2.21</v>
      </c>
      <c r="M148" s="7">
        <v>6.77</v>
      </c>
      <c r="N148" s="7">
        <v>1.22</v>
      </c>
      <c r="O148" s="7">
        <v>9.41</v>
      </c>
      <c r="P148" s="7">
        <v>-2.19</v>
      </c>
      <c r="Q148" s="7">
        <v>1.42</v>
      </c>
      <c r="R148" s="7">
        <v>238.81</v>
      </c>
      <c r="S148" s="7">
        <v>16.190000000000001</v>
      </c>
      <c r="T148" s="7">
        <v>30</v>
      </c>
      <c r="U148" s="7">
        <v>7.0000000000000007E-2</v>
      </c>
      <c r="V148" s="7">
        <v>0.93</v>
      </c>
      <c r="W148" s="7">
        <v>1.01</v>
      </c>
      <c r="X148" s="7">
        <v>15.66</v>
      </c>
      <c r="Y148" s="8">
        <v>18.309999999999999</v>
      </c>
      <c r="Z148" s="12">
        <v>16260.45</v>
      </c>
      <c r="AA148" s="7">
        <v>6.6</v>
      </c>
      <c r="AB148" s="7">
        <v>15.76</v>
      </c>
      <c r="AC148" s="8">
        <v>0.12</v>
      </c>
      <c r="AD148" s="9">
        <v>15803079999.75</v>
      </c>
    </row>
    <row r="149" spans="1:30" ht="15" x14ac:dyDescent="0.25">
      <c r="A149" s="3" t="s">
        <v>321</v>
      </c>
      <c r="B149" s="7">
        <v>120.02</v>
      </c>
      <c r="C149" s="7">
        <v>14.96</v>
      </c>
      <c r="D149" s="7">
        <v>7.61</v>
      </c>
      <c r="E149" s="7">
        <v>18.18</v>
      </c>
      <c r="F149" s="7">
        <v>1.23</v>
      </c>
      <c r="G149" s="7">
        <v>27.44</v>
      </c>
      <c r="H149" s="7">
        <v>20.67</v>
      </c>
      <c r="I149" s="7">
        <v>16.079999999999998</v>
      </c>
      <c r="J149" s="7">
        <v>5.92</v>
      </c>
      <c r="K149" s="7">
        <v>8.09</v>
      </c>
      <c r="L149" s="7">
        <v>2.21</v>
      </c>
      <c r="M149" s="7">
        <v>6.77</v>
      </c>
      <c r="N149" s="7">
        <v>1.22</v>
      </c>
      <c r="O149" s="7">
        <v>9.4700000000000006</v>
      </c>
      <c r="P149" s="7">
        <v>-2.21</v>
      </c>
      <c r="Q149" s="7">
        <v>1.42</v>
      </c>
      <c r="R149" s="7">
        <v>238.81</v>
      </c>
      <c r="S149" s="7">
        <v>16.190000000000001</v>
      </c>
      <c r="T149" s="7">
        <v>30</v>
      </c>
      <c r="U149" s="7">
        <v>7.0000000000000007E-2</v>
      </c>
      <c r="V149" s="7">
        <v>0.93</v>
      </c>
      <c r="W149" s="7">
        <v>1.01</v>
      </c>
      <c r="X149" s="7">
        <v>15.66</v>
      </c>
      <c r="Y149" s="8">
        <v>18.309999999999999</v>
      </c>
      <c r="Z149" s="9">
        <v>104886.88</v>
      </c>
      <c r="AA149" s="7">
        <v>6.6</v>
      </c>
      <c r="AB149" s="7">
        <v>15.76</v>
      </c>
      <c r="AC149" s="8">
        <v>0.12</v>
      </c>
      <c r="AD149" s="9">
        <v>15803079999.75</v>
      </c>
    </row>
    <row r="150" spans="1:30" ht="15" x14ac:dyDescent="0.25">
      <c r="A150" s="3" t="s">
        <v>377</v>
      </c>
      <c r="B150" s="7">
        <v>28.78</v>
      </c>
      <c r="C150" s="7">
        <v>12.08</v>
      </c>
      <c r="D150" s="7">
        <v>3.01</v>
      </c>
      <c r="E150" s="7">
        <v>0.72</v>
      </c>
      <c r="F150" s="7">
        <v>0.5</v>
      </c>
      <c r="G150" s="7">
        <v>53.98</v>
      </c>
      <c r="H150" s="7">
        <v>28.94</v>
      </c>
      <c r="I150" s="7">
        <v>27.98</v>
      </c>
      <c r="J150" s="7">
        <v>2.91</v>
      </c>
      <c r="K150" s="7">
        <v>2.71</v>
      </c>
      <c r="L150" s="7">
        <v>-0.19</v>
      </c>
      <c r="M150" s="7">
        <v>-0.05</v>
      </c>
      <c r="N150" s="7">
        <v>0.84</v>
      </c>
      <c r="O150" s="7">
        <v>1.88</v>
      </c>
      <c r="P150" s="7">
        <v>-0.95</v>
      </c>
      <c r="Q150" s="7">
        <v>2.33</v>
      </c>
      <c r="R150" s="7">
        <v>23.93</v>
      </c>
      <c r="S150" s="7">
        <v>16.66</v>
      </c>
      <c r="T150" s="7">
        <v>18.149999999999999</v>
      </c>
      <c r="U150" s="7">
        <v>0.7</v>
      </c>
      <c r="V150" s="7">
        <v>0.3</v>
      </c>
      <c r="W150" s="7">
        <v>0.6</v>
      </c>
      <c r="X150" s="7">
        <v>9.4600000000000009</v>
      </c>
      <c r="Y150" s="8">
        <v>23.58</v>
      </c>
      <c r="Z150" s="9">
        <v>234532.7</v>
      </c>
      <c r="AA150" s="7">
        <v>39.909999999999997</v>
      </c>
      <c r="AB150" s="7">
        <v>9.5500000000000007</v>
      </c>
      <c r="AC150" s="8">
        <v>0.02</v>
      </c>
      <c r="AD150" s="9">
        <v>553971049.58000004</v>
      </c>
    </row>
    <row r="151" spans="1:30" ht="15" x14ac:dyDescent="0.25">
      <c r="A151" s="3" t="s">
        <v>317</v>
      </c>
      <c r="B151" s="7">
        <v>28.59</v>
      </c>
      <c r="C151" s="7">
        <v>12.16</v>
      </c>
      <c r="D151" s="7">
        <v>2.99</v>
      </c>
      <c r="E151" s="7">
        <v>0.72</v>
      </c>
      <c r="F151" s="7">
        <v>0.5</v>
      </c>
      <c r="G151" s="7">
        <v>53.98</v>
      </c>
      <c r="H151" s="7">
        <v>28.94</v>
      </c>
      <c r="I151" s="7">
        <v>27.98</v>
      </c>
      <c r="J151" s="7">
        <v>2.9</v>
      </c>
      <c r="K151" s="7">
        <v>2.71</v>
      </c>
      <c r="L151" s="7">
        <v>-0.19</v>
      </c>
      <c r="M151" s="7">
        <v>-0.05</v>
      </c>
      <c r="N151" s="7">
        <v>0.84</v>
      </c>
      <c r="O151" s="7">
        <v>1.86</v>
      </c>
      <c r="P151" s="7">
        <v>-0.94</v>
      </c>
      <c r="Q151" s="7">
        <v>2.33</v>
      </c>
      <c r="R151" s="7">
        <v>23.93</v>
      </c>
      <c r="S151" s="7">
        <v>16.66</v>
      </c>
      <c r="T151" s="7">
        <v>18.149999999999999</v>
      </c>
      <c r="U151" s="7">
        <v>0.7</v>
      </c>
      <c r="V151" s="7">
        <v>0.3</v>
      </c>
      <c r="W151" s="7">
        <v>0.6</v>
      </c>
      <c r="X151" s="7">
        <v>9.4600000000000009</v>
      </c>
      <c r="Y151" s="8">
        <v>23.58</v>
      </c>
      <c r="Z151" s="9">
        <v>434156.89</v>
      </c>
      <c r="AA151" s="7">
        <v>39.909999999999997</v>
      </c>
      <c r="AB151" s="7">
        <v>9.5500000000000007</v>
      </c>
      <c r="AC151" s="8">
        <v>0.02</v>
      </c>
      <c r="AD151" s="9">
        <v>553971049.58000004</v>
      </c>
    </row>
    <row r="152" spans="1:30" ht="15" x14ac:dyDescent="0.25">
      <c r="A152" s="3" t="s">
        <v>99</v>
      </c>
      <c r="B152" s="7">
        <v>3.95</v>
      </c>
      <c r="C152" s="7">
        <v>4.12</v>
      </c>
      <c r="D152" s="7">
        <v>11.74</v>
      </c>
      <c r="E152" s="7">
        <v>1.04</v>
      </c>
      <c r="F152" s="7">
        <v>0.11</v>
      </c>
      <c r="G152" s="7">
        <v>30.87</v>
      </c>
      <c r="H152" s="7">
        <v>14.47</v>
      </c>
      <c r="I152" s="7">
        <v>7.79</v>
      </c>
      <c r="J152" s="7">
        <v>6.32</v>
      </c>
      <c r="K152" s="7">
        <v>7.86</v>
      </c>
      <c r="L152" s="7">
        <v>1.53</v>
      </c>
      <c r="M152" s="7">
        <v>0.25</v>
      </c>
      <c r="N152" s="7">
        <v>0.92</v>
      </c>
      <c r="O152" s="7">
        <v>0.87</v>
      </c>
      <c r="P152" s="7">
        <v>-0.76</v>
      </c>
      <c r="Q152" s="7">
        <v>1.17</v>
      </c>
      <c r="R152" s="8">
        <v>8.83</v>
      </c>
      <c r="S152" s="8">
        <v>0.92</v>
      </c>
      <c r="T152" s="8">
        <v>6.91</v>
      </c>
      <c r="U152" s="7">
        <v>0.1</v>
      </c>
      <c r="V152" s="7">
        <v>0.86</v>
      </c>
      <c r="W152" s="7">
        <v>0.12</v>
      </c>
      <c r="X152" s="7">
        <v>-1.02</v>
      </c>
      <c r="Y152" s="8">
        <v>-25.59</v>
      </c>
      <c r="Z152" s="9">
        <v>91666753.319999993</v>
      </c>
      <c r="AA152" s="7">
        <v>3.81</v>
      </c>
      <c r="AB152" s="7">
        <v>0.34</v>
      </c>
      <c r="AC152" s="8">
        <v>0.19</v>
      </c>
      <c r="AD152" s="9">
        <v>10731419490.950001</v>
      </c>
    </row>
    <row r="153" spans="1:30" ht="15" x14ac:dyDescent="0.25">
      <c r="A153" s="3" t="s">
        <v>186</v>
      </c>
      <c r="B153" s="7">
        <v>3.99</v>
      </c>
      <c r="C153" s="7">
        <v>0</v>
      </c>
      <c r="D153" s="8">
        <v>-5.88</v>
      </c>
      <c r="E153" s="7">
        <v>1.01</v>
      </c>
      <c r="F153" s="7">
        <v>0.78</v>
      </c>
      <c r="G153" s="7">
        <v>31.2</v>
      </c>
      <c r="H153" s="7">
        <v>-34.549999999999997</v>
      </c>
      <c r="I153" s="7">
        <v>-27.43</v>
      </c>
      <c r="J153" s="7">
        <v>-4.67</v>
      </c>
      <c r="K153" s="7">
        <v>-1.25</v>
      </c>
      <c r="L153" s="7">
        <v>3.41</v>
      </c>
      <c r="M153" s="7">
        <v>-0.74</v>
      </c>
      <c r="N153" s="7">
        <v>1.61</v>
      </c>
      <c r="O153" s="7">
        <v>1.23</v>
      </c>
      <c r="P153" s="7">
        <v>-3.77</v>
      </c>
      <c r="Q153" s="7">
        <v>4.82</v>
      </c>
      <c r="R153" s="8">
        <v>-17.25</v>
      </c>
      <c r="S153" s="8">
        <v>-13.19</v>
      </c>
      <c r="T153" s="8">
        <v>-20.22</v>
      </c>
      <c r="U153" s="7">
        <v>0.76</v>
      </c>
      <c r="V153" s="7">
        <v>0.24</v>
      </c>
      <c r="W153" s="7">
        <v>0.48</v>
      </c>
      <c r="X153" s="7">
        <v>0</v>
      </c>
      <c r="Y153" s="8">
        <v>0</v>
      </c>
      <c r="Z153" s="9">
        <v>4446808.25</v>
      </c>
      <c r="AA153" s="7">
        <v>3.93</v>
      </c>
      <c r="AB153" s="7">
        <v>-0.68</v>
      </c>
      <c r="AC153" s="8">
        <v>0.01</v>
      </c>
      <c r="AD153" s="9">
        <v>749824979.39999998</v>
      </c>
    </row>
    <row r="154" spans="1:30" ht="15" x14ac:dyDescent="0.25">
      <c r="A154" s="3" t="s">
        <v>443</v>
      </c>
      <c r="B154" s="7">
        <v>55</v>
      </c>
      <c r="C154" s="7">
        <v>9.8000000000000007</v>
      </c>
      <c r="D154" s="7">
        <v>4.99</v>
      </c>
      <c r="E154" s="7">
        <v>0.75</v>
      </c>
      <c r="F154" s="7">
        <v>0.16</v>
      </c>
      <c r="G154" s="7">
        <v>12.35</v>
      </c>
      <c r="H154" s="7">
        <v>6.99</v>
      </c>
      <c r="I154" s="7">
        <v>4.7300000000000004</v>
      </c>
      <c r="J154" s="7">
        <v>3.38</v>
      </c>
      <c r="K154" s="7">
        <v>4.74</v>
      </c>
      <c r="L154" s="7">
        <v>1.4</v>
      </c>
      <c r="M154" s="7">
        <v>0.31</v>
      </c>
      <c r="N154" s="7">
        <v>0.24</v>
      </c>
      <c r="O154" s="7">
        <v>1.62</v>
      </c>
      <c r="P154" s="7">
        <v>-0.26</v>
      </c>
      <c r="Q154" s="7">
        <v>1.38</v>
      </c>
      <c r="R154" s="8">
        <v>14.92</v>
      </c>
      <c r="S154" s="8">
        <v>3.29</v>
      </c>
      <c r="T154" s="8">
        <v>8.65</v>
      </c>
      <c r="U154" s="7">
        <v>0.22</v>
      </c>
      <c r="V154" s="7">
        <v>0.78</v>
      </c>
      <c r="W154" s="7">
        <v>0.69</v>
      </c>
      <c r="X154" s="7">
        <v>13.22</v>
      </c>
      <c r="Y154" s="8">
        <v>0</v>
      </c>
      <c r="Z154" s="8">
        <v>34947.22</v>
      </c>
      <c r="AA154" s="7">
        <v>73.8</v>
      </c>
      <c r="AB154" s="7">
        <v>11.01</v>
      </c>
      <c r="AC154" s="8">
        <v>-0.19</v>
      </c>
      <c r="AD154" s="9">
        <v>2092862382.04</v>
      </c>
    </row>
    <row r="155" spans="1:30" ht="15" x14ac:dyDescent="0.25">
      <c r="A155" s="3" t="s">
        <v>326</v>
      </c>
      <c r="B155" s="7">
        <v>53.76</v>
      </c>
      <c r="C155" s="7">
        <v>11.03</v>
      </c>
      <c r="D155" s="7">
        <v>4.88</v>
      </c>
      <c r="E155" s="7">
        <v>0.73</v>
      </c>
      <c r="F155" s="7">
        <v>0.16</v>
      </c>
      <c r="G155" s="7">
        <v>12.35</v>
      </c>
      <c r="H155" s="7">
        <v>6.99</v>
      </c>
      <c r="I155" s="7">
        <v>4.7300000000000004</v>
      </c>
      <c r="J155" s="7">
        <v>3.31</v>
      </c>
      <c r="K155" s="7">
        <v>4.74</v>
      </c>
      <c r="L155" s="7">
        <v>1.4</v>
      </c>
      <c r="M155" s="7">
        <v>0.31</v>
      </c>
      <c r="N155" s="7">
        <v>0.23</v>
      </c>
      <c r="O155" s="7">
        <v>1.58</v>
      </c>
      <c r="P155" s="7">
        <v>-0.25</v>
      </c>
      <c r="Q155" s="7">
        <v>1.38</v>
      </c>
      <c r="R155" s="8">
        <v>14.92</v>
      </c>
      <c r="S155" s="8">
        <v>3.29</v>
      </c>
      <c r="T155" s="8">
        <v>8.65</v>
      </c>
      <c r="U155" s="7">
        <v>0.22</v>
      </c>
      <c r="V155" s="7">
        <v>0.78</v>
      </c>
      <c r="W155" s="7">
        <v>0.69</v>
      </c>
      <c r="X155" s="7">
        <v>13.22</v>
      </c>
      <c r="Y155" s="8">
        <v>0</v>
      </c>
      <c r="Z155" s="9">
        <v>317036.82</v>
      </c>
      <c r="AA155" s="7">
        <v>73.8</v>
      </c>
      <c r="AB155" s="7">
        <v>11.01</v>
      </c>
      <c r="AC155" s="8">
        <v>-0.19</v>
      </c>
      <c r="AD155" s="9">
        <v>2092862382.04</v>
      </c>
    </row>
    <row r="156" spans="1:30" ht="15" x14ac:dyDescent="0.25">
      <c r="A156" s="3" t="s">
        <v>235</v>
      </c>
      <c r="B156" s="7">
        <v>15.27</v>
      </c>
      <c r="C156" s="7">
        <v>9.61</v>
      </c>
      <c r="D156" s="7">
        <v>7.03</v>
      </c>
      <c r="E156" s="7">
        <v>1.63</v>
      </c>
      <c r="F156" s="7">
        <v>0.66</v>
      </c>
      <c r="G156" s="7">
        <v>20.09</v>
      </c>
      <c r="H156" s="7">
        <v>20.29</v>
      </c>
      <c r="I156" s="7">
        <v>13.92</v>
      </c>
      <c r="J156" s="7">
        <v>4.82</v>
      </c>
      <c r="K156" s="7">
        <v>4.84</v>
      </c>
      <c r="L156" s="7">
        <v>1.07</v>
      </c>
      <c r="M156" s="7">
        <v>0.36</v>
      </c>
      <c r="N156" s="7">
        <v>0.98</v>
      </c>
      <c r="O156" s="7">
        <v>11.67</v>
      </c>
      <c r="P156" s="7">
        <v>-0.87</v>
      </c>
      <c r="Q156" s="7">
        <v>1.3</v>
      </c>
      <c r="R156" s="8">
        <v>23.15</v>
      </c>
      <c r="S156" s="8">
        <v>9.3699999999999992</v>
      </c>
      <c r="T156" s="8">
        <v>17.89</v>
      </c>
      <c r="U156" s="7">
        <v>0.4</v>
      </c>
      <c r="V156" s="7">
        <v>0.6</v>
      </c>
      <c r="W156" s="7">
        <v>0.67</v>
      </c>
      <c r="X156" s="7">
        <v>12.38</v>
      </c>
      <c r="Y156" s="8">
        <v>70.27</v>
      </c>
      <c r="Z156" s="9">
        <v>19625987.109999999</v>
      </c>
      <c r="AA156" s="7">
        <v>9.39</v>
      </c>
      <c r="AB156" s="7">
        <v>2.17</v>
      </c>
      <c r="AC156" s="8">
        <v>0.16</v>
      </c>
      <c r="AD156" s="9">
        <v>26272659855.119999</v>
      </c>
    </row>
    <row r="157" spans="1:30" ht="15" x14ac:dyDescent="0.25">
      <c r="A157" s="3" t="s">
        <v>83</v>
      </c>
      <c r="B157" s="7">
        <v>10.26</v>
      </c>
      <c r="C157" s="7">
        <v>14.3</v>
      </c>
      <c r="D157" s="7">
        <v>4.72</v>
      </c>
      <c r="E157" s="7">
        <v>1.0900000000000001</v>
      </c>
      <c r="F157" s="7">
        <v>0.44</v>
      </c>
      <c r="G157" s="7">
        <v>20.09</v>
      </c>
      <c r="H157" s="7">
        <v>20.29</v>
      </c>
      <c r="I157" s="7">
        <v>13.92</v>
      </c>
      <c r="J157" s="7">
        <v>3.24</v>
      </c>
      <c r="K157" s="7">
        <v>4.84</v>
      </c>
      <c r="L157" s="7">
        <v>1.07</v>
      </c>
      <c r="M157" s="7">
        <v>0.36</v>
      </c>
      <c r="N157" s="7">
        <v>0.66</v>
      </c>
      <c r="O157" s="7">
        <v>7.84</v>
      </c>
      <c r="P157" s="7">
        <v>-0.59</v>
      </c>
      <c r="Q157" s="7">
        <v>1.3</v>
      </c>
      <c r="R157" s="8">
        <v>23.15</v>
      </c>
      <c r="S157" s="8">
        <v>9.3699999999999992</v>
      </c>
      <c r="T157" s="8">
        <v>17.89</v>
      </c>
      <c r="U157" s="7">
        <v>0.4</v>
      </c>
      <c r="V157" s="7">
        <v>0.6</v>
      </c>
      <c r="W157" s="7">
        <v>0.67</v>
      </c>
      <c r="X157" s="7">
        <v>12.38</v>
      </c>
      <c r="Y157" s="8">
        <v>70.27</v>
      </c>
      <c r="Z157" s="9">
        <v>111943755.31999999</v>
      </c>
      <c r="AA157" s="7">
        <v>9.39</v>
      </c>
      <c r="AB157" s="7">
        <v>2.17</v>
      </c>
      <c r="AC157" s="8">
        <v>0.11</v>
      </c>
      <c r="AD157" s="9">
        <v>26272659855.119999</v>
      </c>
    </row>
    <row r="158" spans="1:30" ht="15" x14ac:dyDescent="0.25">
      <c r="A158" s="3" t="s">
        <v>118</v>
      </c>
      <c r="B158" s="7">
        <v>3.52</v>
      </c>
      <c r="C158" s="7">
        <v>24.89</v>
      </c>
      <c r="D158" s="7">
        <v>4.07</v>
      </c>
      <c r="E158" s="7">
        <v>1.31</v>
      </c>
      <c r="F158" s="7">
        <v>0.8</v>
      </c>
      <c r="G158" s="7">
        <v>55.44</v>
      </c>
      <c r="H158" s="7">
        <v>47.02</v>
      </c>
      <c r="I158" s="7">
        <v>27.45</v>
      </c>
      <c r="J158" s="7">
        <v>2.37</v>
      </c>
      <c r="K158" s="7">
        <v>2.1</v>
      </c>
      <c r="L158" s="7">
        <v>-0.28000000000000003</v>
      </c>
      <c r="M158" s="7">
        <v>-0.15</v>
      </c>
      <c r="N158" s="7">
        <v>1.1200000000000001</v>
      </c>
      <c r="O158" s="7">
        <v>3.13</v>
      </c>
      <c r="P158" s="7">
        <v>-1.35</v>
      </c>
      <c r="Q158" s="7">
        <v>2.73</v>
      </c>
      <c r="R158" s="8">
        <v>32.21</v>
      </c>
      <c r="S158" s="8">
        <v>19.739999999999998</v>
      </c>
      <c r="T158" s="8">
        <v>31.76</v>
      </c>
      <c r="U158" s="7">
        <v>0.61</v>
      </c>
      <c r="V158" s="7">
        <v>0.39</v>
      </c>
      <c r="W158" s="7">
        <v>0.72</v>
      </c>
      <c r="X158" s="7">
        <v>0</v>
      </c>
      <c r="Y158" s="8">
        <v>0</v>
      </c>
      <c r="Z158" s="9">
        <v>38350759.25</v>
      </c>
      <c r="AA158" s="7">
        <v>2.69</v>
      </c>
      <c r="AB158" s="7">
        <v>0.87</v>
      </c>
      <c r="AC158" s="8">
        <v>-0.2</v>
      </c>
      <c r="AD158" s="9">
        <v>19308392709.759998</v>
      </c>
    </row>
    <row r="159" spans="1:30" ht="15" x14ac:dyDescent="0.25">
      <c r="A159" s="3" t="s">
        <v>557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0.66</v>
      </c>
      <c r="L159" s="7">
        <v>0.66</v>
      </c>
      <c r="M159" s="7">
        <v>-0.97</v>
      </c>
      <c r="N159" s="7">
        <v>0</v>
      </c>
      <c r="O159" s="7">
        <v>0</v>
      </c>
      <c r="P159" s="7">
        <v>0</v>
      </c>
      <c r="Q159" s="7">
        <v>350.84</v>
      </c>
      <c r="R159" s="7">
        <v>-142.80000000000001</v>
      </c>
      <c r="S159" s="7">
        <v>-142.4</v>
      </c>
      <c r="T159" s="7">
        <v>-145.83000000000001</v>
      </c>
      <c r="U159" s="7">
        <v>1</v>
      </c>
      <c r="V159" s="7">
        <v>0</v>
      </c>
      <c r="W159" s="7">
        <v>0</v>
      </c>
      <c r="X159" s="7">
        <v>0</v>
      </c>
      <c r="Y159" s="7">
        <v>0</v>
      </c>
      <c r="Z159" s="8">
        <v>0</v>
      </c>
      <c r="AA159" s="7">
        <v>0</v>
      </c>
      <c r="AB159" s="7">
        <v>0</v>
      </c>
      <c r="AC159" s="7">
        <v>0</v>
      </c>
      <c r="AD159" s="8">
        <v>0</v>
      </c>
    </row>
    <row r="160" spans="1:30" ht="15" x14ac:dyDescent="0.25">
      <c r="A160" s="3" t="s">
        <v>558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0.66</v>
      </c>
      <c r="L160" s="7">
        <v>0.66</v>
      </c>
      <c r="M160" s="7">
        <v>-0.97</v>
      </c>
      <c r="N160" s="7">
        <v>0</v>
      </c>
      <c r="O160" s="7">
        <v>0</v>
      </c>
      <c r="P160" s="7">
        <v>0</v>
      </c>
      <c r="Q160" s="7">
        <v>350.84</v>
      </c>
      <c r="R160" s="7">
        <v>-142.80000000000001</v>
      </c>
      <c r="S160" s="7">
        <v>-142.4</v>
      </c>
      <c r="T160" s="7">
        <v>-145.83000000000001</v>
      </c>
      <c r="U160" s="7">
        <v>1</v>
      </c>
      <c r="V160" s="7">
        <v>0</v>
      </c>
      <c r="W160" s="7">
        <v>0</v>
      </c>
      <c r="X160" s="7">
        <v>0</v>
      </c>
      <c r="Y160" s="7">
        <v>0</v>
      </c>
      <c r="Z160" s="8">
        <v>0</v>
      </c>
      <c r="AA160" s="7">
        <v>0</v>
      </c>
      <c r="AB160" s="7">
        <v>0</v>
      </c>
      <c r="AC160" s="7">
        <v>0</v>
      </c>
      <c r="AD160" s="8">
        <v>0</v>
      </c>
    </row>
    <row r="161" spans="1:30" ht="15" x14ac:dyDescent="0.25">
      <c r="A161" s="3" t="s">
        <v>559</v>
      </c>
      <c r="B161" s="7">
        <v>30.22</v>
      </c>
      <c r="C161" s="7">
        <v>0</v>
      </c>
      <c r="D161" s="7">
        <v>-77.58</v>
      </c>
      <c r="E161" s="7">
        <v>-33.28</v>
      </c>
      <c r="F161" s="7">
        <v>5.21</v>
      </c>
      <c r="G161" s="7">
        <v>-11.73</v>
      </c>
      <c r="H161" s="7">
        <v>-5.36</v>
      </c>
      <c r="I161" s="7">
        <v>-15.15</v>
      </c>
      <c r="J161" s="7">
        <v>-219.07</v>
      </c>
      <c r="K161" s="7">
        <v>-252.93</v>
      </c>
      <c r="L161" s="7">
        <v>-33.86</v>
      </c>
      <c r="M161" s="7">
        <v>0</v>
      </c>
      <c r="N161" s="7">
        <v>11.75</v>
      </c>
      <c r="O161" s="7">
        <v>-21.86</v>
      </c>
      <c r="P161" s="7">
        <v>-5.84</v>
      </c>
      <c r="Q161" s="7">
        <v>0.31</v>
      </c>
      <c r="R161" s="7">
        <v>-42.89</v>
      </c>
      <c r="S161" s="7">
        <v>-6.72</v>
      </c>
      <c r="T161" s="7">
        <v>-9.83</v>
      </c>
      <c r="U161" s="7">
        <v>-0.16</v>
      </c>
      <c r="V161" s="7">
        <v>1.1599999999999999</v>
      </c>
      <c r="W161" s="7">
        <v>0.44</v>
      </c>
      <c r="X161" s="7">
        <v>-8.64</v>
      </c>
      <c r="Y161" s="7">
        <v>0</v>
      </c>
      <c r="Z161" s="8">
        <v>0</v>
      </c>
      <c r="AA161" s="7">
        <v>-0.91</v>
      </c>
      <c r="AB161" s="7">
        <v>-0.39</v>
      </c>
      <c r="AC161" s="8">
        <v>0.99</v>
      </c>
      <c r="AD161" s="9">
        <v>935885083.86000001</v>
      </c>
    </row>
    <row r="162" spans="1:30" ht="15" x14ac:dyDescent="0.25">
      <c r="A162" s="3" t="s">
        <v>482</v>
      </c>
      <c r="B162" s="7">
        <v>57.69</v>
      </c>
      <c r="C162" s="7">
        <v>5.04</v>
      </c>
      <c r="D162" s="7">
        <v>8.76</v>
      </c>
      <c r="E162" s="7">
        <v>1.25</v>
      </c>
      <c r="F162" s="7">
        <v>0.38</v>
      </c>
      <c r="G162" s="7">
        <v>17.399999999999999</v>
      </c>
      <c r="H162" s="7">
        <v>12.51</v>
      </c>
      <c r="I162" s="7">
        <v>5.96</v>
      </c>
      <c r="J162" s="7">
        <v>4.17</v>
      </c>
      <c r="K162" s="7">
        <v>6.66</v>
      </c>
      <c r="L162" s="7">
        <v>3.56</v>
      </c>
      <c r="M162" s="7">
        <v>1.07</v>
      </c>
      <c r="N162" s="7">
        <v>0.52</v>
      </c>
      <c r="O162" s="8">
        <v>-7.77</v>
      </c>
      <c r="P162" s="7">
        <v>-0.55000000000000004</v>
      </c>
      <c r="Q162" s="7">
        <v>0.86</v>
      </c>
      <c r="R162" s="7">
        <v>14.31</v>
      </c>
      <c r="S162" s="7">
        <v>4.37</v>
      </c>
      <c r="T162" s="7">
        <v>11.89</v>
      </c>
      <c r="U162" s="7">
        <v>0.31</v>
      </c>
      <c r="V162" s="7">
        <v>0.69</v>
      </c>
      <c r="W162" s="7">
        <v>0.73</v>
      </c>
      <c r="X162" s="7">
        <v>14.63</v>
      </c>
      <c r="Y162" s="8">
        <v>5.46</v>
      </c>
      <c r="Z162" s="8">
        <v>11395.5</v>
      </c>
      <c r="AA162" s="7">
        <v>46.03</v>
      </c>
      <c r="AB162" s="7">
        <v>6.59</v>
      </c>
      <c r="AC162" s="8">
        <v>0.1</v>
      </c>
      <c r="AD162" s="9">
        <v>3344063015.0700002</v>
      </c>
    </row>
    <row r="163" spans="1:30" ht="15" x14ac:dyDescent="0.25">
      <c r="A163" s="3" t="s">
        <v>296</v>
      </c>
      <c r="B163" s="7">
        <v>48.15</v>
      </c>
      <c r="C163" s="7">
        <v>6.04</v>
      </c>
      <c r="D163" s="7">
        <v>7.31</v>
      </c>
      <c r="E163" s="7">
        <v>1.05</v>
      </c>
      <c r="F163" s="7">
        <v>0.32</v>
      </c>
      <c r="G163" s="7">
        <v>17.399999999999999</v>
      </c>
      <c r="H163" s="7">
        <v>12.51</v>
      </c>
      <c r="I163" s="7">
        <v>5.96</v>
      </c>
      <c r="J163" s="7">
        <v>3.48</v>
      </c>
      <c r="K163" s="7">
        <v>6.66</v>
      </c>
      <c r="L163" s="7">
        <v>3.56</v>
      </c>
      <c r="M163" s="7">
        <v>1.07</v>
      </c>
      <c r="N163" s="7">
        <v>0.44</v>
      </c>
      <c r="O163" s="8">
        <v>-6.48</v>
      </c>
      <c r="P163" s="7">
        <v>-0.46</v>
      </c>
      <c r="Q163" s="7">
        <v>0.86</v>
      </c>
      <c r="R163" s="7">
        <v>14.31</v>
      </c>
      <c r="S163" s="7">
        <v>4.37</v>
      </c>
      <c r="T163" s="7">
        <v>11.89</v>
      </c>
      <c r="U163" s="7">
        <v>0.31</v>
      </c>
      <c r="V163" s="7">
        <v>0.69</v>
      </c>
      <c r="W163" s="7">
        <v>0.73</v>
      </c>
      <c r="X163" s="7">
        <v>14.63</v>
      </c>
      <c r="Y163" s="8">
        <v>5.46</v>
      </c>
      <c r="Z163" s="9">
        <v>442015.96</v>
      </c>
      <c r="AA163" s="7">
        <v>46.03</v>
      </c>
      <c r="AB163" s="7">
        <v>6.59</v>
      </c>
      <c r="AC163" s="8">
        <v>0.08</v>
      </c>
      <c r="AD163" s="9">
        <v>3344063015.0700002</v>
      </c>
    </row>
    <row r="164" spans="1:30" ht="15" x14ac:dyDescent="0.25">
      <c r="A164" s="3" t="s">
        <v>560</v>
      </c>
      <c r="B164" s="7">
        <v>19.170000000000002</v>
      </c>
      <c r="C164" s="7">
        <v>15.16</v>
      </c>
      <c r="D164" s="7">
        <v>2.91</v>
      </c>
      <c r="E164" s="7">
        <v>0.42</v>
      </c>
      <c r="F164" s="7">
        <v>0.13</v>
      </c>
      <c r="G164" s="7">
        <v>17.399999999999999</v>
      </c>
      <c r="H164" s="7">
        <v>12.51</v>
      </c>
      <c r="I164" s="7">
        <v>5.96</v>
      </c>
      <c r="J164" s="7">
        <v>1.39</v>
      </c>
      <c r="K164" s="7">
        <v>6.66</v>
      </c>
      <c r="L164" s="7">
        <v>3.56</v>
      </c>
      <c r="M164" s="7">
        <v>1.07</v>
      </c>
      <c r="N164" s="7">
        <v>0.17</v>
      </c>
      <c r="O164" s="7">
        <v>-2.58</v>
      </c>
      <c r="P164" s="7">
        <v>-0.18</v>
      </c>
      <c r="Q164" s="7">
        <v>0.86</v>
      </c>
      <c r="R164" s="8">
        <v>14.31</v>
      </c>
      <c r="S164" s="7">
        <v>4.37</v>
      </c>
      <c r="T164" s="8">
        <v>11.89</v>
      </c>
      <c r="U164" s="7">
        <v>0.31</v>
      </c>
      <c r="V164" s="7">
        <v>0.69</v>
      </c>
      <c r="W164" s="7">
        <v>0.73</v>
      </c>
      <c r="X164" s="7">
        <v>14.63</v>
      </c>
      <c r="Y164" s="7">
        <v>5.46</v>
      </c>
      <c r="Z164" s="8">
        <v>0</v>
      </c>
      <c r="AA164" s="7">
        <v>46.03</v>
      </c>
      <c r="AB164" s="7">
        <v>6.59</v>
      </c>
      <c r="AC164" s="8">
        <v>0.03</v>
      </c>
      <c r="AD164" s="9">
        <v>3344063015.0700002</v>
      </c>
    </row>
    <row r="165" spans="1:30" ht="15" x14ac:dyDescent="0.25">
      <c r="A165" s="3" t="s">
        <v>78</v>
      </c>
      <c r="B165" s="7">
        <v>2.3199999999999998</v>
      </c>
      <c r="C165" s="7">
        <v>0</v>
      </c>
      <c r="D165" s="7">
        <v>-10.59</v>
      </c>
      <c r="E165" s="7">
        <v>0.34</v>
      </c>
      <c r="F165" s="7">
        <v>0.15</v>
      </c>
      <c r="G165" s="7">
        <v>60.12</v>
      </c>
      <c r="H165" s="7">
        <v>3.92</v>
      </c>
      <c r="I165" s="7">
        <v>-8.48</v>
      </c>
      <c r="J165" s="7">
        <v>22.92</v>
      </c>
      <c r="K165" s="7">
        <v>54.56</v>
      </c>
      <c r="L165" s="7">
        <v>31.64</v>
      </c>
      <c r="M165" s="7">
        <v>0.47</v>
      </c>
      <c r="N165" s="7">
        <v>0.9</v>
      </c>
      <c r="O165" s="7">
        <v>1.53</v>
      </c>
      <c r="P165" s="7">
        <v>-0.2</v>
      </c>
      <c r="Q165" s="7">
        <v>1.69</v>
      </c>
      <c r="R165" s="8">
        <v>-3.23</v>
      </c>
      <c r="S165" s="7">
        <v>-1.45</v>
      </c>
      <c r="T165" s="8">
        <v>0.53</v>
      </c>
      <c r="U165" s="7">
        <v>0.45</v>
      </c>
      <c r="V165" s="7">
        <v>0.52</v>
      </c>
      <c r="W165" s="7">
        <v>0.17</v>
      </c>
      <c r="X165" s="7">
        <v>-1.85</v>
      </c>
      <c r="Y165" s="8">
        <v>0</v>
      </c>
      <c r="Z165" s="9">
        <v>72539901.930000007</v>
      </c>
      <c r="AA165" s="7">
        <v>6.78</v>
      </c>
      <c r="AB165" s="7">
        <v>-0.22</v>
      </c>
      <c r="AC165" s="8">
        <v>0.11</v>
      </c>
      <c r="AD165" s="9">
        <v>4353726407.1999998</v>
      </c>
    </row>
    <row r="166" spans="1:30" ht="15" x14ac:dyDescent="0.25">
      <c r="A166" s="3" t="s">
        <v>561</v>
      </c>
      <c r="B166" s="7">
        <v>2.71</v>
      </c>
      <c r="C166" s="7">
        <v>0</v>
      </c>
      <c r="D166" s="7">
        <v>-7.0000000000000007E-2</v>
      </c>
      <c r="E166" s="7">
        <v>-0.31</v>
      </c>
      <c r="F166" s="7">
        <v>0</v>
      </c>
      <c r="G166" s="7">
        <v>96.32</v>
      </c>
      <c r="H166" s="7">
        <v>-60.77</v>
      </c>
      <c r="I166" s="7">
        <v>-32.94</v>
      </c>
      <c r="J166" s="7">
        <v>-0.04</v>
      </c>
      <c r="K166" s="7">
        <v>7.97</v>
      </c>
      <c r="L166" s="7">
        <v>8.77</v>
      </c>
      <c r="M166" s="7">
        <v>0</v>
      </c>
      <c r="N166" s="7">
        <v>0.02</v>
      </c>
      <c r="O166" s="7">
        <v>0</v>
      </c>
      <c r="P166" s="7">
        <v>-0.02</v>
      </c>
      <c r="Q166" s="7">
        <v>31.9</v>
      </c>
      <c r="R166" s="8">
        <v>-425.98</v>
      </c>
      <c r="S166" s="7">
        <v>-4.1900000000000004</v>
      </c>
      <c r="T166" s="8">
        <v>981.86</v>
      </c>
      <c r="U166" s="7">
        <v>-0.01</v>
      </c>
      <c r="V166" s="7">
        <v>1.01</v>
      </c>
      <c r="W166" s="7">
        <v>0.13</v>
      </c>
      <c r="X166" s="7">
        <v>-18.559999999999999</v>
      </c>
      <c r="Y166" s="7">
        <v>0</v>
      </c>
      <c r="Z166" s="12">
        <v>0</v>
      </c>
      <c r="AA166" s="7">
        <v>-8.81</v>
      </c>
      <c r="AB166" s="7">
        <v>-37.53</v>
      </c>
      <c r="AC166" s="8">
        <v>0</v>
      </c>
      <c r="AD166" s="9">
        <v>1278894.6499999999</v>
      </c>
    </row>
    <row r="167" spans="1:30" ht="15" x14ac:dyDescent="0.25">
      <c r="A167" s="3" t="s">
        <v>520</v>
      </c>
      <c r="B167" s="7">
        <v>82</v>
      </c>
      <c r="C167" s="7">
        <v>0</v>
      </c>
      <c r="D167" s="7">
        <v>-2.1800000000000002</v>
      </c>
      <c r="E167" s="7">
        <v>-9.31</v>
      </c>
      <c r="F167" s="7">
        <v>0.09</v>
      </c>
      <c r="G167" s="7">
        <v>96.32</v>
      </c>
      <c r="H167" s="7">
        <v>-60.77</v>
      </c>
      <c r="I167" s="7">
        <v>-32.94</v>
      </c>
      <c r="J167" s="7">
        <v>-1.18</v>
      </c>
      <c r="K167" s="7">
        <v>7.97</v>
      </c>
      <c r="L167" s="7">
        <v>8.77</v>
      </c>
      <c r="M167" s="7">
        <v>0</v>
      </c>
      <c r="N167" s="7">
        <v>0.72</v>
      </c>
      <c r="O167" s="7">
        <v>0.12</v>
      </c>
      <c r="P167" s="7">
        <v>-0.46</v>
      </c>
      <c r="Q167" s="7">
        <v>31.9</v>
      </c>
      <c r="R167" s="8">
        <v>-425.98</v>
      </c>
      <c r="S167" s="7">
        <v>-4.1900000000000004</v>
      </c>
      <c r="T167" s="8">
        <v>981.86</v>
      </c>
      <c r="U167" s="7">
        <v>-0.01</v>
      </c>
      <c r="V167" s="7">
        <v>1.01</v>
      </c>
      <c r="W167" s="7">
        <v>0.13</v>
      </c>
      <c r="X167" s="7">
        <v>-18.559999999999999</v>
      </c>
      <c r="Y167" s="7">
        <v>0</v>
      </c>
      <c r="Z167" s="8">
        <v>0</v>
      </c>
      <c r="AA167" s="7">
        <v>-8.81</v>
      </c>
      <c r="AB167" s="7">
        <v>-37.53</v>
      </c>
      <c r="AC167" s="8">
        <v>0.02</v>
      </c>
      <c r="AD167" s="9">
        <v>1278894.6499999999</v>
      </c>
    </row>
    <row r="168" spans="1:30" ht="15" x14ac:dyDescent="0.25">
      <c r="A168" s="3" t="s">
        <v>115</v>
      </c>
      <c r="B168" s="7">
        <v>30.42</v>
      </c>
      <c r="C168" s="7">
        <v>17.89</v>
      </c>
      <c r="D168" s="7">
        <v>7.15</v>
      </c>
      <c r="E168" s="7">
        <v>2.16</v>
      </c>
      <c r="F168" s="7">
        <v>0.52</v>
      </c>
      <c r="G168" s="7">
        <v>24.7</v>
      </c>
      <c r="H168" s="7">
        <v>19.989999999999998</v>
      </c>
      <c r="I168" s="7">
        <v>12.2</v>
      </c>
      <c r="J168" s="7">
        <v>4.3600000000000003</v>
      </c>
      <c r="K168" s="7">
        <v>6.65</v>
      </c>
      <c r="L168" s="7">
        <v>2.29</v>
      </c>
      <c r="M168" s="7">
        <v>1.1299999999999999</v>
      </c>
      <c r="N168" s="7">
        <v>0.87</v>
      </c>
      <c r="O168" s="7">
        <v>10.1</v>
      </c>
      <c r="P168" s="7">
        <v>-0.7</v>
      </c>
      <c r="Q168" s="7">
        <v>1.27</v>
      </c>
      <c r="R168" s="8">
        <v>30.19</v>
      </c>
      <c r="S168" s="7">
        <v>7.34</v>
      </c>
      <c r="T168" s="8">
        <v>15.23</v>
      </c>
      <c r="U168" s="7">
        <v>0.24</v>
      </c>
      <c r="V168" s="7">
        <v>0.73</v>
      </c>
      <c r="W168" s="7">
        <v>0.6</v>
      </c>
      <c r="X168" s="7">
        <v>15.46</v>
      </c>
      <c r="Y168" s="8">
        <v>40.340000000000003</v>
      </c>
      <c r="Z168" s="9">
        <v>89929629.890000001</v>
      </c>
      <c r="AA168" s="7">
        <v>14.1</v>
      </c>
      <c r="AB168" s="7">
        <v>4.26</v>
      </c>
      <c r="AC168" s="8">
        <v>0.22</v>
      </c>
      <c r="AD168" s="9">
        <v>35051580064.800003</v>
      </c>
    </row>
    <row r="169" spans="1:30" ht="15" x14ac:dyDescent="0.25">
      <c r="A169" s="3" t="s">
        <v>200</v>
      </c>
      <c r="B169" s="7">
        <v>33.93</v>
      </c>
      <c r="C169" s="7">
        <v>16.920000000000002</v>
      </c>
      <c r="D169" s="7">
        <v>3.84</v>
      </c>
      <c r="E169" s="7">
        <v>0.84</v>
      </c>
      <c r="F169" s="7">
        <v>0.37</v>
      </c>
      <c r="G169" s="7">
        <v>20.38</v>
      </c>
      <c r="H169" s="8">
        <v>22.66</v>
      </c>
      <c r="I169" s="8">
        <v>19.649999999999999</v>
      </c>
      <c r="J169" s="7">
        <v>3.33</v>
      </c>
      <c r="K169" s="7">
        <v>4.83</v>
      </c>
      <c r="L169" s="7">
        <v>1.5</v>
      </c>
      <c r="M169" s="7">
        <v>0.38</v>
      </c>
      <c r="N169" s="7">
        <v>0.76</v>
      </c>
      <c r="O169" s="7">
        <v>5.79</v>
      </c>
      <c r="P169" s="7">
        <v>-0.48</v>
      </c>
      <c r="Q169" s="7">
        <v>1.4</v>
      </c>
      <c r="R169" s="7">
        <v>21.79</v>
      </c>
      <c r="S169" s="7">
        <v>9.75</v>
      </c>
      <c r="T169" s="7">
        <v>12.62</v>
      </c>
      <c r="U169" s="7">
        <v>0.45</v>
      </c>
      <c r="V169" s="7">
        <v>0.55000000000000004</v>
      </c>
      <c r="W169" s="7">
        <v>0.5</v>
      </c>
      <c r="X169" s="7">
        <v>12.85</v>
      </c>
      <c r="Y169" s="8">
        <v>40.08</v>
      </c>
      <c r="Z169" s="9">
        <v>9889754.5</v>
      </c>
      <c r="AA169" s="7">
        <v>40.520000000000003</v>
      </c>
      <c r="AB169" s="7">
        <v>8.83</v>
      </c>
      <c r="AC169" s="8">
        <v>0.25</v>
      </c>
      <c r="AD169" s="9">
        <v>18570253747.5</v>
      </c>
    </row>
    <row r="170" spans="1:30" ht="15" x14ac:dyDescent="0.25">
      <c r="A170" s="3" t="s">
        <v>199</v>
      </c>
      <c r="B170" s="7">
        <v>6.3</v>
      </c>
      <c r="C170" s="7">
        <v>16.88</v>
      </c>
      <c r="D170" s="7">
        <v>3.57</v>
      </c>
      <c r="E170" s="7">
        <v>0.78</v>
      </c>
      <c r="F170" s="7">
        <v>0.35</v>
      </c>
      <c r="G170" s="7">
        <v>20.38</v>
      </c>
      <c r="H170" s="8">
        <v>22.66</v>
      </c>
      <c r="I170" s="8">
        <v>19.649999999999999</v>
      </c>
      <c r="J170" s="7">
        <v>3.1</v>
      </c>
      <c r="K170" s="7">
        <v>4.83</v>
      </c>
      <c r="L170" s="7">
        <v>1.5</v>
      </c>
      <c r="M170" s="7">
        <v>0.38</v>
      </c>
      <c r="N170" s="7">
        <v>0.7</v>
      </c>
      <c r="O170" s="7">
        <v>5.37</v>
      </c>
      <c r="P170" s="7">
        <v>-0.45</v>
      </c>
      <c r="Q170" s="7">
        <v>1.4</v>
      </c>
      <c r="R170" s="7">
        <v>21.79</v>
      </c>
      <c r="S170" s="7">
        <v>9.75</v>
      </c>
      <c r="T170" s="7">
        <v>12.62</v>
      </c>
      <c r="U170" s="7">
        <v>0.45</v>
      </c>
      <c r="V170" s="7">
        <v>0.55000000000000004</v>
      </c>
      <c r="W170" s="7">
        <v>0.5</v>
      </c>
      <c r="X170" s="7">
        <v>12.85</v>
      </c>
      <c r="Y170" s="8">
        <v>40.08</v>
      </c>
      <c r="Z170" s="9">
        <v>4956307.1399999997</v>
      </c>
      <c r="AA170" s="7">
        <v>8.1</v>
      </c>
      <c r="AB170" s="7">
        <v>1.77</v>
      </c>
      <c r="AC170" s="8">
        <v>0.23</v>
      </c>
      <c r="AD170" s="9">
        <v>18570253747.5</v>
      </c>
    </row>
    <row r="171" spans="1:30" ht="15" x14ac:dyDescent="0.25">
      <c r="A171" s="3" t="s">
        <v>448</v>
      </c>
      <c r="B171" s="7">
        <v>23</v>
      </c>
      <c r="C171" s="7">
        <v>5.09</v>
      </c>
      <c r="D171" s="7">
        <v>13.03</v>
      </c>
      <c r="E171" s="7">
        <v>2.84</v>
      </c>
      <c r="F171" s="7">
        <v>1.27</v>
      </c>
      <c r="G171" s="7">
        <v>20.38</v>
      </c>
      <c r="H171" s="8">
        <v>22.66</v>
      </c>
      <c r="I171" s="8">
        <v>19.649999999999999</v>
      </c>
      <c r="J171" s="7">
        <v>11.3</v>
      </c>
      <c r="K171" s="7">
        <v>4.83</v>
      </c>
      <c r="L171" s="7">
        <v>1.5</v>
      </c>
      <c r="M171" s="7">
        <v>0.38</v>
      </c>
      <c r="N171" s="7">
        <v>2.56</v>
      </c>
      <c r="O171" s="7">
        <v>19.61</v>
      </c>
      <c r="P171" s="7">
        <v>-1.64</v>
      </c>
      <c r="Q171" s="7">
        <v>1.4</v>
      </c>
      <c r="R171" s="7">
        <v>21.79</v>
      </c>
      <c r="S171" s="7">
        <v>9.75</v>
      </c>
      <c r="T171" s="7">
        <v>12.62</v>
      </c>
      <c r="U171" s="7">
        <v>0.45</v>
      </c>
      <c r="V171" s="7">
        <v>0.55000000000000004</v>
      </c>
      <c r="W171" s="7">
        <v>0.5</v>
      </c>
      <c r="X171" s="7">
        <v>12.85</v>
      </c>
      <c r="Y171" s="8">
        <v>40.08</v>
      </c>
      <c r="Z171" s="8">
        <v>4141.22</v>
      </c>
      <c r="AA171" s="7">
        <v>8.1</v>
      </c>
      <c r="AB171" s="7">
        <v>1.77</v>
      </c>
      <c r="AC171" s="8">
        <v>0.83</v>
      </c>
      <c r="AD171" s="9">
        <v>18570253747.5</v>
      </c>
    </row>
    <row r="172" spans="1:30" ht="15" x14ac:dyDescent="0.25">
      <c r="A172" s="3" t="s">
        <v>91</v>
      </c>
      <c r="B172" s="7">
        <v>6.84</v>
      </c>
      <c r="C172" s="7">
        <v>17.100000000000001</v>
      </c>
      <c r="D172" s="7">
        <v>3.87</v>
      </c>
      <c r="E172" s="7">
        <v>0.84</v>
      </c>
      <c r="F172" s="7">
        <v>0.38</v>
      </c>
      <c r="G172" s="7">
        <v>20.38</v>
      </c>
      <c r="H172" s="8">
        <v>22.66</v>
      </c>
      <c r="I172" s="8">
        <v>19.649999999999999</v>
      </c>
      <c r="J172" s="7">
        <v>3.36</v>
      </c>
      <c r="K172" s="7">
        <v>4.83</v>
      </c>
      <c r="L172" s="7">
        <v>1.5</v>
      </c>
      <c r="M172" s="7">
        <v>0.38</v>
      </c>
      <c r="N172" s="7">
        <v>0.76</v>
      </c>
      <c r="O172" s="7">
        <v>5.83</v>
      </c>
      <c r="P172" s="7">
        <v>-0.49</v>
      </c>
      <c r="Q172" s="7">
        <v>1.4</v>
      </c>
      <c r="R172" s="7">
        <v>21.79</v>
      </c>
      <c r="S172" s="7">
        <v>9.75</v>
      </c>
      <c r="T172" s="7">
        <v>12.62</v>
      </c>
      <c r="U172" s="7">
        <v>0.45</v>
      </c>
      <c r="V172" s="7">
        <v>0.55000000000000004</v>
      </c>
      <c r="W172" s="7">
        <v>0.5</v>
      </c>
      <c r="X172" s="7">
        <v>12.85</v>
      </c>
      <c r="Y172" s="8">
        <v>40.08</v>
      </c>
      <c r="Z172" s="9">
        <v>60416602.789999999</v>
      </c>
      <c r="AA172" s="7">
        <v>8.1</v>
      </c>
      <c r="AB172" s="7">
        <v>1.77</v>
      </c>
      <c r="AC172" s="8">
        <v>0.25</v>
      </c>
      <c r="AD172" s="9">
        <v>18570253747.5</v>
      </c>
    </row>
    <row r="173" spans="1:30" ht="15" x14ac:dyDescent="0.25">
      <c r="A173" s="3" t="s">
        <v>562</v>
      </c>
      <c r="B173" s="7">
        <v>18.23</v>
      </c>
      <c r="C173" s="7">
        <v>0</v>
      </c>
      <c r="D173" s="7">
        <v>7.68</v>
      </c>
      <c r="E173" s="7">
        <v>1.84</v>
      </c>
      <c r="F173" s="7">
        <v>0.88</v>
      </c>
      <c r="G173" s="7">
        <v>62.97</v>
      </c>
      <c r="H173" s="8">
        <v>50.63</v>
      </c>
      <c r="I173" s="8">
        <v>40.520000000000003</v>
      </c>
      <c r="J173" s="7">
        <v>6.15</v>
      </c>
      <c r="K173" s="7">
        <v>6.78</v>
      </c>
      <c r="L173" s="7">
        <v>0.64</v>
      </c>
      <c r="M173" s="7">
        <v>0.19</v>
      </c>
      <c r="N173" s="7">
        <v>3.11</v>
      </c>
      <c r="O173" s="7">
        <v>-69.290000000000006</v>
      </c>
      <c r="P173" s="7">
        <v>-1.03</v>
      </c>
      <c r="Q173" s="7">
        <v>0.92</v>
      </c>
      <c r="R173" s="7">
        <v>23.95</v>
      </c>
      <c r="S173" s="7">
        <v>11.43</v>
      </c>
      <c r="T173" s="7">
        <v>20.95</v>
      </c>
      <c r="U173" s="7">
        <v>0.48</v>
      </c>
      <c r="V173" s="7">
        <v>0.51</v>
      </c>
      <c r="W173" s="7">
        <v>0.28000000000000003</v>
      </c>
      <c r="X173" s="7">
        <v>15.78</v>
      </c>
      <c r="Y173" s="7">
        <v>0</v>
      </c>
      <c r="Z173" s="12">
        <v>0</v>
      </c>
      <c r="AA173" s="7">
        <v>9.91</v>
      </c>
      <c r="AB173" s="7">
        <v>2.37</v>
      </c>
      <c r="AC173" s="8">
        <v>0.21</v>
      </c>
      <c r="AD173" s="9">
        <v>10824655047.92</v>
      </c>
    </row>
    <row r="174" spans="1:30" ht="15" x14ac:dyDescent="0.25">
      <c r="A174" s="3" t="s">
        <v>486</v>
      </c>
      <c r="B174" s="7">
        <v>21.57</v>
      </c>
      <c r="C174" s="7">
        <v>0</v>
      </c>
      <c r="D174" s="7">
        <v>-6.95</v>
      </c>
      <c r="E174" s="7">
        <v>0.53</v>
      </c>
      <c r="F174" s="7">
        <v>0.46</v>
      </c>
      <c r="G174" s="7">
        <v>11.46</v>
      </c>
      <c r="H174" s="8">
        <v>-177.49</v>
      </c>
      <c r="I174" s="8">
        <v>-162.93</v>
      </c>
      <c r="J174" s="7">
        <v>-6.38</v>
      </c>
      <c r="K174" s="7">
        <v>-4.91</v>
      </c>
      <c r="L174" s="7">
        <v>1.47</v>
      </c>
      <c r="M174" s="7">
        <v>-0.12</v>
      </c>
      <c r="N174" s="7">
        <v>11.32</v>
      </c>
      <c r="O174" s="7">
        <v>5.74</v>
      </c>
      <c r="P174" s="7">
        <v>-0.55000000000000004</v>
      </c>
      <c r="Q174" s="7">
        <v>1.87</v>
      </c>
      <c r="R174" s="7">
        <v>-7.68</v>
      </c>
      <c r="S174" s="7">
        <v>-6.55</v>
      </c>
      <c r="T174" s="7">
        <v>-8.49</v>
      </c>
      <c r="U174" s="7">
        <v>0.85</v>
      </c>
      <c r="V174" s="7">
        <v>0.14000000000000001</v>
      </c>
      <c r="W174" s="7">
        <v>0.04</v>
      </c>
      <c r="X174" s="7">
        <v>-22.1</v>
      </c>
      <c r="Y174" s="8">
        <v>0</v>
      </c>
      <c r="Z174" s="8">
        <v>24547.8</v>
      </c>
      <c r="AA174" s="7">
        <v>40.409999999999997</v>
      </c>
      <c r="AB174" s="7">
        <v>-3.1</v>
      </c>
      <c r="AC174" s="8">
        <v>0.12</v>
      </c>
      <c r="AD174" s="9">
        <v>52245840.210000001</v>
      </c>
    </row>
    <row r="175" spans="1:30" ht="15" x14ac:dyDescent="0.25">
      <c r="A175" s="3" t="s">
        <v>563</v>
      </c>
      <c r="B175" s="7">
        <v>14.5</v>
      </c>
      <c r="C175" s="7">
        <v>0</v>
      </c>
      <c r="D175" s="7">
        <v>32.700000000000003</v>
      </c>
      <c r="E175" s="7">
        <v>2.4500000000000002</v>
      </c>
      <c r="F175" s="7">
        <v>0.67</v>
      </c>
      <c r="G175" s="7">
        <v>30.3</v>
      </c>
      <c r="H175" s="8">
        <v>7.39</v>
      </c>
      <c r="I175" s="8">
        <v>2.1</v>
      </c>
      <c r="J175" s="7">
        <v>9.2799999999999994</v>
      </c>
      <c r="K175" s="7">
        <v>13.11</v>
      </c>
      <c r="L175" s="7">
        <v>3.84</v>
      </c>
      <c r="M175" s="7">
        <v>1.01</v>
      </c>
      <c r="N175" s="7">
        <v>0.69</v>
      </c>
      <c r="O175" s="7">
        <v>4.8899999999999997</v>
      </c>
      <c r="P175" s="7">
        <v>-1.69</v>
      </c>
      <c r="Q175" s="7">
        <v>1.29</v>
      </c>
      <c r="R175" s="7">
        <v>7.5</v>
      </c>
      <c r="S175" s="7">
        <v>2.0499999999999998</v>
      </c>
      <c r="T175" s="7">
        <v>9.2899999999999991</v>
      </c>
      <c r="U175" s="7">
        <v>0.27</v>
      </c>
      <c r="V175" s="7">
        <v>0.73</v>
      </c>
      <c r="W175" s="7">
        <v>0.98</v>
      </c>
      <c r="X175" s="7">
        <v>1.0900000000000001</v>
      </c>
      <c r="Y175" s="7">
        <v>0</v>
      </c>
      <c r="Z175" s="8">
        <v>0</v>
      </c>
      <c r="AA175" s="7">
        <v>5.91</v>
      </c>
      <c r="AB175" s="7">
        <v>0.44</v>
      </c>
      <c r="AC175" s="8">
        <v>22.14</v>
      </c>
      <c r="AD175" s="9">
        <v>465122474</v>
      </c>
    </row>
    <row r="176" spans="1:30" ht="15" x14ac:dyDescent="0.25">
      <c r="A176" s="3" t="s">
        <v>103</v>
      </c>
      <c r="B176" s="7">
        <v>17.2</v>
      </c>
      <c r="C176" s="7">
        <v>3.38</v>
      </c>
      <c r="D176" s="7">
        <v>13.96</v>
      </c>
      <c r="E176" s="7">
        <v>2.0699999999999998</v>
      </c>
      <c r="F176" s="7">
        <v>0.62</v>
      </c>
      <c r="G176" s="7">
        <v>19.079999999999998</v>
      </c>
      <c r="H176" s="8">
        <v>5.79</v>
      </c>
      <c r="I176" s="8">
        <v>3.22</v>
      </c>
      <c r="J176" s="7">
        <v>7.76</v>
      </c>
      <c r="K176" s="7">
        <v>9.48</v>
      </c>
      <c r="L176" s="7">
        <v>1.72</v>
      </c>
      <c r="M176" s="7">
        <v>0.46</v>
      </c>
      <c r="N176" s="7">
        <v>0.45</v>
      </c>
      <c r="O176" s="7">
        <v>6.11</v>
      </c>
      <c r="P176" s="7">
        <v>-1.3</v>
      </c>
      <c r="Q176" s="7">
        <v>1.24</v>
      </c>
      <c r="R176" s="7">
        <v>14.86</v>
      </c>
      <c r="S176" s="7">
        <v>4.43</v>
      </c>
      <c r="T176" s="7">
        <v>12.42</v>
      </c>
      <c r="U176" s="7">
        <v>0.3</v>
      </c>
      <c r="V176" s="7">
        <v>0.68</v>
      </c>
      <c r="W176" s="7">
        <v>1.37</v>
      </c>
      <c r="X176" s="7">
        <v>10.34</v>
      </c>
      <c r="Y176" s="8">
        <v>17.149999999999999</v>
      </c>
      <c r="Z176" s="9">
        <v>68556565.680000007</v>
      </c>
      <c r="AA176" s="7">
        <v>8.2899999999999991</v>
      </c>
      <c r="AB176" s="7">
        <v>1.23</v>
      </c>
      <c r="AC176" s="8">
        <v>-0.7</v>
      </c>
      <c r="AD176" s="9">
        <v>36172408056</v>
      </c>
    </row>
    <row r="177" spans="1:30" ht="15" x14ac:dyDescent="0.25">
      <c r="A177" s="3" t="s">
        <v>492</v>
      </c>
      <c r="B177" s="7">
        <v>2.99</v>
      </c>
      <c r="C177" s="7">
        <v>0.84</v>
      </c>
      <c r="D177" s="7">
        <v>94.47</v>
      </c>
      <c r="E177" s="7">
        <v>0.28999999999999998</v>
      </c>
      <c r="F177" s="7">
        <v>0.04</v>
      </c>
      <c r="G177" s="7">
        <v>49.5</v>
      </c>
      <c r="H177" s="8">
        <v>13.45</v>
      </c>
      <c r="I177" s="8">
        <v>0.34</v>
      </c>
      <c r="J177" s="7">
        <v>2.37</v>
      </c>
      <c r="K177" s="7">
        <v>2.95</v>
      </c>
      <c r="L177" s="7">
        <v>0</v>
      </c>
      <c r="M177" s="7">
        <v>0</v>
      </c>
      <c r="N177" s="7">
        <v>0.32</v>
      </c>
      <c r="O177" s="7">
        <v>0.18</v>
      </c>
      <c r="P177" s="7">
        <v>-0.05</v>
      </c>
      <c r="Q177" s="7">
        <v>9.32</v>
      </c>
      <c r="R177" s="7">
        <v>0.31</v>
      </c>
      <c r="S177" s="7">
        <v>0.04</v>
      </c>
      <c r="T177" s="7">
        <v>0</v>
      </c>
      <c r="U177" s="7">
        <v>0.13</v>
      </c>
      <c r="V177" s="7">
        <v>0.87</v>
      </c>
      <c r="W177" s="7">
        <v>0.12</v>
      </c>
      <c r="X177" s="7">
        <v>-1.83</v>
      </c>
      <c r="Y177" s="8">
        <v>-39.46</v>
      </c>
      <c r="Z177" s="8">
        <v>26014.3</v>
      </c>
      <c r="AA177" s="7">
        <v>10.210000000000001</v>
      </c>
      <c r="AB177" s="7">
        <v>0.03</v>
      </c>
      <c r="AC177" s="8">
        <v>-1.01</v>
      </c>
      <c r="AD177" s="9">
        <v>382948930.33999997</v>
      </c>
    </row>
    <row r="178" spans="1:30" ht="15" x14ac:dyDescent="0.25">
      <c r="A178" s="3" t="s">
        <v>452</v>
      </c>
      <c r="B178" s="7">
        <v>4.6900000000000004</v>
      </c>
      <c r="C178" s="7">
        <v>9.57</v>
      </c>
      <c r="D178" s="8">
        <v>148.19</v>
      </c>
      <c r="E178" s="7">
        <v>0.46</v>
      </c>
      <c r="F178" s="7">
        <v>0.06</v>
      </c>
      <c r="G178" s="7">
        <v>49.5</v>
      </c>
      <c r="H178" s="8">
        <v>13.45</v>
      </c>
      <c r="I178" s="8">
        <v>0.34</v>
      </c>
      <c r="J178" s="7">
        <v>3.72</v>
      </c>
      <c r="K178" s="7">
        <v>2.95</v>
      </c>
      <c r="L178" s="7">
        <v>0</v>
      </c>
      <c r="M178" s="7">
        <v>0</v>
      </c>
      <c r="N178" s="7">
        <v>0.5</v>
      </c>
      <c r="O178" s="7">
        <v>0.28999999999999998</v>
      </c>
      <c r="P178" s="7">
        <v>-0.08</v>
      </c>
      <c r="Q178" s="7">
        <v>9.32</v>
      </c>
      <c r="R178" s="8">
        <v>0.31</v>
      </c>
      <c r="S178" s="7">
        <v>0.04</v>
      </c>
      <c r="T178" s="7">
        <v>0</v>
      </c>
      <c r="U178" s="7">
        <v>0.13</v>
      </c>
      <c r="V178" s="7">
        <v>0.87</v>
      </c>
      <c r="W178" s="7">
        <v>0.12</v>
      </c>
      <c r="X178" s="7">
        <v>-1.83</v>
      </c>
      <c r="Y178" s="8">
        <v>-39.46</v>
      </c>
      <c r="Z178" s="12">
        <v>18319.28</v>
      </c>
      <c r="AA178" s="7">
        <v>10.210000000000001</v>
      </c>
      <c r="AB178" s="7">
        <v>0.03</v>
      </c>
      <c r="AC178" s="8">
        <v>-1.58</v>
      </c>
      <c r="AD178" s="9">
        <v>382948930.33999997</v>
      </c>
    </row>
    <row r="179" spans="1:30" ht="15" x14ac:dyDescent="0.25">
      <c r="A179" s="3" t="s">
        <v>439</v>
      </c>
      <c r="B179" s="7">
        <v>40.799999999999997</v>
      </c>
      <c r="C179" s="7">
        <v>11.41</v>
      </c>
      <c r="D179" s="8">
        <v>5.65</v>
      </c>
      <c r="E179" s="7">
        <v>1.35</v>
      </c>
      <c r="F179" s="7">
        <v>1.05</v>
      </c>
      <c r="G179" s="7">
        <v>24.87</v>
      </c>
      <c r="H179" s="8">
        <v>21.63</v>
      </c>
      <c r="I179" s="8">
        <v>22.34</v>
      </c>
      <c r="J179" s="7">
        <v>5.84</v>
      </c>
      <c r="K179" s="7">
        <v>4.32</v>
      </c>
      <c r="L179" s="7">
        <v>-0.66</v>
      </c>
      <c r="M179" s="7">
        <v>-0.15</v>
      </c>
      <c r="N179" s="7">
        <v>1.26</v>
      </c>
      <c r="O179" s="7">
        <v>2.25</v>
      </c>
      <c r="P179" s="7">
        <v>-2.58</v>
      </c>
      <c r="Q179" s="7">
        <v>4.62</v>
      </c>
      <c r="R179" s="7">
        <v>23.88</v>
      </c>
      <c r="S179" s="7">
        <v>18.5</v>
      </c>
      <c r="T179" s="7">
        <v>22.95</v>
      </c>
      <c r="U179" s="7">
        <v>0.77</v>
      </c>
      <c r="V179" s="7">
        <v>0.23</v>
      </c>
      <c r="W179" s="7">
        <v>0.83</v>
      </c>
      <c r="X179" s="7">
        <v>17.77</v>
      </c>
      <c r="Y179" s="8">
        <v>20.04</v>
      </c>
      <c r="Z179" s="8">
        <v>4080</v>
      </c>
      <c r="AA179" s="7">
        <v>30.22</v>
      </c>
      <c r="AB179" s="7">
        <v>7.22</v>
      </c>
      <c r="AC179" s="8">
        <v>-0.48</v>
      </c>
      <c r="AD179" s="9">
        <v>1010261063.3099999</v>
      </c>
    </row>
    <row r="180" spans="1:30" ht="15" x14ac:dyDescent="0.25">
      <c r="A180" s="3" t="s">
        <v>268</v>
      </c>
      <c r="B180" s="7">
        <v>31.59</v>
      </c>
      <c r="C180" s="7">
        <v>14.74</v>
      </c>
      <c r="D180" s="8">
        <v>4.38</v>
      </c>
      <c r="E180" s="7">
        <v>1.05</v>
      </c>
      <c r="F180" s="7">
        <v>0.81</v>
      </c>
      <c r="G180" s="7">
        <v>24.87</v>
      </c>
      <c r="H180" s="8">
        <v>21.63</v>
      </c>
      <c r="I180" s="8">
        <v>22.34</v>
      </c>
      <c r="J180" s="7">
        <v>4.5199999999999996</v>
      </c>
      <c r="K180" s="7">
        <v>4.32</v>
      </c>
      <c r="L180" s="7">
        <v>-0.66</v>
      </c>
      <c r="M180" s="7">
        <v>-0.15</v>
      </c>
      <c r="N180" s="7">
        <v>0.98</v>
      </c>
      <c r="O180" s="7">
        <v>1.74</v>
      </c>
      <c r="P180" s="7">
        <v>-2</v>
      </c>
      <c r="Q180" s="7">
        <v>4.62</v>
      </c>
      <c r="R180" s="7">
        <v>23.88</v>
      </c>
      <c r="S180" s="7">
        <v>18.5</v>
      </c>
      <c r="T180" s="7">
        <v>22.95</v>
      </c>
      <c r="U180" s="7">
        <v>0.77</v>
      </c>
      <c r="V180" s="7">
        <v>0.23</v>
      </c>
      <c r="W180" s="7">
        <v>0.83</v>
      </c>
      <c r="X180" s="7">
        <v>17.77</v>
      </c>
      <c r="Y180" s="8">
        <v>20.04</v>
      </c>
      <c r="Z180" s="9">
        <v>206824.68</v>
      </c>
      <c r="AA180" s="7">
        <v>30.22</v>
      </c>
      <c r="AB180" s="7">
        <v>7.22</v>
      </c>
      <c r="AC180" s="8">
        <v>-0.37</v>
      </c>
      <c r="AD180" s="9">
        <v>1010261063.3099999</v>
      </c>
    </row>
    <row r="181" spans="1:30" ht="15" x14ac:dyDescent="0.25">
      <c r="A181" s="3" t="s">
        <v>355</v>
      </c>
      <c r="B181" s="7">
        <v>32.99</v>
      </c>
      <c r="C181" s="7">
        <v>14.12</v>
      </c>
      <c r="D181" s="7">
        <v>4.57</v>
      </c>
      <c r="E181" s="7">
        <v>1.0900000000000001</v>
      </c>
      <c r="F181" s="7">
        <v>0.85</v>
      </c>
      <c r="G181" s="7">
        <v>24.87</v>
      </c>
      <c r="H181" s="8">
        <v>21.63</v>
      </c>
      <c r="I181" s="8">
        <v>22.34</v>
      </c>
      <c r="J181" s="7">
        <v>4.72</v>
      </c>
      <c r="K181" s="7">
        <v>4.32</v>
      </c>
      <c r="L181" s="7">
        <v>-0.66</v>
      </c>
      <c r="M181" s="7">
        <v>-0.15</v>
      </c>
      <c r="N181" s="7">
        <v>1.02</v>
      </c>
      <c r="O181" s="7">
        <v>1.82</v>
      </c>
      <c r="P181" s="7">
        <v>-2.09</v>
      </c>
      <c r="Q181" s="7">
        <v>4.62</v>
      </c>
      <c r="R181" s="7">
        <v>23.88</v>
      </c>
      <c r="S181" s="7">
        <v>18.5</v>
      </c>
      <c r="T181" s="7">
        <v>22.95</v>
      </c>
      <c r="U181" s="7">
        <v>0.77</v>
      </c>
      <c r="V181" s="7">
        <v>0.23</v>
      </c>
      <c r="W181" s="7">
        <v>0.83</v>
      </c>
      <c r="X181" s="7">
        <v>17.77</v>
      </c>
      <c r="Y181" s="8">
        <v>20.04</v>
      </c>
      <c r="Z181" s="8">
        <v>10884.29</v>
      </c>
      <c r="AA181" s="7">
        <v>30.22</v>
      </c>
      <c r="AB181" s="7">
        <v>7.22</v>
      </c>
      <c r="AC181" s="8">
        <v>-0.39</v>
      </c>
      <c r="AD181" s="9">
        <v>1010261063.3099999</v>
      </c>
    </row>
    <row r="182" spans="1:30" ht="15" x14ac:dyDescent="0.25">
      <c r="A182" s="3" t="s">
        <v>464</v>
      </c>
      <c r="B182" s="7">
        <v>50</v>
      </c>
      <c r="C182" s="7">
        <v>2.04</v>
      </c>
      <c r="D182" s="8">
        <v>31.23</v>
      </c>
      <c r="E182" s="7">
        <v>2.13</v>
      </c>
      <c r="F182" s="7">
        <v>0.99</v>
      </c>
      <c r="G182" s="7">
        <v>59.88</v>
      </c>
      <c r="H182" s="8">
        <v>126.7</v>
      </c>
      <c r="I182" s="8">
        <v>198.11</v>
      </c>
      <c r="J182" s="7">
        <v>48.84</v>
      </c>
      <c r="K182" s="7">
        <v>48.37</v>
      </c>
      <c r="L182" s="7">
        <v>0</v>
      </c>
      <c r="M182" s="7">
        <v>0</v>
      </c>
      <c r="N182" s="7">
        <v>61.88</v>
      </c>
      <c r="O182" s="7">
        <v>6.03</v>
      </c>
      <c r="P182" s="7">
        <v>-1.32</v>
      </c>
      <c r="Q182" s="7">
        <v>2.97</v>
      </c>
      <c r="R182" s="7">
        <v>6.81</v>
      </c>
      <c r="S182" s="7">
        <v>3.18</v>
      </c>
      <c r="T182" s="7">
        <v>0</v>
      </c>
      <c r="U182" s="7">
        <v>0.47</v>
      </c>
      <c r="V182" s="7">
        <v>0.53</v>
      </c>
      <c r="W182" s="7">
        <v>0.02</v>
      </c>
      <c r="X182" s="7">
        <v>-42.66</v>
      </c>
      <c r="Y182" s="8">
        <v>-26.15</v>
      </c>
      <c r="Z182" s="12">
        <v>10250</v>
      </c>
      <c r="AA182" s="7">
        <v>23.49</v>
      </c>
      <c r="AB182" s="7">
        <v>1.6</v>
      </c>
      <c r="AC182" s="8">
        <v>-0.41</v>
      </c>
      <c r="AD182" s="9">
        <v>380313600</v>
      </c>
    </row>
    <row r="183" spans="1:30" ht="15" x14ac:dyDescent="0.25">
      <c r="A183" s="3" t="s">
        <v>488</v>
      </c>
      <c r="B183" s="7">
        <v>49.04</v>
      </c>
      <c r="C183" s="7">
        <v>2.2799999999999998</v>
      </c>
      <c r="D183" s="8">
        <v>30.63</v>
      </c>
      <c r="E183" s="7">
        <v>2.09</v>
      </c>
      <c r="F183" s="7">
        <v>0.97</v>
      </c>
      <c r="G183" s="7">
        <v>59.88</v>
      </c>
      <c r="H183" s="8">
        <v>126.7</v>
      </c>
      <c r="I183" s="8">
        <v>198.11</v>
      </c>
      <c r="J183" s="7">
        <v>47.9</v>
      </c>
      <c r="K183" s="7">
        <v>48.37</v>
      </c>
      <c r="L183" s="7">
        <v>0</v>
      </c>
      <c r="M183" s="7">
        <v>0</v>
      </c>
      <c r="N183" s="7">
        <v>60.69</v>
      </c>
      <c r="O183" s="7">
        <v>5.92</v>
      </c>
      <c r="P183" s="7">
        <v>-1.3</v>
      </c>
      <c r="Q183" s="7">
        <v>2.97</v>
      </c>
      <c r="R183" s="7">
        <v>6.81</v>
      </c>
      <c r="S183" s="7">
        <v>3.18</v>
      </c>
      <c r="T183" s="7">
        <v>0</v>
      </c>
      <c r="U183" s="7">
        <v>0.47</v>
      </c>
      <c r="V183" s="7">
        <v>0.53</v>
      </c>
      <c r="W183" s="7">
        <v>0.02</v>
      </c>
      <c r="X183" s="7">
        <v>-42.66</v>
      </c>
      <c r="Y183" s="8">
        <v>-26.15</v>
      </c>
      <c r="Z183" s="8">
        <v>7378</v>
      </c>
      <c r="AA183" s="7">
        <v>23.49</v>
      </c>
      <c r="AB183" s="7">
        <v>1.6</v>
      </c>
      <c r="AC183" s="8">
        <v>-0.4</v>
      </c>
      <c r="AD183" s="9">
        <v>380313600</v>
      </c>
    </row>
    <row r="184" spans="1:30" ht="15" x14ac:dyDescent="0.25">
      <c r="A184" s="3" t="s">
        <v>55</v>
      </c>
      <c r="B184" s="7">
        <v>17.420000000000002</v>
      </c>
      <c r="C184" s="7">
        <v>4.6100000000000003</v>
      </c>
      <c r="D184" s="8">
        <v>5.45</v>
      </c>
      <c r="E184" s="7">
        <v>2.09</v>
      </c>
      <c r="F184" s="7">
        <v>0.34</v>
      </c>
      <c r="G184" s="7">
        <v>23.88</v>
      </c>
      <c r="H184" s="8">
        <v>31.23</v>
      </c>
      <c r="I184" s="8">
        <v>21.34</v>
      </c>
      <c r="J184" s="7">
        <v>3.72</v>
      </c>
      <c r="K184" s="7">
        <v>7.28</v>
      </c>
      <c r="L184" s="7">
        <v>3.56</v>
      </c>
      <c r="M184" s="7">
        <v>2</v>
      </c>
      <c r="N184" s="7">
        <v>1.1599999999999999</v>
      </c>
      <c r="O184" s="7">
        <v>2.87</v>
      </c>
      <c r="P184" s="7">
        <v>-0.45</v>
      </c>
      <c r="Q184" s="7">
        <v>1.89</v>
      </c>
      <c r="R184" s="7">
        <v>38.31</v>
      </c>
      <c r="S184" s="7">
        <v>6.24</v>
      </c>
      <c r="T184" s="7">
        <v>11.39</v>
      </c>
      <c r="U184" s="7">
        <v>0.16</v>
      </c>
      <c r="V184" s="7">
        <v>0.68</v>
      </c>
      <c r="W184" s="7">
        <v>0.28999999999999998</v>
      </c>
      <c r="X184" s="7">
        <v>26.99</v>
      </c>
      <c r="Y184" s="8">
        <v>42.06</v>
      </c>
      <c r="Z184" s="9">
        <v>128231021.61</v>
      </c>
      <c r="AA184" s="7">
        <v>8.35</v>
      </c>
      <c r="AB184" s="7">
        <v>3.2</v>
      </c>
      <c r="AC184" s="8">
        <v>0.02</v>
      </c>
      <c r="AD184" s="9">
        <v>32646315635.439999</v>
      </c>
    </row>
    <row r="185" spans="1:30" ht="15" x14ac:dyDescent="0.25">
      <c r="A185" s="3" t="s">
        <v>257</v>
      </c>
      <c r="B185" s="7">
        <v>3.35</v>
      </c>
      <c r="C185" s="7">
        <v>3.91</v>
      </c>
      <c r="D185" s="8">
        <v>18.239999999999998</v>
      </c>
      <c r="E185" s="7">
        <v>0.88</v>
      </c>
      <c r="F185" s="7">
        <v>0.26</v>
      </c>
      <c r="G185" s="7">
        <v>47.86</v>
      </c>
      <c r="H185" s="7">
        <v>17.09</v>
      </c>
      <c r="I185" s="7">
        <v>3.74</v>
      </c>
      <c r="J185" s="7">
        <v>4</v>
      </c>
      <c r="K185" s="7">
        <v>4.18</v>
      </c>
      <c r="L185" s="7">
        <v>0.18</v>
      </c>
      <c r="M185" s="7">
        <v>0.04</v>
      </c>
      <c r="N185" s="7">
        <v>0.68</v>
      </c>
      <c r="O185" s="7">
        <v>1.92</v>
      </c>
      <c r="P185" s="7">
        <v>-0.36</v>
      </c>
      <c r="Q185" s="7">
        <v>2.0499999999999998</v>
      </c>
      <c r="R185" s="7">
        <v>4.8099999999999996</v>
      </c>
      <c r="S185" s="7">
        <v>1.43</v>
      </c>
      <c r="T185" s="7">
        <v>12.25</v>
      </c>
      <c r="U185" s="7">
        <v>0.3</v>
      </c>
      <c r="V185" s="7">
        <v>0.7</v>
      </c>
      <c r="W185" s="7">
        <v>0.38</v>
      </c>
      <c r="X185" s="7">
        <v>0</v>
      </c>
      <c r="Y185" s="8">
        <v>0</v>
      </c>
      <c r="Z185" s="9">
        <v>1395262.68</v>
      </c>
      <c r="AA185" s="7">
        <v>3.82</v>
      </c>
      <c r="AB185" s="7">
        <v>0.18</v>
      </c>
      <c r="AC185" s="8">
        <v>0</v>
      </c>
      <c r="AD185" s="9">
        <v>1279104504</v>
      </c>
    </row>
    <row r="186" spans="1:30" ht="15" x14ac:dyDescent="0.25">
      <c r="A186" s="3" t="s">
        <v>161</v>
      </c>
      <c r="B186" s="7">
        <v>11.22</v>
      </c>
      <c r="C186" s="7">
        <v>5.87</v>
      </c>
      <c r="D186" s="8">
        <v>8.7899999999999991</v>
      </c>
      <c r="E186" s="8">
        <v>0.62</v>
      </c>
      <c r="F186" s="8">
        <v>0.35</v>
      </c>
      <c r="G186" s="7">
        <v>34.619999999999997</v>
      </c>
      <c r="H186" s="7">
        <v>12.7</v>
      </c>
      <c r="I186" s="7">
        <v>8.16</v>
      </c>
      <c r="J186" s="7">
        <v>5.65</v>
      </c>
      <c r="K186" s="7">
        <v>9.51</v>
      </c>
      <c r="L186" s="7">
        <v>3.87</v>
      </c>
      <c r="M186" s="7">
        <v>0.42</v>
      </c>
      <c r="N186" s="7">
        <v>0.72</v>
      </c>
      <c r="O186" s="8">
        <v>8.1999999999999993</v>
      </c>
      <c r="P186" s="8">
        <v>-0.42</v>
      </c>
      <c r="Q186" s="7">
        <v>1.32</v>
      </c>
      <c r="R186" s="8">
        <v>7.04</v>
      </c>
      <c r="S186" s="8">
        <v>3.94</v>
      </c>
      <c r="T186" s="8">
        <v>6.13</v>
      </c>
      <c r="U186" s="7">
        <v>0.56000000000000005</v>
      </c>
      <c r="V186" s="7">
        <v>0.44</v>
      </c>
      <c r="W186" s="7">
        <v>0.48</v>
      </c>
      <c r="X186" s="7">
        <v>7.89</v>
      </c>
      <c r="Y186" s="8">
        <v>2.25</v>
      </c>
      <c r="Z186" s="10">
        <v>14506332</v>
      </c>
      <c r="AA186" s="7">
        <v>18.13</v>
      </c>
      <c r="AB186" s="7">
        <v>1.28</v>
      </c>
      <c r="AC186" s="8">
        <v>-0.2</v>
      </c>
      <c r="AD186" s="9">
        <v>4266439434.1799998</v>
      </c>
    </row>
    <row r="187" spans="1:30" ht="15" x14ac:dyDescent="0.25">
      <c r="A187" s="3" t="s">
        <v>34</v>
      </c>
      <c r="B187" s="7">
        <v>14.29</v>
      </c>
      <c r="C187" s="7">
        <v>14.98</v>
      </c>
      <c r="D187" s="8">
        <v>2.2999999999999998</v>
      </c>
      <c r="E187" s="8">
        <v>0.87</v>
      </c>
      <c r="F187" s="8">
        <v>0.25</v>
      </c>
      <c r="G187" s="7">
        <v>43.59</v>
      </c>
      <c r="H187" s="7">
        <v>35.42</v>
      </c>
      <c r="I187" s="7">
        <v>17.22</v>
      </c>
      <c r="J187" s="7">
        <v>1.1200000000000001</v>
      </c>
      <c r="K187" s="7">
        <v>2.02</v>
      </c>
      <c r="L187" s="7">
        <v>0.9</v>
      </c>
      <c r="M187" s="7">
        <v>0.69</v>
      </c>
      <c r="N187" s="7">
        <v>0.4</v>
      </c>
      <c r="O187" s="8">
        <v>1.51</v>
      </c>
      <c r="P187" s="8">
        <v>-0.44</v>
      </c>
      <c r="Q187" s="7">
        <v>1.65</v>
      </c>
      <c r="R187" s="8">
        <v>37.590000000000003</v>
      </c>
      <c r="S187" s="8">
        <v>10.95</v>
      </c>
      <c r="T187" s="8">
        <v>21.67</v>
      </c>
      <c r="U187" s="7">
        <v>0.28999999999999998</v>
      </c>
      <c r="V187" s="7">
        <v>0.67</v>
      </c>
      <c r="W187" s="7">
        <v>0.64</v>
      </c>
      <c r="X187" s="7">
        <v>22.81</v>
      </c>
      <c r="Y187" s="8">
        <v>0</v>
      </c>
      <c r="Z187" s="9">
        <v>220869268.78999999</v>
      </c>
      <c r="AA187" s="7">
        <v>16.5</v>
      </c>
      <c r="AB187" s="7">
        <v>6.2</v>
      </c>
      <c r="AC187" s="8">
        <v>-0.11</v>
      </c>
      <c r="AD187" s="9">
        <v>18949882502.630001</v>
      </c>
    </row>
    <row r="188" spans="1:30" ht="15" x14ac:dyDescent="0.25">
      <c r="A188" s="3" t="s">
        <v>441</v>
      </c>
      <c r="B188" s="7">
        <v>21.89</v>
      </c>
      <c r="C188" s="7">
        <v>12.65</v>
      </c>
      <c r="D188" s="8">
        <v>6.53</v>
      </c>
      <c r="E188" s="8">
        <v>2.2599999999999998</v>
      </c>
      <c r="F188" s="8">
        <v>0.69</v>
      </c>
      <c r="G188" s="7">
        <v>25.59</v>
      </c>
      <c r="H188" s="7">
        <v>20.96</v>
      </c>
      <c r="I188" s="7">
        <v>15.07</v>
      </c>
      <c r="J188" s="7">
        <v>4.7</v>
      </c>
      <c r="K188" s="7">
        <v>6.92</v>
      </c>
      <c r="L188" s="7">
        <v>2.34</v>
      </c>
      <c r="M188" s="7">
        <v>1.1200000000000001</v>
      </c>
      <c r="N188" s="7">
        <v>0.98</v>
      </c>
      <c r="O188" s="8">
        <v>63.43</v>
      </c>
      <c r="P188" s="8">
        <v>-0.97</v>
      </c>
      <c r="Q188" s="7">
        <v>1.04</v>
      </c>
      <c r="R188" s="8">
        <v>34.56</v>
      </c>
      <c r="S188" s="8">
        <v>10.49</v>
      </c>
      <c r="T188" s="8">
        <v>17.739999999999998</v>
      </c>
      <c r="U188" s="7">
        <v>0.3</v>
      </c>
      <c r="V188" s="7">
        <v>0.7</v>
      </c>
      <c r="W188" s="7">
        <v>0.7</v>
      </c>
      <c r="X188" s="7">
        <v>15.05</v>
      </c>
      <c r="Y188" s="8">
        <v>26.87</v>
      </c>
      <c r="Z188" s="8">
        <v>10668.22</v>
      </c>
      <c r="AA188" s="7">
        <v>9.69</v>
      </c>
      <c r="AB188" s="7">
        <v>3.35</v>
      </c>
      <c r="AC188" s="8">
        <v>0.13</v>
      </c>
      <c r="AD188" s="9">
        <v>3585620618.96</v>
      </c>
    </row>
    <row r="189" spans="1:30" ht="15" x14ac:dyDescent="0.25">
      <c r="A189" s="3" t="s">
        <v>461</v>
      </c>
      <c r="B189" s="7">
        <v>19.45</v>
      </c>
      <c r="C189" s="7">
        <v>15.66</v>
      </c>
      <c r="D189" s="8">
        <v>5.81</v>
      </c>
      <c r="E189" s="7">
        <v>2.0099999999999998</v>
      </c>
      <c r="F189" s="7">
        <v>0.61</v>
      </c>
      <c r="G189" s="7">
        <v>25.59</v>
      </c>
      <c r="H189" s="7">
        <v>20.96</v>
      </c>
      <c r="I189" s="7">
        <v>15.07</v>
      </c>
      <c r="J189" s="7">
        <v>4.18</v>
      </c>
      <c r="K189" s="7">
        <v>6.92</v>
      </c>
      <c r="L189" s="7">
        <v>2.34</v>
      </c>
      <c r="M189" s="7">
        <v>1.1200000000000001</v>
      </c>
      <c r="N189" s="7">
        <v>0.88</v>
      </c>
      <c r="O189" s="7">
        <v>56.36</v>
      </c>
      <c r="P189" s="7">
        <v>-0.86</v>
      </c>
      <c r="Q189" s="7">
        <v>1.04</v>
      </c>
      <c r="R189" s="7">
        <v>34.56</v>
      </c>
      <c r="S189" s="7">
        <v>10.49</v>
      </c>
      <c r="T189" s="7">
        <v>17.739999999999998</v>
      </c>
      <c r="U189" s="7">
        <v>0.3</v>
      </c>
      <c r="V189" s="7">
        <v>0.7</v>
      </c>
      <c r="W189" s="7">
        <v>0.7</v>
      </c>
      <c r="X189" s="7">
        <v>15.05</v>
      </c>
      <c r="Y189" s="8">
        <v>26.87</v>
      </c>
      <c r="Z189" s="8">
        <v>18345</v>
      </c>
      <c r="AA189" s="7">
        <v>9.69</v>
      </c>
      <c r="AB189" s="7">
        <v>3.35</v>
      </c>
      <c r="AC189" s="8">
        <v>0.11</v>
      </c>
      <c r="AD189" s="9">
        <v>3585620618.96</v>
      </c>
    </row>
    <row r="190" spans="1:30" ht="15" x14ac:dyDescent="0.25">
      <c r="A190" s="3" t="s">
        <v>435</v>
      </c>
      <c r="B190" s="7">
        <v>21.88</v>
      </c>
      <c r="C190" s="7">
        <v>13.92</v>
      </c>
      <c r="D190" s="8">
        <v>6.53</v>
      </c>
      <c r="E190" s="8">
        <v>2.2599999999999998</v>
      </c>
      <c r="F190" s="8">
        <v>0.69</v>
      </c>
      <c r="G190" s="7">
        <v>25.59</v>
      </c>
      <c r="H190" s="7">
        <v>20.96</v>
      </c>
      <c r="I190" s="7">
        <v>15.07</v>
      </c>
      <c r="J190" s="8">
        <v>4.7</v>
      </c>
      <c r="K190" s="8">
        <v>6.92</v>
      </c>
      <c r="L190" s="7">
        <v>2.34</v>
      </c>
      <c r="M190" s="7">
        <v>1.1200000000000001</v>
      </c>
      <c r="N190" s="8">
        <v>0.98</v>
      </c>
      <c r="O190" s="8">
        <v>63.4</v>
      </c>
      <c r="P190" s="8">
        <v>-0.97</v>
      </c>
      <c r="Q190" s="7">
        <v>1.04</v>
      </c>
      <c r="R190" s="8">
        <v>34.56</v>
      </c>
      <c r="S190" s="8">
        <v>10.49</v>
      </c>
      <c r="T190" s="8">
        <v>17.739999999999998</v>
      </c>
      <c r="U190" s="7">
        <v>0.3</v>
      </c>
      <c r="V190" s="7">
        <v>0.7</v>
      </c>
      <c r="W190" s="7">
        <v>0.7</v>
      </c>
      <c r="X190" s="7">
        <v>15.05</v>
      </c>
      <c r="Y190" s="8">
        <v>26.87</v>
      </c>
      <c r="Z190" s="8">
        <v>17153.5</v>
      </c>
      <c r="AA190" s="7">
        <v>9.69</v>
      </c>
      <c r="AB190" s="7">
        <v>3.35</v>
      </c>
      <c r="AC190" s="8">
        <v>0.13</v>
      </c>
      <c r="AD190" s="9">
        <v>3585620618.96</v>
      </c>
    </row>
    <row r="191" spans="1:30" ht="15" x14ac:dyDescent="0.25">
      <c r="A191" s="3" t="s">
        <v>564</v>
      </c>
      <c r="B191" s="7">
        <v>0</v>
      </c>
      <c r="C191" s="7">
        <v>0</v>
      </c>
      <c r="D191" s="8">
        <v>0</v>
      </c>
      <c r="E191" s="8">
        <v>0</v>
      </c>
      <c r="F191" s="8">
        <v>0</v>
      </c>
      <c r="G191" s="7">
        <v>67.41</v>
      </c>
      <c r="H191" s="7">
        <v>43.96</v>
      </c>
      <c r="I191" s="7">
        <v>31.8</v>
      </c>
      <c r="J191" s="8">
        <v>0</v>
      </c>
      <c r="K191" s="8">
        <v>-1.64</v>
      </c>
      <c r="L191" s="7">
        <v>-1.64</v>
      </c>
      <c r="M191" s="7">
        <v>-0.38</v>
      </c>
      <c r="N191" s="8">
        <v>0</v>
      </c>
      <c r="O191" s="8">
        <v>0</v>
      </c>
      <c r="P191" s="8">
        <v>0</v>
      </c>
      <c r="Q191" s="7">
        <v>3.65</v>
      </c>
      <c r="R191" s="8">
        <v>16.940000000000001</v>
      </c>
      <c r="S191" s="7">
        <v>14.42</v>
      </c>
      <c r="T191" s="7">
        <v>14.11</v>
      </c>
      <c r="U191" s="7">
        <v>0.85</v>
      </c>
      <c r="V191" s="7">
        <v>0.15</v>
      </c>
      <c r="W191" s="7">
        <v>0.45</v>
      </c>
      <c r="X191" s="7">
        <v>25.98</v>
      </c>
      <c r="Y191" s="7">
        <v>60.63</v>
      </c>
      <c r="Z191" s="8">
        <v>0</v>
      </c>
      <c r="AA191" s="7">
        <v>2.4700000000000002</v>
      </c>
      <c r="AB191" s="7">
        <v>0.42</v>
      </c>
      <c r="AC191" s="7">
        <v>0</v>
      </c>
      <c r="AD191" s="8">
        <v>0</v>
      </c>
    </row>
    <row r="192" spans="1:30" ht="15" x14ac:dyDescent="0.25">
      <c r="A192" s="3" t="s">
        <v>450</v>
      </c>
      <c r="B192" s="7">
        <v>27.5</v>
      </c>
      <c r="C192" s="7">
        <v>0</v>
      </c>
      <c r="D192" s="8">
        <v>5.49</v>
      </c>
      <c r="E192" s="8">
        <v>-1.1299999999999999</v>
      </c>
      <c r="F192" s="8">
        <v>0.27</v>
      </c>
      <c r="G192" s="7">
        <v>39.799999999999997</v>
      </c>
      <c r="H192" s="7">
        <v>8.98</v>
      </c>
      <c r="I192" s="7">
        <v>5.31</v>
      </c>
      <c r="J192" s="8">
        <v>3.25</v>
      </c>
      <c r="K192" s="8">
        <v>12.94</v>
      </c>
      <c r="L192" s="7">
        <v>10.72</v>
      </c>
      <c r="M192" s="7">
        <v>0</v>
      </c>
      <c r="N192" s="8">
        <v>0.28999999999999998</v>
      </c>
      <c r="O192" s="8">
        <v>0.93</v>
      </c>
      <c r="P192" s="8">
        <v>-0.91</v>
      </c>
      <c r="Q192" s="7">
        <v>1.71</v>
      </c>
      <c r="R192" s="8">
        <v>-20.53</v>
      </c>
      <c r="S192" s="7">
        <v>4.92</v>
      </c>
      <c r="T192" s="7">
        <v>11.87</v>
      </c>
      <c r="U192" s="7">
        <v>-0.24</v>
      </c>
      <c r="V192" s="7">
        <v>1.24</v>
      </c>
      <c r="W192" s="7">
        <v>0.93</v>
      </c>
      <c r="X192" s="7">
        <v>12.05</v>
      </c>
      <c r="Y192" s="8">
        <v>0</v>
      </c>
      <c r="Z192" s="8">
        <v>8730</v>
      </c>
      <c r="AA192" s="7">
        <v>-24.39</v>
      </c>
      <c r="AB192" s="7">
        <v>5.01</v>
      </c>
      <c r="AC192" s="8">
        <v>-0.09</v>
      </c>
      <c r="AD192" s="9">
        <v>116651073.17</v>
      </c>
    </row>
    <row r="193" spans="1:30" ht="15" x14ac:dyDescent="0.25">
      <c r="A193" s="3" t="s">
        <v>380</v>
      </c>
      <c r="B193" s="7">
        <v>11.27</v>
      </c>
      <c r="C193" s="7">
        <v>0</v>
      </c>
      <c r="D193" s="8">
        <v>2.25</v>
      </c>
      <c r="E193" s="7">
        <v>-0.46</v>
      </c>
      <c r="F193" s="7">
        <v>0.11</v>
      </c>
      <c r="G193" s="7">
        <v>39.799999999999997</v>
      </c>
      <c r="H193" s="7">
        <v>8.98</v>
      </c>
      <c r="I193" s="7">
        <v>5.31</v>
      </c>
      <c r="J193" s="8">
        <v>1.33</v>
      </c>
      <c r="K193" s="8">
        <v>12.94</v>
      </c>
      <c r="L193" s="7">
        <v>10.72</v>
      </c>
      <c r="M193" s="7">
        <v>0</v>
      </c>
      <c r="N193" s="7">
        <v>0.12</v>
      </c>
      <c r="O193" s="7">
        <v>0.38</v>
      </c>
      <c r="P193" s="7">
        <v>-0.37</v>
      </c>
      <c r="Q193" s="7">
        <v>1.71</v>
      </c>
      <c r="R193" s="8">
        <v>-20.53</v>
      </c>
      <c r="S193" s="7">
        <v>4.92</v>
      </c>
      <c r="T193" s="7">
        <v>11.87</v>
      </c>
      <c r="U193" s="7">
        <v>-0.24</v>
      </c>
      <c r="V193" s="7">
        <v>1.24</v>
      </c>
      <c r="W193" s="7">
        <v>0.93</v>
      </c>
      <c r="X193" s="7">
        <v>12.05</v>
      </c>
      <c r="Y193" s="8">
        <v>0</v>
      </c>
      <c r="Z193" s="8">
        <v>7373.25</v>
      </c>
      <c r="AA193" s="7">
        <v>-24.39</v>
      </c>
      <c r="AB193" s="7">
        <v>5.01</v>
      </c>
      <c r="AC193" s="8">
        <v>-0.04</v>
      </c>
      <c r="AD193" s="9">
        <v>116651073.17</v>
      </c>
    </row>
    <row r="194" spans="1:30" ht="15" x14ac:dyDescent="0.25">
      <c r="A194" s="3" t="s">
        <v>507</v>
      </c>
      <c r="B194" s="7">
        <v>7.91</v>
      </c>
      <c r="C194" s="7">
        <v>0</v>
      </c>
      <c r="D194" s="8">
        <v>-1.86</v>
      </c>
      <c r="E194" s="7">
        <v>0.35</v>
      </c>
      <c r="F194" s="7">
        <v>0.06</v>
      </c>
      <c r="G194" s="7">
        <v>31.14</v>
      </c>
      <c r="H194" s="7">
        <v>5.88</v>
      </c>
      <c r="I194" s="7">
        <v>-6.12</v>
      </c>
      <c r="J194" s="7">
        <v>1.93</v>
      </c>
      <c r="K194" s="8">
        <v>10.53</v>
      </c>
      <c r="L194" s="7">
        <v>9.31</v>
      </c>
      <c r="M194" s="7">
        <v>1.67</v>
      </c>
      <c r="N194" s="7">
        <v>0.11</v>
      </c>
      <c r="O194" s="7">
        <v>0.86</v>
      </c>
      <c r="P194" s="7">
        <v>-0.11</v>
      </c>
      <c r="Q194" s="7">
        <v>1.2</v>
      </c>
      <c r="R194" s="7">
        <v>-18.64</v>
      </c>
      <c r="S194" s="7">
        <v>-3.29</v>
      </c>
      <c r="T194" s="7">
        <v>4.2300000000000004</v>
      </c>
      <c r="U194" s="7">
        <v>0.18</v>
      </c>
      <c r="V194" s="7">
        <v>0.68</v>
      </c>
      <c r="W194" s="7">
        <v>0.54</v>
      </c>
      <c r="X194" s="7">
        <v>-3.61</v>
      </c>
      <c r="Y194" s="8">
        <v>0</v>
      </c>
      <c r="Z194" s="8">
        <v>2435.75</v>
      </c>
      <c r="AA194" s="7">
        <v>22.87</v>
      </c>
      <c r="AB194" s="7">
        <v>-4.26</v>
      </c>
      <c r="AC194" s="8">
        <v>-0.08</v>
      </c>
      <c r="AD194" s="9">
        <v>153698992.77000001</v>
      </c>
    </row>
    <row r="195" spans="1:30" ht="15" x14ac:dyDescent="0.25">
      <c r="A195" s="3" t="s">
        <v>379</v>
      </c>
      <c r="B195" s="7">
        <v>2.57</v>
      </c>
      <c r="C195" s="7">
        <v>0</v>
      </c>
      <c r="D195" s="8">
        <v>-0.6</v>
      </c>
      <c r="E195" s="7">
        <v>0.11</v>
      </c>
      <c r="F195" s="7">
        <v>0.02</v>
      </c>
      <c r="G195" s="7">
        <v>31.14</v>
      </c>
      <c r="H195" s="7">
        <v>5.88</v>
      </c>
      <c r="I195" s="7">
        <v>-6.12</v>
      </c>
      <c r="J195" s="7">
        <v>0.63</v>
      </c>
      <c r="K195" s="7">
        <v>10.53</v>
      </c>
      <c r="L195" s="7">
        <v>9.31</v>
      </c>
      <c r="M195" s="7">
        <v>1.67</v>
      </c>
      <c r="N195" s="7">
        <v>0.04</v>
      </c>
      <c r="O195" s="7">
        <v>0.28000000000000003</v>
      </c>
      <c r="P195" s="7">
        <v>-0.03</v>
      </c>
      <c r="Q195" s="7">
        <v>1.2</v>
      </c>
      <c r="R195" s="7">
        <v>-18.64</v>
      </c>
      <c r="S195" s="7">
        <v>-3.29</v>
      </c>
      <c r="T195" s="7">
        <v>4.2300000000000004</v>
      </c>
      <c r="U195" s="7">
        <v>0.18</v>
      </c>
      <c r="V195" s="7">
        <v>0.68</v>
      </c>
      <c r="W195" s="7">
        <v>0.54</v>
      </c>
      <c r="X195" s="7">
        <v>-3.61</v>
      </c>
      <c r="Y195" s="8">
        <v>0</v>
      </c>
      <c r="Z195" s="8">
        <v>41010.79</v>
      </c>
      <c r="AA195" s="7">
        <v>22.87</v>
      </c>
      <c r="AB195" s="7">
        <v>-4.26</v>
      </c>
      <c r="AC195" s="8">
        <v>-0.03</v>
      </c>
      <c r="AD195" s="9">
        <v>153698992.77000001</v>
      </c>
    </row>
    <row r="196" spans="1:30" ht="15" x14ac:dyDescent="0.25">
      <c r="A196" s="3" t="s">
        <v>399</v>
      </c>
      <c r="B196" s="7">
        <v>1.55</v>
      </c>
      <c r="C196" s="7">
        <v>0</v>
      </c>
      <c r="D196" s="8">
        <v>8.25</v>
      </c>
      <c r="E196" s="7">
        <v>0.56999999999999995</v>
      </c>
      <c r="F196" s="7">
        <v>0.27</v>
      </c>
      <c r="G196" s="7">
        <v>14.8</v>
      </c>
      <c r="H196" s="7">
        <v>6.65</v>
      </c>
      <c r="I196" s="7">
        <v>3.47</v>
      </c>
      <c r="J196" s="7">
        <v>4.3099999999999996</v>
      </c>
      <c r="K196" s="7">
        <v>8.5399999999999991</v>
      </c>
      <c r="L196" s="7">
        <v>4.2300000000000004</v>
      </c>
      <c r="M196" s="7">
        <v>0.56000000000000005</v>
      </c>
      <c r="N196" s="7">
        <v>0.28999999999999998</v>
      </c>
      <c r="O196" s="7">
        <v>10.85</v>
      </c>
      <c r="P196" s="7">
        <v>-0.43</v>
      </c>
      <c r="Q196" s="7">
        <v>1.07</v>
      </c>
      <c r="R196" s="7">
        <v>6.93</v>
      </c>
      <c r="S196" s="7">
        <v>3.23</v>
      </c>
      <c r="T196" s="7">
        <v>6.42</v>
      </c>
      <c r="U196" s="7">
        <v>0.47</v>
      </c>
      <c r="V196" s="7">
        <v>0.53</v>
      </c>
      <c r="W196" s="7">
        <v>0.93</v>
      </c>
      <c r="X196" s="7">
        <v>9.7899999999999991</v>
      </c>
      <c r="Y196" s="8">
        <v>0</v>
      </c>
      <c r="Z196" s="8">
        <v>44142.36</v>
      </c>
      <c r="AA196" s="7">
        <v>2.71</v>
      </c>
      <c r="AB196" s="7">
        <v>0.19</v>
      </c>
      <c r="AC196" s="8">
        <v>-0.01</v>
      </c>
      <c r="AD196" s="9">
        <v>172513651.5</v>
      </c>
    </row>
    <row r="197" spans="1:30" ht="15" x14ac:dyDescent="0.25">
      <c r="A197" s="3" t="s">
        <v>381</v>
      </c>
      <c r="B197" s="7">
        <v>0.77</v>
      </c>
      <c r="C197" s="7">
        <v>0</v>
      </c>
      <c r="D197" s="8">
        <v>4.0999999999999996</v>
      </c>
      <c r="E197" s="7">
        <v>0.28000000000000003</v>
      </c>
      <c r="F197" s="7">
        <v>0.13</v>
      </c>
      <c r="G197" s="7">
        <v>14.8</v>
      </c>
      <c r="H197" s="7">
        <v>6.65</v>
      </c>
      <c r="I197" s="7">
        <v>3.47</v>
      </c>
      <c r="J197" s="8">
        <v>2.14</v>
      </c>
      <c r="K197" s="7">
        <v>8.5399999999999991</v>
      </c>
      <c r="L197" s="7">
        <v>4.2300000000000004</v>
      </c>
      <c r="M197" s="7">
        <v>0.56000000000000005</v>
      </c>
      <c r="N197" s="7">
        <v>0.14000000000000001</v>
      </c>
      <c r="O197" s="7">
        <v>5.39</v>
      </c>
      <c r="P197" s="7">
        <v>-0.21</v>
      </c>
      <c r="Q197" s="7">
        <v>1.07</v>
      </c>
      <c r="R197" s="7">
        <v>6.93</v>
      </c>
      <c r="S197" s="7">
        <v>3.23</v>
      </c>
      <c r="T197" s="7">
        <v>6.42</v>
      </c>
      <c r="U197" s="7">
        <v>0.47</v>
      </c>
      <c r="V197" s="7">
        <v>0.53</v>
      </c>
      <c r="W197" s="7">
        <v>0.93</v>
      </c>
      <c r="X197" s="7">
        <v>9.7899999999999991</v>
      </c>
      <c r="Y197" s="8">
        <v>0</v>
      </c>
      <c r="Z197" s="8">
        <v>46901.64</v>
      </c>
      <c r="AA197" s="7">
        <v>2.71</v>
      </c>
      <c r="AB197" s="7">
        <v>0.19</v>
      </c>
      <c r="AC197" s="8">
        <v>-0.01</v>
      </c>
      <c r="AD197" s="9">
        <v>172513651.5</v>
      </c>
    </row>
    <row r="198" spans="1:30" ht="15" x14ac:dyDescent="0.25">
      <c r="A198" s="3" t="s">
        <v>565</v>
      </c>
      <c r="B198" s="7">
        <v>0</v>
      </c>
      <c r="C198" s="7">
        <v>0</v>
      </c>
      <c r="D198" s="8">
        <v>0</v>
      </c>
      <c r="E198" s="7">
        <v>0</v>
      </c>
      <c r="F198" s="7">
        <v>0</v>
      </c>
      <c r="G198" s="7">
        <v>14.8</v>
      </c>
      <c r="H198" s="7">
        <v>6.65</v>
      </c>
      <c r="I198" s="7">
        <v>3.47</v>
      </c>
      <c r="J198" s="8">
        <v>0</v>
      </c>
      <c r="K198" s="7">
        <v>8.5399999999999991</v>
      </c>
      <c r="L198" s="7">
        <v>4.2300000000000004</v>
      </c>
      <c r="M198" s="7">
        <v>0.56000000000000005</v>
      </c>
      <c r="N198" s="7">
        <v>0</v>
      </c>
      <c r="O198" s="7">
        <v>0</v>
      </c>
      <c r="P198" s="7">
        <v>0</v>
      </c>
      <c r="Q198" s="7">
        <v>1.07</v>
      </c>
      <c r="R198" s="7">
        <v>6.93</v>
      </c>
      <c r="S198" s="7">
        <v>3.23</v>
      </c>
      <c r="T198" s="7">
        <v>6.42</v>
      </c>
      <c r="U198" s="7">
        <v>0.47</v>
      </c>
      <c r="V198" s="7">
        <v>0.53</v>
      </c>
      <c r="W198" s="7">
        <v>0.93</v>
      </c>
      <c r="X198" s="7">
        <v>9.7899999999999991</v>
      </c>
      <c r="Y198" s="7">
        <v>0</v>
      </c>
      <c r="Z198" s="8">
        <v>0</v>
      </c>
      <c r="AA198" s="7">
        <v>2.71</v>
      </c>
      <c r="AB198" s="7">
        <v>0.19</v>
      </c>
      <c r="AC198" s="8">
        <v>0</v>
      </c>
      <c r="AD198" s="9">
        <v>172513651.5</v>
      </c>
    </row>
    <row r="199" spans="1:30" ht="15" x14ac:dyDescent="0.25">
      <c r="A199" s="3" t="s">
        <v>238</v>
      </c>
      <c r="B199" s="7">
        <v>7.07</v>
      </c>
      <c r="C199" s="7">
        <v>9.7100000000000009</v>
      </c>
      <c r="D199" s="8">
        <v>6.62</v>
      </c>
      <c r="E199" s="7">
        <v>3.18</v>
      </c>
      <c r="F199" s="7">
        <v>0.7</v>
      </c>
      <c r="G199" s="7">
        <v>37.380000000000003</v>
      </c>
      <c r="H199" s="7">
        <v>21.2</v>
      </c>
      <c r="I199" s="7">
        <v>16.88</v>
      </c>
      <c r="J199" s="8">
        <v>5.27</v>
      </c>
      <c r="K199" s="8">
        <v>4.7300000000000004</v>
      </c>
      <c r="L199" s="7">
        <v>-0.54</v>
      </c>
      <c r="M199" s="7">
        <v>-0.33</v>
      </c>
      <c r="N199" s="7">
        <v>1.1200000000000001</v>
      </c>
      <c r="O199" s="7">
        <v>2.99</v>
      </c>
      <c r="P199" s="7">
        <v>-2.4500000000000002</v>
      </c>
      <c r="Q199" s="7">
        <v>1.49</v>
      </c>
      <c r="R199" s="7">
        <v>48.09</v>
      </c>
      <c r="S199" s="7">
        <v>10.62</v>
      </c>
      <c r="T199" s="7">
        <v>29.62</v>
      </c>
      <c r="U199" s="7">
        <v>0.22</v>
      </c>
      <c r="V199" s="7">
        <v>0.73</v>
      </c>
      <c r="W199" s="7">
        <v>0.63</v>
      </c>
      <c r="X199" s="7">
        <v>0</v>
      </c>
      <c r="Y199" s="8">
        <v>0</v>
      </c>
      <c r="Z199" s="9">
        <v>7042624.21</v>
      </c>
      <c r="AA199" s="7">
        <v>2.2200000000000002</v>
      </c>
      <c r="AB199" s="7">
        <v>1.07</v>
      </c>
      <c r="AC199" s="8">
        <v>0.01</v>
      </c>
      <c r="AD199" s="9">
        <v>2063556872.1600001</v>
      </c>
    </row>
    <row r="200" spans="1:30" ht="15" x14ac:dyDescent="0.25">
      <c r="A200" s="3" t="s">
        <v>63</v>
      </c>
      <c r="B200" s="7">
        <v>6.82</v>
      </c>
      <c r="C200" s="7">
        <v>0</v>
      </c>
      <c r="D200" s="8">
        <v>-3.34</v>
      </c>
      <c r="E200" s="7">
        <v>5.04</v>
      </c>
      <c r="F200" s="7">
        <v>0.38</v>
      </c>
      <c r="G200" s="7">
        <v>100</v>
      </c>
      <c r="H200" s="7">
        <v>-36.99</v>
      </c>
      <c r="I200" s="7">
        <v>-59.42</v>
      </c>
      <c r="J200" s="8">
        <v>-5.36</v>
      </c>
      <c r="K200" s="7">
        <v>-5.37</v>
      </c>
      <c r="L200" s="7">
        <v>-0.01</v>
      </c>
      <c r="M200" s="7">
        <v>0.01</v>
      </c>
      <c r="N200" s="7">
        <v>1.98</v>
      </c>
      <c r="O200" s="7">
        <v>-5.0199999999999996</v>
      </c>
      <c r="P200" s="7">
        <v>-0.96</v>
      </c>
      <c r="Q200" s="7">
        <v>0.89</v>
      </c>
      <c r="R200" s="7">
        <v>-150.85</v>
      </c>
      <c r="S200" s="7">
        <v>-11.42</v>
      </c>
      <c r="T200" s="7">
        <v>-28.71</v>
      </c>
      <c r="U200" s="7">
        <v>0.08</v>
      </c>
      <c r="V200" s="7">
        <v>0.92</v>
      </c>
      <c r="W200" s="7">
        <v>0.19</v>
      </c>
      <c r="X200" s="7">
        <v>-4.9400000000000004</v>
      </c>
      <c r="Y200" s="8">
        <v>0</v>
      </c>
      <c r="Z200" s="9">
        <v>119462278.18000001</v>
      </c>
      <c r="AA200" s="7">
        <v>1.35</v>
      </c>
      <c r="AB200" s="7">
        <v>-2.04</v>
      </c>
      <c r="AC200" s="8">
        <v>-0.01</v>
      </c>
      <c r="AD200" s="9">
        <v>1890826647.3800001</v>
      </c>
    </row>
    <row r="201" spans="1:30" ht="15" x14ac:dyDescent="0.25">
      <c r="A201" s="3" t="s">
        <v>170</v>
      </c>
      <c r="B201" s="7">
        <v>6.74</v>
      </c>
      <c r="C201" s="7">
        <v>8.02</v>
      </c>
      <c r="D201" s="8">
        <v>10</v>
      </c>
      <c r="E201" s="7">
        <v>1.82</v>
      </c>
      <c r="F201" s="7">
        <v>1.8</v>
      </c>
      <c r="G201" s="7">
        <v>0</v>
      </c>
      <c r="H201" s="7">
        <v>0</v>
      </c>
      <c r="I201" s="7">
        <v>0</v>
      </c>
      <c r="J201" s="8">
        <v>8.68</v>
      </c>
      <c r="K201" s="8">
        <v>8.27</v>
      </c>
      <c r="L201" s="7">
        <v>-0.42</v>
      </c>
      <c r="M201" s="7">
        <v>-0.09</v>
      </c>
      <c r="N201" s="7">
        <v>0</v>
      </c>
      <c r="O201" s="7">
        <v>14.58</v>
      </c>
      <c r="P201" s="7">
        <v>-2.08</v>
      </c>
      <c r="Q201" s="7">
        <v>13.42</v>
      </c>
      <c r="R201" s="7">
        <v>18.18</v>
      </c>
      <c r="S201" s="7">
        <v>18</v>
      </c>
      <c r="T201" s="7">
        <v>17.96</v>
      </c>
      <c r="U201" s="7">
        <v>0.99</v>
      </c>
      <c r="V201" s="7">
        <v>0.01</v>
      </c>
      <c r="W201" s="7">
        <v>0</v>
      </c>
      <c r="X201" s="7">
        <v>0</v>
      </c>
      <c r="Y201" s="8">
        <v>13.16</v>
      </c>
      <c r="Z201" s="9">
        <v>16587180.07</v>
      </c>
      <c r="AA201" s="7">
        <v>3.71</v>
      </c>
      <c r="AB201" s="7">
        <v>0.67</v>
      </c>
      <c r="AC201" s="8">
        <v>0.76</v>
      </c>
      <c r="AD201" s="9">
        <v>20220000000</v>
      </c>
    </row>
    <row r="202" spans="1:30" ht="15" x14ac:dyDescent="0.25">
      <c r="A202" s="3" t="s">
        <v>68</v>
      </c>
      <c r="B202" s="7">
        <v>12.44</v>
      </c>
      <c r="C202" s="7">
        <v>4.54</v>
      </c>
      <c r="D202" s="8">
        <v>5.63</v>
      </c>
      <c r="E202" s="7">
        <v>0.78</v>
      </c>
      <c r="F202" s="7">
        <v>0.35</v>
      </c>
      <c r="G202" s="7">
        <v>33.93</v>
      </c>
      <c r="H202" s="7">
        <v>20.63</v>
      </c>
      <c r="I202" s="7">
        <v>17.61</v>
      </c>
      <c r="J202" s="8">
        <v>4.8</v>
      </c>
      <c r="K202" s="8">
        <v>6.26</v>
      </c>
      <c r="L202" s="7">
        <v>1.46</v>
      </c>
      <c r="M202" s="7">
        <v>0.24</v>
      </c>
      <c r="N202" s="7">
        <v>0.99</v>
      </c>
      <c r="O202" s="7">
        <v>0.92</v>
      </c>
      <c r="P202" s="7">
        <v>-0.8</v>
      </c>
      <c r="Q202" s="7">
        <v>3.13</v>
      </c>
      <c r="R202" s="7">
        <v>13.9</v>
      </c>
      <c r="S202" s="7">
        <v>6.22</v>
      </c>
      <c r="T202" s="7">
        <v>8.81</v>
      </c>
      <c r="U202" s="7">
        <v>0.45</v>
      </c>
      <c r="V202" s="7">
        <v>0.51</v>
      </c>
      <c r="W202" s="7">
        <v>0.35</v>
      </c>
      <c r="X202" s="7">
        <v>8.44</v>
      </c>
      <c r="Y202" s="8">
        <v>42.32</v>
      </c>
      <c r="Z202" s="9">
        <v>76872016.709999993</v>
      </c>
      <c r="AA202" s="7">
        <v>15.9</v>
      </c>
      <c r="AB202" s="7">
        <v>2.21</v>
      </c>
      <c r="AC202" s="8">
        <v>-0.1</v>
      </c>
      <c r="AD202" s="9">
        <v>4972800419.5600004</v>
      </c>
    </row>
    <row r="203" spans="1:30" ht="15" x14ac:dyDescent="0.25">
      <c r="A203" s="3" t="s">
        <v>221</v>
      </c>
      <c r="B203" s="7">
        <v>16.239999999999998</v>
      </c>
      <c r="C203" s="7">
        <v>1.86</v>
      </c>
      <c r="D203" s="8">
        <v>-51.41</v>
      </c>
      <c r="E203" s="7">
        <v>1.2</v>
      </c>
      <c r="F203" s="7">
        <v>0.37</v>
      </c>
      <c r="G203" s="7">
        <v>30.09</v>
      </c>
      <c r="H203" s="7">
        <v>2.9</v>
      </c>
      <c r="I203" s="7">
        <v>-1.58</v>
      </c>
      <c r="J203" s="8">
        <v>28.05</v>
      </c>
      <c r="K203" s="8">
        <v>47.71</v>
      </c>
      <c r="L203" s="7">
        <v>19.66</v>
      </c>
      <c r="M203" s="7">
        <v>0.84</v>
      </c>
      <c r="N203" s="7">
        <v>0.81</v>
      </c>
      <c r="O203" s="7">
        <v>27.24</v>
      </c>
      <c r="P203" s="7">
        <v>-0.51</v>
      </c>
      <c r="Q203" s="7">
        <v>1.05</v>
      </c>
      <c r="R203" s="7">
        <v>-2.34</v>
      </c>
      <c r="S203" s="7">
        <v>-0.72</v>
      </c>
      <c r="T203" s="7">
        <v>1.33</v>
      </c>
      <c r="U203" s="7">
        <v>0.31</v>
      </c>
      <c r="V203" s="7">
        <v>0.69</v>
      </c>
      <c r="W203" s="7">
        <v>0.46</v>
      </c>
      <c r="X203" s="7">
        <v>27.93</v>
      </c>
      <c r="Y203" s="8">
        <v>0</v>
      </c>
      <c r="Z203" s="9">
        <v>3383959.18</v>
      </c>
      <c r="AA203" s="7">
        <v>13.51</v>
      </c>
      <c r="AB203" s="7">
        <v>-0.32</v>
      </c>
      <c r="AC203" s="8">
        <v>-0.47</v>
      </c>
      <c r="AD203" s="9">
        <v>9103791007.3600006</v>
      </c>
    </row>
    <row r="204" spans="1:30" ht="15" x14ac:dyDescent="0.25">
      <c r="A204" s="3" t="s">
        <v>241</v>
      </c>
      <c r="B204" s="7">
        <v>9.3800000000000008</v>
      </c>
      <c r="C204" s="7">
        <v>0.15</v>
      </c>
      <c r="D204" s="7">
        <v>29.17</v>
      </c>
      <c r="E204" s="7">
        <v>0.92</v>
      </c>
      <c r="F204" s="7">
        <v>0.34</v>
      </c>
      <c r="G204" s="7">
        <v>56.59</v>
      </c>
      <c r="H204" s="7">
        <v>21.25</v>
      </c>
      <c r="I204" s="7">
        <v>6.26</v>
      </c>
      <c r="J204" s="8">
        <v>8.59</v>
      </c>
      <c r="K204" s="8">
        <v>12.35</v>
      </c>
      <c r="L204" s="7">
        <v>3.76</v>
      </c>
      <c r="M204" s="7">
        <v>0.4</v>
      </c>
      <c r="N204" s="7">
        <v>1.83</v>
      </c>
      <c r="O204" s="7">
        <v>23.26</v>
      </c>
      <c r="P204" s="7">
        <v>-0.46</v>
      </c>
      <c r="Q204" s="7">
        <v>1.06</v>
      </c>
      <c r="R204" s="7">
        <v>3.15</v>
      </c>
      <c r="S204" s="7">
        <v>1.17</v>
      </c>
      <c r="T204" s="7">
        <v>5.12</v>
      </c>
      <c r="U204" s="7">
        <v>0.37</v>
      </c>
      <c r="V204" s="7">
        <v>0.62</v>
      </c>
      <c r="W204" s="7">
        <v>0.19</v>
      </c>
      <c r="X204" s="7">
        <v>0</v>
      </c>
      <c r="Y204" s="8">
        <v>0</v>
      </c>
      <c r="Z204" s="9">
        <v>4035703.64</v>
      </c>
      <c r="AA204" s="7">
        <v>10.220000000000001</v>
      </c>
      <c r="AB204" s="7">
        <v>0.32</v>
      </c>
      <c r="AC204" s="8">
        <v>-3.79</v>
      </c>
      <c r="AD204" s="9">
        <v>817747583.94000006</v>
      </c>
    </row>
    <row r="205" spans="1:30" ht="15" x14ac:dyDescent="0.25">
      <c r="A205" s="3" t="s">
        <v>232</v>
      </c>
      <c r="B205" s="7">
        <v>7</v>
      </c>
      <c r="C205" s="7">
        <v>5.5</v>
      </c>
      <c r="D205" s="7">
        <v>3.14</v>
      </c>
      <c r="E205" s="7">
        <v>1.33</v>
      </c>
      <c r="F205" s="7">
        <v>0.47</v>
      </c>
      <c r="G205" s="7">
        <v>20.100000000000001</v>
      </c>
      <c r="H205" s="7">
        <v>14.15</v>
      </c>
      <c r="I205" s="7">
        <v>10.26</v>
      </c>
      <c r="J205" s="7">
        <v>2.2799999999999998</v>
      </c>
      <c r="K205" s="7">
        <v>2.9</v>
      </c>
      <c r="L205" s="7">
        <v>0.63</v>
      </c>
      <c r="M205" s="7">
        <v>0.36</v>
      </c>
      <c r="N205" s="7">
        <v>0.32</v>
      </c>
      <c r="O205" s="7">
        <v>1.23</v>
      </c>
      <c r="P205" s="7">
        <v>-1.46</v>
      </c>
      <c r="Q205" s="7">
        <v>2.29</v>
      </c>
      <c r="R205" s="7">
        <v>42.21</v>
      </c>
      <c r="S205" s="7">
        <v>14.91</v>
      </c>
      <c r="T205" s="7">
        <v>28.2</v>
      </c>
      <c r="U205" s="7">
        <v>0.35</v>
      </c>
      <c r="V205" s="7">
        <v>0.56999999999999995</v>
      </c>
      <c r="W205" s="7">
        <v>1.45</v>
      </c>
      <c r="X205" s="7">
        <v>32.29</v>
      </c>
      <c r="Y205" s="8">
        <v>31.86</v>
      </c>
      <c r="Z205" s="9">
        <v>2179433.14</v>
      </c>
      <c r="AA205" s="7">
        <v>5.28</v>
      </c>
      <c r="AB205" s="7">
        <v>2.23</v>
      </c>
      <c r="AC205" s="8">
        <v>0.08</v>
      </c>
      <c r="AD205" s="9">
        <v>656940384</v>
      </c>
    </row>
    <row r="206" spans="1:30" ht="15" x14ac:dyDescent="0.25">
      <c r="A206" s="3" t="s">
        <v>347</v>
      </c>
      <c r="B206" s="7">
        <v>6.8</v>
      </c>
      <c r="C206" s="7">
        <v>5.97</v>
      </c>
      <c r="D206" s="7">
        <v>3.05</v>
      </c>
      <c r="E206" s="7">
        <v>1.29</v>
      </c>
      <c r="F206" s="7">
        <v>0.45</v>
      </c>
      <c r="G206" s="7">
        <v>20.100000000000001</v>
      </c>
      <c r="H206" s="7">
        <v>14.15</v>
      </c>
      <c r="I206" s="7">
        <v>10.26</v>
      </c>
      <c r="J206" s="8">
        <v>2.21</v>
      </c>
      <c r="K206" s="8">
        <v>2.9</v>
      </c>
      <c r="L206" s="7">
        <v>0.63</v>
      </c>
      <c r="M206" s="7">
        <v>0.36</v>
      </c>
      <c r="N206" s="7">
        <v>0.31</v>
      </c>
      <c r="O206" s="7">
        <v>1.19</v>
      </c>
      <c r="P206" s="7">
        <v>-1.41</v>
      </c>
      <c r="Q206" s="7">
        <v>2.29</v>
      </c>
      <c r="R206" s="7">
        <v>42.21</v>
      </c>
      <c r="S206" s="7">
        <v>14.91</v>
      </c>
      <c r="T206" s="7">
        <v>28.2</v>
      </c>
      <c r="U206" s="7">
        <v>0.35</v>
      </c>
      <c r="V206" s="7">
        <v>0.56999999999999995</v>
      </c>
      <c r="W206" s="7">
        <v>1.45</v>
      </c>
      <c r="X206" s="7">
        <v>32.29</v>
      </c>
      <c r="Y206" s="8">
        <v>31.86</v>
      </c>
      <c r="Z206" s="8">
        <v>13615.16</v>
      </c>
      <c r="AA206" s="7">
        <v>5.28</v>
      </c>
      <c r="AB206" s="7">
        <v>2.23</v>
      </c>
      <c r="AC206" s="8">
        <v>7.0000000000000007E-2</v>
      </c>
      <c r="AD206" s="9">
        <v>656940384</v>
      </c>
    </row>
    <row r="207" spans="1:30" ht="15" x14ac:dyDescent="0.25">
      <c r="A207" s="3" t="s">
        <v>178</v>
      </c>
      <c r="B207" s="7">
        <v>11.85</v>
      </c>
      <c r="C207" s="7">
        <v>0</v>
      </c>
      <c r="D207" s="7">
        <v>11.12</v>
      </c>
      <c r="E207" s="7">
        <v>1.34</v>
      </c>
      <c r="F207" s="7">
        <v>0.31</v>
      </c>
      <c r="G207" s="7">
        <v>36.409999999999997</v>
      </c>
      <c r="H207" s="7">
        <v>18.59</v>
      </c>
      <c r="I207" s="7">
        <v>8.73</v>
      </c>
      <c r="J207" s="8">
        <v>5.22</v>
      </c>
      <c r="K207" s="8">
        <v>6</v>
      </c>
      <c r="L207" s="7">
        <v>0.78</v>
      </c>
      <c r="M207" s="7">
        <v>0.2</v>
      </c>
      <c r="N207" s="7">
        <v>0.97</v>
      </c>
      <c r="O207" s="7">
        <v>0.74</v>
      </c>
      <c r="P207" s="7">
        <v>-0.64</v>
      </c>
      <c r="Q207" s="7">
        <v>4.88</v>
      </c>
      <c r="R207" s="7">
        <v>12.03</v>
      </c>
      <c r="S207" s="7">
        <v>2.75</v>
      </c>
      <c r="T207" s="7">
        <v>10.75</v>
      </c>
      <c r="U207" s="7">
        <v>0.23</v>
      </c>
      <c r="V207" s="7">
        <v>0.74</v>
      </c>
      <c r="W207" s="7">
        <v>0.31</v>
      </c>
      <c r="X207" s="7">
        <v>5.52</v>
      </c>
      <c r="Y207" s="8">
        <v>0</v>
      </c>
      <c r="Z207" s="9">
        <v>17758208</v>
      </c>
      <c r="AA207" s="7">
        <v>8.85</v>
      </c>
      <c r="AB207" s="7">
        <v>1.07</v>
      </c>
      <c r="AC207" s="8">
        <v>0.49</v>
      </c>
      <c r="AD207" s="9">
        <v>1777500000</v>
      </c>
    </row>
    <row r="208" spans="1:30" ht="15" x14ac:dyDescent="0.25">
      <c r="A208" s="3" t="s">
        <v>275</v>
      </c>
      <c r="B208" s="7">
        <v>1.45</v>
      </c>
      <c r="C208" s="7">
        <v>0</v>
      </c>
      <c r="D208" s="7">
        <v>3.89</v>
      </c>
      <c r="E208" s="7">
        <v>-1.61</v>
      </c>
      <c r="F208" s="7">
        <v>2.78</v>
      </c>
      <c r="G208" s="7">
        <v>62.67</v>
      </c>
      <c r="H208" s="8">
        <v>96.5</v>
      </c>
      <c r="I208" s="8">
        <v>86.85</v>
      </c>
      <c r="J208" s="8">
        <v>3.5</v>
      </c>
      <c r="K208" s="7">
        <v>3.36</v>
      </c>
      <c r="L208" s="7">
        <v>-0.14000000000000001</v>
      </c>
      <c r="M208" s="7">
        <v>0</v>
      </c>
      <c r="N208" s="7">
        <v>3.38</v>
      </c>
      <c r="O208" s="8">
        <v>31.97</v>
      </c>
      <c r="P208" s="7">
        <v>-5.46</v>
      </c>
      <c r="Q208" s="7">
        <v>1.22</v>
      </c>
      <c r="R208" s="7">
        <v>-41.51</v>
      </c>
      <c r="S208" s="7">
        <v>71.489999999999995</v>
      </c>
      <c r="T208" s="7">
        <v>-46.13</v>
      </c>
      <c r="U208" s="7">
        <v>-1.72</v>
      </c>
      <c r="V208" s="7">
        <v>2.72</v>
      </c>
      <c r="W208" s="7">
        <v>0.82</v>
      </c>
      <c r="X208" s="7">
        <v>-1.34</v>
      </c>
      <c r="Y208" s="8">
        <v>0</v>
      </c>
      <c r="Z208" s="9">
        <v>25243573.75</v>
      </c>
      <c r="AA208" s="7">
        <v>-0.9</v>
      </c>
      <c r="AB208" s="7">
        <v>0.37</v>
      </c>
      <c r="AC208" s="8">
        <v>0.02</v>
      </c>
      <c r="AD208" s="9">
        <v>739043350.04999995</v>
      </c>
    </row>
    <row r="209" spans="1:30" ht="15" x14ac:dyDescent="0.25">
      <c r="A209" s="3" t="s">
        <v>304</v>
      </c>
      <c r="B209" s="7">
        <v>4.05</v>
      </c>
      <c r="C209" s="7">
        <v>0</v>
      </c>
      <c r="D209" s="7">
        <v>62.96</v>
      </c>
      <c r="E209" s="7">
        <v>0.25</v>
      </c>
      <c r="F209" s="7">
        <v>0.14000000000000001</v>
      </c>
      <c r="G209" s="7">
        <v>32.020000000000003</v>
      </c>
      <c r="H209" s="7">
        <v>0.23</v>
      </c>
      <c r="I209" s="7">
        <v>0.27</v>
      </c>
      <c r="J209" s="8">
        <v>74.930000000000007</v>
      </c>
      <c r="K209" s="7">
        <v>63.3</v>
      </c>
      <c r="L209" s="7">
        <v>-11.63</v>
      </c>
      <c r="M209" s="7">
        <v>-0.04</v>
      </c>
      <c r="N209" s="7">
        <v>0.17</v>
      </c>
      <c r="O209" s="8">
        <v>3.9</v>
      </c>
      <c r="P209" s="7">
        <v>-0.19</v>
      </c>
      <c r="Q209" s="7">
        <v>1.1599999999999999</v>
      </c>
      <c r="R209" s="7">
        <v>0.39</v>
      </c>
      <c r="S209" s="7">
        <v>0.23</v>
      </c>
      <c r="T209" s="7">
        <v>-1.87</v>
      </c>
      <c r="U209" s="7">
        <v>0.57999999999999996</v>
      </c>
      <c r="V209" s="7">
        <v>0.42</v>
      </c>
      <c r="W209" s="7">
        <v>0.84</v>
      </c>
      <c r="X209" s="7">
        <v>0</v>
      </c>
      <c r="Y209" s="8">
        <v>0</v>
      </c>
      <c r="Z209" s="9">
        <v>332318.75</v>
      </c>
      <c r="AA209" s="7">
        <v>16.420000000000002</v>
      </c>
      <c r="AB209" s="7">
        <v>0.06</v>
      </c>
      <c r="AC209" s="8">
        <v>-0.24</v>
      </c>
      <c r="AD209" s="9">
        <v>204941510.09999999</v>
      </c>
    </row>
    <row r="210" spans="1:30" ht="15" x14ac:dyDescent="0.25">
      <c r="A210" s="3" t="s">
        <v>505</v>
      </c>
      <c r="B210" s="7">
        <v>18.88</v>
      </c>
      <c r="C210" s="7">
        <v>1.0900000000000001</v>
      </c>
      <c r="D210" s="7">
        <v>20.95</v>
      </c>
      <c r="E210" s="7">
        <v>2.0099999999999998</v>
      </c>
      <c r="F210" s="7">
        <v>1.48</v>
      </c>
      <c r="G210" s="7">
        <v>28.65</v>
      </c>
      <c r="H210" s="7">
        <v>10.26</v>
      </c>
      <c r="I210" s="7">
        <v>10.029999999999999</v>
      </c>
      <c r="J210" s="7">
        <v>20.48</v>
      </c>
      <c r="K210" s="7">
        <v>16.670000000000002</v>
      </c>
      <c r="L210" s="7">
        <v>0.23</v>
      </c>
      <c r="M210" s="7">
        <v>0.02</v>
      </c>
      <c r="N210" s="7">
        <v>2.1</v>
      </c>
      <c r="O210" s="7">
        <v>3.41</v>
      </c>
      <c r="P210" s="7">
        <v>-3.18</v>
      </c>
      <c r="Q210" s="7">
        <v>5.37</v>
      </c>
      <c r="R210" s="7">
        <v>9.58</v>
      </c>
      <c r="S210" s="7">
        <v>7.08</v>
      </c>
      <c r="T210" s="7">
        <v>8.06</v>
      </c>
      <c r="U210" s="7">
        <v>0.74</v>
      </c>
      <c r="V210" s="7">
        <v>0.26</v>
      </c>
      <c r="W210" s="7">
        <v>0.71</v>
      </c>
      <c r="X210" s="7">
        <v>9.4600000000000009</v>
      </c>
      <c r="Y210" s="8">
        <v>34.56</v>
      </c>
      <c r="Z210" s="8">
        <v>1900</v>
      </c>
      <c r="AA210" s="7">
        <v>9.41</v>
      </c>
      <c r="AB210" s="7">
        <v>0.9</v>
      </c>
      <c r="AC210" s="8">
        <v>-0.61</v>
      </c>
      <c r="AD210" s="9">
        <v>1146099147</v>
      </c>
    </row>
    <row r="211" spans="1:30" ht="15" x14ac:dyDescent="0.25">
      <c r="A211" s="3" t="s">
        <v>393</v>
      </c>
      <c r="B211" s="7">
        <v>5.56</v>
      </c>
      <c r="C211" s="7">
        <v>4.08</v>
      </c>
      <c r="D211" s="7">
        <v>6.17</v>
      </c>
      <c r="E211" s="7">
        <v>0.59</v>
      </c>
      <c r="F211" s="7">
        <v>0.44</v>
      </c>
      <c r="G211" s="7">
        <v>28.65</v>
      </c>
      <c r="H211" s="7">
        <v>10.26</v>
      </c>
      <c r="I211" s="7">
        <v>10.029999999999999</v>
      </c>
      <c r="J211" s="8">
        <v>6.03</v>
      </c>
      <c r="K211" s="7">
        <v>16.670000000000002</v>
      </c>
      <c r="L211" s="7">
        <v>0.23</v>
      </c>
      <c r="M211" s="7">
        <v>0.02</v>
      </c>
      <c r="N211" s="7">
        <v>0.62</v>
      </c>
      <c r="O211" s="8">
        <v>1</v>
      </c>
      <c r="P211" s="7">
        <v>-0.94</v>
      </c>
      <c r="Q211" s="7">
        <v>5.37</v>
      </c>
      <c r="R211" s="7">
        <v>9.58</v>
      </c>
      <c r="S211" s="7">
        <v>7.08</v>
      </c>
      <c r="T211" s="7">
        <v>8.06</v>
      </c>
      <c r="U211" s="7">
        <v>0.74</v>
      </c>
      <c r="V211" s="7">
        <v>0.26</v>
      </c>
      <c r="W211" s="7">
        <v>0.71</v>
      </c>
      <c r="X211" s="7">
        <v>9.4600000000000009</v>
      </c>
      <c r="Y211" s="8">
        <v>34.56</v>
      </c>
      <c r="Z211" s="12">
        <v>30347.81</v>
      </c>
      <c r="AA211" s="7">
        <v>9.41</v>
      </c>
      <c r="AB211" s="7">
        <v>0.9</v>
      </c>
      <c r="AC211" s="8">
        <v>-0.18</v>
      </c>
      <c r="AD211" s="9">
        <v>1146099147</v>
      </c>
    </row>
    <row r="212" spans="1:30" ht="15" x14ac:dyDescent="0.25">
      <c r="A212" s="3" t="s">
        <v>307</v>
      </c>
      <c r="B212" s="7">
        <v>3.85</v>
      </c>
      <c r="C212" s="7">
        <v>0</v>
      </c>
      <c r="D212" s="7">
        <v>-6.61</v>
      </c>
      <c r="E212" s="7">
        <v>-5.26</v>
      </c>
      <c r="F212" s="7">
        <v>1.39</v>
      </c>
      <c r="G212" s="7">
        <v>89.55</v>
      </c>
      <c r="H212" s="7">
        <v>-64.930000000000007</v>
      </c>
      <c r="I212" s="7">
        <v>-58.32</v>
      </c>
      <c r="J212" s="8">
        <v>-5.94</v>
      </c>
      <c r="K212" s="7">
        <v>-3.41</v>
      </c>
      <c r="L212" s="7">
        <v>2.5299999999999998</v>
      </c>
      <c r="M212" s="7">
        <v>0</v>
      </c>
      <c r="N212" s="7">
        <v>3.86</v>
      </c>
      <c r="O212" s="8">
        <v>-34.799999999999997</v>
      </c>
      <c r="P212" s="7">
        <v>-7.6</v>
      </c>
      <c r="Q212" s="7">
        <v>0.95</v>
      </c>
      <c r="R212" s="7">
        <v>-79.53</v>
      </c>
      <c r="S212" s="7">
        <v>-21.02</v>
      </c>
      <c r="T212" s="7">
        <v>149.88</v>
      </c>
      <c r="U212" s="7">
        <v>-0.26</v>
      </c>
      <c r="V212" s="7">
        <v>1.26</v>
      </c>
      <c r="W212" s="7">
        <v>0.36</v>
      </c>
      <c r="X212" s="7">
        <v>0</v>
      </c>
      <c r="Y212" s="8">
        <v>0</v>
      </c>
      <c r="Z212" s="9">
        <v>202936.57</v>
      </c>
      <c r="AA212" s="7">
        <v>-0.73</v>
      </c>
      <c r="AB212" s="7">
        <v>-0.57999999999999996</v>
      </c>
      <c r="AC212" s="8">
        <v>-0.21</v>
      </c>
      <c r="AD212" s="9">
        <v>508463155.19999999</v>
      </c>
    </row>
    <row r="213" spans="1:30" ht="15" x14ac:dyDescent="0.25">
      <c r="A213" s="3" t="s">
        <v>456</v>
      </c>
      <c r="B213" s="7">
        <v>5.54</v>
      </c>
      <c r="C213" s="7">
        <v>0</v>
      </c>
      <c r="D213" s="7">
        <v>-10.93</v>
      </c>
      <c r="E213" s="7">
        <v>-63.9</v>
      </c>
      <c r="F213" s="7">
        <v>4.8499999999999996</v>
      </c>
      <c r="G213" s="7">
        <v>20.87</v>
      </c>
      <c r="H213" s="7">
        <v>-67.22</v>
      </c>
      <c r="I213" s="7">
        <v>-68.42</v>
      </c>
      <c r="J213" s="7">
        <v>-11.13</v>
      </c>
      <c r="K213" s="7">
        <v>-15.91</v>
      </c>
      <c r="L213" s="7">
        <v>-0.15</v>
      </c>
      <c r="M213" s="7">
        <v>0</v>
      </c>
      <c r="N213" s="7">
        <v>7.48</v>
      </c>
      <c r="O213" s="8">
        <v>-12.31</v>
      </c>
      <c r="P213" s="7">
        <v>-6.3</v>
      </c>
      <c r="Q213" s="7">
        <v>0.37</v>
      </c>
      <c r="R213" s="7">
        <v>-584.66</v>
      </c>
      <c r="S213" s="7">
        <v>-44.4</v>
      </c>
      <c r="T213" s="7">
        <v>-851.46</v>
      </c>
      <c r="U213" s="7">
        <v>-0.08</v>
      </c>
      <c r="V213" s="7">
        <v>1.08</v>
      </c>
      <c r="W213" s="7">
        <v>0.65</v>
      </c>
      <c r="X213" s="7">
        <v>-8.48</v>
      </c>
      <c r="Y213" s="8">
        <v>0</v>
      </c>
      <c r="Z213" s="8">
        <v>10418.4</v>
      </c>
      <c r="AA213" s="7">
        <v>-0.09</v>
      </c>
      <c r="AB213" s="7">
        <v>-0.51</v>
      </c>
      <c r="AC213" s="8">
        <v>-0.04</v>
      </c>
      <c r="AD213" s="9">
        <v>87380840.040000007</v>
      </c>
    </row>
    <row r="214" spans="1:30" ht="15" x14ac:dyDescent="0.25">
      <c r="A214" s="3" t="s">
        <v>566</v>
      </c>
      <c r="B214" s="7">
        <v>62.6</v>
      </c>
      <c r="C214" s="7">
        <v>0</v>
      </c>
      <c r="D214" s="7">
        <v>-123.5</v>
      </c>
      <c r="E214" s="7">
        <v>-722.08</v>
      </c>
      <c r="F214" s="7">
        <v>54.84</v>
      </c>
      <c r="G214" s="7">
        <v>20.87</v>
      </c>
      <c r="H214" s="7">
        <v>-67.22</v>
      </c>
      <c r="I214" s="7">
        <v>-68.42</v>
      </c>
      <c r="J214" s="7">
        <v>-125.71</v>
      </c>
      <c r="K214" s="7">
        <v>-15.91</v>
      </c>
      <c r="L214" s="7">
        <v>-0.15</v>
      </c>
      <c r="M214" s="7">
        <v>0</v>
      </c>
      <c r="N214" s="7">
        <v>84.5</v>
      </c>
      <c r="O214" s="8">
        <v>-139.08000000000001</v>
      </c>
      <c r="P214" s="7">
        <v>-71.14</v>
      </c>
      <c r="Q214" s="7">
        <v>0.37</v>
      </c>
      <c r="R214" s="8">
        <v>-584.66</v>
      </c>
      <c r="S214" s="7">
        <v>-44.4</v>
      </c>
      <c r="T214" s="7">
        <v>-851.46</v>
      </c>
      <c r="U214" s="7">
        <v>-0.08</v>
      </c>
      <c r="V214" s="7">
        <v>1.08</v>
      </c>
      <c r="W214" s="7">
        <v>0.65</v>
      </c>
      <c r="X214" s="7">
        <v>-8.48</v>
      </c>
      <c r="Y214" s="7">
        <v>0</v>
      </c>
      <c r="Z214" s="8">
        <v>0</v>
      </c>
      <c r="AA214" s="7">
        <v>-0.09</v>
      </c>
      <c r="AB214" s="7">
        <v>-0.51</v>
      </c>
      <c r="AC214" s="8">
        <v>-0.44</v>
      </c>
      <c r="AD214" s="9">
        <v>87380840.040000007</v>
      </c>
    </row>
    <row r="215" spans="1:30" ht="15" x14ac:dyDescent="0.25">
      <c r="A215" s="3" t="s">
        <v>119</v>
      </c>
      <c r="B215" s="7">
        <v>9.3699999999999992</v>
      </c>
      <c r="C215" s="7">
        <v>13.67</v>
      </c>
      <c r="D215" s="7">
        <v>4.01</v>
      </c>
      <c r="E215" s="8">
        <v>1.3</v>
      </c>
      <c r="F215" s="7">
        <v>0.5</v>
      </c>
      <c r="G215" s="7">
        <v>35.229999999999997</v>
      </c>
      <c r="H215" s="7">
        <v>23.57</v>
      </c>
      <c r="I215" s="7">
        <v>20.82</v>
      </c>
      <c r="J215" s="7">
        <v>3.54</v>
      </c>
      <c r="K215" s="7">
        <v>5.1100000000000003</v>
      </c>
      <c r="L215" s="7">
        <v>1.57</v>
      </c>
      <c r="M215" s="7">
        <v>0.56999999999999995</v>
      </c>
      <c r="N215" s="7">
        <v>0.84</v>
      </c>
      <c r="O215" s="8">
        <v>5.86</v>
      </c>
      <c r="P215" s="7">
        <v>-0.79</v>
      </c>
      <c r="Q215" s="7">
        <v>1.31</v>
      </c>
      <c r="R215" s="8">
        <v>32.270000000000003</v>
      </c>
      <c r="S215" s="7">
        <v>12.54</v>
      </c>
      <c r="T215" s="7">
        <v>17.3</v>
      </c>
      <c r="U215" s="7">
        <v>0.39</v>
      </c>
      <c r="V215" s="7">
        <v>0.61</v>
      </c>
      <c r="W215" s="7">
        <v>0.6</v>
      </c>
      <c r="X215" s="7">
        <v>15.88</v>
      </c>
      <c r="Y215" s="8">
        <v>137.22</v>
      </c>
      <c r="Z215" s="9">
        <v>33693710.960000001</v>
      </c>
      <c r="AA215" s="7">
        <v>7.23</v>
      </c>
      <c r="AB215" s="7">
        <v>2.33</v>
      </c>
      <c r="AC215" s="8">
        <v>0.02</v>
      </c>
      <c r="AD215" s="9">
        <v>7130222850.8699999</v>
      </c>
    </row>
    <row r="216" spans="1:30" ht="15" x14ac:dyDescent="0.25">
      <c r="A216" s="3" t="s">
        <v>480</v>
      </c>
      <c r="B216" s="7">
        <v>7.02</v>
      </c>
      <c r="C216" s="7">
        <v>17.54</v>
      </c>
      <c r="D216" s="7">
        <v>3.82</v>
      </c>
      <c r="E216" s="7">
        <v>0.84</v>
      </c>
      <c r="F216" s="7">
        <v>0.32</v>
      </c>
      <c r="G216" s="7">
        <v>24.65</v>
      </c>
      <c r="H216" s="7">
        <v>12.71</v>
      </c>
      <c r="I216" s="7">
        <v>9.51</v>
      </c>
      <c r="J216" s="7">
        <v>2.86</v>
      </c>
      <c r="K216" s="7">
        <v>4.6100000000000003</v>
      </c>
      <c r="L216" s="7">
        <v>1.88</v>
      </c>
      <c r="M216" s="7">
        <v>0.55000000000000004</v>
      </c>
      <c r="N216" s="7">
        <v>0.36</v>
      </c>
      <c r="O216" s="8">
        <v>18.989999999999998</v>
      </c>
      <c r="P216" s="7">
        <v>-0.51</v>
      </c>
      <c r="Q216" s="7">
        <v>1.05</v>
      </c>
      <c r="R216" s="7">
        <v>21.92</v>
      </c>
      <c r="S216" s="7">
        <v>8.2899999999999991</v>
      </c>
      <c r="T216" s="7">
        <v>16.68</v>
      </c>
      <c r="U216" s="7">
        <v>0.38</v>
      </c>
      <c r="V216" s="7">
        <v>0.62</v>
      </c>
      <c r="W216" s="7">
        <v>0.87</v>
      </c>
      <c r="X216" s="7">
        <v>26.85</v>
      </c>
      <c r="Y216" s="8">
        <v>0</v>
      </c>
      <c r="Z216" s="8">
        <v>7538.6</v>
      </c>
      <c r="AA216" s="7">
        <v>8.39</v>
      </c>
      <c r="AB216" s="7">
        <v>1.84</v>
      </c>
      <c r="AC216" s="8">
        <v>7.0000000000000007E-2</v>
      </c>
      <c r="AD216" s="9">
        <v>150937500</v>
      </c>
    </row>
    <row r="217" spans="1:30" ht="15" x14ac:dyDescent="0.25">
      <c r="A217" s="3" t="s">
        <v>337</v>
      </c>
      <c r="B217" s="7">
        <v>6.47</v>
      </c>
      <c r="C217" s="7">
        <v>20.85</v>
      </c>
      <c r="D217" s="7">
        <v>3.52</v>
      </c>
      <c r="E217" s="7">
        <v>0.77</v>
      </c>
      <c r="F217" s="7">
        <v>0.28999999999999998</v>
      </c>
      <c r="G217" s="7">
        <v>24.65</v>
      </c>
      <c r="H217" s="7">
        <v>12.71</v>
      </c>
      <c r="I217" s="8">
        <v>9.51</v>
      </c>
      <c r="J217" s="7">
        <v>2.63</v>
      </c>
      <c r="K217" s="7">
        <v>4.6100000000000003</v>
      </c>
      <c r="L217" s="7">
        <v>1.88</v>
      </c>
      <c r="M217" s="7">
        <v>0.55000000000000004</v>
      </c>
      <c r="N217" s="7">
        <v>0.33</v>
      </c>
      <c r="O217" s="8">
        <v>17.510000000000002</v>
      </c>
      <c r="P217" s="7">
        <v>-0.47</v>
      </c>
      <c r="Q217" s="7">
        <v>1.05</v>
      </c>
      <c r="R217" s="7">
        <v>21.92</v>
      </c>
      <c r="S217" s="7">
        <v>8.2899999999999991</v>
      </c>
      <c r="T217" s="7">
        <v>16.68</v>
      </c>
      <c r="U217" s="7">
        <v>0.38</v>
      </c>
      <c r="V217" s="7">
        <v>0.62</v>
      </c>
      <c r="W217" s="7">
        <v>0.87</v>
      </c>
      <c r="X217" s="7">
        <v>26.85</v>
      </c>
      <c r="Y217" s="8">
        <v>0</v>
      </c>
      <c r="Z217" s="9">
        <v>120496.32000000001</v>
      </c>
      <c r="AA217" s="7">
        <v>8.39</v>
      </c>
      <c r="AB217" s="7">
        <v>1.84</v>
      </c>
      <c r="AC217" s="8">
        <v>0.06</v>
      </c>
      <c r="AD217" s="9">
        <v>150937500</v>
      </c>
    </row>
    <row r="218" spans="1:30" ht="15" x14ac:dyDescent="0.25">
      <c r="A218" s="3" t="s">
        <v>121</v>
      </c>
      <c r="B218" s="7">
        <v>5.35</v>
      </c>
      <c r="C218" s="7">
        <v>0</v>
      </c>
      <c r="D218" s="7">
        <v>12.62</v>
      </c>
      <c r="E218" s="7">
        <v>1.74</v>
      </c>
      <c r="F218" s="7">
        <v>0.22</v>
      </c>
      <c r="G218" s="7">
        <v>37.14</v>
      </c>
      <c r="H218" s="7">
        <v>31.28</v>
      </c>
      <c r="I218" s="8">
        <v>6.17</v>
      </c>
      <c r="J218" s="7">
        <v>2.4900000000000002</v>
      </c>
      <c r="K218" s="7">
        <v>7.97</v>
      </c>
      <c r="L218" s="7">
        <v>5.48</v>
      </c>
      <c r="M218" s="7">
        <v>3.84</v>
      </c>
      <c r="N218" s="7">
        <v>0.78</v>
      </c>
      <c r="O218" s="8">
        <v>14.13</v>
      </c>
      <c r="P218" s="7">
        <v>-0.26</v>
      </c>
      <c r="Q218" s="7">
        <v>1.1200000000000001</v>
      </c>
      <c r="R218" s="7">
        <v>13.82</v>
      </c>
      <c r="S218" s="7">
        <v>1.76</v>
      </c>
      <c r="T218" s="7">
        <v>9.6999999999999993</v>
      </c>
      <c r="U218" s="7">
        <v>0.13</v>
      </c>
      <c r="V218" s="7">
        <v>0.86</v>
      </c>
      <c r="W218" s="7">
        <v>0.28999999999999998</v>
      </c>
      <c r="X218" s="7">
        <v>10.46</v>
      </c>
      <c r="Y218" s="8">
        <v>0</v>
      </c>
      <c r="Z218" s="9">
        <v>27412498.43</v>
      </c>
      <c r="AA218" s="7">
        <v>3.07</v>
      </c>
      <c r="AB218" s="7">
        <v>0.42</v>
      </c>
      <c r="AC218" s="8">
        <v>-0.08</v>
      </c>
      <c r="AD218" s="9">
        <v>3725388098.4000001</v>
      </c>
    </row>
    <row r="219" spans="1:30" ht="15" x14ac:dyDescent="0.25">
      <c r="A219" s="3" t="s">
        <v>481</v>
      </c>
      <c r="B219" s="7">
        <v>90.25</v>
      </c>
      <c r="C219" s="7">
        <v>0</v>
      </c>
      <c r="D219" s="7">
        <v>-9.8699999999999992</v>
      </c>
      <c r="E219" s="7">
        <v>1.21</v>
      </c>
      <c r="F219" s="7">
        <v>0.62</v>
      </c>
      <c r="G219" s="7">
        <v>0</v>
      </c>
      <c r="H219" s="7">
        <v>0</v>
      </c>
      <c r="I219" s="7">
        <v>0</v>
      </c>
      <c r="J219" s="7">
        <v>-17.12</v>
      </c>
      <c r="K219" s="7">
        <v>-17.09</v>
      </c>
      <c r="L219" s="7">
        <v>0.08</v>
      </c>
      <c r="M219" s="7">
        <v>-0.01</v>
      </c>
      <c r="N219" s="7">
        <v>0</v>
      </c>
      <c r="O219" s="8">
        <v>174.62</v>
      </c>
      <c r="P219" s="7">
        <v>-0.62</v>
      </c>
      <c r="Q219" s="7">
        <v>2.97</v>
      </c>
      <c r="R219" s="7">
        <v>-12.28</v>
      </c>
      <c r="S219" s="7">
        <v>-6.29</v>
      </c>
      <c r="T219" s="7">
        <v>-7.36</v>
      </c>
      <c r="U219" s="7">
        <v>0.51</v>
      </c>
      <c r="V219" s="7">
        <v>0.49</v>
      </c>
      <c r="W219" s="7">
        <v>0</v>
      </c>
      <c r="X219" s="7">
        <v>0</v>
      </c>
      <c r="Y219" s="8">
        <v>0</v>
      </c>
      <c r="Z219" s="8">
        <v>27075</v>
      </c>
      <c r="AA219" s="7">
        <v>74.459999999999994</v>
      </c>
      <c r="AB219" s="7">
        <v>-9.14</v>
      </c>
      <c r="AC219" s="8">
        <v>0.14000000000000001</v>
      </c>
      <c r="AD219" s="9">
        <v>171908947.31</v>
      </c>
    </row>
    <row r="220" spans="1:30" ht="15" x14ac:dyDescent="0.25">
      <c r="A220" s="3" t="s">
        <v>411</v>
      </c>
      <c r="B220" s="7">
        <v>90.74</v>
      </c>
      <c r="C220" s="7">
        <v>0</v>
      </c>
      <c r="D220" s="7">
        <v>-9.92</v>
      </c>
      <c r="E220" s="7">
        <v>1.22</v>
      </c>
      <c r="F220" s="7">
        <v>0.62</v>
      </c>
      <c r="G220" s="7">
        <v>0</v>
      </c>
      <c r="H220" s="7">
        <v>0</v>
      </c>
      <c r="I220" s="8">
        <v>0</v>
      </c>
      <c r="J220" s="7">
        <v>-17.21</v>
      </c>
      <c r="K220" s="7">
        <v>-17.09</v>
      </c>
      <c r="L220" s="7">
        <v>0.08</v>
      </c>
      <c r="M220" s="7">
        <v>-0.01</v>
      </c>
      <c r="N220" s="7">
        <v>0</v>
      </c>
      <c r="O220" s="8">
        <v>175.57</v>
      </c>
      <c r="P220" s="7">
        <v>-0.63</v>
      </c>
      <c r="Q220" s="7">
        <v>2.97</v>
      </c>
      <c r="R220" s="7">
        <v>-12.28</v>
      </c>
      <c r="S220" s="7">
        <v>-6.29</v>
      </c>
      <c r="T220" s="7">
        <v>-7.36</v>
      </c>
      <c r="U220" s="7">
        <v>0.51</v>
      </c>
      <c r="V220" s="7">
        <v>0.49</v>
      </c>
      <c r="W220" s="7">
        <v>0</v>
      </c>
      <c r="X220" s="7">
        <v>0</v>
      </c>
      <c r="Y220" s="8">
        <v>0</v>
      </c>
      <c r="Z220" s="8">
        <v>9036.67</v>
      </c>
      <c r="AA220" s="7">
        <v>74.459999999999994</v>
      </c>
      <c r="AB220" s="7">
        <v>-9.14</v>
      </c>
      <c r="AC220" s="8">
        <v>0.14000000000000001</v>
      </c>
      <c r="AD220" s="9">
        <v>171908947.31</v>
      </c>
    </row>
    <row r="221" spans="1:30" ht="15" x14ac:dyDescent="0.25">
      <c r="A221" s="3" t="s">
        <v>403</v>
      </c>
      <c r="B221" s="7">
        <v>294.77</v>
      </c>
      <c r="C221" s="7">
        <v>42.83</v>
      </c>
      <c r="D221" s="7">
        <v>23.4</v>
      </c>
      <c r="E221" s="7">
        <v>1.31</v>
      </c>
      <c r="F221" s="7">
        <v>0.61</v>
      </c>
      <c r="G221" s="7">
        <v>55.89</v>
      </c>
      <c r="H221" s="7">
        <v>28.56</v>
      </c>
      <c r="I221" s="8">
        <v>11.54</v>
      </c>
      <c r="J221" s="7">
        <v>9.4499999999999993</v>
      </c>
      <c r="K221" s="7">
        <v>8.6999999999999993</v>
      </c>
      <c r="L221" s="7">
        <v>-0.81</v>
      </c>
      <c r="M221" s="7">
        <v>-0.11</v>
      </c>
      <c r="N221" s="7">
        <v>2.7</v>
      </c>
      <c r="O221" s="8">
        <v>2.64</v>
      </c>
      <c r="P221" s="7">
        <v>-1.05</v>
      </c>
      <c r="Q221" s="7">
        <v>2.19</v>
      </c>
      <c r="R221" s="7">
        <v>5.59</v>
      </c>
      <c r="S221" s="7">
        <v>2.59</v>
      </c>
      <c r="T221" s="7">
        <v>-2.56</v>
      </c>
      <c r="U221" s="7">
        <v>0.46</v>
      </c>
      <c r="V221" s="7">
        <v>0.53</v>
      </c>
      <c r="W221" s="7">
        <v>0.22</v>
      </c>
      <c r="X221" s="7">
        <v>-8.6</v>
      </c>
      <c r="Y221" s="8">
        <v>-33.33</v>
      </c>
      <c r="Z221" s="9">
        <v>156401</v>
      </c>
      <c r="AA221" s="7">
        <v>225.43</v>
      </c>
      <c r="AB221" s="7">
        <v>12.6</v>
      </c>
      <c r="AC221" s="8">
        <v>-0.31</v>
      </c>
      <c r="AD221" s="9">
        <v>2864486063.75</v>
      </c>
    </row>
    <row r="222" spans="1:30" ht="15" x14ac:dyDescent="0.25">
      <c r="A222" s="3" t="s">
        <v>364</v>
      </c>
      <c r="B222" s="7">
        <v>410</v>
      </c>
      <c r="C222" s="7">
        <v>33.869999999999997</v>
      </c>
      <c r="D222" s="7">
        <v>32.549999999999997</v>
      </c>
      <c r="E222" s="7">
        <v>1.82</v>
      </c>
      <c r="F222" s="7">
        <v>0.84</v>
      </c>
      <c r="G222" s="7">
        <v>55.89</v>
      </c>
      <c r="H222" s="7">
        <v>28.56</v>
      </c>
      <c r="I222" s="8">
        <v>11.54</v>
      </c>
      <c r="J222" s="7">
        <v>13.15</v>
      </c>
      <c r="K222" s="7">
        <v>8.6999999999999993</v>
      </c>
      <c r="L222" s="7">
        <v>-0.81</v>
      </c>
      <c r="M222" s="7">
        <v>-0.11</v>
      </c>
      <c r="N222" s="7">
        <v>3.76</v>
      </c>
      <c r="O222" s="7">
        <v>3.68</v>
      </c>
      <c r="P222" s="7">
        <v>-1.46</v>
      </c>
      <c r="Q222" s="7">
        <v>2.19</v>
      </c>
      <c r="R222" s="7">
        <v>5.59</v>
      </c>
      <c r="S222" s="7">
        <v>2.59</v>
      </c>
      <c r="T222" s="7">
        <v>-2.56</v>
      </c>
      <c r="U222" s="7">
        <v>0.46</v>
      </c>
      <c r="V222" s="7">
        <v>0.53</v>
      </c>
      <c r="W222" s="7">
        <v>0.22</v>
      </c>
      <c r="X222" s="7">
        <v>-8.6</v>
      </c>
      <c r="Y222" s="8">
        <v>-33.33</v>
      </c>
      <c r="Z222" s="9">
        <v>100734.67</v>
      </c>
      <c r="AA222" s="7">
        <v>225.43</v>
      </c>
      <c r="AB222" s="7">
        <v>12.6</v>
      </c>
      <c r="AC222" s="8">
        <v>-0.43</v>
      </c>
      <c r="AD222" s="9">
        <v>2864486063.75</v>
      </c>
    </row>
    <row r="223" spans="1:30" ht="15" x14ac:dyDescent="0.25">
      <c r="A223" s="3" t="s">
        <v>123</v>
      </c>
      <c r="B223" s="7">
        <v>41.84</v>
      </c>
      <c r="C223" s="7">
        <v>5.97</v>
      </c>
      <c r="D223" s="7">
        <v>20.32</v>
      </c>
      <c r="E223" s="8">
        <v>4.08</v>
      </c>
      <c r="F223" s="8">
        <v>0.86</v>
      </c>
      <c r="G223" s="7">
        <v>48.85</v>
      </c>
      <c r="H223" s="7">
        <v>40.74</v>
      </c>
      <c r="I223" s="7">
        <v>13.6</v>
      </c>
      <c r="J223" s="7">
        <v>6.78</v>
      </c>
      <c r="K223" s="7">
        <v>9.9600000000000009</v>
      </c>
      <c r="L223" s="7">
        <v>3.18</v>
      </c>
      <c r="M223" s="7">
        <v>1.91</v>
      </c>
      <c r="N223" s="7">
        <v>2.76</v>
      </c>
      <c r="O223" s="8">
        <v>15.13</v>
      </c>
      <c r="P223" s="8">
        <v>-1.08</v>
      </c>
      <c r="Q223" s="7">
        <v>1.39</v>
      </c>
      <c r="R223" s="8">
        <v>20.09</v>
      </c>
      <c r="S223" s="8">
        <v>4.24</v>
      </c>
      <c r="T223" s="8">
        <v>16.41</v>
      </c>
      <c r="U223" s="7">
        <v>0.21</v>
      </c>
      <c r="V223" s="7">
        <v>0.79</v>
      </c>
      <c r="W223" s="7">
        <v>0.31</v>
      </c>
      <c r="X223" s="7">
        <v>14.25</v>
      </c>
      <c r="Y223" s="8">
        <v>1.65</v>
      </c>
      <c r="Z223" s="9">
        <v>66259261</v>
      </c>
      <c r="AA223" s="7">
        <v>10.25</v>
      </c>
      <c r="AB223" s="7">
        <v>2.06</v>
      </c>
      <c r="AC223" s="8">
        <v>-0.5</v>
      </c>
      <c r="AD223" s="9">
        <v>34138416641.599998</v>
      </c>
    </row>
    <row r="224" spans="1:30" ht="15" x14ac:dyDescent="0.25">
      <c r="A224" s="3" t="s">
        <v>416</v>
      </c>
      <c r="B224" s="7">
        <v>29.79</v>
      </c>
      <c r="C224" s="7">
        <v>14.11</v>
      </c>
      <c r="D224" s="7">
        <v>6.2</v>
      </c>
      <c r="E224" s="7">
        <v>1.66</v>
      </c>
      <c r="F224" s="8">
        <v>0.52</v>
      </c>
      <c r="G224" s="7">
        <v>22.22</v>
      </c>
      <c r="H224" s="8">
        <v>18.39</v>
      </c>
      <c r="I224" s="8">
        <v>10.64</v>
      </c>
      <c r="J224" s="7">
        <v>3.59</v>
      </c>
      <c r="K224" s="7">
        <v>5.96</v>
      </c>
      <c r="L224" s="7">
        <v>2.4700000000000002</v>
      </c>
      <c r="M224" s="7">
        <v>1.1399999999999999</v>
      </c>
      <c r="N224" s="8">
        <v>0.66</v>
      </c>
      <c r="O224" s="7">
        <v>3.74</v>
      </c>
      <c r="P224" s="7">
        <v>-0.89</v>
      </c>
      <c r="Q224" s="7">
        <v>1.51</v>
      </c>
      <c r="R224" s="7">
        <v>26.71</v>
      </c>
      <c r="S224" s="8">
        <v>8.44</v>
      </c>
      <c r="T224" s="7">
        <v>14.63</v>
      </c>
      <c r="U224" s="7">
        <v>0.32</v>
      </c>
      <c r="V224" s="7">
        <v>0.68</v>
      </c>
      <c r="W224" s="7">
        <v>0.79</v>
      </c>
      <c r="X224" s="7">
        <v>12.33</v>
      </c>
      <c r="Y224" s="8">
        <v>21.5</v>
      </c>
      <c r="Z224" s="12">
        <v>3000</v>
      </c>
      <c r="AA224" s="7">
        <v>17.989999999999998</v>
      </c>
      <c r="AB224" s="7">
        <v>4.8</v>
      </c>
      <c r="AC224" s="8">
        <v>0.15</v>
      </c>
      <c r="AD224" s="9">
        <v>5617233498.9899998</v>
      </c>
    </row>
    <row r="225" spans="1:30" ht="15" x14ac:dyDescent="0.25">
      <c r="A225" s="3" t="s">
        <v>429</v>
      </c>
      <c r="B225" s="7">
        <v>28.27</v>
      </c>
      <c r="C225" s="7">
        <v>16.36</v>
      </c>
      <c r="D225" s="7">
        <v>5.88</v>
      </c>
      <c r="E225" s="8">
        <v>1.57</v>
      </c>
      <c r="F225" s="8">
        <v>0.5</v>
      </c>
      <c r="G225" s="7">
        <v>22.22</v>
      </c>
      <c r="H225" s="7">
        <v>18.39</v>
      </c>
      <c r="I225" s="8">
        <v>10.64</v>
      </c>
      <c r="J225" s="7">
        <v>3.4</v>
      </c>
      <c r="K225" s="7">
        <v>5.96</v>
      </c>
      <c r="L225" s="7">
        <v>2.4700000000000002</v>
      </c>
      <c r="M225" s="7">
        <v>1.1399999999999999</v>
      </c>
      <c r="N225" s="8">
        <v>0.63</v>
      </c>
      <c r="O225" s="8">
        <v>3.55</v>
      </c>
      <c r="P225" s="8">
        <v>-0.85</v>
      </c>
      <c r="Q225" s="7">
        <v>1.51</v>
      </c>
      <c r="R225" s="8">
        <v>26.71</v>
      </c>
      <c r="S225" s="8">
        <v>8.44</v>
      </c>
      <c r="T225" s="8">
        <v>14.63</v>
      </c>
      <c r="U225" s="7">
        <v>0.32</v>
      </c>
      <c r="V225" s="7">
        <v>0.68</v>
      </c>
      <c r="W225" s="7">
        <v>0.79</v>
      </c>
      <c r="X225" s="7">
        <v>12.33</v>
      </c>
      <c r="Y225" s="8">
        <v>21.5</v>
      </c>
      <c r="Z225" s="8">
        <v>3914.75</v>
      </c>
      <c r="AA225" s="7">
        <v>17.989999999999998</v>
      </c>
      <c r="AB225" s="7">
        <v>4.8</v>
      </c>
      <c r="AC225" s="8">
        <v>0.14000000000000001</v>
      </c>
      <c r="AD225" s="9">
        <v>5617233498.9899998</v>
      </c>
    </row>
    <row r="226" spans="1:30" ht="15" x14ac:dyDescent="0.25">
      <c r="A226" s="3" t="s">
        <v>567</v>
      </c>
      <c r="B226" s="7">
        <v>19.11</v>
      </c>
      <c r="C226" s="7">
        <v>0</v>
      </c>
      <c r="D226" s="7">
        <v>24.46</v>
      </c>
      <c r="E226" s="7">
        <v>2.66</v>
      </c>
      <c r="F226" s="8">
        <v>1.07</v>
      </c>
      <c r="G226" s="7">
        <v>11.39</v>
      </c>
      <c r="H226" s="7">
        <v>2.82</v>
      </c>
      <c r="I226" s="7">
        <v>2.5299999999999998</v>
      </c>
      <c r="J226" s="7">
        <v>21.94</v>
      </c>
      <c r="K226" s="7">
        <v>38.76</v>
      </c>
      <c r="L226" s="7">
        <v>5.75</v>
      </c>
      <c r="M226" s="7">
        <v>0.7</v>
      </c>
      <c r="N226" s="7">
        <v>0.62</v>
      </c>
      <c r="O226" s="7">
        <v>3.75</v>
      </c>
      <c r="P226" s="7">
        <v>-2.6</v>
      </c>
      <c r="Q226" s="7">
        <v>1.94</v>
      </c>
      <c r="R226" s="7">
        <v>10.87</v>
      </c>
      <c r="S226" s="8">
        <v>4.3600000000000003</v>
      </c>
      <c r="T226" s="7">
        <v>4.38</v>
      </c>
      <c r="U226" s="7">
        <v>0.4</v>
      </c>
      <c r="V226" s="7">
        <v>0.6</v>
      </c>
      <c r="W226" s="7">
        <v>1.72</v>
      </c>
      <c r="X226" s="7">
        <v>1.48</v>
      </c>
      <c r="Y226" s="7">
        <v>0</v>
      </c>
      <c r="Z226" s="8">
        <v>0</v>
      </c>
      <c r="AA226" s="7">
        <v>7.19</v>
      </c>
      <c r="AB226" s="7">
        <v>0.78</v>
      </c>
      <c r="AC226" s="8">
        <v>-0.35</v>
      </c>
      <c r="AD226" s="9">
        <v>905051916.29999995</v>
      </c>
    </row>
    <row r="227" spans="1:30" ht="15" x14ac:dyDescent="0.25">
      <c r="A227" s="3" t="s">
        <v>568</v>
      </c>
      <c r="B227" s="7">
        <v>36.99</v>
      </c>
      <c r="C227" s="7">
        <v>0</v>
      </c>
      <c r="D227" s="7">
        <v>47.34</v>
      </c>
      <c r="E227" s="7">
        <v>5.15</v>
      </c>
      <c r="F227" s="7">
        <v>2.0699999999999998</v>
      </c>
      <c r="G227" s="7">
        <v>11.39</v>
      </c>
      <c r="H227" s="7">
        <v>2.82</v>
      </c>
      <c r="I227" s="7">
        <v>2.5299999999999998</v>
      </c>
      <c r="J227" s="7">
        <v>42.48</v>
      </c>
      <c r="K227" s="7">
        <v>38.76</v>
      </c>
      <c r="L227" s="7">
        <v>5.75</v>
      </c>
      <c r="M227" s="7">
        <v>0.7</v>
      </c>
      <c r="N227" s="7">
        <v>1.2</v>
      </c>
      <c r="O227" s="7">
        <v>7.26</v>
      </c>
      <c r="P227" s="7">
        <v>-5.0199999999999996</v>
      </c>
      <c r="Q227" s="7">
        <v>1.94</v>
      </c>
      <c r="R227" s="7">
        <v>10.87</v>
      </c>
      <c r="S227" s="7">
        <v>4.3600000000000003</v>
      </c>
      <c r="T227" s="7">
        <v>4.38</v>
      </c>
      <c r="U227" s="7">
        <v>0.4</v>
      </c>
      <c r="V227" s="7">
        <v>0.6</v>
      </c>
      <c r="W227" s="7">
        <v>1.72</v>
      </c>
      <c r="X227" s="7">
        <v>1.48</v>
      </c>
      <c r="Y227" s="7">
        <v>0</v>
      </c>
      <c r="Z227" s="8">
        <v>0</v>
      </c>
      <c r="AA227" s="7">
        <v>7.19</v>
      </c>
      <c r="AB227" s="7">
        <v>0.78</v>
      </c>
      <c r="AC227" s="8">
        <v>-0.68</v>
      </c>
      <c r="AD227" s="9">
        <v>905051916.29999995</v>
      </c>
    </row>
    <row r="228" spans="1:30" ht="15" x14ac:dyDescent="0.25">
      <c r="A228" s="3" t="s">
        <v>65</v>
      </c>
      <c r="B228" s="7">
        <v>42.25</v>
      </c>
      <c r="C228" s="7">
        <v>1.75</v>
      </c>
      <c r="D228" s="7">
        <v>14.4</v>
      </c>
      <c r="E228" s="7">
        <v>1.23</v>
      </c>
      <c r="F228" s="8">
        <v>0.51</v>
      </c>
      <c r="G228" s="7">
        <v>67.040000000000006</v>
      </c>
      <c r="H228" s="7">
        <v>33.06</v>
      </c>
      <c r="I228" s="7">
        <v>17.5</v>
      </c>
      <c r="J228" s="7">
        <v>7.62</v>
      </c>
      <c r="K228" s="7">
        <v>9.51</v>
      </c>
      <c r="L228" s="7">
        <v>1.86</v>
      </c>
      <c r="M228" s="7">
        <v>0.3</v>
      </c>
      <c r="N228" s="7">
        <v>2.52</v>
      </c>
      <c r="O228" s="7">
        <v>5.64</v>
      </c>
      <c r="P228" s="7">
        <v>-0.66</v>
      </c>
      <c r="Q228" s="7">
        <v>1.71</v>
      </c>
      <c r="R228" s="7">
        <v>8.57</v>
      </c>
      <c r="S228" s="8">
        <v>3.57</v>
      </c>
      <c r="T228" s="7">
        <v>6.43</v>
      </c>
      <c r="U228" s="7">
        <v>0.42</v>
      </c>
      <c r="V228" s="7">
        <v>0.57999999999999996</v>
      </c>
      <c r="W228" s="7">
        <v>0.2</v>
      </c>
      <c r="X228" s="7">
        <v>-9.01</v>
      </c>
      <c r="Y228" s="8">
        <v>14.54</v>
      </c>
      <c r="Z228" s="9">
        <v>1072865101.36</v>
      </c>
      <c r="AA228" s="7">
        <v>34.25</v>
      </c>
      <c r="AB228" s="7">
        <v>2.93</v>
      </c>
      <c r="AC228" s="8">
        <v>-1.24</v>
      </c>
      <c r="AD228" s="9">
        <v>97554576947.880005</v>
      </c>
    </row>
    <row r="229" spans="1:30" ht="15" x14ac:dyDescent="0.25">
      <c r="A229" s="3" t="s">
        <v>469</v>
      </c>
      <c r="B229" s="7">
        <v>62.46</v>
      </c>
      <c r="C229" s="7">
        <v>3.29</v>
      </c>
      <c r="D229" s="7">
        <v>21.28</v>
      </c>
      <c r="E229" s="7">
        <v>1.82</v>
      </c>
      <c r="F229" s="8">
        <v>0.76</v>
      </c>
      <c r="G229" s="7">
        <v>67.040000000000006</v>
      </c>
      <c r="H229" s="7">
        <v>33.06</v>
      </c>
      <c r="I229" s="7">
        <v>17.5</v>
      </c>
      <c r="J229" s="7">
        <v>11.27</v>
      </c>
      <c r="K229" s="7">
        <v>9.51</v>
      </c>
      <c r="L229" s="7">
        <v>1.86</v>
      </c>
      <c r="M229" s="7">
        <v>0.3</v>
      </c>
      <c r="N229" s="7">
        <v>3.72</v>
      </c>
      <c r="O229" s="7">
        <v>8.34</v>
      </c>
      <c r="P229" s="7">
        <v>-0.97</v>
      </c>
      <c r="Q229" s="7">
        <v>1.71</v>
      </c>
      <c r="R229" s="7">
        <v>8.57</v>
      </c>
      <c r="S229" s="8">
        <v>3.57</v>
      </c>
      <c r="T229" s="7">
        <v>6.43</v>
      </c>
      <c r="U229" s="7">
        <v>0.42</v>
      </c>
      <c r="V229" s="7">
        <v>0.57999999999999996</v>
      </c>
      <c r="W229" s="7">
        <v>0.2</v>
      </c>
      <c r="X229" s="7">
        <v>-9.01</v>
      </c>
      <c r="Y229" s="8">
        <v>14.54</v>
      </c>
      <c r="Z229" s="8">
        <v>6450</v>
      </c>
      <c r="AA229" s="7">
        <v>34.25</v>
      </c>
      <c r="AB229" s="7">
        <v>2.93</v>
      </c>
      <c r="AC229" s="8">
        <v>-1.83</v>
      </c>
      <c r="AD229" s="9">
        <v>97554576947.880005</v>
      </c>
    </row>
    <row r="230" spans="1:30" ht="15" x14ac:dyDescent="0.25">
      <c r="A230" s="3" t="s">
        <v>107</v>
      </c>
      <c r="B230" s="7">
        <v>43.42</v>
      </c>
      <c r="C230" s="7">
        <v>3.55</v>
      </c>
      <c r="D230" s="7">
        <v>14.8</v>
      </c>
      <c r="E230" s="7">
        <v>1.27</v>
      </c>
      <c r="F230" s="7">
        <v>0.53</v>
      </c>
      <c r="G230" s="7">
        <v>67.040000000000006</v>
      </c>
      <c r="H230" s="7">
        <v>33.06</v>
      </c>
      <c r="I230" s="7">
        <v>17.5</v>
      </c>
      <c r="J230" s="7">
        <v>7.83</v>
      </c>
      <c r="K230" s="7">
        <v>9.51</v>
      </c>
      <c r="L230" s="7">
        <v>1.86</v>
      </c>
      <c r="M230" s="7">
        <v>0.3</v>
      </c>
      <c r="N230" s="7">
        <v>2.59</v>
      </c>
      <c r="O230" s="7">
        <v>5.8</v>
      </c>
      <c r="P230" s="7">
        <v>-0.68</v>
      </c>
      <c r="Q230" s="7">
        <v>1.71</v>
      </c>
      <c r="R230" s="7">
        <v>8.57</v>
      </c>
      <c r="S230" s="7">
        <v>3.57</v>
      </c>
      <c r="T230" s="7">
        <v>6.43</v>
      </c>
      <c r="U230" s="7">
        <v>0.42</v>
      </c>
      <c r="V230" s="7">
        <v>0.57999999999999996</v>
      </c>
      <c r="W230" s="7">
        <v>0.2</v>
      </c>
      <c r="X230" s="7">
        <v>-9.01</v>
      </c>
      <c r="Y230" s="8">
        <v>14.54</v>
      </c>
      <c r="Z230" s="9">
        <v>233131440.71000001</v>
      </c>
      <c r="AA230" s="7">
        <v>34.25</v>
      </c>
      <c r="AB230" s="7">
        <v>2.93</v>
      </c>
      <c r="AC230" s="8">
        <v>-1.28</v>
      </c>
      <c r="AD230" s="9">
        <v>97554576947.880005</v>
      </c>
    </row>
    <row r="231" spans="1:30" ht="15" x14ac:dyDescent="0.25">
      <c r="A231" s="3" t="s">
        <v>261</v>
      </c>
      <c r="B231" s="7">
        <v>9.6999999999999993</v>
      </c>
      <c r="C231" s="7">
        <v>0</v>
      </c>
      <c r="D231" s="7">
        <v>-835.6</v>
      </c>
      <c r="E231" s="7">
        <v>1.78</v>
      </c>
      <c r="F231" s="7">
        <v>0.89</v>
      </c>
      <c r="G231" s="7">
        <v>34.799999999999997</v>
      </c>
      <c r="H231" s="7">
        <v>6.2</v>
      </c>
      <c r="I231" s="7">
        <v>-0.35</v>
      </c>
      <c r="J231" s="7">
        <v>46.92</v>
      </c>
      <c r="K231" s="7">
        <v>48.42</v>
      </c>
      <c r="L231" s="7">
        <v>1.49</v>
      </c>
      <c r="M231" s="7">
        <v>0.06</v>
      </c>
      <c r="N231" s="7">
        <v>2.91</v>
      </c>
      <c r="O231" s="7">
        <v>4.75</v>
      </c>
      <c r="P231" s="7">
        <v>-1.48</v>
      </c>
      <c r="Q231" s="7">
        <v>1.87</v>
      </c>
      <c r="R231" s="7">
        <v>-0.21</v>
      </c>
      <c r="S231" s="7">
        <v>-0.11</v>
      </c>
      <c r="T231" s="7">
        <v>1.92</v>
      </c>
      <c r="U231" s="7">
        <v>0.5</v>
      </c>
      <c r="V231" s="7">
        <v>0.5</v>
      </c>
      <c r="W231" s="7">
        <v>0.3</v>
      </c>
      <c r="X231" s="7">
        <v>0</v>
      </c>
      <c r="Y231" s="8">
        <v>0</v>
      </c>
      <c r="Z231" s="9">
        <v>2059695.54</v>
      </c>
      <c r="AA231" s="7">
        <v>5.43</v>
      </c>
      <c r="AB231" s="7">
        <v>-0.01</v>
      </c>
      <c r="AC231" s="8">
        <v>8.51</v>
      </c>
      <c r="AD231" s="9">
        <v>1357842404.0999999</v>
      </c>
    </row>
    <row r="232" spans="1:30" ht="15" x14ac:dyDescent="0.25">
      <c r="A232" s="3" t="s">
        <v>569</v>
      </c>
      <c r="B232" s="7">
        <v>8.31</v>
      </c>
      <c r="C232" s="7">
        <v>0</v>
      </c>
      <c r="D232" s="8">
        <v>1.23</v>
      </c>
      <c r="E232" s="7">
        <v>0.61</v>
      </c>
      <c r="F232" s="7">
        <v>0.05</v>
      </c>
      <c r="G232" s="7">
        <v>18.66</v>
      </c>
      <c r="H232" s="7">
        <v>13.68</v>
      </c>
      <c r="I232" s="7">
        <v>6.38</v>
      </c>
      <c r="J232" s="7">
        <v>0.56999999999999995</v>
      </c>
      <c r="K232" s="7">
        <v>2.66</v>
      </c>
      <c r="L232" s="7">
        <v>2.09</v>
      </c>
      <c r="M232" s="7">
        <v>2.2400000000000002</v>
      </c>
      <c r="N232" s="7">
        <v>0.08</v>
      </c>
      <c r="O232" s="7">
        <v>2.23</v>
      </c>
      <c r="P232" s="7">
        <v>-7.0000000000000007E-2</v>
      </c>
      <c r="Q232" s="7">
        <v>1.08</v>
      </c>
      <c r="R232" s="7">
        <v>49.9</v>
      </c>
      <c r="S232" s="7">
        <v>3.98</v>
      </c>
      <c r="T232" s="7">
        <v>23.02</v>
      </c>
      <c r="U232" s="7">
        <v>0.08</v>
      </c>
      <c r="V232" s="7">
        <v>0.92</v>
      </c>
      <c r="W232" s="7">
        <v>0.62</v>
      </c>
      <c r="X232" s="7">
        <v>12.36</v>
      </c>
      <c r="Y232" s="7">
        <v>0</v>
      </c>
      <c r="Z232" s="8">
        <v>0</v>
      </c>
      <c r="AA232" s="7">
        <v>13.52</v>
      </c>
      <c r="AB232" s="7">
        <v>6.75</v>
      </c>
      <c r="AC232" s="8">
        <v>0.03</v>
      </c>
      <c r="AD232" s="9">
        <v>1640949623.22</v>
      </c>
    </row>
    <row r="233" spans="1:30" ht="15" x14ac:dyDescent="0.25">
      <c r="A233" s="3" t="s">
        <v>570</v>
      </c>
      <c r="B233" s="7">
        <v>25.35</v>
      </c>
      <c r="C233" s="7">
        <v>5.1100000000000003</v>
      </c>
      <c r="D233" s="7">
        <v>7.28</v>
      </c>
      <c r="E233" s="7">
        <v>1.23</v>
      </c>
      <c r="F233" s="7">
        <v>0.55000000000000004</v>
      </c>
      <c r="G233" s="7">
        <v>29.33</v>
      </c>
      <c r="H233" s="7">
        <v>6.3</v>
      </c>
      <c r="I233" s="7">
        <v>23.78</v>
      </c>
      <c r="J233" s="7">
        <v>27.48</v>
      </c>
      <c r="K233" s="7">
        <v>25.87</v>
      </c>
      <c r="L233" s="7">
        <v>-9.5399999999999991</v>
      </c>
      <c r="M233" s="7">
        <v>-0.43</v>
      </c>
      <c r="N233" s="7">
        <v>1.73</v>
      </c>
      <c r="O233" s="7">
        <v>2.2599999999999998</v>
      </c>
      <c r="P233" s="7">
        <v>-0.82</v>
      </c>
      <c r="Q233" s="7">
        <v>4.08</v>
      </c>
      <c r="R233" s="7">
        <v>16.86</v>
      </c>
      <c r="S233" s="7">
        <v>7.62</v>
      </c>
      <c r="T233" s="7">
        <v>0.16</v>
      </c>
      <c r="U233" s="7">
        <v>0.45</v>
      </c>
      <c r="V233" s="7">
        <v>0.55000000000000004</v>
      </c>
      <c r="W233" s="7">
        <v>0.32</v>
      </c>
      <c r="X233" s="7">
        <v>20.69</v>
      </c>
      <c r="Y233" s="7">
        <v>18.54</v>
      </c>
      <c r="Z233" s="8">
        <v>0</v>
      </c>
      <c r="AA233" s="7">
        <v>20.67</v>
      </c>
      <c r="AB233" s="7">
        <v>3.48</v>
      </c>
      <c r="AC233" s="8">
        <v>-0.16</v>
      </c>
      <c r="AD233" s="9">
        <v>1206845404.5</v>
      </c>
    </row>
    <row r="234" spans="1:30" ht="15" x14ac:dyDescent="0.25">
      <c r="A234" s="3" t="s">
        <v>349</v>
      </c>
      <c r="B234" s="7">
        <v>37.5</v>
      </c>
      <c r="C234" s="7">
        <v>3.8</v>
      </c>
      <c r="D234" s="7">
        <v>10.77</v>
      </c>
      <c r="E234" s="7">
        <v>1.81</v>
      </c>
      <c r="F234" s="7">
        <v>0.82</v>
      </c>
      <c r="G234" s="7">
        <v>29.33</v>
      </c>
      <c r="H234" s="7">
        <v>6.3</v>
      </c>
      <c r="I234" s="7">
        <v>23.78</v>
      </c>
      <c r="J234" s="7">
        <v>40.65</v>
      </c>
      <c r="K234" s="7">
        <v>25.87</v>
      </c>
      <c r="L234" s="7">
        <v>-9.5399999999999991</v>
      </c>
      <c r="M234" s="7">
        <v>-0.43</v>
      </c>
      <c r="N234" s="7">
        <v>2.56</v>
      </c>
      <c r="O234" s="7">
        <v>3.34</v>
      </c>
      <c r="P234" s="7">
        <v>-1.22</v>
      </c>
      <c r="Q234" s="7">
        <v>4.08</v>
      </c>
      <c r="R234" s="7">
        <v>16.86</v>
      </c>
      <c r="S234" s="7">
        <v>7.62</v>
      </c>
      <c r="T234" s="7">
        <v>0.16</v>
      </c>
      <c r="U234" s="7">
        <v>0.45</v>
      </c>
      <c r="V234" s="7">
        <v>0.55000000000000004</v>
      </c>
      <c r="W234" s="7">
        <v>0.32</v>
      </c>
      <c r="X234" s="7">
        <v>20.69</v>
      </c>
      <c r="Y234" s="8">
        <v>18.54</v>
      </c>
      <c r="Z234" s="9">
        <v>166391.39000000001</v>
      </c>
      <c r="AA234" s="7">
        <v>20.67</v>
      </c>
      <c r="AB234" s="7">
        <v>3.48</v>
      </c>
      <c r="AC234" s="8">
        <v>-0.24</v>
      </c>
      <c r="AD234" s="9">
        <v>1206845404.5</v>
      </c>
    </row>
    <row r="235" spans="1:30" ht="15" x14ac:dyDescent="0.25">
      <c r="A235" s="3" t="s">
        <v>53</v>
      </c>
      <c r="B235" s="7">
        <v>10.87</v>
      </c>
      <c r="C235" s="7">
        <v>0</v>
      </c>
      <c r="D235" s="7">
        <v>181.86</v>
      </c>
      <c r="E235" s="7">
        <v>0.64</v>
      </c>
      <c r="F235" s="7">
        <v>0.17</v>
      </c>
      <c r="G235" s="7">
        <v>17.579999999999998</v>
      </c>
      <c r="H235" s="7">
        <v>4.8099999999999996</v>
      </c>
      <c r="I235" s="7">
        <v>0.21</v>
      </c>
      <c r="J235" s="7">
        <v>7.86</v>
      </c>
      <c r="K235" s="7">
        <v>15.38</v>
      </c>
      <c r="L235" s="7">
        <v>7.51</v>
      </c>
      <c r="M235" s="7">
        <v>0.61</v>
      </c>
      <c r="N235" s="7">
        <v>0.38</v>
      </c>
      <c r="O235" s="7">
        <v>0.61</v>
      </c>
      <c r="P235" s="7">
        <v>-0.39</v>
      </c>
      <c r="Q235" s="7">
        <v>2.0099999999999998</v>
      </c>
      <c r="R235" s="7">
        <v>0.35</v>
      </c>
      <c r="S235" s="7">
        <v>0.09</v>
      </c>
      <c r="T235" s="7">
        <v>3.06</v>
      </c>
      <c r="U235" s="7">
        <v>0.27</v>
      </c>
      <c r="V235" s="7">
        <v>0.72</v>
      </c>
      <c r="W235" s="7">
        <v>0.46</v>
      </c>
      <c r="X235" s="7">
        <v>1.1299999999999999</v>
      </c>
      <c r="Y235" s="8">
        <v>-40.340000000000003</v>
      </c>
      <c r="Z235" s="9">
        <v>83848690.75</v>
      </c>
      <c r="AA235" s="7">
        <v>16.940000000000001</v>
      </c>
      <c r="AB235" s="7">
        <v>0.06</v>
      </c>
      <c r="AC235" s="8">
        <v>-1.79</v>
      </c>
      <c r="AD235" s="9">
        <v>8048855028.2799997</v>
      </c>
    </row>
    <row r="236" spans="1:30" ht="15" x14ac:dyDescent="0.25">
      <c r="A236" s="3" t="s">
        <v>163</v>
      </c>
      <c r="B236" s="7">
        <v>16.829999999999998</v>
      </c>
      <c r="C236" s="7">
        <v>10.15</v>
      </c>
      <c r="D236" s="7">
        <v>3.28</v>
      </c>
      <c r="E236" s="7">
        <v>1.1200000000000001</v>
      </c>
      <c r="F236" s="7">
        <v>0.73</v>
      </c>
      <c r="G236" s="7">
        <v>38.07</v>
      </c>
      <c r="H236" s="7">
        <v>100.8</v>
      </c>
      <c r="I236" s="7">
        <v>60.44</v>
      </c>
      <c r="J236" s="7">
        <v>1.97</v>
      </c>
      <c r="K236" s="7">
        <v>1.18</v>
      </c>
      <c r="L236" s="7">
        <v>-0.79</v>
      </c>
      <c r="M236" s="7">
        <v>-0.45</v>
      </c>
      <c r="N236" s="7">
        <v>1.98</v>
      </c>
      <c r="O236" s="7">
        <v>2.42</v>
      </c>
      <c r="P236" s="7">
        <v>-1.39</v>
      </c>
      <c r="Q236" s="7">
        <v>2.79</v>
      </c>
      <c r="R236" s="7">
        <v>34.18</v>
      </c>
      <c r="S236" s="7">
        <v>22.28</v>
      </c>
      <c r="T236" s="7">
        <v>35.67</v>
      </c>
      <c r="U236" s="7">
        <v>0.65</v>
      </c>
      <c r="V236" s="7">
        <v>0.35</v>
      </c>
      <c r="W236" s="7">
        <v>0.37</v>
      </c>
      <c r="X236" s="7">
        <v>30.52</v>
      </c>
      <c r="Y236" s="8">
        <v>54.87</v>
      </c>
      <c r="Z236" s="9">
        <v>40412605.43</v>
      </c>
      <c r="AA236" s="7">
        <v>14.99</v>
      </c>
      <c r="AB236" s="7">
        <v>5.12</v>
      </c>
      <c r="AC236" s="8">
        <v>0</v>
      </c>
      <c r="AD236" s="9">
        <v>4473530211.1499996</v>
      </c>
    </row>
    <row r="237" spans="1:30" ht="15" x14ac:dyDescent="0.25">
      <c r="A237" s="3" t="s">
        <v>129</v>
      </c>
      <c r="B237" s="7">
        <v>20.85</v>
      </c>
      <c r="C237" s="7">
        <v>10.52</v>
      </c>
      <c r="D237" s="7">
        <v>5.54</v>
      </c>
      <c r="E237" s="7">
        <v>1.05</v>
      </c>
      <c r="F237" s="7">
        <v>0.33</v>
      </c>
      <c r="G237" s="7">
        <v>22.96</v>
      </c>
      <c r="H237" s="7">
        <v>21.11</v>
      </c>
      <c r="I237" s="7">
        <v>11.52</v>
      </c>
      <c r="J237" s="7">
        <v>3.02</v>
      </c>
      <c r="K237" s="7">
        <v>5.47</v>
      </c>
      <c r="L237" s="7">
        <v>2.4500000000000002</v>
      </c>
      <c r="M237" s="7">
        <v>0.85</v>
      </c>
      <c r="N237" s="7">
        <v>0.64</v>
      </c>
      <c r="O237" s="7">
        <v>3.62</v>
      </c>
      <c r="P237" s="7">
        <v>-0.47</v>
      </c>
      <c r="Q237" s="7">
        <v>1.46</v>
      </c>
      <c r="R237" s="7">
        <v>18.93</v>
      </c>
      <c r="S237" s="7">
        <v>5.99</v>
      </c>
      <c r="T237" s="7">
        <v>13.24</v>
      </c>
      <c r="U237" s="7">
        <v>0.32</v>
      </c>
      <c r="V237" s="7">
        <v>0.65</v>
      </c>
      <c r="W237" s="7">
        <v>0.52</v>
      </c>
      <c r="X237" s="7">
        <v>15.05</v>
      </c>
      <c r="Y237" s="8">
        <v>26.82</v>
      </c>
      <c r="Z237" s="9">
        <v>61753933.039999999</v>
      </c>
      <c r="AA237" s="7">
        <v>19.88</v>
      </c>
      <c r="AB237" s="7">
        <v>3.76</v>
      </c>
      <c r="AC237" s="8">
        <v>0.21</v>
      </c>
      <c r="AD237" s="9">
        <v>12117295837.799999</v>
      </c>
    </row>
    <row r="238" spans="1:30" ht="15" x14ac:dyDescent="0.25">
      <c r="A238" s="3" t="s">
        <v>96</v>
      </c>
      <c r="B238" s="7">
        <v>15.23</v>
      </c>
      <c r="C238" s="7">
        <v>0</v>
      </c>
      <c r="D238" s="7">
        <v>20.88</v>
      </c>
      <c r="E238" s="7">
        <v>2.57</v>
      </c>
      <c r="F238" s="7">
        <v>1.1200000000000001</v>
      </c>
      <c r="G238" s="7">
        <v>39.33</v>
      </c>
      <c r="H238" s="7">
        <v>33.4</v>
      </c>
      <c r="I238" s="7">
        <v>23.42</v>
      </c>
      <c r="J238" s="7">
        <v>14.64</v>
      </c>
      <c r="K238" s="7">
        <v>19.8</v>
      </c>
      <c r="L238" s="7">
        <v>5.16</v>
      </c>
      <c r="M238" s="7">
        <v>0.9</v>
      </c>
      <c r="N238" s="7">
        <v>4.8899999999999997</v>
      </c>
      <c r="O238" s="7">
        <v>23.12</v>
      </c>
      <c r="P238" s="7">
        <v>-1.32</v>
      </c>
      <c r="Q238" s="7">
        <v>1.47</v>
      </c>
      <c r="R238" s="7">
        <v>12.3</v>
      </c>
      <c r="S238" s="7">
        <v>5.37</v>
      </c>
      <c r="T238" s="7">
        <v>7.37</v>
      </c>
      <c r="U238" s="7">
        <v>0.44</v>
      </c>
      <c r="V238" s="7">
        <v>0.56000000000000005</v>
      </c>
      <c r="W238" s="7">
        <v>0.23</v>
      </c>
      <c r="X238" s="7">
        <v>18.850000000000001</v>
      </c>
      <c r="Y238" s="8">
        <v>0</v>
      </c>
      <c r="Z238" s="9">
        <v>164147261.93000001</v>
      </c>
      <c r="AA238" s="7">
        <v>5.93</v>
      </c>
      <c r="AB238" s="7">
        <v>0.73</v>
      </c>
      <c r="AC238" s="8">
        <v>1.74</v>
      </c>
      <c r="AD238" s="9">
        <v>24114255757.09</v>
      </c>
    </row>
    <row r="239" spans="1:30" ht="15" x14ac:dyDescent="0.25">
      <c r="A239" s="3" t="s">
        <v>112</v>
      </c>
      <c r="B239" s="7">
        <v>39.549999999999997</v>
      </c>
      <c r="C239" s="7">
        <v>7.21</v>
      </c>
      <c r="D239" s="7">
        <v>5.73</v>
      </c>
      <c r="E239" s="7">
        <v>1.61</v>
      </c>
      <c r="F239" s="7">
        <v>0.27</v>
      </c>
      <c r="G239" s="7">
        <v>23.61</v>
      </c>
      <c r="H239" s="7">
        <v>19.39</v>
      </c>
      <c r="I239" s="7">
        <v>8.99</v>
      </c>
      <c r="J239" s="7">
        <v>2.66</v>
      </c>
      <c r="K239" s="7">
        <v>6.14</v>
      </c>
      <c r="L239" s="7">
        <v>3.48</v>
      </c>
      <c r="M239" s="7">
        <v>2.11</v>
      </c>
      <c r="N239" s="7">
        <v>0.52</v>
      </c>
      <c r="O239" s="7">
        <v>7.07</v>
      </c>
      <c r="P239" s="7">
        <v>-0.36</v>
      </c>
      <c r="Q239" s="7">
        <v>1.17</v>
      </c>
      <c r="R239" s="7">
        <v>28.09</v>
      </c>
      <c r="S239" s="7">
        <v>4.6900000000000004</v>
      </c>
      <c r="T239" s="7">
        <v>13.33</v>
      </c>
      <c r="U239" s="7">
        <v>0.17</v>
      </c>
      <c r="V239" s="7">
        <v>0.81</v>
      </c>
      <c r="W239" s="7">
        <v>0.52</v>
      </c>
      <c r="X239" s="7">
        <v>17.809999999999999</v>
      </c>
      <c r="Y239" s="8">
        <v>74.52</v>
      </c>
      <c r="Z239" s="9">
        <v>79696588</v>
      </c>
      <c r="AA239" s="7">
        <v>24.56</v>
      </c>
      <c r="AB239" s="7">
        <v>6.9</v>
      </c>
      <c r="AC239" s="8">
        <v>0.12</v>
      </c>
      <c r="AD239" s="9">
        <v>14353824073.4</v>
      </c>
    </row>
    <row r="240" spans="1:30" ht="15" x14ac:dyDescent="0.25">
      <c r="A240" s="3" t="s">
        <v>370</v>
      </c>
      <c r="B240" s="7">
        <v>12.6</v>
      </c>
      <c r="C240" s="7">
        <v>4.5199999999999996</v>
      </c>
      <c r="D240" s="7">
        <v>9.1300000000000008</v>
      </c>
      <c r="E240" s="7">
        <v>2.56</v>
      </c>
      <c r="F240" s="7">
        <v>0.43</v>
      </c>
      <c r="G240" s="7">
        <v>23.61</v>
      </c>
      <c r="H240" s="7">
        <v>19.39</v>
      </c>
      <c r="I240" s="7">
        <v>8.99</v>
      </c>
      <c r="J240" s="7">
        <v>4.2300000000000004</v>
      </c>
      <c r="K240" s="7">
        <v>6.14</v>
      </c>
      <c r="L240" s="7">
        <v>3.48</v>
      </c>
      <c r="M240" s="7">
        <v>2.11</v>
      </c>
      <c r="N240" s="7">
        <v>0.82</v>
      </c>
      <c r="O240" s="7">
        <v>11.25</v>
      </c>
      <c r="P240" s="7">
        <v>-0.57999999999999996</v>
      </c>
      <c r="Q240" s="7">
        <v>1.17</v>
      </c>
      <c r="R240" s="7">
        <v>28.09</v>
      </c>
      <c r="S240" s="7">
        <v>4.6900000000000004</v>
      </c>
      <c r="T240" s="7">
        <v>13.33</v>
      </c>
      <c r="U240" s="7">
        <v>0.17</v>
      </c>
      <c r="V240" s="7">
        <v>0.81</v>
      </c>
      <c r="W240" s="7">
        <v>0.52</v>
      </c>
      <c r="X240" s="7">
        <v>17.809999999999999</v>
      </c>
      <c r="Y240" s="8">
        <v>74.52</v>
      </c>
      <c r="Z240" s="8">
        <v>97968.07</v>
      </c>
      <c r="AA240" s="7">
        <v>4.91</v>
      </c>
      <c r="AB240" s="7">
        <v>1.38</v>
      </c>
      <c r="AC240" s="8">
        <v>0.2</v>
      </c>
      <c r="AD240" s="9">
        <v>14353824073.4</v>
      </c>
    </row>
    <row r="241" spans="1:30" ht="15" x14ac:dyDescent="0.25">
      <c r="A241" s="3" t="s">
        <v>362</v>
      </c>
      <c r="B241" s="7">
        <v>6.6</v>
      </c>
      <c r="C241" s="7">
        <v>8.64</v>
      </c>
      <c r="D241" s="7">
        <v>4.78</v>
      </c>
      <c r="E241" s="7">
        <v>1.34</v>
      </c>
      <c r="F241" s="7">
        <v>0.22</v>
      </c>
      <c r="G241" s="7">
        <v>23.61</v>
      </c>
      <c r="H241" s="7">
        <v>19.39</v>
      </c>
      <c r="I241" s="7">
        <v>8.99</v>
      </c>
      <c r="J241" s="7">
        <v>2.2200000000000002</v>
      </c>
      <c r="K241" s="7">
        <v>6.14</v>
      </c>
      <c r="L241" s="7">
        <v>3.48</v>
      </c>
      <c r="M241" s="7">
        <v>2.11</v>
      </c>
      <c r="N241" s="7">
        <v>0.43</v>
      </c>
      <c r="O241" s="7">
        <v>5.9</v>
      </c>
      <c r="P241" s="7">
        <v>-0.3</v>
      </c>
      <c r="Q241" s="7">
        <v>1.17</v>
      </c>
      <c r="R241" s="7">
        <v>28.09</v>
      </c>
      <c r="S241" s="7">
        <v>4.6900000000000004</v>
      </c>
      <c r="T241" s="7">
        <v>13.33</v>
      </c>
      <c r="U241" s="7">
        <v>0.17</v>
      </c>
      <c r="V241" s="7">
        <v>0.81</v>
      </c>
      <c r="W241" s="7">
        <v>0.52</v>
      </c>
      <c r="X241" s="7">
        <v>17.809999999999999</v>
      </c>
      <c r="Y241" s="8">
        <v>74.52</v>
      </c>
      <c r="Z241" s="9">
        <v>105691.86</v>
      </c>
      <c r="AA241" s="7">
        <v>4.91</v>
      </c>
      <c r="AB241" s="7">
        <v>1.38</v>
      </c>
      <c r="AC241" s="8">
        <v>0.1</v>
      </c>
      <c r="AD241" s="9">
        <v>14353824073.4</v>
      </c>
    </row>
    <row r="242" spans="1:30" ht="15" x14ac:dyDescent="0.25">
      <c r="A242" s="3" t="s">
        <v>204</v>
      </c>
      <c r="B242" s="7">
        <v>1.1000000000000001</v>
      </c>
      <c r="C242" s="7">
        <v>0</v>
      </c>
      <c r="D242" s="7">
        <v>-1.85</v>
      </c>
      <c r="E242" s="7">
        <v>0.54</v>
      </c>
      <c r="F242" s="7">
        <v>0.48</v>
      </c>
      <c r="G242" s="7">
        <v>27.09</v>
      </c>
      <c r="H242" s="7">
        <v>-124.55</v>
      </c>
      <c r="I242" s="7">
        <v>-105.1</v>
      </c>
      <c r="J242" s="7">
        <v>-1.56</v>
      </c>
      <c r="K242" s="7">
        <v>1.05</v>
      </c>
      <c r="L242" s="7">
        <v>2.61</v>
      </c>
      <c r="M242" s="7">
        <v>-0.91</v>
      </c>
      <c r="N242" s="7">
        <v>1.94</v>
      </c>
      <c r="O242" s="7">
        <v>0.62</v>
      </c>
      <c r="P242" s="7">
        <v>-3.74</v>
      </c>
      <c r="Q242" s="7">
        <v>8.7100000000000009</v>
      </c>
      <c r="R242" s="7">
        <v>-29.44</v>
      </c>
      <c r="S242" s="7">
        <v>-26</v>
      </c>
      <c r="T242" s="7">
        <v>-34.89</v>
      </c>
      <c r="U242" s="7">
        <v>0.88</v>
      </c>
      <c r="V242" s="7">
        <v>0.12</v>
      </c>
      <c r="W242" s="7">
        <v>0.25</v>
      </c>
      <c r="X242" s="7">
        <v>0</v>
      </c>
      <c r="Y242" s="8">
        <v>0</v>
      </c>
      <c r="Z242" s="9">
        <v>3741925.93</v>
      </c>
      <c r="AA242" s="7">
        <v>2.02</v>
      </c>
      <c r="AB242" s="7">
        <v>-0.6</v>
      </c>
      <c r="AC242" s="8">
        <v>-0.02</v>
      </c>
      <c r="AD242" s="9">
        <v>218199000.80000001</v>
      </c>
    </row>
    <row r="243" spans="1:30" ht="15" x14ac:dyDescent="0.25">
      <c r="A243" s="3" t="s">
        <v>571</v>
      </c>
      <c r="B243" s="7">
        <v>50.49</v>
      </c>
      <c r="C243" s="7">
        <v>10.58</v>
      </c>
      <c r="D243" s="7">
        <v>9.39</v>
      </c>
      <c r="E243" s="7">
        <v>2.6</v>
      </c>
      <c r="F243" s="7">
        <v>1.08</v>
      </c>
      <c r="G243" s="7">
        <v>32.56</v>
      </c>
      <c r="H243" s="7">
        <v>21.57</v>
      </c>
      <c r="I243" s="7">
        <v>16.579999999999998</v>
      </c>
      <c r="J243" s="7">
        <v>7.22</v>
      </c>
      <c r="K243" s="7">
        <v>0</v>
      </c>
      <c r="L243" s="7">
        <v>1.1200000000000001</v>
      </c>
      <c r="M243" s="7">
        <v>0.4</v>
      </c>
      <c r="N243" s="7">
        <v>1.56</v>
      </c>
      <c r="O243" s="7">
        <v>12.19</v>
      </c>
      <c r="P243" s="7">
        <v>-1.59</v>
      </c>
      <c r="Q243" s="7">
        <v>1.38</v>
      </c>
      <c r="R243" s="7">
        <v>27.67</v>
      </c>
      <c r="S243" s="7">
        <v>11.53</v>
      </c>
      <c r="T243" s="7">
        <v>18.100000000000001</v>
      </c>
      <c r="U243" s="7">
        <v>0.42</v>
      </c>
      <c r="V243" s="7">
        <v>0.57999999999999996</v>
      </c>
      <c r="W243" s="7">
        <v>0.7</v>
      </c>
      <c r="X243" s="7">
        <v>11.48</v>
      </c>
      <c r="Y243" s="7">
        <v>17.170000000000002</v>
      </c>
      <c r="Z243" s="8">
        <v>0</v>
      </c>
      <c r="AA243" s="7">
        <v>19.43</v>
      </c>
      <c r="AB243" s="7">
        <v>5.38</v>
      </c>
      <c r="AC243" s="7">
        <v>0.55000000000000004</v>
      </c>
      <c r="AD243" s="8">
        <v>0</v>
      </c>
    </row>
    <row r="244" spans="1:30" ht="15" x14ac:dyDescent="0.25">
      <c r="A244" s="3" t="s">
        <v>572</v>
      </c>
      <c r="B244" s="7">
        <v>83.99</v>
      </c>
      <c r="C244" s="7">
        <v>6.36</v>
      </c>
      <c r="D244" s="7">
        <v>15.62</v>
      </c>
      <c r="E244" s="7">
        <v>4.32</v>
      </c>
      <c r="F244" s="7">
        <v>1.8</v>
      </c>
      <c r="G244" s="7">
        <v>32.56</v>
      </c>
      <c r="H244" s="7">
        <v>21.57</v>
      </c>
      <c r="I244" s="7">
        <v>16.579999999999998</v>
      </c>
      <c r="J244" s="7">
        <v>12</v>
      </c>
      <c r="K244" s="7">
        <v>0</v>
      </c>
      <c r="L244" s="7">
        <v>1.1200000000000001</v>
      </c>
      <c r="M244" s="7">
        <v>0.4</v>
      </c>
      <c r="N244" s="7">
        <v>2.59</v>
      </c>
      <c r="O244" s="7">
        <v>20.28</v>
      </c>
      <c r="P244" s="7">
        <v>-2.65</v>
      </c>
      <c r="Q244" s="7">
        <v>1.38</v>
      </c>
      <c r="R244" s="7">
        <v>27.67</v>
      </c>
      <c r="S244" s="7">
        <v>11.53</v>
      </c>
      <c r="T244" s="7">
        <v>18.100000000000001</v>
      </c>
      <c r="U244" s="7">
        <v>0.42</v>
      </c>
      <c r="V244" s="7">
        <v>0.57999999999999996</v>
      </c>
      <c r="W244" s="7">
        <v>0.7</v>
      </c>
      <c r="X244" s="7">
        <v>11.48</v>
      </c>
      <c r="Y244" s="7">
        <v>17.170000000000002</v>
      </c>
      <c r="Z244" s="8">
        <v>0</v>
      </c>
      <c r="AA244" s="7">
        <v>19.43</v>
      </c>
      <c r="AB244" s="7">
        <v>5.38</v>
      </c>
      <c r="AC244" s="7">
        <v>0.92</v>
      </c>
      <c r="AD244" s="8">
        <v>0</v>
      </c>
    </row>
    <row r="245" spans="1:30" ht="15" x14ac:dyDescent="0.25">
      <c r="A245" s="3" t="s">
        <v>366</v>
      </c>
      <c r="B245" s="7">
        <v>78.2</v>
      </c>
      <c r="C245" s="7">
        <v>5.0999999999999996</v>
      </c>
      <c r="D245" s="7">
        <v>14.44</v>
      </c>
      <c r="E245" s="7">
        <v>5.68</v>
      </c>
      <c r="F245" s="7">
        <v>1.5</v>
      </c>
      <c r="G245" s="7">
        <v>28.14</v>
      </c>
      <c r="H245" s="7">
        <v>23.02</v>
      </c>
      <c r="I245" s="7">
        <v>15.45</v>
      </c>
      <c r="J245" s="7">
        <v>9.69</v>
      </c>
      <c r="K245" s="7">
        <v>12.07</v>
      </c>
      <c r="L245" s="7">
        <v>2.33</v>
      </c>
      <c r="M245" s="7">
        <v>1.37</v>
      </c>
      <c r="N245" s="7">
        <v>2.23</v>
      </c>
      <c r="O245" s="7">
        <v>24.29</v>
      </c>
      <c r="P245" s="7">
        <v>-2.0699999999999998</v>
      </c>
      <c r="Q245" s="7">
        <v>1.28</v>
      </c>
      <c r="R245" s="7">
        <v>39.33</v>
      </c>
      <c r="S245" s="7">
        <v>10.36</v>
      </c>
      <c r="T245" s="7">
        <v>20.100000000000001</v>
      </c>
      <c r="U245" s="7">
        <v>0.26</v>
      </c>
      <c r="V245" s="7">
        <v>0.74</v>
      </c>
      <c r="W245" s="7">
        <v>0.67</v>
      </c>
      <c r="X245" s="7">
        <v>16.93</v>
      </c>
      <c r="Y245" s="8">
        <v>55.35</v>
      </c>
      <c r="Z245" s="9">
        <v>329045.19</v>
      </c>
      <c r="AA245" s="7">
        <v>13.77</v>
      </c>
      <c r="AB245" s="7">
        <v>5.42</v>
      </c>
      <c r="AC245" s="8">
        <v>0.51</v>
      </c>
      <c r="AD245" s="9">
        <v>17204438685.5</v>
      </c>
    </row>
    <row r="246" spans="1:30" ht="15" x14ac:dyDescent="0.25">
      <c r="A246" s="3" t="s">
        <v>391</v>
      </c>
      <c r="B246" s="7">
        <v>78.78</v>
      </c>
      <c r="C246" s="7">
        <v>5.0599999999999996</v>
      </c>
      <c r="D246" s="7">
        <v>14.55</v>
      </c>
      <c r="E246" s="7">
        <v>5.72</v>
      </c>
      <c r="F246" s="7">
        <v>1.51</v>
      </c>
      <c r="G246" s="7">
        <v>28.14</v>
      </c>
      <c r="H246" s="7">
        <v>23.02</v>
      </c>
      <c r="I246" s="7">
        <v>15.45</v>
      </c>
      <c r="J246" s="7">
        <v>9.77</v>
      </c>
      <c r="K246" s="7">
        <v>12.07</v>
      </c>
      <c r="L246" s="7">
        <v>2.33</v>
      </c>
      <c r="M246" s="7">
        <v>1.37</v>
      </c>
      <c r="N246" s="7">
        <v>2.25</v>
      </c>
      <c r="O246" s="7">
        <v>24.47</v>
      </c>
      <c r="P246" s="7">
        <v>-2.09</v>
      </c>
      <c r="Q246" s="7">
        <v>1.28</v>
      </c>
      <c r="R246" s="7">
        <v>39.33</v>
      </c>
      <c r="S246" s="7">
        <v>10.36</v>
      </c>
      <c r="T246" s="7">
        <v>20.100000000000001</v>
      </c>
      <c r="U246" s="7">
        <v>0.26</v>
      </c>
      <c r="V246" s="7">
        <v>0.74</v>
      </c>
      <c r="W246" s="7">
        <v>0.67</v>
      </c>
      <c r="X246" s="7">
        <v>16.93</v>
      </c>
      <c r="Y246" s="8">
        <v>55.35</v>
      </c>
      <c r="Z246" s="10">
        <v>260577.04</v>
      </c>
      <c r="AA246" s="7">
        <v>13.77</v>
      </c>
      <c r="AB246" s="7">
        <v>5.42</v>
      </c>
      <c r="AC246" s="8">
        <v>0.52</v>
      </c>
      <c r="AD246" s="9">
        <v>17204438685.5</v>
      </c>
    </row>
    <row r="247" spans="1:30" ht="15" x14ac:dyDescent="0.25">
      <c r="A247" s="3" t="s">
        <v>386</v>
      </c>
      <c r="B247" s="7">
        <v>12.49</v>
      </c>
      <c r="C247" s="7">
        <v>16.16</v>
      </c>
      <c r="D247" s="7">
        <v>2.62</v>
      </c>
      <c r="E247" s="7">
        <v>1.87</v>
      </c>
      <c r="F247" s="7">
        <v>0.71</v>
      </c>
      <c r="G247" s="7">
        <v>17.82</v>
      </c>
      <c r="H247" s="7">
        <v>7.75</v>
      </c>
      <c r="I247" s="7">
        <v>7.57</v>
      </c>
      <c r="J247" s="7">
        <v>2.56</v>
      </c>
      <c r="K247" s="7">
        <v>2.75</v>
      </c>
      <c r="L247" s="7">
        <v>0.19</v>
      </c>
      <c r="M247" s="7">
        <v>0.14000000000000001</v>
      </c>
      <c r="N247" s="7">
        <v>0.2</v>
      </c>
      <c r="O247" s="7">
        <v>2.27</v>
      </c>
      <c r="P247" s="7">
        <v>-2.2599999999999998</v>
      </c>
      <c r="Q247" s="7">
        <v>1.84</v>
      </c>
      <c r="R247" s="7">
        <v>71.33</v>
      </c>
      <c r="S247" s="7">
        <v>27.1</v>
      </c>
      <c r="T247" s="7">
        <v>43.35</v>
      </c>
      <c r="U247" s="7">
        <v>0.38</v>
      </c>
      <c r="V247" s="7">
        <v>0.62</v>
      </c>
      <c r="W247" s="7">
        <v>3.58</v>
      </c>
      <c r="X247" s="7">
        <v>44.52</v>
      </c>
      <c r="Y247" s="8">
        <v>100.22</v>
      </c>
      <c r="Z247" s="12">
        <v>11446.46</v>
      </c>
      <c r="AA247" s="7">
        <v>6.68</v>
      </c>
      <c r="AB247" s="7">
        <v>4.7699999999999996</v>
      </c>
      <c r="AC247" s="8">
        <v>0.02</v>
      </c>
      <c r="AD247" s="9">
        <v>185608494.31999999</v>
      </c>
    </row>
    <row r="248" spans="1:30" ht="15" x14ac:dyDescent="0.25">
      <c r="A248" s="3" t="s">
        <v>385</v>
      </c>
      <c r="B248" s="7">
        <v>4.8</v>
      </c>
      <c r="C248" s="7">
        <v>9.17</v>
      </c>
      <c r="D248" s="7">
        <v>8.7200000000000006</v>
      </c>
      <c r="E248" s="7">
        <v>2.88</v>
      </c>
      <c r="F248" s="7">
        <v>0.88</v>
      </c>
      <c r="G248" s="7">
        <v>30.25</v>
      </c>
      <c r="H248" s="7">
        <v>21.79</v>
      </c>
      <c r="I248" s="7">
        <v>14.39</v>
      </c>
      <c r="J248" s="7">
        <v>5.75</v>
      </c>
      <c r="K248" s="7">
        <v>7.11</v>
      </c>
      <c r="L248" s="7">
        <v>1.34</v>
      </c>
      <c r="M248" s="7">
        <v>0.67</v>
      </c>
      <c r="N248" s="7">
        <v>1.25</v>
      </c>
      <c r="O248" s="7">
        <v>5.6</v>
      </c>
      <c r="P248" s="7">
        <v>-1.42</v>
      </c>
      <c r="Q248" s="7">
        <v>1.71</v>
      </c>
      <c r="R248" s="7">
        <v>33.08</v>
      </c>
      <c r="S248" s="7">
        <v>10.08</v>
      </c>
      <c r="T248" s="7">
        <v>19.7</v>
      </c>
      <c r="U248" s="7">
        <v>0.3</v>
      </c>
      <c r="V248" s="7">
        <v>0.7</v>
      </c>
      <c r="W248" s="7">
        <v>0.7</v>
      </c>
      <c r="X248" s="7">
        <v>12.16</v>
      </c>
      <c r="Y248" s="8">
        <v>28.18</v>
      </c>
      <c r="Z248" s="8">
        <v>26835.46</v>
      </c>
      <c r="AA248" s="7">
        <v>1.66</v>
      </c>
      <c r="AB248" s="7">
        <v>0.55000000000000004</v>
      </c>
      <c r="AC248" s="8">
        <v>0.13</v>
      </c>
      <c r="AD248" s="9">
        <v>10628850761.440001</v>
      </c>
    </row>
    <row r="249" spans="1:30" ht="15" x14ac:dyDescent="0.25">
      <c r="A249" s="3" t="s">
        <v>430</v>
      </c>
      <c r="B249" s="7">
        <v>6.7</v>
      </c>
      <c r="C249" s="7">
        <v>6.57</v>
      </c>
      <c r="D249" s="7">
        <v>12.17</v>
      </c>
      <c r="E249" s="7">
        <v>4.03</v>
      </c>
      <c r="F249" s="7">
        <v>1.23</v>
      </c>
      <c r="G249" s="7">
        <v>30.25</v>
      </c>
      <c r="H249" s="7">
        <v>21.79</v>
      </c>
      <c r="I249" s="7">
        <v>14.39</v>
      </c>
      <c r="J249" s="7">
        <v>8.0299999999999994</v>
      </c>
      <c r="K249" s="7">
        <v>7.11</v>
      </c>
      <c r="L249" s="7">
        <v>1.34</v>
      </c>
      <c r="M249" s="7">
        <v>0.67</v>
      </c>
      <c r="N249" s="7">
        <v>1.75</v>
      </c>
      <c r="O249" s="7">
        <v>7.82</v>
      </c>
      <c r="P249" s="7">
        <v>-1.98</v>
      </c>
      <c r="Q249" s="7">
        <v>1.71</v>
      </c>
      <c r="R249" s="7">
        <v>33.08</v>
      </c>
      <c r="S249" s="7">
        <v>10.08</v>
      </c>
      <c r="T249" s="7">
        <v>19.7</v>
      </c>
      <c r="U249" s="7">
        <v>0.3</v>
      </c>
      <c r="V249" s="7">
        <v>0.7</v>
      </c>
      <c r="W249" s="7">
        <v>0.7</v>
      </c>
      <c r="X249" s="7">
        <v>12.16</v>
      </c>
      <c r="Y249" s="8">
        <v>28.18</v>
      </c>
      <c r="Z249" s="8">
        <v>3350.2</v>
      </c>
      <c r="AA249" s="7">
        <v>1.66</v>
      </c>
      <c r="AB249" s="7">
        <v>0.55000000000000004</v>
      </c>
      <c r="AC249" s="8">
        <v>0.18</v>
      </c>
      <c r="AD249" s="9">
        <v>10628850761.440001</v>
      </c>
    </row>
    <row r="250" spans="1:30" ht="15" x14ac:dyDescent="0.25">
      <c r="A250" s="3" t="s">
        <v>519</v>
      </c>
      <c r="B250" s="7">
        <v>10.48</v>
      </c>
      <c r="C250" s="7">
        <v>4.2</v>
      </c>
      <c r="D250" s="7">
        <v>19.03</v>
      </c>
      <c r="E250" s="7">
        <v>6.3</v>
      </c>
      <c r="F250" s="7">
        <v>1.92</v>
      </c>
      <c r="G250" s="7">
        <v>30.25</v>
      </c>
      <c r="H250" s="7">
        <v>21.79</v>
      </c>
      <c r="I250" s="7">
        <v>14.39</v>
      </c>
      <c r="J250" s="7">
        <v>12.56</v>
      </c>
      <c r="K250" s="7">
        <v>7.11</v>
      </c>
      <c r="L250" s="7">
        <v>1.34</v>
      </c>
      <c r="M250" s="7">
        <v>0.67</v>
      </c>
      <c r="N250" s="7">
        <v>2.74</v>
      </c>
      <c r="O250" s="7">
        <v>12.23</v>
      </c>
      <c r="P250" s="7">
        <v>-3.09</v>
      </c>
      <c r="Q250" s="7">
        <v>1.71</v>
      </c>
      <c r="R250" s="7">
        <v>33.08</v>
      </c>
      <c r="S250" s="7">
        <v>10.08</v>
      </c>
      <c r="T250" s="7">
        <v>19.7</v>
      </c>
      <c r="U250" s="7">
        <v>0.3</v>
      </c>
      <c r="V250" s="7">
        <v>0.7</v>
      </c>
      <c r="W250" s="7">
        <v>0.7</v>
      </c>
      <c r="X250" s="7">
        <v>12.16</v>
      </c>
      <c r="Y250" s="7">
        <v>28.18</v>
      </c>
      <c r="Z250" s="8">
        <v>0</v>
      </c>
      <c r="AA250" s="7">
        <v>1.66</v>
      </c>
      <c r="AB250" s="7">
        <v>0.55000000000000004</v>
      </c>
      <c r="AC250" s="8">
        <v>0.28999999999999998</v>
      </c>
      <c r="AD250" s="9">
        <v>10628850761.440001</v>
      </c>
    </row>
    <row r="251" spans="1:30" ht="15" x14ac:dyDescent="0.25">
      <c r="A251" s="3" t="s">
        <v>392</v>
      </c>
      <c r="B251" s="7">
        <v>6.62</v>
      </c>
      <c r="C251" s="7">
        <v>6.65</v>
      </c>
      <c r="D251" s="7">
        <v>12.02</v>
      </c>
      <c r="E251" s="7">
        <v>3.98</v>
      </c>
      <c r="F251" s="7">
        <v>1.21</v>
      </c>
      <c r="G251" s="7">
        <v>30.25</v>
      </c>
      <c r="H251" s="7">
        <v>21.79</v>
      </c>
      <c r="I251" s="7">
        <v>14.39</v>
      </c>
      <c r="J251" s="7">
        <v>7.94</v>
      </c>
      <c r="K251" s="7">
        <v>7.11</v>
      </c>
      <c r="L251" s="7">
        <v>1.34</v>
      </c>
      <c r="M251" s="7">
        <v>0.67</v>
      </c>
      <c r="N251" s="7">
        <v>1.73</v>
      </c>
      <c r="O251" s="7">
        <v>7.73</v>
      </c>
      <c r="P251" s="7">
        <v>-1.95</v>
      </c>
      <c r="Q251" s="7">
        <v>1.71</v>
      </c>
      <c r="R251" s="7">
        <v>33.08</v>
      </c>
      <c r="S251" s="7">
        <v>10.08</v>
      </c>
      <c r="T251" s="7">
        <v>19.7</v>
      </c>
      <c r="U251" s="7">
        <v>0.3</v>
      </c>
      <c r="V251" s="7">
        <v>0.7</v>
      </c>
      <c r="W251" s="7">
        <v>0.7</v>
      </c>
      <c r="X251" s="7">
        <v>12.16</v>
      </c>
      <c r="Y251" s="7">
        <v>28.18</v>
      </c>
      <c r="Z251" s="8">
        <v>662</v>
      </c>
      <c r="AA251" s="7">
        <v>1.66</v>
      </c>
      <c r="AB251" s="7">
        <v>0.55000000000000004</v>
      </c>
      <c r="AC251" s="8">
        <v>0.18</v>
      </c>
      <c r="AD251" s="9">
        <v>10628850761.440001</v>
      </c>
    </row>
    <row r="252" spans="1:30" ht="15" x14ac:dyDescent="0.25">
      <c r="A252" s="3" t="s">
        <v>60</v>
      </c>
      <c r="B252" s="7">
        <v>22.54</v>
      </c>
      <c r="C252" s="7">
        <v>2.84</v>
      </c>
      <c r="D252" s="7">
        <v>6.49</v>
      </c>
      <c r="E252" s="7">
        <v>1.58</v>
      </c>
      <c r="F252" s="7">
        <v>0.36</v>
      </c>
      <c r="G252" s="7">
        <v>29.55</v>
      </c>
      <c r="H252" s="7">
        <v>20.94</v>
      </c>
      <c r="I252" s="7">
        <v>15.11</v>
      </c>
      <c r="J252" s="7">
        <v>4.68</v>
      </c>
      <c r="K252" s="7">
        <v>8.9499999999999993</v>
      </c>
      <c r="L252" s="7">
        <v>4.2699999999999996</v>
      </c>
      <c r="M252" s="7">
        <v>1.44</v>
      </c>
      <c r="N252" s="7">
        <v>0.98</v>
      </c>
      <c r="O252" s="7">
        <v>3.23</v>
      </c>
      <c r="P252" s="7">
        <v>-0.5</v>
      </c>
      <c r="Q252" s="7">
        <v>1.7</v>
      </c>
      <c r="R252" s="7">
        <v>24.38</v>
      </c>
      <c r="S252" s="7">
        <v>5.57</v>
      </c>
      <c r="T252" s="7">
        <v>10.86</v>
      </c>
      <c r="U252" s="7">
        <v>0.23</v>
      </c>
      <c r="V252" s="7">
        <v>0.74</v>
      </c>
      <c r="W252" s="7">
        <v>0.37</v>
      </c>
      <c r="X252" s="7">
        <v>24.97</v>
      </c>
      <c r="Y252" s="8">
        <v>40.659999999999997</v>
      </c>
      <c r="Z252" s="9">
        <v>226079238.81999999</v>
      </c>
      <c r="AA252" s="7">
        <v>14.24</v>
      </c>
      <c r="AB252" s="7">
        <v>3.47</v>
      </c>
      <c r="AC252" s="8">
        <v>0.18</v>
      </c>
      <c r="AD252" s="9">
        <v>25446185545.900002</v>
      </c>
    </row>
    <row r="253" spans="1:30" ht="15" x14ac:dyDescent="0.25">
      <c r="A253" s="3" t="s">
        <v>157</v>
      </c>
      <c r="B253" s="7">
        <v>2.5499999999999998</v>
      </c>
      <c r="C253" s="7">
        <v>3.21</v>
      </c>
      <c r="D253" s="7">
        <v>5.49</v>
      </c>
      <c r="E253" s="7">
        <v>0.86</v>
      </c>
      <c r="F253" s="7">
        <v>0.28000000000000003</v>
      </c>
      <c r="G253" s="7">
        <v>37.6</v>
      </c>
      <c r="H253" s="7">
        <v>27.76</v>
      </c>
      <c r="I253" s="7">
        <v>15.18</v>
      </c>
      <c r="J253" s="7">
        <v>3</v>
      </c>
      <c r="K253" s="7">
        <v>6.78</v>
      </c>
      <c r="L253" s="7">
        <v>3.78</v>
      </c>
      <c r="M253" s="7">
        <v>1.0900000000000001</v>
      </c>
      <c r="N253" s="7">
        <v>0.83</v>
      </c>
      <c r="O253" s="7">
        <v>3.23</v>
      </c>
      <c r="P253" s="7">
        <v>-0.46</v>
      </c>
      <c r="Q253" s="7">
        <v>1.3</v>
      </c>
      <c r="R253" s="7">
        <v>15.7</v>
      </c>
      <c r="S253" s="7">
        <v>5.18</v>
      </c>
      <c r="T253" s="7">
        <v>11.27</v>
      </c>
      <c r="U253" s="7">
        <v>0.33</v>
      </c>
      <c r="V253" s="7">
        <v>0.67</v>
      </c>
      <c r="W253" s="7">
        <v>0.34</v>
      </c>
      <c r="X253" s="7">
        <v>0</v>
      </c>
      <c r="Y253" s="8">
        <v>0</v>
      </c>
      <c r="Z253" s="9">
        <v>13612007.890000001</v>
      </c>
      <c r="AA253" s="7">
        <v>2.96</v>
      </c>
      <c r="AB253" s="7">
        <v>0.46</v>
      </c>
      <c r="AC253" s="8">
        <v>0.63</v>
      </c>
      <c r="AD253" s="9">
        <v>622800693.29999995</v>
      </c>
    </row>
    <row r="254" spans="1:30" ht="15" x14ac:dyDescent="0.25">
      <c r="A254" s="3" t="s">
        <v>518</v>
      </c>
      <c r="B254" s="7">
        <v>17.8</v>
      </c>
      <c r="C254" s="7">
        <v>0</v>
      </c>
      <c r="D254" s="8">
        <v>-0.43</v>
      </c>
      <c r="E254" s="7">
        <v>-0.03</v>
      </c>
      <c r="F254" s="7">
        <v>0.05</v>
      </c>
      <c r="G254" s="7">
        <v>39.479999999999997</v>
      </c>
      <c r="H254" s="7">
        <v>7.99</v>
      </c>
      <c r="I254" s="7">
        <v>-21.42</v>
      </c>
      <c r="J254" s="7">
        <v>1.1399999999999999</v>
      </c>
      <c r="K254" s="7">
        <v>8.6199999999999992</v>
      </c>
      <c r="L254" s="7">
        <v>5.97</v>
      </c>
      <c r="M254" s="7">
        <v>0</v>
      </c>
      <c r="N254" s="7">
        <v>0.09</v>
      </c>
      <c r="O254" s="7">
        <v>-0.03</v>
      </c>
      <c r="P254" s="7">
        <v>-0.12</v>
      </c>
      <c r="Q254" s="7">
        <v>0.22</v>
      </c>
      <c r="R254" s="7">
        <v>-6.59</v>
      </c>
      <c r="S254" s="7">
        <v>-12.34</v>
      </c>
      <c r="T254" s="7">
        <v>-1.81</v>
      </c>
      <c r="U254" s="7">
        <v>-1.87</v>
      </c>
      <c r="V254" s="7">
        <v>2.87</v>
      </c>
      <c r="W254" s="7">
        <v>0.57999999999999996</v>
      </c>
      <c r="X254" s="7">
        <v>4.9000000000000004</v>
      </c>
      <c r="Y254" s="7">
        <v>0</v>
      </c>
      <c r="Z254" s="8">
        <v>0</v>
      </c>
      <c r="AA254" s="7">
        <v>-634.97</v>
      </c>
      <c r="AB254" s="7">
        <v>-41.84</v>
      </c>
      <c r="AC254" s="8">
        <v>-0.01</v>
      </c>
      <c r="AD254" s="9">
        <v>33357910</v>
      </c>
    </row>
    <row r="255" spans="1:30" ht="15" x14ac:dyDescent="0.25">
      <c r="A255" s="3" t="s">
        <v>433</v>
      </c>
      <c r="B255" s="7">
        <v>53</v>
      </c>
      <c r="C255" s="7">
        <v>0</v>
      </c>
      <c r="D255" s="7">
        <v>-1.27</v>
      </c>
      <c r="E255" s="7">
        <v>-0.08</v>
      </c>
      <c r="F255" s="7">
        <v>0.16</v>
      </c>
      <c r="G255" s="7">
        <v>39.479999999999997</v>
      </c>
      <c r="H255" s="7">
        <v>7.99</v>
      </c>
      <c r="I255" s="7">
        <v>-21.42</v>
      </c>
      <c r="J255" s="7">
        <v>3.4</v>
      </c>
      <c r="K255" s="7">
        <v>8.6199999999999992</v>
      </c>
      <c r="L255" s="7">
        <v>5.97</v>
      </c>
      <c r="M255" s="7">
        <v>0</v>
      </c>
      <c r="N255" s="7">
        <v>0.27</v>
      </c>
      <c r="O255" s="7">
        <v>-0.08</v>
      </c>
      <c r="P255" s="7">
        <v>-0.34</v>
      </c>
      <c r="Q255" s="7">
        <v>0.22</v>
      </c>
      <c r="R255" s="7">
        <v>-6.59</v>
      </c>
      <c r="S255" s="7">
        <v>-12.34</v>
      </c>
      <c r="T255" s="7">
        <v>-1.81</v>
      </c>
      <c r="U255" s="7">
        <v>-1.87</v>
      </c>
      <c r="V255" s="7">
        <v>2.87</v>
      </c>
      <c r="W255" s="7">
        <v>0.57999999999999996</v>
      </c>
      <c r="X255" s="7">
        <v>4.9000000000000004</v>
      </c>
      <c r="Y255" s="8">
        <v>0</v>
      </c>
      <c r="Z255" s="8">
        <v>14450</v>
      </c>
      <c r="AA255" s="7">
        <v>-634.97</v>
      </c>
      <c r="AB255" s="7">
        <v>-41.84</v>
      </c>
      <c r="AC255" s="8">
        <v>-0.02</v>
      </c>
      <c r="AD255" s="9">
        <v>33357910</v>
      </c>
    </row>
    <row r="256" spans="1:30" ht="15" x14ac:dyDescent="0.25">
      <c r="A256" s="3" t="s">
        <v>136</v>
      </c>
      <c r="B256" s="7">
        <v>10.4</v>
      </c>
      <c r="C256" s="7">
        <v>6.11</v>
      </c>
      <c r="D256" s="8">
        <v>2.54</v>
      </c>
      <c r="E256" s="7">
        <v>1.06</v>
      </c>
      <c r="F256" s="7">
        <v>0.6</v>
      </c>
      <c r="G256" s="7">
        <v>41.05</v>
      </c>
      <c r="H256" s="7">
        <v>29.41</v>
      </c>
      <c r="I256" s="7">
        <v>22.76</v>
      </c>
      <c r="J256" s="7">
        <v>1.96</v>
      </c>
      <c r="K256" s="7">
        <v>1.35</v>
      </c>
      <c r="L256" s="7">
        <v>-0.61</v>
      </c>
      <c r="M256" s="7">
        <v>-0.33</v>
      </c>
      <c r="N256" s="7">
        <v>0.57999999999999996</v>
      </c>
      <c r="O256" s="7">
        <v>1.1399999999999999</v>
      </c>
      <c r="P256" s="7">
        <v>-2.2400000000000002</v>
      </c>
      <c r="Q256" s="7">
        <v>3.57</v>
      </c>
      <c r="R256" s="7">
        <v>41.82</v>
      </c>
      <c r="S256" s="7">
        <v>23.74</v>
      </c>
      <c r="T256" s="7">
        <v>40.98</v>
      </c>
      <c r="U256" s="7">
        <v>0.56999999999999995</v>
      </c>
      <c r="V256" s="7">
        <v>0.43</v>
      </c>
      <c r="W256" s="7">
        <v>1.04</v>
      </c>
      <c r="X256" s="7">
        <v>6.3</v>
      </c>
      <c r="Y256" s="8">
        <v>0</v>
      </c>
      <c r="Z256" s="9">
        <v>12778179.539999999</v>
      </c>
      <c r="AA256" s="7">
        <v>9.8000000000000007</v>
      </c>
      <c r="AB256" s="7">
        <v>4.0999999999999996</v>
      </c>
      <c r="AC256" s="8">
        <v>0.28000000000000003</v>
      </c>
      <c r="AD256" s="9">
        <v>642476380</v>
      </c>
    </row>
    <row r="257" spans="1:30" ht="15" x14ac:dyDescent="0.25">
      <c r="A257" s="3" t="s">
        <v>369</v>
      </c>
      <c r="B257" s="7">
        <v>12.91</v>
      </c>
      <c r="C257" s="7">
        <v>1.99</v>
      </c>
      <c r="D257" s="7">
        <v>2.33</v>
      </c>
      <c r="E257" s="7">
        <v>0.61</v>
      </c>
      <c r="F257" s="7">
        <v>0.35</v>
      </c>
      <c r="G257" s="7">
        <v>35.44</v>
      </c>
      <c r="H257" s="7">
        <v>22.15</v>
      </c>
      <c r="I257" s="7">
        <v>20.39</v>
      </c>
      <c r="J257" s="7">
        <v>2.14</v>
      </c>
      <c r="K257" s="7">
        <v>2.36</v>
      </c>
      <c r="L257" s="7">
        <v>0.75</v>
      </c>
      <c r="M257" s="7">
        <v>0.21</v>
      </c>
      <c r="N257" s="7">
        <v>0.47</v>
      </c>
      <c r="O257" s="7">
        <v>2.65</v>
      </c>
      <c r="P257" s="7">
        <v>-0.53</v>
      </c>
      <c r="Q257" s="7">
        <v>1.62</v>
      </c>
      <c r="R257" s="8">
        <v>26.15</v>
      </c>
      <c r="S257" s="7">
        <v>14.9</v>
      </c>
      <c r="T257" s="7">
        <v>18.8</v>
      </c>
      <c r="U257" s="7">
        <v>0.56999999999999995</v>
      </c>
      <c r="V257" s="7">
        <v>0.43</v>
      </c>
      <c r="W257" s="7">
        <v>0.73</v>
      </c>
      <c r="X257" s="7">
        <v>16.440000000000001</v>
      </c>
      <c r="Y257" s="8">
        <v>72.53</v>
      </c>
      <c r="Z257" s="12">
        <v>7006.77</v>
      </c>
      <c r="AA257" s="7">
        <v>21.19</v>
      </c>
      <c r="AB257" s="7">
        <v>5.54</v>
      </c>
      <c r="AC257" s="8">
        <v>0.01</v>
      </c>
      <c r="AD257" s="9">
        <v>893815739.44000006</v>
      </c>
    </row>
    <row r="258" spans="1:30" ht="15" x14ac:dyDescent="0.25">
      <c r="A258" s="3" t="s">
        <v>298</v>
      </c>
      <c r="B258" s="7">
        <v>7.99</v>
      </c>
      <c r="C258" s="7">
        <v>3.54</v>
      </c>
      <c r="D258" s="7">
        <v>1.44</v>
      </c>
      <c r="E258" s="7">
        <v>0.38</v>
      </c>
      <c r="F258" s="7">
        <v>0.21</v>
      </c>
      <c r="G258" s="7">
        <v>35.44</v>
      </c>
      <c r="H258" s="7">
        <v>22.15</v>
      </c>
      <c r="I258" s="7">
        <v>20.39</v>
      </c>
      <c r="J258" s="7">
        <v>1.33</v>
      </c>
      <c r="K258" s="7">
        <v>2.36</v>
      </c>
      <c r="L258" s="7">
        <v>0.75</v>
      </c>
      <c r="M258" s="7">
        <v>0.21</v>
      </c>
      <c r="N258" s="7">
        <v>0.28999999999999998</v>
      </c>
      <c r="O258" s="7">
        <v>1.64</v>
      </c>
      <c r="P258" s="7">
        <v>-0.33</v>
      </c>
      <c r="Q258" s="7">
        <v>1.62</v>
      </c>
      <c r="R258" s="8">
        <v>26.15</v>
      </c>
      <c r="S258" s="7">
        <v>14.9</v>
      </c>
      <c r="T258" s="7">
        <v>18.8</v>
      </c>
      <c r="U258" s="7">
        <v>0.56999999999999995</v>
      </c>
      <c r="V258" s="7">
        <v>0.43</v>
      </c>
      <c r="W258" s="7">
        <v>0.73</v>
      </c>
      <c r="X258" s="7">
        <v>16.440000000000001</v>
      </c>
      <c r="Y258" s="8">
        <v>72.53</v>
      </c>
      <c r="Z258" s="9">
        <v>329527.18</v>
      </c>
      <c r="AA258" s="7">
        <v>21.19</v>
      </c>
      <c r="AB258" s="7">
        <v>5.54</v>
      </c>
      <c r="AC258" s="8">
        <v>0.01</v>
      </c>
      <c r="AD258" s="9">
        <v>893815739.44000006</v>
      </c>
    </row>
    <row r="259" spans="1:30" ht="15" x14ac:dyDescent="0.25">
      <c r="A259" s="3" t="s">
        <v>197</v>
      </c>
      <c r="B259" s="7">
        <v>4.6900000000000004</v>
      </c>
      <c r="C259" s="7">
        <v>1.57</v>
      </c>
      <c r="D259" s="7">
        <v>6.11</v>
      </c>
      <c r="E259" s="7">
        <v>0.54</v>
      </c>
      <c r="F259" s="7">
        <v>0.16</v>
      </c>
      <c r="G259" s="7">
        <v>27.14</v>
      </c>
      <c r="H259" s="7">
        <v>9.35</v>
      </c>
      <c r="I259" s="7">
        <v>7.92</v>
      </c>
      <c r="J259" s="7">
        <v>5.18</v>
      </c>
      <c r="K259" s="7">
        <v>2.57</v>
      </c>
      <c r="L259" s="7">
        <v>-2.61</v>
      </c>
      <c r="M259" s="7">
        <v>-0.27</v>
      </c>
      <c r="N259" s="7">
        <v>0.48</v>
      </c>
      <c r="O259" s="7">
        <v>0.48</v>
      </c>
      <c r="P259" s="7">
        <v>-0.61</v>
      </c>
      <c r="Q259" s="7">
        <v>1.9</v>
      </c>
      <c r="R259" s="8">
        <v>8.84</v>
      </c>
      <c r="S259" s="7">
        <v>2.69</v>
      </c>
      <c r="T259" s="7">
        <v>5.09</v>
      </c>
      <c r="U259" s="7">
        <v>0.3</v>
      </c>
      <c r="V259" s="7">
        <v>0.56999999999999995</v>
      </c>
      <c r="W259" s="7">
        <v>0.34</v>
      </c>
      <c r="X259" s="7">
        <v>5.48</v>
      </c>
      <c r="Y259" s="8">
        <v>144.33000000000001</v>
      </c>
      <c r="Z259" s="10">
        <v>6617274</v>
      </c>
      <c r="AA259" s="7">
        <v>8.68</v>
      </c>
      <c r="AB259" s="7">
        <v>0.77</v>
      </c>
      <c r="AC259" s="8">
        <v>0.04</v>
      </c>
      <c r="AD259" s="9">
        <v>994280000</v>
      </c>
    </row>
    <row r="260" spans="1:30" ht="15" x14ac:dyDescent="0.25">
      <c r="A260" s="3" t="s">
        <v>125</v>
      </c>
      <c r="B260" s="7">
        <v>16.29</v>
      </c>
      <c r="C260" s="7">
        <v>3.52</v>
      </c>
      <c r="D260" s="7">
        <v>7.79</v>
      </c>
      <c r="E260" s="7">
        <v>0.82</v>
      </c>
      <c r="F260" s="7">
        <v>0.71</v>
      </c>
      <c r="G260" s="7">
        <v>44.94</v>
      </c>
      <c r="H260" s="7">
        <v>33.340000000000003</v>
      </c>
      <c r="I260" s="7">
        <v>43.98</v>
      </c>
      <c r="J260" s="7">
        <v>10.28</v>
      </c>
      <c r="K260" s="7">
        <v>8.02</v>
      </c>
      <c r="L260" s="7">
        <v>-2.2599999999999998</v>
      </c>
      <c r="M260" s="7">
        <v>-0.18</v>
      </c>
      <c r="N260" s="7">
        <v>3.43</v>
      </c>
      <c r="O260" s="7">
        <v>1.94</v>
      </c>
      <c r="P260" s="7">
        <v>-1.26</v>
      </c>
      <c r="Q260" s="7">
        <v>6.17</v>
      </c>
      <c r="R260" s="8">
        <v>10.53</v>
      </c>
      <c r="S260" s="7">
        <v>9.11</v>
      </c>
      <c r="T260" s="7">
        <v>7.11</v>
      </c>
      <c r="U260" s="7">
        <v>0.87</v>
      </c>
      <c r="V260" s="7">
        <v>0.12</v>
      </c>
      <c r="W260" s="7">
        <v>0.21</v>
      </c>
      <c r="X260" s="7">
        <v>10.85</v>
      </c>
      <c r="Y260" s="8">
        <v>14.94</v>
      </c>
      <c r="Z260" s="9">
        <v>29095630.5</v>
      </c>
      <c r="AA260" s="7">
        <v>19.850000000000001</v>
      </c>
      <c r="AB260" s="7">
        <v>2.09</v>
      </c>
      <c r="AC260" s="8">
        <v>0.51</v>
      </c>
      <c r="AD260" s="9">
        <v>3599912487.8699999</v>
      </c>
    </row>
    <row r="261" spans="1:30" ht="15" x14ac:dyDescent="0.25">
      <c r="A261" s="3" t="s">
        <v>573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-60.76</v>
      </c>
      <c r="H261" s="7">
        <v>-92.67</v>
      </c>
      <c r="I261" s="7">
        <v>-101.97</v>
      </c>
      <c r="J261" s="7">
        <v>0</v>
      </c>
      <c r="K261" s="7">
        <v>-0.74</v>
      </c>
      <c r="L261" s="7">
        <v>-0.67</v>
      </c>
      <c r="M261" s="7">
        <v>0</v>
      </c>
      <c r="N261" s="7">
        <v>0</v>
      </c>
      <c r="O261" s="7">
        <v>0</v>
      </c>
      <c r="P261" s="7">
        <v>0</v>
      </c>
      <c r="Q261" s="7">
        <v>0.31</v>
      </c>
      <c r="R261" s="7">
        <v>-24.19</v>
      </c>
      <c r="S261" s="7">
        <v>-36.57</v>
      </c>
      <c r="T261" s="7">
        <v>25.82</v>
      </c>
      <c r="U261" s="7">
        <v>-1.51</v>
      </c>
      <c r="V261" s="7">
        <v>2.5099999999999998</v>
      </c>
      <c r="W261" s="7">
        <v>0.36</v>
      </c>
      <c r="X261" s="7">
        <v>-18.14</v>
      </c>
      <c r="Y261" s="7">
        <v>0</v>
      </c>
      <c r="Z261" s="8">
        <v>0</v>
      </c>
      <c r="AA261" s="7">
        <v>-87.48</v>
      </c>
      <c r="AB261" s="7">
        <v>-21.16</v>
      </c>
      <c r="AC261" s="8">
        <v>0</v>
      </c>
      <c r="AD261" s="9">
        <v>904253.84</v>
      </c>
    </row>
    <row r="262" spans="1:30" ht="15" x14ac:dyDescent="0.25">
      <c r="A262" s="3" t="s">
        <v>574</v>
      </c>
      <c r="B262" s="7">
        <v>1.96</v>
      </c>
      <c r="C262" s="8">
        <v>0</v>
      </c>
      <c r="D262" s="7">
        <v>-0.09</v>
      </c>
      <c r="E262" s="7">
        <v>-0.02</v>
      </c>
      <c r="F262" s="7">
        <v>0.03</v>
      </c>
      <c r="G262" s="7">
        <v>-60.76</v>
      </c>
      <c r="H262" s="7">
        <v>-92.67</v>
      </c>
      <c r="I262" s="7">
        <v>-101.97</v>
      </c>
      <c r="J262" s="7">
        <v>-0.1</v>
      </c>
      <c r="K262" s="7">
        <v>-0.74</v>
      </c>
      <c r="L262" s="7">
        <v>-0.67</v>
      </c>
      <c r="M262" s="7">
        <v>0</v>
      </c>
      <c r="N262" s="7">
        <v>0.09</v>
      </c>
      <c r="O262" s="7">
        <v>-0.04</v>
      </c>
      <c r="P262" s="7">
        <v>-0.05</v>
      </c>
      <c r="Q262" s="7">
        <v>0.31</v>
      </c>
      <c r="R262" s="8">
        <v>-24.19</v>
      </c>
      <c r="S262" s="7">
        <v>-36.57</v>
      </c>
      <c r="T262" s="7">
        <v>25.82</v>
      </c>
      <c r="U262" s="7">
        <v>-1.51</v>
      </c>
      <c r="V262" s="7">
        <v>2.5099999999999998</v>
      </c>
      <c r="W262" s="7">
        <v>0.36</v>
      </c>
      <c r="X262" s="7">
        <v>-18.14</v>
      </c>
      <c r="Y262" s="7">
        <v>0</v>
      </c>
      <c r="Z262" s="12">
        <v>0</v>
      </c>
      <c r="AA262" s="7">
        <v>-87.48</v>
      </c>
      <c r="AB262" s="7">
        <v>-21.16</v>
      </c>
      <c r="AC262" s="8">
        <v>0</v>
      </c>
      <c r="AD262" s="9">
        <v>904253.84</v>
      </c>
    </row>
    <row r="263" spans="1:30" ht="15" x14ac:dyDescent="0.25">
      <c r="A263" s="3" t="s">
        <v>421</v>
      </c>
      <c r="B263" s="7">
        <v>45.65</v>
      </c>
      <c r="C263" s="7">
        <v>6.41</v>
      </c>
      <c r="D263" s="7">
        <v>4.82</v>
      </c>
      <c r="E263" s="7">
        <v>1.53</v>
      </c>
      <c r="F263" s="7">
        <v>1.1299999999999999</v>
      </c>
      <c r="G263" s="7">
        <v>47.02</v>
      </c>
      <c r="H263" s="7">
        <v>38.14</v>
      </c>
      <c r="I263" s="7">
        <v>32.04</v>
      </c>
      <c r="J263" s="7">
        <v>4.05</v>
      </c>
      <c r="K263" s="7">
        <v>3.54</v>
      </c>
      <c r="L263" s="7">
        <v>-0.38</v>
      </c>
      <c r="M263" s="7">
        <v>-0.14000000000000001</v>
      </c>
      <c r="N263" s="7">
        <v>1.54</v>
      </c>
      <c r="O263" s="7">
        <v>3.55</v>
      </c>
      <c r="P263" s="7">
        <v>-1.98</v>
      </c>
      <c r="Q263" s="7">
        <v>3.72</v>
      </c>
      <c r="R263" s="8">
        <v>31.82</v>
      </c>
      <c r="S263" s="7">
        <v>23.33</v>
      </c>
      <c r="T263" s="7">
        <v>29.72</v>
      </c>
      <c r="U263" s="7">
        <v>0.73</v>
      </c>
      <c r="V263" s="7">
        <v>0.27</v>
      </c>
      <c r="W263" s="7">
        <v>0.73</v>
      </c>
      <c r="X263" s="7">
        <v>16.87</v>
      </c>
      <c r="Y263" s="8">
        <v>64.38</v>
      </c>
      <c r="Z263" s="8">
        <v>26659.61</v>
      </c>
      <c r="AA263" s="7">
        <v>29.75</v>
      </c>
      <c r="AB263" s="7">
        <v>9.4700000000000006</v>
      </c>
      <c r="AC263" s="8">
        <v>0.01</v>
      </c>
      <c r="AD263" s="9">
        <v>3896384000</v>
      </c>
    </row>
    <row r="264" spans="1:30" ht="15" x14ac:dyDescent="0.25">
      <c r="A264" s="3" t="s">
        <v>144</v>
      </c>
      <c r="B264" s="7">
        <v>43.35</v>
      </c>
      <c r="C264" s="7">
        <v>7.42</v>
      </c>
      <c r="D264" s="7">
        <v>4.58</v>
      </c>
      <c r="E264" s="7">
        <v>1.46</v>
      </c>
      <c r="F264" s="7">
        <v>1.07</v>
      </c>
      <c r="G264" s="7">
        <v>47.02</v>
      </c>
      <c r="H264" s="7">
        <v>38.14</v>
      </c>
      <c r="I264" s="7">
        <v>32.04</v>
      </c>
      <c r="J264" s="7">
        <v>3.85</v>
      </c>
      <c r="K264" s="7">
        <v>3.54</v>
      </c>
      <c r="L264" s="7">
        <v>-0.38</v>
      </c>
      <c r="M264" s="7">
        <v>-0.14000000000000001</v>
      </c>
      <c r="N264" s="7">
        <v>1.47</v>
      </c>
      <c r="O264" s="8">
        <v>3.38</v>
      </c>
      <c r="P264" s="8">
        <v>-1.88</v>
      </c>
      <c r="Q264" s="7">
        <v>3.72</v>
      </c>
      <c r="R264" s="8">
        <v>31.82</v>
      </c>
      <c r="S264" s="7">
        <v>23.33</v>
      </c>
      <c r="T264" s="7">
        <v>29.72</v>
      </c>
      <c r="U264" s="7">
        <v>0.73</v>
      </c>
      <c r="V264" s="7">
        <v>0.27</v>
      </c>
      <c r="W264" s="7">
        <v>0.73</v>
      </c>
      <c r="X264" s="7">
        <v>16.87</v>
      </c>
      <c r="Y264" s="8">
        <v>64.38</v>
      </c>
      <c r="Z264" s="9">
        <v>16088449.460000001</v>
      </c>
      <c r="AA264" s="7">
        <v>29.75</v>
      </c>
      <c r="AB264" s="7">
        <v>9.4700000000000006</v>
      </c>
      <c r="AC264" s="8">
        <v>0.01</v>
      </c>
      <c r="AD264" s="9">
        <v>3896384000</v>
      </c>
    </row>
    <row r="265" spans="1:30" ht="15" x14ac:dyDescent="0.25">
      <c r="A265" s="3" t="s">
        <v>105</v>
      </c>
      <c r="B265" s="7">
        <v>17.440000000000001</v>
      </c>
      <c r="C265" s="7">
        <v>0</v>
      </c>
      <c r="D265" s="7">
        <v>1.17</v>
      </c>
      <c r="E265" s="7">
        <v>1.45</v>
      </c>
      <c r="F265" s="7">
        <v>0.36</v>
      </c>
      <c r="G265" s="7">
        <v>20.59</v>
      </c>
      <c r="H265" s="7">
        <v>17.21</v>
      </c>
      <c r="I265" s="7">
        <v>16.79</v>
      </c>
      <c r="J265" s="7">
        <v>1.1399999999999999</v>
      </c>
      <c r="K265" s="7">
        <v>1.54</v>
      </c>
      <c r="L265" s="7">
        <v>0.4</v>
      </c>
      <c r="M265" s="7">
        <v>0.51</v>
      </c>
      <c r="N265" s="7">
        <v>0.2</v>
      </c>
      <c r="O265" s="7">
        <v>1.03</v>
      </c>
      <c r="P265" s="7">
        <v>-1.1399999999999999</v>
      </c>
      <c r="Q265" s="7">
        <v>2</v>
      </c>
      <c r="R265" s="8">
        <v>124.03</v>
      </c>
      <c r="S265" s="7">
        <v>30.38</v>
      </c>
      <c r="T265" s="7">
        <v>74.680000000000007</v>
      </c>
      <c r="U265" s="7">
        <v>0.24</v>
      </c>
      <c r="V265" s="7">
        <v>0.76</v>
      </c>
      <c r="W265" s="7">
        <v>1.81</v>
      </c>
      <c r="X265" s="7">
        <v>-3.75</v>
      </c>
      <c r="Y265" s="8">
        <v>79.42</v>
      </c>
      <c r="Z265" s="9">
        <v>7352636.71</v>
      </c>
      <c r="AA265" s="7">
        <v>12.02</v>
      </c>
      <c r="AB265" s="7">
        <v>14.91</v>
      </c>
      <c r="AC265" s="8">
        <v>0</v>
      </c>
      <c r="AD265" s="9">
        <v>939271032.96000004</v>
      </c>
    </row>
    <row r="266" spans="1:30" ht="15" x14ac:dyDescent="0.25">
      <c r="A266" s="3" t="s">
        <v>575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100</v>
      </c>
      <c r="H266" s="7">
        <v>91.45</v>
      </c>
      <c r="I266" s="7">
        <v>61.74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8">
        <v>3.89</v>
      </c>
      <c r="S266" s="7">
        <v>3.88</v>
      </c>
      <c r="T266" s="7">
        <v>0</v>
      </c>
      <c r="U266" s="7">
        <v>1</v>
      </c>
      <c r="V266" s="7">
        <v>0</v>
      </c>
      <c r="W266" s="7">
        <v>0.06</v>
      </c>
      <c r="X266" s="7">
        <v>0</v>
      </c>
      <c r="Y266" s="7">
        <v>-9.83</v>
      </c>
      <c r="Z266" s="12">
        <v>0</v>
      </c>
      <c r="AA266" s="7">
        <v>101.97</v>
      </c>
      <c r="AB266" s="7">
        <v>3.96</v>
      </c>
      <c r="AC266" s="7">
        <v>0</v>
      </c>
      <c r="AD266" s="8">
        <v>0</v>
      </c>
    </row>
    <row r="267" spans="1:30" ht="15" x14ac:dyDescent="0.25">
      <c r="A267" s="3" t="s">
        <v>576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v>100</v>
      </c>
      <c r="H267" s="7">
        <v>91.45</v>
      </c>
      <c r="I267" s="7">
        <v>61.74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3.89</v>
      </c>
      <c r="S267" s="7">
        <v>3.88</v>
      </c>
      <c r="T267" s="7">
        <v>0</v>
      </c>
      <c r="U267" s="7">
        <v>1</v>
      </c>
      <c r="V267" s="7">
        <v>0</v>
      </c>
      <c r="W267" s="7">
        <v>0.06</v>
      </c>
      <c r="X267" s="7">
        <v>0</v>
      </c>
      <c r="Y267" s="7">
        <v>-9.83</v>
      </c>
      <c r="Z267" s="8">
        <v>0</v>
      </c>
      <c r="AA267" s="7">
        <v>101.97</v>
      </c>
      <c r="AB267" s="7">
        <v>3.96</v>
      </c>
      <c r="AC267" s="7">
        <v>0</v>
      </c>
      <c r="AD267" s="8">
        <v>0</v>
      </c>
    </row>
    <row r="268" spans="1:30" ht="15" x14ac:dyDescent="0.25">
      <c r="A268" s="3" t="s">
        <v>248</v>
      </c>
      <c r="B268" s="7">
        <v>3.79</v>
      </c>
      <c r="C268" s="7">
        <v>4.42</v>
      </c>
      <c r="D268" s="7">
        <v>14.48</v>
      </c>
      <c r="E268" s="7">
        <v>1.41</v>
      </c>
      <c r="F268" s="7">
        <v>0.85</v>
      </c>
      <c r="G268" s="7">
        <v>48.43</v>
      </c>
      <c r="H268" s="7">
        <v>26.59</v>
      </c>
      <c r="I268" s="7">
        <v>18.149999999999999</v>
      </c>
      <c r="J268" s="7">
        <v>9.8800000000000008</v>
      </c>
      <c r="K268" s="7">
        <v>7.4</v>
      </c>
      <c r="L268" s="7">
        <v>-2.4900000000000002</v>
      </c>
      <c r="M268" s="7">
        <v>-0.36</v>
      </c>
      <c r="N268" s="7">
        <v>2.63</v>
      </c>
      <c r="O268" s="7">
        <v>2.87</v>
      </c>
      <c r="P268" s="7">
        <v>-1.61</v>
      </c>
      <c r="Q268" s="7">
        <v>2.65</v>
      </c>
      <c r="R268" s="7">
        <v>9.74</v>
      </c>
      <c r="S268" s="7">
        <v>5.85</v>
      </c>
      <c r="T268" s="7">
        <v>8.19</v>
      </c>
      <c r="U268" s="7">
        <v>0.6</v>
      </c>
      <c r="V268" s="7">
        <v>0.4</v>
      </c>
      <c r="W268" s="7">
        <v>0.32</v>
      </c>
      <c r="X268" s="7">
        <v>0</v>
      </c>
      <c r="Y268" s="8">
        <v>0</v>
      </c>
      <c r="Z268" s="10">
        <v>3008449.96</v>
      </c>
      <c r="AA268" s="7">
        <v>2.69</v>
      </c>
      <c r="AB268" s="7">
        <v>0.26</v>
      </c>
      <c r="AC268" s="8">
        <v>0.2</v>
      </c>
      <c r="AD268" s="9">
        <v>1372168018.1099999</v>
      </c>
    </row>
    <row r="269" spans="1:30" ht="15" x14ac:dyDescent="0.25">
      <c r="A269" s="3" t="s">
        <v>577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28.72</v>
      </c>
      <c r="H269" s="7">
        <v>0.5</v>
      </c>
      <c r="I269" s="7">
        <v>-14.25</v>
      </c>
      <c r="J269" s="7">
        <v>0</v>
      </c>
      <c r="K269" s="7">
        <v>46.57</v>
      </c>
      <c r="L269" s="7">
        <v>46.56</v>
      </c>
      <c r="M269" s="7">
        <v>0</v>
      </c>
      <c r="N269" s="7">
        <v>0</v>
      </c>
      <c r="O269" s="7">
        <v>0</v>
      </c>
      <c r="P269" s="7">
        <v>0</v>
      </c>
      <c r="Q269" s="7">
        <v>0.77</v>
      </c>
      <c r="R269" s="7">
        <v>-160.02000000000001</v>
      </c>
      <c r="S269" s="7">
        <v>-18.79</v>
      </c>
      <c r="T269" s="7">
        <v>-20.100000000000001</v>
      </c>
      <c r="U269" s="7">
        <v>-0.12</v>
      </c>
      <c r="V269" s="7">
        <v>1.1200000000000001</v>
      </c>
      <c r="W269" s="7">
        <v>1.32</v>
      </c>
      <c r="X269" s="7">
        <v>1.44</v>
      </c>
      <c r="Y269" s="7">
        <v>0</v>
      </c>
      <c r="Z269" s="8">
        <v>0</v>
      </c>
      <c r="AA269" s="7">
        <v>-14.25</v>
      </c>
      <c r="AB269" s="7">
        <v>-22.8</v>
      </c>
      <c r="AC269" s="7">
        <v>0</v>
      </c>
      <c r="AD269" s="8">
        <v>0</v>
      </c>
    </row>
    <row r="270" spans="1:30" ht="15" x14ac:dyDescent="0.25">
      <c r="A270" s="3" t="s">
        <v>132</v>
      </c>
      <c r="B270" s="7">
        <v>15.8</v>
      </c>
      <c r="C270" s="7">
        <v>5.94</v>
      </c>
      <c r="D270" s="7">
        <v>14.7</v>
      </c>
      <c r="E270" s="7">
        <v>2.88</v>
      </c>
      <c r="F270" s="7">
        <v>0.84</v>
      </c>
      <c r="G270" s="7">
        <v>28.62</v>
      </c>
      <c r="H270" s="7">
        <v>16.91</v>
      </c>
      <c r="I270" s="7">
        <v>8.4</v>
      </c>
      <c r="J270" s="7">
        <v>7.3</v>
      </c>
      <c r="K270" s="7">
        <v>10.71</v>
      </c>
      <c r="L270" s="7">
        <v>3.4</v>
      </c>
      <c r="M270" s="7">
        <v>1.34</v>
      </c>
      <c r="N270" s="7">
        <v>1.23</v>
      </c>
      <c r="O270" s="7">
        <v>12.15</v>
      </c>
      <c r="P270" s="7">
        <v>-1.1399999999999999</v>
      </c>
      <c r="Q270" s="7">
        <v>1.35</v>
      </c>
      <c r="R270" s="7">
        <v>19.600000000000001</v>
      </c>
      <c r="S270" s="7">
        <v>5.7</v>
      </c>
      <c r="T270" s="7">
        <v>11.95</v>
      </c>
      <c r="U270" s="7">
        <v>0.28999999999999998</v>
      </c>
      <c r="V270" s="7">
        <v>0.71</v>
      </c>
      <c r="W270" s="7">
        <v>0.68</v>
      </c>
      <c r="X270" s="7">
        <v>13.06</v>
      </c>
      <c r="Y270" s="8">
        <v>8.36</v>
      </c>
      <c r="Z270" s="9">
        <v>39572794.609999999</v>
      </c>
      <c r="AA270" s="7">
        <v>5.48</v>
      </c>
      <c r="AB270" s="7">
        <v>1.07</v>
      </c>
      <c r="AC270" s="8">
        <v>1.87</v>
      </c>
      <c r="AD270" s="9">
        <v>5023515136.8000002</v>
      </c>
    </row>
    <row r="271" spans="1:30" ht="15" x14ac:dyDescent="0.25">
      <c r="A271" s="3" t="s">
        <v>514</v>
      </c>
      <c r="B271" s="7">
        <v>16</v>
      </c>
      <c r="C271" s="7">
        <v>0</v>
      </c>
      <c r="D271" s="7">
        <v>-17.02</v>
      </c>
      <c r="E271" s="7">
        <v>1.5</v>
      </c>
      <c r="F271" s="7">
        <v>1.37</v>
      </c>
      <c r="G271" s="7">
        <v>100</v>
      </c>
      <c r="H271" s="7">
        <v>-42.08</v>
      </c>
      <c r="I271" s="7">
        <v>-40.119999999999997</v>
      </c>
      <c r="J271" s="7">
        <v>-16.23</v>
      </c>
      <c r="K271" s="7">
        <v>-16.23</v>
      </c>
      <c r="L271" s="7">
        <v>0</v>
      </c>
      <c r="M271" s="7">
        <v>0</v>
      </c>
      <c r="N271" s="7">
        <v>6.83</v>
      </c>
      <c r="O271" s="7">
        <v>2.4</v>
      </c>
      <c r="P271" s="7">
        <v>-3.73</v>
      </c>
      <c r="Q271" s="7">
        <v>10.45</v>
      </c>
      <c r="R271" s="7">
        <v>-8.7899999999999991</v>
      </c>
      <c r="S271" s="7">
        <v>-8.07</v>
      </c>
      <c r="T271" s="7">
        <v>0</v>
      </c>
      <c r="U271" s="7">
        <v>0.92</v>
      </c>
      <c r="V271" s="7">
        <v>0.08</v>
      </c>
      <c r="W271" s="7">
        <v>0.2</v>
      </c>
      <c r="X271" s="7">
        <v>-19.89</v>
      </c>
      <c r="Y271" s="8">
        <v>0</v>
      </c>
      <c r="Z271" s="8">
        <v>11476.2</v>
      </c>
      <c r="AA271" s="7">
        <v>10.7</v>
      </c>
      <c r="AB271" s="7">
        <v>-0.94</v>
      </c>
      <c r="AC271" s="8">
        <v>0.28999999999999998</v>
      </c>
      <c r="AD271" s="9">
        <v>14620448</v>
      </c>
    </row>
    <row r="272" spans="1:30" ht="15" x14ac:dyDescent="0.25">
      <c r="A272" s="3" t="s">
        <v>276</v>
      </c>
      <c r="B272" s="7">
        <v>9.57</v>
      </c>
      <c r="C272" s="7">
        <v>3.01</v>
      </c>
      <c r="D272" s="7">
        <v>14.43</v>
      </c>
      <c r="E272" s="7">
        <v>2.34</v>
      </c>
      <c r="F272" s="7">
        <v>0.84</v>
      </c>
      <c r="G272" s="7">
        <v>28.5</v>
      </c>
      <c r="H272" s="7">
        <v>9.69</v>
      </c>
      <c r="I272" s="7">
        <v>6.76</v>
      </c>
      <c r="J272" s="7">
        <v>10.08</v>
      </c>
      <c r="K272" s="7">
        <v>12.46</v>
      </c>
      <c r="L272" s="7">
        <v>2.39</v>
      </c>
      <c r="M272" s="7">
        <v>0.55000000000000004</v>
      </c>
      <c r="N272" s="7">
        <v>0.98</v>
      </c>
      <c r="O272" s="7">
        <v>3.29</v>
      </c>
      <c r="P272" s="7">
        <v>-1.76</v>
      </c>
      <c r="Q272" s="7">
        <v>1.95</v>
      </c>
      <c r="R272" s="7">
        <v>16.190000000000001</v>
      </c>
      <c r="S272" s="7">
        <v>5.81</v>
      </c>
      <c r="T272" s="7">
        <v>12.08</v>
      </c>
      <c r="U272" s="7">
        <v>0.36</v>
      </c>
      <c r="V272" s="7">
        <v>0.64</v>
      </c>
      <c r="W272" s="7">
        <v>0.86</v>
      </c>
      <c r="X272" s="7">
        <v>26.01</v>
      </c>
      <c r="Y272" s="8">
        <v>22.73</v>
      </c>
      <c r="Z272" s="10">
        <v>3138726.61</v>
      </c>
      <c r="AA272" s="7">
        <v>4.0999999999999996</v>
      </c>
      <c r="AB272" s="7">
        <v>0.66</v>
      </c>
      <c r="AC272" s="8">
        <v>-0.53</v>
      </c>
      <c r="AD272" s="9">
        <v>2584056402.5100002</v>
      </c>
    </row>
    <row r="273" spans="1:30" ht="15" x14ac:dyDescent="0.25">
      <c r="A273" s="3" t="s">
        <v>466</v>
      </c>
      <c r="B273" s="7">
        <v>41.5</v>
      </c>
      <c r="C273" s="7">
        <v>0</v>
      </c>
      <c r="D273" s="7">
        <v>-2.78</v>
      </c>
      <c r="E273" s="7">
        <v>-0.76</v>
      </c>
      <c r="F273" s="7">
        <v>0.09</v>
      </c>
      <c r="G273" s="7">
        <v>18.12</v>
      </c>
      <c r="H273" s="7">
        <v>8.99</v>
      </c>
      <c r="I273" s="7">
        <v>-2.95</v>
      </c>
      <c r="J273" s="7">
        <v>0.91</v>
      </c>
      <c r="K273" s="7">
        <v>6.78</v>
      </c>
      <c r="L273" s="7">
        <v>5.87</v>
      </c>
      <c r="M273" s="7">
        <v>0</v>
      </c>
      <c r="N273" s="7">
        <v>0.08</v>
      </c>
      <c r="O273" s="7">
        <v>-0.42</v>
      </c>
      <c r="P273" s="7">
        <v>-0.3</v>
      </c>
      <c r="Q273" s="7">
        <v>0.76</v>
      </c>
      <c r="R273" s="7">
        <v>-27.53</v>
      </c>
      <c r="S273" s="7">
        <v>-3.36</v>
      </c>
      <c r="T273" s="7">
        <v>12.54</v>
      </c>
      <c r="U273" s="7">
        <v>-0.12</v>
      </c>
      <c r="V273" s="7">
        <v>1.1000000000000001</v>
      </c>
      <c r="W273" s="7">
        <v>1.1399999999999999</v>
      </c>
      <c r="X273" s="7">
        <v>15.09</v>
      </c>
      <c r="Y273" s="8">
        <v>0</v>
      </c>
      <c r="Z273" s="12">
        <v>12450</v>
      </c>
      <c r="AA273" s="7">
        <v>-54.31</v>
      </c>
      <c r="AB273" s="7">
        <v>-14.95</v>
      </c>
      <c r="AC273" s="8">
        <v>-0.11</v>
      </c>
      <c r="AD273" s="9">
        <v>170430291</v>
      </c>
    </row>
    <row r="274" spans="1:30" ht="15" x14ac:dyDescent="0.25">
      <c r="A274" s="3" t="s">
        <v>390</v>
      </c>
      <c r="B274" s="7">
        <v>4.8499999999999996</v>
      </c>
      <c r="C274" s="7">
        <v>0</v>
      </c>
      <c r="D274" s="7">
        <v>3.81</v>
      </c>
      <c r="E274" s="7">
        <v>-0.16</v>
      </c>
      <c r="F274" s="7">
        <v>0.28999999999999998</v>
      </c>
      <c r="G274" s="7">
        <v>18.54</v>
      </c>
      <c r="H274" s="8">
        <v>-2.84</v>
      </c>
      <c r="I274" s="8">
        <v>18.28</v>
      </c>
      <c r="J274" s="7">
        <v>-24.59</v>
      </c>
      <c r="K274" s="7">
        <v>-173.35</v>
      </c>
      <c r="L274" s="7">
        <v>-148.76</v>
      </c>
      <c r="M274" s="7">
        <v>0</v>
      </c>
      <c r="N274" s="7">
        <v>0.7</v>
      </c>
      <c r="O274" s="7">
        <v>-0.12</v>
      </c>
      <c r="P274" s="7">
        <v>-0.36</v>
      </c>
      <c r="Q274" s="7">
        <v>0.08</v>
      </c>
      <c r="R274" s="7">
        <v>-4.12</v>
      </c>
      <c r="S274" s="7">
        <v>7.6</v>
      </c>
      <c r="T274" s="7">
        <v>26.96</v>
      </c>
      <c r="U274" s="7">
        <v>-1.85</v>
      </c>
      <c r="V274" s="7">
        <v>2.85</v>
      </c>
      <c r="W274" s="7">
        <v>0.42</v>
      </c>
      <c r="X274" s="7">
        <v>-19.18</v>
      </c>
      <c r="Y274" s="8">
        <v>0</v>
      </c>
      <c r="Z274" s="8">
        <v>29633.5</v>
      </c>
      <c r="AA274" s="7">
        <v>-30.87</v>
      </c>
      <c r="AB274" s="7">
        <v>1.27</v>
      </c>
      <c r="AC274" s="8">
        <v>0.04</v>
      </c>
      <c r="AD274" s="9">
        <v>9959989.0999999996</v>
      </c>
    </row>
    <row r="275" spans="1:30" ht="15" x14ac:dyDescent="0.25">
      <c r="A275" s="3" t="s">
        <v>578</v>
      </c>
      <c r="B275" s="7">
        <v>0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8">
        <v>0</v>
      </c>
      <c r="I275" s="8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-0.95</v>
      </c>
      <c r="S275" s="7">
        <v>-0.9</v>
      </c>
      <c r="T275" s="7">
        <v>-2.42</v>
      </c>
      <c r="U275" s="7">
        <v>0.95</v>
      </c>
      <c r="V275" s="7">
        <v>0.05</v>
      </c>
      <c r="W275" s="7">
        <v>0</v>
      </c>
      <c r="X275" s="7">
        <v>0</v>
      </c>
      <c r="Y275" s="7">
        <v>0</v>
      </c>
      <c r="Z275" s="8">
        <v>0</v>
      </c>
      <c r="AA275" s="7">
        <v>0.01</v>
      </c>
      <c r="AB275" s="7">
        <v>0</v>
      </c>
      <c r="AC275" s="7">
        <v>0</v>
      </c>
      <c r="AD275" s="8">
        <v>0</v>
      </c>
    </row>
    <row r="276" spans="1:30" ht="15" x14ac:dyDescent="0.25">
      <c r="A276" s="3" t="s">
        <v>291</v>
      </c>
      <c r="B276" s="7">
        <v>3</v>
      </c>
      <c r="C276" s="7">
        <v>0</v>
      </c>
      <c r="D276" s="7">
        <v>0.61</v>
      </c>
      <c r="E276" s="7">
        <v>0.31</v>
      </c>
      <c r="F276" s="8">
        <v>0.28000000000000003</v>
      </c>
      <c r="G276" s="8">
        <v>1263.24</v>
      </c>
      <c r="H276" s="8">
        <v>1130.1099999999999</v>
      </c>
      <c r="I276" s="8">
        <v>1118.69</v>
      </c>
      <c r="J276" s="7">
        <v>0.6</v>
      </c>
      <c r="K276" s="7">
        <v>0.62</v>
      </c>
      <c r="L276" s="7">
        <v>0.01</v>
      </c>
      <c r="M276" s="7">
        <v>0.01</v>
      </c>
      <c r="N276" s="7">
        <v>6.83</v>
      </c>
      <c r="O276" s="7">
        <v>-28.43</v>
      </c>
      <c r="P276" s="7">
        <v>-0.3</v>
      </c>
      <c r="Q276" s="7">
        <v>0.89</v>
      </c>
      <c r="R276" s="7">
        <v>50.11</v>
      </c>
      <c r="S276" s="7">
        <v>45.49</v>
      </c>
      <c r="T276" s="7">
        <v>46.17</v>
      </c>
      <c r="U276" s="7">
        <v>0.91</v>
      </c>
      <c r="V276" s="7">
        <v>0.09</v>
      </c>
      <c r="W276" s="7">
        <v>0.04</v>
      </c>
      <c r="X276" s="7">
        <v>0</v>
      </c>
      <c r="Y276" s="8">
        <v>0</v>
      </c>
      <c r="Z276" s="9">
        <v>330800.28999999998</v>
      </c>
      <c r="AA276" s="7">
        <v>9.81</v>
      </c>
      <c r="AB276" s="7">
        <v>4.91</v>
      </c>
      <c r="AC276" s="8">
        <v>0</v>
      </c>
      <c r="AD276" s="9">
        <v>307014528</v>
      </c>
    </row>
    <row r="277" spans="1:30" ht="15" x14ac:dyDescent="0.25">
      <c r="A277" s="3" t="s">
        <v>579</v>
      </c>
      <c r="B277" s="7">
        <v>10.4</v>
      </c>
      <c r="C277" s="7">
        <v>0</v>
      </c>
      <c r="D277" s="7">
        <v>-14.97</v>
      </c>
      <c r="E277" s="7">
        <v>1.32</v>
      </c>
      <c r="F277" s="7">
        <v>0.79</v>
      </c>
      <c r="G277" s="8">
        <v>43.48</v>
      </c>
      <c r="H277" s="8">
        <v>3.79</v>
      </c>
      <c r="I277" s="8">
        <v>-10.14</v>
      </c>
      <c r="J277" s="7">
        <v>40.090000000000003</v>
      </c>
      <c r="K277" s="7">
        <v>47.57</v>
      </c>
      <c r="L277" s="7">
        <v>7.48</v>
      </c>
      <c r="M277" s="7">
        <v>0.25</v>
      </c>
      <c r="N277" s="8">
        <v>1.52</v>
      </c>
      <c r="O277" s="7">
        <v>7.57</v>
      </c>
      <c r="P277" s="7">
        <v>-1.43</v>
      </c>
      <c r="Q277" s="7">
        <v>1.31</v>
      </c>
      <c r="R277" s="7">
        <v>-8.83</v>
      </c>
      <c r="S277" s="7">
        <v>-5.29</v>
      </c>
      <c r="T277" s="7">
        <v>-0.1</v>
      </c>
      <c r="U277" s="7">
        <v>0.6</v>
      </c>
      <c r="V277" s="7">
        <v>0.4</v>
      </c>
      <c r="W277" s="7">
        <v>0.52</v>
      </c>
      <c r="X277" s="7">
        <v>12.83</v>
      </c>
      <c r="Y277" s="7">
        <v>0</v>
      </c>
      <c r="Z277" s="8">
        <v>0</v>
      </c>
      <c r="AA277" s="7">
        <v>7.86</v>
      </c>
      <c r="AB277" s="7">
        <v>-0.69</v>
      </c>
      <c r="AC277" s="8">
        <v>0.06</v>
      </c>
      <c r="AD277" s="9">
        <v>1108871982.4000001</v>
      </c>
    </row>
    <row r="278" spans="1:30" ht="15" x14ac:dyDescent="0.25">
      <c r="A278" s="3" t="s">
        <v>455</v>
      </c>
      <c r="B278" s="7">
        <v>22.64</v>
      </c>
      <c r="C278" s="7">
        <v>0</v>
      </c>
      <c r="D278" s="7">
        <v>37.93</v>
      </c>
      <c r="E278" s="7">
        <v>1.08</v>
      </c>
      <c r="F278" s="7">
        <v>0.54</v>
      </c>
      <c r="G278" s="7">
        <v>19.03</v>
      </c>
      <c r="H278" s="8">
        <v>17.77</v>
      </c>
      <c r="I278" s="8">
        <v>4.1100000000000003</v>
      </c>
      <c r="J278" s="7">
        <v>8.76</v>
      </c>
      <c r="K278" s="7">
        <v>13.24</v>
      </c>
      <c r="L278" s="7">
        <v>3.95</v>
      </c>
      <c r="M278" s="7">
        <v>0.49</v>
      </c>
      <c r="N278" s="8">
        <v>1.56</v>
      </c>
      <c r="O278" s="7">
        <v>-4.08</v>
      </c>
      <c r="P278" s="7">
        <v>-0.61</v>
      </c>
      <c r="Q278" s="7">
        <v>0.48</v>
      </c>
      <c r="R278" s="7">
        <v>2.85</v>
      </c>
      <c r="S278" s="7">
        <v>1.42</v>
      </c>
      <c r="T278" s="7">
        <v>7.31</v>
      </c>
      <c r="U278" s="7">
        <v>0.5</v>
      </c>
      <c r="V278" s="7">
        <v>0.5</v>
      </c>
      <c r="W278" s="7">
        <v>0.35</v>
      </c>
      <c r="X278" s="7">
        <v>0.2</v>
      </c>
      <c r="Y278" s="8">
        <v>-31.03</v>
      </c>
      <c r="Z278" s="8">
        <v>22760.5</v>
      </c>
      <c r="AA278" s="7">
        <v>20.95</v>
      </c>
      <c r="AB278" s="7">
        <v>0.6</v>
      </c>
      <c r="AC278" s="8">
        <v>-0.42</v>
      </c>
      <c r="AD278" s="9">
        <v>2267657902.4400001</v>
      </c>
    </row>
    <row r="279" spans="1:30" ht="15" x14ac:dyDescent="0.25">
      <c r="A279" s="3" t="s">
        <v>459</v>
      </c>
      <c r="B279" s="7">
        <v>24.7</v>
      </c>
      <c r="C279" s="7">
        <v>0</v>
      </c>
      <c r="D279" s="7">
        <v>41.39</v>
      </c>
      <c r="E279" s="7">
        <v>1.18</v>
      </c>
      <c r="F279" s="7">
        <v>0.59</v>
      </c>
      <c r="G279" s="7">
        <v>19.03</v>
      </c>
      <c r="H279" s="7">
        <v>17.77</v>
      </c>
      <c r="I279" s="7">
        <v>4.1100000000000003</v>
      </c>
      <c r="J279" s="7">
        <v>9.56</v>
      </c>
      <c r="K279" s="7">
        <v>13.24</v>
      </c>
      <c r="L279" s="7">
        <v>3.95</v>
      </c>
      <c r="M279" s="7">
        <v>0.49</v>
      </c>
      <c r="N279" s="7">
        <v>1.7</v>
      </c>
      <c r="O279" s="7">
        <v>-4.46</v>
      </c>
      <c r="P279" s="7">
        <v>-0.67</v>
      </c>
      <c r="Q279" s="7">
        <v>0.48</v>
      </c>
      <c r="R279" s="7">
        <v>2.85</v>
      </c>
      <c r="S279" s="7">
        <v>1.42</v>
      </c>
      <c r="T279" s="7">
        <v>7.31</v>
      </c>
      <c r="U279" s="7">
        <v>0.5</v>
      </c>
      <c r="V279" s="7">
        <v>0.5</v>
      </c>
      <c r="W279" s="7">
        <v>0.35</v>
      </c>
      <c r="X279" s="7">
        <v>0.2</v>
      </c>
      <c r="Y279" s="8">
        <v>-31.03</v>
      </c>
      <c r="Z279" s="8">
        <v>16244.35</v>
      </c>
      <c r="AA279" s="7">
        <v>20.95</v>
      </c>
      <c r="AB279" s="7">
        <v>0.6</v>
      </c>
      <c r="AC279" s="8">
        <v>-0.46</v>
      </c>
      <c r="AD279" s="9">
        <v>2267657902.4400001</v>
      </c>
    </row>
    <row r="280" spans="1:30" ht="15" x14ac:dyDescent="0.25">
      <c r="A280" s="3" t="s">
        <v>580</v>
      </c>
      <c r="B280" s="7">
        <v>4.4400000000000004</v>
      </c>
      <c r="C280" s="7">
        <v>9.52</v>
      </c>
      <c r="D280" s="7">
        <v>16.16</v>
      </c>
      <c r="E280" s="7">
        <v>2.4300000000000002</v>
      </c>
      <c r="F280" s="7">
        <v>0.15</v>
      </c>
      <c r="G280" s="7">
        <v>39.31</v>
      </c>
      <c r="H280" s="7">
        <v>20</v>
      </c>
      <c r="I280" s="7">
        <v>16.71</v>
      </c>
      <c r="J280" s="7">
        <v>13.5</v>
      </c>
      <c r="K280" s="7">
        <v>0</v>
      </c>
      <c r="L280" s="7">
        <v>2.42</v>
      </c>
      <c r="M280" s="7">
        <v>0.44</v>
      </c>
      <c r="N280" s="7">
        <v>2.7</v>
      </c>
      <c r="O280" s="7">
        <v>5.51</v>
      </c>
      <c r="P280" s="7">
        <v>-4.13</v>
      </c>
      <c r="Q280" s="7">
        <v>1.03</v>
      </c>
      <c r="R280" s="7">
        <v>15.03</v>
      </c>
      <c r="S280" s="7">
        <v>0.91</v>
      </c>
      <c r="T280" s="7">
        <v>8.51</v>
      </c>
      <c r="U280" s="7">
        <v>0.06</v>
      </c>
      <c r="V280" s="7">
        <v>0.94</v>
      </c>
      <c r="W280" s="7">
        <v>0.05</v>
      </c>
      <c r="X280" s="7">
        <v>0</v>
      </c>
      <c r="Y280" s="8">
        <v>0</v>
      </c>
      <c r="Z280" s="9">
        <v>3044401.18</v>
      </c>
      <c r="AA280" s="7">
        <v>1.83</v>
      </c>
      <c r="AB280" s="7">
        <v>0.27</v>
      </c>
      <c r="AC280" s="7">
        <v>0.13</v>
      </c>
      <c r="AD280" s="8">
        <v>0</v>
      </c>
    </row>
    <row r="281" spans="1:30" ht="15" x14ac:dyDescent="0.25">
      <c r="A281" s="3" t="s">
        <v>581</v>
      </c>
      <c r="B281" s="7">
        <v>2.21</v>
      </c>
      <c r="C281" s="7">
        <v>9.11</v>
      </c>
      <c r="D281" s="7">
        <v>8.0399999999999991</v>
      </c>
      <c r="E281" s="7">
        <v>1.21</v>
      </c>
      <c r="F281" s="7">
        <v>7.0000000000000007E-2</v>
      </c>
      <c r="G281" s="7">
        <v>39.31</v>
      </c>
      <c r="H281" s="7">
        <v>20</v>
      </c>
      <c r="I281" s="7">
        <v>16.71</v>
      </c>
      <c r="J281" s="7">
        <v>6.72</v>
      </c>
      <c r="K281" s="7">
        <v>0</v>
      </c>
      <c r="L281" s="7">
        <v>2.42</v>
      </c>
      <c r="M281" s="7">
        <v>0.44</v>
      </c>
      <c r="N281" s="7">
        <v>1.34</v>
      </c>
      <c r="O281" s="7">
        <v>2.74</v>
      </c>
      <c r="P281" s="7">
        <v>-2.06</v>
      </c>
      <c r="Q281" s="7">
        <v>1.03</v>
      </c>
      <c r="R281" s="7">
        <v>15.03</v>
      </c>
      <c r="S281" s="7">
        <v>0.91</v>
      </c>
      <c r="T281" s="7">
        <v>8.51</v>
      </c>
      <c r="U281" s="7">
        <v>0.06</v>
      </c>
      <c r="V281" s="7">
        <v>0.94</v>
      </c>
      <c r="W281" s="7">
        <v>0.05</v>
      </c>
      <c r="X281" s="7">
        <v>0</v>
      </c>
      <c r="Y281" s="8">
        <v>0</v>
      </c>
      <c r="Z281" s="9">
        <v>165042.5</v>
      </c>
      <c r="AA281" s="7">
        <v>1.83</v>
      </c>
      <c r="AB281" s="7">
        <v>0.27</v>
      </c>
      <c r="AC281" s="7">
        <v>7.0000000000000007E-2</v>
      </c>
      <c r="AD281" s="8">
        <v>0</v>
      </c>
    </row>
    <row r="282" spans="1:30" ht="15" x14ac:dyDescent="0.25">
      <c r="A282" s="3" t="s">
        <v>582</v>
      </c>
      <c r="B282" s="7">
        <v>2.1800000000000002</v>
      </c>
      <c r="C282" s="7">
        <v>9.93</v>
      </c>
      <c r="D282" s="7">
        <v>7.93</v>
      </c>
      <c r="E282" s="7">
        <v>1.19</v>
      </c>
      <c r="F282" s="7">
        <v>7.0000000000000007E-2</v>
      </c>
      <c r="G282" s="7">
        <v>39.31</v>
      </c>
      <c r="H282" s="7">
        <v>20</v>
      </c>
      <c r="I282" s="7">
        <v>16.71</v>
      </c>
      <c r="J282" s="7">
        <v>6.63</v>
      </c>
      <c r="K282" s="7">
        <v>0</v>
      </c>
      <c r="L282" s="7">
        <v>2.42</v>
      </c>
      <c r="M282" s="7">
        <v>0.44</v>
      </c>
      <c r="N282" s="7">
        <v>1.33</v>
      </c>
      <c r="O282" s="7">
        <v>2.71</v>
      </c>
      <c r="P282" s="7">
        <v>-2.0299999999999998</v>
      </c>
      <c r="Q282" s="7">
        <v>1.03</v>
      </c>
      <c r="R282" s="7">
        <v>15.03</v>
      </c>
      <c r="S282" s="7">
        <v>0.91</v>
      </c>
      <c r="T282" s="7">
        <v>8.51</v>
      </c>
      <c r="U282" s="7">
        <v>0.06</v>
      </c>
      <c r="V282" s="7">
        <v>0.94</v>
      </c>
      <c r="W282" s="7">
        <v>0.05</v>
      </c>
      <c r="X282" s="7">
        <v>0</v>
      </c>
      <c r="Y282" s="8">
        <v>0</v>
      </c>
      <c r="Z282" s="9">
        <v>207048.07</v>
      </c>
      <c r="AA282" s="7">
        <v>1.83</v>
      </c>
      <c r="AB282" s="7">
        <v>0.27</v>
      </c>
      <c r="AC282" s="7">
        <v>7.0000000000000007E-2</v>
      </c>
      <c r="AD282" s="8">
        <v>0</v>
      </c>
    </row>
    <row r="283" spans="1:30" ht="15" x14ac:dyDescent="0.25">
      <c r="A283" s="3" t="s">
        <v>189</v>
      </c>
      <c r="B283" s="7">
        <v>1.27</v>
      </c>
      <c r="C283" s="7">
        <v>0</v>
      </c>
      <c r="D283" s="7">
        <v>6.27</v>
      </c>
      <c r="E283" s="7">
        <v>0.24</v>
      </c>
      <c r="F283" s="7">
        <v>0.09</v>
      </c>
      <c r="G283" s="7">
        <v>27.33</v>
      </c>
      <c r="H283" s="7">
        <v>25.79</v>
      </c>
      <c r="I283" s="7">
        <v>8.11</v>
      </c>
      <c r="J283" s="7">
        <v>1.97</v>
      </c>
      <c r="K283" s="7">
        <v>6.74</v>
      </c>
      <c r="L283" s="7">
        <v>4.7699999999999996</v>
      </c>
      <c r="M283" s="7">
        <v>0.56999999999999995</v>
      </c>
      <c r="N283" s="7">
        <v>0.51</v>
      </c>
      <c r="O283" s="7">
        <v>0.25</v>
      </c>
      <c r="P283" s="7">
        <v>-0.24</v>
      </c>
      <c r="Q283" s="7">
        <v>2.2400000000000002</v>
      </c>
      <c r="R283" s="7">
        <v>3.77</v>
      </c>
      <c r="S283" s="7">
        <v>1.41</v>
      </c>
      <c r="T283" s="7">
        <v>3.57</v>
      </c>
      <c r="U283" s="7">
        <v>0.38</v>
      </c>
      <c r="V283" s="7">
        <v>0.62</v>
      </c>
      <c r="W283" s="7">
        <v>0.17</v>
      </c>
      <c r="X283" s="7">
        <v>-2.2200000000000002</v>
      </c>
      <c r="Y283" s="8">
        <v>0</v>
      </c>
      <c r="Z283" s="10">
        <v>7025009.8600000003</v>
      </c>
      <c r="AA283" s="7">
        <v>5.38</v>
      </c>
      <c r="AB283" s="7">
        <v>0.2</v>
      </c>
      <c r="AC283" s="8">
        <v>-0.02</v>
      </c>
      <c r="AD283" s="9">
        <v>428556073.29000002</v>
      </c>
    </row>
    <row r="284" spans="1:30" ht="15" x14ac:dyDescent="0.25">
      <c r="A284" s="3" t="s">
        <v>282</v>
      </c>
      <c r="B284" s="7">
        <v>18.05</v>
      </c>
      <c r="C284" s="7">
        <v>18.34</v>
      </c>
      <c r="D284" s="7">
        <v>1.94</v>
      </c>
      <c r="E284" s="7">
        <v>0.73</v>
      </c>
      <c r="F284" s="7">
        <v>0.43</v>
      </c>
      <c r="G284" s="7">
        <v>26.97</v>
      </c>
      <c r="H284" s="7">
        <v>27.3</v>
      </c>
      <c r="I284" s="7">
        <v>19.39</v>
      </c>
      <c r="J284" s="7">
        <v>1.38</v>
      </c>
      <c r="K284" s="7">
        <v>1.86</v>
      </c>
      <c r="L284" s="7">
        <v>0.23</v>
      </c>
      <c r="M284" s="7">
        <v>0.12</v>
      </c>
      <c r="N284" s="7">
        <v>0.38</v>
      </c>
      <c r="O284" s="7">
        <v>1.55</v>
      </c>
      <c r="P284" s="7">
        <v>-0.83</v>
      </c>
      <c r="Q284" s="7">
        <v>2.4300000000000002</v>
      </c>
      <c r="R284" s="7">
        <v>37.72</v>
      </c>
      <c r="S284" s="7">
        <v>22.32</v>
      </c>
      <c r="T284" s="7">
        <v>30.76</v>
      </c>
      <c r="U284" s="7">
        <v>0.59</v>
      </c>
      <c r="V284" s="7">
        <v>0.41</v>
      </c>
      <c r="W284" s="7">
        <v>1.1499999999999999</v>
      </c>
      <c r="X284" s="7">
        <v>15.78</v>
      </c>
      <c r="Y284" s="8">
        <v>0</v>
      </c>
      <c r="Z284" s="9">
        <v>1304808.43</v>
      </c>
      <c r="AA284" s="7">
        <v>24.61</v>
      </c>
      <c r="AB284" s="7">
        <v>9.2899999999999991</v>
      </c>
      <c r="AC284" s="8">
        <v>0.01</v>
      </c>
      <c r="AD284" s="9">
        <v>36643932828.449997</v>
      </c>
    </row>
    <row r="285" spans="1:30" ht="15" x14ac:dyDescent="0.25">
      <c r="A285" s="3" t="s">
        <v>37</v>
      </c>
      <c r="B285" s="7">
        <v>22.94</v>
      </c>
      <c r="C285" s="7">
        <v>14.43</v>
      </c>
      <c r="D285" s="7">
        <v>2.4700000000000002</v>
      </c>
      <c r="E285" s="7">
        <v>0.93</v>
      </c>
      <c r="F285" s="7">
        <v>0.55000000000000004</v>
      </c>
      <c r="G285" s="7">
        <v>26.97</v>
      </c>
      <c r="H285" s="8">
        <v>27.3</v>
      </c>
      <c r="I285" s="8">
        <v>19.39</v>
      </c>
      <c r="J285" s="7">
        <v>1.76</v>
      </c>
      <c r="K285" s="7">
        <v>1.86</v>
      </c>
      <c r="L285" s="7">
        <v>0.23</v>
      </c>
      <c r="M285" s="7">
        <v>0.12</v>
      </c>
      <c r="N285" s="7">
        <v>0.48</v>
      </c>
      <c r="O285" s="7">
        <v>1.98</v>
      </c>
      <c r="P285" s="7">
        <v>-1.05</v>
      </c>
      <c r="Q285" s="7">
        <v>2.4300000000000002</v>
      </c>
      <c r="R285" s="7">
        <v>37.72</v>
      </c>
      <c r="S285" s="8">
        <v>22.32</v>
      </c>
      <c r="T285" s="7">
        <v>30.76</v>
      </c>
      <c r="U285" s="7">
        <v>0.59</v>
      </c>
      <c r="V285" s="7">
        <v>0.41</v>
      </c>
      <c r="W285" s="7">
        <v>1.1499999999999999</v>
      </c>
      <c r="X285" s="7">
        <v>15.78</v>
      </c>
      <c r="Y285" s="8">
        <v>0</v>
      </c>
      <c r="Z285" s="9">
        <v>384287036.25</v>
      </c>
      <c r="AA285" s="8">
        <v>24.61</v>
      </c>
      <c r="AB285" s="7">
        <v>9.2899999999999991</v>
      </c>
      <c r="AC285" s="8">
        <v>0.01</v>
      </c>
      <c r="AD285" s="9">
        <v>36643932828.449997</v>
      </c>
    </row>
    <row r="286" spans="1:30" ht="15" x14ac:dyDescent="0.25">
      <c r="A286" s="3" t="s">
        <v>175</v>
      </c>
      <c r="B286" s="7">
        <v>10.98</v>
      </c>
      <c r="C286" s="7">
        <v>1.71</v>
      </c>
      <c r="D286" s="7">
        <v>17.649999999999999</v>
      </c>
      <c r="E286" s="7">
        <v>3.22</v>
      </c>
      <c r="F286" s="7">
        <v>1.0900000000000001</v>
      </c>
      <c r="G286" s="7">
        <v>16.329999999999998</v>
      </c>
      <c r="H286" s="8">
        <v>9.26</v>
      </c>
      <c r="I286" s="8">
        <v>5.78</v>
      </c>
      <c r="J286" s="7">
        <v>11.02</v>
      </c>
      <c r="K286" s="7">
        <v>11.58</v>
      </c>
      <c r="L286" s="7">
        <v>0.56000000000000005</v>
      </c>
      <c r="M286" s="7">
        <v>0.16</v>
      </c>
      <c r="N286" s="7">
        <v>1.02</v>
      </c>
      <c r="O286" s="7">
        <v>3.67</v>
      </c>
      <c r="P286" s="7">
        <v>-2.3199999999999998</v>
      </c>
      <c r="Q286" s="7">
        <v>2.2599999999999998</v>
      </c>
      <c r="R286" s="7">
        <v>18.239999999999998</v>
      </c>
      <c r="S286" s="8">
        <v>6.16</v>
      </c>
      <c r="T286" s="7">
        <v>10.98</v>
      </c>
      <c r="U286" s="7">
        <v>0.34</v>
      </c>
      <c r="V286" s="7">
        <v>0.66</v>
      </c>
      <c r="W286" s="7">
        <v>1.07</v>
      </c>
      <c r="X286" s="7">
        <v>0</v>
      </c>
      <c r="Y286" s="8">
        <v>0</v>
      </c>
      <c r="Z286" s="9">
        <v>19562438.289999999</v>
      </c>
      <c r="AA286" s="8">
        <v>3.41</v>
      </c>
      <c r="AB286" s="7">
        <v>0.62</v>
      </c>
      <c r="AC286" s="8">
        <v>2.4700000000000002</v>
      </c>
      <c r="AD286" s="9">
        <v>7353403008.3000002</v>
      </c>
    </row>
    <row r="287" spans="1:30" ht="15" x14ac:dyDescent="0.25">
      <c r="A287" s="3" t="s">
        <v>145</v>
      </c>
      <c r="B287" s="7">
        <v>3.75</v>
      </c>
      <c r="C287" s="7">
        <v>0</v>
      </c>
      <c r="D287" s="7">
        <v>10.36</v>
      </c>
      <c r="E287" s="7">
        <v>1.26</v>
      </c>
      <c r="F287" s="7">
        <v>0.79</v>
      </c>
      <c r="G287" s="7">
        <v>22.95</v>
      </c>
      <c r="H287" s="8">
        <v>5.64</v>
      </c>
      <c r="I287" s="8">
        <v>4.68</v>
      </c>
      <c r="J287" s="7">
        <v>8.59</v>
      </c>
      <c r="K287" s="7">
        <v>10.119999999999999</v>
      </c>
      <c r="L287" s="7">
        <v>1.53</v>
      </c>
      <c r="M287" s="7">
        <v>0.22</v>
      </c>
      <c r="N287" s="7">
        <v>0.48</v>
      </c>
      <c r="O287" s="7">
        <v>1.82</v>
      </c>
      <c r="P287" s="7">
        <v>-2.06</v>
      </c>
      <c r="Q287" s="7">
        <v>3.44</v>
      </c>
      <c r="R287" s="8">
        <v>12.12</v>
      </c>
      <c r="S287" s="8">
        <v>7.65</v>
      </c>
      <c r="T287" s="8">
        <v>10.76</v>
      </c>
      <c r="U287" s="7">
        <v>0.63</v>
      </c>
      <c r="V287" s="7">
        <v>0.36</v>
      </c>
      <c r="W287" s="7">
        <v>1.63</v>
      </c>
      <c r="X287" s="7">
        <v>0</v>
      </c>
      <c r="Y287" s="8">
        <v>0</v>
      </c>
      <c r="Z287" s="10">
        <v>19660568.68</v>
      </c>
      <c r="AA287" s="8">
        <v>2.99</v>
      </c>
      <c r="AB287" s="7">
        <v>0.36</v>
      </c>
      <c r="AC287" s="8">
        <v>3</v>
      </c>
      <c r="AD287" s="9">
        <v>8285047796.25</v>
      </c>
    </row>
    <row r="288" spans="1:30" ht="15" x14ac:dyDescent="0.25">
      <c r="A288" s="3" t="s">
        <v>52</v>
      </c>
      <c r="B288" s="7">
        <v>66.95</v>
      </c>
      <c r="C288" s="8">
        <v>2.41</v>
      </c>
      <c r="D288" s="8">
        <v>-3584.81</v>
      </c>
      <c r="E288" s="7">
        <v>5.84</v>
      </c>
      <c r="F288" s="7">
        <v>2.38</v>
      </c>
      <c r="G288" s="7">
        <v>18.55</v>
      </c>
      <c r="H288" s="8">
        <v>3.28</v>
      </c>
      <c r="I288" s="8">
        <v>-0.1</v>
      </c>
      <c r="J288" s="7">
        <v>104.45</v>
      </c>
      <c r="K288" s="7">
        <v>109.34</v>
      </c>
      <c r="L288" s="7">
        <v>4.9000000000000004</v>
      </c>
      <c r="M288" s="7">
        <v>0.27</v>
      </c>
      <c r="N288" s="7">
        <v>3.42</v>
      </c>
      <c r="O288" s="7">
        <v>79.650000000000006</v>
      </c>
      <c r="P288" s="7">
        <v>-3.01</v>
      </c>
      <c r="Q288" s="7">
        <v>1.17</v>
      </c>
      <c r="R288" s="8">
        <v>-0.16</v>
      </c>
      <c r="S288" s="8">
        <v>-7.0000000000000007E-2</v>
      </c>
      <c r="T288" s="8">
        <v>2.2200000000000002</v>
      </c>
      <c r="U288" s="7">
        <v>0.41</v>
      </c>
      <c r="V288" s="7">
        <v>0.59</v>
      </c>
      <c r="W288" s="7">
        <v>0.69</v>
      </c>
      <c r="X288" s="7">
        <v>29.03</v>
      </c>
      <c r="Y288" s="8">
        <v>0</v>
      </c>
      <c r="Z288" s="10">
        <v>614805285.20000005</v>
      </c>
      <c r="AA288" s="8">
        <v>11.47</v>
      </c>
      <c r="AB288" s="7">
        <v>-0.02</v>
      </c>
      <c r="AC288" s="8">
        <v>35.340000000000003</v>
      </c>
      <c r="AD288" s="9">
        <v>41526443086.050003</v>
      </c>
    </row>
    <row r="289" spans="1:30" ht="15" x14ac:dyDescent="0.25">
      <c r="A289" s="3" t="s">
        <v>324</v>
      </c>
      <c r="B289" s="7">
        <v>9.11</v>
      </c>
      <c r="C289" s="7">
        <v>26.56</v>
      </c>
      <c r="D289" s="8">
        <v>1.89</v>
      </c>
      <c r="E289" s="7">
        <v>0.68</v>
      </c>
      <c r="F289" s="7">
        <v>0.14000000000000001</v>
      </c>
      <c r="G289" s="7">
        <v>26.97</v>
      </c>
      <c r="H289" s="8">
        <v>27.26</v>
      </c>
      <c r="I289" s="8">
        <v>6.35</v>
      </c>
      <c r="J289" s="7">
        <v>0.44</v>
      </c>
      <c r="K289" s="7">
        <v>0.65</v>
      </c>
      <c r="L289" s="7">
        <v>0.2</v>
      </c>
      <c r="M289" s="7">
        <v>0.3</v>
      </c>
      <c r="N289" s="7">
        <v>0.12</v>
      </c>
      <c r="O289" s="7">
        <v>0.48</v>
      </c>
      <c r="P289" s="7">
        <v>-0.26</v>
      </c>
      <c r="Q289" s="7">
        <v>2.4900000000000002</v>
      </c>
      <c r="R289" s="8">
        <v>35.71</v>
      </c>
      <c r="S289" s="8">
        <v>7.23</v>
      </c>
      <c r="T289" s="8">
        <v>30.21</v>
      </c>
      <c r="U289" s="7">
        <v>0.2</v>
      </c>
      <c r="V289" s="7">
        <v>0.4</v>
      </c>
      <c r="W289" s="7">
        <v>1.1399999999999999</v>
      </c>
      <c r="X289" s="7">
        <v>15.78</v>
      </c>
      <c r="Y289" s="8">
        <v>0</v>
      </c>
      <c r="Z289" s="9">
        <v>2262550.64</v>
      </c>
      <c r="AA289" s="8">
        <v>13.47</v>
      </c>
      <c r="AB289" s="7">
        <v>4.8099999999999996</v>
      </c>
      <c r="AC289" s="8">
        <v>0.01</v>
      </c>
      <c r="AD289" s="9">
        <v>10309179510.120001</v>
      </c>
    </row>
    <row r="290" spans="1:30" ht="15" x14ac:dyDescent="0.25">
      <c r="A290" s="3" t="s">
        <v>81</v>
      </c>
      <c r="B290" s="7">
        <v>9.67</v>
      </c>
      <c r="C290" s="7">
        <v>25.03</v>
      </c>
      <c r="D290" s="7">
        <v>2.0099999999999998</v>
      </c>
      <c r="E290" s="7">
        <v>0.72</v>
      </c>
      <c r="F290" s="7">
        <v>0.15</v>
      </c>
      <c r="G290" s="7">
        <v>26.97</v>
      </c>
      <c r="H290" s="8">
        <v>27.26</v>
      </c>
      <c r="I290" s="8">
        <v>6.35</v>
      </c>
      <c r="J290" s="7">
        <v>0.47</v>
      </c>
      <c r="K290" s="7">
        <v>0.65</v>
      </c>
      <c r="L290" s="7">
        <v>0.2</v>
      </c>
      <c r="M290" s="7">
        <v>0.3</v>
      </c>
      <c r="N290" s="7">
        <v>0.13</v>
      </c>
      <c r="O290" s="7">
        <v>0.51</v>
      </c>
      <c r="P290" s="7">
        <v>-0.28000000000000003</v>
      </c>
      <c r="Q290" s="7">
        <v>2.4900000000000002</v>
      </c>
      <c r="R290" s="8">
        <v>35.71</v>
      </c>
      <c r="S290" s="8">
        <v>7.23</v>
      </c>
      <c r="T290" s="8">
        <v>30.21</v>
      </c>
      <c r="U290" s="7">
        <v>0.2</v>
      </c>
      <c r="V290" s="7">
        <v>0.4</v>
      </c>
      <c r="W290" s="7">
        <v>1.1399999999999999</v>
      </c>
      <c r="X290" s="7">
        <v>15.78</v>
      </c>
      <c r="Y290" s="8">
        <v>0</v>
      </c>
      <c r="Z290" s="9">
        <v>109872416.36</v>
      </c>
      <c r="AA290" s="8">
        <v>13.47</v>
      </c>
      <c r="AB290" s="7">
        <v>4.8099999999999996</v>
      </c>
      <c r="AC290" s="8">
        <v>0.01</v>
      </c>
      <c r="AD290" s="9">
        <v>10309179510.120001</v>
      </c>
    </row>
    <row r="291" spans="1:30" ht="15" x14ac:dyDescent="0.25">
      <c r="A291" s="3" t="s">
        <v>84</v>
      </c>
      <c r="B291" s="7">
        <v>7.48</v>
      </c>
      <c r="C291" s="7">
        <v>0</v>
      </c>
      <c r="D291" s="7">
        <v>-11.48</v>
      </c>
      <c r="E291" s="7">
        <v>-1.32</v>
      </c>
      <c r="F291" s="7">
        <v>1.54</v>
      </c>
      <c r="G291" s="7">
        <v>-5.35</v>
      </c>
      <c r="H291" s="8">
        <v>-35.6</v>
      </c>
      <c r="I291" s="8">
        <v>-22.95</v>
      </c>
      <c r="J291" s="7">
        <v>-7.4</v>
      </c>
      <c r="K291" s="7">
        <v>-4.01</v>
      </c>
      <c r="L291" s="7">
        <v>-3.04</v>
      </c>
      <c r="M291" s="7">
        <v>0</v>
      </c>
      <c r="N291" s="7">
        <v>2.63</v>
      </c>
      <c r="O291" s="7">
        <v>-2.74</v>
      </c>
      <c r="P291" s="7">
        <v>-1.86</v>
      </c>
      <c r="Q291" s="7">
        <v>0.23</v>
      </c>
      <c r="R291" s="8">
        <v>-11.51</v>
      </c>
      <c r="S291" s="8">
        <v>-13.44</v>
      </c>
      <c r="T291" s="8">
        <v>42.37</v>
      </c>
      <c r="U291" s="7">
        <v>-1.17</v>
      </c>
      <c r="V291" s="7">
        <v>2.17</v>
      </c>
      <c r="W291" s="7">
        <v>0.59</v>
      </c>
      <c r="X291" s="7">
        <v>-5.51</v>
      </c>
      <c r="Y291" s="8">
        <v>0</v>
      </c>
      <c r="Z291" s="9">
        <v>121182380.39</v>
      </c>
      <c r="AA291" s="8">
        <v>-5.66</v>
      </c>
      <c r="AB291" s="7">
        <v>-0.65</v>
      </c>
      <c r="AC291" s="8">
        <v>0.17</v>
      </c>
      <c r="AD291" s="9">
        <v>3130286582.2800002</v>
      </c>
    </row>
    <row r="292" spans="1:30" ht="15" x14ac:dyDescent="0.25">
      <c r="A292" s="3" t="s">
        <v>503</v>
      </c>
      <c r="B292" s="7">
        <v>28.5</v>
      </c>
      <c r="C292" s="7">
        <v>53.17</v>
      </c>
      <c r="D292" s="7">
        <v>2.8</v>
      </c>
      <c r="E292" s="7">
        <v>2</v>
      </c>
      <c r="F292" s="7">
        <v>0.92</v>
      </c>
      <c r="G292" s="7">
        <v>79.86</v>
      </c>
      <c r="H292" s="8">
        <v>433.13</v>
      </c>
      <c r="I292" s="8">
        <v>292.33999999999997</v>
      </c>
      <c r="J292" s="7">
        <v>1.89</v>
      </c>
      <c r="K292" s="7">
        <v>0.27</v>
      </c>
      <c r="L292" s="7">
        <v>-1.61</v>
      </c>
      <c r="M292" s="7">
        <v>-1.71</v>
      </c>
      <c r="N292" s="8">
        <v>8.18</v>
      </c>
      <c r="O292" s="7">
        <v>3.33</v>
      </c>
      <c r="P292" s="7">
        <v>-4.7</v>
      </c>
      <c r="Q292" s="7">
        <v>1.52</v>
      </c>
      <c r="R292" s="7">
        <v>71.41</v>
      </c>
      <c r="S292" s="8">
        <v>32.94</v>
      </c>
      <c r="T292" s="7">
        <v>70.31</v>
      </c>
      <c r="U292" s="7">
        <v>0.46</v>
      </c>
      <c r="V292" s="7">
        <v>0.54</v>
      </c>
      <c r="W292" s="7">
        <v>0.11</v>
      </c>
      <c r="X292" s="7">
        <v>-9.31</v>
      </c>
      <c r="Y292" s="8">
        <v>-11.27</v>
      </c>
      <c r="Z292" s="8">
        <v>10474.5</v>
      </c>
      <c r="AA292" s="8">
        <v>14.27</v>
      </c>
      <c r="AB292" s="7">
        <v>10.19</v>
      </c>
      <c r="AC292" s="8">
        <v>0.01</v>
      </c>
      <c r="AD292" s="9">
        <v>2220960312</v>
      </c>
    </row>
    <row r="293" spans="1:30" ht="15" x14ac:dyDescent="0.25">
      <c r="A293" s="3" t="s">
        <v>269</v>
      </c>
      <c r="B293" s="7">
        <v>4.1500000000000004</v>
      </c>
      <c r="C293" s="7">
        <v>0</v>
      </c>
      <c r="D293" s="7">
        <v>0.26</v>
      </c>
      <c r="E293" s="7">
        <v>0.11</v>
      </c>
      <c r="F293" s="7">
        <v>0.05</v>
      </c>
      <c r="G293" s="7">
        <v>100</v>
      </c>
      <c r="H293" s="8">
        <v>88.19</v>
      </c>
      <c r="I293" s="8">
        <v>59.86</v>
      </c>
      <c r="J293" s="7">
        <v>0.18</v>
      </c>
      <c r="K293" s="7">
        <v>-0.5</v>
      </c>
      <c r="L293" s="7">
        <v>-0.68</v>
      </c>
      <c r="M293" s="7">
        <v>-0.41</v>
      </c>
      <c r="N293" s="8">
        <v>0.16</v>
      </c>
      <c r="O293" s="7">
        <v>0.26</v>
      </c>
      <c r="P293" s="7">
        <v>-7.0000000000000007E-2</v>
      </c>
      <c r="Q293" s="7">
        <v>6.29</v>
      </c>
      <c r="R293" s="7">
        <v>40.770000000000003</v>
      </c>
      <c r="S293" s="8">
        <v>19.579999999999998</v>
      </c>
      <c r="T293" s="7">
        <v>33.33</v>
      </c>
      <c r="U293" s="7">
        <v>0.48</v>
      </c>
      <c r="V293" s="7">
        <v>0.17</v>
      </c>
      <c r="W293" s="7">
        <v>0.33</v>
      </c>
      <c r="X293" s="7">
        <v>6.19</v>
      </c>
      <c r="Y293" s="8">
        <v>59.1</v>
      </c>
      <c r="Z293" s="9">
        <v>130183.71</v>
      </c>
      <c r="AA293" s="8">
        <v>38.880000000000003</v>
      </c>
      <c r="AB293" s="7">
        <v>15.85</v>
      </c>
      <c r="AC293" s="8">
        <v>0</v>
      </c>
      <c r="AD293" s="9">
        <v>185858791.65000001</v>
      </c>
    </row>
    <row r="294" spans="1:30" ht="15" x14ac:dyDescent="0.25">
      <c r="A294" s="3" t="s">
        <v>583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-2.61</v>
      </c>
      <c r="H294" s="8">
        <v>-3.39</v>
      </c>
      <c r="I294" s="8">
        <v>-0.47</v>
      </c>
      <c r="J294" s="7">
        <v>0</v>
      </c>
      <c r="K294" s="7">
        <v>-1.59</v>
      </c>
      <c r="L294" s="7">
        <v>-1.59</v>
      </c>
      <c r="M294" s="7">
        <v>27.07</v>
      </c>
      <c r="N294" s="8">
        <v>0</v>
      </c>
      <c r="O294" s="7">
        <v>0</v>
      </c>
      <c r="P294" s="7">
        <v>0</v>
      </c>
      <c r="Q294" s="7">
        <v>0.95</v>
      </c>
      <c r="R294" s="8">
        <v>-237.54</v>
      </c>
      <c r="S294" s="8">
        <v>-1.61</v>
      </c>
      <c r="T294" s="8">
        <v>-27.29</v>
      </c>
      <c r="U294" s="7">
        <v>0.01</v>
      </c>
      <c r="V294" s="7">
        <v>0.97</v>
      </c>
      <c r="W294" s="7">
        <v>3.42</v>
      </c>
      <c r="X294" s="7">
        <v>0</v>
      </c>
      <c r="Y294" s="7">
        <v>0</v>
      </c>
      <c r="Z294" s="8">
        <v>0</v>
      </c>
      <c r="AA294" s="8">
        <v>7.0000000000000007E-2</v>
      </c>
      <c r="AB294" s="7">
        <v>-0.16</v>
      </c>
      <c r="AC294" s="7">
        <v>0</v>
      </c>
      <c r="AD294" s="8">
        <v>0</v>
      </c>
    </row>
    <row r="295" spans="1:30" ht="15" x14ac:dyDescent="0.25">
      <c r="A295" s="3" t="s">
        <v>154</v>
      </c>
      <c r="B295" s="7">
        <v>6.59</v>
      </c>
      <c r="C295" s="7">
        <v>6.68</v>
      </c>
      <c r="D295" s="7">
        <v>9.9499999999999993</v>
      </c>
      <c r="E295" s="7">
        <v>1.44</v>
      </c>
      <c r="F295" s="7">
        <v>1.29</v>
      </c>
      <c r="G295" s="7">
        <v>42.36</v>
      </c>
      <c r="H295" s="8">
        <v>14.37</v>
      </c>
      <c r="I295" s="8">
        <v>25.56</v>
      </c>
      <c r="J295" s="7">
        <v>17.7</v>
      </c>
      <c r="K295" s="7">
        <v>14.26</v>
      </c>
      <c r="L295" s="7">
        <v>-3.44</v>
      </c>
      <c r="M295" s="7">
        <v>-0.28000000000000003</v>
      </c>
      <c r="N295" s="8">
        <v>2.54</v>
      </c>
      <c r="O295" s="7">
        <v>2.4300000000000002</v>
      </c>
      <c r="P295" s="7">
        <v>-3.4</v>
      </c>
      <c r="Q295" s="7">
        <v>7</v>
      </c>
      <c r="R295" s="8">
        <v>14.48</v>
      </c>
      <c r="S295" s="8">
        <v>12.97</v>
      </c>
      <c r="T295" s="8">
        <v>6.5</v>
      </c>
      <c r="U295" s="7">
        <v>0.9</v>
      </c>
      <c r="V295" s="7">
        <v>0.1</v>
      </c>
      <c r="W295" s="7">
        <v>0.51</v>
      </c>
      <c r="X295" s="7">
        <v>2.75</v>
      </c>
      <c r="Y295" s="8">
        <v>-1.2</v>
      </c>
      <c r="Z295" s="9">
        <v>14926607.710000001</v>
      </c>
      <c r="AA295" s="8">
        <v>4.57</v>
      </c>
      <c r="AB295" s="7">
        <v>0.66</v>
      </c>
      <c r="AC295" s="8">
        <v>0.54</v>
      </c>
      <c r="AD295" s="9">
        <v>5945234400</v>
      </c>
    </row>
    <row r="296" spans="1:30" ht="15" x14ac:dyDescent="0.25">
      <c r="A296" s="3" t="s">
        <v>424</v>
      </c>
      <c r="B296" s="7">
        <v>24.01</v>
      </c>
      <c r="C296" s="7">
        <v>0</v>
      </c>
      <c r="D296" s="7">
        <v>0.69</v>
      </c>
      <c r="E296" s="7">
        <v>-0.08</v>
      </c>
      <c r="F296" s="7">
        <v>0.03</v>
      </c>
      <c r="G296" s="7">
        <v>73.86</v>
      </c>
      <c r="H296" s="8">
        <v>39.72</v>
      </c>
      <c r="I296" s="8">
        <v>47.33</v>
      </c>
      <c r="J296" s="7">
        <v>0.83</v>
      </c>
      <c r="K296" s="7">
        <v>28.23</v>
      </c>
      <c r="L296" s="7">
        <v>27.4</v>
      </c>
      <c r="M296" s="7">
        <v>0</v>
      </c>
      <c r="N296" s="8">
        <v>0.33</v>
      </c>
      <c r="O296" s="7">
        <v>2.35</v>
      </c>
      <c r="P296" s="7">
        <v>-0.04</v>
      </c>
      <c r="Q296" s="7">
        <v>1.08</v>
      </c>
      <c r="R296" s="7">
        <v>-11.9</v>
      </c>
      <c r="S296" s="8">
        <v>4.4000000000000004</v>
      </c>
      <c r="T296" s="7">
        <v>3.52</v>
      </c>
      <c r="U296" s="7">
        <v>-0.37</v>
      </c>
      <c r="V296" s="7">
        <v>1.37</v>
      </c>
      <c r="W296" s="7">
        <v>0.09</v>
      </c>
      <c r="X296" s="7">
        <v>-12.81</v>
      </c>
      <c r="Y296" s="8">
        <v>-18.29</v>
      </c>
      <c r="Z296" s="8">
        <v>7009.42</v>
      </c>
      <c r="AA296" s="8">
        <v>-290.85000000000002</v>
      </c>
      <c r="AB296" s="7">
        <v>34.630000000000003</v>
      </c>
      <c r="AC296" s="8">
        <v>-0.01</v>
      </c>
      <c r="AD296" s="9">
        <v>46309743.689999998</v>
      </c>
    </row>
    <row r="297" spans="1:30" ht="15" x14ac:dyDescent="0.25">
      <c r="A297" s="3" t="s">
        <v>220</v>
      </c>
      <c r="B297" s="7">
        <v>7.55</v>
      </c>
      <c r="C297" s="7">
        <v>7.42</v>
      </c>
      <c r="D297" s="7">
        <v>7.89</v>
      </c>
      <c r="E297" s="7">
        <v>0.73</v>
      </c>
      <c r="F297" s="7">
        <v>0.27</v>
      </c>
      <c r="G297" s="7">
        <v>55.05</v>
      </c>
      <c r="H297" s="8">
        <v>5.56</v>
      </c>
      <c r="I297" s="8">
        <v>6.2</v>
      </c>
      <c r="J297" s="7">
        <v>8.7899999999999991</v>
      </c>
      <c r="K297" s="7">
        <v>13.15</v>
      </c>
      <c r="L297" s="7">
        <v>4.3600000000000003</v>
      </c>
      <c r="M297" s="7">
        <v>0.36</v>
      </c>
      <c r="N297" s="7">
        <v>0.49</v>
      </c>
      <c r="O297" s="7">
        <v>1.42</v>
      </c>
      <c r="P297" s="7">
        <v>-0.68</v>
      </c>
      <c r="Q297" s="7">
        <v>1.45</v>
      </c>
      <c r="R297" s="7">
        <v>9.26</v>
      </c>
      <c r="S297" s="8">
        <v>3.39</v>
      </c>
      <c r="T297" s="7">
        <v>2.02</v>
      </c>
      <c r="U297" s="7">
        <v>0.37</v>
      </c>
      <c r="V297" s="7">
        <v>0.63</v>
      </c>
      <c r="W297" s="7">
        <v>0.55000000000000004</v>
      </c>
      <c r="X297" s="7">
        <v>4.05</v>
      </c>
      <c r="Y297" s="8">
        <v>8.52</v>
      </c>
      <c r="Z297" s="9">
        <v>8334024.71</v>
      </c>
      <c r="AA297" s="8">
        <v>10.34</v>
      </c>
      <c r="AB297" s="7">
        <v>0.96</v>
      </c>
      <c r="AC297" s="8">
        <v>-0.01</v>
      </c>
      <c r="AD297" s="9">
        <v>3768960000</v>
      </c>
    </row>
    <row r="298" spans="1:30" ht="15" x14ac:dyDescent="0.25">
      <c r="A298" s="3" t="s">
        <v>396</v>
      </c>
      <c r="B298" s="7">
        <v>2.71</v>
      </c>
      <c r="C298" s="7">
        <v>0</v>
      </c>
      <c r="D298" s="7">
        <v>5.5</v>
      </c>
      <c r="E298" s="7">
        <v>-0.52</v>
      </c>
      <c r="F298" s="7">
        <v>0.54</v>
      </c>
      <c r="G298" s="7">
        <v>25.76</v>
      </c>
      <c r="H298" s="8">
        <v>18</v>
      </c>
      <c r="I298" s="8">
        <v>16.55</v>
      </c>
      <c r="J298" s="7">
        <v>5.0599999999999996</v>
      </c>
      <c r="K298" s="7">
        <v>1.75</v>
      </c>
      <c r="L298" s="7">
        <v>-1.55</v>
      </c>
      <c r="M298" s="7">
        <v>0</v>
      </c>
      <c r="N298" s="8">
        <v>0.91</v>
      </c>
      <c r="O298" s="7">
        <v>1.62</v>
      </c>
      <c r="P298" s="7">
        <v>-3.14</v>
      </c>
      <c r="Q298" s="7">
        <v>1.67</v>
      </c>
      <c r="R298" s="7">
        <v>-9.36</v>
      </c>
      <c r="S298" s="8">
        <v>9.81</v>
      </c>
      <c r="T298" s="7">
        <v>-14.77</v>
      </c>
      <c r="U298" s="7">
        <v>-1.05</v>
      </c>
      <c r="V298" s="7">
        <v>2.0499999999999998</v>
      </c>
      <c r="W298" s="7">
        <v>0.59</v>
      </c>
      <c r="X298" s="7">
        <v>9.48</v>
      </c>
      <c r="Y298" s="8">
        <v>12.37</v>
      </c>
      <c r="Z298" s="8">
        <v>13940.07</v>
      </c>
      <c r="AA298" s="8">
        <v>-5.26</v>
      </c>
      <c r="AB298" s="7">
        <v>0.49</v>
      </c>
      <c r="AC298" s="8">
        <v>-0.18</v>
      </c>
      <c r="AD298" s="9">
        <v>21063000.469999999</v>
      </c>
    </row>
    <row r="299" spans="1:30" ht="15" x14ac:dyDescent="0.25">
      <c r="A299" s="3" t="s">
        <v>354</v>
      </c>
      <c r="B299" s="7">
        <v>1.3</v>
      </c>
      <c r="C299" s="7">
        <v>0</v>
      </c>
      <c r="D299" s="8">
        <v>2.64</v>
      </c>
      <c r="E299" s="7">
        <v>-0.25</v>
      </c>
      <c r="F299" s="7">
        <v>0.26</v>
      </c>
      <c r="G299" s="7">
        <v>25.76</v>
      </c>
      <c r="H299" s="8">
        <v>18</v>
      </c>
      <c r="I299" s="8">
        <v>16.55</v>
      </c>
      <c r="J299" s="7">
        <v>2.4300000000000002</v>
      </c>
      <c r="K299" s="7">
        <v>1.75</v>
      </c>
      <c r="L299" s="7">
        <v>-1.55</v>
      </c>
      <c r="M299" s="7">
        <v>0</v>
      </c>
      <c r="N299" s="7">
        <v>0.44</v>
      </c>
      <c r="O299" s="7">
        <v>0.78</v>
      </c>
      <c r="P299" s="7">
        <v>-1.51</v>
      </c>
      <c r="Q299" s="7">
        <v>1.67</v>
      </c>
      <c r="R299" s="7">
        <v>-9.36</v>
      </c>
      <c r="S299" s="8">
        <v>9.81</v>
      </c>
      <c r="T299" s="7">
        <v>-14.77</v>
      </c>
      <c r="U299" s="7">
        <v>-1.05</v>
      </c>
      <c r="V299" s="7">
        <v>2.0499999999999998</v>
      </c>
      <c r="W299" s="7">
        <v>0.59</v>
      </c>
      <c r="X299" s="7">
        <v>9.48</v>
      </c>
      <c r="Y299" s="8">
        <v>12.37</v>
      </c>
      <c r="Z299" s="8">
        <v>21941.93</v>
      </c>
      <c r="AA299" s="8">
        <v>-5.26</v>
      </c>
      <c r="AB299" s="7">
        <v>0.49</v>
      </c>
      <c r="AC299" s="8">
        <v>-0.09</v>
      </c>
      <c r="AD299" s="9">
        <v>21063000.469999999</v>
      </c>
    </row>
    <row r="300" spans="1:30" ht="15" x14ac:dyDescent="0.25">
      <c r="A300" s="3" t="s">
        <v>58</v>
      </c>
      <c r="B300" s="7">
        <v>6.31</v>
      </c>
      <c r="C300" s="7">
        <v>0.27</v>
      </c>
      <c r="D300" s="8">
        <v>272.08</v>
      </c>
      <c r="E300" s="8">
        <v>0.92</v>
      </c>
      <c r="F300" s="7">
        <v>0.62</v>
      </c>
      <c r="G300" s="7">
        <v>27.3</v>
      </c>
      <c r="H300" s="8">
        <v>2.1</v>
      </c>
      <c r="I300" s="8">
        <v>1.34</v>
      </c>
      <c r="J300" s="8">
        <v>173.39</v>
      </c>
      <c r="K300" s="8">
        <v>198.18</v>
      </c>
      <c r="L300" s="7">
        <v>24.79</v>
      </c>
      <c r="M300" s="7">
        <v>0.13</v>
      </c>
      <c r="N300" s="7">
        <v>3.63</v>
      </c>
      <c r="O300" s="8">
        <v>99.63</v>
      </c>
      <c r="P300" s="8">
        <v>-0.69</v>
      </c>
      <c r="Q300" s="7">
        <v>1.06</v>
      </c>
      <c r="R300" s="8">
        <v>0.34</v>
      </c>
      <c r="S300" s="8">
        <v>0.23</v>
      </c>
      <c r="T300" s="8">
        <v>0.27</v>
      </c>
      <c r="U300" s="7">
        <v>0.68</v>
      </c>
      <c r="V300" s="7">
        <v>0.32</v>
      </c>
      <c r="W300" s="7">
        <v>0.17</v>
      </c>
      <c r="X300" s="7">
        <v>26.62</v>
      </c>
      <c r="Y300" s="8">
        <v>-18.37</v>
      </c>
      <c r="Z300" s="9">
        <v>312514780.13999999</v>
      </c>
      <c r="AA300" s="8">
        <v>6.88</v>
      </c>
      <c r="AB300" s="7">
        <v>0.02</v>
      </c>
      <c r="AC300" s="8">
        <v>-3.47</v>
      </c>
      <c r="AD300" s="9">
        <v>45068407173.959999</v>
      </c>
    </row>
    <row r="301" spans="1:30" ht="15" x14ac:dyDescent="0.25">
      <c r="A301" s="3" t="s">
        <v>242</v>
      </c>
      <c r="B301" s="7">
        <v>2.5299999999999998</v>
      </c>
      <c r="C301" s="7">
        <v>7.14</v>
      </c>
      <c r="D301" s="8">
        <v>4.01</v>
      </c>
      <c r="E301" s="8">
        <v>0.25</v>
      </c>
      <c r="F301" s="7">
        <v>0.08</v>
      </c>
      <c r="G301" s="7">
        <v>27.54</v>
      </c>
      <c r="H301" s="8">
        <v>14.45</v>
      </c>
      <c r="I301" s="8">
        <v>9.1999999999999993</v>
      </c>
      <c r="J301" s="8">
        <v>2.5499999999999998</v>
      </c>
      <c r="K301" s="8">
        <v>10.14</v>
      </c>
      <c r="L301" s="7">
        <v>7.59</v>
      </c>
      <c r="M301" s="7">
        <v>0.75</v>
      </c>
      <c r="N301" s="8">
        <v>0.37</v>
      </c>
      <c r="O301" s="8">
        <v>0.19</v>
      </c>
      <c r="P301" s="8">
        <v>-0.18</v>
      </c>
      <c r="Q301" s="7">
        <v>2.98</v>
      </c>
      <c r="R301" s="8">
        <v>6.29</v>
      </c>
      <c r="S301" s="8">
        <v>1.89</v>
      </c>
      <c r="T301" s="8">
        <v>3.5</v>
      </c>
      <c r="U301" s="7">
        <v>0.3</v>
      </c>
      <c r="V301" s="7">
        <v>0.56999999999999995</v>
      </c>
      <c r="W301" s="7">
        <v>0.21</v>
      </c>
      <c r="X301" s="7">
        <v>1</v>
      </c>
      <c r="Y301" s="8">
        <v>0</v>
      </c>
      <c r="Z301" s="10">
        <v>1756375.75</v>
      </c>
      <c r="AA301" s="8">
        <v>10.029999999999999</v>
      </c>
      <c r="AB301" s="7">
        <v>0.63</v>
      </c>
      <c r="AC301" s="8">
        <v>0.05</v>
      </c>
      <c r="AD301" s="9">
        <v>338643212.16000003</v>
      </c>
    </row>
    <row r="302" spans="1:30" ht="15" x14ac:dyDescent="0.25">
      <c r="A302" s="3" t="s">
        <v>318</v>
      </c>
      <c r="B302" s="7">
        <v>4.0199999999999996</v>
      </c>
      <c r="C302" s="7">
        <v>0</v>
      </c>
      <c r="D302" s="8">
        <v>2.59</v>
      </c>
      <c r="E302" s="8">
        <v>0.22</v>
      </c>
      <c r="F302" s="7">
        <v>0.11</v>
      </c>
      <c r="G302" s="7">
        <v>82.54</v>
      </c>
      <c r="H302" s="8">
        <v>305.26</v>
      </c>
      <c r="I302" s="8">
        <v>155.43</v>
      </c>
      <c r="J302" s="8">
        <v>1.32</v>
      </c>
      <c r="K302" s="8">
        <v>3.45</v>
      </c>
      <c r="L302" s="7">
        <v>2.13</v>
      </c>
      <c r="M302" s="7">
        <v>0.35</v>
      </c>
      <c r="N302" s="8">
        <v>4.03</v>
      </c>
      <c r="O302" s="8">
        <v>1.44</v>
      </c>
      <c r="P302" s="8">
        <v>-0.13</v>
      </c>
      <c r="Q302" s="7">
        <v>2.23</v>
      </c>
      <c r="R302" s="8">
        <v>8.4700000000000006</v>
      </c>
      <c r="S302" s="8">
        <v>4.2300000000000004</v>
      </c>
      <c r="T302" s="8">
        <v>8.1</v>
      </c>
      <c r="U302" s="7">
        <v>0.5</v>
      </c>
      <c r="V302" s="7">
        <v>0.38</v>
      </c>
      <c r="W302" s="7">
        <v>0.03</v>
      </c>
      <c r="X302" s="7">
        <v>0</v>
      </c>
      <c r="Y302" s="8">
        <v>0</v>
      </c>
      <c r="Z302" s="9">
        <v>332530.53999999998</v>
      </c>
      <c r="AA302" s="8">
        <v>18.3</v>
      </c>
      <c r="AB302" s="7">
        <v>1.55</v>
      </c>
      <c r="AC302" s="8">
        <v>-0.01</v>
      </c>
      <c r="AD302" s="9">
        <v>414819703.62</v>
      </c>
    </row>
    <row r="303" spans="1:30" ht="15" x14ac:dyDescent="0.25">
      <c r="A303" s="3" t="s">
        <v>182</v>
      </c>
      <c r="B303" s="7">
        <v>2.16</v>
      </c>
      <c r="C303" s="7">
        <v>0</v>
      </c>
      <c r="D303" s="7">
        <v>-13.37</v>
      </c>
      <c r="E303" s="8">
        <v>1.24</v>
      </c>
      <c r="F303" s="7">
        <v>0.28000000000000003</v>
      </c>
      <c r="G303" s="7">
        <v>31.18</v>
      </c>
      <c r="H303" s="8">
        <v>19.100000000000001</v>
      </c>
      <c r="I303" s="8">
        <v>-8.9499999999999993</v>
      </c>
      <c r="J303" s="7">
        <v>6.27</v>
      </c>
      <c r="K303" s="7">
        <v>20.36</v>
      </c>
      <c r="L303" s="7">
        <v>14.09</v>
      </c>
      <c r="M303" s="7">
        <v>2.78</v>
      </c>
      <c r="N303" s="8">
        <v>1.2</v>
      </c>
      <c r="O303" s="8">
        <v>3.21</v>
      </c>
      <c r="P303" s="8">
        <v>-0.34</v>
      </c>
      <c r="Q303" s="7">
        <v>1.92</v>
      </c>
      <c r="R303" s="8">
        <v>-9.24</v>
      </c>
      <c r="S303" s="8">
        <v>-2.08</v>
      </c>
      <c r="T303" s="8">
        <v>3.41</v>
      </c>
      <c r="U303" s="7">
        <v>0.23</v>
      </c>
      <c r="V303" s="7">
        <v>0.77</v>
      </c>
      <c r="W303" s="7">
        <v>0.23</v>
      </c>
      <c r="X303" s="7">
        <v>23.22</v>
      </c>
      <c r="Y303" s="8">
        <v>0</v>
      </c>
      <c r="Z303" s="9">
        <v>10197991.210000001</v>
      </c>
      <c r="AA303" s="8">
        <v>1.75</v>
      </c>
      <c r="AB303" s="7">
        <v>-0.16</v>
      </c>
      <c r="AC303" s="8">
        <v>0.56000000000000005</v>
      </c>
      <c r="AD303" s="9">
        <v>1642426508.8800001</v>
      </c>
    </row>
    <row r="304" spans="1:30" ht="15" x14ac:dyDescent="0.25">
      <c r="A304" s="3" t="s">
        <v>419</v>
      </c>
      <c r="B304" s="7">
        <v>37</v>
      </c>
      <c r="C304" s="7">
        <v>3.8</v>
      </c>
      <c r="D304" s="8">
        <v>1.75</v>
      </c>
      <c r="E304" s="8">
        <v>0.71</v>
      </c>
      <c r="F304" s="7">
        <v>0.25</v>
      </c>
      <c r="G304" s="7">
        <v>67.64</v>
      </c>
      <c r="H304" s="8">
        <v>11.56</v>
      </c>
      <c r="I304" s="8">
        <v>67.14</v>
      </c>
      <c r="J304" s="7">
        <v>10.14</v>
      </c>
      <c r="K304" s="7">
        <v>16.11</v>
      </c>
      <c r="L304" s="7">
        <v>5.97</v>
      </c>
      <c r="M304" s="7">
        <v>0.42</v>
      </c>
      <c r="N304" s="8">
        <v>1.17</v>
      </c>
      <c r="O304" s="8">
        <v>-33.869999999999997</v>
      </c>
      <c r="P304" s="8">
        <v>-0.28000000000000003</v>
      </c>
      <c r="Q304" s="7">
        <v>0.93</v>
      </c>
      <c r="R304" s="8">
        <v>40.590000000000003</v>
      </c>
      <c r="S304" s="8">
        <v>14.22</v>
      </c>
      <c r="T304" s="8">
        <v>3.71</v>
      </c>
      <c r="U304" s="7">
        <v>0.35</v>
      </c>
      <c r="V304" s="7">
        <v>0.65</v>
      </c>
      <c r="W304" s="7">
        <v>0.21</v>
      </c>
      <c r="X304" s="7">
        <v>37.96</v>
      </c>
      <c r="Y304" s="8">
        <v>0</v>
      </c>
      <c r="Z304" s="8">
        <v>5096.13</v>
      </c>
      <c r="AA304" s="8">
        <v>52.2</v>
      </c>
      <c r="AB304" s="7">
        <v>21.19</v>
      </c>
      <c r="AC304" s="8">
        <v>0</v>
      </c>
      <c r="AD304" s="9">
        <v>337946419</v>
      </c>
    </row>
    <row r="305" spans="1:30" ht="15" x14ac:dyDescent="0.25">
      <c r="A305" s="3" t="s">
        <v>412</v>
      </c>
      <c r="B305" s="7">
        <v>96</v>
      </c>
      <c r="C305" s="7">
        <v>0</v>
      </c>
      <c r="D305" s="7">
        <v>-874.28</v>
      </c>
      <c r="E305" s="7">
        <v>-0.09</v>
      </c>
      <c r="F305" s="7">
        <v>4.74</v>
      </c>
      <c r="G305" s="7">
        <v>100</v>
      </c>
      <c r="H305" s="8">
        <v>90.59</v>
      </c>
      <c r="I305" s="8">
        <v>-2</v>
      </c>
      <c r="J305" s="7">
        <v>19.27</v>
      </c>
      <c r="K305" s="7">
        <v>134.9</v>
      </c>
      <c r="L305" s="7">
        <v>127.74</v>
      </c>
      <c r="M305" s="7">
        <v>0</v>
      </c>
      <c r="N305" s="8">
        <v>17.45</v>
      </c>
      <c r="O305" s="7">
        <v>-0.6</v>
      </c>
      <c r="P305" s="7">
        <v>-5.09</v>
      </c>
      <c r="Q305" s="7">
        <v>0.01</v>
      </c>
      <c r="R305" s="7">
        <v>-0.01</v>
      </c>
      <c r="S305" s="8">
        <v>-0.54</v>
      </c>
      <c r="T305" s="7">
        <v>-1.1000000000000001</v>
      </c>
      <c r="U305" s="7">
        <v>-53.87</v>
      </c>
      <c r="V305" s="7">
        <v>54.87</v>
      </c>
      <c r="W305" s="7">
        <v>0.27</v>
      </c>
      <c r="X305" s="7">
        <v>-0.71</v>
      </c>
      <c r="Y305" s="7">
        <v>0</v>
      </c>
      <c r="Z305" s="8">
        <v>0</v>
      </c>
      <c r="AA305" s="8">
        <v>-1089.93</v>
      </c>
      <c r="AB305" s="7">
        <v>-0.11</v>
      </c>
      <c r="AC305" s="8">
        <v>8.75</v>
      </c>
      <c r="AD305" s="9">
        <v>18206937.23</v>
      </c>
    </row>
    <row r="306" spans="1:30" ht="15" x14ac:dyDescent="0.25">
      <c r="A306" s="3" t="s">
        <v>444</v>
      </c>
      <c r="B306" s="7">
        <v>5.23</v>
      </c>
      <c r="C306" s="7">
        <v>0</v>
      </c>
      <c r="D306" s="8">
        <v>-47.63</v>
      </c>
      <c r="E306" s="7">
        <v>0</v>
      </c>
      <c r="F306" s="7">
        <v>0.26</v>
      </c>
      <c r="G306" s="7">
        <v>100</v>
      </c>
      <c r="H306" s="8">
        <v>90.59</v>
      </c>
      <c r="I306" s="8">
        <v>-2</v>
      </c>
      <c r="J306" s="7">
        <v>1.05</v>
      </c>
      <c r="K306" s="7">
        <v>134.9</v>
      </c>
      <c r="L306" s="7">
        <v>127.74</v>
      </c>
      <c r="M306" s="7">
        <v>0</v>
      </c>
      <c r="N306" s="8">
        <v>0.95</v>
      </c>
      <c r="O306" s="7">
        <v>-0.03</v>
      </c>
      <c r="P306" s="7">
        <v>-0.28000000000000003</v>
      </c>
      <c r="Q306" s="7">
        <v>0.01</v>
      </c>
      <c r="R306" s="7">
        <v>-0.01</v>
      </c>
      <c r="S306" s="8">
        <v>-0.54</v>
      </c>
      <c r="T306" s="7">
        <v>-1.1000000000000001</v>
      </c>
      <c r="U306" s="7">
        <v>-53.87</v>
      </c>
      <c r="V306" s="7">
        <v>54.87</v>
      </c>
      <c r="W306" s="7">
        <v>0.27</v>
      </c>
      <c r="X306" s="7">
        <v>-0.71</v>
      </c>
      <c r="Y306" s="8">
        <v>0</v>
      </c>
      <c r="Z306" s="12">
        <v>13813.64</v>
      </c>
      <c r="AA306" s="8">
        <v>-1089.93</v>
      </c>
      <c r="AB306" s="7">
        <v>-0.11</v>
      </c>
      <c r="AC306" s="8">
        <v>0.48</v>
      </c>
      <c r="AD306" s="9">
        <v>18206937.23</v>
      </c>
    </row>
    <row r="307" spans="1:30" ht="15" x14ac:dyDescent="0.25">
      <c r="A307" s="3" t="s">
        <v>584</v>
      </c>
      <c r="B307" s="7">
        <v>37.5</v>
      </c>
      <c r="C307" s="7">
        <v>0</v>
      </c>
      <c r="D307" s="8">
        <v>101.99</v>
      </c>
      <c r="E307" s="7">
        <v>3.57</v>
      </c>
      <c r="F307" s="7">
        <v>2.48</v>
      </c>
      <c r="G307" s="7">
        <v>40.58</v>
      </c>
      <c r="H307" s="8">
        <v>-0.59</v>
      </c>
      <c r="I307" s="8">
        <v>4.0999999999999996</v>
      </c>
      <c r="J307" s="7">
        <v>-707.65</v>
      </c>
      <c r="K307" s="7">
        <v>-713.65</v>
      </c>
      <c r="L307" s="7">
        <v>-5.99</v>
      </c>
      <c r="M307" s="7">
        <v>0.03</v>
      </c>
      <c r="N307" s="8">
        <v>4.18</v>
      </c>
      <c r="O307" s="7">
        <v>7.5</v>
      </c>
      <c r="P307" s="7">
        <v>-5.59</v>
      </c>
      <c r="Q307" s="7">
        <v>2.4700000000000002</v>
      </c>
      <c r="R307" s="7">
        <v>3.51</v>
      </c>
      <c r="S307" s="8">
        <v>2.4300000000000002</v>
      </c>
      <c r="T307" s="7">
        <v>-7.32</v>
      </c>
      <c r="U307" s="7">
        <v>0.69</v>
      </c>
      <c r="V307" s="7">
        <v>0.31</v>
      </c>
      <c r="W307" s="7">
        <v>0.59</v>
      </c>
      <c r="X307" s="7">
        <v>-7.54</v>
      </c>
      <c r="Y307" s="8">
        <v>-26.63</v>
      </c>
      <c r="Z307" s="9">
        <v>109503605.67</v>
      </c>
      <c r="AA307" s="8">
        <v>10.49</v>
      </c>
      <c r="AB307" s="7">
        <v>0.37</v>
      </c>
      <c r="AC307" s="8">
        <v>-1.23</v>
      </c>
      <c r="AD307" s="9">
        <v>6095022637.5</v>
      </c>
    </row>
    <row r="308" spans="1:30" ht="15" x14ac:dyDescent="0.25">
      <c r="A308" s="3" t="s">
        <v>585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63.38</v>
      </c>
      <c r="H308" s="8">
        <v>-61.54</v>
      </c>
      <c r="I308" s="8">
        <v>-89.03</v>
      </c>
      <c r="J308" s="7">
        <v>0</v>
      </c>
      <c r="K308" s="7">
        <v>-0.22</v>
      </c>
      <c r="L308" s="7">
        <v>0.17</v>
      </c>
      <c r="M308" s="7">
        <v>0</v>
      </c>
      <c r="N308" s="8">
        <v>0</v>
      </c>
      <c r="O308" s="7">
        <v>0</v>
      </c>
      <c r="P308" s="7">
        <v>0</v>
      </c>
      <c r="Q308" s="7">
        <v>0.05</v>
      </c>
      <c r="R308" s="7">
        <v>-10.62</v>
      </c>
      <c r="S308" s="7">
        <v>-11.42</v>
      </c>
      <c r="T308" s="7">
        <v>9.2200000000000006</v>
      </c>
      <c r="U308" s="7">
        <v>-1.08</v>
      </c>
      <c r="V308" s="7">
        <v>2.14</v>
      </c>
      <c r="W308" s="7">
        <v>0.13</v>
      </c>
      <c r="X308" s="7">
        <v>-20.329999999999998</v>
      </c>
      <c r="Y308" s="7">
        <v>0</v>
      </c>
      <c r="Z308" s="8">
        <v>0</v>
      </c>
      <c r="AA308" s="7">
        <v>-27.26</v>
      </c>
      <c r="AB308" s="7">
        <v>-2.9</v>
      </c>
      <c r="AC308" s="8">
        <v>0</v>
      </c>
      <c r="AD308" s="9">
        <v>14289034.140000001</v>
      </c>
    </row>
    <row r="309" spans="1:30" ht="15" x14ac:dyDescent="0.25">
      <c r="A309" s="3" t="s">
        <v>343</v>
      </c>
      <c r="B309" s="7">
        <v>1.81</v>
      </c>
      <c r="C309" s="7">
        <v>0</v>
      </c>
      <c r="D309" s="7">
        <v>-0.63</v>
      </c>
      <c r="E309" s="7">
        <v>-7.0000000000000007E-2</v>
      </c>
      <c r="F309" s="7">
        <v>7.0000000000000007E-2</v>
      </c>
      <c r="G309" s="7">
        <v>63.38</v>
      </c>
      <c r="H309" s="8">
        <v>-61.54</v>
      </c>
      <c r="I309" s="8">
        <v>-89.03</v>
      </c>
      <c r="J309" s="7">
        <v>-0.9</v>
      </c>
      <c r="K309" s="7">
        <v>-0.22</v>
      </c>
      <c r="L309" s="7">
        <v>0.17</v>
      </c>
      <c r="M309" s="7">
        <v>0</v>
      </c>
      <c r="N309" s="8">
        <v>0.56000000000000005</v>
      </c>
      <c r="O309" s="7">
        <v>-0.05</v>
      </c>
      <c r="P309" s="7">
        <v>-0.08</v>
      </c>
      <c r="Q309" s="7">
        <v>0.05</v>
      </c>
      <c r="R309" s="7">
        <v>-10.62</v>
      </c>
      <c r="S309" s="7">
        <v>-11.42</v>
      </c>
      <c r="T309" s="7">
        <v>9.2200000000000006</v>
      </c>
      <c r="U309" s="7">
        <v>-1.08</v>
      </c>
      <c r="V309" s="7">
        <v>2.14</v>
      </c>
      <c r="W309" s="7">
        <v>0.13</v>
      </c>
      <c r="X309" s="7">
        <v>-20.329999999999998</v>
      </c>
      <c r="Y309" s="8">
        <v>0</v>
      </c>
      <c r="Z309" s="12">
        <v>16073.96</v>
      </c>
      <c r="AA309" s="7">
        <v>-27.26</v>
      </c>
      <c r="AB309" s="7">
        <v>-2.9</v>
      </c>
      <c r="AC309" s="8">
        <v>0.02</v>
      </c>
      <c r="AD309" s="9">
        <v>14289034.140000001</v>
      </c>
    </row>
    <row r="310" spans="1:30" ht="15" x14ac:dyDescent="0.25">
      <c r="A310" s="3" t="s">
        <v>89</v>
      </c>
      <c r="B310" s="7">
        <v>39.11</v>
      </c>
      <c r="C310" s="7">
        <v>3.94</v>
      </c>
      <c r="D310" s="7">
        <v>18.05</v>
      </c>
      <c r="E310" s="7">
        <v>2.5</v>
      </c>
      <c r="F310" s="7">
        <v>1.22</v>
      </c>
      <c r="G310" s="7">
        <v>63.73</v>
      </c>
      <c r="H310" s="8">
        <v>33.630000000000003</v>
      </c>
      <c r="I310" s="8">
        <v>21.93</v>
      </c>
      <c r="J310" s="7">
        <v>11.77</v>
      </c>
      <c r="K310" s="7">
        <v>14.9</v>
      </c>
      <c r="L310" s="7">
        <v>3.14</v>
      </c>
      <c r="M310" s="7">
        <v>0.67</v>
      </c>
      <c r="N310" s="8">
        <v>3.96</v>
      </c>
      <c r="O310" s="7">
        <v>9.73</v>
      </c>
      <c r="P310" s="7">
        <v>-1.73</v>
      </c>
      <c r="Q310" s="7">
        <v>1.72</v>
      </c>
      <c r="R310" s="7">
        <v>13.87</v>
      </c>
      <c r="S310" s="7">
        <v>6.74</v>
      </c>
      <c r="T310" s="7">
        <v>11.58</v>
      </c>
      <c r="U310" s="7">
        <v>0.49</v>
      </c>
      <c r="V310" s="7">
        <v>0.51</v>
      </c>
      <c r="W310" s="7">
        <v>0.31</v>
      </c>
      <c r="X310" s="7">
        <v>12.96</v>
      </c>
      <c r="Y310" s="8">
        <v>3.11</v>
      </c>
      <c r="Z310" s="9">
        <v>159553259.18000001</v>
      </c>
      <c r="AA310" s="7">
        <v>15.62</v>
      </c>
      <c r="AB310" s="7">
        <v>2.17</v>
      </c>
      <c r="AC310" s="8">
        <v>23.94</v>
      </c>
      <c r="AD310" s="9">
        <v>24773088387.529999</v>
      </c>
    </row>
    <row r="311" spans="1:30" ht="15" x14ac:dyDescent="0.25">
      <c r="A311" s="3" t="s">
        <v>586</v>
      </c>
      <c r="B311" s="7">
        <v>2.16</v>
      </c>
      <c r="C311" s="7">
        <v>0</v>
      </c>
      <c r="D311" s="7">
        <v>-0.99</v>
      </c>
      <c r="E311" s="7">
        <v>0.93</v>
      </c>
      <c r="F311" s="7">
        <v>0.06</v>
      </c>
      <c r="G311" s="7">
        <v>-18.91</v>
      </c>
      <c r="H311" s="8">
        <v>-40.19</v>
      </c>
      <c r="I311" s="8">
        <v>-154.6</v>
      </c>
      <c r="J311" s="7">
        <v>-3.81</v>
      </c>
      <c r="K311" s="7">
        <v>-3.84</v>
      </c>
      <c r="L311" s="7">
        <v>0</v>
      </c>
      <c r="M311" s="7">
        <v>0</v>
      </c>
      <c r="N311" s="8">
        <v>1.53</v>
      </c>
      <c r="O311" s="7">
        <v>0.48</v>
      </c>
      <c r="P311" s="7">
        <v>-0.13</v>
      </c>
      <c r="Q311" s="7">
        <v>1.26</v>
      </c>
      <c r="R311" s="7">
        <v>-94.38</v>
      </c>
      <c r="S311" s="7">
        <v>-5.67</v>
      </c>
      <c r="T311" s="7">
        <v>0</v>
      </c>
      <c r="U311" s="7">
        <v>0.06</v>
      </c>
      <c r="V311" s="7">
        <v>0.94</v>
      </c>
      <c r="W311" s="7">
        <v>0.04</v>
      </c>
      <c r="X311" s="7">
        <v>-32.17</v>
      </c>
      <c r="Y311" s="7">
        <v>0</v>
      </c>
      <c r="Z311" s="8">
        <v>0</v>
      </c>
      <c r="AA311" s="7">
        <v>2.31</v>
      </c>
      <c r="AB311" s="7">
        <v>-2.1800000000000002</v>
      </c>
      <c r="AC311" s="8">
        <v>0</v>
      </c>
      <c r="AD311" s="9">
        <v>224007574.38</v>
      </c>
    </row>
    <row r="312" spans="1:30" ht="15" x14ac:dyDescent="0.25">
      <c r="A312" s="3" t="s">
        <v>587</v>
      </c>
      <c r="B312" s="7">
        <v>2.67</v>
      </c>
      <c r="C312" s="7">
        <v>0</v>
      </c>
      <c r="D312" s="7">
        <v>-1.22</v>
      </c>
      <c r="E312" s="7">
        <v>1.1599999999999999</v>
      </c>
      <c r="F312" s="7">
        <v>7.0000000000000007E-2</v>
      </c>
      <c r="G312" s="7">
        <v>-18.91</v>
      </c>
      <c r="H312" s="8">
        <v>-40.19</v>
      </c>
      <c r="I312" s="8">
        <v>-154.6</v>
      </c>
      <c r="J312" s="7">
        <v>-4.71</v>
      </c>
      <c r="K312" s="7">
        <v>-3.84</v>
      </c>
      <c r="L312" s="7">
        <v>0</v>
      </c>
      <c r="M312" s="7">
        <v>0</v>
      </c>
      <c r="N312" s="7">
        <v>1.89</v>
      </c>
      <c r="O312" s="7">
        <v>0.59</v>
      </c>
      <c r="P312" s="7">
        <v>-0.16</v>
      </c>
      <c r="Q312" s="7">
        <v>1.26</v>
      </c>
      <c r="R312" s="7">
        <v>-94.38</v>
      </c>
      <c r="S312" s="7">
        <v>-5.67</v>
      </c>
      <c r="T312" s="7">
        <v>0</v>
      </c>
      <c r="U312" s="7">
        <v>0.06</v>
      </c>
      <c r="V312" s="7">
        <v>0.94</v>
      </c>
      <c r="W312" s="7">
        <v>0.04</v>
      </c>
      <c r="X312" s="7">
        <v>-32.17</v>
      </c>
      <c r="Y312" s="7">
        <v>0</v>
      </c>
      <c r="Z312" s="8">
        <v>0</v>
      </c>
      <c r="AA312" s="7">
        <v>2.31</v>
      </c>
      <c r="AB312" s="7">
        <v>-2.1800000000000002</v>
      </c>
      <c r="AC312" s="8">
        <v>0</v>
      </c>
      <c r="AD312" s="9">
        <v>224007574.38</v>
      </c>
    </row>
    <row r="313" spans="1:30" ht="15" x14ac:dyDescent="0.25">
      <c r="A313" s="3" t="s">
        <v>190</v>
      </c>
      <c r="B313" s="7">
        <v>5.28</v>
      </c>
      <c r="C313" s="7">
        <v>0</v>
      </c>
      <c r="D313" s="7">
        <v>-14.52</v>
      </c>
      <c r="E313" s="7">
        <v>1.2</v>
      </c>
      <c r="F313" s="7">
        <v>0.51</v>
      </c>
      <c r="G313" s="7">
        <v>46.49</v>
      </c>
      <c r="H313" s="8">
        <v>-10.89</v>
      </c>
      <c r="I313" s="8">
        <v>-18.84</v>
      </c>
      <c r="J313" s="7">
        <v>-25.11</v>
      </c>
      <c r="K313" s="7">
        <v>-29.31</v>
      </c>
      <c r="L313" s="7">
        <v>-4.21</v>
      </c>
      <c r="M313" s="7">
        <v>0.2</v>
      </c>
      <c r="N313" s="8">
        <v>2.73</v>
      </c>
      <c r="O313" s="8">
        <v>-21.47</v>
      </c>
      <c r="P313" s="7">
        <v>-0.76</v>
      </c>
      <c r="Q313" s="7">
        <v>0.93</v>
      </c>
      <c r="R313" s="7">
        <v>-8.2799999999999994</v>
      </c>
      <c r="S313" s="7">
        <v>-3.49</v>
      </c>
      <c r="T313" s="7">
        <v>-3.64</v>
      </c>
      <c r="U313" s="7">
        <v>0.42</v>
      </c>
      <c r="V313" s="7">
        <v>0.57999999999999996</v>
      </c>
      <c r="W313" s="7">
        <v>0.19</v>
      </c>
      <c r="X313" s="7">
        <v>0</v>
      </c>
      <c r="Y313" s="8">
        <v>0</v>
      </c>
      <c r="Z313" s="9">
        <v>4668165.8600000003</v>
      </c>
      <c r="AA313" s="7">
        <v>4.3899999999999997</v>
      </c>
      <c r="AB313" s="7">
        <v>-0.36</v>
      </c>
      <c r="AC313" s="8">
        <v>0.01</v>
      </c>
      <c r="AD313" s="9">
        <v>1488635554.5599999</v>
      </c>
    </row>
    <row r="314" spans="1:30" ht="15" x14ac:dyDescent="0.25">
      <c r="A314" s="3" t="s">
        <v>322</v>
      </c>
      <c r="B314" s="7">
        <v>31.73</v>
      </c>
      <c r="C314" s="7">
        <v>0</v>
      </c>
      <c r="D314" s="7">
        <v>-0.73</v>
      </c>
      <c r="E314" s="7">
        <v>-0.04</v>
      </c>
      <c r="F314" s="7">
        <v>0.31</v>
      </c>
      <c r="G314" s="7">
        <v>100</v>
      </c>
      <c r="H314" s="8">
        <v>-756.72</v>
      </c>
      <c r="I314" s="8">
        <v>-984.57</v>
      </c>
      <c r="J314" s="7">
        <v>-0.95</v>
      </c>
      <c r="K314" s="7">
        <v>-13.16</v>
      </c>
      <c r="L314" s="7">
        <v>-12.21</v>
      </c>
      <c r="M314" s="7">
        <v>0</v>
      </c>
      <c r="N314" s="7">
        <v>7.21</v>
      </c>
      <c r="O314" s="7">
        <v>-0.09</v>
      </c>
      <c r="P314" s="7">
        <v>-0.37</v>
      </c>
      <c r="Q314" s="7">
        <v>0.05</v>
      </c>
      <c r="R314" s="7">
        <v>-5.19</v>
      </c>
      <c r="S314" s="7">
        <v>-42.85</v>
      </c>
      <c r="T314" s="7">
        <v>8.02</v>
      </c>
      <c r="U314" s="7">
        <v>-8.26</v>
      </c>
      <c r="V314" s="7">
        <v>9.26</v>
      </c>
      <c r="W314" s="7">
        <v>0.04</v>
      </c>
      <c r="X314" s="7">
        <v>-7.98</v>
      </c>
      <c r="Y314" s="8">
        <v>0</v>
      </c>
      <c r="Z314" s="8">
        <v>81250.070000000007</v>
      </c>
      <c r="AA314" s="7">
        <v>-834.46</v>
      </c>
      <c r="AB314" s="7">
        <v>-43.31</v>
      </c>
      <c r="AC314" s="8">
        <v>0.02</v>
      </c>
      <c r="AD314" s="9">
        <v>39678238.079999998</v>
      </c>
    </row>
    <row r="315" spans="1:30" ht="15" x14ac:dyDescent="0.25">
      <c r="A315" s="3" t="s">
        <v>588</v>
      </c>
      <c r="B315" s="7">
        <v>0</v>
      </c>
      <c r="C315" s="7">
        <v>0</v>
      </c>
      <c r="D315" s="7">
        <v>0</v>
      </c>
      <c r="E315" s="7">
        <v>0</v>
      </c>
      <c r="F315" s="7">
        <v>0</v>
      </c>
      <c r="G315" s="7">
        <v>31.9</v>
      </c>
      <c r="H315" s="8">
        <v>9.68</v>
      </c>
      <c r="I315" s="8">
        <v>-17.61</v>
      </c>
      <c r="J315" s="7">
        <v>0</v>
      </c>
      <c r="K315" s="7">
        <v>40.14</v>
      </c>
      <c r="L315" s="7">
        <v>40.14</v>
      </c>
      <c r="M315" s="7">
        <v>1.39</v>
      </c>
      <c r="N315" s="8">
        <v>0</v>
      </c>
      <c r="O315" s="7">
        <v>0</v>
      </c>
      <c r="P315" s="7">
        <v>0</v>
      </c>
      <c r="Q315" s="7">
        <v>3.8</v>
      </c>
      <c r="R315" s="7">
        <v>-6.3</v>
      </c>
      <c r="S315" s="7">
        <v>-1.94</v>
      </c>
      <c r="T315" s="7">
        <v>-1.38</v>
      </c>
      <c r="U315" s="7">
        <v>0.31</v>
      </c>
      <c r="V315" s="7">
        <v>0.69</v>
      </c>
      <c r="W315" s="7">
        <v>0.11</v>
      </c>
      <c r="X315" s="7">
        <v>16.89</v>
      </c>
      <c r="Y315" s="7">
        <v>0</v>
      </c>
      <c r="Z315" s="8">
        <v>0</v>
      </c>
      <c r="AA315" s="7">
        <v>8.3000000000000007</v>
      </c>
      <c r="AB315" s="7">
        <v>-0.52</v>
      </c>
      <c r="AC315" s="7">
        <v>0</v>
      </c>
      <c r="AD315" s="8">
        <v>0</v>
      </c>
    </row>
    <row r="316" spans="1:30" ht="15" x14ac:dyDescent="0.25">
      <c r="A316" s="3" t="s">
        <v>113</v>
      </c>
      <c r="B316" s="7">
        <v>33</v>
      </c>
      <c r="C316" s="7">
        <v>0</v>
      </c>
      <c r="D316" s="7">
        <v>19.38</v>
      </c>
      <c r="E316" s="7">
        <v>1.71</v>
      </c>
      <c r="F316" s="7">
        <v>0.83</v>
      </c>
      <c r="G316" s="7">
        <v>57.71</v>
      </c>
      <c r="H316" s="8">
        <v>47.16</v>
      </c>
      <c r="I316" s="8">
        <v>32.840000000000003</v>
      </c>
      <c r="J316" s="7">
        <v>13.5</v>
      </c>
      <c r="K316" s="7">
        <v>16.98</v>
      </c>
      <c r="L316" s="7">
        <v>3.48</v>
      </c>
      <c r="M316" s="7">
        <v>0.44</v>
      </c>
      <c r="N316" s="8">
        <v>6.36</v>
      </c>
      <c r="O316" s="7">
        <v>3.55</v>
      </c>
      <c r="P316" s="7">
        <v>-1.17</v>
      </c>
      <c r="Q316" s="7">
        <v>5.16</v>
      </c>
      <c r="R316" s="7">
        <v>8.84</v>
      </c>
      <c r="S316" s="7">
        <v>4.2699999999999996</v>
      </c>
      <c r="T316" s="7">
        <v>4.07</v>
      </c>
      <c r="U316" s="7">
        <v>0.48</v>
      </c>
      <c r="V316" s="7">
        <v>0.52</v>
      </c>
      <c r="W316" s="7">
        <v>0.13</v>
      </c>
      <c r="X316" s="7">
        <v>5.0999999999999996</v>
      </c>
      <c r="Y316" s="8">
        <v>13.23</v>
      </c>
      <c r="Z316" s="9">
        <v>70275318.310000002</v>
      </c>
      <c r="AA316" s="7">
        <v>19.260000000000002</v>
      </c>
      <c r="AB316" s="7">
        <v>1.7</v>
      </c>
      <c r="AC316" s="8">
        <v>0.64</v>
      </c>
      <c r="AD316" s="9">
        <v>5828182074</v>
      </c>
    </row>
    <row r="317" spans="1:30" ht="15" x14ac:dyDescent="0.25">
      <c r="A317" s="3" t="s">
        <v>589</v>
      </c>
      <c r="B317" s="7">
        <v>19.16</v>
      </c>
      <c r="C317" s="7">
        <v>1.78</v>
      </c>
      <c r="D317" s="7">
        <v>35.520000000000003</v>
      </c>
      <c r="E317" s="7">
        <v>2.11</v>
      </c>
      <c r="F317" s="7">
        <v>0.99</v>
      </c>
      <c r="G317" s="7">
        <v>57.76</v>
      </c>
      <c r="H317" s="8">
        <v>42.48</v>
      </c>
      <c r="I317" s="8">
        <v>22.04</v>
      </c>
      <c r="J317" s="7">
        <v>18.420000000000002</v>
      </c>
      <c r="K317" s="7">
        <v>16.829999999999998</v>
      </c>
      <c r="L317" s="7">
        <v>3.84</v>
      </c>
      <c r="M317" s="7">
        <v>0.44</v>
      </c>
      <c r="N317" s="8">
        <v>7.83</v>
      </c>
      <c r="O317" s="7">
        <v>4.09</v>
      </c>
      <c r="P317" s="7">
        <v>-1.43</v>
      </c>
      <c r="Q317" s="7">
        <v>4.63</v>
      </c>
      <c r="R317" s="7">
        <v>5.93</v>
      </c>
      <c r="S317" s="7">
        <v>2.79</v>
      </c>
      <c r="T317" s="7">
        <v>3.19</v>
      </c>
      <c r="U317" s="7">
        <v>0.47</v>
      </c>
      <c r="V317" s="7">
        <v>0.53</v>
      </c>
      <c r="W317" s="7">
        <v>0.13</v>
      </c>
      <c r="X317" s="7">
        <v>5.1100000000000003</v>
      </c>
      <c r="Y317" s="8">
        <v>56.44</v>
      </c>
      <c r="Z317" s="9">
        <v>48212846.43</v>
      </c>
      <c r="AA317" s="7">
        <v>9.1</v>
      </c>
      <c r="AB317" s="7">
        <v>0.54</v>
      </c>
      <c r="AC317" s="8">
        <v>0.34</v>
      </c>
      <c r="AD317" s="9">
        <v>5060329014.8000002</v>
      </c>
    </row>
    <row r="318" spans="1:30" ht="15" x14ac:dyDescent="0.25">
      <c r="A318" s="3" t="s">
        <v>525</v>
      </c>
      <c r="B318" s="7">
        <v>2.48</v>
      </c>
      <c r="C318" s="7">
        <v>1.97</v>
      </c>
      <c r="D318" s="8">
        <v>13.79</v>
      </c>
      <c r="E318" s="7">
        <v>0.82</v>
      </c>
      <c r="F318" s="7">
        <v>0.38</v>
      </c>
      <c r="G318" s="7">
        <v>57.76</v>
      </c>
      <c r="H318" s="8">
        <v>42.48</v>
      </c>
      <c r="I318" s="8">
        <v>22.04</v>
      </c>
      <c r="J318" s="7">
        <v>7.15</v>
      </c>
      <c r="K318" s="7">
        <v>16.829999999999998</v>
      </c>
      <c r="L318" s="7">
        <v>3.84</v>
      </c>
      <c r="M318" s="7">
        <v>0.44</v>
      </c>
      <c r="N318" s="8">
        <v>3.04</v>
      </c>
      <c r="O318" s="7">
        <v>1.59</v>
      </c>
      <c r="P318" s="7">
        <v>-0.56000000000000005</v>
      </c>
      <c r="Q318" s="7">
        <v>4.63</v>
      </c>
      <c r="R318" s="7">
        <v>5.93</v>
      </c>
      <c r="S318" s="7">
        <v>2.79</v>
      </c>
      <c r="T318" s="7">
        <v>3.19</v>
      </c>
      <c r="U318" s="7">
        <v>0.47</v>
      </c>
      <c r="V318" s="7">
        <v>0.53</v>
      </c>
      <c r="W318" s="7">
        <v>0.13</v>
      </c>
      <c r="X318" s="7">
        <v>5.1100000000000003</v>
      </c>
      <c r="Y318" s="8">
        <v>56.44</v>
      </c>
      <c r="Z318" s="9">
        <v>416737.25</v>
      </c>
      <c r="AA318" s="7">
        <v>3.03</v>
      </c>
      <c r="AB318" s="7">
        <v>0.18</v>
      </c>
      <c r="AC318" s="8">
        <v>0.13</v>
      </c>
      <c r="AD318" s="9">
        <v>5060329014.8000002</v>
      </c>
    </row>
    <row r="319" spans="1:30" ht="15" x14ac:dyDescent="0.25">
      <c r="A319" s="3" t="s">
        <v>590</v>
      </c>
      <c r="B319" s="7">
        <v>0</v>
      </c>
      <c r="C319" s="7">
        <v>0</v>
      </c>
      <c r="D319" s="8">
        <v>0</v>
      </c>
      <c r="E319" s="7">
        <v>0</v>
      </c>
      <c r="F319" s="7">
        <v>0</v>
      </c>
      <c r="G319" s="7">
        <v>57.76</v>
      </c>
      <c r="H319" s="8">
        <v>42.48</v>
      </c>
      <c r="I319" s="8">
        <v>22.04</v>
      </c>
      <c r="J319" s="7">
        <v>0</v>
      </c>
      <c r="K319" s="7">
        <v>16.829999999999998</v>
      </c>
      <c r="L319" s="7">
        <v>3.84</v>
      </c>
      <c r="M319" s="7">
        <v>0.44</v>
      </c>
      <c r="N319" s="8">
        <v>0</v>
      </c>
      <c r="O319" s="7">
        <v>0</v>
      </c>
      <c r="P319" s="7">
        <v>0</v>
      </c>
      <c r="Q319" s="7">
        <v>4.63</v>
      </c>
      <c r="R319" s="7">
        <v>5.93</v>
      </c>
      <c r="S319" s="7">
        <v>2.79</v>
      </c>
      <c r="T319" s="7">
        <v>3.19</v>
      </c>
      <c r="U319" s="7">
        <v>0.47</v>
      </c>
      <c r="V319" s="7">
        <v>0.53</v>
      </c>
      <c r="W319" s="7">
        <v>0.13</v>
      </c>
      <c r="X319" s="7">
        <v>5.1100000000000003</v>
      </c>
      <c r="Y319" s="7">
        <v>56.44</v>
      </c>
      <c r="Z319" s="8">
        <v>0</v>
      </c>
      <c r="AA319" s="7">
        <v>3.03</v>
      </c>
      <c r="AB319" s="7">
        <v>0.18</v>
      </c>
      <c r="AC319" s="8">
        <v>0</v>
      </c>
      <c r="AD319" s="9">
        <v>5060329014.8000002</v>
      </c>
    </row>
    <row r="320" spans="1:30" ht="15" x14ac:dyDescent="0.25">
      <c r="A320" s="3" t="s">
        <v>277</v>
      </c>
      <c r="B320" s="7">
        <v>0.59</v>
      </c>
      <c r="C320" s="7">
        <v>0</v>
      </c>
      <c r="D320" s="8">
        <v>0.08</v>
      </c>
      <c r="E320" s="7">
        <v>-0.08</v>
      </c>
      <c r="F320" s="7">
        <v>7.0000000000000007E-2</v>
      </c>
      <c r="G320" s="8">
        <v>33.659999999999997</v>
      </c>
      <c r="H320" s="8">
        <v>5523.07</v>
      </c>
      <c r="I320" s="8">
        <v>4913.34</v>
      </c>
      <c r="J320" s="7">
        <v>7.0000000000000007E-2</v>
      </c>
      <c r="K320" s="7">
        <v>0.69</v>
      </c>
      <c r="L320" s="7">
        <v>0.62</v>
      </c>
      <c r="M320" s="7">
        <v>0</v>
      </c>
      <c r="N320" s="8">
        <v>4.12</v>
      </c>
      <c r="O320" s="7">
        <v>-0.11</v>
      </c>
      <c r="P320" s="7">
        <v>-0.08</v>
      </c>
      <c r="Q320" s="7">
        <v>0.1</v>
      </c>
      <c r="R320" s="7">
        <v>-94.97</v>
      </c>
      <c r="S320" s="7">
        <v>83.37</v>
      </c>
      <c r="T320" s="7">
        <v>-313.35000000000002</v>
      </c>
      <c r="U320" s="7">
        <v>-0.88</v>
      </c>
      <c r="V320" s="7">
        <v>1.88</v>
      </c>
      <c r="W320" s="7">
        <v>0.02</v>
      </c>
      <c r="X320" s="7">
        <v>-18.75</v>
      </c>
      <c r="Y320" s="8">
        <v>0</v>
      </c>
      <c r="Z320" s="9">
        <v>1138685.75</v>
      </c>
      <c r="AA320" s="7">
        <v>-7.4</v>
      </c>
      <c r="AB320" s="7">
        <v>7.03</v>
      </c>
      <c r="AC320" s="8">
        <v>0</v>
      </c>
      <c r="AD320" s="9">
        <v>104132472.2</v>
      </c>
    </row>
    <row r="321" spans="1:30" ht="15" x14ac:dyDescent="0.25">
      <c r="A321" s="3" t="s">
        <v>272</v>
      </c>
      <c r="B321" s="7">
        <v>0.57999999999999996</v>
      </c>
      <c r="C321" s="7">
        <v>0</v>
      </c>
      <c r="D321" s="8">
        <v>0.08</v>
      </c>
      <c r="E321" s="7">
        <v>-0.08</v>
      </c>
      <c r="F321" s="7">
        <v>7.0000000000000007E-2</v>
      </c>
      <c r="G321" s="8">
        <v>33.659999999999997</v>
      </c>
      <c r="H321" s="8">
        <v>5523.07</v>
      </c>
      <c r="I321" s="8">
        <v>4913.34</v>
      </c>
      <c r="J321" s="7">
        <v>7.0000000000000007E-2</v>
      </c>
      <c r="K321" s="7">
        <v>0.69</v>
      </c>
      <c r="L321" s="7">
        <v>0.62</v>
      </c>
      <c r="M321" s="7">
        <v>0</v>
      </c>
      <c r="N321" s="7">
        <v>4.05</v>
      </c>
      <c r="O321" s="7">
        <v>-0.11</v>
      </c>
      <c r="P321" s="7">
        <v>-7.0000000000000007E-2</v>
      </c>
      <c r="Q321" s="7">
        <v>0.1</v>
      </c>
      <c r="R321" s="7">
        <v>-94.97</v>
      </c>
      <c r="S321" s="7">
        <v>83.37</v>
      </c>
      <c r="T321" s="7">
        <v>-313.35000000000002</v>
      </c>
      <c r="U321" s="7">
        <v>-0.88</v>
      </c>
      <c r="V321" s="7">
        <v>1.88</v>
      </c>
      <c r="W321" s="7">
        <v>0.02</v>
      </c>
      <c r="X321" s="7">
        <v>-18.75</v>
      </c>
      <c r="Y321" s="8">
        <v>0</v>
      </c>
      <c r="Z321" s="9">
        <v>281302.25</v>
      </c>
      <c r="AA321" s="7">
        <v>-7.4</v>
      </c>
      <c r="AB321" s="7">
        <v>7.03</v>
      </c>
      <c r="AC321" s="8">
        <v>0</v>
      </c>
      <c r="AD321" s="9">
        <v>104132472.2</v>
      </c>
    </row>
    <row r="322" spans="1:30" ht="15" x14ac:dyDescent="0.25">
      <c r="A322" s="3" t="s">
        <v>591</v>
      </c>
      <c r="B322" s="7">
        <v>0</v>
      </c>
      <c r="C322" s="7">
        <v>0</v>
      </c>
      <c r="D322" s="8">
        <v>0</v>
      </c>
      <c r="E322" s="7">
        <v>0</v>
      </c>
      <c r="F322" s="7">
        <v>0</v>
      </c>
      <c r="G322" s="7">
        <v>24.09</v>
      </c>
      <c r="H322" s="8">
        <v>15.52</v>
      </c>
      <c r="I322" s="8">
        <v>11.79</v>
      </c>
      <c r="J322" s="7">
        <v>0</v>
      </c>
      <c r="K322" s="7">
        <v>2.63</v>
      </c>
      <c r="L322" s="7">
        <v>2.63</v>
      </c>
      <c r="M322" s="7">
        <v>1.77</v>
      </c>
      <c r="N322" s="8">
        <v>0</v>
      </c>
      <c r="O322" s="7">
        <v>0</v>
      </c>
      <c r="P322" s="7">
        <v>0</v>
      </c>
      <c r="Q322" s="7">
        <v>1.49</v>
      </c>
      <c r="R322" s="7">
        <v>51.18</v>
      </c>
      <c r="S322" s="7">
        <v>6.2</v>
      </c>
      <c r="T322" s="7">
        <v>18.22</v>
      </c>
      <c r="U322" s="7">
        <v>0.12</v>
      </c>
      <c r="V322" s="7">
        <v>0.88</v>
      </c>
      <c r="W322" s="7">
        <v>0.53</v>
      </c>
      <c r="X322" s="7">
        <v>38.729999999999997</v>
      </c>
      <c r="Y322" s="7">
        <v>34.450000000000003</v>
      </c>
      <c r="Z322" s="8">
        <v>0</v>
      </c>
      <c r="AA322" s="7">
        <v>1.24</v>
      </c>
      <c r="AB322" s="7">
        <v>0.64</v>
      </c>
      <c r="AC322" s="7">
        <v>0</v>
      </c>
      <c r="AD322" s="8">
        <v>0</v>
      </c>
    </row>
    <row r="323" spans="1:30" ht="15" x14ac:dyDescent="0.25">
      <c r="A323" s="3" t="s">
        <v>116</v>
      </c>
      <c r="B323" s="7">
        <v>23.85</v>
      </c>
      <c r="C323" s="7">
        <v>1.69</v>
      </c>
      <c r="D323" s="7">
        <v>20.9</v>
      </c>
      <c r="E323" s="7">
        <v>3.95</v>
      </c>
      <c r="F323" s="7">
        <v>2.33</v>
      </c>
      <c r="G323" s="7">
        <v>29.3</v>
      </c>
      <c r="H323" s="8">
        <v>10.96</v>
      </c>
      <c r="I323" s="8">
        <v>11.48</v>
      </c>
      <c r="J323" s="7">
        <v>21.89</v>
      </c>
      <c r="K323" s="7">
        <v>21.2</v>
      </c>
      <c r="L323" s="7">
        <v>-0.69</v>
      </c>
      <c r="M323" s="7">
        <v>-0.13</v>
      </c>
      <c r="N323" s="8">
        <v>2.4</v>
      </c>
      <c r="O323" s="7">
        <v>4.63</v>
      </c>
      <c r="P323" s="7">
        <v>-12.03</v>
      </c>
      <c r="Q323" s="7">
        <v>2.66</v>
      </c>
      <c r="R323" s="7">
        <v>18.93</v>
      </c>
      <c r="S323" s="7">
        <v>11.16</v>
      </c>
      <c r="T323" s="7">
        <v>14.21</v>
      </c>
      <c r="U323" s="7">
        <v>0.59</v>
      </c>
      <c r="V323" s="7">
        <v>0.41</v>
      </c>
      <c r="W323" s="7">
        <v>0.97</v>
      </c>
      <c r="X323" s="7">
        <v>0</v>
      </c>
      <c r="Y323" s="8">
        <v>0</v>
      </c>
      <c r="Z323" s="9">
        <v>27049520.210000001</v>
      </c>
      <c r="AA323" s="7">
        <v>6.03</v>
      </c>
      <c r="AB323" s="7">
        <v>1.1399999999999999</v>
      </c>
      <c r="AC323" s="8">
        <v>-1.36</v>
      </c>
      <c r="AD323" s="9">
        <v>7813524973.5</v>
      </c>
    </row>
    <row r="324" spans="1:30" ht="15" x14ac:dyDescent="0.25">
      <c r="A324" s="3" t="s">
        <v>101</v>
      </c>
      <c r="B324" s="7">
        <v>2.08</v>
      </c>
      <c r="C324" s="7">
        <v>0</v>
      </c>
      <c r="D324" s="7">
        <v>-4.04</v>
      </c>
      <c r="E324" s="7">
        <v>0.71</v>
      </c>
      <c r="F324" s="7">
        <v>0.13</v>
      </c>
      <c r="G324" s="7">
        <v>-22.15</v>
      </c>
      <c r="H324" s="7">
        <v>-27.94</v>
      </c>
      <c r="I324" s="7">
        <v>-8.32</v>
      </c>
      <c r="J324" s="7">
        <v>-1.2</v>
      </c>
      <c r="K324" s="7">
        <v>-1.2</v>
      </c>
      <c r="L324" s="7">
        <v>0</v>
      </c>
      <c r="M324" s="7">
        <v>0</v>
      </c>
      <c r="N324" s="7">
        <v>0.34</v>
      </c>
      <c r="O324" s="7">
        <v>-0.97</v>
      </c>
      <c r="P324" s="7">
        <v>-0.33</v>
      </c>
      <c r="Q324" s="7">
        <v>0.83</v>
      </c>
      <c r="R324" s="7">
        <v>-17.68</v>
      </c>
      <c r="S324" s="7">
        <v>-3.12</v>
      </c>
      <c r="T324" s="7">
        <v>0</v>
      </c>
      <c r="U324" s="7">
        <v>0.18</v>
      </c>
      <c r="V324" s="7">
        <v>0.82</v>
      </c>
      <c r="W324" s="7">
        <v>0.38</v>
      </c>
      <c r="X324" s="7">
        <v>13.98</v>
      </c>
      <c r="Y324" s="8">
        <v>0</v>
      </c>
      <c r="Z324" s="9">
        <v>33381855.789999999</v>
      </c>
      <c r="AA324" s="7">
        <v>2.91</v>
      </c>
      <c r="AB324" s="7">
        <v>-0.52</v>
      </c>
      <c r="AC324" s="8">
        <v>7.0000000000000007E-2</v>
      </c>
      <c r="AD324" s="9">
        <v>2637211890.5599999</v>
      </c>
    </row>
    <row r="325" spans="1:30" ht="15" x14ac:dyDescent="0.25">
      <c r="A325" s="3" t="s">
        <v>592</v>
      </c>
      <c r="B325" s="7">
        <v>40.1</v>
      </c>
      <c r="C325" s="7">
        <v>0</v>
      </c>
      <c r="D325" s="8">
        <v>-35.119999999999997</v>
      </c>
      <c r="E325" s="7">
        <v>22.04</v>
      </c>
      <c r="F325" s="7">
        <v>9.2200000000000006</v>
      </c>
      <c r="G325" s="8">
        <v>-121.18</v>
      </c>
      <c r="H325" s="9">
        <v>-18852.939999999999</v>
      </c>
      <c r="I325" s="8">
        <v>-7435.88</v>
      </c>
      <c r="J325" s="7">
        <v>-13.85</v>
      </c>
      <c r="K325" s="7">
        <v>-13.21</v>
      </c>
      <c r="L325" s="7">
        <v>0.64</v>
      </c>
      <c r="M325" s="8">
        <v>-1.02</v>
      </c>
      <c r="N325" s="8">
        <v>2611.73</v>
      </c>
      <c r="O325" s="7">
        <v>25.42</v>
      </c>
      <c r="P325" s="7">
        <v>-16.7</v>
      </c>
      <c r="Q325" s="7">
        <v>5.23</v>
      </c>
      <c r="R325" s="7">
        <v>-62.76</v>
      </c>
      <c r="S325" s="7">
        <v>-26.24</v>
      </c>
      <c r="T325" s="7">
        <v>-174.07</v>
      </c>
      <c r="U325" s="7">
        <v>0.42</v>
      </c>
      <c r="V325" s="7">
        <v>0.57999999999999996</v>
      </c>
      <c r="W325" s="7">
        <v>0</v>
      </c>
      <c r="X325" s="7">
        <v>-75.290000000000006</v>
      </c>
      <c r="Y325" s="7">
        <v>0</v>
      </c>
      <c r="Z325" s="12">
        <v>0</v>
      </c>
      <c r="AA325" s="7">
        <v>1.82</v>
      </c>
      <c r="AB325" s="7">
        <v>-1.1399999999999999</v>
      </c>
      <c r="AC325" s="8">
        <v>1.36</v>
      </c>
      <c r="AD325" s="9">
        <v>443994658.60000002</v>
      </c>
    </row>
    <row r="326" spans="1:30" ht="15" x14ac:dyDescent="0.25">
      <c r="A326" s="3" t="s">
        <v>287</v>
      </c>
      <c r="B326" s="7">
        <v>8.75</v>
      </c>
      <c r="C326" s="7">
        <v>6.05</v>
      </c>
      <c r="D326" s="7">
        <v>5.64</v>
      </c>
      <c r="E326" s="8">
        <v>1.18</v>
      </c>
      <c r="F326" s="7">
        <v>0.9</v>
      </c>
      <c r="G326" s="7">
        <v>35.29</v>
      </c>
      <c r="H326" s="8">
        <v>172.39</v>
      </c>
      <c r="I326" s="8">
        <v>160.69</v>
      </c>
      <c r="J326" s="7">
        <v>5.25</v>
      </c>
      <c r="K326" s="7">
        <v>5.38</v>
      </c>
      <c r="L326" s="7">
        <v>0.33</v>
      </c>
      <c r="M326" s="7">
        <v>7.0000000000000007E-2</v>
      </c>
      <c r="N326" s="8">
        <v>9.06</v>
      </c>
      <c r="O326" s="8">
        <v>22</v>
      </c>
      <c r="P326" s="8">
        <v>-1.01</v>
      </c>
      <c r="Q326" s="7">
        <v>1.6</v>
      </c>
      <c r="R326" s="8">
        <v>20.92</v>
      </c>
      <c r="S326" s="8">
        <v>15.96</v>
      </c>
      <c r="T326" s="8">
        <v>18.510000000000002</v>
      </c>
      <c r="U326" s="7">
        <v>0.76</v>
      </c>
      <c r="V326" s="7">
        <v>0.2</v>
      </c>
      <c r="W326" s="7">
        <v>0.1</v>
      </c>
      <c r="X326" s="7">
        <v>11.75</v>
      </c>
      <c r="Y326" s="8">
        <v>10.8</v>
      </c>
      <c r="Z326" s="9">
        <v>1049108.29</v>
      </c>
      <c r="AA326" s="7">
        <v>7.42</v>
      </c>
      <c r="AB326" s="7">
        <v>1.55</v>
      </c>
      <c r="AC326" s="8">
        <v>0.09</v>
      </c>
      <c r="AD326" s="9">
        <v>74201938384.210007</v>
      </c>
    </row>
    <row r="327" spans="1:30" ht="15" x14ac:dyDescent="0.25">
      <c r="A327" s="3" t="s">
        <v>41</v>
      </c>
      <c r="B327" s="7">
        <v>8.2200000000000006</v>
      </c>
      <c r="C327" s="7">
        <v>6.44</v>
      </c>
      <c r="D327" s="7">
        <v>5.29</v>
      </c>
      <c r="E327" s="7">
        <v>1.1100000000000001</v>
      </c>
      <c r="F327" s="8">
        <v>0.84</v>
      </c>
      <c r="G327" s="7">
        <v>35.29</v>
      </c>
      <c r="H327" s="8">
        <v>172.39</v>
      </c>
      <c r="I327" s="8">
        <v>160.69</v>
      </c>
      <c r="J327" s="7">
        <v>4.9400000000000004</v>
      </c>
      <c r="K327" s="7">
        <v>5.38</v>
      </c>
      <c r="L327" s="7">
        <v>0.33</v>
      </c>
      <c r="M327" s="7">
        <v>7.0000000000000007E-2</v>
      </c>
      <c r="N327" s="7">
        <v>8.51</v>
      </c>
      <c r="O327" s="7">
        <v>20.66</v>
      </c>
      <c r="P327" s="7">
        <v>-0.95</v>
      </c>
      <c r="Q327" s="7">
        <v>1.6</v>
      </c>
      <c r="R327" s="7">
        <v>20.92</v>
      </c>
      <c r="S327" s="8">
        <v>15.96</v>
      </c>
      <c r="T327" s="7">
        <v>18.510000000000002</v>
      </c>
      <c r="U327" s="7">
        <v>0.76</v>
      </c>
      <c r="V327" s="7">
        <v>0.2</v>
      </c>
      <c r="W327" s="7">
        <v>0.1</v>
      </c>
      <c r="X327" s="7">
        <v>11.75</v>
      </c>
      <c r="Y327" s="8">
        <v>10.8</v>
      </c>
      <c r="Z327" s="9">
        <v>164105863.06999999</v>
      </c>
      <c r="AA327" s="7">
        <v>7.42</v>
      </c>
      <c r="AB327" s="7">
        <v>1.55</v>
      </c>
      <c r="AC327" s="8">
        <v>0.08</v>
      </c>
      <c r="AD327" s="9">
        <v>74201938384.210007</v>
      </c>
    </row>
    <row r="328" spans="1:30" ht="15" x14ac:dyDescent="0.25">
      <c r="A328" s="3" t="s">
        <v>131</v>
      </c>
      <c r="B328" s="7">
        <v>19.57</v>
      </c>
      <c r="C328" s="7">
        <v>2.99</v>
      </c>
      <c r="D328" s="8">
        <v>6.92</v>
      </c>
      <c r="E328" s="7">
        <v>1.26</v>
      </c>
      <c r="F328" s="8">
        <v>0.09</v>
      </c>
      <c r="G328" s="7">
        <v>61.2</v>
      </c>
      <c r="H328" s="8">
        <v>19.7</v>
      </c>
      <c r="I328" s="8">
        <v>12.75</v>
      </c>
      <c r="J328" s="7">
        <v>4.4800000000000004</v>
      </c>
      <c r="K328" s="7">
        <v>4.82</v>
      </c>
      <c r="L328" s="7">
        <v>0</v>
      </c>
      <c r="M328" s="7">
        <v>0</v>
      </c>
      <c r="N328" s="7">
        <v>0.88</v>
      </c>
      <c r="O328" s="7">
        <v>0</v>
      </c>
      <c r="P328" s="7">
        <v>-0.09</v>
      </c>
      <c r="Q328" s="7">
        <v>0</v>
      </c>
      <c r="R328" s="7">
        <v>18.14</v>
      </c>
      <c r="S328" s="8">
        <v>1.34</v>
      </c>
      <c r="T328" s="7">
        <v>0</v>
      </c>
      <c r="U328" s="7">
        <v>7.0000000000000007E-2</v>
      </c>
      <c r="V328" s="7">
        <v>0.92</v>
      </c>
      <c r="W328" s="7">
        <v>0.11</v>
      </c>
      <c r="X328" s="7">
        <v>2.2599999999999998</v>
      </c>
      <c r="Y328" s="8">
        <v>5.09</v>
      </c>
      <c r="Z328" s="9">
        <v>9745595.5</v>
      </c>
      <c r="AA328" s="7">
        <v>15.59</v>
      </c>
      <c r="AB328" s="7">
        <v>2.83</v>
      </c>
      <c r="AC328" s="8">
        <v>0.22</v>
      </c>
      <c r="AD328" s="9">
        <v>206259088377.69</v>
      </c>
    </row>
    <row r="329" spans="1:30" ht="15" x14ac:dyDescent="0.25">
      <c r="A329" s="3" t="s">
        <v>28</v>
      </c>
      <c r="B329" s="7">
        <v>22.54</v>
      </c>
      <c r="C329" s="7">
        <v>2.6</v>
      </c>
      <c r="D329" s="8">
        <v>7.97</v>
      </c>
      <c r="E329" s="7">
        <v>1.45</v>
      </c>
      <c r="F329" s="8">
        <v>0.11</v>
      </c>
      <c r="G329" s="7">
        <v>61.2</v>
      </c>
      <c r="H329" s="8">
        <v>19.7</v>
      </c>
      <c r="I329" s="8">
        <v>12.75</v>
      </c>
      <c r="J329" s="7">
        <v>5.16</v>
      </c>
      <c r="K329" s="7">
        <v>4.82</v>
      </c>
      <c r="L329" s="7">
        <v>0</v>
      </c>
      <c r="M329" s="7">
        <v>0</v>
      </c>
      <c r="N329" s="7">
        <v>1.02</v>
      </c>
      <c r="O329" s="7">
        <v>0</v>
      </c>
      <c r="P329" s="7">
        <v>-0.11</v>
      </c>
      <c r="Q329" s="7">
        <v>0</v>
      </c>
      <c r="R329" s="7">
        <v>18.14</v>
      </c>
      <c r="S329" s="8">
        <v>1.34</v>
      </c>
      <c r="T329" s="8">
        <v>0</v>
      </c>
      <c r="U329" s="7">
        <v>7.0000000000000007E-2</v>
      </c>
      <c r="V329" s="7">
        <v>0.92</v>
      </c>
      <c r="W329" s="7">
        <v>0.11</v>
      </c>
      <c r="X329" s="7">
        <v>2.2599999999999998</v>
      </c>
      <c r="Y329" s="8">
        <v>5.09</v>
      </c>
      <c r="Z329" s="9">
        <v>694100733.67999995</v>
      </c>
      <c r="AA329" s="7">
        <v>15.59</v>
      </c>
      <c r="AB329" s="7">
        <v>2.83</v>
      </c>
      <c r="AC329" s="8">
        <v>0.25</v>
      </c>
      <c r="AD329" s="9">
        <v>206259088377.69</v>
      </c>
    </row>
    <row r="330" spans="1:30" ht="15" x14ac:dyDescent="0.25">
      <c r="A330" s="3" t="s">
        <v>249</v>
      </c>
      <c r="B330" s="7">
        <v>7.37</v>
      </c>
      <c r="C330" s="7">
        <v>3.99</v>
      </c>
      <c r="D330" s="8">
        <v>0</v>
      </c>
      <c r="E330" s="7">
        <v>1.64</v>
      </c>
      <c r="F330" s="8">
        <v>0.57999999999999996</v>
      </c>
      <c r="G330" s="7">
        <v>0</v>
      </c>
      <c r="H330" s="8">
        <v>0</v>
      </c>
      <c r="I330" s="8">
        <v>0</v>
      </c>
      <c r="J330" s="7">
        <v>0</v>
      </c>
      <c r="K330" s="7">
        <v>0</v>
      </c>
      <c r="L330" s="7">
        <v>0</v>
      </c>
      <c r="M330" s="7">
        <v>0.67</v>
      </c>
      <c r="N330" s="7">
        <v>1.5</v>
      </c>
      <c r="O330" s="7">
        <v>1.98</v>
      </c>
      <c r="P330" s="7">
        <v>-1.1000000000000001</v>
      </c>
      <c r="Q330" s="7">
        <v>2.58</v>
      </c>
      <c r="R330" s="7">
        <v>0</v>
      </c>
      <c r="S330" s="8">
        <v>0</v>
      </c>
      <c r="T330" s="8">
        <v>0</v>
      </c>
      <c r="U330" s="7">
        <v>0.35</v>
      </c>
      <c r="V330" s="7">
        <v>0.65</v>
      </c>
      <c r="W330" s="7">
        <v>0.38</v>
      </c>
      <c r="X330" s="7">
        <v>0</v>
      </c>
      <c r="Y330" s="8">
        <v>0</v>
      </c>
      <c r="Z330" s="9">
        <v>9673309.5</v>
      </c>
      <c r="AA330" s="7">
        <v>4.51</v>
      </c>
      <c r="AB330" s="7">
        <v>0</v>
      </c>
      <c r="AC330" s="8">
        <v>0</v>
      </c>
      <c r="AD330" s="9">
        <v>2171917560.6700001</v>
      </c>
    </row>
    <row r="331" spans="1:30" ht="15" x14ac:dyDescent="0.25">
      <c r="A331" s="3" t="s">
        <v>35</v>
      </c>
      <c r="B331" s="7">
        <v>31.12</v>
      </c>
      <c r="C331" s="7">
        <v>9.64</v>
      </c>
      <c r="D331" s="7">
        <v>2.93</v>
      </c>
      <c r="E331" s="7">
        <v>1.6</v>
      </c>
      <c r="F331" s="8">
        <v>0.36</v>
      </c>
      <c r="G331" s="7">
        <v>19.5</v>
      </c>
      <c r="H331" s="7">
        <v>9.57</v>
      </c>
      <c r="I331" s="8">
        <v>6.44</v>
      </c>
      <c r="J331" s="7">
        <v>1.97</v>
      </c>
      <c r="K331" s="7">
        <v>3.83</v>
      </c>
      <c r="L331" s="7">
        <v>1.86</v>
      </c>
      <c r="M331" s="7">
        <v>1.51</v>
      </c>
      <c r="N331" s="7">
        <v>0.19</v>
      </c>
      <c r="O331" s="8">
        <v>3.16</v>
      </c>
      <c r="P331" s="7">
        <v>-0.6</v>
      </c>
      <c r="Q331" s="7">
        <v>1.41</v>
      </c>
      <c r="R331" s="7">
        <v>54.61</v>
      </c>
      <c r="S331" s="8">
        <v>12.46</v>
      </c>
      <c r="T331" s="7">
        <v>21.44</v>
      </c>
      <c r="U331" s="7">
        <v>0.23</v>
      </c>
      <c r="V331" s="7">
        <v>0.75</v>
      </c>
      <c r="W331" s="7">
        <v>1.94</v>
      </c>
      <c r="X331" s="7">
        <v>15.53</v>
      </c>
      <c r="Y331" s="8">
        <v>151.68</v>
      </c>
      <c r="Z331" s="9">
        <v>228395209.56999999</v>
      </c>
      <c r="AA331" s="7">
        <v>19.47</v>
      </c>
      <c r="AB331" s="7">
        <v>10.63</v>
      </c>
      <c r="AC331" s="8">
        <v>0.03</v>
      </c>
      <c r="AD331" s="9">
        <v>69027781434.399994</v>
      </c>
    </row>
    <row r="332" spans="1:30" ht="15" x14ac:dyDescent="0.25">
      <c r="A332" s="3" t="s">
        <v>281</v>
      </c>
      <c r="B332" s="7">
        <v>0.83</v>
      </c>
      <c r="C332" s="7">
        <v>0</v>
      </c>
      <c r="D332" s="7">
        <v>-0.41</v>
      </c>
      <c r="E332" s="7">
        <v>-0.15</v>
      </c>
      <c r="F332" s="8">
        <v>7.0000000000000007E-2</v>
      </c>
      <c r="G332" s="8">
        <v>-639.33000000000004</v>
      </c>
      <c r="H332" s="8">
        <v>-2374.8200000000002</v>
      </c>
      <c r="I332" s="8">
        <v>-2411.8000000000002</v>
      </c>
      <c r="J332" s="7">
        <v>-0.41</v>
      </c>
      <c r="K332" s="7">
        <v>-3.14</v>
      </c>
      <c r="L332" s="7">
        <v>-2.73</v>
      </c>
      <c r="M332" s="7">
        <v>0</v>
      </c>
      <c r="N332" s="7">
        <v>9.82</v>
      </c>
      <c r="O332" s="8">
        <v>-0.54</v>
      </c>
      <c r="P332" s="7">
        <v>-0.46</v>
      </c>
      <c r="Q332" s="7">
        <v>0.86</v>
      </c>
      <c r="R332" s="7">
        <v>-35.9</v>
      </c>
      <c r="S332" s="8">
        <v>-18.2</v>
      </c>
      <c r="T332" s="8">
        <v>226.15</v>
      </c>
      <c r="U332" s="7">
        <v>-0.51</v>
      </c>
      <c r="V332" s="7">
        <v>1.59</v>
      </c>
      <c r="W332" s="7">
        <v>0.01</v>
      </c>
      <c r="X332" s="7">
        <v>-55.23</v>
      </c>
      <c r="Y332" s="8">
        <v>0</v>
      </c>
      <c r="Z332" s="9">
        <v>182232.18</v>
      </c>
      <c r="AA332" s="7">
        <v>-5.68</v>
      </c>
      <c r="AB332" s="7">
        <v>-2.04</v>
      </c>
      <c r="AC332" s="8">
        <v>-0.01</v>
      </c>
      <c r="AD332" s="9">
        <v>87319166.450000003</v>
      </c>
    </row>
    <row r="333" spans="1:30" ht="15" x14ac:dyDescent="0.25">
      <c r="A333" s="3" t="s">
        <v>159</v>
      </c>
      <c r="B333" s="7">
        <v>5.55</v>
      </c>
      <c r="C333" s="7">
        <v>6.2</v>
      </c>
      <c r="D333" s="7">
        <v>3.85</v>
      </c>
      <c r="E333" s="7">
        <v>0.82</v>
      </c>
      <c r="F333" s="8">
        <v>0.44</v>
      </c>
      <c r="G333" s="8">
        <v>67.38</v>
      </c>
      <c r="H333" s="8">
        <v>53.79</v>
      </c>
      <c r="I333" s="8">
        <v>46.94</v>
      </c>
      <c r="J333" s="7">
        <v>3.36</v>
      </c>
      <c r="K333" s="7">
        <v>4.5999999999999996</v>
      </c>
      <c r="L333" s="7">
        <v>1.24</v>
      </c>
      <c r="M333" s="7">
        <v>0.3</v>
      </c>
      <c r="N333" s="7">
        <v>1.81</v>
      </c>
      <c r="O333" s="8">
        <v>3.15</v>
      </c>
      <c r="P333" s="7">
        <v>-0.56999999999999995</v>
      </c>
      <c r="Q333" s="7">
        <v>2.57</v>
      </c>
      <c r="R333" s="7">
        <v>21.27</v>
      </c>
      <c r="S333" s="8">
        <v>11.41</v>
      </c>
      <c r="T333" s="7">
        <v>16.420000000000002</v>
      </c>
      <c r="U333" s="7">
        <v>0.54</v>
      </c>
      <c r="V333" s="7">
        <v>0.45</v>
      </c>
      <c r="W333" s="7">
        <v>0.24</v>
      </c>
      <c r="X333" s="7">
        <v>39.130000000000003</v>
      </c>
      <c r="Y333" s="8">
        <v>0</v>
      </c>
      <c r="Z333" s="9">
        <v>18210984.07</v>
      </c>
      <c r="AA333" s="7">
        <v>6.77</v>
      </c>
      <c r="AB333" s="7">
        <v>1.44</v>
      </c>
      <c r="AC333" s="8">
        <v>0.2</v>
      </c>
      <c r="AD333" s="9">
        <v>3770273402.5500002</v>
      </c>
    </row>
    <row r="334" spans="1:30" ht="15" x14ac:dyDescent="0.25">
      <c r="A334" s="3" t="s">
        <v>446</v>
      </c>
      <c r="B334" s="8">
        <v>21.6</v>
      </c>
      <c r="C334" s="7">
        <v>3.83</v>
      </c>
      <c r="D334" s="8">
        <v>7.51</v>
      </c>
      <c r="E334" s="7">
        <v>0.42</v>
      </c>
      <c r="F334" s="7">
        <v>0.1</v>
      </c>
      <c r="G334" s="7">
        <v>20.75</v>
      </c>
      <c r="H334" s="7">
        <v>4.8099999999999996</v>
      </c>
      <c r="I334" s="8">
        <v>1.47</v>
      </c>
      <c r="J334" s="8">
        <v>2.2999999999999998</v>
      </c>
      <c r="K334" s="8">
        <v>7.29</v>
      </c>
      <c r="L334" s="7">
        <v>4.9800000000000004</v>
      </c>
      <c r="M334" s="7">
        <v>0.9</v>
      </c>
      <c r="N334" s="7">
        <v>0.11</v>
      </c>
      <c r="O334" s="8">
        <v>0.27</v>
      </c>
      <c r="P334" s="8">
        <v>-0.36</v>
      </c>
      <c r="Q334" s="7">
        <v>2.11</v>
      </c>
      <c r="R334" s="7">
        <v>5.54</v>
      </c>
      <c r="S334" s="7">
        <v>1.37</v>
      </c>
      <c r="T334" s="7">
        <v>4.1900000000000004</v>
      </c>
      <c r="U334" s="7">
        <v>0.25</v>
      </c>
      <c r="V334" s="7">
        <v>0.67</v>
      </c>
      <c r="W334" s="7">
        <v>0.93</v>
      </c>
      <c r="X334" s="7">
        <v>11.31</v>
      </c>
      <c r="Y334" s="8">
        <v>-0.18</v>
      </c>
      <c r="Z334" s="12">
        <v>39595.599999999999</v>
      </c>
      <c r="AA334" s="7">
        <v>51.87</v>
      </c>
      <c r="AB334" s="7">
        <v>2.87</v>
      </c>
      <c r="AC334" s="8">
        <v>-1.06</v>
      </c>
      <c r="AD334" s="9">
        <v>230351151.91999999</v>
      </c>
    </row>
    <row r="335" spans="1:30" ht="15" x14ac:dyDescent="0.25">
      <c r="A335" s="3" t="s">
        <v>425</v>
      </c>
      <c r="B335" s="7">
        <v>35.090000000000003</v>
      </c>
      <c r="C335" s="7">
        <v>2.59</v>
      </c>
      <c r="D335" s="8">
        <v>12.21</v>
      </c>
      <c r="E335" s="7">
        <v>0.68</v>
      </c>
      <c r="F335" s="7">
        <v>0.17</v>
      </c>
      <c r="G335" s="7">
        <v>20.75</v>
      </c>
      <c r="H335" s="7">
        <v>4.8099999999999996</v>
      </c>
      <c r="I335" s="7">
        <v>1.47</v>
      </c>
      <c r="J335" s="8">
        <v>3.73</v>
      </c>
      <c r="K335" s="8">
        <v>7.29</v>
      </c>
      <c r="L335" s="7">
        <v>4.9800000000000004</v>
      </c>
      <c r="M335" s="7">
        <v>0.9</v>
      </c>
      <c r="N335" s="7">
        <v>0.18</v>
      </c>
      <c r="O335" s="8">
        <v>0.45</v>
      </c>
      <c r="P335" s="8">
        <v>-0.57999999999999996</v>
      </c>
      <c r="Q335" s="7">
        <v>2.11</v>
      </c>
      <c r="R335" s="8">
        <v>5.54</v>
      </c>
      <c r="S335" s="8">
        <v>1.37</v>
      </c>
      <c r="T335" s="7">
        <v>4.1900000000000004</v>
      </c>
      <c r="U335" s="7">
        <v>0.25</v>
      </c>
      <c r="V335" s="7">
        <v>0.67</v>
      </c>
      <c r="W335" s="7">
        <v>0.93</v>
      </c>
      <c r="X335" s="7">
        <v>11.31</v>
      </c>
      <c r="Y335" s="8">
        <v>-0.18</v>
      </c>
      <c r="Z335" s="8">
        <v>3509</v>
      </c>
      <c r="AA335" s="7">
        <v>51.87</v>
      </c>
      <c r="AB335" s="7">
        <v>2.87</v>
      </c>
      <c r="AC335" s="8">
        <v>-1.73</v>
      </c>
      <c r="AD335" s="9">
        <v>230351151.91999999</v>
      </c>
    </row>
    <row r="336" spans="1:30" ht="15" x14ac:dyDescent="0.25">
      <c r="A336" s="3" t="s">
        <v>252</v>
      </c>
      <c r="B336" s="7">
        <v>4.5999999999999996</v>
      </c>
      <c r="C336" s="7">
        <v>8.16</v>
      </c>
      <c r="D336" s="7">
        <v>5</v>
      </c>
      <c r="E336" s="7">
        <v>0.97</v>
      </c>
      <c r="F336" s="7">
        <v>0.19</v>
      </c>
      <c r="G336" s="7">
        <v>15.48</v>
      </c>
      <c r="H336" s="7">
        <v>12.61</v>
      </c>
      <c r="I336" s="7">
        <v>5.58</v>
      </c>
      <c r="J336" s="7">
        <v>2.21</v>
      </c>
      <c r="K336" s="7">
        <v>7.77</v>
      </c>
      <c r="L336" s="7">
        <v>5.56</v>
      </c>
      <c r="M336" s="7">
        <v>2.44</v>
      </c>
      <c r="N336" s="7">
        <v>0.28000000000000003</v>
      </c>
      <c r="O336" s="8">
        <v>0.99</v>
      </c>
      <c r="P336" s="7">
        <v>-0.28000000000000003</v>
      </c>
      <c r="Q336" s="7">
        <v>2.19</v>
      </c>
      <c r="R336" s="7">
        <v>19.45</v>
      </c>
      <c r="S336" s="7">
        <v>3.72</v>
      </c>
      <c r="T336" s="7">
        <v>10.18</v>
      </c>
      <c r="U336" s="7">
        <v>0.19</v>
      </c>
      <c r="V336" s="7">
        <v>0.81</v>
      </c>
      <c r="W336" s="7">
        <v>0.67</v>
      </c>
      <c r="X336" s="7">
        <v>-8.01</v>
      </c>
      <c r="Y336" s="8">
        <v>0</v>
      </c>
      <c r="Z336" s="9">
        <v>2397458.96</v>
      </c>
      <c r="AA336" s="7">
        <v>4.7300000000000004</v>
      </c>
      <c r="AB336" s="7">
        <v>0.92</v>
      </c>
      <c r="AC336" s="8">
        <v>1.67</v>
      </c>
      <c r="AD336" s="9">
        <v>1317582958.8</v>
      </c>
    </row>
    <row r="337" spans="1:30" ht="15" x14ac:dyDescent="0.25">
      <c r="A337" s="3" t="s">
        <v>226</v>
      </c>
      <c r="B337" s="7">
        <v>15.33</v>
      </c>
      <c r="C337" s="7">
        <v>5.5</v>
      </c>
      <c r="D337" s="8">
        <v>5.96</v>
      </c>
      <c r="E337" s="7">
        <v>2.79</v>
      </c>
      <c r="F337" s="7">
        <v>1.32</v>
      </c>
      <c r="G337" s="7">
        <v>31.53</v>
      </c>
      <c r="H337" s="7">
        <v>22.3</v>
      </c>
      <c r="I337" s="8">
        <v>16.190000000000001</v>
      </c>
      <c r="J337" s="7">
        <v>4.33</v>
      </c>
      <c r="K337" s="7">
        <v>4.01</v>
      </c>
      <c r="L337" s="7">
        <v>-0.31</v>
      </c>
      <c r="M337" s="7">
        <v>-0.2</v>
      </c>
      <c r="N337" s="7">
        <v>0.96</v>
      </c>
      <c r="O337" s="7">
        <v>7.54</v>
      </c>
      <c r="P337" s="7">
        <v>-3.67</v>
      </c>
      <c r="Q337" s="7">
        <v>1.38</v>
      </c>
      <c r="R337" s="7">
        <v>46.84</v>
      </c>
      <c r="S337" s="7">
        <v>22.2</v>
      </c>
      <c r="T337" s="7">
        <v>42.27</v>
      </c>
      <c r="U337" s="7">
        <v>0.47</v>
      </c>
      <c r="V337" s="7">
        <v>0.53</v>
      </c>
      <c r="W337" s="7">
        <v>1.37</v>
      </c>
      <c r="X337" s="7">
        <v>20.87</v>
      </c>
      <c r="Y337" s="8">
        <v>0</v>
      </c>
      <c r="Z337" s="9">
        <v>11541681.82</v>
      </c>
      <c r="AA337" s="7">
        <v>5.49</v>
      </c>
      <c r="AB337" s="7">
        <v>2.57</v>
      </c>
      <c r="AC337" s="8">
        <v>0.03</v>
      </c>
      <c r="AD337" s="9">
        <v>1383845001</v>
      </c>
    </row>
    <row r="338" spans="1:30" ht="15" x14ac:dyDescent="0.25">
      <c r="A338" s="3" t="s">
        <v>62</v>
      </c>
      <c r="B338" s="7">
        <v>19.510000000000002</v>
      </c>
      <c r="C338" s="7">
        <v>5.25</v>
      </c>
      <c r="D338" s="7">
        <v>6.03</v>
      </c>
      <c r="E338" s="7">
        <v>2.54</v>
      </c>
      <c r="F338" s="7">
        <v>0.55000000000000004</v>
      </c>
      <c r="G338" s="7">
        <v>48.75</v>
      </c>
      <c r="H338" s="7">
        <v>36.29</v>
      </c>
      <c r="I338" s="8">
        <v>20.83</v>
      </c>
      <c r="J338" s="7">
        <v>3.46</v>
      </c>
      <c r="K338" s="7">
        <v>6.29</v>
      </c>
      <c r="L338" s="7">
        <v>2.83</v>
      </c>
      <c r="M338" s="7">
        <v>2.08</v>
      </c>
      <c r="N338" s="7">
        <v>1.26</v>
      </c>
      <c r="O338" s="8">
        <v>3.17</v>
      </c>
      <c r="P338" s="7">
        <v>-0.76</v>
      </c>
      <c r="Q338" s="7">
        <v>2.5299999999999998</v>
      </c>
      <c r="R338" s="7">
        <v>42.17</v>
      </c>
      <c r="S338" s="7">
        <v>9.0399999999999991</v>
      </c>
      <c r="T338" s="7">
        <v>14.21</v>
      </c>
      <c r="U338" s="7">
        <v>0.21</v>
      </c>
      <c r="V338" s="7">
        <v>0.75</v>
      </c>
      <c r="W338" s="7">
        <v>0.43</v>
      </c>
      <c r="X338" s="7">
        <v>18.37</v>
      </c>
      <c r="Y338" s="8">
        <v>7.92</v>
      </c>
      <c r="Z338" s="9">
        <v>113250197.11</v>
      </c>
      <c r="AA338" s="7">
        <v>7.67</v>
      </c>
      <c r="AB338" s="7">
        <v>3.23</v>
      </c>
      <c r="AC338" s="8">
        <v>0.02</v>
      </c>
      <c r="AD338" s="9">
        <v>21921017533.91</v>
      </c>
    </row>
    <row r="339" spans="1:30" ht="15" x14ac:dyDescent="0.25">
      <c r="A339" s="3" t="s">
        <v>302</v>
      </c>
      <c r="B339" s="7">
        <v>4.04</v>
      </c>
      <c r="C339" s="7">
        <v>5.07</v>
      </c>
      <c r="D339" s="7">
        <v>6.25</v>
      </c>
      <c r="E339" s="7">
        <v>2.63</v>
      </c>
      <c r="F339" s="7">
        <v>0.56000000000000005</v>
      </c>
      <c r="G339" s="7">
        <v>48.75</v>
      </c>
      <c r="H339" s="7">
        <v>36.29</v>
      </c>
      <c r="I339" s="7">
        <v>20.83</v>
      </c>
      <c r="J339" s="7">
        <v>3.59</v>
      </c>
      <c r="K339" s="7">
        <v>6.29</v>
      </c>
      <c r="L339" s="7">
        <v>2.83</v>
      </c>
      <c r="M339" s="7">
        <v>2.08</v>
      </c>
      <c r="N339" s="7">
        <v>1.3</v>
      </c>
      <c r="O339" s="8">
        <v>3.29</v>
      </c>
      <c r="P339" s="7">
        <v>-0.79</v>
      </c>
      <c r="Q339" s="7">
        <v>2.5299999999999998</v>
      </c>
      <c r="R339" s="7">
        <v>42.17</v>
      </c>
      <c r="S339" s="7">
        <v>9.0399999999999991</v>
      </c>
      <c r="T339" s="7">
        <v>14.21</v>
      </c>
      <c r="U339" s="7">
        <v>0.21</v>
      </c>
      <c r="V339" s="7">
        <v>0.75</v>
      </c>
      <c r="W339" s="7">
        <v>0.43</v>
      </c>
      <c r="X339" s="7">
        <v>18.37</v>
      </c>
      <c r="Y339" s="8">
        <v>7.92</v>
      </c>
      <c r="Z339" s="9">
        <v>584185.54</v>
      </c>
      <c r="AA339" s="7">
        <v>1.53</v>
      </c>
      <c r="AB339" s="7">
        <v>0.65</v>
      </c>
      <c r="AC339" s="8">
        <v>0.03</v>
      </c>
      <c r="AD339" s="9">
        <v>21921017533.91</v>
      </c>
    </row>
    <row r="340" spans="1:30" ht="15" x14ac:dyDescent="0.25">
      <c r="A340" s="3" t="s">
        <v>265</v>
      </c>
      <c r="B340" s="7">
        <v>3.86</v>
      </c>
      <c r="C340" s="7">
        <v>5.3</v>
      </c>
      <c r="D340" s="8">
        <v>5.97</v>
      </c>
      <c r="E340" s="7">
        <v>2.52</v>
      </c>
      <c r="F340" s="7">
        <v>0.54</v>
      </c>
      <c r="G340" s="7">
        <v>48.75</v>
      </c>
      <c r="H340" s="7">
        <v>36.29</v>
      </c>
      <c r="I340" s="7">
        <v>20.83</v>
      </c>
      <c r="J340" s="8">
        <v>3.43</v>
      </c>
      <c r="K340" s="8">
        <v>6.29</v>
      </c>
      <c r="L340" s="7">
        <v>2.83</v>
      </c>
      <c r="M340" s="7">
        <v>2.08</v>
      </c>
      <c r="N340" s="7">
        <v>1.24</v>
      </c>
      <c r="O340" s="7">
        <v>3.14</v>
      </c>
      <c r="P340" s="7">
        <v>-0.75</v>
      </c>
      <c r="Q340" s="7">
        <v>2.5299999999999998</v>
      </c>
      <c r="R340" s="7">
        <v>42.17</v>
      </c>
      <c r="S340" s="7">
        <v>9.0399999999999991</v>
      </c>
      <c r="T340" s="7">
        <v>14.21</v>
      </c>
      <c r="U340" s="7">
        <v>0.21</v>
      </c>
      <c r="V340" s="7">
        <v>0.75</v>
      </c>
      <c r="W340" s="7">
        <v>0.43</v>
      </c>
      <c r="X340" s="7">
        <v>18.37</v>
      </c>
      <c r="Y340" s="8">
        <v>7.92</v>
      </c>
      <c r="Z340" s="9">
        <v>2326812</v>
      </c>
      <c r="AA340" s="7">
        <v>1.53</v>
      </c>
      <c r="AB340" s="7">
        <v>0.65</v>
      </c>
      <c r="AC340" s="8">
        <v>0.02</v>
      </c>
      <c r="AD340" s="9">
        <v>21921017533.91</v>
      </c>
    </row>
    <row r="341" spans="1:30" ht="15" x14ac:dyDescent="0.25">
      <c r="A341" s="3" t="s">
        <v>283</v>
      </c>
      <c r="B341" s="7">
        <v>3.05</v>
      </c>
      <c r="C341" s="7">
        <v>0</v>
      </c>
      <c r="D341" s="7">
        <v>-37.86</v>
      </c>
      <c r="E341" s="7">
        <v>1.88</v>
      </c>
      <c r="F341" s="7">
        <v>0.54</v>
      </c>
      <c r="G341" s="7">
        <v>25.41</v>
      </c>
      <c r="H341" s="7">
        <v>10.85</v>
      </c>
      <c r="I341" s="7">
        <v>-4.08</v>
      </c>
      <c r="J341" s="7">
        <v>14.24</v>
      </c>
      <c r="K341" s="7">
        <v>24.85</v>
      </c>
      <c r="L341" s="7">
        <v>10.61</v>
      </c>
      <c r="M341" s="7">
        <v>1.4</v>
      </c>
      <c r="N341" s="7">
        <v>1.55</v>
      </c>
      <c r="O341" s="8">
        <v>-133.41999999999999</v>
      </c>
      <c r="P341" s="7">
        <v>-0.71</v>
      </c>
      <c r="Q341" s="7">
        <v>0.98</v>
      </c>
      <c r="R341" s="7">
        <v>-4.96</v>
      </c>
      <c r="S341" s="7">
        <v>-1.43</v>
      </c>
      <c r="T341" s="7">
        <v>3.59</v>
      </c>
      <c r="U341" s="7">
        <v>0.28999999999999998</v>
      </c>
      <c r="V341" s="7">
        <v>0.69</v>
      </c>
      <c r="W341" s="7">
        <v>0.35</v>
      </c>
      <c r="X341" s="7">
        <v>0</v>
      </c>
      <c r="Y341" s="8">
        <v>0</v>
      </c>
      <c r="Z341" s="10">
        <v>722334.39</v>
      </c>
      <c r="AA341" s="7">
        <v>1.62</v>
      </c>
      <c r="AB341" s="7">
        <v>-0.08</v>
      </c>
      <c r="AC341" s="8">
        <v>0.12</v>
      </c>
      <c r="AD341" s="9">
        <v>2355305120.3499999</v>
      </c>
    </row>
    <row r="342" spans="1:30" ht="15" x14ac:dyDescent="0.25">
      <c r="A342" s="3" t="s">
        <v>160</v>
      </c>
      <c r="B342" s="7">
        <v>6.6</v>
      </c>
      <c r="C342" s="7">
        <v>0</v>
      </c>
      <c r="D342" s="7">
        <v>21.15</v>
      </c>
      <c r="E342" s="7">
        <v>1.91</v>
      </c>
      <c r="F342" s="7">
        <v>0.28000000000000003</v>
      </c>
      <c r="G342" s="7">
        <v>32.9</v>
      </c>
      <c r="H342" s="7">
        <v>4.3499999999999996</v>
      </c>
      <c r="I342" s="7">
        <v>2.27</v>
      </c>
      <c r="J342" s="7">
        <v>11.03</v>
      </c>
      <c r="K342" s="7">
        <v>16.86</v>
      </c>
      <c r="L342" s="7">
        <v>5.87</v>
      </c>
      <c r="M342" s="7">
        <v>1.01</v>
      </c>
      <c r="N342" s="7">
        <v>0.48</v>
      </c>
      <c r="O342" s="8">
        <v>1.2</v>
      </c>
      <c r="P342" s="7">
        <v>-0.66</v>
      </c>
      <c r="Q342" s="7">
        <v>1.72</v>
      </c>
      <c r="R342" s="7">
        <v>9.02</v>
      </c>
      <c r="S342" s="7">
        <v>1.34</v>
      </c>
      <c r="T342" s="7">
        <v>2.89</v>
      </c>
      <c r="U342" s="7">
        <v>0.15</v>
      </c>
      <c r="V342" s="7">
        <v>0.63</v>
      </c>
      <c r="W342" s="7">
        <v>0.59</v>
      </c>
      <c r="X342" s="7">
        <v>3.5</v>
      </c>
      <c r="Y342" s="8">
        <v>18.61</v>
      </c>
      <c r="Z342" s="9">
        <v>19173026.129999999</v>
      </c>
      <c r="AA342" s="7">
        <v>3.46</v>
      </c>
      <c r="AB342" s="7">
        <v>0.31</v>
      </c>
      <c r="AC342" s="8">
        <v>-46.97</v>
      </c>
      <c r="AD342" s="9">
        <v>12391135396.59</v>
      </c>
    </row>
    <row r="343" spans="1:30" ht="15" x14ac:dyDescent="0.25">
      <c r="A343" s="3" t="s">
        <v>69</v>
      </c>
      <c r="B343" s="7">
        <v>6.57</v>
      </c>
      <c r="C343" s="7">
        <v>0</v>
      </c>
      <c r="D343" s="7">
        <v>21.06</v>
      </c>
      <c r="E343" s="7">
        <v>1.9</v>
      </c>
      <c r="F343" s="7">
        <v>0.28000000000000003</v>
      </c>
      <c r="G343" s="7">
        <v>32.9</v>
      </c>
      <c r="H343" s="7">
        <v>4.3499999999999996</v>
      </c>
      <c r="I343" s="7">
        <v>2.27</v>
      </c>
      <c r="J343" s="8">
        <v>10.98</v>
      </c>
      <c r="K343" s="8">
        <v>16.86</v>
      </c>
      <c r="L343" s="7">
        <v>5.87</v>
      </c>
      <c r="M343" s="7">
        <v>1.01</v>
      </c>
      <c r="N343" s="7">
        <v>0.48</v>
      </c>
      <c r="O343" s="8">
        <v>1.19</v>
      </c>
      <c r="P343" s="7">
        <v>-0.65</v>
      </c>
      <c r="Q343" s="7">
        <v>1.72</v>
      </c>
      <c r="R343" s="7">
        <v>9.02</v>
      </c>
      <c r="S343" s="7">
        <v>1.34</v>
      </c>
      <c r="T343" s="7">
        <v>2.89</v>
      </c>
      <c r="U343" s="7">
        <v>0.15</v>
      </c>
      <c r="V343" s="7">
        <v>0.63</v>
      </c>
      <c r="W343" s="7">
        <v>0.59</v>
      </c>
      <c r="X343" s="7">
        <v>3.5</v>
      </c>
      <c r="Y343" s="8">
        <v>18.61</v>
      </c>
      <c r="Z343" s="9">
        <v>120311988.67</v>
      </c>
      <c r="AA343" s="8">
        <v>3.46</v>
      </c>
      <c r="AB343" s="7">
        <v>0.31</v>
      </c>
      <c r="AC343" s="8">
        <v>-46.75</v>
      </c>
      <c r="AD343" s="9">
        <v>12391135396.59</v>
      </c>
    </row>
    <row r="344" spans="1:30" ht="15" x14ac:dyDescent="0.25">
      <c r="A344" s="3" t="s">
        <v>301</v>
      </c>
      <c r="B344" s="7">
        <v>28.15</v>
      </c>
      <c r="C344" s="7">
        <v>0.73</v>
      </c>
      <c r="D344" s="7">
        <v>181.31</v>
      </c>
      <c r="E344" s="7">
        <v>3.89</v>
      </c>
      <c r="F344" s="7">
        <v>2.69</v>
      </c>
      <c r="G344" s="7">
        <v>90.48</v>
      </c>
      <c r="H344" s="7">
        <v>50.8</v>
      </c>
      <c r="I344" s="7">
        <v>16.64</v>
      </c>
      <c r="J344" s="8">
        <v>59.38</v>
      </c>
      <c r="K344" s="8">
        <v>60.46</v>
      </c>
      <c r="L344" s="7">
        <v>1.08</v>
      </c>
      <c r="M344" s="7">
        <v>7.0000000000000007E-2</v>
      </c>
      <c r="N344" s="7">
        <v>30.17</v>
      </c>
      <c r="O344" s="8">
        <v>293.57</v>
      </c>
      <c r="P344" s="7">
        <v>-2.96</v>
      </c>
      <c r="Q344" s="7">
        <v>1.1100000000000001</v>
      </c>
      <c r="R344" s="7">
        <v>2.15</v>
      </c>
      <c r="S344" s="7">
        <v>1.48</v>
      </c>
      <c r="T344" s="7">
        <v>4.4400000000000004</v>
      </c>
      <c r="U344" s="7">
        <v>0.69</v>
      </c>
      <c r="V344" s="7">
        <v>0.31</v>
      </c>
      <c r="W344" s="7">
        <v>0.09</v>
      </c>
      <c r="X344" s="7">
        <v>0</v>
      </c>
      <c r="Y344" s="8">
        <v>0</v>
      </c>
      <c r="Z344" s="9">
        <v>1257362.96</v>
      </c>
      <c r="AA344" s="8">
        <v>7.23</v>
      </c>
      <c r="AB344" s="7">
        <v>0.16</v>
      </c>
      <c r="AC344" s="8">
        <v>-4.07</v>
      </c>
      <c r="AD344" s="9">
        <v>2708788980.3000002</v>
      </c>
    </row>
    <row r="345" spans="1:30" ht="15" x14ac:dyDescent="0.25">
      <c r="A345" s="3" t="s">
        <v>237</v>
      </c>
      <c r="B345" s="7">
        <v>4.3600000000000003</v>
      </c>
      <c r="C345" s="7">
        <v>18</v>
      </c>
      <c r="D345" s="7">
        <v>4.79</v>
      </c>
      <c r="E345" s="7">
        <v>0.73</v>
      </c>
      <c r="F345" s="7">
        <v>0.49</v>
      </c>
      <c r="G345" s="7">
        <v>40.619999999999997</v>
      </c>
      <c r="H345" s="8">
        <v>27.45</v>
      </c>
      <c r="I345" s="8">
        <v>29.39</v>
      </c>
      <c r="J345" s="8">
        <v>5.12</v>
      </c>
      <c r="K345" s="8">
        <v>2.09</v>
      </c>
      <c r="L345" s="7">
        <v>-3.03</v>
      </c>
      <c r="M345" s="7">
        <v>-0.43</v>
      </c>
      <c r="N345" s="7">
        <v>1.41</v>
      </c>
      <c r="O345" s="8">
        <v>0.87</v>
      </c>
      <c r="P345" s="7">
        <v>-2.14</v>
      </c>
      <c r="Q345" s="7">
        <v>3.67</v>
      </c>
      <c r="R345" s="7">
        <v>15.32</v>
      </c>
      <c r="S345" s="7">
        <v>10.220000000000001</v>
      </c>
      <c r="T345" s="7">
        <v>11.86</v>
      </c>
      <c r="U345" s="7">
        <v>0.67</v>
      </c>
      <c r="V345" s="7">
        <v>0.28999999999999998</v>
      </c>
      <c r="W345" s="7">
        <v>0.35</v>
      </c>
      <c r="X345" s="7">
        <v>0</v>
      </c>
      <c r="Y345" s="8">
        <v>0</v>
      </c>
      <c r="Z345" s="10">
        <v>4678075.32</v>
      </c>
      <c r="AA345" s="8">
        <v>5.95</v>
      </c>
      <c r="AB345" s="7">
        <v>0.91</v>
      </c>
      <c r="AC345" s="8">
        <v>0.06</v>
      </c>
      <c r="AD345" s="9">
        <v>869969774.72000003</v>
      </c>
    </row>
    <row r="346" spans="1:30" ht="15" x14ac:dyDescent="0.25">
      <c r="A346" s="3" t="s">
        <v>98</v>
      </c>
      <c r="B346" s="7">
        <v>24.15</v>
      </c>
      <c r="C346" s="7">
        <v>6.08</v>
      </c>
      <c r="D346" s="8">
        <v>10.119999999999999</v>
      </c>
      <c r="E346" s="7">
        <v>2.42</v>
      </c>
      <c r="F346" s="7">
        <v>0.65</v>
      </c>
      <c r="G346" s="7">
        <v>41.43</v>
      </c>
      <c r="H346" s="8">
        <v>29.33</v>
      </c>
      <c r="I346" s="8">
        <v>14.6</v>
      </c>
      <c r="J346" s="7">
        <v>5.04</v>
      </c>
      <c r="K346" s="7">
        <v>8.43</v>
      </c>
      <c r="L346" s="7">
        <v>3.4</v>
      </c>
      <c r="M346" s="7">
        <v>1.63</v>
      </c>
      <c r="N346" s="7">
        <v>1.48</v>
      </c>
      <c r="O346" s="8">
        <v>20.46</v>
      </c>
      <c r="P346" s="7">
        <v>-0.83</v>
      </c>
      <c r="Q346" s="7">
        <v>1.18</v>
      </c>
      <c r="R346" s="7">
        <v>23.92</v>
      </c>
      <c r="S346" s="7">
        <v>6.45</v>
      </c>
      <c r="T346" s="7">
        <v>12.51</v>
      </c>
      <c r="U346" s="7">
        <v>0.27</v>
      </c>
      <c r="V346" s="7">
        <v>0.73</v>
      </c>
      <c r="W346" s="7">
        <v>0.44</v>
      </c>
      <c r="X346" s="7">
        <v>53.89</v>
      </c>
      <c r="Y346" s="8">
        <v>111.18</v>
      </c>
      <c r="Z346" s="10">
        <v>166957437.09</v>
      </c>
      <c r="AA346" s="8">
        <v>9.98</v>
      </c>
      <c r="AB346" s="7">
        <v>2.39</v>
      </c>
      <c r="AC346" s="8">
        <v>0.03</v>
      </c>
      <c r="AD346" s="9">
        <v>12285815275.65</v>
      </c>
    </row>
    <row r="347" spans="1:30" ht="15" x14ac:dyDescent="0.25">
      <c r="A347" s="3" t="s">
        <v>164</v>
      </c>
      <c r="B347" s="7">
        <v>22.8</v>
      </c>
      <c r="C347" s="7">
        <v>18.43</v>
      </c>
      <c r="D347" s="8">
        <v>5.19</v>
      </c>
      <c r="E347" s="7">
        <v>1.65</v>
      </c>
      <c r="F347" s="7">
        <v>0.97</v>
      </c>
      <c r="G347" s="7">
        <v>26.54</v>
      </c>
      <c r="H347" s="8">
        <v>19.21</v>
      </c>
      <c r="I347" s="8">
        <v>15.36</v>
      </c>
      <c r="J347" s="7">
        <v>4.1500000000000004</v>
      </c>
      <c r="K347" s="7">
        <v>3.98</v>
      </c>
      <c r="L347" s="7">
        <v>-0.17</v>
      </c>
      <c r="M347" s="7">
        <v>-7.0000000000000007E-2</v>
      </c>
      <c r="N347" s="7">
        <v>0.8</v>
      </c>
      <c r="O347" s="8">
        <v>3.63</v>
      </c>
      <c r="P347" s="7">
        <v>-2.19</v>
      </c>
      <c r="Q347" s="7">
        <v>1.91</v>
      </c>
      <c r="R347" s="7">
        <v>31.78</v>
      </c>
      <c r="S347" s="7">
        <v>18.61</v>
      </c>
      <c r="T347" s="7">
        <v>28.36</v>
      </c>
      <c r="U347" s="7">
        <v>0.59</v>
      </c>
      <c r="V347" s="7">
        <v>0.42</v>
      </c>
      <c r="W347" s="7">
        <v>1.21</v>
      </c>
      <c r="X347" s="7">
        <v>11.02</v>
      </c>
      <c r="Y347" s="8">
        <v>86.99</v>
      </c>
      <c r="Z347" s="9">
        <v>5928658.79</v>
      </c>
      <c r="AA347" s="8">
        <v>13.82</v>
      </c>
      <c r="AB347" s="7">
        <v>4.3899999999999997</v>
      </c>
      <c r="AC347" s="8">
        <v>0.04</v>
      </c>
      <c r="AD347" s="9">
        <v>2925433800</v>
      </c>
    </row>
    <row r="348" spans="1:30" ht="15" x14ac:dyDescent="0.25">
      <c r="A348" s="3" t="s">
        <v>593</v>
      </c>
      <c r="B348" s="7">
        <v>0</v>
      </c>
      <c r="C348" s="7">
        <v>0</v>
      </c>
      <c r="D348" s="8">
        <v>0</v>
      </c>
      <c r="E348" s="7">
        <v>0</v>
      </c>
      <c r="F348" s="7">
        <v>0</v>
      </c>
      <c r="G348" s="7">
        <v>63.41</v>
      </c>
      <c r="H348" s="8">
        <v>22.35</v>
      </c>
      <c r="I348" s="8">
        <v>10.99</v>
      </c>
      <c r="J348" s="7">
        <v>0</v>
      </c>
      <c r="K348" s="7">
        <v>-3.77</v>
      </c>
      <c r="L348" s="7">
        <v>-3.77</v>
      </c>
      <c r="M348" s="7">
        <v>-0.15</v>
      </c>
      <c r="N348" s="8">
        <v>0</v>
      </c>
      <c r="O348" s="7">
        <v>0</v>
      </c>
      <c r="P348" s="7">
        <v>0</v>
      </c>
      <c r="Q348" s="7">
        <v>6.36</v>
      </c>
      <c r="R348" s="7">
        <v>1.95</v>
      </c>
      <c r="S348" s="7">
        <v>0.67</v>
      </c>
      <c r="T348" s="7">
        <v>3.94</v>
      </c>
      <c r="U348" s="7">
        <v>0.34</v>
      </c>
      <c r="V348" s="7">
        <v>0.66</v>
      </c>
      <c r="W348" s="7">
        <v>0.06</v>
      </c>
      <c r="X348" s="7">
        <v>4.3099999999999996</v>
      </c>
      <c r="Y348" s="7">
        <v>-51.59</v>
      </c>
      <c r="Z348" s="8">
        <v>0</v>
      </c>
      <c r="AA348" s="8">
        <v>141.54</v>
      </c>
      <c r="AB348" s="7">
        <v>2.76</v>
      </c>
      <c r="AC348" s="7">
        <v>0</v>
      </c>
      <c r="AD348" s="8">
        <v>0</v>
      </c>
    </row>
    <row r="349" spans="1:30" ht="15" x14ac:dyDescent="0.25">
      <c r="A349" s="3" t="s">
        <v>594</v>
      </c>
      <c r="B349" s="7">
        <v>0</v>
      </c>
      <c r="C349" s="7">
        <v>0</v>
      </c>
      <c r="D349" s="8">
        <v>0</v>
      </c>
      <c r="E349" s="7">
        <v>0</v>
      </c>
      <c r="F349" s="7">
        <v>0</v>
      </c>
      <c r="G349" s="7">
        <v>63.41</v>
      </c>
      <c r="H349" s="8">
        <v>22.35</v>
      </c>
      <c r="I349" s="8">
        <v>10.99</v>
      </c>
      <c r="J349" s="7">
        <v>0</v>
      </c>
      <c r="K349" s="7">
        <v>-3.77</v>
      </c>
      <c r="L349" s="7">
        <v>-3.77</v>
      </c>
      <c r="M349" s="7">
        <v>-0.15</v>
      </c>
      <c r="N349" s="8">
        <v>0</v>
      </c>
      <c r="O349" s="8">
        <v>0</v>
      </c>
      <c r="P349" s="7">
        <v>0</v>
      </c>
      <c r="Q349" s="7">
        <v>6.36</v>
      </c>
      <c r="R349" s="8">
        <v>1.95</v>
      </c>
      <c r="S349" s="7">
        <v>0.67</v>
      </c>
      <c r="T349" s="7">
        <v>3.94</v>
      </c>
      <c r="U349" s="7">
        <v>0.34</v>
      </c>
      <c r="V349" s="7">
        <v>0.66</v>
      </c>
      <c r="W349" s="7">
        <v>0.06</v>
      </c>
      <c r="X349" s="7">
        <v>4.3099999999999996</v>
      </c>
      <c r="Y349" s="7">
        <v>-51.59</v>
      </c>
      <c r="Z349" s="8">
        <v>0</v>
      </c>
      <c r="AA349" s="7">
        <v>141.54</v>
      </c>
      <c r="AB349" s="7">
        <v>2.76</v>
      </c>
      <c r="AC349" s="7">
        <v>0</v>
      </c>
      <c r="AD349" s="8">
        <v>0</v>
      </c>
    </row>
    <row r="350" spans="1:30" ht="15" x14ac:dyDescent="0.25">
      <c r="A350" s="3" t="s">
        <v>148</v>
      </c>
      <c r="B350" s="7">
        <v>5.4</v>
      </c>
      <c r="C350" s="7">
        <v>4.7</v>
      </c>
      <c r="D350" s="8">
        <v>6.03</v>
      </c>
      <c r="E350" s="7">
        <v>0.23</v>
      </c>
      <c r="F350" s="7">
        <v>7.0000000000000007E-2</v>
      </c>
      <c r="G350" s="7">
        <v>16.88</v>
      </c>
      <c r="H350" s="7">
        <v>8.14</v>
      </c>
      <c r="I350" s="7">
        <v>2.2599999999999998</v>
      </c>
      <c r="J350" s="7">
        <v>1.68</v>
      </c>
      <c r="K350" s="7">
        <v>7.9</v>
      </c>
      <c r="L350" s="7">
        <v>6.23</v>
      </c>
      <c r="M350" s="7">
        <v>0.87</v>
      </c>
      <c r="N350" s="7">
        <v>0.14000000000000001</v>
      </c>
      <c r="O350" s="8">
        <v>0.97</v>
      </c>
      <c r="P350" s="7">
        <v>-0.1</v>
      </c>
      <c r="Q350" s="7">
        <v>1.33</v>
      </c>
      <c r="R350" s="8">
        <v>3.87</v>
      </c>
      <c r="S350" s="7">
        <v>1.2</v>
      </c>
      <c r="T350" s="7">
        <v>2.98</v>
      </c>
      <c r="U350" s="7">
        <v>0.31</v>
      </c>
      <c r="V350" s="7">
        <v>0.69</v>
      </c>
      <c r="W350" s="7">
        <v>0.53</v>
      </c>
      <c r="X350" s="7">
        <v>9.08</v>
      </c>
      <c r="Y350" s="8">
        <v>0</v>
      </c>
      <c r="Z350" s="9">
        <v>24563189</v>
      </c>
      <c r="AA350" s="7">
        <v>23.16</v>
      </c>
      <c r="AB350" s="7">
        <v>0.9</v>
      </c>
      <c r="AC350" s="8">
        <v>-0.19</v>
      </c>
      <c r="AD350" s="9">
        <v>2011798749.5999999</v>
      </c>
    </row>
    <row r="351" spans="1:30" ht="15" x14ac:dyDescent="0.25">
      <c r="A351" s="3" t="s">
        <v>595</v>
      </c>
      <c r="B351" s="7">
        <v>37.4</v>
      </c>
      <c r="C351" s="7">
        <v>0</v>
      </c>
      <c r="D351" s="7">
        <v>-90.95</v>
      </c>
      <c r="E351" s="7">
        <v>4.38</v>
      </c>
      <c r="F351" s="7">
        <v>2.74</v>
      </c>
      <c r="G351" s="7">
        <v>68.7</v>
      </c>
      <c r="H351" s="7">
        <v>-4.79</v>
      </c>
      <c r="I351" s="7">
        <v>-8.67</v>
      </c>
      <c r="J351" s="7">
        <v>-164.48</v>
      </c>
      <c r="K351" s="7">
        <v>-159.30000000000001</v>
      </c>
      <c r="L351" s="7">
        <v>5.18</v>
      </c>
      <c r="M351" s="7">
        <v>-0.14000000000000001</v>
      </c>
      <c r="N351" s="7">
        <v>7.88</v>
      </c>
      <c r="O351" s="8">
        <v>11.96</v>
      </c>
      <c r="P351" s="7">
        <v>-4.82</v>
      </c>
      <c r="Q351" s="7">
        <v>2.14</v>
      </c>
      <c r="R351" s="8">
        <v>-4.8099999999999996</v>
      </c>
      <c r="S351" s="7">
        <v>-3.02</v>
      </c>
      <c r="T351" s="7">
        <v>-2.23</v>
      </c>
      <c r="U351" s="7">
        <v>0.63</v>
      </c>
      <c r="V351" s="7">
        <v>0.37</v>
      </c>
      <c r="W351" s="7">
        <v>0.35</v>
      </c>
      <c r="X351" s="7">
        <v>14.3</v>
      </c>
      <c r="Y351" s="7">
        <v>0</v>
      </c>
      <c r="Z351" s="8">
        <v>0</v>
      </c>
      <c r="AA351" s="8">
        <v>8.5500000000000007</v>
      </c>
      <c r="AB351" s="7">
        <v>-0.41</v>
      </c>
      <c r="AC351" s="8">
        <v>0.13</v>
      </c>
      <c r="AD351" s="9">
        <v>7083895104</v>
      </c>
    </row>
    <row r="352" spans="1:30" ht="15" x14ac:dyDescent="0.25">
      <c r="A352" s="3" t="s">
        <v>423</v>
      </c>
      <c r="B352" s="7">
        <v>65.010000000000005</v>
      </c>
      <c r="C352" s="7">
        <v>2.8</v>
      </c>
      <c r="D352" s="7">
        <v>29.82</v>
      </c>
      <c r="E352" s="7">
        <v>3.4</v>
      </c>
      <c r="F352" s="7">
        <v>2.87</v>
      </c>
      <c r="G352" s="7">
        <v>0</v>
      </c>
      <c r="H352" s="7">
        <v>0</v>
      </c>
      <c r="I352" s="7">
        <v>0</v>
      </c>
      <c r="J352" s="7">
        <v>31.74</v>
      </c>
      <c r="K352" s="7">
        <v>28.5</v>
      </c>
      <c r="L352" s="7">
        <v>-3.24</v>
      </c>
      <c r="M352" s="7">
        <v>-0.35</v>
      </c>
      <c r="N352" s="7">
        <v>0</v>
      </c>
      <c r="O352" s="8">
        <v>14.04</v>
      </c>
      <c r="P352" s="7">
        <v>-4.18</v>
      </c>
      <c r="Q352" s="7">
        <v>2.88</v>
      </c>
      <c r="R352" s="8">
        <v>11.4</v>
      </c>
      <c r="S352" s="7">
        <v>9.6300000000000008</v>
      </c>
      <c r="T352" s="7">
        <v>10.3</v>
      </c>
      <c r="U352" s="7">
        <v>0.84</v>
      </c>
      <c r="V352" s="7">
        <v>0.16</v>
      </c>
      <c r="W352" s="7">
        <v>0</v>
      </c>
      <c r="X352" s="7">
        <v>0</v>
      </c>
      <c r="Y352" s="8">
        <v>-6.3</v>
      </c>
      <c r="Z352" s="8">
        <v>40875.5</v>
      </c>
      <c r="AA352" s="8">
        <v>19.13</v>
      </c>
      <c r="AB352" s="7">
        <v>2.1800000000000002</v>
      </c>
      <c r="AC352" s="8">
        <v>3.24</v>
      </c>
      <c r="AD352" s="9">
        <v>764835433.88999999</v>
      </c>
    </row>
    <row r="353" spans="1:30" ht="15" x14ac:dyDescent="0.25">
      <c r="A353" s="3" t="s">
        <v>140</v>
      </c>
      <c r="B353" s="7">
        <v>5.4</v>
      </c>
      <c r="C353" s="7">
        <v>2.27</v>
      </c>
      <c r="D353" s="8">
        <v>21.82</v>
      </c>
      <c r="E353" s="7">
        <v>1.89</v>
      </c>
      <c r="F353" s="7">
        <v>0.39</v>
      </c>
      <c r="G353" s="7">
        <v>37.619999999999997</v>
      </c>
      <c r="H353" s="8">
        <v>6.82</v>
      </c>
      <c r="I353" s="8">
        <v>2.17</v>
      </c>
      <c r="J353" s="7">
        <v>6.93</v>
      </c>
      <c r="K353" s="7">
        <v>8.1</v>
      </c>
      <c r="L353" s="7">
        <v>1.17</v>
      </c>
      <c r="M353" s="7">
        <v>0.32</v>
      </c>
      <c r="N353" s="7">
        <v>0.47</v>
      </c>
      <c r="O353" s="8">
        <v>1.31</v>
      </c>
      <c r="P353" s="7">
        <v>-1.1399999999999999</v>
      </c>
      <c r="Q353" s="7">
        <v>1.85</v>
      </c>
      <c r="R353" s="8">
        <v>8.68</v>
      </c>
      <c r="S353" s="7">
        <v>1.81</v>
      </c>
      <c r="T353" s="7">
        <v>14.31</v>
      </c>
      <c r="U353" s="7">
        <v>0.21</v>
      </c>
      <c r="V353" s="7">
        <v>0.79</v>
      </c>
      <c r="W353" s="7">
        <v>0.83</v>
      </c>
      <c r="X353" s="7">
        <v>0</v>
      </c>
      <c r="Y353" s="8">
        <v>0</v>
      </c>
      <c r="Z353" s="9">
        <v>20912783.5</v>
      </c>
      <c r="AA353" s="7">
        <v>2.85</v>
      </c>
      <c r="AB353" s="7">
        <v>0.25</v>
      </c>
      <c r="AC353" s="8">
        <v>-0.51</v>
      </c>
      <c r="AD353" s="9">
        <v>1011367452.6</v>
      </c>
    </row>
    <row r="354" spans="1:30" ht="15" x14ac:dyDescent="0.25">
      <c r="A354" s="3" t="s">
        <v>285</v>
      </c>
      <c r="B354" s="7">
        <v>1.44</v>
      </c>
      <c r="C354" s="7">
        <v>0</v>
      </c>
      <c r="D354" s="7">
        <v>-0.11</v>
      </c>
      <c r="E354" s="7">
        <v>-0.17</v>
      </c>
      <c r="F354" s="7">
        <v>0.06</v>
      </c>
      <c r="G354" s="7">
        <v>54.02</v>
      </c>
      <c r="H354" s="7">
        <v>-69.12</v>
      </c>
      <c r="I354" s="8">
        <v>-91.77</v>
      </c>
      <c r="J354" s="7">
        <v>-0.15</v>
      </c>
      <c r="K354" s="7">
        <v>-2.84</v>
      </c>
      <c r="L354" s="7">
        <v>-2.69</v>
      </c>
      <c r="M354" s="7">
        <v>0</v>
      </c>
      <c r="N354" s="7">
        <v>0.11</v>
      </c>
      <c r="O354" s="7">
        <v>-1.83</v>
      </c>
      <c r="P354" s="7">
        <v>-0.09</v>
      </c>
      <c r="Q354" s="7">
        <v>0.9</v>
      </c>
      <c r="R354" s="8">
        <v>-147.26</v>
      </c>
      <c r="S354" s="7">
        <v>-56.31</v>
      </c>
      <c r="T354" s="7">
        <v>-56.39</v>
      </c>
      <c r="U354" s="7">
        <v>-0.38</v>
      </c>
      <c r="V354" s="7">
        <v>1.38</v>
      </c>
      <c r="W354" s="7">
        <v>0.61</v>
      </c>
      <c r="X354" s="7">
        <v>-4.9000000000000004</v>
      </c>
      <c r="Y354" s="8">
        <v>0</v>
      </c>
      <c r="Z354" s="9">
        <v>644327.18000000005</v>
      </c>
      <c r="AA354" s="8">
        <v>-8.52</v>
      </c>
      <c r="AB354" s="7">
        <v>-12.54</v>
      </c>
      <c r="AC354" s="8">
        <v>0</v>
      </c>
      <c r="AD354" s="9">
        <v>99145193.760000005</v>
      </c>
    </row>
    <row r="355" spans="1:30" ht="15" x14ac:dyDescent="0.25">
      <c r="A355" s="3" t="s">
        <v>208</v>
      </c>
      <c r="B355" s="7">
        <v>18.72</v>
      </c>
      <c r="C355" s="7">
        <v>4.63</v>
      </c>
      <c r="D355" s="8">
        <v>4.8899999999999997</v>
      </c>
      <c r="E355" s="7">
        <v>0.56000000000000005</v>
      </c>
      <c r="F355" s="7">
        <v>0.37</v>
      </c>
      <c r="G355" s="7">
        <v>98.45</v>
      </c>
      <c r="H355" s="7">
        <v>258.95999999999998</v>
      </c>
      <c r="I355" s="7">
        <v>254.72</v>
      </c>
      <c r="J355" s="7">
        <v>4.8099999999999996</v>
      </c>
      <c r="K355" s="7">
        <v>7.92</v>
      </c>
      <c r="L355" s="7">
        <v>3.11</v>
      </c>
      <c r="M355" s="7">
        <v>0.36</v>
      </c>
      <c r="N355" s="7">
        <v>12.47</v>
      </c>
      <c r="O355" s="7">
        <v>169.62</v>
      </c>
      <c r="P355" s="7">
        <v>-0.4</v>
      </c>
      <c r="Q355" s="7">
        <v>1.03</v>
      </c>
      <c r="R355" s="7">
        <v>11.35</v>
      </c>
      <c r="S355" s="7">
        <v>7.55</v>
      </c>
      <c r="T355" s="7">
        <v>7.89</v>
      </c>
      <c r="U355" s="7">
        <v>0.67</v>
      </c>
      <c r="V355" s="7">
        <v>0.33</v>
      </c>
      <c r="W355" s="7">
        <v>0.03</v>
      </c>
      <c r="X355" s="7">
        <v>9.07</v>
      </c>
      <c r="Y355" s="8">
        <v>61.43</v>
      </c>
      <c r="Z355" s="9">
        <v>6499848.29</v>
      </c>
      <c r="AA355" s="8">
        <v>33.71</v>
      </c>
      <c r="AB355" s="7">
        <v>3.83</v>
      </c>
      <c r="AC355" s="8">
        <v>7.0000000000000007E-2</v>
      </c>
      <c r="AD355" s="9">
        <v>1912419362.8800001</v>
      </c>
    </row>
    <row r="356" spans="1:30" ht="15" x14ac:dyDescent="0.25">
      <c r="A356" s="3" t="s">
        <v>195</v>
      </c>
      <c r="B356" s="7">
        <v>27.44</v>
      </c>
      <c r="C356" s="7">
        <v>0</v>
      </c>
      <c r="D356" s="7">
        <v>16.32</v>
      </c>
      <c r="E356" s="7">
        <v>5.37</v>
      </c>
      <c r="F356" s="7">
        <v>1.03</v>
      </c>
      <c r="G356" s="7">
        <v>23.11</v>
      </c>
      <c r="H356" s="8">
        <v>21.17</v>
      </c>
      <c r="I356" s="8">
        <v>12.03</v>
      </c>
      <c r="J356" s="7">
        <v>9.27</v>
      </c>
      <c r="K356" s="7">
        <v>12.06</v>
      </c>
      <c r="L356" s="7">
        <v>2.79</v>
      </c>
      <c r="M356" s="7">
        <v>1.62</v>
      </c>
      <c r="N356" s="7">
        <v>1.96</v>
      </c>
      <c r="O356" s="7">
        <v>6.11</v>
      </c>
      <c r="P356" s="7">
        <v>-1.59</v>
      </c>
      <c r="Q356" s="7">
        <v>1.91</v>
      </c>
      <c r="R356" s="7">
        <v>32.92</v>
      </c>
      <c r="S356" s="7">
        <v>6.29</v>
      </c>
      <c r="T356" s="7">
        <v>15.2</v>
      </c>
      <c r="U356" s="7">
        <v>0.19</v>
      </c>
      <c r="V356" s="7">
        <v>0.81</v>
      </c>
      <c r="W356" s="7">
        <v>0.52</v>
      </c>
      <c r="X356" s="7">
        <v>11.96</v>
      </c>
      <c r="Y356" s="8">
        <v>13.73</v>
      </c>
      <c r="Z356" s="9">
        <v>7151528.6399999997</v>
      </c>
      <c r="AA356" s="8">
        <v>5.1100000000000003</v>
      </c>
      <c r="AB356" s="7">
        <v>1.68</v>
      </c>
      <c r="AC356" s="8">
        <v>0.24</v>
      </c>
      <c r="AD356" s="9">
        <v>2919590867.2199998</v>
      </c>
    </row>
    <row r="357" spans="1:30" ht="15" x14ac:dyDescent="0.25">
      <c r="A357" s="3" t="s">
        <v>270</v>
      </c>
      <c r="B357" s="7">
        <v>2.62</v>
      </c>
      <c r="C357" s="7">
        <v>2.88</v>
      </c>
      <c r="D357" s="8">
        <v>9.07</v>
      </c>
      <c r="E357" s="7">
        <v>2.06</v>
      </c>
      <c r="F357" s="7">
        <v>0.92</v>
      </c>
      <c r="G357" s="7">
        <v>81.650000000000006</v>
      </c>
      <c r="H357" s="8">
        <v>16.78</v>
      </c>
      <c r="I357" s="8">
        <v>19.7</v>
      </c>
      <c r="J357" s="7">
        <v>10.65</v>
      </c>
      <c r="K357" s="7">
        <v>8.11</v>
      </c>
      <c r="L357" s="7">
        <v>-2.5299999999999998</v>
      </c>
      <c r="M357" s="7">
        <v>-0.49</v>
      </c>
      <c r="N357" s="7">
        <v>1.79</v>
      </c>
      <c r="O357" s="8">
        <v>7.16</v>
      </c>
      <c r="P357" s="7">
        <v>-1.39</v>
      </c>
      <c r="Q357" s="7">
        <v>1.63</v>
      </c>
      <c r="R357" s="7">
        <v>22.67</v>
      </c>
      <c r="S357" s="7">
        <v>10.19</v>
      </c>
      <c r="T357" s="7">
        <v>15.24</v>
      </c>
      <c r="U357" s="7">
        <v>0.45</v>
      </c>
      <c r="V357" s="7">
        <v>0.56000000000000005</v>
      </c>
      <c r="W357" s="7">
        <v>0.52</v>
      </c>
      <c r="X357" s="7">
        <v>8.4</v>
      </c>
      <c r="Y357" s="8">
        <v>0</v>
      </c>
      <c r="Z357" s="9">
        <v>731907.04</v>
      </c>
      <c r="AA357" s="8">
        <v>1.27</v>
      </c>
      <c r="AB357" s="7">
        <v>0.28999999999999998</v>
      </c>
      <c r="AC357" s="8">
        <v>0.02</v>
      </c>
      <c r="AD357" s="9">
        <v>383642040.60000002</v>
      </c>
    </row>
    <row r="358" spans="1:30" ht="15" x14ac:dyDescent="0.25">
      <c r="A358" s="3" t="s">
        <v>48</v>
      </c>
      <c r="B358" s="7">
        <v>24.07</v>
      </c>
      <c r="C358" s="7">
        <v>2.35</v>
      </c>
      <c r="D358" s="8">
        <v>24.49</v>
      </c>
      <c r="E358" s="7">
        <v>2.4700000000000002</v>
      </c>
      <c r="F358" s="7">
        <v>1.1299999999999999</v>
      </c>
      <c r="G358" s="7">
        <v>58.98</v>
      </c>
      <c r="H358" s="7">
        <v>9.75</v>
      </c>
      <c r="I358" s="8">
        <v>8.3800000000000008</v>
      </c>
      <c r="J358" s="7">
        <v>21.05</v>
      </c>
      <c r="K358" s="7">
        <v>19.309999999999999</v>
      </c>
      <c r="L358" s="7">
        <v>-1.74</v>
      </c>
      <c r="M358" s="7">
        <v>-0.2</v>
      </c>
      <c r="N358" s="7">
        <v>2.0499999999999998</v>
      </c>
      <c r="O358" s="7">
        <v>3.97</v>
      </c>
      <c r="P358" s="7">
        <v>-3.29</v>
      </c>
      <c r="Q358" s="7">
        <v>1.77</v>
      </c>
      <c r="R358" s="7">
        <v>10.1</v>
      </c>
      <c r="S358" s="7">
        <v>4.62</v>
      </c>
      <c r="T358" s="7">
        <v>7.9</v>
      </c>
      <c r="U358" s="7">
        <v>0.46</v>
      </c>
      <c r="V358" s="7">
        <v>0.54</v>
      </c>
      <c r="W358" s="7">
        <v>0.55000000000000004</v>
      </c>
      <c r="X358" s="7">
        <v>10.38</v>
      </c>
      <c r="Y358" s="8">
        <v>9.24</v>
      </c>
      <c r="Z358" s="9">
        <v>278314948.86000001</v>
      </c>
      <c r="AA358" s="7">
        <v>9.73</v>
      </c>
      <c r="AB358" s="7">
        <v>0.98</v>
      </c>
      <c r="AC358" s="8">
        <v>6.7</v>
      </c>
      <c r="AD358" s="9">
        <v>23763083761.400002</v>
      </c>
    </row>
    <row r="359" spans="1:30" ht="15" x14ac:dyDescent="0.25">
      <c r="A359" s="3" t="s">
        <v>596</v>
      </c>
      <c r="B359" s="7">
        <v>86.61</v>
      </c>
      <c r="C359" s="7">
        <v>4.8</v>
      </c>
      <c r="D359" s="8">
        <v>9.66</v>
      </c>
      <c r="E359" s="7">
        <v>6.34</v>
      </c>
      <c r="F359" s="7">
        <v>6.34</v>
      </c>
      <c r="G359" s="7">
        <v>0</v>
      </c>
      <c r="H359" s="7">
        <v>0</v>
      </c>
      <c r="I359" s="8">
        <v>0</v>
      </c>
      <c r="J359" s="7">
        <v>9.75</v>
      </c>
      <c r="K359" s="7">
        <v>9.74</v>
      </c>
      <c r="L359" s="7">
        <v>0</v>
      </c>
      <c r="M359" s="7">
        <v>0</v>
      </c>
      <c r="N359" s="8">
        <v>0</v>
      </c>
      <c r="O359" s="8">
        <v>1728.63</v>
      </c>
      <c r="P359" s="7">
        <v>-6.37</v>
      </c>
      <c r="Q359" s="7">
        <v>16.100000000000001</v>
      </c>
      <c r="R359" s="7">
        <v>65.66</v>
      </c>
      <c r="S359" s="7">
        <v>65.64</v>
      </c>
      <c r="T359" s="7">
        <v>64.739999999999995</v>
      </c>
      <c r="U359" s="7">
        <v>1</v>
      </c>
      <c r="V359" s="7">
        <v>0</v>
      </c>
      <c r="W359" s="7">
        <v>0</v>
      </c>
      <c r="X359" s="7">
        <v>0</v>
      </c>
      <c r="Y359" s="7">
        <v>-6.03</v>
      </c>
      <c r="Z359" s="8">
        <v>0</v>
      </c>
      <c r="AA359" s="7">
        <v>13.65</v>
      </c>
      <c r="AB359" s="7">
        <v>8.9600000000000009</v>
      </c>
      <c r="AC359" s="8">
        <v>7.0000000000000007E-2</v>
      </c>
      <c r="AD359" s="9">
        <v>18664056853.830002</v>
      </c>
    </row>
    <row r="360" spans="1:30" ht="15" x14ac:dyDescent="0.25">
      <c r="A360" s="3" t="s">
        <v>217</v>
      </c>
      <c r="B360" s="7">
        <v>3.23</v>
      </c>
      <c r="C360" s="7">
        <v>0</v>
      </c>
      <c r="D360" s="8">
        <v>5.77</v>
      </c>
      <c r="E360" s="7">
        <v>0.71</v>
      </c>
      <c r="F360" s="7">
        <v>0.19</v>
      </c>
      <c r="G360" s="7">
        <v>25.98</v>
      </c>
      <c r="H360" s="7">
        <v>-28.74</v>
      </c>
      <c r="I360" s="8">
        <v>15.62</v>
      </c>
      <c r="J360" s="7">
        <v>-3.14</v>
      </c>
      <c r="K360" s="7">
        <v>-7.16</v>
      </c>
      <c r="L360" s="7">
        <v>-4.03</v>
      </c>
      <c r="M360" s="7">
        <v>0.91</v>
      </c>
      <c r="N360" s="7">
        <v>0.9</v>
      </c>
      <c r="O360" s="8">
        <v>0.7</v>
      </c>
      <c r="P360" s="7">
        <v>-0.35</v>
      </c>
      <c r="Q360" s="7">
        <v>2.38</v>
      </c>
      <c r="R360" s="7">
        <v>12.31</v>
      </c>
      <c r="S360" s="7">
        <v>3.26</v>
      </c>
      <c r="T360" s="7">
        <v>-13.16</v>
      </c>
      <c r="U360" s="7">
        <v>0.26</v>
      </c>
      <c r="V360" s="7">
        <v>0.74</v>
      </c>
      <c r="W360" s="7">
        <v>0.21</v>
      </c>
      <c r="X360" s="7">
        <v>-7.55</v>
      </c>
      <c r="Y360" s="8">
        <v>-6.87</v>
      </c>
      <c r="Z360" s="9">
        <v>1577997.04</v>
      </c>
      <c r="AA360" s="7">
        <v>4.54</v>
      </c>
      <c r="AB360" s="7">
        <v>0.56000000000000005</v>
      </c>
      <c r="AC360" s="8">
        <v>-0.09</v>
      </c>
      <c r="AD360" s="9">
        <v>94352046.799999997</v>
      </c>
    </row>
    <row r="361" spans="1:30" ht="15" x14ac:dyDescent="0.25">
      <c r="A361" s="3" t="s">
        <v>597</v>
      </c>
      <c r="B361" s="7">
        <v>0</v>
      </c>
      <c r="C361" s="7">
        <v>0</v>
      </c>
      <c r="D361" s="8">
        <v>0</v>
      </c>
      <c r="E361" s="7">
        <v>0</v>
      </c>
      <c r="F361" s="7">
        <v>0</v>
      </c>
      <c r="G361" s="7">
        <v>31.54</v>
      </c>
      <c r="H361" s="7">
        <v>18.64</v>
      </c>
      <c r="I361" s="7">
        <v>11.76</v>
      </c>
      <c r="J361" s="7">
        <v>0</v>
      </c>
      <c r="K361" s="7">
        <v>9.11</v>
      </c>
      <c r="L361" s="7">
        <v>0.21</v>
      </c>
      <c r="M361" s="7">
        <v>0.05</v>
      </c>
      <c r="N361" s="7">
        <v>0</v>
      </c>
      <c r="O361" s="8">
        <v>0</v>
      </c>
      <c r="P361" s="7">
        <v>0</v>
      </c>
      <c r="Q361" s="7">
        <v>0.96</v>
      </c>
      <c r="R361" s="7">
        <v>15.92</v>
      </c>
      <c r="S361" s="7">
        <v>10.73</v>
      </c>
      <c r="T361" s="7">
        <v>14.72</v>
      </c>
      <c r="U361" s="7">
        <v>0.67</v>
      </c>
      <c r="V361" s="7">
        <v>0.33</v>
      </c>
      <c r="W361" s="7">
        <v>0.91</v>
      </c>
      <c r="X361" s="7">
        <v>7.08</v>
      </c>
      <c r="Y361" s="7">
        <v>12.62</v>
      </c>
      <c r="Z361" s="8">
        <v>0</v>
      </c>
      <c r="AA361" s="7">
        <v>19.690000000000001</v>
      </c>
      <c r="AB361" s="7">
        <v>3.13</v>
      </c>
      <c r="AC361" s="8">
        <v>0</v>
      </c>
      <c r="AD361" s="9">
        <v>229811400</v>
      </c>
    </row>
    <row r="362" spans="1:30" ht="15" x14ac:dyDescent="0.25">
      <c r="A362" s="3" t="s">
        <v>397</v>
      </c>
      <c r="B362" s="7">
        <v>79.3</v>
      </c>
      <c r="C362" s="7">
        <v>0.88</v>
      </c>
      <c r="D362" s="8">
        <v>25.3</v>
      </c>
      <c r="E362" s="7">
        <v>4.03</v>
      </c>
      <c r="F362" s="7">
        <v>2.71</v>
      </c>
      <c r="G362" s="7">
        <v>31.54</v>
      </c>
      <c r="H362" s="7">
        <v>18.64</v>
      </c>
      <c r="I362" s="7">
        <v>11.76</v>
      </c>
      <c r="J362" s="7">
        <v>15.96</v>
      </c>
      <c r="K362" s="7">
        <v>9.11</v>
      </c>
      <c r="L362" s="7">
        <v>0.21</v>
      </c>
      <c r="M362" s="7">
        <v>0.05</v>
      </c>
      <c r="N362" s="7">
        <v>2.97</v>
      </c>
      <c r="O362" s="8">
        <v>-399.27</v>
      </c>
      <c r="P362" s="7">
        <v>-3.22</v>
      </c>
      <c r="Q362" s="7">
        <v>0.96</v>
      </c>
      <c r="R362" s="7">
        <v>15.92</v>
      </c>
      <c r="S362" s="7">
        <v>10.73</v>
      </c>
      <c r="T362" s="7">
        <v>14.72</v>
      </c>
      <c r="U362" s="7">
        <v>0.67</v>
      </c>
      <c r="V362" s="7">
        <v>0.33</v>
      </c>
      <c r="W362" s="7">
        <v>0.91</v>
      </c>
      <c r="X362" s="7">
        <v>7.08</v>
      </c>
      <c r="Y362" s="8">
        <v>12.62</v>
      </c>
      <c r="Z362" s="9">
        <v>126652.36</v>
      </c>
      <c r="AA362" s="7">
        <v>19.690000000000001</v>
      </c>
      <c r="AB362" s="7">
        <v>3.13</v>
      </c>
      <c r="AC362" s="8">
        <v>0.34</v>
      </c>
      <c r="AD362" s="9">
        <v>229811400</v>
      </c>
    </row>
    <row r="363" spans="1:30" ht="15" x14ac:dyDescent="0.25">
      <c r="A363" s="3" t="s">
        <v>231</v>
      </c>
      <c r="B363" s="7">
        <v>7.45</v>
      </c>
      <c r="C363" s="7">
        <v>2.34</v>
      </c>
      <c r="D363" s="8">
        <v>7.91</v>
      </c>
      <c r="E363" s="7">
        <v>0.76</v>
      </c>
      <c r="F363" s="7">
        <v>0.37</v>
      </c>
      <c r="G363" s="7">
        <v>26.73</v>
      </c>
      <c r="H363" s="8">
        <v>12.4</v>
      </c>
      <c r="I363" s="8">
        <v>5.63</v>
      </c>
      <c r="J363" s="7">
        <v>3.59</v>
      </c>
      <c r="K363" s="7">
        <v>3.46</v>
      </c>
      <c r="L363" s="7">
        <v>-0.13</v>
      </c>
      <c r="M363" s="7">
        <v>-0.03</v>
      </c>
      <c r="N363" s="8">
        <v>0.45</v>
      </c>
      <c r="O363" s="8">
        <v>1.94</v>
      </c>
      <c r="P363" s="7">
        <v>-0.79</v>
      </c>
      <c r="Q363" s="7">
        <v>1.55</v>
      </c>
      <c r="R363" s="7">
        <v>9.66</v>
      </c>
      <c r="S363" s="7">
        <v>4.6399999999999997</v>
      </c>
      <c r="T363" s="7">
        <v>18.63</v>
      </c>
      <c r="U363" s="7">
        <v>0.48</v>
      </c>
      <c r="V363" s="7">
        <v>0.52</v>
      </c>
      <c r="W363" s="7">
        <v>0.82</v>
      </c>
      <c r="X363" s="7">
        <v>0</v>
      </c>
      <c r="Y363" s="8">
        <v>0</v>
      </c>
      <c r="Z363" s="9">
        <v>2000359.32</v>
      </c>
      <c r="AA363" s="7">
        <v>9.75</v>
      </c>
      <c r="AB363" s="7">
        <v>0.94</v>
      </c>
      <c r="AC363" s="8">
        <v>-0.49</v>
      </c>
      <c r="AD363" s="9">
        <v>481739819.35000002</v>
      </c>
    </row>
    <row r="364" spans="1:30" ht="15" x14ac:dyDescent="0.25">
      <c r="A364" s="3" t="s">
        <v>72</v>
      </c>
      <c r="B364" s="7">
        <v>6.11</v>
      </c>
      <c r="C364" s="8">
        <v>0</v>
      </c>
      <c r="D364" s="8">
        <v>-1273.83</v>
      </c>
      <c r="E364" s="7">
        <v>1.23</v>
      </c>
      <c r="F364" s="7">
        <v>0.78</v>
      </c>
      <c r="G364" s="7">
        <v>45.51</v>
      </c>
      <c r="H364" s="8">
        <v>0.75</v>
      </c>
      <c r="I364" s="8">
        <v>-0.32</v>
      </c>
      <c r="J364" s="7">
        <v>541.79</v>
      </c>
      <c r="K364" s="7">
        <v>323.10000000000002</v>
      </c>
      <c r="L364" s="7">
        <v>-218.69</v>
      </c>
      <c r="M364" s="7">
        <v>-0.5</v>
      </c>
      <c r="N364" s="8">
        <v>4.08</v>
      </c>
      <c r="O364" s="8">
        <v>2.6</v>
      </c>
      <c r="P364" s="7">
        <v>-1.49</v>
      </c>
      <c r="Q364" s="7">
        <v>2.75</v>
      </c>
      <c r="R364" s="7">
        <v>-0.1</v>
      </c>
      <c r="S364" s="7">
        <v>-0.06</v>
      </c>
      <c r="T364" s="7">
        <v>-1.02</v>
      </c>
      <c r="U364" s="7">
        <v>0.64</v>
      </c>
      <c r="V364" s="7">
        <v>0.36</v>
      </c>
      <c r="W364" s="7">
        <v>0.19</v>
      </c>
      <c r="X364" s="7">
        <v>23.75</v>
      </c>
      <c r="Y364" s="8">
        <v>0</v>
      </c>
      <c r="Z364" s="9">
        <v>82354935.640000001</v>
      </c>
      <c r="AA364" s="7">
        <v>4.96</v>
      </c>
      <c r="AB364" s="7">
        <v>0</v>
      </c>
      <c r="AC364" s="8">
        <v>10.54</v>
      </c>
      <c r="AD364" s="9">
        <v>3608388628.3200002</v>
      </c>
    </row>
    <row r="365" spans="1:30" ht="15" x14ac:dyDescent="0.25">
      <c r="A365" s="3" t="s">
        <v>458</v>
      </c>
      <c r="B365" s="7">
        <v>37</v>
      </c>
      <c r="C365" s="7">
        <v>0</v>
      </c>
      <c r="D365" s="8">
        <v>-197.67</v>
      </c>
      <c r="E365" s="7">
        <v>-5.67</v>
      </c>
      <c r="F365" s="7">
        <v>43.98</v>
      </c>
      <c r="G365" s="7">
        <v>0</v>
      </c>
      <c r="H365" s="8">
        <v>0</v>
      </c>
      <c r="I365" s="8">
        <v>0</v>
      </c>
      <c r="J365" s="7">
        <v>-198.83</v>
      </c>
      <c r="K365" s="7">
        <v>-136.82</v>
      </c>
      <c r="L365" s="7">
        <v>0</v>
      </c>
      <c r="M365" s="7">
        <v>0</v>
      </c>
      <c r="N365" s="8">
        <v>0</v>
      </c>
      <c r="O365" s="8">
        <v>-829.25</v>
      </c>
      <c r="P365" s="7">
        <v>-43.98</v>
      </c>
      <c r="Q365" s="7">
        <v>0</v>
      </c>
      <c r="R365" s="7">
        <v>-2.87</v>
      </c>
      <c r="S365" s="7">
        <v>-22.25</v>
      </c>
      <c r="T365" s="7">
        <v>2.85</v>
      </c>
      <c r="U365" s="7">
        <v>-7.75</v>
      </c>
      <c r="V365" s="7">
        <v>8.75</v>
      </c>
      <c r="W365" s="7">
        <v>0</v>
      </c>
      <c r="X365" s="7">
        <v>0</v>
      </c>
      <c r="Y365" s="7">
        <v>0</v>
      </c>
      <c r="Z365" s="8">
        <v>0</v>
      </c>
      <c r="AA365" s="7">
        <v>-6.52</v>
      </c>
      <c r="AB365" s="7">
        <v>-0.19</v>
      </c>
      <c r="AC365" s="8">
        <v>-16.91</v>
      </c>
      <c r="AD365" s="9">
        <v>23395949.800000001</v>
      </c>
    </row>
    <row r="366" spans="1:30" ht="15" x14ac:dyDescent="0.25">
      <c r="A366" s="3" t="s">
        <v>483</v>
      </c>
      <c r="B366" s="7">
        <v>14.17</v>
      </c>
      <c r="C366" s="7">
        <v>0</v>
      </c>
      <c r="D366" s="8">
        <v>-75.7</v>
      </c>
      <c r="E366" s="7">
        <v>-2.17</v>
      </c>
      <c r="F366" s="7">
        <v>16.84</v>
      </c>
      <c r="G366" s="7">
        <v>0</v>
      </c>
      <c r="H366" s="8">
        <v>0</v>
      </c>
      <c r="I366" s="8">
        <v>0</v>
      </c>
      <c r="J366" s="7">
        <v>-76.14</v>
      </c>
      <c r="K366" s="7">
        <v>-136.82</v>
      </c>
      <c r="L366" s="7">
        <v>0</v>
      </c>
      <c r="M366" s="7">
        <v>0</v>
      </c>
      <c r="N366" s="8">
        <v>0</v>
      </c>
      <c r="O366" s="8">
        <v>-317.58</v>
      </c>
      <c r="P366" s="7">
        <v>-16.84</v>
      </c>
      <c r="Q366" s="7">
        <v>0</v>
      </c>
      <c r="R366" s="7">
        <v>-2.87</v>
      </c>
      <c r="S366" s="7">
        <v>-22.25</v>
      </c>
      <c r="T366" s="7">
        <v>2.85</v>
      </c>
      <c r="U366" s="7">
        <v>-7.75</v>
      </c>
      <c r="V366" s="7">
        <v>8.75</v>
      </c>
      <c r="W366" s="7">
        <v>0</v>
      </c>
      <c r="X366" s="7">
        <v>0</v>
      </c>
      <c r="Y366" s="8">
        <v>0</v>
      </c>
      <c r="Z366" s="8">
        <v>8001</v>
      </c>
      <c r="AA366" s="7">
        <v>-6.52</v>
      </c>
      <c r="AB366" s="7">
        <v>-0.19</v>
      </c>
      <c r="AC366" s="8">
        <v>-6.48</v>
      </c>
      <c r="AD366" s="9">
        <v>23395949.800000001</v>
      </c>
    </row>
    <row r="367" spans="1:30" ht="15" x14ac:dyDescent="0.25">
      <c r="A367" s="3" t="s">
        <v>229</v>
      </c>
      <c r="B367" s="7">
        <v>8.2100000000000009</v>
      </c>
      <c r="C367" s="7">
        <v>1.1000000000000001</v>
      </c>
      <c r="D367" s="8">
        <v>21.36</v>
      </c>
      <c r="E367" s="7">
        <v>1.89</v>
      </c>
      <c r="F367" s="7">
        <v>0.7</v>
      </c>
      <c r="G367" s="7">
        <v>38.200000000000003</v>
      </c>
      <c r="H367" s="7">
        <v>22.27</v>
      </c>
      <c r="I367" s="8">
        <v>12.89</v>
      </c>
      <c r="J367" s="8">
        <v>12.36</v>
      </c>
      <c r="K367" s="8">
        <v>13.66</v>
      </c>
      <c r="L367" s="7">
        <v>1.3</v>
      </c>
      <c r="M367" s="7">
        <v>0.2</v>
      </c>
      <c r="N367" s="7">
        <v>2.75</v>
      </c>
      <c r="O367" s="8">
        <v>3.22</v>
      </c>
      <c r="P367" s="7">
        <v>-1.03</v>
      </c>
      <c r="Q367" s="7">
        <v>3.18</v>
      </c>
      <c r="R367" s="7">
        <v>8.8699999999999992</v>
      </c>
      <c r="S367" s="7">
        <v>3.28</v>
      </c>
      <c r="T367" s="7">
        <v>6.16</v>
      </c>
      <c r="U367" s="7">
        <v>0.37</v>
      </c>
      <c r="V367" s="7">
        <v>0.62</v>
      </c>
      <c r="W367" s="7">
        <v>0.25</v>
      </c>
      <c r="X367" s="7">
        <v>0</v>
      </c>
      <c r="Y367" s="8">
        <v>0</v>
      </c>
      <c r="Z367" s="9">
        <v>3479936.29</v>
      </c>
      <c r="AA367" s="7">
        <v>4.34</v>
      </c>
      <c r="AB367" s="7">
        <v>0.38</v>
      </c>
      <c r="AC367" s="8">
        <v>0</v>
      </c>
      <c r="AD367" s="9">
        <v>3104518146.52</v>
      </c>
    </row>
    <row r="368" spans="1:30" ht="15" x14ac:dyDescent="0.25">
      <c r="A368" s="3" t="s">
        <v>295</v>
      </c>
      <c r="B368" s="7">
        <v>2.36</v>
      </c>
      <c r="C368" s="7">
        <v>0</v>
      </c>
      <c r="D368" s="7">
        <v>-2.95</v>
      </c>
      <c r="E368" s="7">
        <v>0.41</v>
      </c>
      <c r="F368" s="7">
        <v>0.27</v>
      </c>
      <c r="G368" s="7">
        <v>39.19</v>
      </c>
      <c r="H368" s="7">
        <v>-11.68</v>
      </c>
      <c r="I368" s="8">
        <v>-12.08</v>
      </c>
      <c r="J368" s="7">
        <v>-3.05</v>
      </c>
      <c r="K368" s="7">
        <v>-2.71</v>
      </c>
      <c r="L368" s="7">
        <v>0.34</v>
      </c>
      <c r="M368" s="7">
        <v>-0.05</v>
      </c>
      <c r="N368" s="7">
        <v>0.36</v>
      </c>
      <c r="O368" s="7">
        <v>0.59</v>
      </c>
      <c r="P368" s="7">
        <v>-0.72</v>
      </c>
      <c r="Q368" s="7">
        <v>3.74</v>
      </c>
      <c r="R368" s="7">
        <v>-13.84</v>
      </c>
      <c r="S368" s="7">
        <v>-9.16</v>
      </c>
      <c r="T368" s="7">
        <v>-10.38</v>
      </c>
      <c r="U368" s="7">
        <v>0.66</v>
      </c>
      <c r="V368" s="7">
        <v>0.34</v>
      </c>
      <c r="W368" s="7">
        <v>0.76</v>
      </c>
      <c r="X368" s="7">
        <v>0</v>
      </c>
      <c r="Y368" s="8">
        <v>0</v>
      </c>
      <c r="Z368" s="10">
        <v>3730710.79</v>
      </c>
      <c r="AA368" s="7">
        <v>5.78</v>
      </c>
      <c r="AB368" s="7">
        <v>-0.8</v>
      </c>
      <c r="AC368" s="8">
        <v>-0.05</v>
      </c>
      <c r="AD368" s="9">
        <v>251316173.44</v>
      </c>
    </row>
    <row r="369" spans="1:30" ht="15" x14ac:dyDescent="0.25">
      <c r="A369" s="3" t="s">
        <v>151</v>
      </c>
      <c r="B369" s="7">
        <v>30.82</v>
      </c>
      <c r="C369" s="7">
        <v>6.32</v>
      </c>
      <c r="D369" s="8">
        <v>19.8</v>
      </c>
      <c r="E369" s="7">
        <v>1.66</v>
      </c>
      <c r="F369" s="7">
        <v>1.05</v>
      </c>
      <c r="G369" s="7">
        <v>27.94</v>
      </c>
      <c r="H369" s="7">
        <v>5.2</v>
      </c>
      <c r="I369" s="7">
        <v>6.43</v>
      </c>
      <c r="J369" s="8">
        <v>24.45</v>
      </c>
      <c r="K369" s="8">
        <v>26.34</v>
      </c>
      <c r="L369" s="7">
        <v>1.9</v>
      </c>
      <c r="M369" s="7">
        <v>0.13</v>
      </c>
      <c r="N369" s="7">
        <v>1.27</v>
      </c>
      <c r="O369" s="8">
        <v>4.1100000000000003</v>
      </c>
      <c r="P369" s="7">
        <v>-1.75</v>
      </c>
      <c r="Q369" s="7">
        <v>2.77</v>
      </c>
      <c r="R369" s="7">
        <v>8.36</v>
      </c>
      <c r="S369" s="7">
        <v>5.29</v>
      </c>
      <c r="T369" s="7">
        <v>3.35</v>
      </c>
      <c r="U369" s="7">
        <v>0.63</v>
      </c>
      <c r="V369" s="7">
        <v>0.37</v>
      </c>
      <c r="W369" s="7">
        <v>0.82</v>
      </c>
      <c r="X369" s="7">
        <v>7.96</v>
      </c>
      <c r="Y369" s="8">
        <v>-7.62</v>
      </c>
      <c r="Z369" s="9">
        <v>37722724.710000001</v>
      </c>
      <c r="AA369" s="7">
        <v>18.62</v>
      </c>
      <c r="AB369" s="7">
        <v>1.56</v>
      </c>
      <c r="AC369" s="8">
        <v>-1.1100000000000001</v>
      </c>
      <c r="AD369" s="9">
        <v>10447980000</v>
      </c>
    </row>
    <row r="370" spans="1:30" ht="15" x14ac:dyDescent="0.25">
      <c r="A370" s="3" t="s">
        <v>279</v>
      </c>
      <c r="B370" s="7">
        <v>5.22</v>
      </c>
      <c r="C370" s="7">
        <v>0</v>
      </c>
      <c r="D370" s="8">
        <v>4.97</v>
      </c>
      <c r="E370" s="7">
        <v>0.4</v>
      </c>
      <c r="F370" s="7">
        <v>0.17</v>
      </c>
      <c r="G370" s="7">
        <v>38.65</v>
      </c>
      <c r="H370" s="7">
        <v>11.03</v>
      </c>
      <c r="I370" s="7">
        <v>14.15</v>
      </c>
      <c r="J370" s="8">
        <v>6.38</v>
      </c>
      <c r="K370" s="8">
        <v>5.08</v>
      </c>
      <c r="L370" s="7">
        <v>-1.3</v>
      </c>
      <c r="M370" s="7">
        <v>-0.08</v>
      </c>
      <c r="N370" s="7">
        <v>0.7</v>
      </c>
      <c r="O370" s="8">
        <v>0.78</v>
      </c>
      <c r="P370" s="7">
        <v>-0.28000000000000003</v>
      </c>
      <c r="Q370" s="7">
        <v>2.19</v>
      </c>
      <c r="R370" s="8">
        <v>8.1199999999999992</v>
      </c>
      <c r="S370" s="7">
        <v>3.41</v>
      </c>
      <c r="T370" s="7">
        <v>4.47</v>
      </c>
      <c r="U370" s="7">
        <v>0.42</v>
      </c>
      <c r="V370" s="7">
        <v>0.57999999999999996</v>
      </c>
      <c r="W370" s="7">
        <v>0.24</v>
      </c>
      <c r="X370" s="7">
        <v>0.55000000000000004</v>
      </c>
      <c r="Y370" s="8">
        <v>0</v>
      </c>
      <c r="Z370" s="9">
        <v>1029404.79</v>
      </c>
      <c r="AA370" s="7">
        <v>12.93</v>
      </c>
      <c r="AB370" s="7">
        <v>1.05</v>
      </c>
      <c r="AC370" s="8">
        <v>-0.02</v>
      </c>
      <c r="AD370" s="9">
        <v>443226937.5</v>
      </c>
    </row>
    <row r="371" spans="1:30" ht="15" x14ac:dyDescent="0.25">
      <c r="A371" s="3" t="s">
        <v>211</v>
      </c>
      <c r="B371" s="7">
        <v>1.55</v>
      </c>
      <c r="C371" s="7">
        <v>0</v>
      </c>
      <c r="D371" s="8">
        <v>-6.75</v>
      </c>
      <c r="E371" s="7">
        <v>0.43</v>
      </c>
      <c r="F371" s="7">
        <v>0.16</v>
      </c>
      <c r="G371" s="7">
        <v>31.85</v>
      </c>
      <c r="H371" s="7">
        <v>1.33</v>
      </c>
      <c r="I371" s="7">
        <v>-3.26</v>
      </c>
      <c r="J371" s="8">
        <v>16.510000000000002</v>
      </c>
      <c r="K371" s="8">
        <v>27.51</v>
      </c>
      <c r="L371" s="7">
        <v>10.99</v>
      </c>
      <c r="M371" s="7">
        <v>0.28999999999999998</v>
      </c>
      <c r="N371" s="7">
        <v>0.22</v>
      </c>
      <c r="O371" s="8">
        <v>3.84</v>
      </c>
      <c r="P371" s="7">
        <v>-0.21</v>
      </c>
      <c r="Q371" s="7">
        <v>1.24</v>
      </c>
      <c r="R371" s="8">
        <v>-6.43</v>
      </c>
      <c r="S371" s="7">
        <v>-2.39</v>
      </c>
      <c r="T371" s="7">
        <v>1.19</v>
      </c>
      <c r="U371" s="7">
        <v>0.37</v>
      </c>
      <c r="V371" s="7">
        <v>0.63</v>
      </c>
      <c r="W371" s="7">
        <v>0.73</v>
      </c>
      <c r="X371" s="7">
        <v>3.75</v>
      </c>
      <c r="Y371" s="8">
        <v>0</v>
      </c>
      <c r="Z371" s="9">
        <v>3009934.11</v>
      </c>
      <c r="AA371" s="7">
        <v>3.57</v>
      </c>
      <c r="AB371" s="7">
        <v>-0.23</v>
      </c>
      <c r="AC371" s="8">
        <v>0.08</v>
      </c>
      <c r="AD371" s="9">
        <v>443872771.5</v>
      </c>
    </row>
    <row r="372" spans="1:30" ht="15" x14ac:dyDescent="0.25">
      <c r="A372" s="3" t="s">
        <v>598</v>
      </c>
      <c r="B372" s="7">
        <v>11.2</v>
      </c>
      <c r="C372" s="7">
        <v>0</v>
      </c>
      <c r="D372" s="7">
        <v>-66.52</v>
      </c>
      <c r="E372" s="7">
        <v>1.52</v>
      </c>
      <c r="F372" s="7">
        <v>0.49</v>
      </c>
      <c r="G372" s="7">
        <v>19.8</v>
      </c>
      <c r="H372" s="7">
        <v>14.46</v>
      </c>
      <c r="I372" s="7">
        <v>-17.96</v>
      </c>
      <c r="J372" s="7">
        <v>82.62</v>
      </c>
      <c r="K372" s="7">
        <v>149.09</v>
      </c>
      <c r="L372" s="7">
        <v>66.48</v>
      </c>
      <c r="M372" s="7">
        <v>1.22</v>
      </c>
      <c r="N372" s="7">
        <v>11.95</v>
      </c>
      <c r="O372" s="7">
        <v>13.64</v>
      </c>
      <c r="P372" s="7">
        <v>-0.59</v>
      </c>
      <c r="Q372" s="7">
        <v>1.26</v>
      </c>
      <c r="R372" s="8">
        <v>-2.2799999999999998</v>
      </c>
      <c r="S372" s="7">
        <v>-0.73</v>
      </c>
      <c r="T372" s="7">
        <v>0.62</v>
      </c>
      <c r="U372" s="7">
        <v>0.32</v>
      </c>
      <c r="V372" s="7">
        <v>0.68</v>
      </c>
      <c r="W372" s="7">
        <v>0.04</v>
      </c>
      <c r="X372" s="7">
        <v>0</v>
      </c>
      <c r="Y372" s="8">
        <v>0</v>
      </c>
      <c r="Z372" s="9">
        <v>60469556.43</v>
      </c>
      <c r="AA372" s="7">
        <v>7.39</v>
      </c>
      <c r="AB372" s="7">
        <v>-0.17</v>
      </c>
      <c r="AC372" s="8">
        <v>0</v>
      </c>
      <c r="AD372" s="9">
        <v>6379501721.6000004</v>
      </c>
    </row>
    <row r="373" spans="1:30" ht="15" x14ac:dyDescent="0.25">
      <c r="A373" s="3" t="s">
        <v>271</v>
      </c>
      <c r="B373" s="7">
        <v>3.9</v>
      </c>
      <c r="C373" s="7">
        <v>10.19</v>
      </c>
      <c r="D373" s="7">
        <v>8.9600000000000009</v>
      </c>
      <c r="E373" s="7">
        <v>0.69</v>
      </c>
      <c r="F373" s="7">
        <v>0.41</v>
      </c>
      <c r="G373" s="7">
        <v>25.26</v>
      </c>
      <c r="H373" s="7">
        <v>8.4600000000000009</v>
      </c>
      <c r="I373" s="7">
        <v>11.12</v>
      </c>
      <c r="J373" s="7">
        <v>11.78</v>
      </c>
      <c r="K373" s="7">
        <v>6.69</v>
      </c>
      <c r="L373" s="7">
        <v>-5.09</v>
      </c>
      <c r="M373" s="7">
        <v>-0.3</v>
      </c>
      <c r="N373" s="7">
        <v>1</v>
      </c>
      <c r="O373" s="7">
        <v>0.75</v>
      </c>
      <c r="P373" s="7">
        <v>-2.96</v>
      </c>
      <c r="Q373" s="7">
        <v>2.67</v>
      </c>
      <c r="R373" s="8">
        <v>7.69</v>
      </c>
      <c r="S373" s="7">
        <v>4.54</v>
      </c>
      <c r="T373" s="7">
        <v>4.3099999999999996</v>
      </c>
      <c r="U373" s="7">
        <v>0.59</v>
      </c>
      <c r="V373" s="7">
        <v>0.38</v>
      </c>
      <c r="W373" s="7">
        <v>0.41</v>
      </c>
      <c r="X373" s="7">
        <v>0</v>
      </c>
      <c r="Y373" s="8">
        <v>0</v>
      </c>
      <c r="Z373" s="9">
        <v>599354.21</v>
      </c>
      <c r="AA373" s="7">
        <v>5.66</v>
      </c>
      <c r="AB373" s="7">
        <v>0.44</v>
      </c>
      <c r="AC373" s="8">
        <v>0.13</v>
      </c>
      <c r="AD373" s="9">
        <v>811080429.89999998</v>
      </c>
    </row>
    <row r="374" spans="1:30" ht="15" x14ac:dyDescent="0.25">
      <c r="A374" s="3" t="s">
        <v>468</v>
      </c>
      <c r="B374" s="7">
        <v>24.1</v>
      </c>
      <c r="C374" s="7">
        <v>0</v>
      </c>
      <c r="D374" s="7">
        <v>38.270000000000003</v>
      </c>
      <c r="E374" s="7">
        <v>1.69</v>
      </c>
      <c r="F374" s="7">
        <v>1.3</v>
      </c>
      <c r="G374" s="7">
        <v>76.400000000000006</v>
      </c>
      <c r="H374" s="7">
        <v>10.78</v>
      </c>
      <c r="I374" s="7">
        <v>23.42</v>
      </c>
      <c r="J374" s="7">
        <v>83.18</v>
      </c>
      <c r="K374" s="7">
        <v>60.3</v>
      </c>
      <c r="L374" s="7">
        <v>0</v>
      </c>
      <c r="M374" s="7">
        <v>0</v>
      </c>
      <c r="N374" s="7">
        <v>8.9600000000000009</v>
      </c>
      <c r="O374" s="7">
        <v>9.61</v>
      </c>
      <c r="P374" s="7">
        <v>-1.87</v>
      </c>
      <c r="Q374" s="7">
        <v>1.79</v>
      </c>
      <c r="R374" s="8">
        <v>4.42</v>
      </c>
      <c r="S374" s="7">
        <v>3.39</v>
      </c>
      <c r="T374" s="7">
        <v>0</v>
      </c>
      <c r="U374" s="7">
        <v>0.77</v>
      </c>
      <c r="V374" s="7">
        <v>0.23</v>
      </c>
      <c r="W374" s="7">
        <v>0.14000000000000001</v>
      </c>
      <c r="X374" s="7">
        <v>-28.34</v>
      </c>
      <c r="Y374" s="8">
        <v>77.98</v>
      </c>
      <c r="Z374" s="8">
        <v>4610</v>
      </c>
      <c r="AA374" s="7">
        <v>14.24</v>
      </c>
      <c r="AB374" s="7">
        <v>0.63</v>
      </c>
      <c r="AC374" s="8">
        <v>1.22</v>
      </c>
      <c r="AD374" s="9">
        <v>314626866.25</v>
      </c>
    </row>
    <row r="375" spans="1:30" ht="15" x14ac:dyDescent="0.25">
      <c r="A375" s="3" t="s">
        <v>449</v>
      </c>
      <c r="B375" s="7">
        <v>8.85</v>
      </c>
      <c r="C375" s="7">
        <v>5.41</v>
      </c>
      <c r="D375" s="8">
        <v>14.05</v>
      </c>
      <c r="E375" s="7">
        <v>0.62</v>
      </c>
      <c r="F375" s="7">
        <v>0.48</v>
      </c>
      <c r="G375" s="7">
        <v>76.400000000000006</v>
      </c>
      <c r="H375" s="7">
        <v>10.78</v>
      </c>
      <c r="I375" s="7">
        <v>23.42</v>
      </c>
      <c r="J375" s="8">
        <v>30.55</v>
      </c>
      <c r="K375" s="8">
        <v>60.3</v>
      </c>
      <c r="L375" s="7">
        <v>0</v>
      </c>
      <c r="M375" s="7">
        <v>0</v>
      </c>
      <c r="N375" s="7">
        <v>3.29</v>
      </c>
      <c r="O375" s="8">
        <v>3.53</v>
      </c>
      <c r="P375" s="7">
        <v>-0.69</v>
      </c>
      <c r="Q375" s="7">
        <v>1.79</v>
      </c>
      <c r="R375" s="8">
        <v>4.42</v>
      </c>
      <c r="S375" s="7">
        <v>3.39</v>
      </c>
      <c r="T375" s="7">
        <v>0</v>
      </c>
      <c r="U375" s="7">
        <v>0.77</v>
      </c>
      <c r="V375" s="7">
        <v>0.23</v>
      </c>
      <c r="W375" s="7">
        <v>0.14000000000000001</v>
      </c>
      <c r="X375" s="7">
        <v>-28.34</v>
      </c>
      <c r="Y375" s="8">
        <v>77.98</v>
      </c>
      <c r="Z375" s="8">
        <v>2096</v>
      </c>
      <c r="AA375" s="7">
        <v>14.24</v>
      </c>
      <c r="AB375" s="7">
        <v>0.63</v>
      </c>
      <c r="AC375" s="8">
        <v>0.45</v>
      </c>
      <c r="AD375" s="9">
        <v>314626866.25</v>
      </c>
    </row>
    <row r="376" spans="1:30" ht="15" x14ac:dyDescent="0.25">
      <c r="A376" s="3" t="s">
        <v>599</v>
      </c>
      <c r="B376" s="7">
        <v>19.13</v>
      </c>
      <c r="C376" s="7">
        <v>0</v>
      </c>
      <c r="D376" s="8">
        <v>0.45</v>
      </c>
      <c r="E376" s="7">
        <v>-0.65</v>
      </c>
      <c r="F376" s="7">
        <v>0.17</v>
      </c>
      <c r="G376" s="7">
        <v>15.16</v>
      </c>
      <c r="H376" s="7">
        <v>21.89</v>
      </c>
      <c r="I376" s="7">
        <v>26.63</v>
      </c>
      <c r="J376" s="8">
        <v>0.55000000000000004</v>
      </c>
      <c r="K376" s="8">
        <v>3.64</v>
      </c>
      <c r="L376" s="7">
        <v>3.18</v>
      </c>
      <c r="M376" s="7">
        <v>0</v>
      </c>
      <c r="N376" s="7">
        <v>0.12</v>
      </c>
      <c r="O376" s="8">
        <v>0.52</v>
      </c>
      <c r="P376" s="7">
        <v>-0.42</v>
      </c>
      <c r="Q376" s="7">
        <v>2.3199999999999998</v>
      </c>
      <c r="R376" s="7">
        <v>-142.94</v>
      </c>
      <c r="S376" s="7">
        <v>38.35</v>
      </c>
      <c r="T376" s="7">
        <v>29.41</v>
      </c>
      <c r="U376" s="7">
        <v>-0.27</v>
      </c>
      <c r="V376" s="7">
        <v>1.27</v>
      </c>
      <c r="W376" s="7">
        <v>1.44</v>
      </c>
      <c r="X376" s="7">
        <v>15.08</v>
      </c>
      <c r="Y376" s="7">
        <v>172.08</v>
      </c>
      <c r="Z376" s="8">
        <v>0</v>
      </c>
      <c r="AA376" s="7">
        <v>-29.65</v>
      </c>
      <c r="AB376" s="7">
        <v>42.38</v>
      </c>
      <c r="AC376" s="8">
        <v>0</v>
      </c>
      <c r="AD376" s="9">
        <v>93427909.090000004</v>
      </c>
    </row>
    <row r="377" spans="1:30" ht="15" x14ac:dyDescent="0.25">
      <c r="A377" s="3" t="s">
        <v>368</v>
      </c>
      <c r="B377" s="7">
        <v>14.5</v>
      </c>
      <c r="C377" s="7">
        <v>0</v>
      </c>
      <c r="D377" s="8">
        <v>0.34</v>
      </c>
      <c r="E377" s="7">
        <v>-0.49</v>
      </c>
      <c r="F377" s="7">
        <v>0.13</v>
      </c>
      <c r="G377" s="7">
        <v>15.16</v>
      </c>
      <c r="H377" s="7">
        <v>21.89</v>
      </c>
      <c r="I377" s="7">
        <v>26.63</v>
      </c>
      <c r="J377" s="7">
        <v>0.42</v>
      </c>
      <c r="K377" s="7">
        <v>3.64</v>
      </c>
      <c r="L377" s="7">
        <v>3.18</v>
      </c>
      <c r="M377" s="7">
        <v>0</v>
      </c>
      <c r="N377" s="7">
        <v>0.09</v>
      </c>
      <c r="O377" s="7">
        <v>0.39</v>
      </c>
      <c r="P377" s="7">
        <v>-0.32</v>
      </c>
      <c r="Q377" s="7">
        <v>2.3199999999999998</v>
      </c>
      <c r="R377" s="7">
        <v>-142.94</v>
      </c>
      <c r="S377" s="7">
        <v>38.35</v>
      </c>
      <c r="T377" s="7">
        <v>29.41</v>
      </c>
      <c r="U377" s="7">
        <v>-0.27</v>
      </c>
      <c r="V377" s="7">
        <v>1.27</v>
      </c>
      <c r="W377" s="7">
        <v>1.44</v>
      </c>
      <c r="X377" s="7">
        <v>15.08</v>
      </c>
      <c r="Y377" s="8">
        <v>172.08</v>
      </c>
      <c r="Z377" s="8">
        <v>29846.21</v>
      </c>
      <c r="AA377" s="7">
        <v>-29.65</v>
      </c>
      <c r="AB377" s="7">
        <v>42.38</v>
      </c>
      <c r="AC377" s="8">
        <v>0</v>
      </c>
      <c r="AD377" s="9">
        <v>93427909.090000004</v>
      </c>
    </row>
    <row r="378" spans="1:30" ht="15" x14ac:dyDescent="0.25">
      <c r="A378" s="3" t="s">
        <v>31</v>
      </c>
      <c r="B378" s="7">
        <v>2.63</v>
      </c>
      <c r="C378" s="7">
        <v>0</v>
      </c>
      <c r="D378" s="8">
        <v>103.97</v>
      </c>
      <c r="E378" s="7">
        <v>1.6</v>
      </c>
      <c r="F378" s="7">
        <v>0.53</v>
      </c>
      <c r="G378" s="7">
        <v>24.72</v>
      </c>
      <c r="H378" s="7">
        <v>0.08</v>
      </c>
      <c r="I378" s="7">
        <v>0.48</v>
      </c>
      <c r="J378" s="7">
        <v>638.78</v>
      </c>
      <c r="K378" s="7">
        <v>815.83</v>
      </c>
      <c r="L378" s="7">
        <v>177.06</v>
      </c>
      <c r="M378" s="7">
        <v>0.44</v>
      </c>
      <c r="N378" s="7">
        <v>0.5</v>
      </c>
      <c r="O378" s="7">
        <v>2.04</v>
      </c>
      <c r="P378" s="7">
        <v>-1.25</v>
      </c>
      <c r="Q378" s="7">
        <v>1.8</v>
      </c>
      <c r="R378" s="8">
        <v>1.54</v>
      </c>
      <c r="S378" s="7">
        <v>0.51</v>
      </c>
      <c r="T378" s="7">
        <v>-5.86</v>
      </c>
      <c r="U378" s="7">
        <v>0.33</v>
      </c>
      <c r="V378" s="7">
        <v>0.67</v>
      </c>
      <c r="W378" s="7">
        <v>1.06</v>
      </c>
      <c r="X378" s="7">
        <v>29.98</v>
      </c>
      <c r="Y378" s="8">
        <v>14.55</v>
      </c>
      <c r="Z378" s="10">
        <v>441814373.95999998</v>
      </c>
      <c r="AA378" s="7">
        <v>1.65</v>
      </c>
      <c r="AB378" s="7">
        <v>0.03</v>
      </c>
      <c r="AC378" s="8">
        <v>-1.44</v>
      </c>
      <c r="AD378" s="9">
        <v>17749677610.240002</v>
      </c>
    </row>
    <row r="379" spans="1:30" ht="15" x14ac:dyDescent="0.25">
      <c r="A379" s="3" t="s">
        <v>227</v>
      </c>
      <c r="B379" s="7">
        <v>6.75</v>
      </c>
      <c r="C379" s="7">
        <v>4.53</v>
      </c>
      <c r="D379" s="8">
        <v>12.22</v>
      </c>
      <c r="E379" s="7">
        <v>1.47</v>
      </c>
      <c r="F379" s="7">
        <v>0.93</v>
      </c>
      <c r="G379" s="7">
        <v>58.38</v>
      </c>
      <c r="H379" s="7">
        <v>23.53</v>
      </c>
      <c r="I379" s="7">
        <v>16.600000000000001</v>
      </c>
      <c r="J379" s="7">
        <v>8.6300000000000008</v>
      </c>
      <c r="K379" s="8">
        <v>8.39</v>
      </c>
      <c r="L379" s="7">
        <v>-0.24</v>
      </c>
      <c r="M379" s="7">
        <v>-0.04</v>
      </c>
      <c r="N379" s="7">
        <v>2.0299999999999998</v>
      </c>
      <c r="O379" s="7">
        <v>2.58</v>
      </c>
      <c r="P379" s="7">
        <v>-1.76</v>
      </c>
      <c r="Q379" s="7">
        <v>4.4000000000000004</v>
      </c>
      <c r="R379" s="8">
        <v>12.04</v>
      </c>
      <c r="S379" s="7">
        <v>7.63</v>
      </c>
      <c r="T379" s="7">
        <v>8.6300000000000008</v>
      </c>
      <c r="U379" s="7">
        <v>0.63</v>
      </c>
      <c r="V379" s="7">
        <v>0.36</v>
      </c>
      <c r="W379" s="7">
        <v>0.46</v>
      </c>
      <c r="X379" s="7">
        <v>13.23</v>
      </c>
      <c r="Y379" s="8">
        <v>0</v>
      </c>
      <c r="Z379" s="9">
        <v>6270942.1100000003</v>
      </c>
      <c r="AA379" s="7">
        <v>4.59</v>
      </c>
      <c r="AB379" s="7">
        <v>0.55000000000000004</v>
      </c>
      <c r="AC379" s="8">
        <v>0</v>
      </c>
      <c r="AD379" s="9">
        <v>1661741028</v>
      </c>
    </row>
    <row r="380" spans="1:30" ht="15" x14ac:dyDescent="0.25">
      <c r="A380" s="3" t="s">
        <v>181</v>
      </c>
      <c r="B380" s="7">
        <v>4.0999999999999996</v>
      </c>
      <c r="C380" s="7">
        <v>3</v>
      </c>
      <c r="D380" s="8">
        <v>4.47</v>
      </c>
      <c r="E380" s="7">
        <v>0.8</v>
      </c>
      <c r="F380" s="7">
        <v>0.53</v>
      </c>
      <c r="G380" s="7">
        <v>26.24</v>
      </c>
      <c r="H380" s="7">
        <v>15.05</v>
      </c>
      <c r="I380" s="7">
        <v>17.02</v>
      </c>
      <c r="J380" s="7">
        <v>5.0599999999999996</v>
      </c>
      <c r="K380" s="7">
        <v>5.07</v>
      </c>
      <c r="L380" s="7">
        <v>0.01</v>
      </c>
      <c r="M380" s="7">
        <v>0</v>
      </c>
      <c r="N380" s="7">
        <v>0.76</v>
      </c>
      <c r="O380" s="7">
        <v>0.9</v>
      </c>
      <c r="P380" s="7">
        <v>-3.27</v>
      </c>
      <c r="Q380" s="7">
        <v>3.36</v>
      </c>
      <c r="R380" s="8">
        <v>17.989999999999998</v>
      </c>
      <c r="S380" s="7">
        <v>11.86</v>
      </c>
      <c r="T380" s="7">
        <v>12.72</v>
      </c>
      <c r="U380" s="7">
        <v>0.66</v>
      </c>
      <c r="V380" s="7">
        <v>0.34</v>
      </c>
      <c r="W380" s="7">
        <v>0.7</v>
      </c>
      <c r="X380" s="7">
        <v>0</v>
      </c>
      <c r="Y380" s="8">
        <v>0</v>
      </c>
      <c r="Z380" s="9">
        <v>6164826.46</v>
      </c>
      <c r="AA380" s="7">
        <v>5.09</v>
      </c>
      <c r="AB380" s="7">
        <v>0.92</v>
      </c>
      <c r="AC380" s="8">
        <v>0.27</v>
      </c>
      <c r="AD380" s="9">
        <v>3364210822.5</v>
      </c>
    </row>
    <row r="381" spans="1:30" ht="15" x14ac:dyDescent="0.25">
      <c r="A381" s="3" t="s">
        <v>250</v>
      </c>
      <c r="B381" s="7">
        <v>14</v>
      </c>
      <c r="C381" s="7">
        <v>0</v>
      </c>
      <c r="D381" s="8">
        <v>-2.17</v>
      </c>
      <c r="E381" s="7">
        <v>-0.11</v>
      </c>
      <c r="F381" s="7">
        <v>0.71</v>
      </c>
      <c r="G381" s="7">
        <v>0</v>
      </c>
      <c r="H381" s="8">
        <v>0</v>
      </c>
      <c r="I381" s="8">
        <v>0</v>
      </c>
      <c r="J381" s="7">
        <v>-181.31</v>
      </c>
      <c r="K381" s="7">
        <v>-719.57</v>
      </c>
      <c r="L381" s="7">
        <v>-538.27</v>
      </c>
      <c r="M381" s="7">
        <v>0</v>
      </c>
      <c r="N381" s="7">
        <v>0</v>
      </c>
      <c r="O381" s="7">
        <v>-0.1</v>
      </c>
      <c r="P381" s="7">
        <v>-0.75</v>
      </c>
      <c r="Q381" s="7">
        <v>0.01</v>
      </c>
      <c r="R381" s="8">
        <v>-4.97</v>
      </c>
      <c r="S381" s="7">
        <v>-32.75</v>
      </c>
      <c r="T381" s="7">
        <v>0.28000000000000003</v>
      </c>
      <c r="U381" s="7">
        <v>-6.58</v>
      </c>
      <c r="V381" s="7">
        <v>7.6</v>
      </c>
      <c r="W381" s="7">
        <v>0</v>
      </c>
      <c r="X381" s="7">
        <v>-6.95</v>
      </c>
      <c r="Y381" s="7">
        <v>0</v>
      </c>
      <c r="Z381" s="8">
        <v>0</v>
      </c>
      <c r="AA381" s="7">
        <v>-129.88</v>
      </c>
      <c r="AB381" s="7">
        <v>-6.46</v>
      </c>
      <c r="AC381" s="8">
        <v>0.03</v>
      </c>
      <c r="AD381" s="9">
        <v>90834562</v>
      </c>
    </row>
    <row r="382" spans="1:30" ht="15" x14ac:dyDescent="0.25">
      <c r="A382" s="3" t="s">
        <v>382</v>
      </c>
      <c r="B382" s="7">
        <v>25.65</v>
      </c>
      <c r="C382" s="7">
        <v>0</v>
      </c>
      <c r="D382" s="8">
        <v>-0.11</v>
      </c>
      <c r="E382" s="7">
        <v>-0.09</v>
      </c>
      <c r="F382" s="7">
        <v>0.05</v>
      </c>
      <c r="G382" s="7">
        <v>36.42</v>
      </c>
      <c r="H382" s="7">
        <v>13.74</v>
      </c>
      <c r="I382" s="7">
        <v>-83.87</v>
      </c>
      <c r="J382" s="7">
        <v>0.65</v>
      </c>
      <c r="K382" s="7">
        <v>3.88</v>
      </c>
      <c r="L382" s="7">
        <v>3.23</v>
      </c>
      <c r="M382" s="7">
        <v>0</v>
      </c>
      <c r="N382" s="7">
        <v>0.09</v>
      </c>
      <c r="O382" s="7">
        <v>-0.05</v>
      </c>
      <c r="P382" s="7">
        <v>-0.08</v>
      </c>
      <c r="Q382" s="7">
        <v>0.25</v>
      </c>
      <c r="R382" s="8">
        <v>-80.56</v>
      </c>
      <c r="S382" s="7">
        <v>-47.52</v>
      </c>
      <c r="T382" s="7">
        <v>-19.5</v>
      </c>
      <c r="U382" s="7">
        <v>-0.59</v>
      </c>
      <c r="V382" s="7">
        <v>1.59</v>
      </c>
      <c r="W382" s="7">
        <v>0.56999999999999995</v>
      </c>
      <c r="X382" s="7">
        <v>10.41</v>
      </c>
      <c r="Y382" s="8">
        <v>0</v>
      </c>
      <c r="Z382" s="12">
        <v>62056.800000000003</v>
      </c>
      <c r="AA382" s="7">
        <v>-298.68</v>
      </c>
      <c r="AB382" s="7">
        <v>-240.61</v>
      </c>
      <c r="AC382" s="8">
        <v>0</v>
      </c>
      <c r="AD382" s="9">
        <v>63618669</v>
      </c>
    </row>
    <row r="383" spans="1:30" ht="15" x14ac:dyDescent="0.25">
      <c r="A383" s="3" t="s">
        <v>348</v>
      </c>
      <c r="B383" s="7">
        <v>6.5</v>
      </c>
      <c r="C383" s="7">
        <v>0</v>
      </c>
      <c r="D383" s="8">
        <v>2.33</v>
      </c>
      <c r="E383" s="8">
        <v>-0.13</v>
      </c>
      <c r="F383" s="7">
        <v>0.17</v>
      </c>
      <c r="G383" s="7">
        <v>25.22</v>
      </c>
      <c r="H383" s="8">
        <v>17.77</v>
      </c>
      <c r="I383" s="8">
        <v>6.02</v>
      </c>
      <c r="J383" s="7">
        <v>0.79</v>
      </c>
      <c r="K383" s="7">
        <v>0.8</v>
      </c>
      <c r="L383" s="7">
        <v>0.01</v>
      </c>
      <c r="M383" s="7">
        <v>0</v>
      </c>
      <c r="N383" s="7">
        <v>0.14000000000000001</v>
      </c>
      <c r="O383" s="8">
        <v>-0.12</v>
      </c>
      <c r="P383" s="7">
        <v>-0.33</v>
      </c>
      <c r="Q383" s="7">
        <v>0.25</v>
      </c>
      <c r="R383" s="8">
        <v>-5.72</v>
      </c>
      <c r="S383" s="7">
        <v>7.33</v>
      </c>
      <c r="T383" s="8">
        <v>-14.63</v>
      </c>
      <c r="U383" s="7">
        <v>-1.28</v>
      </c>
      <c r="V383" s="7">
        <v>2.2799999999999998</v>
      </c>
      <c r="W383" s="7">
        <v>1.22</v>
      </c>
      <c r="X383" s="7">
        <v>10.24</v>
      </c>
      <c r="Y383" s="8">
        <v>0</v>
      </c>
      <c r="Z383" s="8">
        <v>34716.89</v>
      </c>
      <c r="AA383" s="7">
        <v>-48.67</v>
      </c>
      <c r="AB383" s="7">
        <v>2.78</v>
      </c>
      <c r="AC383" s="8">
        <v>0.01</v>
      </c>
      <c r="AD383" s="9">
        <v>46150650</v>
      </c>
    </row>
    <row r="384" spans="1:30" ht="15" x14ac:dyDescent="0.25">
      <c r="A384" s="3" t="s">
        <v>297</v>
      </c>
      <c r="B384" s="7">
        <v>447.5</v>
      </c>
      <c r="C384" s="7">
        <v>10.31</v>
      </c>
      <c r="D384" s="8">
        <v>11</v>
      </c>
      <c r="E384" s="8">
        <v>5.92</v>
      </c>
      <c r="F384" s="7">
        <v>2.5499999999999998</v>
      </c>
      <c r="G384" s="8">
        <v>12.17</v>
      </c>
      <c r="H384" s="8">
        <v>83518.259999999995</v>
      </c>
      <c r="I384" s="8">
        <v>81979.61</v>
      </c>
      <c r="J384" s="7">
        <v>10.8</v>
      </c>
      <c r="K384" s="7">
        <v>11.02</v>
      </c>
      <c r="L384" s="7">
        <v>0.23</v>
      </c>
      <c r="M384" s="8">
        <v>0.13</v>
      </c>
      <c r="N384" s="8">
        <v>9017.14</v>
      </c>
      <c r="O384" s="8">
        <v>9.33</v>
      </c>
      <c r="P384" s="7">
        <v>-4.18</v>
      </c>
      <c r="Q384" s="7">
        <v>3.34</v>
      </c>
      <c r="R384" s="8">
        <v>53.79</v>
      </c>
      <c r="S384" s="7">
        <v>23.17</v>
      </c>
      <c r="T384" s="8">
        <v>26.16</v>
      </c>
      <c r="U384" s="7">
        <v>0.43</v>
      </c>
      <c r="V384" s="7">
        <v>0.56999999999999995</v>
      </c>
      <c r="W384" s="7">
        <v>0</v>
      </c>
      <c r="X384" s="7">
        <v>-16.12</v>
      </c>
      <c r="Y384" s="8">
        <v>18.739999999999998</v>
      </c>
      <c r="Z384" s="9">
        <v>972386.88</v>
      </c>
      <c r="AA384" s="8">
        <v>75.64</v>
      </c>
      <c r="AB384" s="7">
        <v>40.68</v>
      </c>
      <c r="AC384" s="8">
        <v>0.08</v>
      </c>
      <c r="AD384" s="9">
        <v>5482421397.5</v>
      </c>
    </row>
    <row r="385" spans="1:30" ht="15" x14ac:dyDescent="0.25">
      <c r="A385" s="3" t="s">
        <v>233</v>
      </c>
      <c r="B385" s="7">
        <v>7.45</v>
      </c>
      <c r="C385" s="7">
        <v>4.18</v>
      </c>
      <c r="D385" s="8">
        <v>13.57</v>
      </c>
      <c r="E385" s="7">
        <v>1.35</v>
      </c>
      <c r="F385" s="7">
        <v>0.23</v>
      </c>
      <c r="G385" s="7">
        <v>69.680000000000007</v>
      </c>
      <c r="H385" s="8">
        <v>18.43</v>
      </c>
      <c r="I385" s="8">
        <v>10.8</v>
      </c>
      <c r="J385" s="7">
        <v>7.96</v>
      </c>
      <c r="K385" s="7">
        <v>7.96</v>
      </c>
      <c r="L385" s="7">
        <v>0</v>
      </c>
      <c r="M385" s="7">
        <v>0</v>
      </c>
      <c r="N385" s="8">
        <v>1.47</v>
      </c>
      <c r="O385" s="7">
        <v>0</v>
      </c>
      <c r="P385" s="7">
        <v>-0.32</v>
      </c>
      <c r="Q385" s="7">
        <v>0</v>
      </c>
      <c r="R385" s="8">
        <v>9.9499999999999993</v>
      </c>
      <c r="S385" s="7">
        <v>1.71</v>
      </c>
      <c r="T385" s="7">
        <v>0</v>
      </c>
      <c r="U385" s="7">
        <v>0.17</v>
      </c>
      <c r="V385" s="7">
        <v>0.83</v>
      </c>
      <c r="W385" s="7">
        <v>0.16</v>
      </c>
      <c r="X385" s="7">
        <v>0</v>
      </c>
      <c r="Y385" s="8">
        <v>0</v>
      </c>
      <c r="Z385" s="9">
        <v>4791991.3600000003</v>
      </c>
      <c r="AA385" s="8">
        <v>5.52</v>
      </c>
      <c r="AB385" s="7">
        <v>0.55000000000000004</v>
      </c>
      <c r="AC385" s="8">
        <v>0.1</v>
      </c>
      <c r="AD385" s="9">
        <v>1737026666.6700001</v>
      </c>
    </row>
    <row r="386" spans="1:30" ht="15" x14ac:dyDescent="0.25">
      <c r="A386" s="3" t="s">
        <v>342</v>
      </c>
      <c r="B386" s="7">
        <v>2.56</v>
      </c>
      <c r="C386" s="7">
        <v>4.05</v>
      </c>
      <c r="D386" s="8">
        <v>13.99</v>
      </c>
      <c r="E386" s="8">
        <v>1.39</v>
      </c>
      <c r="F386" s="7">
        <v>0.24</v>
      </c>
      <c r="G386" s="7">
        <v>69.680000000000007</v>
      </c>
      <c r="H386" s="7">
        <v>18.43</v>
      </c>
      <c r="I386" s="7">
        <v>10.8</v>
      </c>
      <c r="J386" s="7">
        <v>8.1999999999999993</v>
      </c>
      <c r="K386" s="7">
        <v>7.96</v>
      </c>
      <c r="L386" s="7">
        <v>0</v>
      </c>
      <c r="M386" s="7">
        <v>0</v>
      </c>
      <c r="N386" s="7">
        <v>1.51</v>
      </c>
      <c r="O386" s="8">
        <v>0</v>
      </c>
      <c r="P386" s="8">
        <v>-0.33</v>
      </c>
      <c r="Q386" s="7">
        <v>0</v>
      </c>
      <c r="R386" s="8">
        <v>9.9499999999999993</v>
      </c>
      <c r="S386" s="7">
        <v>1.71</v>
      </c>
      <c r="T386" s="8">
        <v>0</v>
      </c>
      <c r="U386" s="7">
        <v>0.17</v>
      </c>
      <c r="V386" s="7">
        <v>0.83</v>
      </c>
      <c r="W386" s="7">
        <v>0.16</v>
      </c>
      <c r="X386" s="7">
        <v>0</v>
      </c>
      <c r="Y386" s="8">
        <v>0</v>
      </c>
      <c r="Z386" s="8">
        <v>17775.68</v>
      </c>
      <c r="AA386" s="7">
        <v>1.84</v>
      </c>
      <c r="AB386" s="7">
        <v>0.18</v>
      </c>
      <c r="AC386" s="8">
        <v>0.1</v>
      </c>
      <c r="AD386" s="9">
        <v>1737026666.6700001</v>
      </c>
    </row>
    <row r="387" spans="1:30" ht="15" x14ac:dyDescent="0.25">
      <c r="A387" s="3" t="s">
        <v>323</v>
      </c>
      <c r="B387" s="7">
        <v>2.34</v>
      </c>
      <c r="C387" s="7">
        <v>4.43</v>
      </c>
      <c r="D387" s="8">
        <v>12.79</v>
      </c>
      <c r="E387" s="8">
        <v>1.27</v>
      </c>
      <c r="F387" s="7">
        <v>0.22</v>
      </c>
      <c r="G387" s="7">
        <v>69.680000000000007</v>
      </c>
      <c r="H387" s="8">
        <v>18.43</v>
      </c>
      <c r="I387" s="8">
        <v>10.8</v>
      </c>
      <c r="J387" s="7">
        <v>7.5</v>
      </c>
      <c r="K387" s="7">
        <v>7.96</v>
      </c>
      <c r="L387" s="7">
        <v>0</v>
      </c>
      <c r="M387" s="7">
        <v>0</v>
      </c>
      <c r="N387" s="7">
        <v>1.38</v>
      </c>
      <c r="O387" s="8">
        <v>0</v>
      </c>
      <c r="P387" s="8">
        <v>-0.3</v>
      </c>
      <c r="Q387" s="7">
        <v>0</v>
      </c>
      <c r="R387" s="7">
        <v>9.9499999999999993</v>
      </c>
      <c r="S387" s="7">
        <v>1.71</v>
      </c>
      <c r="T387" s="8">
        <v>0</v>
      </c>
      <c r="U387" s="7">
        <v>0.17</v>
      </c>
      <c r="V387" s="7">
        <v>0.83</v>
      </c>
      <c r="W387" s="7">
        <v>0.16</v>
      </c>
      <c r="X387" s="7">
        <v>0</v>
      </c>
      <c r="Y387" s="8">
        <v>0</v>
      </c>
      <c r="Z387" s="8">
        <v>45081.68</v>
      </c>
      <c r="AA387" s="8">
        <v>1.84</v>
      </c>
      <c r="AB387" s="7">
        <v>0.18</v>
      </c>
      <c r="AC387" s="8">
        <v>0.09</v>
      </c>
      <c r="AD387" s="9">
        <v>1737026666.6700001</v>
      </c>
    </row>
    <row r="388" spans="1:30" ht="15" x14ac:dyDescent="0.25">
      <c r="A388" s="3" t="s">
        <v>185</v>
      </c>
      <c r="B388" s="7">
        <v>8.24</v>
      </c>
      <c r="C388" s="7">
        <v>0</v>
      </c>
      <c r="D388" s="8">
        <v>32.29</v>
      </c>
      <c r="E388" s="8">
        <v>1.56</v>
      </c>
      <c r="F388" s="7">
        <v>1.46</v>
      </c>
      <c r="G388" s="7">
        <v>89.47</v>
      </c>
      <c r="H388" s="8">
        <v>6.23</v>
      </c>
      <c r="I388" s="8">
        <v>14.75</v>
      </c>
      <c r="J388" s="7">
        <v>76.45</v>
      </c>
      <c r="K388" s="7">
        <v>36.94</v>
      </c>
      <c r="L388" s="7">
        <v>-39.51</v>
      </c>
      <c r="M388" s="7">
        <v>-0.81</v>
      </c>
      <c r="N388" s="7">
        <v>4.76</v>
      </c>
      <c r="O388" s="8">
        <v>1.91</v>
      </c>
      <c r="P388" s="8">
        <v>-8.4</v>
      </c>
      <c r="Q388" s="7">
        <v>13.23</v>
      </c>
      <c r="R388" s="7">
        <v>4.84</v>
      </c>
      <c r="S388" s="7">
        <v>4.5199999999999996</v>
      </c>
      <c r="T388" s="8">
        <v>0.25</v>
      </c>
      <c r="U388" s="7">
        <v>0.93</v>
      </c>
      <c r="V388" s="7">
        <v>7.0000000000000007E-2</v>
      </c>
      <c r="W388" s="7">
        <v>0.31</v>
      </c>
      <c r="X388" s="7">
        <v>0</v>
      </c>
      <c r="Y388" s="8">
        <v>0</v>
      </c>
      <c r="Z388" s="9">
        <v>6097270</v>
      </c>
      <c r="AA388" s="8">
        <v>5.27</v>
      </c>
      <c r="AB388" s="7">
        <v>0.26</v>
      </c>
      <c r="AC388" s="8">
        <v>0</v>
      </c>
      <c r="AD388" s="9">
        <v>1043149227.2</v>
      </c>
    </row>
    <row r="389" spans="1:30" ht="15" x14ac:dyDescent="0.25">
      <c r="A389" s="3" t="s">
        <v>128</v>
      </c>
      <c r="B389" s="7">
        <v>12.01</v>
      </c>
      <c r="C389" s="7">
        <v>11.22</v>
      </c>
      <c r="D389" s="8">
        <v>4.49</v>
      </c>
      <c r="E389" s="7">
        <v>1.34</v>
      </c>
      <c r="F389" s="7">
        <v>0.21</v>
      </c>
      <c r="G389" s="7">
        <v>44.24</v>
      </c>
      <c r="H389" s="8">
        <v>31.95</v>
      </c>
      <c r="I389" s="8">
        <v>14.91</v>
      </c>
      <c r="J389" s="7">
        <v>2.1</v>
      </c>
      <c r="K389" s="7">
        <v>6.06</v>
      </c>
      <c r="L389" s="7">
        <v>3.97</v>
      </c>
      <c r="M389" s="7">
        <v>2.54</v>
      </c>
      <c r="N389" s="7">
        <v>0.67</v>
      </c>
      <c r="O389" s="7">
        <v>1.02</v>
      </c>
      <c r="P389" s="7">
        <v>-0.33</v>
      </c>
      <c r="Q389" s="7">
        <v>2.25</v>
      </c>
      <c r="R389" s="7">
        <v>29.87</v>
      </c>
      <c r="S389" s="7">
        <v>4.62</v>
      </c>
      <c r="T389" s="7">
        <v>9.7200000000000006</v>
      </c>
      <c r="U389" s="7">
        <v>0.15</v>
      </c>
      <c r="V389" s="7">
        <v>0.85</v>
      </c>
      <c r="W389" s="7">
        <v>0.31</v>
      </c>
      <c r="X389" s="7">
        <v>23.01</v>
      </c>
      <c r="Y389" s="8">
        <v>89.42</v>
      </c>
      <c r="Z389" s="9">
        <v>39353403.109999999</v>
      </c>
      <c r="AA389" s="8">
        <v>8.9499999999999993</v>
      </c>
      <c r="AB389" s="7">
        <v>2.67</v>
      </c>
      <c r="AC389" s="8">
        <v>0.02</v>
      </c>
      <c r="AD389" s="9">
        <v>4365740136.3000002</v>
      </c>
    </row>
    <row r="390" spans="1:30" ht="15" x14ac:dyDescent="0.25">
      <c r="A390" s="3" t="s">
        <v>64</v>
      </c>
      <c r="B390" s="7">
        <v>12.6</v>
      </c>
      <c r="C390" s="7">
        <v>25.64</v>
      </c>
      <c r="D390" s="7">
        <v>2.09</v>
      </c>
      <c r="E390" s="7">
        <v>2.59</v>
      </c>
      <c r="F390" s="7">
        <v>0.18</v>
      </c>
      <c r="G390" s="7">
        <v>20.37</v>
      </c>
      <c r="H390" s="7">
        <v>15.12</v>
      </c>
      <c r="I390" s="7">
        <v>4.6100000000000003</v>
      </c>
      <c r="J390" s="7">
        <v>0.64</v>
      </c>
      <c r="K390" s="7">
        <v>2.2200000000000002</v>
      </c>
      <c r="L390" s="7">
        <v>1.59</v>
      </c>
      <c r="M390" s="7">
        <v>6.46</v>
      </c>
      <c r="N390" s="7">
        <v>0.1</v>
      </c>
      <c r="O390" s="7">
        <v>1.82</v>
      </c>
      <c r="P390" s="7">
        <v>-0.32</v>
      </c>
      <c r="Q390" s="7">
        <v>1.29</v>
      </c>
      <c r="R390" s="7">
        <v>124.16</v>
      </c>
      <c r="S390" s="7">
        <v>8.59</v>
      </c>
      <c r="T390" s="7">
        <v>28.07</v>
      </c>
      <c r="U390" s="7">
        <v>7.0000000000000007E-2</v>
      </c>
      <c r="V390" s="7">
        <v>0.89</v>
      </c>
      <c r="W390" s="7">
        <v>1.86</v>
      </c>
      <c r="X390" s="7">
        <v>35.31</v>
      </c>
      <c r="Y390" s="8">
        <v>0</v>
      </c>
      <c r="Z390" s="10">
        <v>107288193.06999999</v>
      </c>
      <c r="AA390" s="7">
        <v>4.8600000000000003</v>
      </c>
      <c r="AB390" s="7">
        <v>6.03</v>
      </c>
      <c r="AC390" s="8">
        <v>0.17</v>
      </c>
      <c r="AD390" s="9">
        <v>8711260903.7999992</v>
      </c>
    </row>
    <row r="391" spans="1:30" ht="15" x14ac:dyDescent="0.25">
      <c r="A391" s="3" t="s">
        <v>497</v>
      </c>
      <c r="B391" s="7">
        <v>28.06</v>
      </c>
      <c r="C391" s="7">
        <v>1.67</v>
      </c>
      <c r="D391" s="8">
        <v>13.17</v>
      </c>
      <c r="E391" s="7">
        <v>1.93</v>
      </c>
      <c r="F391" s="7">
        <v>0.74</v>
      </c>
      <c r="G391" s="7">
        <v>33.51</v>
      </c>
      <c r="H391" s="7">
        <v>31.56</v>
      </c>
      <c r="I391" s="7">
        <v>15.88</v>
      </c>
      <c r="J391" s="7">
        <v>6.63</v>
      </c>
      <c r="K391" s="7">
        <v>8.23</v>
      </c>
      <c r="L391" s="7">
        <v>1.92</v>
      </c>
      <c r="M391" s="7">
        <v>0.56000000000000005</v>
      </c>
      <c r="N391" s="7">
        <v>2.09</v>
      </c>
      <c r="O391" s="7">
        <v>45.69</v>
      </c>
      <c r="P391" s="7">
        <v>-0.88</v>
      </c>
      <c r="Q391" s="7">
        <v>1.1100000000000001</v>
      </c>
      <c r="R391" s="7">
        <v>14.64</v>
      </c>
      <c r="S391" s="7">
        <v>5.62</v>
      </c>
      <c r="T391" s="7">
        <v>12.06</v>
      </c>
      <c r="U391" s="7">
        <v>0.38</v>
      </c>
      <c r="V391" s="7">
        <v>0.62</v>
      </c>
      <c r="W391" s="7">
        <v>0.35</v>
      </c>
      <c r="X391" s="7">
        <v>6.19</v>
      </c>
      <c r="Y391" s="8">
        <v>11.65</v>
      </c>
      <c r="Z391" s="8">
        <v>18110.330000000002</v>
      </c>
      <c r="AA391" s="7">
        <v>14.55</v>
      </c>
      <c r="AB391" s="7">
        <v>2.13</v>
      </c>
      <c r="AC391" s="8">
        <v>0.62</v>
      </c>
      <c r="AD391" s="9">
        <v>9085398061</v>
      </c>
    </row>
    <row r="392" spans="1:30" ht="15" x14ac:dyDescent="0.25">
      <c r="A392" s="3" t="s">
        <v>500</v>
      </c>
      <c r="B392" s="7">
        <v>25.06</v>
      </c>
      <c r="C392" s="7">
        <v>2.0499999999999998</v>
      </c>
      <c r="D392" s="8">
        <v>11.76</v>
      </c>
      <c r="E392" s="7">
        <v>1.72</v>
      </c>
      <c r="F392" s="7">
        <v>0.66</v>
      </c>
      <c r="G392" s="7">
        <v>33.51</v>
      </c>
      <c r="H392" s="7">
        <v>31.56</v>
      </c>
      <c r="I392" s="7">
        <v>15.88</v>
      </c>
      <c r="J392" s="7">
        <v>5.92</v>
      </c>
      <c r="K392" s="7">
        <v>8.23</v>
      </c>
      <c r="L392" s="7">
        <v>1.92</v>
      </c>
      <c r="M392" s="7">
        <v>0.56000000000000005</v>
      </c>
      <c r="N392" s="7">
        <v>1.87</v>
      </c>
      <c r="O392" s="7">
        <v>40.799999999999997</v>
      </c>
      <c r="P392" s="7">
        <v>-0.79</v>
      </c>
      <c r="Q392" s="7">
        <v>1.1100000000000001</v>
      </c>
      <c r="R392" s="7">
        <v>14.64</v>
      </c>
      <c r="S392" s="7">
        <v>5.62</v>
      </c>
      <c r="T392" s="7">
        <v>12.06</v>
      </c>
      <c r="U392" s="7">
        <v>0.38</v>
      </c>
      <c r="V392" s="7">
        <v>0.62</v>
      </c>
      <c r="W392" s="7">
        <v>0.35</v>
      </c>
      <c r="X392" s="7">
        <v>6.19</v>
      </c>
      <c r="Y392" s="8">
        <v>11.65</v>
      </c>
      <c r="Z392" s="8">
        <v>6913.5</v>
      </c>
      <c r="AA392" s="7">
        <v>14.55</v>
      </c>
      <c r="AB392" s="7">
        <v>2.13</v>
      </c>
      <c r="AC392" s="8">
        <v>0.55000000000000004</v>
      </c>
      <c r="AD392" s="9">
        <v>9085398061</v>
      </c>
    </row>
    <row r="393" spans="1:30" ht="15" x14ac:dyDescent="0.25">
      <c r="A393" s="3" t="s">
        <v>485</v>
      </c>
      <c r="B393" s="7">
        <v>25.06</v>
      </c>
      <c r="C393" s="7">
        <v>2.0499999999999998</v>
      </c>
      <c r="D393" s="8">
        <v>11.76</v>
      </c>
      <c r="E393" s="8">
        <v>1.72</v>
      </c>
      <c r="F393" s="7">
        <v>0.66</v>
      </c>
      <c r="G393" s="7">
        <v>33.51</v>
      </c>
      <c r="H393" s="7">
        <v>31.56</v>
      </c>
      <c r="I393" s="7">
        <v>15.88</v>
      </c>
      <c r="J393" s="7">
        <v>5.92</v>
      </c>
      <c r="K393" s="7">
        <v>8.23</v>
      </c>
      <c r="L393" s="7">
        <v>1.92</v>
      </c>
      <c r="M393" s="7">
        <v>0.56000000000000005</v>
      </c>
      <c r="N393" s="7">
        <v>1.87</v>
      </c>
      <c r="O393" s="8">
        <v>40.799999999999997</v>
      </c>
      <c r="P393" s="8">
        <v>-0.79</v>
      </c>
      <c r="Q393" s="7">
        <v>1.1100000000000001</v>
      </c>
      <c r="R393" s="7">
        <v>14.64</v>
      </c>
      <c r="S393" s="7">
        <v>5.62</v>
      </c>
      <c r="T393" s="8">
        <v>12.06</v>
      </c>
      <c r="U393" s="7">
        <v>0.38</v>
      </c>
      <c r="V393" s="7">
        <v>0.62</v>
      </c>
      <c r="W393" s="7">
        <v>0.35</v>
      </c>
      <c r="X393" s="7">
        <v>6.19</v>
      </c>
      <c r="Y393" s="8">
        <v>11.65</v>
      </c>
      <c r="Z393" s="12">
        <v>9347.33</v>
      </c>
      <c r="AA393" s="7">
        <v>14.55</v>
      </c>
      <c r="AB393" s="7">
        <v>2.13</v>
      </c>
      <c r="AC393" s="8">
        <v>0.55000000000000004</v>
      </c>
      <c r="AD393" s="9">
        <v>9085398061</v>
      </c>
    </row>
    <row r="394" spans="1:30" ht="15" x14ac:dyDescent="0.25">
      <c r="A394" s="3" t="s">
        <v>106</v>
      </c>
      <c r="B394" s="7">
        <v>8.92</v>
      </c>
      <c r="C394" s="7">
        <v>4.04</v>
      </c>
      <c r="D394" s="8">
        <v>5.83</v>
      </c>
      <c r="E394" s="7">
        <v>0.72</v>
      </c>
      <c r="F394" s="7">
        <v>0.21</v>
      </c>
      <c r="G394" s="7">
        <v>24.01</v>
      </c>
      <c r="H394" s="8">
        <v>15.46</v>
      </c>
      <c r="I394" s="8">
        <v>10.28</v>
      </c>
      <c r="J394" s="7">
        <v>3.87</v>
      </c>
      <c r="K394" s="7">
        <v>8.17</v>
      </c>
      <c r="L394" s="7">
        <v>4.29</v>
      </c>
      <c r="M394" s="7">
        <v>0.79</v>
      </c>
      <c r="N394" s="7">
        <v>0.6</v>
      </c>
      <c r="O394" s="7">
        <v>0.68</v>
      </c>
      <c r="P394" s="7">
        <v>-0.4</v>
      </c>
      <c r="Q394" s="7">
        <v>2.71</v>
      </c>
      <c r="R394" s="7">
        <v>12.28</v>
      </c>
      <c r="S394" s="7">
        <v>3.54</v>
      </c>
      <c r="T394" s="7">
        <v>6.39</v>
      </c>
      <c r="U394" s="7">
        <v>0.28999999999999998</v>
      </c>
      <c r="V394" s="7">
        <v>0.69</v>
      </c>
      <c r="W394" s="7">
        <v>0.34</v>
      </c>
      <c r="X394" s="7">
        <v>10.87</v>
      </c>
      <c r="Y394" s="8">
        <v>5.83</v>
      </c>
      <c r="Z394" s="9">
        <v>68628429.569999993</v>
      </c>
      <c r="AA394" s="8">
        <v>12.46</v>
      </c>
      <c r="AB394" s="7">
        <v>1.53</v>
      </c>
      <c r="AC394" s="8">
        <v>0.22</v>
      </c>
      <c r="AD394" s="9">
        <v>4286274838.4299998</v>
      </c>
    </row>
    <row r="395" spans="1:30" ht="15" x14ac:dyDescent="0.25">
      <c r="A395" s="3" t="s">
        <v>375</v>
      </c>
      <c r="B395" s="7">
        <v>50.01</v>
      </c>
      <c r="C395" s="7">
        <v>0</v>
      </c>
      <c r="D395" s="8">
        <v>-11.18</v>
      </c>
      <c r="E395" s="7">
        <v>0.39</v>
      </c>
      <c r="F395" s="7">
        <v>0.22</v>
      </c>
      <c r="G395" s="7">
        <v>28.7</v>
      </c>
      <c r="H395" s="7">
        <v>-14.52</v>
      </c>
      <c r="I395" s="7">
        <v>-17.41</v>
      </c>
      <c r="J395" s="7">
        <v>-13.41</v>
      </c>
      <c r="K395" s="8">
        <v>-16.53</v>
      </c>
      <c r="L395" s="8">
        <v>-3.23</v>
      </c>
      <c r="M395" s="7">
        <v>0.09</v>
      </c>
      <c r="N395" s="7">
        <v>1.95</v>
      </c>
      <c r="O395" s="7">
        <v>6.03</v>
      </c>
      <c r="P395" s="7">
        <v>-0.24</v>
      </c>
      <c r="Q395" s="7">
        <v>1.69</v>
      </c>
      <c r="R395" s="7">
        <v>-3.48</v>
      </c>
      <c r="S395" s="7">
        <v>-1.99</v>
      </c>
      <c r="T395" s="7">
        <v>-2.6</v>
      </c>
      <c r="U395" s="7">
        <v>0.56999999999999995</v>
      </c>
      <c r="V395" s="7">
        <v>0.43</v>
      </c>
      <c r="W395" s="7">
        <v>0.11</v>
      </c>
      <c r="X395" s="7">
        <v>-22.81</v>
      </c>
      <c r="Y395" s="8">
        <v>0</v>
      </c>
      <c r="Z395" s="8">
        <v>12300.5</v>
      </c>
      <c r="AA395" s="7">
        <v>128.31</v>
      </c>
      <c r="AB395" s="7">
        <v>-4.47</v>
      </c>
      <c r="AC395" s="8">
        <v>0.28000000000000003</v>
      </c>
      <c r="AD395" s="9">
        <v>317596500.44999999</v>
      </c>
    </row>
    <row r="396" spans="1:30" ht="15" x14ac:dyDescent="0.25">
      <c r="A396" s="3" t="s">
        <v>517</v>
      </c>
      <c r="B396" s="7">
        <v>46.5</v>
      </c>
      <c r="C396" s="7">
        <v>0</v>
      </c>
      <c r="D396" s="8">
        <v>-10.4</v>
      </c>
      <c r="E396" s="8">
        <v>0.36</v>
      </c>
      <c r="F396" s="7">
        <v>0.21</v>
      </c>
      <c r="G396" s="7">
        <v>28.7</v>
      </c>
      <c r="H396" s="7">
        <v>-14.52</v>
      </c>
      <c r="I396" s="7">
        <v>-17.41</v>
      </c>
      <c r="J396" s="7">
        <v>-12.47</v>
      </c>
      <c r="K396" s="8">
        <v>-16.53</v>
      </c>
      <c r="L396" s="8">
        <v>-3.23</v>
      </c>
      <c r="M396" s="7">
        <v>0.09</v>
      </c>
      <c r="N396" s="7">
        <v>1.81</v>
      </c>
      <c r="O396" s="8">
        <v>5.61</v>
      </c>
      <c r="P396" s="8">
        <v>-0.23</v>
      </c>
      <c r="Q396" s="7">
        <v>1.69</v>
      </c>
      <c r="R396" s="7">
        <v>-3.48</v>
      </c>
      <c r="S396" s="7">
        <v>-1.99</v>
      </c>
      <c r="T396" s="8">
        <v>-2.6</v>
      </c>
      <c r="U396" s="7">
        <v>0.56999999999999995</v>
      </c>
      <c r="V396" s="7">
        <v>0.43</v>
      </c>
      <c r="W396" s="7">
        <v>0.11</v>
      </c>
      <c r="X396" s="7">
        <v>-22.81</v>
      </c>
      <c r="Y396" s="8">
        <v>0</v>
      </c>
      <c r="Z396" s="8">
        <v>13950</v>
      </c>
      <c r="AA396" s="7">
        <v>128.31</v>
      </c>
      <c r="AB396" s="7">
        <v>-4.47</v>
      </c>
      <c r="AC396" s="8">
        <v>0.26</v>
      </c>
      <c r="AD396" s="9">
        <v>317596500.44999999</v>
      </c>
    </row>
    <row r="397" spans="1:30" ht="15" x14ac:dyDescent="0.25">
      <c r="A397" s="3" t="s">
        <v>600</v>
      </c>
      <c r="B397" s="7">
        <v>702.5</v>
      </c>
      <c r="C397" s="8">
        <v>0</v>
      </c>
      <c r="D397" s="8">
        <v>2025.93</v>
      </c>
      <c r="E397" s="8">
        <v>298.08</v>
      </c>
      <c r="F397" s="7">
        <v>69.7</v>
      </c>
      <c r="G397" s="7">
        <v>56.01</v>
      </c>
      <c r="H397" s="8">
        <v>37.520000000000003</v>
      </c>
      <c r="I397" s="8">
        <v>9.4499999999999993</v>
      </c>
      <c r="J397" s="8">
        <v>510.1</v>
      </c>
      <c r="K397" s="8">
        <v>514.73</v>
      </c>
      <c r="L397" s="8">
        <v>4.63</v>
      </c>
      <c r="M397" s="7">
        <v>2.71</v>
      </c>
      <c r="N397" s="8">
        <v>191.37</v>
      </c>
      <c r="O397" s="8">
        <v>-467.3</v>
      </c>
      <c r="P397" s="8">
        <v>-84.03</v>
      </c>
      <c r="Q397" s="7">
        <v>0.53</v>
      </c>
      <c r="R397" s="7">
        <v>14.71</v>
      </c>
      <c r="S397" s="7">
        <v>3.44</v>
      </c>
      <c r="T397" s="8">
        <v>12.41</v>
      </c>
      <c r="U397" s="7">
        <v>0.23</v>
      </c>
      <c r="V397" s="7">
        <v>0.77</v>
      </c>
      <c r="W397" s="7">
        <v>0.36</v>
      </c>
      <c r="X397" s="7">
        <v>9.1999999999999993</v>
      </c>
      <c r="Y397" s="7">
        <v>-6.8</v>
      </c>
      <c r="Z397" s="8">
        <v>0</v>
      </c>
      <c r="AA397" s="8">
        <v>2.36</v>
      </c>
      <c r="AB397" s="7">
        <v>0.35</v>
      </c>
      <c r="AC397" s="8">
        <v>7.27</v>
      </c>
      <c r="AD397" s="9">
        <v>18271898550</v>
      </c>
    </row>
    <row r="398" spans="1:30" ht="15" x14ac:dyDescent="0.25">
      <c r="A398" s="3" t="s">
        <v>601</v>
      </c>
      <c r="B398" s="7">
        <v>0</v>
      </c>
      <c r="C398" s="7">
        <v>0</v>
      </c>
      <c r="D398" s="8">
        <v>0</v>
      </c>
      <c r="E398" s="7">
        <v>0</v>
      </c>
      <c r="F398" s="7">
        <v>0</v>
      </c>
      <c r="G398" s="7">
        <v>-11.55</v>
      </c>
      <c r="H398" s="7">
        <v>-50.6</v>
      </c>
      <c r="I398" s="7">
        <v>-100.53</v>
      </c>
      <c r="J398" s="7">
        <v>0</v>
      </c>
      <c r="K398" s="8">
        <v>-5.3</v>
      </c>
      <c r="L398" s="8">
        <v>-4.95</v>
      </c>
      <c r="M398" s="7">
        <v>0</v>
      </c>
      <c r="N398" s="7">
        <v>0</v>
      </c>
      <c r="O398" s="7">
        <v>0</v>
      </c>
      <c r="P398" s="7">
        <v>0</v>
      </c>
      <c r="Q398" s="7">
        <v>0.23</v>
      </c>
      <c r="R398" s="7">
        <v>-59.91</v>
      </c>
      <c r="S398" s="8">
        <v>-43.37</v>
      </c>
      <c r="T398" s="8">
        <v>-66.73</v>
      </c>
      <c r="U398" s="7">
        <v>-0.72</v>
      </c>
      <c r="V398" s="7">
        <v>1.72</v>
      </c>
      <c r="W398" s="8">
        <v>0.43</v>
      </c>
      <c r="X398" s="7">
        <v>-19.399999999999999</v>
      </c>
      <c r="Y398" s="7">
        <v>0</v>
      </c>
      <c r="Z398" s="8">
        <v>0</v>
      </c>
      <c r="AA398" s="7">
        <v>-256.5</v>
      </c>
      <c r="AB398" s="7">
        <v>-153.66</v>
      </c>
      <c r="AC398" s="8">
        <v>0</v>
      </c>
      <c r="AD398" s="9">
        <v>6435840</v>
      </c>
    </row>
    <row r="399" spans="1:30" ht="15" x14ac:dyDescent="0.25">
      <c r="A399" s="3" t="s">
        <v>414</v>
      </c>
      <c r="B399" s="7">
        <v>40</v>
      </c>
      <c r="C399" s="7">
        <v>0</v>
      </c>
      <c r="D399" s="8">
        <v>-0.26</v>
      </c>
      <c r="E399" s="7">
        <v>-0.16</v>
      </c>
      <c r="F399" s="7">
        <v>0.11</v>
      </c>
      <c r="G399" s="7">
        <v>-11.55</v>
      </c>
      <c r="H399" s="8">
        <v>-50.6</v>
      </c>
      <c r="I399" s="8">
        <v>-100.53</v>
      </c>
      <c r="J399" s="7">
        <v>-0.52</v>
      </c>
      <c r="K399" s="8">
        <v>-5.3</v>
      </c>
      <c r="L399" s="8">
        <v>-4.95</v>
      </c>
      <c r="M399" s="7">
        <v>0</v>
      </c>
      <c r="N399" s="7">
        <v>0.26</v>
      </c>
      <c r="O399" s="7">
        <v>-0.12</v>
      </c>
      <c r="P399" s="7">
        <v>-0.16</v>
      </c>
      <c r="Q399" s="7">
        <v>0.23</v>
      </c>
      <c r="R399" s="7">
        <v>-59.91</v>
      </c>
      <c r="S399" s="8">
        <v>-43.37</v>
      </c>
      <c r="T399" s="8">
        <v>-66.73</v>
      </c>
      <c r="U399" s="7">
        <v>-0.72</v>
      </c>
      <c r="V399" s="7">
        <v>1.72</v>
      </c>
      <c r="W399" s="8">
        <v>0.43</v>
      </c>
      <c r="X399" s="7">
        <v>-19.399999999999999</v>
      </c>
      <c r="Y399" s="8">
        <v>0</v>
      </c>
      <c r="Z399" s="8">
        <v>4000</v>
      </c>
      <c r="AA399" s="8">
        <v>-256.5</v>
      </c>
      <c r="AB399" s="7">
        <v>-153.66</v>
      </c>
      <c r="AC399" s="8">
        <v>0</v>
      </c>
      <c r="AD399" s="9">
        <v>6435840</v>
      </c>
    </row>
    <row r="400" spans="1:30" ht="15" x14ac:dyDescent="0.25">
      <c r="A400" s="3" t="s">
        <v>243</v>
      </c>
      <c r="B400" s="7">
        <v>4.6100000000000003</v>
      </c>
      <c r="C400" s="7">
        <v>6.18</v>
      </c>
      <c r="D400" s="8">
        <v>11.17</v>
      </c>
      <c r="E400" s="7">
        <v>0.49</v>
      </c>
      <c r="F400" s="7">
        <v>0.3</v>
      </c>
      <c r="G400" s="7">
        <v>34.35</v>
      </c>
      <c r="H400" s="8">
        <v>8.98</v>
      </c>
      <c r="I400" s="8">
        <v>6.96</v>
      </c>
      <c r="J400" s="7">
        <v>8.66</v>
      </c>
      <c r="K400" s="8">
        <v>7.42</v>
      </c>
      <c r="L400" s="8">
        <v>-1.24</v>
      </c>
      <c r="M400" s="7">
        <v>-7.0000000000000007E-2</v>
      </c>
      <c r="N400" s="7">
        <v>0.78</v>
      </c>
      <c r="O400" s="7">
        <v>0.54</v>
      </c>
      <c r="P400" s="7">
        <v>-1.52</v>
      </c>
      <c r="Q400" s="7">
        <v>3.37</v>
      </c>
      <c r="R400" s="7">
        <v>4.43</v>
      </c>
      <c r="S400" s="8">
        <v>2.71</v>
      </c>
      <c r="T400" s="8">
        <v>3.83</v>
      </c>
      <c r="U400" s="7">
        <v>0.61</v>
      </c>
      <c r="V400" s="7">
        <v>0.38</v>
      </c>
      <c r="W400" s="7">
        <v>0.39</v>
      </c>
      <c r="X400" s="7">
        <v>57.62</v>
      </c>
      <c r="Y400" s="8">
        <v>150.69999999999999</v>
      </c>
      <c r="Z400" s="9">
        <v>1646702.54</v>
      </c>
      <c r="AA400" s="8">
        <v>9.32</v>
      </c>
      <c r="AB400" s="7">
        <v>0.41</v>
      </c>
      <c r="AC400" s="8">
        <v>5.42</v>
      </c>
      <c r="AD400" s="9">
        <v>487621920.19999999</v>
      </c>
    </row>
    <row r="401" spans="1:30" ht="15" x14ac:dyDescent="0.25">
      <c r="A401" s="3" t="s">
        <v>475</v>
      </c>
      <c r="B401" s="7">
        <v>69.739999999999995</v>
      </c>
      <c r="C401" s="7">
        <v>2.8</v>
      </c>
      <c r="D401" s="8">
        <v>10.23</v>
      </c>
      <c r="E401" s="7">
        <v>1.86</v>
      </c>
      <c r="F401" s="7">
        <v>1.31</v>
      </c>
      <c r="G401" s="7">
        <v>27.19</v>
      </c>
      <c r="H401" s="8">
        <v>12.45</v>
      </c>
      <c r="I401" s="8">
        <v>9.2200000000000006</v>
      </c>
      <c r="J401" s="7">
        <v>7.57</v>
      </c>
      <c r="K401" s="7">
        <v>5.58</v>
      </c>
      <c r="L401" s="7">
        <v>-0.22</v>
      </c>
      <c r="M401" s="7">
        <v>-0.05</v>
      </c>
      <c r="N401" s="7">
        <v>0.94</v>
      </c>
      <c r="O401" s="7">
        <v>2.61</v>
      </c>
      <c r="P401" s="7">
        <v>-5.91</v>
      </c>
      <c r="Q401" s="7">
        <v>2.81</v>
      </c>
      <c r="R401" s="7">
        <v>18.18</v>
      </c>
      <c r="S401" s="7">
        <v>12.78</v>
      </c>
      <c r="T401" s="8">
        <v>15.29</v>
      </c>
      <c r="U401" s="7">
        <v>0.7</v>
      </c>
      <c r="V401" s="7">
        <v>0.3</v>
      </c>
      <c r="W401" s="7">
        <v>1.39</v>
      </c>
      <c r="X401" s="7">
        <v>21.69</v>
      </c>
      <c r="Y401" s="7">
        <v>34.85</v>
      </c>
      <c r="Z401" s="8">
        <v>0</v>
      </c>
      <c r="AA401" s="8">
        <v>37.49</v>
      </c>
      <c r="AB401" s="7">
        <v>6.82</v>
      </c>
      <c r="AC401" s="8">
        <v>-0.95</v>
      </c>
      <c r="AD401" s="9">
        <v>469088602.19999999</v>
      </c>
    </row>
    <row r="402" spans="1:30" ht="15" x14ac:dyDescent="0.25">
      <c r="A402" s="3" t="s">
        <v>360</v>
      </c>
      <c r="B402" s="7">
        <v>38.299999999999997</v>
      </c>
      <c r="C402" s="7">
        <v>5.6</v>
      </c>
      <c r="D402" s="8">
        <v>5.62</v>
      </c>
      <c r="E402" s="7">
        <v>1.02</v>
      </c>
      <c r="F402" s="7">
        <v>0.72</v>
      </c>
      <c r="G402" s="7">
        <v>27.19</v>
      </c>
      <c r="H402" s="7">
        <v>12.45</v>
      </c>
      <c r="I402" s="7">
        <v>9.2200000000000006</v>
      </c>
      <c r="J402" s="7">
        <v>4.16</v>
      </c>
      <c r="K402" s="7">
        <v>5.58</v>
      </c>
      <c r="L402" s="7">
        <v>-0.22</v>
      </c>
      <c r="M402" s="7">
        <v>-0.05</v>
      </c>
      <c r="N402" s="7">
        <v>0.52</v>
      </c>
      <c r="O402" s="7">
        <v>1.43</v>
      </c>
      <c r="P402" s="7">
        <v>-3.25</v>
      </c>
      <c r="Q402" s="7">
        <v>2.81</v>
      </c>
      <c r="R402" s="7">
        <v>18.18</v>
      </c>
      <c r="S402" s="7">
        <v>12.78</v>
      </c>
      <c r="T402" s="8">
        <v>15.29</v>
      </c>
      <c r="U402" s="7">
        <v>0.7</v>
      </c>
      <c r="V402" s="7">
        <v>0.3</v>
      </c>
      <c r="W402" s="7">
        <v>1.39</v>
      </c>
      <c r="X402" s="7">
        <v>21.69</v>
      </c>
      <c r="Y402" s="8">
        <v>34.85</v>
      </c>
      <c r="Z402" s="12">
        <v>68610.460000000006</v>
      </c>
      <c r="AA402" s="7">
        <v>37.49</v>
      </c>
      <c r="AB402" s="7">
        <v>6.82</v>
      </c>
      <c r="AC402" s="8">
        <v>-0.52</v>
      </c>
      <c r="AD402" s="9">
        <v>469088602.19999999</v>
      </c>
    </row>
    <row r="403" spans="1:30" ht="15" x14ac:dyDescent="0.25">
      <c r="A403" s="3" t="s">
        <v>76</v>
      </c>
      <c r="B403" s="7">
        <v>23.55</v>
      </c>
      <c r="C403" s="7">
        <v>3.17</v>
      </c>
      <c r="D403" s="7">
        <v>24.46</v>
      </c>
      <c r="E403" s="7">
        <v>2.1800000000000002</v>
      </c>
      <c r="F403" s="7">
        <v>1.32</v>
      </c>
      <c r="G403" s="7">
        <v>79.14</v>
      </c>
      <c r="H403" s="7">
        <v>53.45</v>
      </c>
      <c r="I403" s="7">
        <v>40.14</v>
      </c>
      <c r="J403" s="7">
        <v>18.37</v>
      </c>
      <c r="K403" s="7">
        <v>21.17</v>
      </c>
      <c r="L403" s="7">
        <v>2.8</v>
      </c>
      <c r="M403" s="7">
        <v>0.33</v>
      </c>
      <c r="N403" s="7">
        <v>9.82</v>
      </c>
      <c r="O403" s="7">
        <v>27.63</v>
      </c>
      <c r="P403" s="7">
        <v>-1.54</v>
      </c>
      <c r="Q403" s="7">
        <v>1.48</v>
      </c>
      <c r="R403" s="7">
        <v>8.92</v>
      </c>
      <c r="S403" s="7">
        <v>5.38</v>
      </c>
      <c r="T403" s="8">
        <v>7.68</v>
      </c>
      <c r="U403" s="7">
        <v>0.6</v>
      </c>
      <c r="V403" s="7">
        <v>0.4</v>
      </c>
      <c r="W403" s="7">
        <v>0.13</v>
      </c>
      <c r="X403" s="7">
        <v>3.03</v>
      </c>
      <c r="Y403" s="8">
        <v>13.14</v>
      </c>
      <c r="Z403" s="9">
        <v>96704520.890000001</v>
      </c>
      <c r="AA403" s="7">
        <v>10.79</v>
      </c>
      <c r="AB403" s="7">
        <v>0.96</v>
      </c>
      <c r="AC403" s="8">
        <v>-0.8</v>
      </c>
      <c r="AD403" s="9">
        <v>14183964258.75</v>
      </c>
    </row>
    <row r="404" spans="1:30" ht="15" x14ac:dyDescent="0.25">
      <c r="A404" s="3" t="s">
        <v>479</v>
      </c>
      <c r="B404" s="7">
        <v>16.05</v>
      </c>
      <c r="C404" s="7">
        <v>0</v>
      </c>
      <c r="D404" s="7">
        <v>0.25</v>
      </c>
      <c r="E404" s="7">
        <v>-0.67</v>
      </c>
      <c r="F404" s="7">
        <v>0.14000000000000001</v>
      </c>
      <c r="G404" s="7">
        <v>16.2</v>
      </c>
      <c r="H404" s="7">
        <v>7.43</v>
      </c>
      <c r="I404" s="7">
        <v>50.42</v>
      </c>
      <c r="J404" s="7">
        <v>1.72</v>
      </c>
      <c r="K404" s="7">
        <v>4.3499999999999996</v>
      </c>
      <c r="L404" s="7">
        <v>3.13</v>
      </c>
      <c r="M404" s="7">
        <v>0</v>
      </c>
      <c r="N404" s="7">
        <v>0.13</v>
      </c>
      <c r="O404" s="7">
        <v>-2.4900000000000002</v>
      </c>
      <c r="P404" s="7">
        <v>-0.23</v>
      </c>
      <c r="Q404" s="7">
        <v>0.88</v>
      </c>
      <c r="R404" s="7">
        <v>-266.14</v>
      </c>
      <c r="S404" s="7">
        <v>54.32</v>
      </c>
      <c r="T404" s="8">
        <v>170.36</v>
      </c>
      <c r="U404" s="7">
        <v>-0.2</v>
      </c>
      <c r="V404" s="7">
        <v>1.21</v>
      </c>
      <c r="W404" s="7">
        <v>1.08</v>
      </c>
      <c r="X404" s="7">
        <v>14.95</v>
      </c>
      <c r="Y404" s="8">
        <v>0</v>
      </c>
      <c r="Z404" s="8">
        <v>1734.67</v>
      </c>
      <c r="AA404" s="7">
        <v>-23.84</v>
      </c>
      <c r="AB404" s="7">
        <v>63.46</v>
      </c>
      <c r="AC404" s="8">
        <v>0</v>
      </c>
      <c r="AD404" s="9">
        <v>23426934.149999999</v>
      </c>
    </row>
    <row r="405" spans="1:30" ht="15" x14ac:dyDescent="0.25">
      <c r="A405" s="3" t="s">
        <v>353</v>
      </c>
      <c r="B405" s="7">
        <v>9.0500000000000007</v>
      </c>
      <c r="C405" s="7">
        <v>0</v>
      </c>
      <c r="D405" s="8">
        <v>0.14000000000000001</v>
      </c>
      <c r="E405" s="7">
        <v>-0.38</v>
      </c>
      <c r="F405" s="7">
        <v>0.08</v>
      </c>
      <c r="G405" s="7">
        <v>16.2</v>
      </c>
      <c r="H405" s="8">
        <v>7.43</v>
      </c>
      <c r="I405" s="8">
        <v>50.42</v>
      </c>
      <c r="J405" s="7">
        <v>0.97</v>
      </c>
      <c r="K405" s="7">
        <v>4.3499999999999996</v>
      </c>
      <c r="L405" s="7">
        <v>3.13</v>
      </c>
      <c r="M405" s="7">
        <v>0</v>
      </c>
      <c r="N405" s="7">
        <v>7.0000000000000007E-2</v>
      </c>
      <c r="O405" s="7">
        <v>-1.41</v>
      </c>
      <c r="P405" s="7">
        <v>-0.13</v>
      </c>
      <c r="Q405" s="7">
        <v>0.88</v>
      </c>
      <c r="R405" s="7">
        <v>-266.14</v>
      </c>
      <c r="S405" s="7">
        <v>54.32</v>
      </c>
      <c r="T405" s="8">
        <v>170.36</v>
      </c>
      <c r="U405" s="7">
        <v>-0.2</v>
      </c>
      <c r="V405" s="7">
        <v>1.21</v>
      </c>
      <c r="W405" s="7">
        <v>1.08</v>
      </c>
      <c r="X405" s="7">
        <v>14.95</v>
      </c>
      <c r="Y405" s="8">
        <v>0</v>
      </c>
      <c r="Z405" s="8">
        <v>19646.810000000001</v>
      </c>
      <c r="AA405" s="8">
        <v>-23.84</v>
      </c>
      <c r="AB405" s="7">
        <v>63.46</v>
      </c>
      <c r="AC405" s="8">
        <v>0</v>
      </c>
      <c r="AD405" s="9">
        <v>23426934.149999999</v>
      </c>
    </row>
    <row r="406" spans="1:30" ht="15" x14ac:dyDescent="0.25">
      <c r="A406" s="3" t="s">
        <v>172</v>
      </c>
      <c r="B406" s="7">
        <v>15.1</v>
      </c>
      <c r="C406" s="7">
        <v>10.86</v>
      </c>
      <c r="D406" s="7">
        <v>3.59</v>
      </c>
      <c r="E406" s="7">
        <v>0.65</v>
      </c>
      <c r="F406" s="7">
        <v>0.17</v>
      </c>
      <c r="G406" s="7">
        <v>12.85</v>
      </c>
      <c r="H406" s="8">
        <v>9.9700000000000006</v>
      </c>
      <c r="I406" s="8">
        <v>4.3499999999999996</v>
      </c>
      <c r="J406" s="7">
        <v>1.57</v>
      </c>
      <c r="K406" s="7">
        <v>4.4800000000000004</v>
      </c>
      <c r="L406" s="7">
        <v>2.91</v>
      </c>
      <c r="M406" s="7">
        <v>1.2</v>
      </c>
      <c r="N406" s="7">
        <v>0.16</v>
      </c>
      <c r="O406" s="7">
        <v>1.32</v>
      </c>
      <c r="P406" s="7">
        <v>-0.35</v>
      </c>
      <c r="Q406" s="7">
        <v>1.34</v>
      </c>
      <c r="R406" s="7">
        <v>17.95</v>
      </c>
      <c r="S406" s="7">
        <v>4.7699999999999996</v>
      </c>
      <c r="T406" s="7">
        <v>11.76</v>
      </c>
      <c r="U406" s="7">
        <v>0.27</v>
      </c>
      <c r="V406" s="7">
        <v>0.71</v>
      </c>
      <c r="W406" s="7">
        <v>1.0900000000000001</v>
      </c>
      <c r="X406" s="7">
        <v>14.96</v>
      </c>
      <c r="Y406" s="8">
        <v>97.43</v>
      </c>
      <c r="Z406" s="9">
        <v>23168866.18</v>
      </c>
      <c r="AA406" s="8">
        <v>23.4</v>
      </c>
      <c r="AB406" s="7">
        <v>4.2</v>
      </c>
      <c r="AC406" s="8">
        <v>-0.01</v>
      </c>
      <c r="AD406" s="9">
        <v>2321165975.0999999</v>
      </c>
    </row>
    <row r="407" spans="1:30" ht="15" x14ac:dyDescent="0.25">
      <c r="A407" s="3" t="s">
        <v>602</v>
      </c>
      <c r="B407" s="7">
        <v>64.37</v>
      </c>
      <c r="C407" s="7">
        <v>0</v>
      </c>
      <c r="D407" s="8">
        <v>11.8</v>
      </c>
      <c r="E407" s="7">
        <v>2.76</v>
      </c>
      <c r="F407" s="7">
        <v>1.1499999999999999</v>
      </c>
      <c r="G407" s="7">
        <v>41.15</v>
      </c>
      <c r="H407" s="8">
        <v>16.489999999999998</v>
      </c>
      <c r="I407" s="8">
        <v>9.34</v>
      </c>
      <c r="J407" s="7">
        <v>6.68</v>
      </c>
      <c r="K407" s="7">
        <v>5.0599999999999996</v>
      </c>
      <c r="L407" s="7">
        <v>1.17</v>
      </c>
      <c r="M407" s="7">
        <v>0.48</v>
      </c>
      <c r="N407" s="7">
        <v>1.1000000000000001</v>
      </c>
      <c r="O407" s="7">
        <v>3.2</v>
      </c>
      <c r="P407" s="7">
        <v>-2.87</v>
      </c>
      <c r="Q407" s="7">
        <v>2.52</v>
      </c>
      <c r="R407" s="7">
        <v>23.42</v>
      </c>
      <c r="S407" s="7">
        <v>9.77</v>
      </c>
      <c r="T407" s="7">
        <v>15.89</v>
      </c>
      <c r="U407" s="7">
        <v>0.42</v>
      </c>
      <c r="V407" s="7">
        <v>0.57999999999999996</v>
      </c>
      <c r="W407" s="7">
        <v>1.05</v>
      </c>
      <c r="X407" s="7">
        <v>7.87</v>
      </c>
      <c r="Y407" s="7">
        <v>35.19</v>
      </c>
      <c r="Z407" s="8">
        <v>0</v>
      </c>
      <c r="AA407" s="8">
        <v>23.3</v>
      </c>
      <c r="AB407" s="7">
        <v>5.46</v>
      </c>
      <c r="AC407" s="8">
        <v>-1.1399999999999999</v>
      </c>
      <c r="AD407" s="9">
        <v>508315292.42000002</v>
      </c>
    </row>
    <row r="408" spans="1:30" ht="15" x14ac:dyDescent="0.25">
      <c r="A408" s="3" t="s">
        <v>603</v>
      </c>
      <c r="B408" s="7">
        <v>19.02</v>
      </c>
      <c r="C408" s="7">
        <v>0</v>
      </c>
      <c r="D408" s="7">
        <v>3.49</v>
      </c>
      <c r="E408" s="7">
        <v>0.82</v>
      </c>
      <c r="F408" s="7">
        <v>0.34</v>
      </c>
      <c r="G408" s="7">
        <v>41.15</v>
      </c>
      <c r="H408" s="8">
        <v>16.489999999999998</v>
      </c>
      <c r="I408" s="8">
        <v>9.34</v>
      </c>
      <c r="J408" s="7">
        <v>1.97</v>
      </c>
      <c r="K408" s="7">
        <v>5.0599999999999996</v>
      </c>
      <c r="L408" s="7">
        <v>1.17</v>
      </c>
      <c r="M408" s="7">
        <v>0.48</v>
      </c>
      <c r="N408" s="7">
        <v>0.33</v>
      </c>
      <c r="O408" s="7">
        <v>0.94</v>
      </c>
      <c r="P408" s="7">
        <v>-0.85</v>
      </c>
      <c r="Q408" s="7">
        <v>2.52</v>
      </c>
      <c r="R408" s="7">
        <v>23.42</v>
      </c>
      <c r="S408" s="7">
        <v>9.77</v>
      </c>
      <c r="T408" s="7">
        <v>15.89</v>
      </c>
      <c r="U408" s="7">
        <v>0.42</v>
      </c>
      <c r="V408" s="7">
        <v>0.57999999999999996</v>
      </c>
      <c r="W408" s="7">
        <v>1.05</v>
      </c>
      <c r="X408" s="7">
        <v>7.87</v>
      </c>
      <c r="Y408" s="7">
        <v>35.19</v>
      </c>
      <c r="Z408" s="8">
        <v>0</v>
      </c>
      <c r="AA408" s="8">
        <v>23.3</v>
      </c>
      <c r="AB408" s="7">
        <v>5.46</v>
      </c>
      <c r="AC408" s="8">
        <v>-0.34</v>
      </c>
      <c r="AD408" s="9">
        <v>508315292.42000002</v>
      </c>
    </row>
    <row r="409" spans="1:30" ht="15" x14ac:dyDescent="0.25">
      <c r="A409" s="3" t="s">
        <v>604</v>
      </c>
      <c r="B409" s="8">
        <v>0</v>
      </c>
      <c r="C409" s="7">
        <v>0</v>
      </c>
      <c r="D409" s="8">
        <v>0</v>
      </c>
      <c r="E409" s="7">
        <v>0</v>
      </c>
      <c r="F409" s="7">
        <v>0</v>
      </c>
      <c r="G409" s="7">
        <v>49.3</v>
      </c>
      <c r="H409" s="8">
        <v>42.94</v>
      </c>
      <c r="I409" s="8">
        <v>14.12</v>
      </c>
      <c r="J409" s="8">
        <v>0</v>
      </c>
      <c r="K409" s="8">
        <v>2.78</v>
      </c>
      <c r="L409" s="7">
        <v>2.78</v>
      </c>
      <c r="M409" s="7">
        <v>7.16</v>
      </c>
      <c r="N409" s="7">
        <v>0</v>
      </c>
      <c r="O409" s="8">
        <v>0</v>
      </c>
      <c r="P409" s="7">
        <v>0</v>
      </c>
      <c r="Q409" s="7">
        <v>4.1100000000000003</v>
      </c>
      <c r="R409" s="7">
        <v>84.81</v>
      </c>
      <c r="S409" s="7">
        <v>5.22</v>
      </c>
      <c r="T409" s="7">
        <v>10.02</v>
      </c>
      <c r="U409" s="7">
        <v>0.06</v>
      </c>
      <c r="V409" s="7">
        <v>0.77</v>
      </c>
      <c r="W409" s="7">
        <v>0.37</v>
      </c>
      <c r="X409" s="7">
        <v>32.9</v>
      </c>
      <c r="Y409" s="7">
        <v>61.23</v>
      </c>
      <c r="Z409" s="8">
        <v>0</v>
      </c>
      <c r="AA409" s="8">
        <v>40.28</v>
      </c>
      <c r="AB409" s="7">
        <v>34.159999999999997</v>
      </c>
      <c r="AC409" s="7">
        <v>0</v>
      </c>
      <c r="AD409" s="8">
        <v>0</v>
      </c>
    </row>
    <row r="410" spans="1:30" ht="15" x14ac:dyDescent="0.25">
      <c r="A410" s="3" t="s">
        <v>605</v>
      </c>
      <c r="B410" s="8">
        <v>52.97</v>
      </c>
      <c r="C410" s="7">
        <v>4.71</v>
      </c>
      <c r="D410" s="8">
        <v>1.55</v>
      </c>
      <c r="E410" s="8">
        <v>1.32</v>
      </c>
      <c r="F410" s="8">
        <v>0.08</v>
      </c>
      <c r="G410" s="7">
        <v>49.3</v>
      </c>
      <c r="H410" s="8">
        <v>42.94</v>
      </c>
      <c r="I410" s="8">
        <v>14.12</v>
      </c>
      <c r="J410" s="8">
        <v>0.51</v>
      </c>
      <c r="K410" s="8">
        <v>2.78</v>
      </c>
      <c r="L410" s="7">
        <v>2.78</v>
      </c>
      <c r="M410" s="7">
        <v>7.16</v>
      </c>
      <c r="N410" s="7">
        <v>0.22</v>
      </c>
      <c r="O410" s="8">
        <v>0.38</v>
      </c>
      <c r="P410" s="8">
        <v>-0.11</v>
      </c>
      <c r="Q410" s="7">
        <v>4.1100000000000003</v>
      </c>
      <c r="R410" s="8">
        <v>84.81</v>
      </c>
      <c r="S410" s="8">
        <v>5.22</v>
      </c>
      <c r="T410" s="8">
        <v>10.02</v>
      </c>
      <c r="U410" s="7">
        <v>0.06</v>
      </c>
      <c r="V410" s="7">
        <v>0.77</v>
      </c>
      <c r="W410" s="7">
        <v>0.37</v>
      </c>
      <c r="X410" s="7">
        <v>32.9</v>
      </c>
      <c r="Y410" s="7">
        <v>61.23</v>
      </c>
      <c r="Z410" s="8">
        <v>0</v>
      </c>
      <c r="AA410" s="8">
        <v>40.28</v>
      </c>
      <c r="AB410" s="7">
        <v>34.159999999999997</v>
      </c>
      <c r="AC410" s="7">
        <v>0</v>
      </c>
      <c r="AD410" s="8">
        <v>0</v>
      </c>
    </row>
    <row r="411" spans="1:30" ht="15" x14ac:dyDescent="0.25">
      <c r="A411" s="3" t="s">
        <v>606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49.3</v>
      </c>
      <c r="H411" s="8">
        <v>42.94</v>
      </c>
      <c r="I411" s="8">
        <v>14.12</v>
      </c>
      <c r="J411" s="7">
        <v>0</v>
      </c>
      <c r="K411" s="7">
        <v>2.78</v>
      </c>
      <c r="L411" s="7">
        <v>2.78</v>
      </c>
      <c r="M411" s="7">
        <v>7.16</v>
      </c>
      <c r="N411" s="7">
        <v>0</v>
      </c>
      <c r="O411" s="7">
        <v>0</v>
      </c>
      <c r="P411" s="7">
        <v>0</v>
      </c>
      <c r="Q411" s="7">
        <v>4.1100000000000003</v>
      </c>
      <c r="R411" s="7">
        <v>84.81</v>
      </c>
      <c r="S411" s="7">
        <v>5.22</v>
      </c>
      <c r="T411" s="7">
        <v>10.02</v>
      </c>
      <c r="U411" s="7">
        <v>0.06</v>
      </c>
      <c r="V411" s="7">
        <v>0.77</v>
      </c>
      <c r="W411" s="7">
        <v>0.37</v>
      </c>
      <c r="X411" s="7">
        <v>32.9</v>
      </c>
      <c r="Y411" s="7">
        <v>61.23</v>
      </c>
      <c r="Z411" s="8">
        <v>0</v>
      </c>
      <c r="AA411" s="8">
        <v>40.28</v>
      </c>
      <c r="AB411" s="7">
        <v>34.159999999999997</v>
      </c>
      <c r="AC411" s="7">
        <v>0</v>
      </c>
      <c r="AD411" s="8">
        <v>0</v>
      </c>
    </row>
    <row r="412" spans="1:30" ht="15" x14ac:dyDescent="0.25">
      <c r="A412" s="3" t="s">
        <v>137</v>
      </c>
      <c r="B412" s="8">
        <v>13.66</v>
      </c>
      <c r="C412" s="7">
        <v>5.85</v>
      </c>
      <c r="D412" s="8">
        <v>4.01</v>
      </c>
      <c r="E412" s="7">
        <v>0.67</v>
      </c>
      <c r="F412" s="7">
        <v>0.19</v>
      </c>
      <c r="G412" s="7">
        <v>26.36</v>
      </c>
      <c r="H412" s="8">
        <v>19.37</v>
      </c>
      <c r="I412" s="8">
        <v>9.24</v>
      </c>
      <c r="J412" s="8">
        <v>1.91</v>
      </c>
      <c r="K412" s="8">
        <v>5.83</v>
      </c>
      <c r="L412" s="7">
        <v>3.92</v>
      </c>
      <c r="M412" s="7">
        <v>1.36</v>
      </c>
      <c r="N412" s="7">
        <v>0.37</v>
      </c>
      <c r="O412" s="8">
        <v>4.33</v>
      </c>
      <c r="P412" s="7">
        <v>-0.25</v>
      </c>
      <c r="Q412" s="7">
        <v>1.2</v>
      </c>
      <c r="R412" s="7">
        <v>16.579999999999998</v>
      </c>
      <c r="S412" s="7">
        <v>4.71</v>
      </c>
      <c r="T412" s="7">
        <v>10.96</v>
      </c>
      <c r="U412" s="7">
        <v>0.28000000000000003</v>
      </c>
      <c r="V412" s="7">
        <v>0.71</v>
      </c>
      <c r="W412" s="7">
        <v>0.51</v>
      </c>
      <c r="X412" s="7">
        <v>23.82</v>
      </c>
      <c r="Y412" s="8">
        <v>68.63</v>
      </c>
      <c r="Z412" s="9">
        <v>31162611</v>
      </c>
      <c r="AA412" s="8">
        <v>20.52</v>
      </c>
      <c r="AB412" s="7">
        <v>3.4</v>
      </c>
      <c r="AC412" s="8">
        <v>0.15</v>
      </c>
      <c r="AD412" s="9">
        <v>16580470407.68</v>
      </c>
    </row>
    <row r="413" spans="1:30" ht="15" x14ac:dyDescent="0.25">
      <c r="A413" s="3" t="s">
        <v>607</v>
      </c>
      <c r="B413" s="8">
        <v>0.53</v>
      </c>
      <c r="C413" s="7">
        <v>0</v>
      </c>
      <c r="D413" s="8">
        <v>-1.02</v>
      </c>
      <c r="E413" s="8">
        <v>1.54</v>
      </c>
      <c r="F413" s="7">
        <v>0.22</v>
      </c>
      <c r="G413" s="7">
        <v>61.32</v>
      </c>
      <c r="H413" s="8">
        <v>-43.71</v>
      </c>
      <c r="I413" s="8">
        <v>-51.62</v>
      </c>
      <c r="J413" s="8">
        <v>-1.21</v>
      </c>
      <c r="K413" s="8">
        <v>-0.59</v>
      </c>
      <c r="L413" s="7">
        <v>0.62</v>
      </c>
      <c r="M413" s="7">
        <v>-0.79</v>
      </c>
      <c r="N413" s="7">
        <v>0.53</v>
      </c>
      <c r="O413" s="8">
        <v>3.04</v>
      </c>
      <c r="P413" s="7">
        <v>-0.39</v>
      </c>
      <c r="Q413" s="7">
        <v>1.21</v>
      </c>
      <c r="R413" s="8">
        <v>-150.41</v>
      </c>
      <c r="S413" s="7">
        <v>-21.86</v>
      </c>
      <c r="T413" s="7">
        <v>-54.73</v>
      </c>
      <c r="U413" s="7">
        <v>0.15</v>
      </c>
      <c r="V413" s="7">
        <v>0.85</v>
      </c>
      <c r="W413" s="7">
        <v>0.42</v>
      </c>
      <c r="X413" s="7">
        <v>5.4</v>
      </c>
      <c r="Y413" s="8">
        <v>0</v>
      </c>
      <c r="Z413" s="9">
        <v>216240.32</v>
      </c>
      <c r="AA413" s="8">
        <v>0.34</v>
      </c>
      <c r="AB413" s="7">
        <v>-0.52</v>
      </c>
      <c r="AC413" s="8">
        <v>0.02</v>
      </c>
      <c r="AD413" s="9">
        <v>70372591.219999999</v>
      </c>
    </row>
    <row r="414" spans="1:30" ht="15" x14ac:dyDescent="0.25">
      <c r="A414" s="3" t="s">
        <v>225</v>
      </c>
      <c r="B414" s="8">
        <v>1.91</v>
      </c>
      <c r="C414" s="7">
        <v>0.78</v>
      </c>
      <c r="D414" s="8">
        <v>37.32</v>
      </c>
      <c r="E414" s="8">
        <v>1</v>
      </c>
      <c r="F414" s="7">
        <v>0.62</v>
      </c>
      <c r="G414" s="7">
        <v>65.290000000000006</v>
      </c>
      <c r="H414" s="7">
        <v>6.06</v>
      </c>
      <c r="I414" s="7">
        <v>4.84</v>
      </c>
      <c r="J414" s="8">
        <v>29.83</v>
      </c>
      <c r="K414" s="8">
        <v>16.03</v>
      </c>
      <c r="L414" s="7">
        <v>-13.79</v>
      </c>
      <c r="M414" s="7">
        <v>-0.46</v>
      </c>
      <c r="N414" s="7">
        <v>1.81</v>
      </c>
      <c r="O414" s="8">
        <v>1.97</v>
      </c>
      <c r="P414" s="7">
        <v>-1.18</v>
      </c>
      <c r="Q414" s="7">
        <v>2.88</v>
      </c>
      <c r="R414" s="8">
        <v>2.67</v>
      </c>
      <c r="S414" s="7">
        <v>1.65</v>
      </c>
      <c r="T414" s="8">
        <v>1.55</v>
      </c>
      <c r="U414" s="7">
        <v>0.62</v>
      </c>
      <c r="V414" s="7">
        <v>0.38</v>
      </c>
      <c r="W414" s="7">
        <v>0.34</v>
      </c>
      <c r="X414" s="7">
        <v>0</v>
      </c>
      <c r="Y414" s="8">
        <v>0</v>
      </c>
      <c r="Z414" s="9">
        <v>2238927.64</v>
      </c>
      <c r="AA414" s="7">
        <v>1.92</v>
      </c>
      <c r="AB414" s="7">
        <v>0.05</v>
      </c>
      <c r="AC414" s="8">
        <v>-1.65</v>
      </c>
      <c r="AD414" s="9">
        <v>455845050.30000001</v>
      </c>
    </row>
    <row r="415" spans="1:30" ht="15" x14ac:dyDescent="0.25">
      <c r="A415" s="3" t="s">
        <v>286</v>
      </c>
      <c r="B415" s="7">
        <v>2.5499999999999998</v>
      </c>
      <c r="C415" s="7">
        <v>0</v>
      </c>
      <c r="D415" s="7">
        <v>-3.27</v>
      </c>
      <c r="E415" s="8">
        <v>0.45</v>
      </c>
      <c r="F415" s="7">
        <v>0.42</v>
      </c>
      <c r="G415" s="7">
        <v>91.86</v>
      </c>
      <c r="H415" s="7">
        <v>-91.35</v>
      </c>
      <c r="I415" s="7">
        <v>-62.19</v>
      </c>
      <c r="J415" s="7">
        <v>-2.23</v>
      </c>
      <c r="K415" s="7">
        <v>2.82</v>
      </c>
      <c r="L415" s="7">
        <v>5.05</v>
      </c>
      <c r="M415" s="7">
        <v>-1.02</v>
      </c>
      <c r="N415" s="7">
        <v>2.0299999999999998</v>
      </c>
      <c r="O415" s="8">
        <v>0.46</v>
      </c>
      <c r="P415" s="7">
        <v>-17.2</v>
      </c>
      <c r="Q415" s="7">
        <v>14.53</v>
      </c>
      <c r="R415" s="8">
        <v>-13.72</v>
      </c>
      <c r="S415" s="7">
        <v>-12.8</v>
      </c>
      <c r="T415" s="7">
        <v>-20.16</v>
      </c>
      <c r="U415" s="7">
        <v>0.93</v>
      </c>
      <c r="V415" s="7">
        <v>7.0000000000000007E-2</v>
      </c>
      <c r="W415" s="7">
        <v>0.21</v>
      </c>
      <c r="X415" s="7">
        <v>0</v>
      </c>
      <c r="Y415" s="8">
        <v>0</v>
      </c>
      <c r="Z415" s="9">
        <v>1140928.25</v>
      </c>
      <c r="AA415" s="7">
        <v>5.68</v>
      </c>
      <c r="AB415" s="7">
        <v>-0.78</v>
      </c>
      <c r="AC415" s="8">
        <v>-0.01</v>
      </c>
      <c r="AD415" s="9">
        <v>128072763.15000001</v>
      </c>
    </row>
    <row r="416" spans="1:30" ht="15" x14ac:dyDescent="0.25">
      <c r="A416" s="3" t="s">
        <v>404</v>
      </c>
      <c r="B416" s="7">
        <v>7.45</v>
      </c>
      <c r="C416" s="7">
        <v>0</v>
      </c>
      <c r="D416" s="7">
        <v>-6.26</v>
      </c>
      <c r="E416" s="7">
        <v>-0.33</v>
      </c>
      <c r="F416" s="7">
        <v>2.81</v>
      </c>
      <c r="G416" s="7">
        <v>90.27</v>
      </c>
      <c r="H416" s="8">
        <v>-33.1</v>
      </c>
      <c r="I416" s="8">
        <v>-416.71</v>
      </c>
      <c r="J416" s="7">
        <v>-78.8</v>
      </c>
      <c r="K416" s="7">
        <v>-139.38999999999999</v>
      </c>
      <c r="L416" s="7">
        <v>-60.59</v>
      </c>
      <c r="M416" s="7">
        <v>0</v>
      </c>
      <c r="N416" s="7">
        <v>26.09</v>
      </c>
      <c r="O416" s="8">
        <v>-1.07</v>
      </c>
      <c r="P416" s="7">
        <v>-3.05</v>
      </c>
      <c r="Q416" s="7">
        <v>0.03</v>
      </c>
      <c r="R416" s="7">
        <v>-5.32</v>
      </c>
      <c r="S416" s="7">
        <v>-44.83</v>
      </c>
      <c r="T416" s="8">
        <v>0.56999999999999995</v>
      </c>
      <c r="U416" s="7">
        <v>-8.43</v>
      </c>
      <c r="V416" s="7">
        <v>9.43</v>
      </c>
      <c r="W416" s="7">
        <v>0.11</v>
      </c>
      <c r="X416" s="7">
        <v>0</v>
      </c>
      <c r="Y416" s="8">
        <v>0</v>
      </c>
      <c r="Z416" s="8">
        <v>6904.15</v>
      </c>
      <c r="AA416" s="8">
        <v>-22.37</v>
      </c>
      <c r="AB416" s="7">
        <v>-1.19</v>
      </c>
      <c r="AC416" s="8">
        <v>-0.01</v>
      </c>
      <c r="AD416" s="9">
        <v>49330070.700000003</v>
      </c>
    </row>
    <row r="417" spans="1:30" ht="15" x14ac:dyDescent="0.25">
      <c r="A417" s="3" t="s">
        <v>608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27.73</v>
      </c>
      <c r="H417" s="7">
        <v>14.45</v>
      </c>
      <c r="I417" s="7">
        <v>13.65</v>
      </c>
      <c r="J417" s="7">
        <v>0</v>
      </c>
      <c r="K417" s="7">
        <v>0.37</v>
      </c>
      <c r="L417" s="7">
        <v>0.37</v>
      </c>
      <c r="M417" s="7">
        <v>7.0000000000000007E-2</v>
      </c>
      <c r="N417" s="7">
        <v>0</v>
      </c>
      <c r="O417" s="8">
        <v>0</v>
      </c>
      <c r="P417" s="7">
        <v>0</v>
      </c>
      <c r="Q417" s="7">
        <v>3.55</v>
      </c>
      <c r="R417" s="7">
        <v>18.29</v>
      </c>
      <c r="S417" s="7">
        <v>12.35</v>
      </c>
      <c r="T417" s="8">
        <v>14.36</v>
      </c>
      <c r="U417" s="7">
        <v>0.68</v>
      </c>
      <c r="V417" s="7">
        <v>0.32</v>
      </c>
      <c r="W417" s="7">
        <v>0.9</v>
      </c>
      <c r="X417" s="7">
        <v>13.67</v>
      </c>
      <c r="Y417" s="7">
        <v>17.48</v>
      </c>
      <c r="Z417" s="8">
        <v>0</v>
      </c>
      <c r="AA417" s="7">
        <v>16</v>
      </c>
      <c r="AB417" s="7">
        <v>2.93</v>
      </c>
      <c r="AC417" s="7">
        <v>0</v>
      </c>
      <c r="AD417" s="8">
        <v>0</v>
      </c>
    </row>
    <row r="418" spans="1:30" ht="15" x14ac:dyDescent="0.25">
      <c r="A418" s="3" t="s">
        <v>51</v>
      </c>
      <c r="B418" s="7">
        <v>13.63</v>
      </c>
      <c r="C418" s="7">
        <v>0.97</v>
      </c>
      <c r="D418" s="7">
        <v>33.61</v>
      </c>
      <c r="E418" s="7">
        <v>0.79</v>
      </c>
      <c r="F418" s="7">
        <v>0.36</v>
      </c>
      <c r="G418" s="7">
        <v>65.010000000000005</v>
      </c>
      <c r="H418" s="8">
        <v>2.19</v>
      </c>
      <c r="I418" s="8">
        <v>1.44</v>
      </c>
      <c r="J418" s="7">
        <v>22.09</v>
      </c>
      <c r="K418" s="7">
        <v>30.7</v>
      </c>
      <c r="L418" s="7">
        <v>8.6</v>
      </c>
      <c r="M418" s="7">
        <v>0.31</v>
      </c>
      <c r="N418" s="7">
        <v>0.48</v>
      </c>
      <c r="O418" s="8">
        <v>40.61</v>
      </c>
      <c r="P418" s="7">
        <v>-0.5</v>
      </c>
      <c r="Q418" s="7">
        <v>1.03</v>
      </c>
      <c r="R418" s="8">
        <v>2.35</v>
      </c>
      <c r="S418" s="8">
        <v>1.07</v>
      </c>
      <c r="T418" s="8">
        <v>-0.56999999999999995</v>
      </c>
      <c r="U418" s="7">
        <v>0.46</v>
      </c>
      <c r="V418" s="7">
        <v>0.54</v>
      </c>
      <c r="W418" s="7">
        <v>0.75</v>
      </c>
      <c r="X418" s="7">
        <v>38.39</v>
      </c>
      <c r="Y418" s="8">
        <v>13.55</v>
      </c>
      <c r="Z418" s="9">
        <v>172545222.61000001</v>
      </c>
      <c r="AA418" s="8">
        <v>17.25</v>
      </c>
      <c r="AB418" s="7">
        <v>0.41</v>
      </c>
      <c r="AC418" s="8">
        <v>0.01</v>
      </c>
      <c r="AD418" s="9">
        <v>18822311589.959999</v>
      </c>
    </row>
    <row r="419" spans="1:30" ht="15" x14ac:dyDescent="0.25">
      <c r="A419" s="3" t="s">
        <v>434</v>
      </c>
      <c r="B419" s="7">
        <v>250</v>
      </c>
      <c r="C419" s="7">
        <v>0</v>
      </c>
      <c r="D419" s="7">
        <v>4.1399999999999997</v>
      </c>
      <c r="E419" s="7">
        <v>1.34</v>
      </c>
      <c r="F419" s="7">
        <v>0.39</v>
      </c>
      <c r="G419" s="7">
        <v>17.57</v>
      </c>
      <c r="H419" s="7">
        <v>10.37</v>
      </c>
      <c r="I419" s="7">
        <v>5.82</v>
      </c>
      <c r="J419" s="7">
        <v>2.3199999999999998</v>
      </c>
      <c r="K419" s="7">
        <v>2.73</v>
      </c>
      <c r="L419" s="7">
        <v>0.41</v>
      </c>
      <c r="M419" s="7">
        <v>0.24</v>
      </c>
      <c r="N419" s="7">
        <v>0.24</v>
      </c>
      <c r="O419" s="8">
        <v>1.01</v>
      </c>
      <c r="P419" s="7">
        <v>-1.18</v>
      </c>
      <c r="Q419" s="7">
        <v>2.38</v>
      </c>
      <c r="R419" s="8">
        <v>32.4</v>
      </c>
      <c r="S419" s="8">
        <v>9.4700000000000006</v>
      </c>
      <c r="T419" s="8">
        <v>34.630000000000003</v>
      </c>
      <c r="U419" s="7">
        <v>0.28999999999999998</v>
      </c>
      <c r="V419" s="7">
        <v>0.71</v>
      </c>
      <c r="W419" s="7">
        <v>1.63</v>
      </c>
      <c r="X419" s="7">
        <v>33.43</v>
      </c>
      <c r="Y419" s="8">
        <v>0</v>
      </c>
      <c r="Z419" s="8">
        <v>25000</v>
      </c>
      <c r="AA419" s="7">
        <v>186.4</v>
      </c>
      <c r="AB419" s="7">
        <v>60.4</v>
      </c>
      <c r="AC419" s="8">
        <v>0.03</v>
      </c>
      <c r="AD419" s="9">
        <v>33111000</v>
      </c>
    </row>
    <row r="420" spans="1:30" ht="15" x14ac:dyDescent="0.25">
      <c r="A420" s="3" t="s">
        <v>415</v>
      </c>
      <c r="B420" s="8">
        <v>857.15</v>
      </c>
      <c r="C420" s="7">
        <v>0.15</v>
      </c>
      <c r="D420" s="8">
        <v>79.77</v>
      </c>
      <c r="E420" s="7">
        <v>24.62</v>
      </c>
      <c r="F420" s="7">
        <v>12.05</v>
      </c>
      <c r="G420" s="7">
        <v>30.8</v>
      </c>
      <c r="H420" s="8">
        <v>21.34</v>
      </c>
      <c r="I420" s="8">
        <v>17.71</v>
      </c>
      <c r="J420" s="8">
        <v>66.19</v>
      </c>
      <c r="K420" s="8">
        <v>67.2</v>
      </c>
      <c r="L420" s="7">
        <v>1.01</v>
      </c>
      <c r="M420" s="7">
        <v>0.38</v>
      </c>
      <c r="N420" s="7">
        <v>14.12</v>
      </c>
      <c r="O420" s="8">
        <v>34.799999999999997</v>
      </c>
      <c r="P420" s="7">
        <v>-41.78</v>
      </c>
      <c r="Q420" s="7">
        <v>1.95</v>
      </c>
      <c r="R420" s="7">
        <v>30.86</v>
      </c>
      <c r="S420" s="7">
        <v>15.11</v>
      </c>
      <c r="T420" s="7">
        <v>17.73</v>
      </c>
      <c r="U420" s="7">
        <v>0.49</v>
      </c>
      <c r="V420" s="7">
        <v>0.51</v>
      </c>
      <c r="W420" s="7">
        <v>0.85</v>
      </c>
      <c r="X420" s="7">
        <v>11.24</v>
      </c>
      <c r="Y420" s="7">
        <v>22.33</v>
      </c>
      <c r="Z420" s="8">
        <v>0</v>
      </c>
      <c r="AA420" s="8">
        <v>34.82</v>
      </c>
      <c r="AB420" s="7">
        <v>10.75</v>
      </c>
      <c r="AC420" s="8">
        <v>-19.03</v>
      </c>
      <c r="AD420" s="9">
        <v>9674742907.8999996</v>
      </c>
    </row>
    <row r="421" spans="1:30" ht="15" x14ac:dyDescent="0.25">
      <c r="A421" s="3" t="s">
        <v>205</v>
      </c>
      <c r="B421" s="7">
        <v>9.69</v>
      </c>
      <c r="C421" s="7">
        <v>2.94</v>
      </c>
      <c r="D421" s="7">
        <v>12.72</v>
      </c>
      <c r="E421" s="8">
        <v>4.53</v>
      </c>
      <c r="F421" s="7">
        <v>2.74</v>
      </c>
      <c r="G421" s="7">
        <v>61.98</v>
      </c>
      <c r="H421" s="7">
        <v>30.51</v>
      </c>
      <c r="I421" s="7">
        <v>23.49</v>
      </c>
      <c r="J421" s="7">
        <v>9.7899999999999991</v>
      </c>
      <c r="K421" s="7">
        <v>9.1999999999999993</v>
      </c>
      <c r="L421" s="7">
        <v>-0.6</v>
      </c>
      <c r="M421" s="7">
        <v>-0.28000000000000003</v>
      </c>
      <c r="N421" s="7">
        <v>2.99</v>
      </c>
      <c r="O421" s="7">
        <v>-207.44</v>
      </c>
      <c r="P421" s="7">
        <v>-3.88</v>
      </c>
      <c r="Q421" s="7">
        <v>0.96</v>
      </c>
      <c r="R421" s="8">
        <v>35.65</v>
      </c>
      <c r="S421" s="7">
        <v>21.52</v>
      </c>
      <c r="T421" s="7">
        <v>30.59</v>
      </c>
      <c r="U421" s="7">
        <v>0.6</v>
      </c>
      <c r="V421" s="7">
        <v>0.39</v>
      </c>
      <c r="W421" s="7">
        <v>0.92</v>
      </c>
      <c r="X421" s="7">
        <v>6.18</v>
      </c>
      <c r="Y421" s="8">
        <v>14.93</v>
      </c>
      <c r="Z421" s="9">
        <v>9477577.6400000006</v>
      </c>
      <c r="AA421" s="7">
        <v>2.14</v>
      </c>
      <c r="AB421" s="7">
        <v>0.76</v>
      </c>
      <c r="AC421" s="8">
        <v>1.31</v>
      </c>
      <c r="AD421" s="9">
        <v>5508433631.0699997</v>
      </c>
    </row>
    <row r="422" spans="1:30" ht="15" x14ac:dyDescent="0.25">
      <c r="A422" s="3" t="s">
        <v>313</v>
      </c>
      <c r="B422" s="7">
        <v>19.8</v>
      </c>
      <c r="C422" s="7">
        <v>2.72</v>
      </c>
      <c r="D422" s="7">
        <v>8.8699999999999992</v>
      </c>
      <c r="E422" s="7">
        <v>1.64</v>
      </c>
      <c r="F422" s="7">
        <v>0.89</v>
      </c>
      <c r="G422" s="7">
        <v>49.19</v>
      </c>
      <c r="H422" s="7">
        <v>15.59</v>
      </c>
      <c r="I422" s="7">
        <v>12.84</v>
      </c>
      <c r="J422" s="7">
        <v>7.3</v>
      </c>
      <c r="K422" s="7">
        <v>9</v>
      </c>
      <c r="L422" s="7">
        <v>1.7</v>
      </c>
      <c r="M422" s="7">
        <v>0.38</v>
      </c>
      <c r="N422" s="7">
        <v>1.1399999999999999</v>
      </c>
      <c r="O422" s="7">
        <v>2.2400000000000002</v>
      </c>
      <c r="P422" s="7">
        <v>-2.13</v>
      </c>
      <c r="Q422" s="7">
        <v>3.13</v>
      </c>
      <c r="R422" s="7">
        <v>18.440000000000001</v>
      </c>
      <c r="S422" s="7">
        <v>10.01</v>
      </c>
      <c r="T422" s="8">
        <v>13.16</v>
      </c>
      <c r="U422" s="7">
        <v>0.54</v>
      </c>
      <c r="V422" s="7">
        <v>0.46</v>
      </c>
      <c r="W422" s="7">
        <v>0.78</v>
      </c>
      <c r="X422" s="7">
        <v>14.66</v>
      </c>
      <c r="Y422" s="8">
        <v>0</v>
      </c>
      <c r="Z422" s="9">
        <v>236853.86</v>
      </c>
      <c r="AA422" s="7">
        <v>12.11</v>
      </c>
      <c r="AB422" s="7">
        <v>2.23</v>
      </c>
      <c r="AC422" s="8">
        <v>0.47</v>
      </c>
      <c r="AD422" s="9">
        <v>1068190318.8</v>
      </c>
    </row>
    <row r="423" spans="1:30" ht="15" x14ac:dyDescent="0.25">
      <c r="A423" s="3" t="s">
        <v>609</v>
      </c>
      <c r="B423" s="7">
        <v>1.63</v>
      </c>
      <c r="C423" s="7">
        <v>0</v>
      </c>
      <c r="D423" s="7">
        <v>-2.15</v>
      </c>
      <c r="E423" s="7">
        <v>-0.98</v>
      </c>
      <c r="F423" s="7">
        <v>0.92</v>
      </c>
      <c r="G423" s="7">
        <v>0</v>
      </c>
      <c r="H423" s="8">
        <v>0</v>
      </c>
      <c r="I423" s="8">
        <v>0</v>
      </c>
      <c r="J423" s="7">
        <v>-9.26</v>
      </c>
      <c r="K423" s="7">
        <v>-9.26</v>
      </c>
      <c r="L423" s="7">
        <v>0</v>
      </c>
      <c r="M423" s="7">
        <v>0</v>
      </c>
      <c r="N423" s="7">
        <v>0</v>
      </c>
      <c r="O423" s="7">
        <v>-0.98</v>
      </c>
      <c r="P423" s="7">
        <v>0</v>
      </c>
      <c r="Q423" s="7">
        <v>0.51</v>
      </c>
      <c r="R423" s="7">
        <v>-45.53</v>
      </c>
      <c r="S423" s="7">
        <v>-43.02</v>
      </c>
      <c r="T423" s="8">
        <v>10.57</v>
      </c>
      <c r="U423" s="7">
        <v>-0.94</v>
      </c>
      <c r="V423" s="7">
        <v>1.94</v>
      </c>
      <c r="W423" s="7">
        <v>0</v>
      </c>
      <c r="X423" s="7">
        <v>0</v>
      </c>
      <c r="Y423" s="7">
        <v>0</v>
      </c>
      <c r="Z423" s="8">
        <v>0</v>
      </c>
      <c r="AA423" s="8">
        <v>-1.67</v>
      </c>
      <c r="AB423" s="7">
        <v>-0.76</v>
      </c>
      <c r="AC423" s="8">
        <v>0.02</v>
      </c>
      <c r="AD423" s="9">
        <v>52747073.840000004</v>
      </c>
    </row>
    <row r="424" spans="1:30" ht="15" x14ac:dyDescent="0.25">
      <c r="A424" s="3" t="s">
        <v>109</v>
      </c>
      <c r="B424" s="7">
        <v>0.5</v>
      </c>
      <c r="C424" s="7">
        <v>0</v>
      </c>
      <c r="D424" s="7">
        <v>-1.02</v>
      </c>
      <c r="E424" s="8">
        <v>3.19</v>
      </c>
      <c r="F424" s="7">
        <v>0.04</v>
      </c>
      <c r="G424" s="7">
        <v>7.55</v>
      </c>
      <c r="H424" s="8">
        <v>-23.76</v>
      </c>
      <c r="I424" s="8">
        <v>-30.1</v>
      </c>
      <c r="J424" s="7">
        <v>-1.29</v>
      </c>
      <c r="K424" s="7">
        <v>-12.52</v>
      </c>
      <c r="L424" s="7">
        <v>-11.19</v>
      </c>
      <c r="M424" s="7">
        <v>27.57</v>
      </c>
      <c r="N424" s="7">
        <v>0.31</v>
      </c>
      <c r="O424" s="7">
        <v>0.17</v>
      </c>
      <c r="P424" s="7">
        <v>-0.11</v>
      </c>
      <c r="Q424" s="7">
        <v>1.65</v>
      </c>
      <c r="R424" s="8">
        <v>-312.02999999999997</v>
      </c>
      <c r="S424" s="7">
        <v>-4.0999999999999996</v>
      </c>
      <c r="T424" s="7">
        <v>-14.66</v>
      </c>
      <c r="U424" s="7">
        <v>0.01</v>
      </c>
      <c r="V424" s="7">
        <v>0.99</v>
      </c>
      <c r="W424" s="7">
        <v>0.14000000000000001</v>
      </c>
      <c r="X424" s="7">
        <v>-16.61</v>
      </c>
      <c r="Y424" s="8">
        <v>0</v>
      </c>
      <c r="Z424" s="9">
        <v>42543329.859999999</v>
      </c>
      <c r="AA424" s="8">
        <v>0.16</v>
      </c>
      <c r="AB424" s="7">
        <v>-0.49</v>
      </c>
      <c r="AC424" s="8">
        <v>0.02</v>
      </c>
      <c r="AD424" s="9">
        <v>3386691439.6399999</v>
      </c>
    </row>
    <row r="425" spans="1:30" ht="15" x14ac:dyDescent="0.25">
      <c r="A425" s="3" t="s">
        <v>290</v>
      </c>
      <c r="B425" s="8">
        <v>1.04</v>
      </c>
      <c r="C425" s="7">
        <v>0</v>
      </c>
      <c r="D425" s="8">
        <v>-2.13</v>
      </c>
      <c r="E425" s="7">
        <v>6.63</v>
      </c>
      <c r="F425" s="7">
        <v>0.09</v>
      </c>
      <c r="G425" s="7">
        <v>7.55</v>
      </c>
      <c r="H425" s="8">
        <v>-23.76</v>
      </c>
      <c r="I425" s="8">
        <v>-30.1</v>
      </c>
      <c r="J425" s="8">
        <v>-2.69</v>
      </c>
      <c r="K425" s="8">
        <v>-12.52</v>
      </c>
      <c r="L425" s="7">
        <v>-11.19</v>
      </c>
      <c r="M425" s="7">
        <v>27.57</v>
      </c>
      <c r="N425" s="7">
        <v>0.64</v>
      </c>
      <c r="O425" s="8">
        <v>0.36</v>
      </c>
      <c r="P425" s="7">
        <v>-0.22</v>
      </c>
      <c r="Q425" s="7">
        <v>1.65</v>
      </c>
      <c r="R425" s="8">
        <v>-312.02999999999997</v>
      </c>
      <c r="S425" s="7">
        <v>-4.0999999999999996</v>
      </c>
      <c r="T425" s="7">
        <v>-14.66</v>
      </c>
      <c r="U425" s="7">
        <v>0.01</v>
      </c>
      <c r="V425" s="7">
        <v>0.99</v>
      </c>
      <c r="W425" s="7">
        <v>0.14000000000000001</v>
      </c>
      <c r="X425" s="7">
        <v>-16.61</v>
      </c>
      <c r="Y425" s="8">
        <v>0</v>
      </c>
      <c r="Z425" s="9">
        <v>958656.71</v>
      </c>
      <c r="AA425" s="8">
        <v>0.16</v>
      </c>
      <c r="AB425" s="7">
        <v>-0.49</v>
      </c>
      <c r="AC425" s="8">
        <v>0.04</v>
      </c>
      <c r="AD425" s="9">
        <v>3386691439.6399999</v>
      </c>
    </row>
    <row r="426" spans="1:30" ht="15" x14ac:dyDescent="0.25">
      <c r="A426" s="3" t="s">
        <v>150</v>
      </c>
      <c r="B426" s="7">
        <v>27.57</v>
      </c>
      <c r="C426" s="7">
        <v>0</v>
      </c>
      <c r="D426" s="7">
        <v>17.559999999999999</v>
      </c>
      <c r="E426" s="8">
        <v>1.34</v>
      </c>
      <c r="F426" s="7">
        <v>0.45</v>
      </c>
      <c r="G426" s="7">
        <v>30.64</v>
      </c>
      <c r="H426" s="8">
        <v>61.55</v>
      </c>
      <c r="I426" s="8">
        <v>16.27</v>
      </c>
      <c r="J426" s="7">
        <v>4.6399999999999997</v>
      </c>
      <c r="K426" s="7">
        <v>8.7200000000000006</v>
      </c>
      <c r="L426" s="7">
        <v>4.08</v>
      </c>
      <c r="M426" s="7">
        <v>1.18</v>
      </c>
      <c r="N426" s="7">
        <v>2.86</v>
      </c>
      <c r="O426" s="7">
        <v>9.8000000000000007</v>
      </c>
      <c r="P426" s="7">
        <v>-0.54</v>
      </c>
      <c r="Q426" s="7">
        <v>1.38</v>
      </c>
      <c r="R426" s="8">
        <v>7.66</v>
      </c>
      <c r="S426" s="7">
        <v>2.5499999999999998</v>
      </c>
      <c r="T426" s="7">
        <v>10.08</v>
      </c>
      <c r="U426" s="7">
        <v>0.33</v>
      </c>
      <c r="V426" s="7">
        <v>0.67</v>
      </c>
      <c r="W426" s="7">
        <v>0.16</v>
      </c>
      <c r="X426" s="7">
        <v>55.45</v>
      </c>
      <c r="Y426" s="8">
        <v>100.39</v>
      </c>
      <c r="Z426" s="9">
        <v>49236324.189999998</v>
      </c>
      <c r="AA426" s="8">
        <v>20.5</v>
      </c>
      <c r="AB426" s="7">
        <v>1.57</v>
      </c>
      <c r="AC426" s="8">
        <v>0.01</v>
      </c>
      <c r="AD426" s="9">
        <v>5521562588.8500004</v>
      </c>
    </row>
    <row r="427" spans="1:30" ht="15" x14ac:dyDescent="0.25">
      <c r="A427" s="3" t="s">
        <v>152</v>
      </c>
      <c r="B427" s="7">
        <v>4.66</v>
      </c>
      <c r="C427" s="7">
        <v>0</v>
      </c>
      <c r="D427" s="7">
        <v>-33.9</v>
      </c>
      <c r="E427" s="8">
        <v>1.25</v>
      </c>
      <c r="F427" s="7">
        <v>0.36</v>
      </c>
      <c r="G427" s="7">
        <v>32.65</v>
      </c>
      <c r="H427" s="8">
        <v>6.71</v>
      </c>
      <c r="I427" s="8">
        <v>-2.33</v>
      </c>
      <c r="J427" s="7">
        <v>11.75</v>
      </c>
      <c r="K427" s="7">
        <v>16.690000000000001</v>
      </c>
      <c r="L427" s="7">
        <v>4.9400000000000004</v>
      </c>
      <c r="M427" s="7">
        <v>0.53</v>
      </c>
      <c r="N427" s="7">
        <v>0.79</v>
      </c>
      <c r="O427" s="7">
        <v>1.81</v>
      </c>
      <c r="P427" s="7">
        <v>-0.61</v>
      </c>
      <c r="Q427" s="7">
        <v>1.99</v>
      </c>
      <c r="R427" s="8">
        <v>-3.69</v>
      </c>
      <c r="S427" s="7">
        <v>-1.07</v>
      </c>
      <c r="T427" s="7">
        <v>2.0699999999999998</v>
      </c>
      <c r="U427" s="7">
        <v>0.28999999999999998</v>
      </c>
      <c r="V427" s="7">
        <v>0.63</v>
      </c>
      <c r="W427" s="7">
        <v>0.46</v>
      </c>
      <c r="X427" s="7">
        <v>0</v>
      </c>
      <c r="Y427" s="8">
        <v>0</v>
      </c>
      <c r="Z427" s="9">
        <v>7143387.1799999997</v>
      </c>
      <c r="AA427" s="8">
        <v>3.72</v>
      </c>
      <c r="AB427" s="7">
        <v>-0.14000000000000001</v>
      </c>
      <c r="AC427" s="8">
        <v>0.66</v>
      </c>
      <c r="AD427" s="9">
        <v>2285066989.1799998</v>
      </c>
    </row>
    <row r="428" spans="1:30" ht="15" x14ac:dyDescent="0.25">
      <c r="A428" s="3" t="s">
        <v>230</v>
      </c>
      <c r="B428" s="7">
        <v>2.0299999999999998</v>
      </c>
      <c r="C428" s="7">
        <v>0</v>
      </c>
      <c r="D428" s="7">
        <v>-11.16</v>
      </c>
      <c r="E428" s="8">
        <v>0.52</v>
      </c>
      <c r="F428" s="7">
        <v>0.18</v>
      </c>
      <c r="G428" s="7">
        <v>16.79</v>
      </c>
      <c r="H428" s="8">
        <v>2.66</v>
      </c>
      <c r="I428" s="8">
        <v>-3.6</v>
      </c>
      <c r="J428" s="7">
        <v>15.1</v>
      </c>
      <c r="K428" s="7">
        <v>45.65</v>
      </c>
      <c r="L428" s="7">
        <v>30.55</v>
      </c>
      <c r="M428" s="7">
        <v>1.06</v>
      </c>
      <c r="N428" s="7">
        <v>0.4</v>
      </c>
      <c r="O428" s="7">
        <v>1.61</v>
      </c>
      <c r="P428" s="7">
        <v>-0.25</v>
      </c>
      <c r="Q428" s="7">
        <v>1.63</v>
      </c>
      <c r="R428" s="8">
        <v>-4.7</v>
      </c>
      <c r="S428" s="7">
        <v>-1.62</v>
      </c>
      <c r="T428" s="7">
        <v>0.3</v>
      </c>
      <c r="U428" s="7">
        <v>0.34</v>
      </c>
      <c r="V428" s="7">
        <v>0.66</v>
      </c>
      <c r="W428" s="7">
        <v>0.45</v>
      </c>
      <c r="X428" s="7">
        <v>0</v>
      </c>
      <c r="Y428" s="8">
        <v>0</v>
      </c>
      <c r="Z428" s="10">
        <v>1959587.75</v>
      </c>
      <c r="AA428" s="8">
        <v>3.87</v>
      </c>
      <c r="AB428" s="7">
        <v>-0.18</v>
      </c>
      <c r="AC428" s="8">
        <v>-0.22</v>
      </c>
      <c r="AD428" s="9">
        <v>403918299.07999998</v>
      </c>
    </row>
    <row r="429" spans="1:30" ht="15" x14ac:dyDescent="0.25">
      <c r="A429" s="3" t="s">
        <v>194</v>
      </c>
      <c r="B429" s="7">
        <v>25.09</v>
      </c>
      <c r="C429" s="7">
        <v>0</v>
      </c>
      <c r="D429" s="7">
        <v>-50.4</v>
      </c>
      <c r="E429" s="7">
        <v>5.35</v>
      </c>
      <c r="F429" s="7">
        <v>1.47</v>
      </c>
      <c r="G429" s="7">
        <v>41.31</v>
      </c>
      <c r="H429" s="8">
        <v>25.83</v>
      </c>
      <c r="I429" s="8">
        <v>-7.96</v>
      </c>
      <c r="J429" s="7">
        <v>15.53</v>
      </c>
      <c r="K429" s="7">
        <v>20.350000000000001</v>
      </c>
      <c r="L429" s="7">
        <v>4.82</v>
      </c>
      <c r="M429" s="7">
        <v>1.66</v>
      </c>
      <c r="N429" s="7">
        <v>4.01</v>
      </c>
      <c r="O429" s="7">
        <v>6.44</v>
      </c>
      <c r="P429" s="7">
        <v>-2.44</v>
      </c>
      <c r="Q429" s="7">
        <v>2.36</v>
      </c>
      <c r="R429" s="7">
        <v>-10.61</v>
      </c>
      <c r="S429" s="7">
        <v>-2.92</v>
      </c>
      <c r="T429" s="7">
        <v>8.4499999999999993</v>
      </c>
      <c r="U429" s="7">
        <v>0.28000000000000003</v>
      </c>
      <c r="V429" s="7">
        <v>0.71</v>
      </c>
      <c r="W429" s="7">
        <v>0.37</v>
      </c>
      <c r="X429" s="7">
        <v>0</v>
      </c>
      <c r="Y429" s="8">
        <v>0</v>
      </c>
      <c r="Z429" s="9">
        <v>11579755.039999999</v>
      </c>
      <c r="AA429" s="8">
        <v>4.6900000000000004</v>
      </c>
      <c r="AB429" s="7">
        <v>-0.5</v>
      </c>
      <c r="AC429" s="8">
        <v>2.67</v>
      </c>
      <c r="AD429" s="9">
        <v>1793934247.3</v>
      </c>
    </row>
    <row r="430" spans="1:30" ht="15" x14ac:dyDescent="0.25">
      <c r="A430" s="3" t="s">
        <v>388</v>
      </c>
      <c r="B430" s="7">
        <v>5.41</v>
      </c>
      <c r="C430" s="7">
        <v>0</v>
      </c>
      <c r="D430" s="7">
        <v>0.14000000000000001</v>
      </c>
      <c r="E430" s="7">
        <v>0</v>
      </c>
      <c r="F430" s="7">
        <v>0.01</v>
      </c>
      <c r="G430" s="8">
        <v>90.26</v>
      </c>
      <c r="H430" s="8">
        <v>2749.78</v>
      </c>
      <c r="I430" s="7">
        <v>404.29</v>
      </c>
      <c r="J430" s="7">
        <v>0.02</v>
      </c>
      <c r="K430" s="7">
        <v>5.87</v>
      </c>
      <c r="L430" s="7">
        <v>5.85</v>
      </c>
      <c r="M430" s="7">
        <v>0</v>
      </c>
      <c r="N430" s="7">
        <v>0.56000000000000005</v>
      </c>
      <c r="O430" s="7">
        <v>-0.03</v>
      </c>
      <c r="P430" s="7">
        <v>-0.01</v>
      </c>
      <c r="Q430" s="7">
        <v>0.03</v>
      </c>
      <c r="R430" s="7">
        <v>-2.2400000000000002</v>
      </c>
      <c r="S430" s="7">
        <v>5.49</v>
      </c>
      <c r="T430" s="7">
        <v>-87.24</v>
      </c>
      <c r="U430" s="7">
        <v>-2.4500000000000002</v>
      </c>
      <c r="V430" s="7">
        <v>3.46</v>
      </c>
      <c r="W430" s="7">
        <v>0.01</v>
      </c>
      <c r="X430" s="7">
        <v>89.07</v>
      </c>
      <c r="Y430" s="8">
        <v>0</v>
      </c>
      <c r="Z430" s="8">
        <v>37869.96</v>
      </c>
      <c r="AA430" s="8">
        <v>-1737.6</v>
      </c>
      <c r="AB430" s="7">
        <v>38.909999999999997</v>
      </c>
      <c r="AC430" s="8">
        <v>0</v>
      </c>
      <c r="AD430" s="9">
        <v>17030885.579999998</v>
      </c>
    </row>
    <row r="431" spans="1:30" ht="15" x14ac:dyDescent="0.25">
      <c r="A431" s="3" t="s">
        <v>219</v>
      </c>
      <c r="B431" s="7">
        <v>20.5</v>
      </c>
      <c r="C431" s="7">
        <v>2.0099999999999998</v>
      </c>
      <c r="D431" s="7">
        <v>11.81</v>
      </c>
      <c r="E431" s="7">
        <v>2.91</v>
      </c>
      <c r="F431" s="7">
        <v>1.1299999999999999</v>
      </c>
      <c r="G431" s="7">
        <v>31.37</v>
      </c>
      <c r="H431" s="8">
        <v>18.809999999999999</v>
      </c>
      <c r="I431" s="8">
        <v>11.09</v>
      </c>
      <c r="J431" s="8">
        <v>6.96</v>
      </c>
      <c r="K431" s="7">
        <v>7.18</v>
      </c>
      <c r="L431" s="7">
        <v>0.22</v>
      </c>
      <c r="M431" s="7">
        <v>0.09</v>
      </c>
      <c r="N431" s="7">
        <v>1.31</v>
      </c>
      <c r="O431" s="7">
        <v>36.020000000000003</v>
      </c>
      <c r="P431" s="7">
        <v>-1.72</v>
      </c>
      <c r="Q431" s="7">
        <v>1.1000000000000001</v>
      </c>
      <c r="R431" s="7">
        <v>24.66</v>
      </c>
      <c r="S431" s="7">
        <v>9.57</v>
      </c>
      <c r="T431" s="7">
        <v>23.69</v>
      </c>
      <c r="U431" s="7">
        <v>0.39</v>
      </c>
      <c r="V431" s="7">
        <v>0.61</v>
      </c>
      <c r="W431" s="7">
        <v>0.86</v>
      </c>
      <c r="X431" s="7">
        <v>17.16</v>
      </c>
      <c r="Y431" s="8">
        <v>17.2</v>
      </c>
      <c r="Z431" s="10">
        <v>9085700.7100000009</v>
      </c>
      <c r="AA431" s="7">
        <v>7.04</v>
      </c>
      <c r="AB431" s="7">
        <v>1.74</v>
      </c>
      <c r="AC431" s="8">
        <v>0.28999999999999998</v>
      </c>
      <c r="AD431" s="9">
        <v>2685061197.5</v>
      </c>
    </row>
    <row r="432" spans="1:30" ht="15" x14ac:dyDescent="0.25">
      <c r="A432" s="3" t="s">
        <v>407</v>
      </c>
      <c r="B432" s="7">
        <v>69.47</v>
      </c>
      <c r="C432" s="7">
        <v>4.1900000000000004</v>
      </c>
      <c r="D432" s="7">
        <v>8.4</v>
      </c>
      <c r="E432" s="8">
        <v>1.98</v>
      </c>
      <c r="F432" s="7">
        <v>0.8</v>
      </c>
      <c r="G432" s="7">
        <v>13.41</v>
      </c>
      <c r="H432" s="8">
        <v>11.24</v>
      </c>
      <c r="I432" s="8">
        <v>7.3</v>
      </c>
      <c r="J432" s="8">
        <v>5.46</v>
      </c>
      <c r="K432" s="7">
        <v>5.77</v>
      </c>
      <c r="L432" s="7">
        <v>0.37</v>
      </c>
      <c r="M432" s="7">
        <v>0.13</v>
      </c>
      <c r="N432" s="7">
        <v>0.61</v>
      </c>
      <c r="O432" s="7">
        <v>1.48</v>
      </c>
      <c r="P432" s="7">
        <v>-6.05</v>
      </c>
      <c r="Q432" s="7">
        <v>2.66</v>
      </c>
      <c r="R432" s="8">
        <v>23.52</v>
      </c>
      <c r="S432" s="7">
        <v>9.5500000000000007</v>
      </c>
      <c r="T432" s="7">
        <v>12.12</v>
      </c>
      <c r="U432" s="7">
        <v>0.41</v>
      </c>
      <c r="V432" s="7">
        <v>0.59</v>
      </c>
      <c r="W432" s="7">
        <v>1.31</v>
      </c>
      <c r="X432" s="7">
        <v>31.3</v>
      </c>
      <c r="Y432" s="8">
        <v>67.989999999999995</v>
      </c>
      <c r="Z432" s="12">
        <v>18349.5</v>
      </c>
      <c r="AA432" s="7">
        <v>35.14</v>
      </c>
      <c r="AB432" s="7">
        <v>8.27</v>
      </c>
      <c r="AC432" s="8">
        <v>0.61</v>
      </c>
      <c r="AD432" s="9">
        <v>1646720500.01</v>
      </c>
    </row>
    <row r="433" spans="1:30" ht="15" x14ac:dyDescent="0.25">
      <c r="A433" s="3" t="s">
        <v>457</v>
      </c>
      <c r="B433" s="7">
        <v>54</v>
      </c>
      <c r="C433" s="7">
        <v>5.39</v>
      </c>
      <c r="D433" s="7">
        <v>6.53</v>
      </c>
      <c r="E433" s="8">
        <v>1.54</v>
      </c>
      <c r="F433" s="7">
        <v>0.62</v>
      </c>
      <c r="G433" s="7">
        <v>13.41</v>
      </c>
      <c r="H433" s="8">
        <v>11.24</v>
      </c>
      <c r="I433" s="8">
        <v>7.3</v>
      </c>
      <c r="J433" s="8">
        <v>4.24</v>
      </c>
      <c r="K433" s="7">
        <v>5.77</v>
      </c>
      <c r="L433" s="7">
        <v>0.37</v>
      </c>
      <c r="M433" s="7">
        <v>0.13</v>
      </c>
      <c r="N433" s="7">
        <v>0.48</v>
      </c>
      <c r="O433" s="7">
        <v>1.1499999999999999</v>
      </c>
      <c r="P433" s="7">
        <v>-4.7</v>
      </c>
      <c r="Q433" s="7">
        <v>2.66</v>
      </c>
      <c r="R433" s="8">
        <v>23.52</v>
      </c>
      <c r="S433" s="7">
        <v>9.5500000000000007</v>
      </c>
      <c r="T433" s="7">
        <v>12.12</v>
      </c>
      <c r="U433" s="7">
        <v>0.41</v>
      </c>
      <c r="V433" s="7">
        <v>0.59</v>
      </c>
      <c r="W433" s="7">
        <v>1.31</v>
      </c>
      <c r="X433" s="7">
        <v>31.3</v>
      </c>
      <c r="Y433" s="8">
        <v>67.989999999999995</v>
      </c>
      <c r="Z433" s="8">
        <v>5400</v>
      </c>
      <c r="AA433" s="7">
        <v>35.14</v>
      </c>
      <c r="AB433" s="7">
        <v>8.27</v>
      </c>
      <c r="AC433" s="8">
        <v>0.47</v>
      </c>
      <c r="AD433" s="9">
        <v>1646720500.01</v>
      </c>
    </row>
    <row r="434" spans="1:30" ht="15" x14ac:dyDescent="0.25">
      <c r="A434" s="3" t="s">
        <v>117</v>
      </c>
      <c r="B434" s="7">
        <v>17.239999999999998</v>
      </c>
      <c r="C434" s="7">
        <v>2.06</v>
      </c>
      <c r="D434" s="8">
        <v>2.2200000000000002</v>
      </c>
      <c r="E434" s="8">
        <v>0.33</v>
      </c>
      <c r="F434" s="7">
        <v>0.1</v>
      </c>
      <c r="G434" s="7">
        <v>25.18</v>
      </c>
      <c r="H434" s="8">
        <v>3.15</v>
      </c>
      <c r="I434" s="8">
        <v>4.2699999999999996</v>
      </c>
      <c r="J434" s="7">
        <v>3.02</v>
      </c>
      <c r="K434" s="7">
        <v>6.09</v>
      </c>
      <c r="L434" s="7">
        <v>3.07</v>
      </c>
      <c r="M434" s="7">
        <v>0.33</v>
      </c>
      <c r="N434" s="7">
        <v>0.1</v>
      </c>
      <c r="O434" s="7">
        <v>3.41</v>
      </c>
      <c r="P434" s="8">
        <v>-0.15</v>
      </c>
      <c r="Q434" s="7">
        <v>1.1100000000000001</v>
      </c>
      <c r="R434" s="8">
        <v>14.62</v>
      </c>
      <c r="S434" s="7">
        <v>4.67</v>
      </c>
      <c r="T434" s="7">
        <v>3.96</v>
      </c>
      <c r="U434" s="7">
        <v>0.32</v>
      </c>
      <c r="V434" s="7">
        <v>0.62</v>
      </c>
      <c r="W434" s="7">
        <v>1.0900000000000001</v>
      </c>
      <c r="X434" s="7">
        <v>4.3499999999999996</v>
      </c>
      <c r="Y434" s="8">
        <v>0</v>
      </c>
      <c r="Z434" s="9">
        <v>42737215.609999999</v>
      </c>
      <c r="AA434" s="7">
        <v>53.01</v>
      </c>
      <c r="AB434" s="7">
        <v>7.75</v>
      </c>
      <c r="AC434" s="8">
        <v>-0.16</v>
      </c>
      <c r="AD434" s="9">
        <v>4645409423.7200003</v>
      </c>
    </row>
    <row r="435" spans="1:30" ht="15" x14ac:dyDescent="0.25">
      <c r="A435" s="3" t="s">
        <v>610</v>
      </c>
      <c r="B435" s="7">
        <v>72.11</v>
      </c>
      <c r="C435" s="7">
        <v>0</v>
      </c>
      <c r="D435" s="8">
        <v>9.31</v>
      </c>
      <c r="E435" s="8">
        <v>1.36</v>
      </c>
      <c r="F435" s="7">
        <v>0.43</v>
      </c>
      <c r="G435" s="7">
        <v>25.18</v>
      </c>
      <c r="H435" s="8">
        <v>3.15</v>
      </c>
      <c r="I435" s="8">
        <v>4.2699999999999996</v>
      </c>
      <c r="J435" s="7">
        <v>12.63</v>
      </c>
      <c r="K435" s="7">
        <v>6.09</v>
      </c>
      <c r="L435" s="7">
        <v>3.07</v>
      </c>
      <c r="M435" s="7">
        <v>0.33</v>
      </c>
      <c r="N435" s="7">
        <v>0.4</v>
      </c>
      <c r="O435" s="7">
        <v>14.26</v>
      </c>
      <c r="P435" s="8">
        <v>-0.63</v>
      </c>
      <c r="Q435" s="7">
        <v>1.1100000000000001</v>
      </c>
      <c r="R435" s="8">
        <v>14.62</v>
      </c>
      <c r="S435" s="7">
        <v>4.67</v>
      </c>
      <c r="T435" s="7">
        <v>3.96</v>
      </c>
      <c r="U435" s="7">
        <v>0.32</v>
      </c>
      <c r="V435" s="7">
        <v>0.62</v>
      </c>
      <c r="W435" s="7">
        <v>1.0900000000000001</v>
      </c>
      <c r="X435" s="7">
        <v>4.3499999999999996</v>
      </c>
      <c r="Y435" s="7">
        <v>0</v>
      </c>
      <c r="Z435" s="8">
        <v>0</v>
      </c>
      <c r="AA435" s="7">
        <v>53.01</v>
      </c>
      <c r="AB435" s="7">
        <v>7.75</v>
      </c>
      <c r="AC435" s="8">
        <v>-0.67</v>
      </c>
      <c r="AD435" s="9">
        <v>4645409423.7200003</v>
      </c>
    </row>
    <row r="436" spans="1:30" ht="15" x14ac:dyDescent="0.25">
      <c r="A436" s="3" t="s">
        <v>288</v>
      </c>
      <c r="B436" s="7">
        <v>0.92</v>
      </c>
      <c r="C436" s="7">
        <v>0</v>
      </c>
      <c r="D436" s="8">
        <v>0.37</v>
      </c>
      <c r="E436" s="8">
        <v>-0.01</v>
      </c>
      <c r="F436" s="7">
        <v>0.04</v>
      </c>
      <c r="G436" s="7">
        <v>20.38</v>
      </c>
      <c r="H436" s="8">
        <v>-105.42</v>
      </c>
      <c r="I436" s="8">
        <v>40.08</v>
      </c>
      <c r="J436" s="7">
        <v>-0.14000000000000001</v>
      </c>
      <c r="K436" s="7">
        <v>-2.99</v>
      </c>
      <c r="L436" s="7">
        <v>-2.85</v>
      </c>
      <c r="M436" s="7">
        <v>0</v>
      </c>
      <c r="N436" s="7">
        <v>0.15</v>
      </c>
      <c r="O436" s="7">
        <v>-0.02</v>
      </c>
      <c r="P436" s="8">
        <v>-0.21</v>
      </c>
      <c r="Q436" s="7">
        <v>0.32</v>
      </c>
      <c r="R436" s="8">
        <v>-2.73</v>
      </c>
      <c r="S436" s="7">
        <v>11.41</v>
      </c>
      <c r="T436" s="7">
        <v>17.5</v>
      </c>
      <c r="U436" s="7">
        <v>-4.18</v>
      </c>
      <c r="V436" s="7">
        <v>5.23</v>
      </c>
      <c r="W436" s="7">
        <v>0.28000000000000003</v>
      </c>
      <c r="X436" s="7">
        <v>11.86</v>
      </c>
      <c r="Y436" s="8">
        <v>0</v>
      </c>
      <c r="Z436" s="10">
        <v>503103.14</v>
      </c>
      <c r="AA436" s="7">
        <v>-90.93</v>
      </c>
      <c r="AB436" s="7">
        <v>2.48</v>
      </c>
      <c r="AC436" s="8">
        <v>0</v>
      </c>
      <c r="AD436" s="9">
        <v>51642780.439999998</v>
      </c>
    </row>
    <row r="437" spans="1:30" ht="15" x14ac:dyDescent="0.25">
      <c r="A437" s="3" t="s">
        <v>299</v>
      </c>
      <c r="B437" s="7">
        <v>2.87</v>
      </c>
      <c r="C437" s="7">
        <v>0</v>
      </c>
      <c r="D437" s="7">
        <v>24.08</v>
      </c>
      <c r="E437" s="8">
        <v>1.82</v>
      </c>
      <c r="F437" s="7">
        <v>0.53</v>
      </c>
      <c r="G437" s="7">
        <v>34.25</v>
      </c>
      <c r="H437" s="8">
        <v>14.48</v>
      </c>
      <c r="I437" s="8">
        <v>2.67</v>
      </c>
      <c r="J437" s="7">
        <v>4.4400000000000004</v>
      </c>
      <c r="K437" s="7">
        <v>5.14</v>
      </c>
      <c r="L437" s="7">
        <v>0.7</v>
      </c>
      <c r="M437" s="7">
        <v>0.28999999999999998</v>
      </c>
      <c r="N437" s="7">
        <v>0.64</v>
      </c>
      <c r="O437" s="7">
        <v>1.55</v>
      </c>
      <c r="P437" s="8">
        <v>-2.06</v>
      </c>
      <c r="Q437" s="7">
        <v>1.86</v>
      </c>
      <c r="R437" s="7">
        <v>7.57</v>
      </c>
      <c r="S437" s="7">
        <v>2.2000000000000002</v>
      </c>
      <c r="T437" s="7">
        <v>20.95</v>
      </c>
      <c r="U437" s="7">
        <v>0.28999999999999998</v>
      </c>
      <c r="V437" s="7">
        <v>0.71</v>
      </c>
      <c r="W437" s="7">
        <v>0.82</v>
      </c>
      <c r="X437" s="7">
        <v>225.48</v>
      </c>
      <c r="Y437" s="8">
        <v>-38.340000000000003</v>
      </c>
      <c r="Z437" s="9">
        <v>199375.82</v>
      </c>
      <c r="AA437" s="7">
        <v>1.58</v>
      </c>
      <c r="AB437" s="7">
        <v>0.12</v>
      </c>
      <c r="AC437" s="8">
        <v>-0.35</v>
      </c>
      <c r="AD437" s="9">
        <v>225150865.72999999</v>
      </c>
    </row>
    <row r="438" spans="1:30" ht="15" x14ac:dyDescent="0.25">
      <c r="A438" s="3" t="s">
        <v>426</v>
      </c>
      <c r="B438" s="7">
        <v>50.3</v>
      </c>
      <c r="C438" s="7">
        <v>23.57</v>
      </c>
      <c r="D438" s="7">
        <v>4.1399999999999997</v>
      </c>
      <c r="E438" s="8">
        <v>0.95</v>
      </c>
      <c r="F438" s="7">
        <v>0.82</v>
      </c>
      <c r="G438" s="7">
        <v>60.29</v>
      </c>
      <c r="H438" s="8">
        <v>602.28</v>
      </c>
      <c r="I438" s="8">
        <v>493.56</v>
      </c>
      <c r="J438" s="7">
        <v>3.4</v>
      </c>
      <c r="K438" s="7">
        <v>3.23</v>
      </c>
      <c r="L438" s="7">
        <v>-1.44</v>
      </c>
      <c r="M438" s="7">
        <v>-0.4</v>
      </c>
      <c r="N438" s="8">
        <v>20.45</v>
      </c>
      <c r="O438" s="7">
        <v>2.12</v>
      </c>
      <c r="P438" s="8">
        <v>-1.43</v>
      </c>
      <c r="Q438" s="7">
        <v>10.78</v>
      </c>
      <c r="R438" s="7">
        <v>22.98</v>
      </c>
      <c r="S438" s="7">
        <v>19.829999999999998</v>
      </c>
      <c r="T438" s="7">
        <v>19.510000000000002</v>
      </c>
      <c r="U438" s="7">
        <v>0.86</v>
      </c>
      <c r="V438" s="7">
        <v>0.14000000000000001</v>
      </c>
      <c r="W438" s="7">
        <v>0.04</v>
      </c>
      <c r="X438" s="7">
        <v>-37.479999999999997</v>
      </c>
      <c r="Y438" s="8">
        <v>18.34</v>
      </c>
      <c r="Z438" s="8">
        <v>12302.92</v>
      </c>
      <c r="AA438" s="7">
        <v>52.84</v>
      </c>
      <c r="AB438" s="7">
        <v>12.14</v>
      </c>
      <c r="AC438" s="8">
        <v>-0.06</v>
      </c>
      <c r="AD438" s="9">
        <v>889431991.76999998</v>
      </c>
    </row>
    <row r="439" spans="1:30" ht="15" x14ac:dyDescent="0.25">
      <c r="A439" s="3" t="s">
        <v>460</v>
      </c>
      <c r="B439" s="7">
        <v>88.13</v>
      </c>
      <c r="C439" s="7">
        <v>14.8</v>
      </c>
      <c r="D439" s="7">
        <v>7.26</v>
      </c>
      <c r="E439" s="8">
        <v>1.67</v>
      </c>
      <c r="F439" s="7">
        <v>1.44</v>
      </c>
      <c r="G439" s="7">
        <v>60.29</v>
      </c>
      <c r="H439" s="8">
        <v>602.28</v>
      </c>
      <c r="I439" s="8">
        <v>493.56</v>
      </c>
      <c r="J439" s="8">
        <v>5.95</v>
      </c>
      <c r="K439" s="7">
        <v>3.23</v>
      </c>
      <c r="L439" s="7">
        <v>-1.44</v>
      </c>
      <c r="M439" s="7">
        <v>-0.4</v>
      </c>
      <c r="N439" s="8">
        <v>35.83</v>
      </c>
      <c r="O439" s="7">
        <v>3.72</v>
      </c>
      <c r="P439" s="8">
        <v>-2.5099999999999998</v>
      </c>
      <c r="Q439" s="7">
        <v>10.78</v>
      </c>
      <c r="R439" s="7">
        <v>22.98</v>
      </c>
      <c r="S439" s="7">
        <v>19.829999999999998</v>
      </c>
      <c r="T439" s="7">
        <v>19.510000000000002</v>
      </c>
      <c r="U439" s="7">
        <v>0.86</v>
      </c>
      <c r="V439" s="7">
        <v>0.14000000000000001</v>
      </c>
      <c r="W439" s="7">
        <v>0.04</v>
      </c>
      <c r="X439" s="7">
        <v>-37.479999999999997</v>
      </c>
      <c r="Y439" s="8">
        <v>18.34</v>
      </c>
      <c r="Z439" s="8">
        <v>8026.33</v>
      </c>
      <c r="AA439" s="7">
        <v>52.84</v>
      </c>
      <c r="AB439" s="7">
        <v>12.14</v>
      </c>
      <c r="AC439" s="8">
        <v>-0.11</v>
      </c>
      <c r="AD439" s="9">
        <v>889431991.76999998</v>
      </c>
    </row>
    <row r="440" spans="1:30" ht="15" x14ac:dyDescent="0.25">
      <c r="A440" s="3" t="s">
        <v>32</v>
      </c>
      <c r="B440" s="7">
        <v>31.18</v>
      </c>
      <c r="C440" s="7">
        <v>37.03</v>
      </c>
      <c r="D440" s="7">
        <v>2.71</v>
      </c>
      <c r="E440" s="8">
        <v>0.94</v>
      </c>
      <c r="F440" s="7">
        <v>0.41</v>
      </c>
      <c r="G440" s="7">
        <v>49.27</v>
      </c>
      <c r="H440" s="8">
        <v>47.69</v>
      </c>
      <c r="I440" s="8">
        <v>29.53</v>
      </c>
      <c r="J440" s="7">
        <v>1.68</v>
      </c>
      <c r="K440" s="7">
        <v>2.4</v>
      </c>
      <c r="L440" s="7">
        <v>0.78</v>
      </c>
      <c r="M440" s="7">
        <v>0.44</v>
      </c>
      <c r="N440" s="8">
        <v>0.8</v>
      </c>
      <c r="O440" s="7">
        <v>5.87</v>
      </c>
      <c r="P440" s="8">
        <v>-0.51</v>
      </c>
      <c r="Q440" s="7">
        <v>1.53</v>
      </c>
      <c r="R440" s="7">
        <v>34.56</v>
      </c>
      <c r="S440" s="7">
        <v>15.03</v>
      </c>
      <c r="T440" s="7">
        <v>24.67</v>
      </c>
      <c r="U440" s="7">
        <v>0.43</v>
      </c>
      <c r="V440" s="7">
        <v>0.56000000000000005</v>
      </c>
      <c r="W440" s="7">
        <v>0.51</v>
      </c>
      <c r="X440" s="7">
        <v>9.8800000000000008</v>
      </c>
      <c r="Y440" s="8">
        <v>0</v>
      </c>
      <c r="Z440" s="9">
        <v>435920144.29000002</v>
      </c>
      <c r="AA440" s="7">
        <v>33.29</v>
      </c>
      <c r="AB440" s="7">
        <v>11.5</v>
      </c>
      <c r="AC440" s="8">
        <v>0.02</v>
      </c>
      <c r="AD440" s="9">
        <v>392610266451.64001</v>
      </c>
    </row>
    <row r="441" spans="1:30" ht="15" x14ac:dyDescent="0.25">
      <c r="A441" s="3" t="s">
        <v>27</v>
      </c>
      <c r="B441" s="7">
        <v>28.66</v>
      </c>
      <c r="C441" s="7">
        <v>40.29</v>
      </c>
      <c r="D441" s="7">
        <v>2.4900000000000002</v>
      </c>
      <c r="E441" s="7">
        <v>0.86</v>
      </c>
      <c r="F441" s="7">
        <v>0.37</v>
      </c>
      <c r="G441" s="7">
        <v>49.27</v>
      </c>
      <c r="H441" s="8">
        <v>47.69</v>
      </c>
      <c r="I441" s="8">
        <v>29.53</v>
      </c>
      <c r="J441" s="7">
        <v>1.54</v>
      </c>
      <c r="K441" s="7">
        <v>2.4</v>
      </c>
      <c r="L441" s="7">
        <v>0.78</v>
      </c>
      <c r="M441" s="7">
        <v>0.44</v>
      </c>
      <c r="N441" s="8">
        <v>0.74</v>
      </c>
      <c r="O441" s="7">
        <v>5.4</v>
      </c>
      <c r="P441" s="7">
        <v>-0.47</v>
      </c>
      <c r="Q441" s="7">
        <v>1.53</v>
      </c>
      <c r="R441" s="7">
        <v>34.56</v>
      </c>
      <c r="S441" s="7">
        <v>15.03</v>
      </c>
      <c r="T441" s="7">
        <v>24.67</v>
      </c>
      <c r="U441" s="7">
        <v>0.43</v>
      </c>
      <c r="V441" s="7">
        <v>0.56000000000000005</v>
      </c>
      <c r="W441" s="7">
        <v>0.51</v>
      </c>
      <c r="X441" s="7">
        <v>9.8800000000000008</v>
      </c>
      <c r="Y441" s="8">
        <v>0</v>
      </c>
      <c r="Z441" s="9">
        <v>1849003607.1800001</v>
      </c>
      <c r="AA441" s="7">
        <v>33.29</v>
      </c>
      <c r="AB441" s="7">
        <v>11.5</v>
      </c>
      <c r="AC441" s="8">
        <v>0.02</v>
      </c>
      <c r="AD441" s="9">
        <v>392610266451.64001</v>
      </c>
    </row>
    <row r="442" spans="1:30" ht="15" x14ac:dyDescent="0.25">
      <c r="A442" s="3" t="s">
        <v>70</v>
      </c>
      <c r="B442" s="7">
        <v>10.08</v>
      </c>
      <c r="C442" s="7">
        <v>0.51</v>
      </c>
      <c r="D442" s="8">
        <v>66.709999999999994</v>
      </c>
      <c r="E442" s="7">
        <v>2.63</v>
      </c>
      <c r="F442" s="7">
        <v>1.36</v>
      </c>
      <c r="G442" s="7">
        <v>48.38</v>
      </c>
      <c r="H442" s="8">
        <v>6.98</v>
      </c>
      <c r="I442" s="8">
        <v>3.06</v>
      </c>
      <c r="J442" s="8">
        <v>29.27</v>
      </c>
      <c r="K442" s="7">
        <v>27.21</v>
      </c>
      <c r="L442" s="7">
        <v>-2.06</v>
      </c>
      <c r="M442" s="7">
        <v>-0.19</v>
      </c>
      <c r="N442" s="8">
        <v>2.04</v>
      </c>
      <c r="O442" s="7">
        <v>7.61</v>
      </c>
      <c r="P442" s="7">
        <v>-2.15</v>
      </c>
      <c r="Q442" s="7">
        <v>1.95</v>
      </c>
      <c r="R442" s="7">
        <v>3.94</v>
      </c>
      <c r="S442" s="7">
        <v>2.04</v>
      </c>
      <c r="T442" s="7">
        <v>6.96</v>
      </c>
      <c r="U442" s="7">
        <v>0.52</v>
      </c>
      <c r="V442" s="7">
        <v>0.48</v>
      </c>
      <c r="W442" s="7">
        <v>0.66</v>
      </c>
      <c r="X442" s="7">
        <v>0</v>
      </c>
      <c r="Y442" s="8">
        <v>0</v>
      </c>
      <c r="Z442" s="9">
        <v>92637516.109999999</v>
      </c>
      <c r="AA442" s="7">
        <v>3.83</v>
      </c>
      <c r="AB442" s="7">
        <v>0.15</v>
      </c>
      <c r="AC442" s="8">
        <v>1.72</v>
      </c>
      <c r="AD442" s="9">
        <v>4652833701.6000004</v>
      </c>
    </row>
    <row r="443" spans="1:30" ht="15" x14ac:dyDescent="0.25">
      <c r="A443" s="3" t="s">
        <v>293</v>
      </c>
      <c r="B443" s="7">
        <v>3.36</v>
      </c>
      <c r="C443" s="7">
        <v>8.0500000000000007</v>
      </c>
      <c r="D443" s="7">
        <v>6.6</v>
      </c>
      <c r="E443" s="8">
        <v>0.38</v>
      </c>
      <c r="F443" s="7">
        <v>0.09</v>
      </c>
      <c r="G443" s="7">
        <v>14.13</v>
      </c>
      <c r="H443" s="8">
        <v>2.0299999999999998</v>
      </c>
      <c r="I443" s="8">
        <v>0.95</v>
      </c>
      <c r="J443" s="7">
        <v>3.08</v>
      </c>
      <c r="K443" s="7">
        <v>7.37</v>
      </c>
      <c r="L443" s="7">
        <v>4.29</v>
      </c>
      <c r="M443" s="7">
        <v>0.53</v>
      </c>
      <c r="N443" s="8">
        <v>0.06</v>
      </c>
      <c r="O443" s="7">
        <v>0.51</v>
      </c>
      <c r="P443" s="8">
        <v>-0.28999999999999998</v>
      </c>
      <c r="Q443" s="7">
        <v>1.36</v>
      </c>
      <c r="R443" s="7">
        <v>5.74</v>
      </c>
      <c r="S443" s="7">
        <v>1.4</v>
      </c>
      <c r="T443" s="7">
        <v>4.96</v>
      </c>
      <c r="U443" s="7">
        <v>0.24</v>
      </c>
      <c r="V443" s="7">
        <v>0.68</v>
      </c>
      <c r="W443" s="7">
        <v>1.48</v>
      </c>
      <c r="X443" s="7">
        <v>9.44</v>
      </c>
      <c r="Y443" s="8">
        <v>0</v>
      </c>
      <c r="Z443" s="9">
        <v>379238</v>
      </c>
      <c r="AA443" s="7">
        <v>8.8699999999999992</v>
      </c>
      <c r="AB443" s="7">
        <v>0.51</v>
      </c>
      <c r="AC443" s="8">
        <v>1.53</v>
      </c>
      <c r="AD443" s="9">
        <v>416010917.27999997</v>
      </c>
    </row>
    <row r="444" spans="1:30" ht="15" x14ac:dyDescent="0.25">
      <c r="A444" s="3" t="s">
        <v>198</v>
      </c>
      <c r="B444" s="7">
        <v>4.5999999999999996</v>
      </c>
      <c r="C444" s="7">
        <v>0</v>
      </c>
      <c r="D444" s="7">
        <v>14.2</v>
      </c>
      <c r="E444" s="7">
        <v>0.97</v>
      </c>
      <c r="F444" s="7">
        <v>0.32</v>
      </c>
      <c r="G444" s="7">
        <v>32.06</v>
      </c>
      <c r="H444" s="8">
        <v>4.62</v>
      </c>
      <c r="I444" s="8">
        <v>1.86</v>
      </c>
      <c r="J444" s="8">
        <v>5.72</v>
      </c>
      <c r="K444" s="7">
        <v>7.38</v>
      </c>
      <c r="L444" s="7">
        <v>1.66</v>
      </c>
      <c r="M444" s="7">
        <v>0.28000000000000003</v>
      </c>
      <c r="N444" s="8">
        <v>0.26</v>
      </c>
      <c r="O444" s="7">
        <v>1.73</v>
      </c>
      <c r="P444" s="7">
        <v>-0.65</v>
      </c>
      <c r="Q444" s="7">
        <v>1.54</v>
      </c>
      <c r="R444" s="7">
        <v>6.81</v>
      </c>
      <c r="S444" s="7">
        <v>2.2200000000000002</v>
      </c>
      <c r="T444" s="7">
        <v>10.72</v>
      </c>
      <c r="U444" s="7">
        <v>0.33</v>
      </c>
      <c r="V444" s="7">
        <v>0.67</v>
      </c>
      <c r="W444" s="7">
        <v>1.19</v>
      </c>
      <c r="X444" s="7">
        <v>6.32</v>
      </c>
      <c r="Y444" s="8">
        <v>28.07</v>
      </c>
      <c r="Z444" s="9">
        <v>5075795.07</v>
      </c>
      <c r="AA444" s="7">
        <v>4.76</v>
      </c>
      <c r="AB444" s="7">
        <v>0.32</v>
      </c>
      <c r="AC444" s="8">
        <v>1.46</v>
      </c>
      <c r="AD444" s="9">
        <v>2041392885.2</v>
      </c>
    </row>
    <row r="445" spans="1:30" ht="15" x14ac:dyDescent="0.25">
      <c r="A445" s="3" t="s">
        <v>611</v>
      </c>
      <c r="B445" s="7">
        <v>0</v>
      </c>
      <c r="C445" s="7">
        <v>0</v>
      </c>
      <c r="D445" s="7">
        <v>0</v>
      </c>
      <c r="E445" s="8">
        <v>0</v>
      </c>
      <c r="F445" s="7">
        <v>0</v>
      </c>
      <c r="G445" s="7">
        <v>13.35</v>
      </c>
      <c r="H445" s="8">
        <v>0.73</v>
      </c>
      <c r="I445" s="8">
        <v>0.86</v>
      </c>
      <c r="J445" s="8">
        <v>0</v>
      </c>
      <c r="K445" s="7">
        <v>11.02</v>
      </c>
      <c r="L445" s="7">
        <v>0</v>
      </c>
      <c r="M445" s="7">
        <v>0</v>
      </c>
      <c r="N445" s="8">
        <v>0</v>
      </c>
      <c r="O445" s="7">
        <v>0</v>
      </c>
      <c r="P445" s="8">
        <v>0</v>
      </c>
      <c r="Q445" s="7">
        <v>0.57999999999999996</v>
      </c>
      <c r="R445" s="7">
        <v>1.21</v>
      </c>
      <c r="S445" s="7">
        <v>0.06</v>
      </c>
      <c r="T445" s="7">
        <v>0</v>
      </c>
      <c r="U445" s="7">
        <v>0.05</v>
      </c>
      <c r="V445" s="7">
        <v>0.95</v>
      </c>
      <c r="W445" s="7">
        <v>7.0000000000000007E-2</v>
      </c>
      <c r="X445" s="7">
        <v>9.5299999999999994</v>
      </c>
      <c r="Y445" s="7">
        <v>0</v>
      </c>
      <c r="Z445" s="8">
        <v>0</v>
      </c>
      <c r="AA445" s="7">
        <v>4.18</v>
      </c>
      <c r="AB445" s="7">
        <v>0.05</v>
      </c>
      <c r="AC445" s="8">
        <v>0</v>
      </c>
      <c r="AD445" s="9">
        <v>87660274.680000007</v>
      </c>
    </row>
    <row r="446" spans="1:30" ht="15" x14ac:dyDescent="0.25">
      <c r="A446" s="3" t="s">
        <v>315</v>
      </c>
      <c r="B446" s="7">
        <v>0.99</v>
      </c>
      <c r="C446" s="7">
        <v>0</v>
      </c>
      <c r="D446" s="7">
        <v>19.64</v>
      </c>
      <c r="E446" s="7">
        <v>0.24</v>
      </c>
      <c r="F446" s="7">
        <v>0.01</v>
      </c>
      <c r="G446" s="7">
        <v>13.35</v>
      </c>
      <c r="H446" s="8">
        <v>0.73</v>
      </c>
      <c r="I446" s="8">
        <v>0.86</v>
      </c>
      <c r="J446" s="7">
        <v>23.21</v>
      </c>
      <c r="K446" s="7">
        <v>11.02</v>
      </c>
      <c r="L446" s="7">
        <v>0</v>
      </c>
      <c r="M446" s="7">
        <v>0</v>
      </c>
      <c r="N446" s="8">
        <v>0.17</v>
      </c>
      <c r="O446" s="7">
        <v>-0.06</v>
      </c>
      <c r="P446" s="7">
        <v>-0.02</v>
      </c>
      <c r="Q446" s="7">
        <v>0.57999999999999996</v>
      </c>
      <c r="R446" s="7">
        <v>1.21</v>
      </c>
      <c r="S446" s="7">
        <v>0.06</v>
      </c>
      <c r="T446" s="7">
        <v>0</v>
      </c>
      <c r="U446" s="7">
        <v>0.05</v>
      </c>
      <c r="V446" s="7">
        <v>0.95</v>
      </c>
      <c r="W446" s="7">
        <v>7.0000000000000007E-2</v>
      </c>
      <c r="X446" s="7">
        <v>9.5299999999999994</v>
      </c>
      <c r="Y446" s="8">
        <v>0</v>
      </c>
      <c r="Z446" s="9">
        <v>184768.11</v>
      </c>
      <c r="AA446" s="7">
        <v>4.18</v>
      </c>
      <c r="AB446" s="7">
        <v>0.05</v>
      </c>
      <c r="AC446" s="8">
        <v>-0.17</v>
      </c>
      <c r="AD446" s="9">
        <v>87660274.680000007</v>
      </c>
    </row>
    <row r="447" spans="1:30" ht="15" x14ac:dyDescent="0.25">
      <c r="A447" s="3" t="s">
        <v>409</v>
      </c>
      <c r="B447" s="7">
        <v>7</v>
      </c>
      <c r="C447" s="7">
        <v>0</v>
      </c>
      <c r="D447" s="8">
        <v>-0.68</v>
      </c>
      <c r="E447" s="8">
        <v>-0.26</v>
      </c>
      <c r="F447" s="7">
        <v>0.12</v>
      </c>
      <c r="G447" s="7">
        <v>8.56</v>
      </c>
      <c r="H447" s="7">
        <v>-5.25</v>
      </c>
      <c r="I447" s="7">
        <v>-19.32</v>
      </c>
      <c r="J447" s="7">
        <v>-2.5</v>
      </c>
      <c r="K447" s="7">
        <v>-10.1</v>
      </c>
      <c r="L447" s="7">
        <v>-7.6</v>
      </c>
      <c r="M447" s="7">
        <v>0</v>
      </c>
      <c r="N447" s="7">
        <v>0.13</v>
      </c>
      <c r="O447" s="7">
        <v>-0.26</v>
      </c>
      <c r="P447" s="8">
        <v>-0.17</v>
      </c>
      <c r="Q447" s="7">
        <v>0.37</v>
      </c>
      <c r="R447" s="7">
        <v>-38.65</v>
      </c>
      <c r="S447" s="7">
        <v>-18.059999999999999</v>
      </c>
      <c r="T447" s="7">
        <v>58.66</v>
      </c>
      <c r="U447" s="7">
        <v>-0.47</v>
      </c>
      <c r="V447" s="7">
        <v>1.47</v>
      </c>
      <c r="W447" s="7">
        <v>0.93</v>
      </c>
      <c r="X447" s="7">
        <v>11.76</v>
      </c>
      <c r="Y447" s="8">
        <v>0</v>
      </c>
      <c r="Z447" s="8">
        <v>7207.25</v>
      </c>
      <c r="AA447" s="7">
        <v>-26.68</v>
      </c>
      <c r="AB447" s="7">
        <v>-10.31</v>
      </c>
      <c r="AC447" s="8">
        <v>-0.03</v>
      </c>
      <c r="AD447" s="9">
        <v>86977926</v>
      </c>
    </row>
    <row r="448" spans="1:30" ht="15" x14ac:dyDescent="0.25">
      <c r="A448" s="3" t="s">
        <v>255</v>
      </c>
      <c r="B448" s="7">
        <v>2.2599999999999998</v>
      </c>
      <c r="C448" s="7">
        <v>7.13</v>
      </c>
      <c r="D448" s="8">
        <v>4.3099999999999996</v>
      </c>
      <c r="E448" s="7">
        <v>1.39</v>
      </c>
      <c r="F448" s="7">
        <v>0.34</v>
      </c>
      <c r="G448" s="7">
        <v>29.7</v>
      </c>
      <c r="H448" s="7">
        <v>10.76</v>
      </c>
      <c r="I448" s="7">
        <v>8.4</v>
      </c>
      <c r="J448" s="7">
        <v>3.37</v>
      </c>
      <c r="K448" s="7">
        <v>4.3600000000000003</v>
      </c>
      <c r="L448" s="7">
        <v>0.99</v>
      </c>
      <c r="M448" s="7">
        <v>0.41</v>
      </c>
      <c r="N448" s="7">
        <v>0.36</v>
      </c>
      <c r="O448" s="7">
        <v>0.47</v>
      </c>
      <c r="P448" s="7">
        <v>-3.07</v>
      </c>
      <c r="Q448" s="7">
        <v>4.9000000000000004</v>
      </c>
      <c r="R448" s="7">
        <v>32.25</v>
      </c>
      <c r="S448" s="7">
        <v>7.78</v>
      </c>
      <c r="T448" s="7">
        <v>14.56</v>
      </c>
      <c r="U448" s="7">
        <v>0.24</v>
      </c>
      <c r="V448" s="7">
        <v>0.76</v>
      </c>
      <c r="W448" s="7">
        <v>0.93</v>
      </c>
      <c r="X448" s="7">
        <v>0</v>
      </c>
      <c r="Y448" s="8">
        <v>0</v>
      </c>
      <c r="Z448" s="9">
        <v>1622472.93</v>
      </c>
      <c r="AA448" s="7">
        <v>1.63</v>
      </c>
      <c r="AB448" s="7">
        <v>0.52</v>
      </c>
      <c r="AC448" s="8">
        <v>-0.13</v>
      </c>
      <c r="AD448" s="9">
        <v>461618560</v>
      </c>
    </row>
    <row r="449" spans="1:30" ht="15" x14ac:dyDescent="0.25">
      <c r="A449" s="3" t="s">
        <v>253</v>
      </c>
      <c r="B449" s="7">
        <v>6.1</v>
      </c>
      <c r="C449" s="7">
        <v>0</v>
      </c>
      <c r="D449" s="7">
        <v>-1.1599999999999999</v>
      </c>
      <c r="E449" s="7">
        <v>-0.35</v>
      </c>
      <c r="F449" s="7">
        <v>0.09</v>
      </c>
      <c r="G449" s="7">
        <v>0.88</v>
      </c>
      <c r="H449" s="7">
        <v>-7.29</v>
      </c>
      <c r="I449" s="7">
        <v>-5.43</v>
      </c>
      <c r="J449" s="7">
        <v>-0.86</v>
      </c>
      <c r="K449" s="7">
        <v>-9.7100000000000009</v>
      </c>
      <c r="L449" s="7">
        <v>-8.85</v>
      </c>
      <c r="M449" s="7">
        <v>0</v>
      </c>
      <c r="N449" s="7">
        <v>0.06</v>
      </c>
      <c r="O449" s="7">
        <v>-1.55</v>
      </c>
      <c r="P449" s="7">
        <v>-0.13</v>
      </c>
      <c r="Q449" s="7">
        <v>0.84</v>
      </c>
      <c r="R449" s="7">
        <v>-29.88</v>
      </c>
      <c r="S449" s="7">
        <v>-7.97</v>
      </c>
      <c r="T449" s="7">
        <v>-15.92</v>
      </c>
      <c r="U449" s="7">
        <v>-0.27</v>
      </c>
      <c r="V449" s="7">
        <v>1.27</v>
      </c>
      <c r="W449" s="7">
        <v>1.47</v>
      </c>
      <c r="X449" s="7">
        <v>0.55000000000000004</v>
      </c>
      <c r="Y449" s="8">
        <v>0</v>
      </c>
      <c r="Z449" s="9">
        <v>423163.18</v>
      </c>
      <c r="AA449" s="7">
        <v>-17.670000000000002</v>
      </c>
      <c r="AB449" s="7">
        <v>-5.28</v>
      </c>
      <c r="AC449" s="8">
        <v>0.02</v>
      </c>
      <c r="AD449" s="9">
        <v>264763478.90000001</v>
      </c>
    </row>
    <row r="450" spans="1:30" ht="15" x14ac:dyDescent="0.25">
      <c r="A450" s="3" t="s">
        <v>201</v>
      </c>
      <c r="B450" s="7">
        <v>10.06</v>
      </c>
      <c r="C450" s="7">
        <v>1.74</v>
      </c>
      <c r="D450" s="7">
        <v>18.97</v>
      </c>
      <c r="E450" s="8">
        <v>1.42</v>
      </c>
      <c r="F450" s="7">
        <v>0.61</v>
      </c>
      <c r="G450" s="7">
        <v>30.55</v>
      </c>
      <c r="H450" s="8">
        <v>3.03</v>
      </c>
      <c r="I450" s="8">
        <v>2.36</v>
      </c>
      <c r="J450" s="7">
        <v>14.79</v>
      </c>
      <c r="K450" s="7">
        <v>20.93</v>
      </c>
      <c r="L450" s="7">
        <v>6.14</v>
      </c>
      <c r="M450" s="7">
        <v>0.59</v>
      </c>
      <c r="N450" s="8">
        <v>0.45</v>
      </c>
      <c r="O450" s="7">
        <v>2.66</v>
      </c>
      <c r="P450" s="8">
        <v>-1.45</v>
      </c>
      <c r="Q450" s="7">
        <v>1.65</v>
      </c>
      <c r="R450" s="7">
        <v>7.47</v>
      </c>
      <c r="S450" s="7">
        <v>3.21</v>
      </c>
      <c r="T450" s="7">
        <v>5.25</v>
      </c>
      <c r="U450" s="7">
        <v>0.43</v>
      </c>
      <c r="V450" s="7">
        <v>0.56999999999999995</v>
      </c>
      <c r="W450" s="7">
        <v>1.36</v>
      </c>
      <c r="X450" s="7">
        <v>8.67</v>
      </c>
      <c r="Y450" s="8">
        <v>8.49</v>
      </c>
      <c r="Z450" s="9">
        <v>6017768.96</v>
      </c>
      <c r="AA450" s="7">
        <v>7.1</v>
      </c>
      <c r="AB450" s="7">
        <v>0.53</v>
      </c>
      <c r="AC450" s="8">
        <v>0.66</v>
      </c>
      <c r="AD450" s="9">
        <v>1505278584.8099999</v>
      </c>
    </row>
    <row r="451" spans="1:30" ht="15" x14ac:dyDescent="0.25">
      <c r="A451" s="3" t="s">
        <v>612</v>
      </c>
      <c r="B451" s="7">
        <v>18.62</v>
      </c>
      <c r="C451" s="7">
        <v>0.21</v>
      </c>
      <c r="D451" s="7">
        <v>35.11</v>
      </c>
      <c r="E451" s="8">
        <v>2.62</v>
      </c>
      <c r="F451" s="7">
        <v>1.1299999999999999</v>
      </c>
      <c r="G451" s="7">
        <v>30.55</v>
      </c>
      <c r="H451" s="8">
        <v>3.03</v>
      </c>
      <c r="I451" s="8">
        <v>2.36</v>
      </c>
      <c r="J451" s="7">
        <v>27.38</v>
      </c>
      <c r="K451" s="7">
        <v>20.93</v>
      </c>
      <c r="L451" s="7">
        <v>6.14</v>
      </c>
      <c r="M451" s="7">
        <v>0.59</v>
      </c>
      <c r="N451" s="8">
        <v>0.83</v>
      </c>
      <c r="O451" s="8">
        <v>4.93</v>
      </c>
      <c r="P451" s="8">
        <v>-2.68</v>
      </c>
      <c r="Q451" s="7">
        <v>1.65</v>
      </c>
      <c r="R451" s="7">
        <v>7.47</v>
      </c>
      <c r="S451" s="7">
        <v>3.21</v>
      </c>
      <c r="T451" s="7">
        <v>5.25</v>
      </c>
      <c r="U451" s="7">
        <v>0.43</v>
      </c>
      <c r="V451" s="7">
        <v>0.56999999999999995</v>
      </c>
      <c r="W451" s="7">
        <v>1.36</v>
      </c>
      <c r="X451" s="7">
        <v>8.67</v>
      </c>
      <c r="Y451" s="8">
        <v>8.49</v>
      </c>
      <c r="Z451" s="8">
        <v>83188.67</v>
      </c>
      <c r="AA451" s="7">
        <v>7.1</v>
      </c>
      <c r="AB451" s="7">
        <v>0.53</v>
      </c>
      <c r="AC451" s="8">
        <v>1.22</v>
      </c>
      <c r="AD451" s="9">
        <v>1505278584.8099999</v>
      </c>
    </row>
    <row r="452" spans="1:30" ht="15" x14ac:dyDescent="0.25">
      <c r="A452" s="3" t="s">
        <v>308</v>
      </c>
      <c r="B452" s="7">
        <v>2.2400000000000002</v>
      </c>
      <c r="C452" s="7">
        <v>1.65</v>
      </c>
      <c r="D452" s="8">
        <v>4.42</v>
      </c>
      <c r="E452" s="8">
        <v>0.73</v>
      </c>
      <c r="F452" s="7">
        <v>0.32</v>
      </c>
      <c r="G452" s="7">
        <v>10.16</v>
      </c>
      <c r="H452" s="8">
        <v>7.05</v>
      </c>
      <c r="I452" s="8">
        <v>13.23</v>
      </c>
      <c r="J452" s="7">
        <v>8.31</v>
      </c>
      <c r="K452" s="7">
        <v>13.65</v>
      </c>
      <c r="L452" s="7">
        <v>4.42</v>
      </c>
      <c r="M452" s="7">
        <v>0.39</v>
      </c>
      <c r="N452" s="8">
        <v>0.59</v>
      </c>
      <c r="O452" s="8">
        <v>1.36</v>
      </c>
      <c r="P452" s="8">
        <v>-0.67</v>
      </c>
      <c r="Q452" s="7">
        <v>1.79</v>
      </c>
      <c r="R452" s="7">
        <v>16.41</v>
      </c>
      <c r="S452" s="7">
        <v>7.16</v>
      </c>
      <c r="T452" s="7">
        <v>3.73</v>
      </c>
      <c r="U452" s="7">
        <v>0.44</v>
      </c>
      <c r="V452" s="7">
        <v>0.56000000000000005</v>
      </c>
      <c r="W452" s="7">
        <v>0.54</v>
      </c>
      <c r="X452" s="7">
        <v>6.33</v>
      </c>
      <c r="Y452" s="8">
        <v>16.920000000000002</v>
      </c>
      <c r="Z452" s="9">
        <v>188486</v>
      </c>
      <c r="AA452" s="7">
        <v>3.08</v>
      </c>
      <c r="AB452" s="7">
        <v>0.51</v>
      </c>
      <c r="AC452" s="8">
        <v>0.01</v>
      </c>
      <c r="AD452" s="9">
        <v>2357094239.5</v>
      </c>
    </row>
    <row r="453" spans="1:30" ht="15" x14ac:dyDescent="0.25">
      <c r="A453" s="3" t="s">
        <v>212</v>
      </c>
      <c r="B453" s="7">
        <v>2.63</v>
      </c>
      <c r="C453" s="7">
        <v>1.41</v>
      </c>
      <c r="D453" s="8">
        <v>5.19</v>
      </c>
      <c r="E453" s="8">
        <v>0.85</v>
      </c>
      <c r="F453" s="7">
        <v>0.37</v>
      </c>
      <c r="G453" s="7">
        <v>10.16</v>
      </c>
      <c r="H453" s="8">
        <v>7.05</v>
      </c>
      <c r="I453" s="8">
        <v>13.23</v>
      </c>
      <c r="J453" s="7">
        <v>9.75</v>
      </c>
      <c r="K453" s="7">
        <v>13.65</v>
      </c>
      <c r="L453" s="7">
        <v>4.42</v>
      </c>
      <c r="M453" s="7">
        <v>0.39</v>
      </c>
      <c r="N453" s="8">
        <v>0.69</v>
      </c>
      <c r="O453" s="8">
        <v>1.6</v>
      </c>
      <c r="P453" s="8">
        <v>-0.79</v>
      </c>
      <c r="Q453" s="8">
        <v>1.79</v>
      </c>
      <c r="R453" s="7">
        <v>16.41</v>
      </c>
      <c r="S453" s="7">
        <v>7.16</v>
      </c>
      <c r="T453" s="7">
        <v>3.73</v>
      </c>
      <c r="U453" s="7">
        <v>0.44</v>
      </c>
      <c r="V453" s="7">
        <v>0.56000000000000005</v>
      </c>
      <c r="W453" s="7">
        <v>0.54</v>
      </c>
      <c r="X453" s="7">
        <v>6.33</v>
      </c>
      <c r="Y453" s="8">
        <v>16.920000000000002</v>
      </c>
      <c r="Z453" s="9">
        <v>7768928.5700000003</v>
      </c>
      <c r="AA453" s="7">
        <v>3.08</v>
      </c>
      <c r="AB453" s="7">
        <v>0.51</v>
      </c>
      <c r="AC453" s="8">
        <v>0.01</v>
      </c>
      <c r="AD453" s="9">
        <v>2357094239.5</v>
      </c>
    </row>
    <row r="454" spans="1:30" ht="15" x14ac:dyDescent="0.25">
      <c r="A454" s="3" t="s">
        <v>526</v>
      </c>
      <c r="B454" s="7">
        <v>7.41</v>
      </c>
      <c r="C454" s="7">
        <v>6.03</v>
      </c>
      <c r="D454" s="8">
        <v>9.8800000000000008</v>
      </c>
      <c r="E454" s="8">
        <v>1.47</v>
      </c>
      <c r="F454" s="7">
        <v>0.61</v>
      </c>
      <c r="G454" s="7">
        <v>43.22</v>
      </c>
      <c r="H454" s="8">
        <v>24.93</v>
      </c>
      <c r="I454" s="8">
        <v>15.28</v>
      </c>
      <c r="J454" s="7">
        <v>6.05</v>
      </c>
      <c r="K454" s="7">
        <v>9.9700000000000006</v>
      </c>
      <c r="L454" s="7">
        <v>3.92</v>
      </c>
      <c r="M454" s="7">
        <v>0.95</v>
      </c>
      <c r="N454" s="8">
        <v>1.51</v>
      </c>
      <c r="O454" s="8">
        <v>22.45</v>
      </c>
      <c r="P454" s="8">
        <v>-0.73</v>
      </c>
      <c r="Q454" s="7">
        <v>1.2</v>
      </c>
      <c r="R454" s="7">
        <v>14.84</v>
      </c>
      <c r="S454" s="7">
        <v>6.22</v>
      </c>
      <c r="T454" s="7">
        <v>9.52</v>
      </c>
      <c r="U454" s="7">
        <v>0.42</v>
      </c>
      <c r="V454" s="7">
        <v>0.57999999999999996</v>
      </c>
      <c r="W454" s="7">
        <v>0.41</v>
      </c>
      <c r="X454" s="7">
        <v>6.17</v>
      </c>
      <c r="Y454" s="8">
        <v>2.4500000000000002</v>
      </c>
      <c r="Z454" s="10">
        <v>3779894.36</v>
      </c>
      <c r="AA454" s="7">
        <v>5.0599999999999996</v>
      </c>
      <c r="AB454" s="7">
        <v>0.75</v>
      </c>
      <c r="AC454" s="8">
        <v>0.11</v>
      </c>
      <c r="AD454" s="9">
        <v>3260167326</v>
      </c>
    </row>
    <row r="455" spans="1:30" ht="15" x14ac:dyDescent="0.25">
      <c r="A455" s="3" t="s">
        <v>94</v>
      </c>
      <c r="B455" s="7">
        <v>5.83</v>
      </c>
      <c r="C455" s="7">
        <v>5.84</v>
      </c>
      <c r="D455" s="8">
        <v>4.7699999999999996</v>
      </c>
      <c r="E455" s="7">
        <v>0.75</v>
      </c>
      <c r="F455" s="7">
        <v>0.2</v>
      </c>
      <c r="G455" s="7">
        <v>21.95</v>
      </c>
      <c r="H455" s="8">
        <v>10.11</v>
      </c>
      <c r="I455" s="8">
        <v>4.66</v>
      </c>
      <c r="J455" s="8">
        <v>2.2000000000000002</v>
      </c>
      <c r="K455" s="8">
        <v>3.93</v>
      </c>
      <c r="L455" s="7">
        <v>1.73</v>
      </c>
      <c r="M455" s="7">
        <v>0.59</v>
      </c>
      <c r="N455" s="8">
        <v>0.22</v>
      </c>
      <c r="O455" s="8">
        <v>0.57999999999999996</v>
      </c>
      <c r="P455" s="7">
        <v>-1.3</v>
      </c>
      <c r="Q455" s="8">
        <v>1.69</v>
      </c>
      <c r="R455" s="7">
        <v>15.74</v>
      </c>
      <c r="S455" s="7">
        <v>4.18</v>
      </c>
      <c r="T455" s="7">
        <v>15.56</v>
      </c>
      <c r="U455" s="7">
        <v>0.27</v>
      </c>
      <c r="V455" s="7">
        <v>0.73</v>
      </c>
      <c r="W455" s="7">
        <v>0.9</v>
      </c>
      <c r="X455" s="7">
        <v>14.02</v>
      </c>
      <c r="Y455" s="8">
        <v>81.349999999999994</v>
      </c>
      <c r="Z455" s="10">
        <v>20815030.609999999</v>
      </c>
      <c r="AA455" s="7">
        <v>7.77</v>
      </c>
      <c r="AB455" s="7">
        <v>1.22</v>
      </c>
      <c r="AC455" s="8">
        <v>-0.17</v>
      </c>
      <c r="AD455" s="9">
        <v>826694000</v>
      </c>
    </row>
    <row r="456" spans="1:30" ht="15" x14ac:dyDescent="0.25">
      <c r="A456" s="3" t="s">
        <v>245</v>
      </c>
      <c r="B456" s="7">
        <v>10.9</v>
      </c>
      <c r="C456" s="7">
        <v>0</v>
      </c>
      <c r="D456" s="8">
        <v>23.92</v>
      </c>
      <c r="E456" s="7">
        <v>0.99</v>
      </c>
      <c r="F456" s="7">
        <v>0.38</v>
      </c>
      <c r="G456" s="7">
        <v>6.82</v>
      </c>
      <c r="H456" s="8">
        <v>3.52</v>
      </c>
      <c r="I456" s="8">
        <v>2.59</v>
      </c>
      <c r="J456" s="7">
        <v>17.55</v>
      </c>
      <c r="K456" s="7">
        <v>10.6</v>
      </c>
      <c r="L456" s="7">
        <v>-6.96</v>
      </c>
      <c r="M456" s="7">
        <v>-0.39</v>
      </c>
      <c r="N456" s="8">
        <v>0.62</v>
      </c>
      <c r="O456" s="7">
        <v>6.57</v>
      </c>
      <c r="P456" s="7">
        <v>-0.74</v>
      </c>
      <c r="Q456" s="8">
        <v>1.1299999999999999</v>
      </c>
      <c r="R456" s="7">
        <v>4.13</v>
      </c>
      <c r="S456" s="7">
        <v>1.58</v>
      </c>
      <c r="T456" s="7">
        <v>3.81</v>
      </c>
      <c r="U456" s="7">
        <v>0.38</v>
      </c>
      <c r="V456" s="7">
        <v>0.62</v>
      </c>
      <c r="W456" s="7">
        <v>0.61</v>
      </c>
      <c r="X456" s="7">
        <v>0</v>
      </c>
      <c r="Y456" s="8">
        <v>0</v>
      </c>
      <c r="Z456" s="9">
        <v>5388846.3799999999</v>
      </c>
      <c r="AA456" s="7">
        <v>11.02</v>
      </c>
      <c r="AB456" s="7">
        <v>0.46</v>
      </c>
      <c r="AC456" s="8">
        <v>-1.77</v>
      </c>
      <c r="AD456" s="9">
        <v>977237930.39999998</v>
      </c>
    </row>
    <row r="457" spans="1:30" ht="15" x14ac:dyDescent="0.25">
      <c r="A457" s="3" t="s">
        <v>613</v>
      </c>
      <c r="B457" s="7">
        <v>14.6</v>
      </c>
      <c r="C457" s="7">
        <v>0</v>
      </c>
      <c r="D457" s="8">
        <v>1.22</v>
      </c>
      <c r="E457" s="8">
        <v>0.02</v>
      </c>
      <c r="F457" s="7">
        <v>0.02</v>
      </c>
      <c r="G457" s="7">
        <v>0</v>
      </c>
      <c r="H457" s="8">
        <v>0</v>
      </c>
      <c r="I457" s="8">
        <v>0</v>
      </c>
      <c r="J457" s="8">
        <v>1.57</v>
      </c>
      <c r="K457" s="8">
        <v>-3.05</v>
      </c>
      <c r="L457" s="7">
        <v>-4.62</v>
      </c>
      <c r="M457" s="7">
        <v>-0.06</v>
      </c>
      <c r="N457" s="8">
        <v>0</v>
      </c>
      <c r="O457" s="8">
        <v>0.33</v>
      </c>
      <c r="P457" s="7">
        <v>-0.02</v>
      </c>
      <c r="Q457" s="8">
        <v>150.59</v>
      </c>
      <c r="R457" s="7">
        <v>1.75</v>
      </c>
      <c r="S457" s="7">
        <v>1.25</v>
      </c>
      <c r="T457" s="7">
        <v>1.36</v>
      </c>
      <c r="U457" s="7">
        <v>0.71</v>
      </c>
      <c r="V457" s="7">
        <v>0.28999999999999998</v>
      </c>
      <c r="W457" s="7">
        <v>0</v>
      </c>
      <c r="X457" s="7">
        <v>0</v>
      </c>
      <c r="Y457" s="7">
        <v>-9.58</v>
      </c>
      <c r="Z457" s="8">
        <v>0</v>
      </c>
      <c r="AA457" s="7">
        <v>681.74</v>
      </c>
      <c r="AB457" s="7">
        <v>11.93</v>
      </c>
      <c r="AC457" s="8">
        <v>0</v>
      </c>
      <c r="AD457" s="9">
        <v>1080400</v>
      </c>
    </row>
    <row r="458" spans="1:30" ht="15" x14ac:dyDescent="0.25">
      <c r="A458" s="3" t="s">
        <v>489</v>
      </c>
      <c r="B458" s="7">
        <v>4.99</v>
      </c>
      <c r="C458" s="8">
        <v>0</v>
      </c>
      <c r="D458" s="8">
        <v>936.35</v>
      </c>
      <c r="E458" s="8">
        <v>1276.83</v>
      </c>
      <c r="F458" s="7">
        <v>14.43</v>
      </c>
      <c r="G458" s="7">
        <v>0</v>
      </c>
      <c r="H458" s="8">
        <v>0</v>
      </c>
      <c r="I458" s="8">
        <v>0</v>
      </c>
      <c r="J458" s="8">
        <v>936.35</v>
      </c>
      <c r="K458" s="8">
        <v>936.35</v>
      </c>
      <c r="L458" s="7">
        <v>0</v>
      </c>
      <c r="M458" s="7">
        <v>0</v>
      </c>
      <c r="N458" s="8">
        <v>0</v>
      </c>
      <c r="O458" s="8">
        <v>-14.6</v>
      </c>
      <c r="P458" s="7">
        <v>-14.43</v>
      </c>
      <c r="Q458" s="7">
        <v>0</v>
      </c>
      <c r="R458" s="7">
        <v>136.36000000000001</v>
      </c>
      <c r="S458" s="7">
        <v>1.54</v>
      </c>
      <c r="T458" s="7">
        <v>0</v>
      </c>
      <c r="U458" s="7">
        <v>0.01</v>
      </c>
      <c r="V458" s="7">
        <v>0.99</v>
      </c>
      <c r="W458" s="7">
        <v>0</v>
      </c>
      <c r="X458" s="7">
        <v>0</v>
      </c>
      <c r="Y458" s="8">
        <v>-83.09</v>
      </c>
      <c r="Z458" s="8">
        <v>5127.08</v>
      </c>
      <c r="AA458" s="7">
        <v>0</v>
      </c>
      <c r="AB458" s="7">
        <v>0.01</v>
      </c>
      <c r="AC458" s="8">
        <v>-9.25</v>
      </c>
      <c r="AD458" s="9">
        <v>14045183.34</v>
      </c>
    </row>
    <row r="459" spans="1:30" ht="15" x14ac:dyDescent="0.25">
      <c r="A459" s="3" t="s">
        <v>45</v>
      </c>
      <c r="B459" s="7">
        <v>21.92</v>
      </c>
      <c r="C459" s="7">
        <v>0</v>
      </c>
      <c r="D459" s="8">
        <v>7.84</v>
      </c>
      <c r="E459" s="7">
        <v>2.88</v>
      </c>
      <c r="F459" s="7">
        <v>1.5</v>
      </c>
      <c r="G459" s="7">
        <v>59.99</v>
      </c>
      <c r="H459" s="8">
        <v>52.28</v>
      </c>
      <c r="I459" s="8">
        <v>46.82</v>
      </c>
      <c r="J459" s="8">
        <v>7.02</v>
      </c>
      <c r="K459" s="7">
        <v>6.79</v>
      </c>
      <c r="L459" s="7">
        <v>-0.23</v>
      </c>
      <c r="M459" s="7">
        <v>-0.09</v>
      </c>
      <c r="N459" s="8">
        <v>3.67</v>
      </c>
      <c r="O459" s="7">
        <v>3.28</v>
      </c>
      <c r="P459" s="7">
        <v>-3.19</v>
      </c>
      <c r="Q459" s="7">
        <v>7.52</v>
      </c>
      <c r="R459" s="7">
        <v>36.71</v>
      </c>
      <c r="S459" s="7">
        <v>19.190000000000001</v>
      </c>
      <c r="T459" s="8">
        <v>23.73</v>
      </c>
      <c r="U459" s="7">
        <v>0.52</v>
      </c>
      <c r="V459" s="7">
        <v>0.48</v>
      </c>
      <c r="W459" s="7">
        <v>0.41</v>
      </c>
      <c r="X459" s="7">
        <v>61.68</v>
      </c>
      <c r="Y459" s="8">
        <v>59.16</v>
      </c>
      <c r="Z459" s="9">
        <v>433143472.36000001</v>
      </c>
      <c r="AA459" s="7">
        <v>7.62</v>
      </c>
      <c r="AB459" s="7">
        <v>2.8</v>
      </c>
      <c r="AC459" s="8">
        <v>0.01</v>
      </c>
      <c r="AD459" s="9">
        <v>19427046933.849998</v>
      </c>
    </row>
    <row r="460" spans="1:30" ht="15" x14ac:dyDescent="0.25">
      <c r="A460" s="3" t="s">
        <v>312</v>
      </c>
      <c r="B460" s="7">
        <v>5.46</v>
      </c>
      <c r="C460" s="7">
        <v>1.72</v>
      </c>
      <c r="D460" s="7">
        <v>10.42</v>
      </c>
      <c r="E460" s="7">
        <v>0.91</v>
      </c>
      <c r="F460" s="7">
        <v>0.52</v>
      </c>
      <c r="G460" s="7">
        <v>17.47</v>
      </c>
      <c r="H460" s="7">
        <v>6.33</v>
      </c>
      <c r="I460" s="7">
        <v>4.21</v>
      </c>
      <c r="J460" s="8">
        <v>6.93</v>
      </c>
      <c r="K460" s="8">
        <v>7.26</v>
      </c>
      <c r="L460" s="7">
        <v>0.33</v>
      </c>
      <c r="M460" s="7">
        <v>0.04</v>
      </c>
      <c r="N460" s="7">
        <v>0.44</v>
      </c>
      <c r="O460" s="7">
        <v>2.48</v>
      </c>
      <c r="P460" s="7">
        <v>-1.07</v>
      </c>
      <c r="Q460" s="7">
        <v>1.68</v>
      </c>
      <c r="R460" s="7">
        <v>8.6999999999999993</v>
      </c>
      <c r="S460" s="7">
        <v>4.97</v>
      </c>
      <c r="T460" s="8">
        <v>8.24</v>
      </c>
      <c r="U460" s="7">
        <v>0.56999999999999995</v>
      </c>
      <c r="V460" s="7">
        <v>0.43</v>
      </c>
      <c r="W460" s="7">
        <v>1.18</v>
      </c>
      <c r="X460" s="7">
        <v>16.239999999999998</v>
      </c>
      <c r="Y460" s="8">
        <v>26.61</v>
      </c>
      <c r="Z460" s="9">
        <v>653919.5</v>
      </c>
      <c r="AA460" s="7">
        <v>6.03</v>
      </c>
      <c r="AB460" s="7">
        <v>0.52</v>
      </c>
      <c r="AC460" s="8">
        <v>-0.03</v>
      </c>
      <c r="AD460" s="9">
        <v>212828165.78999999</v>
      </c>
    </row>
    <row r="461" spans="1:30" ht="15" x14ac:dyDescent="0.25">
      <c r="A461" s="3" t="s">
        <v>97</v>
      </c>
      <c r="B461" s="7">
        <v>17.93</v>
      </c>
      <c r="C461" s="7">
        <v>7.9</v>
      </c>
      <c r="D461" s="8">
        <v>8.14</v>
      </c>
      <c r="E461" s="7">
        <v>1.25</v>
      </c>
      <c r="F461" s="7">
        <v>0.27</v>
      </c>
      <c r="G461" s="7">
        <v>100</v>
      </c>
      <c r="H461" s="8">
        <v>4.66</v>
      </c>
      <c r="I461" s="8">
        <v>6.4</v>
      </c>
      <c r="J461" s="7">
        <v>11.17</v>
      </c>
      <c r="K461" s="7">
        <v>2.29</v>
      </c>
      <c r="L461" s="7">
        <v>-8.8699999999999992</v>
      </c>
      <c r="M461" s="7">
        <v>-0.99</v>
      </c>
      <c r="N461" s="8">
        <v>0.52</v>
      </c>
      <c r="O461" s="8">
        <v>5.26</v>
      </c>
      <c r="P461" s="7">
        <v>-0.79</v>
      </c>
      <c r="Q461" s="7">
        <v>1.0900000000000001</v>
      </c>
      <c r="R461" s="7">
        <v>15.32</v>
      </c>
      <c r="S461" s="7">
        <v>3.35</v>
      </c>
      <c r="T461" s="8">
        <v>10.76</v>
      </c>
      <c r="U461" s="7">
        <v>0.22</v>
      </c>
      <c r="V461" s="7">
        <v>0.78</v>
      </c>
      <c r="W461" s="7">
        <v>0.52</v>
      </c>
      <c r="X461" s="7">
        <v>5.64</v>
      </c>
      <c r="Y461" s="8">
        <v>9.25</v>
      </c>
      <c r="Z461" s="9">
        <v>24208338.109999999</v>
      </c>
      <c r="AA461" s="7">
        <v>14.38</v>
      </c>
      <c r="AB461" s="7">
        <v>2.2000000000000002</v>
      </c>
      <c r="AC461" s="8">
        <v>-0.43</v>
      </c>
      <c r="AD461" s="9">
        <v>11612685637.6</v>
      </c>
    </row>
    <row r="462" spans="1:30" ht="15" x14ac:dyDescent="0.25">
      <c r="A462" s="3" t="s">
        <v>149</v>
      </c>
      <c r="B462" s="7">
        <v>7.46</v>
      </c>
      <c r="C462" s="7">
        <v>9.76</v>
      </c>
      <c r="D462" s="8">
        <v>4.93</v>
      </c>
      <c r="E462" s="7">
        <v>2.57</v>
      </c>
      <c r="F462" s="7">
        <v>0.5</v>
      </c>
      <c r="G462" s="7">
        <v>43.9</v>
      </c>
      <c r="H462" s="8">
        <v>15.91</v>
      </c>
      <c r="I462" s="8">
        <v>10.56</v>
      </c>
      <c r="J462" s="7">
        <v>3.27</v>
      </c>
      <c r="K462" s="7">
        <v>4.84</v>
      </c>
      <c r="L462" s="7">
        <v>1.57</v>
      </c>
      <c r="M462" s="7">
        <v>1.24</v>
      </c>
      <c r="N462" s="8">
        <v>0.52</v>
      </c>
      <c r="O462" s="7">
        <v>3.58</v>
      </c>
      <c r="P462" s="7">
        <v>-0.96</v>
      </c>
      <c r="Q462" s="7">
        <v>1.42</v>
      </c>
      <c r="R462" s="7">
        <v>52.24</v>
      </c>
      <c r="S462" s="7">
        <v>10.24</v>
      </c>
      <c r="T462" s="8">
        <v>26.6</v>
      </c>
      <c r="U462" s="7">
        <v>0.2</v>
      </c>
      <c r="V462" s="7">
        <v>0.8</v>
      </c>
      <c r="W462" s="7">
        <v>0.97</v>
      </c>
      <c r="X462" s="7">
        <v>13.47</v>
      </c>
      <c r="Y462" s="8">
        <v>151.4</v>
      </c>
      <c r="Z462" s="9">
        <v>4779481.93</v>
      </c>
      <c r="AA462" s="7">
        <v>2.9</v>
      </c>
      <c r="AB462" s="7">
        <v>1.51</v>
      </c>
      <c r="AC462" s="8">
        <v>0.11</v>
      </c>
      <c r="AD462" s="9">
        <v>1051762169.5599999</v>
      </c>
    </row>
    <row r="463" spans="1:30" ht="15" x14ac:dyDescent="0.25">
      <c r="A463" s="3" t="s">
        <v>614</v>
      </c>
      <c r="B463" s="7">
        <v>0</v>
      </c>
      <c r="C463" s="7">
        <v>0</v>
      </c>
      <c r="D463" s="8">
        <v>0</v>
      </c>
      <c r="E463" s="7">
        <v>0</v>
      </c>
      <c r="F463" s="7">
        <v>0</v>
      </c>
      <c r="G463" s="7">
        <v>43.59</v>
      </c>
      <c r="H463" s="8">
        <v>15.66</v>
      </c>
      <c r="I463" s="8">
        <v>10.44</v>
      </c>
      <c r="J463" s="7">
        <v>0</v>
      </c>
      <c r="K463" s="7">
        <v>1.56</v>
      </c>
      <c r="L463" s="7">
        <v>1.56</v>
      </c>
      <c r="M463" s="7">
        <v>0.72</v>
      </c>
      <c r="N463" s="8">
        <v>0</v>
      </c>
      <c r="O463" s="8">
        <v>0</v>
      </c>
      <c r="P463" s="7">
        <v>0</v>
      </c>
      <c r="Q463" s="7">
        <v>1.8</v>
      </c>
      <c r="R463" s="7">
        <v>30.7</v>
      </c>
      <c r="S463" s="7">
        <v>11.25</v>
      </c>
      <c r="T463" s="8">
        <v>18.98</v>
      </c>
      <c r="U463" s="7">
        <v>0.37</v>
      </c>
      <c r="V463" s="7">
        <v>0.63</v>
      </c>
      <c r="W463" s="7">
        <v>1.08</v>
      </c>
      <c r="X463" s="7">
        <v>25.03</v>
      </c>
      <c r="Y463" s="7">
        <v>37.869999999999997</v>
      </c>
      <c r="Z463" s="8">
        <v>0</v>
      </c>
      <c r="AA463" s="7">
        <v>17.59</v>
      </c>
      <c r="AB463" s="7">
        <v>5.4</v>
      </c>
      <c r="AC463" s="7">
        <v>0</v>
      </c>
      <c r="AD463" s="8">
        <v>0</v>
      </c>
    </row>
    <row r="464" spans="1:30" ht="15" x14ac:dyDescent="0.25">
      <c r="A464" s="3" t="s">
        <v>615</v>
      </c>
      <c r="B464" s="7">
        <v>0</v>
      </c>
      <c r="C464" s="7">
        <v>0</v>
      </c>
      <c r="D464" s="8">
        <v>0</v>
      </c>
      <c r="E464" s="7">
        <v>0</v>
      </c>
      <c r="F464" s="7">
        <v>0</v>
      </c>
      <c r="G464" s="7">
        <v>43.59</v>
      </c>
      <c r="H464" s="8">
        <v>15.66</v>
      </c>
      <c r="I464" s="8">
        <v>10.44</v>
      </c>
      <c r="J464" s="7">
        <v>0</v>
      </c>
      <c r="K464" s="7">
        <v>1.56</v>
      </c>
      <c r="L464" s="7">
        <v>1.56</v>
      </c>
      <c r="M464" s="7">
        <v>0.72</v>
      </c>
      <c r="N464" s="8">
        <v>0</v>
      </c>
      <c r="O464" s="7">
        <v>0</v>
      </c>
      <c r="P464" s="7">
        <v>0</v>
      </c>
      <c r="Q464" s="7">
        <v>1.8</v>
      </c>
      <c r="R464" s="7">
        <v>30.7</v>
      </c>
      <c r="S464" s="7">
        <v>11.25</v>
      </c>
      <c r="T464" s="8">
        <v>18.98</v>
      </c>
      <c r="U464" s="7">
        <v>0.37</v>
      </c>
      <c r="V464" s="7">
        <v>0.63</v>
      </c>
      <c r="W464" s="7">
        <v>1.08</v>
      </c>
      <c r="X464" s="7">
        <v>25.03</v>
      </c>
      <c r="Y464" s="7">
        <v>37.869999999999997</v>
      </c>
      <c r="Z464" s="8">
        <v>0</v>
      </c>
      <c r="AA464" s="7">
        <v>17.59</v>
      </c>
      <c r="AB464" s="7">
        <v>5.4</v>
      </c>
      <c r="AC464" s="7">
        <v>0</v>
      </c>
      <c r="AD464" s="8">
        <v>0</v>
      </c>
    </row>
    <row r="465" spans="1:30" ht="15" x14ac:dyDescent="0.25">
      <c r="A465" s="3" t="s">
        <v>310</v>
      </c>
      <c r="B465" s="7">
        <v>11.35</v>
      </c>
      <c r="C465" s="7">
        <v>1.79</v>
      </c>
      <c r="D465" s="7">
        <v>6.99</v>
      </c>
      <c r="E465" s="7">
        <v>1.67</v>
      </c>
      <c r="F465" s="7">
        <v>0.74</v>
      </c>
      <c r="G465" s="7">
        <v>16.2</v>
      </c>
      <c r="H465" s="8">
        <v>11.74</v>
      </c>
      <c r="I465" s="8">
        <v>9.31</v>
      </c>
      <c r="J465" s="7">
        <v>5.55</v>
      </c>
      <c r="K465" s="7">
        <v>5.18</v>
      </c>
      <c r="L465" s="7">
        <v>1.34</v>
      </c>
      <c r="M465" s="7">
        <v>0.4</v>
      </c>
      <c r="N465" s="8">
        <v>0.65</v>
      </c>
      <c r="O465" s="7">
        <v>3.1</v>
      </c>
      <c r="P465" s="7">
        <v>-1.58</v>
      </c>
      <c r="Q465" s="7">
        <v>1.82</v>
      </c>
      <c r="R465" s="7">
        <v>23.88</v>
      </c>
      <c r="S465" s="7">
        <v>10.58</v>
      </c>
      <c r="T465" s="7">
        <v>13.07</v>
      </c>
      <c r="U465" s="7">
        <v>0.44</v>
      </c>
      <c r="V465" s="7">
        <v>0.47</v>
      </c>
      <c r="W465" s="7">
        <v>1.1399999999999999</v>
      </c>
      <c r="X465" s="7">
        <v>8.1300000000000008</v>
      </c>
      <c r="Y465" s="8">
        <v>50.78</v>
      </c>
      <c r="Z465" s="8">
        <v>42111.040000000001</v>
      </c>
      <c r="AA465" s="7">
        <v>6.8</v>
      </c>
      <c r="AB465" s="7">
        <v>1.62</v>
      </c>
      <c r="AC465" s="8">
        <v>0.04</v>
      </c>
      <c r="AD465" s="9">
        <v>377172427.80000001</v>
      </c>
    </row>
    <row r="466" spans="1:30" ht="15" x14ac:dyDescent="0.25">
      <c r="A466" s="3" t="s">
        <v>332</v>
      </c>
      <c r="B466" s="7">
        <v>6.1</v>
      </c>
      <c r="C466" s="7">
        <v>3.32</v>
      </c>
      <c r="D466" s="7">
        <v>3.76</v>
      </c>
      <c r="E466" s="7">
        <v>0.9</v>
      </c>
      <c r="F466" s="7">
        <v>0.4</v>
      </c>
      <c r="G466" s="7">
        <v>16.2</v>
      </c>
      <c r="H466" s="8">
        <v>11.74</v>
      </c>
      <c r="I466" s="8">
        <v>9.31</v>
      </c>
      <c r="J466" s="7">
        <v>2.98</v>
      </c>
      <c r="K466" s="7">
        <v>5.18</v>
      </c>
      <c r="L466" s="7">
        <v>1.34</v>
      </c>
      <c r="M466" s="7">
        <v>0.4</v>
      </c>
      <c r="N466" s="8">
        <v>0.35</v>
      </c>
      <c r="O466" s="7">
        <v>1.67</v>
      </c>
      <c r="P466" s="7">
        <v>-0.85</v>
      </c>
      <c r="Q466" s="7">
        <v>1.82</v>
      </c>
      <c r="R466" s="7">
        <v>23.88</v>
      </c>
      <c r="S466" s="7">
        <v>10.58</v>
      </c>
      <c r="T466" s="7">
        <v>13.07</v>
      </c>
      <c r="U466" s="7">
        <v>0.44</v>
      </c>
      <c r="V466" s="7">
        <v>0.47</v>
      </c>
      <c r="W466" s="7">
        <v>1.1399999999999999</v>
      </c>
      <c r="X466" s="7">
        <v>8.1300000000000008</v>
      </c>
      <c r="Y466" s="8">
        <v>50.78</v>
      </c>
      <c r="Z466" s="10">
        <v>135049.68</v>
      </c>
      <c r="AA466" s="7">
        <v>6.8</v>
      </c>
      <c r="AB466" s="7">
        <v>1.62</v>
      </c>
      <c r="AC466" s="8">
        <v>0.02</v>
      </c>
      <c r="AD466" s="9">
        <v>377172427.80000001</v>
      </c>
    </row>
    <row r="467" spans="1:30" ht="15" x14ac:dyDescent="0.25">
      <c r="A467" s="3" t="s">
        <v>100</v>
      </c>
      <c r="B467" s="7">
        <v>11.86</v>
      </c>
      <c r="C467" s="7">
        <v>2.68</v>
      </c>
      <c r="D467" s="7">
        <v>10.35</v>
      </c>
      <c r="E467" s="7">
        <v>2.5099999999999998</v>
      </c>
      <c r="F467" s="7">
        <v>0.77</v>
      </c>
      <c r="G467" s="7">
        <v>79.790000000000006</v>
      </c>
      <c r="H467" s="8">
        <v>29.18</v>
      </c>
      <c r="I467" s="8">
        <v>15.68</v>
      </c>
      <c r="J467" s="7">
        <v>5.56</v>
      </c>
      <c r="K467" s="7">
        <v>7.78</v>
      </c>
      <c r="L467" s="7">
        <v>2.2200000000000002</v>
      </c>
      <c r="M467" s="7">
        <v>1</v>
      </c>
      <c r="N467" s="8">
        <v>1.62</v>
      </c>
      <c r="O467" s="7">
        <v>-2.58</v>
      </c>
      <c r="P467" s="7">
        <v>-1.05</v>
      </c>
      <c r="Q467" s="7">
        <v>0.48</v>
      </c>
      <c r="R467" s="7">
        <v>24.23</v>
      </c>
      <c r="S467" s="7">
        <v>7.39</v>
      </c>
      <c r="T467" s="8">
        <v>13.29</v>
      </c>
      <c r="U467" s="7">
        <v>0.31</v>
      </c>
      <c r="V467" s="7">
        <v>0.69</v>
      </c>
      <c r="W467" s="7">
        <v>0.47</v>
      </c>
      <c r="X467" s="7">
        <v>1.31</v>
      </c>
      <c r="Y467" s="8">
        <v>-4.2699999999999996</v>
      </c>
      <c r="Z467" s="10">
        <v>39248186.68</v>
      </c>
      <c r="AA467" s="7">
        <v>4.7300000000000004</v>
      </c>
      <c r="AB467" s="7">
        <v>1.1499999999999999</v>
      </c>
      <c r="AC467" s="8">
        <v>-0.41</v>
      </c>
      <c r="AD467" s="9">
        <v>3354209178.25</v>
      </c>
    </row>
    <row r="468" spans="1:30" ht="15" x14ac:dyDescent="0.25">
      <c r="A468" s="3" t="s">
        <v>616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28.5</v>
      </c>
      <c r="H468" s="8">
        <v>11.48</v>
      </c>
      <c r="I468" s="8">
        <v>4.33</v>
      </c>
      <c r="J468" s="7">
        <v>0</v>
      </c>
      <c r="K468" s="7">
        <v>2.35</v>
      </c>
      <c r="L468" s="7">
        <v>2.35</v>
      </c>
      <c r="M468" s="7">
        <v>0.76</v>
      </c>
      <c r="N468" s="8">
        <v>0</v>
      </c>
      <c r="O468" s="7">
        <v>0</v>
      </c>
      <c r="P468" s="7">
        <v>0</v>
      </c>
      <c r="Q468" s="7">
        <v>1.1499999999999999</v>
      </c>
      <c r="R468" s="7">
        <v>12.16</v>
      </c>
      <c r="S468" s="7">
        <v>3.29</v>
      </c>
      <c r="T468" s="8">
        <v>11.46</v>
      </c>
      <c r="U468" s="7">
        <v>0.27</v>
      </c>
      <c r="V468" s="7">
        <v>0.73</v>
      </c>
      <c r="W468" s="7">
        <v>0.76</v>
      </c>
      <c r="X468" s="7">
        <v>16.77</v>
      </c>
      <c r="Y468" s="7">
        <v>74.45</v>
      </c>
      <c r="Z468" s="12">
        <v>0</v>
      </c>
      <c r="AA468" s="7">
        <v>67.12</v>
      </c>
      <c r="AB468" s="7">
        <v>8.16</v>
      </c>
      <c r="AC468" s="7">
        <v>0</v>
      </c>
      <c r="AD468" s="8">
        <v>0</v>
      </c>
    </row>
    <row r="469" spans="1:30" ht="15" x14ac:dyDescent="0.25">
      <c r="A469" s="3" t="s">
        <v>617</v>
      </c>
      <c r="B469" s="7">
        <v>0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8">
        <v>0</v>
      </c>
      <c r="I469" s="8">
        <v>0</v>
      </c>
      <c r="J469" s="7">
        <v>0</v>
      </c>
      <c r="K469" s="7">
        <v>0.48</v>
      </c>
      <c r="L469" s="7">
        <v>0.48</v>
      </c>
      <c r="M469" s="7">
        <v>-0.94</v>
      </c>
      <c r="N469" s="8">
        <v>0</v>
      </c>
      <c r="O469" s="7">
        <v>0</v>
      </c>
      <c r="P469" s="7">
        <v>0</v>
      </c>
      <c r="Q469" s="7">
        <v>0</v>
      </c>
      <c r="R469" s="7">
        <v>-190.74</v>
      </c>
      <c r="S469" s="7">
        <v>-190.74</v>
      </c>
      <c r="T469" s="8">
        <v>-198.15</v>
      </c>
      <c r="U469" s="7">
        <v>1</v>
      </c>
      <c r="V469" s="7">
        <v>0</v>
      </c>
      <c r="W469" s="7">
        <v>0</v>
      </c>
      <c r="X469" s="7">
        <v>0</v>
      </c>
      <c r="Y469" s="7">
        <v>0</v>
      </c>
      <c r="Z469" s="12">
        <v>0</v>
      </c>
      <c r="AA469" s="7">
        <v>0</v>
      </c>
      <c r="AB469" s="7">
        <v>0</v>
      </c>
      <c r="AC469" s="7">
        <v>0</v>
      </c>
      <c r="AD469" s="8">
        <v>0</v>
      </c>
    </row>
    <row r="470" spans="1:30" ht="15" x14ac:dyDescent="0.25">
      <c r="A470" s="3" t="s">
        <v>75</v>
      </c>
      <c r="B470" s="7">
        <v>19.72</v>
      </c>
      <c r="C470" s="7">
        <v>1.27</v>
      </c>
      <c r="D470" s="7">
        <v>45.35</v>
      </c>
      <c r="E470" s="7">
        <v>6.86</v>
      </c>
      <c r="F470" s="7">
        <v>2.1</v>
      </c>
      <c r="G470" s="7">
        <v>29.89</v>
      </c>
      <c r="H470" s="8">
        <v>5.28</v>
      </c>
      <c r="I470" s="8">
        <v>2.87</v>
      </c>
      <c r="J470" s="7">
        <v>24.6</v>
      </c>
      <c r="K470" s="7">
        <v>25.89</v>
      </c>
      <c r="L470" s="7">
        <v>1.29</v>
      </c>
      <c r="M470" s="7">
        <v>0.36</v>
      </c>
      <c r="N470" s="8">
        <v>1.3</v>
      </c>
      <c r="O470" s="7">
        <v>12.54</v>
      </c>
      <c r="P470" s="7">
        <v>-4.62</v>
      </c>
      <c r="Q470" s="7">
        <v>1.44</v>
      </c>
      <c r="R470" s="7">
        <v>15.12</v>
      </c>
      <c r="S470" s="7">
        <v>4.62</v>
      </c>
      <c r="T470" s="8">
        <v>16.86</v>
      </c>
      <c r="U470" s="7">
        <v>0.31</v>
      </c>
      <c r="V470" s="7">
        <v>0.69</v>
      </c>
      <c r="W470" s="7">
        <v>1.61</v>
      </c>
      <c r="X470" s="7">
        <v>16.47</v>
      </c>
      <c r="Y470" s="8">
        <v>9.92</v>
      </c>
      <c r="Z470" s="10">
        <v>118172550.81999999</v>
      </c>
      <c r="AA470" s="7">
        <v>2.88</v>
      </c>
      <c r="AB470" s="7">
        <v>0.43</v>
      </c>
      <c r="AC470" s="8">
        <v>1.33</v>
      </c>
      <c r="AD470" s="9">
        <v>32576059600</v>
      </c>
    </row>
    <row r="471" spans="1:30" ht="15" x14ac:dyDescent="0.25">
      <c r="A471" s="3" t="s">
        <v>59</v>
      </c>
      <c r="B471" s="7">
        <v>15.76</v>
      </c>
      <c r="C471" s="7">
        <v>0.12</v>
      </c>
      <c r="D471" s="7">
        <v>-330.79</v>
      </c>
      <c r="E471" s="7">
        <v>1.99</v>
      </c>
      <c r="F471" s="7">
        <v>0.65</v>
      </c>
      <c r="G471" s="7">
        <v>27.76</v>
      </c>
      <c r="H471" s="8">
        <v>20.170000000000002</v>
      </c>
      <c r="I471" s="8">
        <v>-1.1200000000000001</v>
      </c>
      <c r="J471" s="7">
        <v>18.34</v>
      </c>
      <c r="K471" s="7">
        <v>25.04</v>
      </c>
      <c r="L471" s="7">
        <v>6.7</v>
      </c>
      <c r="M471" s="7">
        <v>0.73</v>
      </c>
      <c r="N471" s="8">
        <v>3.7</v>
      </c>
      <c r="O471" s="7">
        <v>6.65</v>
      </c>
      <c r="P471" s="7">
        <v>-0.83</v>
      </c>
      <c r="Q471" s="7">
        <v>1.87</v>
      </c>
      <c r="R471" s="7">
        <v>-0.6</v>
      </c>
      <c r="S471" s="7">
        <v>-0.2</v>
      </c>
      <c r="T471" s="8">
        <v>4.9000000000000004</v>
      </c>
      <c r="U471" s="7">
        <v>0.33</v>
      </c>
      <c r="V471" s="7">
        <v>0.67</v>
      </c>
      <c r="W471" s="7">
        <v>0.18</v>
      </c>
      <c r="X471" s="7">
        <v>11.53</v>
      </c>
      <c r="Y471" s="8">
        <v>0</v>
      </c>
      <c r="Z471" s="10">
        <v>167346991.81999999</v>
      </c>
      <c r="AA471" s="7">
        <v>7.93</v>
      </c>
      <c r="AB471" s="7">
        <v>-0.05</v>
      </c>
      <c r="AC471" s="8">
        <v>2.96</v>
      </c>
      <c r="AD471" s="9">
        <v>29221542546.16</v>
      </c>
    </row>
    <row r="472" spans="1:30" ht="15" x14ac:dyDescent="0.25">
      <c r="A472" s="3" t="s">
        <v>102</v>
      </c>
      <c r="B472" s="7">
        <v>4.16</v>
      </c>
      <c r="C472" s="7">
        <v>1.59</v>
      </c>
      <c r="D472" s="7">
        <v>13.68</v>
      </c>
      <c r="E472" s="7">
        <v>1.93</v>
      </c>
      <c r="F472" s="7">
        <v>0.43</v>
      </c>
      <c r="G472" s="7">
        <v>6.12</v>
      </c>
      <c r="H472" s="8">
        <v>3.23</v>
      </c>
      <c r="I472" s="8">
        <v>1.65</v>
      </c>
      <c r="J472" s="7">
        <v>6.98</v>
      </c>
      <c r="K472" s="7">
        <v>10.94</v>
      </c>
      <c r="L472" s="7">
        <v>3.96</v>
      </c>
      <c r="M472" s="7">
        <v>1.1000000000000001</v>
      </c>
      <c r="N472" s="8">
        <v>0.23</v>
      </c>
      <c r="O472" s="7">
        <v>6.5</v>
      </c>
      <c r="P472" s="7">
        <v>-0.81</v>
      </c>
      <c r="Q472" s="7">
        <v>1.1599999999999999</v>
      </c>
      <c r="R472" s="7">
        <v>14.15</v>
      </c>
      <c r="S472" s="7">
        <v>3.14</v>
      </c>
      <c r="T472" s="7">
        <v>9.49</v>
      </c>
      <c r="U472" s="7">
        <v>0.22</v>
      </c>
      <c r="V472" s="7">
        <v>0.78</v>
      </c>
      <c r="W472" s="7">
        <v>1.91</v>
      </c>
      <c r="X472" s="7">
        <v>0</v>
      </c>
      <c r="Y472" s="8">
        <v>0</v>
      </c>
      <c r="Z472" s="10">
        <v>49145695.460000001</v>
      </c>
      <c r="AA472" s="7">
        <v>2.15</v>
      </c>
      <c r="AB472" s="7">
        <v>0.3</v>
      </c>
      <c r="AC472" s="8">
        <v>0.06</v>
      </c>
      <c r="AD472" s="9">
        <v>43066439453.440002</v>
      </c>
    </row>
    <row r="473" spans="1:30" ht="15" x14ac:dyDescent="0.25">
      <c r="A473" s="3" t="s">
        <v>215</v>
      </c>
      <c r="B473" s="7">
        <v>6.56</v>
      </c>
      <c r="C473" s="7">
        <v>9.35</v>
      </c>
      <c r="D473" s="7">
        <v>4.9400000000000004</v>
      </c>
      <c r="E473" s="7">
        <v>1.59</v>
      </c>
      <c r="F473" s="7">
        <v>0.7</v>
      </c>
      <c r="G473" s="7">
        <v>42.39</v>
      </c>
      <c r="H473" s="8">
        <v>30.26</v>
      </c>
      <c r="I473" s="8">
        <v>20.56</v>
      </c>
      <c r="J473" s="7">
        <v>3.36</v>
      </c>
      <c r="K473" s="7">
        <v>4.3099999999999996</v>
      </c>
      <c r="L473" s="7">
        <v>0.95</v>
      </c>
      <c r="M473" s="7">
        <v>0.45</v>
      </c>
      <c r="N473" s="8">
        <v>1.02</v>
      </c>
      <c r="O473" s="7">
        <v>2.99</v>
      </c>
      <c r="P473" s="7">
        <v>-1.08</v>
      </c>
      <c r="Q473" s="7">
        <v>2.93</v>
      </c>
      <c r="R473" s="7">
        <v>32.229999999999997</v>
      </c>
      <c r="S473" s="7">
        <v>14.12</v>
      </c>
      <c r="T473" s="7">
        <v>20.350000000000001</v>
      </c>
      <c r="U473" s="7">
        <v>0.44</v>
      </c>
      <c r="V473" s="7">
        <v>0.56000000000000005</v>
      </c>
      <c r="W473" s="7">
        <v>0.69</v>
      </c>
      <c r="X473" s="7">
        <v>15.63</v>
      </c>
      <c r="Y473" s="8">
        <v>0</v>
      </c>
      <c r="Z473" s="10">
        <v>7098721.29</v>
      </c>
      <c r="AA473" s="7">
        <v>4.12</v>
      </c>
      <c r="AB473" s="7">
        <v>1.33</v>
      </c>
      <c r="AC473" s="8">
        <v>0.03</v>
      </c>
      <c r="AD473" s="9">
        <v>1684084741.5999999</v>
      </c>
    </row>
    <row r="474" spans="1:30" ht="15" x14ac:dyDescent="0.25">
      <c r="A474" s="3" t="s">
        <v>618</v>
      </c>
      <c r="B474" s="7">
        <v>5.5</v>
      </c>
      <c r="C474" s="7">
        <v>0</v>
      </c>
      <c r="D474" s="7">
        <v>4.1399999999999997</v>
      </c>
      <c r="E474" s="7">
        <v>1.34</v>
      </c>
      <c r="F474" s="7">
        <v>0.59</v>
      </c>
      <c r="G474" s="7">
        <v>42.39</v>
      </c>
      <c r="H474" s="8">
        <v>30.26</v>
      </c>
      <c r="I474" s="8">
        <v>20.56</v>
      </c>
      <c r="J474" s="7">
        <v>2.81</v>
      </c>
      <c r="K474" s="7">
        <v>4.3099999999999996</v>
      </c>
      <c r="L474" s="7">
        <v>0.95</v>
      </c>
      <c r="M474" s="7">
        <v>0.45</v>
      </c>
      <c r="N474" s="8">
        <v>0.85</v>
      </c>
      <c r="O474" s="7">
        <v>2.5</v>
      </c>
      <c r="P474" s="7">
        <v>-0.91</v>
      </c>
      <c r="Q474" s="7">
        <v>2.93</v>
      </c>
      <c r="R474" s="7">
        <v>32.229999999999997</v>
      </c>
      <c r="S474" s="7">
        <v>14.12</v>
      </c>
      <c r="T474" s="7">
        <v>20.350000000000001</v>
      </c>
      <c r="U474" s="7">
        <v>0.44</v>
      </c>
      <c r="V474" s="7">
        <v>0.56000000000000005</v>
      </c>
      <c r="W474" s="7">
        <v>0.69</v>
      </c>
      <c r="X474" s="7">
        <v>15.63</v>
      </c>
      <c r="Y474" s="7">
        <v>0</v>
      </c>
      <c r="Z474" s="12">
        <v>0</v>
      </c>
      <c r="AA474" s="7">
        <v>4.12</v>
      </c>
      <c r="AB474" s="7">
        <v>1.33</v>
      </c>
      <c r="AC474" s="8">
        <v>0.03</v>
      </c>
      <c r="AD474" s="9">
        <v>1684084741.5999999</v>
      </c>
    </row>
    <row r="475" spans="1:30" ht="15" x14ac:dyDescent="0.25">
      <c r="A475" s="3" t="s">
        <v>325</v>
      </c>
      <c r="B475" s="7">
        <v>8.8699999999999992</v>
      </c>
      <c r="C475" s="7">
        <v>7.26</v>
      </c>
      <c r="D475" s="7">
        <v>4.21</v>
      </c>
      <c r="E475" s="7">
        <v>1.1100000000000001</v>
      </c>
      <c r="F475" s="7">
        <v>0.26</v>
      </c>
      <c r="G475" s="7">
        <v>24.95</v>
      </c>
      <c r="H475" s="8">
        <v>11.93</v>
      </c>
      <c r="I475" s="8">
        <v>7.21</v>
      </c>
      <c r="J475" s="7">
        <v>2.5499999999999998</v>
      </c>
      <c r="K475" s="7">
        <v>5.33</v>
      </c>
      <c r="L475" s="7">
        <v>2.57</v>
      </c>
      <c r="M475" s="7">
        <v>1.1200000000000001</v>
      </c>
      <c r="N475" s="8">
        <v>0.3</v>
      </c>
      <c r="O475" s="7">
        <v>0.92</v>
      </c>
      <c r="P475" s="7">
        <v>-0.71</v>
      </c>
      <c r="Q475" s="7">
        <v>1.83</v>
      </c>
      <c r="R475" s="7">
        <v>26.43</v>
      </c>
      <c r="S475" s="7">
        <v>6.24</v>
      </c>
      <c r="T475" s="7">
        <v>12.66</v>
      </c>
      <c r="U475" s="7">
        <v>0.24</v>
      </c>
      <c r="V475" s="7">
        <v>0.7</v>
      </c>
      <c r="W475" s="7">
        <v>0.87</v>
      </c>
      <c r="X475" s="7">
        <v>28.12</v>
      </c>
      <c r="Y475" s="8">
        <v>0</v>
      </c>
      <c r="Z475" s="9">
        <v>128841.68</v>
      </c>
      <c r="AA475" s="7">
        <v>7.97</v>
      </c>
      <c r="AB475" s="7">
        <v>2.11</v>
      </c>
      <c r="AC475" s="8">
        <v>-0.33</v>
      </c>
      <c r="AD475" s="9">
        <v>3174411684.8499999</v>
      </c>
    </row>
    <row r="476" spans="1:30" ht="15" x14ac:dyDescent="0.25">
      <c r="A476" s="3" t="s">
        <v>134</v>
      </c>
      <c r="B476" s="7">
        <v>10.06</v>
      </c>
      <c r="C476" s="7">
        <v>6.4</v>
      </c>
      <c r="D476" s="7">
        <v>4.7699999999999996</v>
      </c>
      <c r="E476" s="7">
        <v>1.26</v>
      </c>
      <c r="F476" s="7">
        <v>0.3</v>
      </c>
      <c r="G476" s="7">
        <v>24.95</v>
      </c>
      <c r="H476" s="8">
        <v>11.93</v>
      </c>
      <c r="I476" s="8">
        <v>7.21</v>
      </c>
      <c r="J476" s="7">
        <v>2.89</v>
      </c>
      <c r="K476" s="7">
        <v>5.33</v>
      </c>
      <c r="L476" s="7">
        <v>2.57</v>
      </c>
      <c r="M476" s="7">
        <v>1.1200000000000001</v>
      </c>
      <c r="N476" s="8">
        <v>0.34</v>
      </c>
      <c r="O476" s="7">
        <v>1.04</v>
      </c>
      <c r="P476" s="7">
        <v>-0.81</v>
      </c>
      <c r="Q476" s="7">
        <v>1.83</v>
      </c>
      <c r="R476" s="7">
        <v>26.43</v>
      </c>
      <c r="S476" s="7">
        <v>6.24</v>
      </c>
      <c r="T476" s="7">
        <v>12.66</v>
      </c>
      <c r="U476" s="7">
        <v>0.24</v>
      </c>
      <c r="V476" s="7">
        <v>0.7</v>
      </c>
      <c r="W476" s="7">
        <v>0.87</v>
      </c>
      <c r="X476" s="7">
        <v>28.12</v>
      </c>
      <c r="Y476" s="8">
        <v>0</v>
      </c>
      <c r="Z476" s="9">
        <v>23010426.75</v>
      </c>
      <c r="AA476" s="7">
        <v>7.97</v>
      </c>
      <c r="AB476" s="7">
        <v>2.11</v>
      </c>
      <c r="AC476" s="8">
        <v>-0.37</v>
      </c>
      <c r="AD476" s="9">
        <v>3174411684.8499999</v>
      </c>
    </row>
    <row r="477" spans="1:30" ht="15" x14ac:dyDescent="0.25">
      <c r="A477" s="3" t="s">
        <v>171</v>
      </c>
      <c r="B477" s="7">
        <v>3.26</v>
      </c>
      <c r="C477" s="7">
        <v>0</v>
      </c>
      <c r="D477" s="7">
        <v>-75.64</v>
      </c>
      <c r="E477" s="7">
        <v>-3.35</v>
      </c>
      <c r="F477" s="7">
        <v>1.94</v>
      </c>
      <c r="G477" s="7">
        <v>12.93</v>
      </c>
      <c r="H477" s="8">
        <v>2.35</v>
      </c>
      <c r="I477" s="8">
        <v>-2.46</v>
      </c>
      <c r="J477" s="7">
        <v>79.38</v>
      </c>
      <c r="K477" s="7">
        <v>43.99</v>
      </c>
      <c r="L477" s="7">
        <v>-0.41</v>
      </c>
      <c r="M477" s="7">
        <v>0</v>
      </c>
      <c r="N477" s="8">
        <v>1.86</v>
      </c>
      <c r="O477" s="7">
        <v>24.3</v>
      </c>
      <c r="P477" s="7">
        <v>-3.53</v>
      </c>
      <c r="Q477" s="7">
        <v>1.21</v>
      </c>
      <c r="R477" s="7">
        <v>-4.43</v>
      </c>
      <c r="S477" s="8">
        <v>-2.56</v>
      </c>
      <c r="T477" s="7">
        <v>-4.07</v>
      </c>
      <c r="U477" s="7">
        <v>-0.57999999999999996</v>
      </c>
      <c r="V477" s="7">
        <v>1.58</v>
      </c>
      <c r="W477" s="7">
        <v>1.04</v>
      </c>
      <c r="X477" s="7">
        <v>0</v>
      </c>
      <c r="Y477" s="8">
        <v>0</v>
      </c>
      <c r="Z477" s="9">
        <v>2159311.61</v>
      </c>
      <c r="AA477" s="7">
        <v>-0.97</v>
      </c>
      <c r="AB477" s="7">
        <v>-0.04</v>
      </c>
      <c r="AC477" s="8">
        <v>0</v>
      </c>
      <c r="AD477" s="9">
        <v>68890432.200000003</v>
      </c>
    </row>
    <row r="478" spans="1:30" ht="15" x14ac:dyDescent="0.25">
      <c r="A478" s="3" t="s">
        <v>266</v>
      </c>
      <c r="B478" s="7">
        <v>1.1000000000000001</v>
      </c>
      <c r="C478" s="7">
        <v>0</v>
      </c>
      <c r="D478" s="7">
        <v>-25.52</v>
      </c>
      <c r="E478" s="7">
        <v>-1.1299999999999999</v>
      </c>
      <c r="F478" s="7">
        <v>0.65</v>
      </c>
      <c r="G478" s="7">
        <v>12.93</v>
      </c>
      <c r="H478" s="8">
        <v>2.35</v>
      </c>
      <c r="I478" s="8">
        <v>-2.46</v>
      </c>
      <c r="J478" s="8">
        <v>26.78</v>
      </c>
      <c r="K478" s="7">
        <v>43.99</v>
      </c>
      <c r="L478" s="7">
        <v>-0.41</v>
      </c>
      <c r="M478" s="7">
        <v>0</v>
      </c>
      <c r="N478" s="8">
        <v>0.63</v>
      </c>
      <c r="O478" s="7">
        <v>8.1999999999999993</v>
      </c>
      <c r="P478" s="7">
        <v>-1.19</v>
      </c>
      <c r="Q478" s="7">
        <v>1.21</v>
      </c>
      <c r="R478" s="7">
        <v>-4.43</v>
      </c>
      <c r="S478" s="8">
        <v>-2.56</v>
      </c>
      <c r="T478" s="7">
        <v>-4.07</v>
      </c>
      <c r="U478" s="7">
        <v>-0.57999999999999996</v>
      </c>
      <c r="V478" s="7">
        <v>1.58</v>
      </c>
      <c r="W478" s="7">
        <v>1.04</v>
      </c>
      <c r="X478" s="7">
        <v>0</v>
      </c>
      <c r="Y478" s="8">
        <v>0</v>
      </c>
      <c r="Z478" s="9">
        <v>400909.71</v>
      </c>
      <c r="AA478" s="7">
        <v>-0.97</v>
      </c>
      <c r="AB478" s="7">
        <v>-0.04</v>
      </c>
      <c r="AC478" s="8">
        <v>0</v>
      </c>
      <c r="AD478" s="9">
        <v>68890432.200000003</v>
      </c>
    </row>
    <row r="479" spans="1:30" ht="15" x14ac:dyDescent="0.25">
      <c r="A479" s="3" t="s">
        <v>327</v>
      </c>
      <c r="B479" s="7">
        <v>7.27</v>
      </c>
      <c r="C479" s="7">
        <v>0.79</v>
      </c>
      <c r="D479" s="7">
        <v>40.57</v>
      </c>
      <c r="E479" s="7">
        <v>0.51</v>
      </c>
      <c r="F479" s="7">
        <v>0.16</v>
      </c>
      <c r="G479" s="7">
        <v>24.49</v>
      </c>
      <c r="H479" s="8">
        <v>5.05</v>
      </c>
      <c r="I479" s="8">
        <v>1.52</v>
      </c>
      <c r="J479" s="8">
        <v>12.19</v>
      </c>
      <c r="K479" s="7">
        <v>30.01</v>
      </c>
      <c r="L479" s="7">
        <v>17.82</v>
      </c>
      <c r="M479" s="7">
        <v>0.74</v>
      </c>
      <c r="N479" s="8">
        <v>0.62</v>
      </c>
      <c r="O479" s="7">
        <v>0.83</v>
      </c>
      <c r="P479" s="7">
        <v>-0.28999999999999998</v>
      </c>
      <c r="Q479" s="7">
        <v>1.82</v>
      </c>
      <c r="R479" s="7">
        <v>1.25</v>
      </c>
      <c r="S479" s="8">
        <v>0.4</v>
      </c>
      <c r="T479" s="7">
        <v>0.99</v>
      </c>
      <c r="U479" s="7">
        <v>0.32</v>
      </c>
      <c r="V479" s="7">
        <v>0.67</v>
      </c>
      <c r="W479" s="7">
        <v>0.26</v>
      </c>
      <c r="X479" s="7">
        <v>4.17</v>
      </c>
      <c r="Y479" s="8">
        <v>0</v>
      </c>
      <c r="Z479" s="8">
        <v>83791.289999999994</v>
      </c>
      <c r="AA479" s="7">
        <v>14.3</v>
      </c>
      <c r="AB479" s="7">
        <v>0.18</v>
      </c>
      <c r="AC479" s="8">
        <v>-1.29</v>
      </c>
      <c r="AD479" s="9">
        <v>318206504.16000003</v>
      </c>
    </row>
    <row r="480" spans="1:30" ht="15" x14ac:dyDescent="0.25">
      <c r="A480" s="3" t="s">
        <v>40</v>
      </c>
      <c r="B480" s="7">
        <v>29.15</v>
      </c>
      <c r="C480" s="7">
        <v>4.37</v>
      </c>
      <c r="D480" s="7">
        <v>41.46</v>
      </c>
      <c r="E480" s="7">
        <v>4.3099999999999996</v>
      </c>
      <c r="F480" s="7">
        <v>1.1399999999999999</v>
      </c>
      <c r="G480" s="7">
        <v>22.42</v>
      </c>
      <c r="H480" s="8">
        <v>17.100000000000001</v>
      </c>
      <c r="I480" s="8">
        <v>6.72</v>
      </c>
      <c r="J480" s="8">
        <v>16.29</v>
      </c>
      <c r="K480" s="7">
        <v>20.420000000000002</v>
      </c>
      <c r="L480" s="7">
        <v>4.13</v>
      </c>
      <c r="M480" s="7">
        <v>1.0900000000000001</v>
      </c>
      <c r="N480" s="8">
        <v>2.79</v>
      </c>
      <c r="O480" s="7">
        <v>4.17</v>
      </c>
      <c r="P480" s="7">
        <v>-1.9</v>
      </c>
      <c r="Q480" s="7">
        <v>3.07</v>
      </c>
      <c r="R480" s="7">
        <v>10.4</v>
      </c>
      <c r="S480" s="7">
        <v>2.74</v>
      </c>
      <c r="T480" s="7">
        <v>8.15</v>
      </c>
      <c r="U480" s="7">
        <v>0.26</v>
      </c>
      <c r="V480" s="7">
        <v>0.71</v>
      </c>
      <c r="W480" s="7">
        <v>0.41</v>
      </c>
      <c r="X480" s="7">
        <v>0</v>
      </c>
      <c r="Y480" s="8">
        <v>0</v>
      </c>
      <c r="Z480" s="9">
        <v>117617230.68000001</v>
      </c>
      <c r="AA480" s="7">
        <v>6.76</v>
      </c>
      <c r="AB480" s="7">
        <v>0.7</v>
      </c>
      <c r="AC480" s="8">
        <v>0.4</v>
      </c>
      <c r="AD480" s="9">
        <v>58602202568.25</v>
      </c>
    </row>
    <row r="481" spans="1:30" ht="15" x14ac:dyDescent="0.25">
      <c r="A481" s="3" t="s">
        <v>218</v>
      </c>
      <c r="B481" s="7">
        <v>24</v>
      </c>
      <c r="C481" s="7">
        <v>0.68</v>
      </c>
      <c r="D481" s="8">
        <v>11.87</v>
      </c>
      <c r="E481" s="8">
        <v>3.37</v>
      </c>
      <c r="F481" s="8">
        <v>1.39</v>
      </c>
      <c r="G481" s="7">
        <v>43.36</v>
      </c>
      <c r="H481" s="7">
        <v>37.299999999999997</v>
      </c>
      <c r="I481" s="7">
        <v>39.49</v>
      </c>
      <c r="J481" s="8">
        <v>12.57</v>
      </c>
      <c r="K481" s="8">
        <v>12.4</v>
      </c>
      <c r="L481" s="7">
        <v>-0.16</v>
      </c>
      <c r="M481" s="7">
        <v>-0.04</v>
      </c>
      <c r="N481" s="7">
        <v>4.6900000000000004</v>
      </c>
      <c r="O481" s="8">
        <v>-26.09</v>
      </c>
      <c r="P481" s="8">
        <v>-1.82</v>
      </c>
      <c r="Q481" s="7">
        <v>0.81</v>
      </c>
      <c r="R481" s="7">
        <v>28.37</v>
      </c>
      <c r="S481" s="8">
        <v>11.72</v>
      </c>
      <c r="T481" s="7">
        <v>13.59</v>
      </c>
      <c r="U481" s="7">
        <v>0.41</v>
      </c>
      <c r="V481" s="7">
        <v>0.59</v>
      </c>
      <c r="W481" s="7">
        <v>0.3</v>
      </c>
      <c r="X481" s="7">
        <v>0</v>
      </c>
      <c r="Y481" s="8">
        <v>0</v>
      </c>
      <c r="Z481" s="9">
        <v>46905032.789999999</v>
      </c>
      <c r="AA481" s="7">
        <v>7.13</v>
      </c>
      <c r="AB481" s="7">
        <v>2.02</v>
      </c>
      <c r="AC481" s="8">
        <v>0</v>
      </c>
      <c r="AD481" s="9">
        <v>7021922112</v>
      </c>
    </row>
    <row r="482" spans="1:30" ht="15" x14ac:dyDescent="0.25">
      <c r="A482" s="3" t="s">
        <v>420</v>
      </c>
      <c r="B482" s="7">
        <v>5.97</v>
      </c>
      <c r="C482" s="7">
        <v>8.74</v>
      </c>
      <c r="D482" s="8">
        <v>7.74</v>
      </c>
      <c r="E482" s="8">
        <v>3.01</v>
      </c>
      <c r="F482" s="8">
        <v>0.51</v>
      </c>
      <c r="G482" s="7">
        <v>26.48</v>
      </c>
      <c r="H482" s="7">
        <v>21.17</v>
      </c>
      <c r="I482" s="7">
        <v>10.01</v>
      </c>
      <c r="J482" s="8">
        <v>3.66</v>
      </c>
      <c r="K482" s="8">
        <v>6.06</v>
      </c>
      <c r="L482" s="7">
        <v>2.4</v>
      </c>
      <c r="M482" s="7">
        <v>1.97</v>
      </c>
      <c r="N482" s="7">
        <v>0.77</v>
      </c>
      <c r="O482" s="8">
        <v>5.37</v>
      </c>
      <c r="P482" s="8">
        <v>-0.72</v>
      </c>
      <c r="Q482" s="7">
        <v>1.47</v>
      </c>
      <c r="R482" s="7">
        <v>38.9</v>
      </c>
      <c r="S482" s="8">
        <v>6.55</v>
      </c>
      <c r="T482" s="7">
        <v>17.760000000000002</v>
      </c>
      <c r="U482" s="7">
        <v>0.17</v>
      </c>
      <c r="V482" s="7">
        <v>0.77</v>
      </c>
      <c r="W482" s="7">
        <v>0.65</v>
      </c>
      <c r="X482" s="7">
        <v>15.06</v>
      </c>
      <c r="Y482" s="8">
        <v>59.11</v>
      </c>
      <c r="Z482" s="8">
        <v>5378.04</v>
      </c>
      <c r="AA482" s="7">
        <v>1.98</v>
      </c>
      <c r="AB482" s="7">
        <v>0.77</v>
      </c>
      <c r="AC482" s="8">
        <v>0.19</v>
      </c>
      <c r="AD482" s="9">
        <v>12598630542.780001</v>
      </c>
    </row>
    <row r="483" spans="1:30" ht="15" x14ac:dyDescent="0.25">
      <c r="A483" s="3" t="s">
        <v>39</v>
      </c>
      <c r="B483" s="7">
        <v>54.04</v>
      </c>
      <c r="C483" s="7">
        <v>1.54</v>
      </c>
      <c r="D483" s="8">
        <v>25.51</v>
      </c>
      <c r="E483" s="8">
        <v>6.6</v>
      </c>
      <c r="F483" s="8">
        <v>1.98</v>
      </c>
      <c r="G483" s="7">
        <v>45.36</v>
      </c>
      <c r="H483" s="7">
        <v>32.06</v>
      </c>
      <c r="I483" s="7">
        <v>19.22</v>
      </c>
      <c r="J483" s="8">
        <v>15.29</v>
      </c>
      <c r="K483" s="8">
        <v>17.64</v>
      </c>
      <c r="L483" s="7">
        <v>2.35</v>
      </c>
      <c r="M483" s="7">
        <v>1.01</v>
      </c>
      <c r="N483" s="7">
        <v>4.9000000000000004</v>
      </c>
      <c r="O483" s="8">
        <v>14.43</v>
      </c>
      <c r="P483" s="8">
        <v>-2.81</v>
      </c>
      <c r="Q483" s="7">
        <v>1.87</v>
      </c>
      <c r="R483" s="7">
        <v>25.87</v>
      </c>
      <c r="S483" s="8">
        <v>7.78</v>
      </c>
      <c r="T483" s="7">
        <v>11.88</v>
      </c>
      <c r="U483" s="7">
        <v>0.3</v>
      </c>
      <c r="V483" s="7">
        <v>0.7</v>
      </c>
      <c r="W483" s="7">
        <v>0.4</v>
      </c>
      <c r="X483" s="7">
        <v>19.68</v>
      </c>
      <c r="Y483" s="8">
        <v>38.409999999999997</v>
      </c>
      <c r="Z483" s="10">
        <v>448266991.54000002</v>
      </c>
      <c r="AA483" s="7">
        <v>8.19</v>
      </c>
      <c r="AB483" s="7">
        <v>2.12</v>
      </c>
      <c r="AC483" s="8">
        <v>0.43</v>
      </c>
      <c r="AD483" s="9">
        <v>53022211018.279999</v>
      </c>
    </row>
    <row r="484" spans="1:30" ht="15" x14ac:dyDescent="0.25">
      <c r="A484" s="3" t="s">
        <v>619</v>
      </c>
      <c r="B484" s="7">
        <v>23.08</v>
      </c>
      <c r="C484" s="7">
        <v>0</v>
      </c>
      <c r="D484" s="8">
        <v>82.76</v>
      </c>
      <c r="E484" s="8">
        <v>4.26</v>
      </c>
      <c r="F484" s="8">
        <v>0.23</v>
      </c>
      <c r="G484" s="7">
        <v>34.71</v>
      </c>
      <c r="H484" s="7">
        <v>29.67</v>
      </c>
      <c r="I484" s="7">
        <v>1.85</v>
      </c>
      <c r="J484" s="8">
        <v>5.17</v>
      </c>
      <c r="K484" s="8">
        <v>12.09</v>
      </c>
      <c r="L484" s="7">
        <v>6.92</v>
      </c>
      <c r="M484" s="7">
        <v>5.71</v>
      </c>
      <c r="N484" s="7">
        <v>1.53</v>
      </c>
      <c r="O484" s="8">
        <v>1.49</v>
      </c>
      <c r="P484" s="8">
        <v>-0.31</v>
      </c>
      <c r="Q484" s="7">
        <v>2.64</v>
      </c>
      <c r="R484" s="7">
        <v>5.15</v>
      </c>
      <c r="S484" s="8">
        <v>0.28000000000000003</v>
      </c>
      <c r="T484" s="7">
        <v>5.46</v>
      </c>
      <c r="U484" s="7">
        <v>0.05</v>
      </c>
      <c r="V484" s="7">
        <v>0.71</v>
      </c>
      <c r="W484" s="7">
        <v>0.15</v>
      </c>
      <c r="X484" s="7">
        <v>50.58</v>
      </c>
      <c r="Y484" s="7">
        <v>4.37</v>
      </c>
      <c r="Z484" s="8">
        <v>0</v>
      </c>
      <c r="AA484" s="7">
        <v>5.41</v>
      </c>
      <c r="AB484" s="7">
        <v>0.28000000000000003</v>
      </c>
      <c r="AC484" s="8">
        <v>-2.42</v>
      </c>
      <c r="AD484" s="9">
        <v>10691215482.280001</v>
      </c>
    </row>
    <row r="485" spans="1:30" ht="15" x14ac:dyDescent="0.25">
      <c r="A485" s="3" t="s">
        <v>356</v>
      </c>
      <c r="B485" s="7">
        <v>5.84</v>
      </c>
      <c r="C485" s="7">
        <v>0</v>
      </c>
      <c r="D485" s="8">
        <v>-39.5</v>
      </c>
      <c r="E485" s="7">
        <v>-0.3</v>
      </c>
      <c r="F485" s="7">
        <v>0.1</v>
      </c>
      <c r="G485" s="7">
        <v>5.64</v>
      </c>
      <c r="H485" s="7">
        <v>298.74</v>
      </c>
      <c r="I485" s="8">
        <v>-5.26</v>
      </c>
      <c r="J485" s="8">
        <v>0.7</v>
      </c>
      <c r="K485" s="8">
        <v>4.08</v>
      </c>
      <c r="L485" s="7">
        <v>3.38</v>
      </c>
      <c r="M485" s="7">
        <v>0</v>
      </c>
      <c r="N485" s="7">
        <v>2.08</v>
      </c>
      <c r="O485" s="7">
        <v>-2.16</v>
      </c>
      <c r="P485" s="7">
        <v>-0.13</v>
      </c>
      <c r="Q485" s="7">
        <v>0.85</v>
      </c>
      <c r="R485" s="8">
        <v>-0.75</v>
      </c>
      <c r="S485" s="7">
        <v>-0.24</v>
      </c>
      <c r="T485" s="7">
        <v>58.9</v>
      </c>
      <c r="U485" s="7">
        <v>-0.33</v>
      </c>
      <c r="V485" s="7">
        <v>1.33</v>
      </c>
      <c r="W485" s="7">
        <v>0.05</v>
      </c>
      <c r="X485" s="7">
        <v>-27.95</v>
      </c>
      <c r="Y485" s="8">
        <v>0</v>
      </c>
      <c r="Z485" s="12">
        <v>68060.960000000006</v>
      </c>
      <c r="AA485" s="7">
        <v>-19.77</v>
      </c>
      <c r="AB485" s="7">
        <v>-0.15</v>
      </c>
      <c r="AC485" s="8">
        <v>0.35</v>
      </c>
      <c r="AD485" s="9">
        <v>213121160.11000001</v>
      </c>
    </row>
    <row r="486" spans="1:30" ht="15" x14ac:dyDescent="0.25">
      <c r="A486" s="3" t="s">
        <v>340</v>
      </c>
      <c r="B486" s="7">
        <v>2.14</v>
      </c>
      <c r="C486" s="7">
        <v>0</v>
      </c>
      <c r="D486" s="8">
        <v>-43.42</v>
      </c>
      <c r="E486" s="7">
        <v>-0.32</v>
      </c>
      <c r="F486" s="7">
        <v>0.11</v>
      </c>
      <c r="G486" s="7">
        <v>5.64</v>
      </c>
      <c r="H486" s="7">
        <v>298.74</v>
      </c>
      <c r="I486" s="8">
        <v>-5.26</v>
      </c>
      <c r="J486" s="7">
        <v>0.76</v>
      </c>
      <c r="K486" s="7">
        <v>4.08</v>
      </c>
      <c r="L486" s="7">
        <v>3.38</v>
      </c>
      <c r="M486" s="7">
        <v>0</v>
      </c>
      <c r="N486" s="7">
        <v>2.2799999999999998</v>
      </c>
      <c r="O486" s="7">
        <v>-2.38</v>
      </c>
      <c r="P486" s="7">
        <v>-0.14000000000000001</v>
      </c>
      <c r="Q486" s="7">
        <v>0.85</v>
      </c>
      <c r="R486" s="8">
        <v>-0.75</v>
      </c>
      <c r="S486" s="7">
        <v>-0.24</v>
      </c>
      <c r="T486" s="7">
        <v>58.9</v>
      </c>
      <c r="U486" s="7">
        <v>-0.33</v>
      </c>
      <c r="V486" s="7">
        <v>1.33</v>
      </c>
      <c r="W486" s="7">
        <v>0.05</v>
      </c>
      <c r="X486" s="7">
        <v>-27.95</v>
      </c>
      <c r="Y486" s="8">
        <v>0</v>
      </c>
      <c r="Z486" s="9">
        <v>137880.54</v>
      </c>
      <c r="AA486" s="7">
        <v>-6.59</v>
      </c>
      <c r="AB486" s="7">
        <v>-0.05</v>
      </c>
      <c r="AC486" s="8">
        <v>0.39</v>
      </c>
      <c r="AD486" s="9">
        <v>213121160.11000001</v>
      </c>
    </row>
    <row r="487" spans="1:30" ht="15" x14ac:dyDescent="0.25">
      <c r="A487" s="3" t="s">
        <v>314</v>
      </c>
      <c r="B487" s="7">
        <v>1.89</v>
      </c>
      <c r="C487" s="7">
        <v>0</v>
      </c>
      <c r="D487" s="8">
        <v>-38.35</v>
      </c>
      <c r="E487" s="7">
        <v>-0.28999999999999998</v>
      </c>
      <c r="F487" s="7">
        <v>0.09</v>
      </c>
      <c r="G487" s="7">
        <v>5.64</v>
      </c>
      <c r="H487" s="7">
        <v>298.74</v>
      </c>
      <c r="I487" s="8">
        <v>-5.26</v>
      </c>
      <c r="J487" s="7">
        <v>0.67</v>
      </c>
      <c r="K487" s="7">
        <v>4.08</v>
      </c>
      <c r="L487" s="7">
        <v>3.38</v>
      </c>
      <c r="M487" s="7">
        <v>0</v>
      </c>
      <c r="N487" s="7">
        <v>2.02</v>
      </c>
      <c r="O487" s="7">
        <v>-2.1</v>
      </c>
      <c r="P487" s="7">
        <v>-0.13</v>
      </c>
      <c r="Q487" s="7">
        <v>0.85</v>
      </c>
      <c r="R487" s="8">
        <v>-0.75</v>
      </c>
      <c r="S487" s="7">
        <v>-0.24</v>
      </c>
      <c r="T487" s="7">
        <v>58.9</v>
      </c>
      <c r="U487" s="7">
        <v>-0.33</v>
      </c>
      <c r="V487" s="7">
        <v>1.33</v>
      </c>
      <c r="W487" s="7">
        <v>0.05</v>
      </c>
      <c r="X487" s="7">
        <v>-27.95</v>
      </c>
      <c r="Y487" s="8">
        <v>0</v>
      </c>
      <c r="Z487" s="9">
        <v>380482.18</v>
      </c>
      <c r="AA487" s="7">
        <v>-6.59</v>
      </c>
      <c r="AB487" s="7">
        <v>-0.05</v>
      </c>
      <c r="AC487" s="8">
        <v>0.34</v>
      </c>
      <c r="AD487" s="9">
        <v>213121160.11000001</v>
      </c>
    </row>
    <row r="488" spans="1:30" ht="15" x14ac:dyDescent="0.25">
      <c r="A488" s="3" t="s">
        <v>210</v>
      </c>
      <c r="B488" s="7">
        <v>11.49</v>
      </c>
      <c r="C488" s="7">
        <v>8.5</v>
      </c>
      <c r="D488" s="8">
        <v>3.95</v>
      </c>
      <c r="E488" s="7">
        <v>0.89</v>
      </c>
      <c r="F488" s="7">
        <v>0.44</v>
      </c>
      <c r="G488" s="7">
        <v>31.59</v>
      </c>
      <c r="H488" s="7">
        <v>14.85</v>
      </c>
      <c r="I488" s="8">
        <v>14.76</v>
      </c>
      <c r="J488" s="7">
        <v>3.92</v>
      </c>
      <c r="K488" s="7">
        <v>5.9</v>
      </c>
      <c r="L488" s="7">
        <v>1.98</v>
      </c>
      <c r="M488" s="7">
        <v>0.45</v>
      </c>
      <c r="N488" s="7">
        <v>0.57999999999999996</v>
      </c>
      <c r="O488" s="7">
        <v>1.44</v>
      </c>
      <c r="P488" s="7">
        <v>-1.0900000000000001</v>
      </c>
      <c r="Q488" s="7">
        <v>2.0299999999999998</v>
      </c>
      <c r="R488" s="7">
        <v>22.5</v>
      </c>
      <c r="S488" s="7">
        <v>11.1</v>
      </c>
      <c r="T488" s="7">
        <v>13.28</v>
      </c>
      <c r="U488" s="7">
        <v>0.49</v>
      </c>
      <c r="V488" s="7">
        <v>0.51</v>
      </c>
      <c r="W488" s="7">
        <v>0.75</v>
      </c>
      <c r="X488" s="7">
        <v>18.71</v>
      </c>
      <c r="Y488" s="8">
        <v>0</v>
      </c>
      <c r="Z488" s="9">
        <v>4637397.96</v>
      </c>
      <c r="AA488" s="7">
        <v>12.94</v>
      </c>
      <c r="AB488" s="7">
        <v>2.91</v>
      </c>
      <c r="AC488" s="8">
        <v>0.1</v>
      </c>
      <c r="AD488" s="9">
        <v>842606763.77999997</v>
      </c>
    </row>
    <row r="489" spans="1:30" ht="15" x14ac:dyDescent="0.25">
      <c r="A489" s="3" t="s">
        <v>484</v>
      </c>
      <c r="B489" s="7">
        <v>6.27</v>
      </c>
      <c r="C489" s="7">
        <v>0</v>
      </c>
      <c r="D489" s="8">
        <v>27.05</v>
      </c>
      <c r="E489" s="7">
        <v>0.51</v>
      </c>
      <c r="F489" s="7">
        <v>0.51</v>
      </c>
      <c r="G489" s="7">
        <v>0</v>
      </c>
      <c r="H489" s="7">
        <v>0</v>
      </c>
      <c r="I489" s="8">
        <v>0</v>
      </c>
      <c r="J489" s="7">
        <v>31.42</v>
      </c>
      <c r="K489" s="7">
        <v>32.25</v>
      </c>
      <c r="L489" s="7">
        <v>-3.79</v>
      </c>
      <c r="M489" s="7">
        <v>-0.06</v>
      </c>
      <c r="N489" s="7">
        <v>0</v>
      </c>
      <c r="O489" s="7">
        <v>8.65</v>
      </c>
      <c r="P489" s="7">
        <v>-0.54</v>
      </c>
      <c r="Q489" s="7">
        <v>19.84</v>
      </c>
      <c r="R489" s="8">
        <v>1.89</v>
      </c>
      <c r="S489" s="7">
        <v>1.88</v>
      </c>
      <c r="T489" s="7">
        <v>1.61</v>
      </c>
      <c r="U489" s="7">
        <v>1</v>
      </c>
      <c r="V489" s="7">
        <v>0</v>
      </c>
      <c r="W489" s="7">
        <v>0</v>
      </c>
      <c r="X489" s="7">
        <v>0</v>
      </c>
      <c r="Y489" s="8">
        <v>-17.32</v>
      </c>
      <c r="Z489" s="8">
        <v>3528.64</v>
      </c>
      <c r="AA489" s="7">
        <v>12.28</v>
      </c>
      <c r="AB489" s="7">
        <v>0.23</v>
      </c>
      <c r="AC489" s="8">
        <v>-0.94</v>
      </c>
      <c r="AD489" s="9">
        <v>609072513.37</v>
      </c>
    </row>
    <row r="490" spans="1:30" ht="15" x14ac:dyDescent="0.25">
      <c r="A490" s="3" t="s">
        <v>502</v>
      </c>
      <c r="B490" s="7">
        <v>8.2899999999999991</v>
      </c>
      <c r="C490" s="7">
        <v>6.8</v>
      </c>
      <c r="D490" s="8">
        <v>35.770000000000003</v>
      </c>
      <c r="E490" s="8">
        <v>0.68</v>
      </c>
      <c r="F490" s="8">
        <v>0.67</v>
      </c>
      <c r="G490" s="7">
        <v>0</v>
      </c>
      <c r="H490" s="7">
        <v>0</v>
      </c>
      <c r="I490" s="8">
        <v>0</v>
      </c>
      <c r="J490" s="8">
        <v>41.55</v>
      </c>
      <c r="K490" s="8">
        <v>32.25</v>
      </c>
      <c r="L490" s="7">
        <v>-3.79</v>
      </c>
      <c r="M490" s="7">
        <v>-0.06</v>
      </c>
      <c r="N490" s="7">
        <v>0</v>
      </c>
      <c r="O490" s="8">
        <v>11.44</v>
      </c>
      <c r="P490" s="8">
        <v>-0.72</v>
      </c>
      <c r="Q490" s="7">
        <v>19.84</v>
      </c>
      <c r="R490" s="8">
        <v>1.89</v>
      </c>
      <c r="S490" s="8">
        <v>1.88</v>
      </c>
      <c r="T490" s="8">
        <v>1.61</v>
      </c>
      <c r="U490" s="7">
        <v>1</v>
      </c>
      <c r="V490" s="7">
        <v>0</v>
      </c>
      <c r="W490" s="7">
        <v>0</v>
      </c>
      <c r="X490" s="7">
        <v>0</v>
      </c>
      <c r="Y490" s="8">
        <v>-17.32</v>
      </c>
      <c r="Z490" s="8">
        <v>9477</v>
      </c>
      <c r="AA490" s="7">
        <v>12.28</v>
      </c>
      <c r="AB490" s="7">
        <v>0.23</v>
      </c>
      <c r="AC490" s="8">
        <v>-1.25</v>
      </c>
      <c r="AD490" s="9">
        <v>609072513.37</v>
      </c>
    </row>
    <row r="491" spans="1:30" ht="15" x14ac:dyDescent="0.25">
      <c r="A491" s="3" t="s">
        <v>508</v>
      </c>
      <c r="B491" s="7">
        <v>4.5</v>
      </c>
      <c r="C491" s="7">
        <v>0</v>
      </c>
      <c r="D491" s="8">
        <v>19.420000000000002</v>
      </c>
      <c r="E491" s="8">
        <v>0.37</v>
      </c>
      <c r="F491" s="8">
        <v>0.37</v>
      </c>
      <c r="G491" s="7">
        <v>0</v>
      </c>
      <c r="H491" s="7">
        <v>0</v>
      </c>
      <c r="I491" s="8">
        <v>0</v>
      </c>
      <c r="J491" s="8">
        <v>22.55</v>
      </c>
      <c r="K491" s="8">
        <v>32.25</v>
      </c>
      <c r="L491" s="7">
        <v>-3.79</v>
      </c>
      <c r="M491" s="7">
        <v>-0.06</v>
      </c>
      <c r="N491" s="7">
        <v>0</v>
      </c>
      <c r="O491" s="8">
        <v>6.21</v>
      </c>
      <c r="P491" s="8">
        <v>-0.39</v>
      </c>
      <c r="Q491" s="7">
        <v>19.84</v>
      </c>
      <c r="R491" s="8">
        <v>1.89</v>
      </c>
      <c r="S491" s="8">
        <v>1.88</v>
      </c>
      <c r="T491" s="7">
        <v>1.61</v>
      </c>
      <c r="U491" s="7">
        <v>1</v>
      </c>
      <c r="V491" s="7">
        <v>0</v>
      </c>
      <c r="W491" s="7">
        <v>0</v>
      </c>
      <c r="X491" s="7">
        <v>0</v>
      </c>
      <c r="Y491" s="8">
        <v>-17.32</v>
      </c>
      <c r="Z491" s="8">
        <v>1137.29</v>
      </c>
      <c r="AA491" s="7">
        <v>12.28</v>
      </c>
      <c r="AB491" s="7">
        <v>0.23</v>
      </c>
      <c r="AC491" s="8">
        <v>-0.68</v>
      </c>
      <c r="AD491" s="9">
        <v>609072513.37</v>
      </c>
    </row>
    <row r="492" spans="1:30" ht="15" x14ac:dyDescent="0.25">
      <c r="A492" s="3" t="s">
        <v>330</v>
      </c>
      <c r="B492" s="7">
        <v>2.0499999999999998</v>
      </c>
      <c r="C492" s="7">
        <v>0</v>
      </c>
      <c r="D492" s="8">
        <v>-0.28000000000000003</v>
      </c>
      <c r="E492" s="7">
        <v>-0.04</v>
      </c>
      <c r="F492" s="7">
        <v>0.03</v>
      </c>
      <c r="G492" s="7">
        <v>-6</v>
      </c>
      <c r="H492" s="7">
        <v>-15.02</v>
      </c>
      <c r="I492" s="7">
        <v>-18.13</v>
      </c>
      <c r="J492" s="7">
        <v>-0.34</v>
      </c>
      <c r="K492" s="7">
        <v>-0.34</v>
      </c>
      <c r="L492" s="7">
        <v>0</v>
      </c>
      <c r="M492" s="7">
        <v>0</v>
      </c>
      <c r="N492" s="7">
        <v>0.05</v>
      </c>
      <c r="O492" s="7">
        <v>-0.04</v>
      </c>
      <c r="P492" s="7">
        <v>-0.47</v>
      </c>
      <c r="Q492" s="7">
        <v>0.56000000000000005</v>
      </c>
      <c r="R492" s="8">
        <v>-13.41</v>
      </c>
      <c r="S492" s="7">
        <v>-10.72</v>
      </c>
      <c r="T492" s="8">
        <v>11.1</v>
      </c>
      <c r="U492" s="7">
        <v>-0.8</v>
      </c>
      <c r="V492" s="7">
        <v>1.8</v>
      </c>
      <c r="W492" s="7">
        <v>0.59</v>
      </c>
      <c r="X492" s="7">
        <v>25.45</v>
      </c>
      <c r="Y492" s="8">
        <v>0</v>
      </c>
      <c r="Z492" s="12">
        <v>21352.54</v>
      </c>
      <c r="AA492" s="7">
        <v>-54.68</v>
      </c>
      <c r="AB492" s="7">
        <v>-7.33</v>
      </c>
      <c r="AC492" s="8">
        <v>-0.01</v>
      </c>
      <c r="AD492" s="9">
        <v>138767839.44999999</v>
      </c>
    </row>
    <row r="493" spans="1:30" ht="15" x14ac:dyDescent="0.25">
      <c r="A493" s="3" t="s">
        <v>126</v>
      </c>
      <c r="B493" s="7">
        <v>32.369999999999997</v>
      </c>
      <c r="C493" s="7">
        <v>0</v>
      </c>
      <c r="D493" s="8">
        <v>-26.33</v>
      </c>
      <c r="E493" s="8">
        <v>1.73</v>
      </c>
      <c r="F493" s="8">
        <v>1.25</v>
      </c>
      <c r="G493" s="7">
        <v>57.2</v>
      </c>
      <c r="H493" s="7">
        <v>50.77</v>
      </c>
      <c r="I493" s="7">
        <v>-25.67</v>
      </c>
      <c r="J493" s="8">
        <v>13.31</v>
      </c>
      <c r="K493" s="8">
        <v>10.14</v>
      </c>
      <c r="L493" s="7">
        <v>-3.17</v>
      </c>
      <c r="M493" s="7">
        <v>-0.41</v>
      </c>
      <c r="N493" s="7">
        <v>6.76</v>
      </c>
      <c r="O493" s="8">
        <v>5.5</v>
      </c>
      <c r="P493" s="8">
        <v>-1.99</v>
      </c>
      <c r="Q493" s="7">
        <v>2.62</v>
      </c>
      <c r="R493" s="7">
        <v>-6.55</v>
      </c>
      <c r="S493" s="8">
        <v>-4.76</v>
      </c>
      <c r="T493" s="8">
        <v>12.32</v>
      </c>
      <c r="U493" s="7">
        <v>0.73</v>
      </c>
      <c r="V493" s="7">
        <v>0.27</v>
      </c>
      <c r="W493" s="7">
        <v>0.19</v>
      </c>
      <c r="X493" s="7">
        <v>0</v>
      </c>
      <c r="Y493" s="8">
        <v>0</v>
      </c>
      <c r="Z493" s="9">
        <v>151544646.78999999</v>
      </c>
      <c r="AA493" s="7">
        <v>18.760000000000002</v>
      </c>
      <c r="AB493" s="7">
        <v>-1.23</v>
      </c>
      <c r="AC493" s="8">
        <v>2.77</v>
      </c>
      <c r="AD493" s="9">
        <v>6557937934.8599997</v>
      </c>
    </row>
    <row r="494" spans="1:30" ht="15" x14ac:dyDescent="0.25">
      <c r="A494" s="3" t="s">
        <v>305</v>
      </c>
      <c r="B494" s="7">
        <v>2.54</v>
      </c>
      <c r="C494" s="7">
        <v>0</v>
      </c>
      <c r="D494" s="8">
        <v>-0.17</v>
      </c>
      <c r="E494" s="8">
        <v>-0.06</v>
      </c>
      <c r="F494" s="8">
        <v>0.06</v>
      </c>
      <c r="G494" s="8">
        <v>-196.81</v>
      </c>
      <c r="H494" s="8">
        <v>-1641.88</v>
      </c>
      <c r="I494" s="8">
        <v>-1303.5999999999999</v>
      </c>
      <c r="J494" s="8">
        <v>-0.13</v>
      </c>
      <c r="K494" s="8">
        <v>-1.68</v>
      </c>
      <c r="L494" s="7">
        <v>-1.55</v>
      </c>
      <c r="M494" s="7">
        <v>0</v>
      </c>
      <c r="N494" s="7">
        <v>2.21</v>
      </c>
      <c r="O494" s="8">
        <v>-0.05</v>
      </c>
      <c r="P494" s="8">
        <v>-0.11</v>
      </c>
      <c r="Q494" s="7">
        <v>0.31</v>
      </c>
      <c r="R494" s="7">
        <v>-36.36</v>
      </c>
      <c r="S494" s="8">
        <v>-32.83</v>
      </c>
      <c r="T494" s="7">
        <v>177.44</v>
      </c>
      <c r="U494" s="7">
        <v>-0.9</v>
      </c>
      <c r="V494" s="7">
        <v>1.9</v>
      </c>
      <c r="W494" s="7">
        <v>0.03</v>
      </c>
      <c r="X494" s="7">
        <v>-35.64</v>
      </c>
      <c r="Y494" s="8">
        <v>0</v>
      </c>
      <c r="Z494" s="10">
        <v>485930.71</v>
      </c>
      <c r="AA494" s="7">
        <v>-41.13</v>
      </c>
      <c r="AB494" s="7">
        <v>-14.96</v>
      </c>
      <c r="AC494" s="8">
        <v>0</v>
      </c>
      <c r="AD494" s="9">
        <v>50800000</v>
      </c>
    </row>
    <row r="495" spans="1:30" ht="15" x14ac:dyDescent="0.25">
      <c r="A495" s="3" t="s">
        <v>620</v>
      </c>
      <c r="B495" s="7">
        <v>0</v>
      </c>
      <c r="C495" s="7">
        <v>0</v>
      </c>
      <c r="D495" s="8">
        <v>0</v>
      </c>
      <c r="E495" s="8">
        <v>0</v>
      </c>
      <c r="F495" s="8">
        <v>0</v>
      </c>
      <c r="G495" s="7">
        <v>35.81</v>
      </c>
      <c r="H495" s="7">
        <v>23.76</v>
      </c>
      <c r="I495" s="7">
        <v>15.98</v>
      </c>
      <c r="J495" s="8">
        <v>0</v>
      </c>
      <c r="K495" s="8">
        <v>1.7</v>
      </c>
      <c r="L495" s="7">
        <v>-0.09</v>
      </c>
      <c r="M495" s="7">
        <v>-0.08</v>
      </c>
      <c r="N495" s="7">
        <v>0</v>
      </c>
      <c r="O495" s="8">
        <v>0</v>
      </c>
      <c r="P495" s="8">
        <v>0</v>
      </c>
      <c r="Q495" s="7">
        <v>1.67</v>
      </c>
      <c r="R495" s="7">
        <v>59.33</v>
      </c>
      <c r="S495" s="8">
        <v>18.29</v>
      </c>
      <c r="T495" s="7">
        <v>61.76</v>
      </c>
      <c r="U495" s="7">
        <v>0.31</v>
      </c>
      <c r="V495" s="7">
        <v>0.69</v>
      </c>
      <c r="W495" s="7">
        <v>1.1399999999999999</v>
      </c>
      <c r="X495" s="7">
        <v>24.27</v>
      </c>
      <c r="Y495" s="7">
        <v>0</v>
      </c>
      <c r="Z495" s="12">
        <v>0</v>
      </c>
      <c r="AA495" s="8">
        <v>15.81</v>
      </c>
      <c r="AB495" s="7">
        <v>9.3800000000000008</v>
      </c>
      <c r="AC495" s="8">
        <v>0</v>
      </c>
      <c r="AD495" s="9">
        <v>145608000</v>
      </c>
    </row>
    <row r="496" spans="1:30" ht="15" x14ac:dyDescent="0.25">
      <c r="A496" s="3" t="s">
        <v>316</v>
      </c>
      <c r="B496" s="7">
        <v>60.67</v>
      </c>
      <c r="C496" s="7">
        <v>3.28</v>
      </c>
      <c r="D496" s="8">
        <v>6.47</v>
      </c>
      <c r="E496" s="8">
        <v>3.84</v>
      </c>
      <c r="F496" s="8">
        <v>1.18</v>
      </c>
      <c r="G496" s="7">
        <v>35.81</v>
      </c>
      <c r="H496" s="7">
        <v>23.76</v>
      </c>
      <c r="I496" s="8">
        <v>15.98</v>
      </c>
      <c r="J496" s="8">
        <v>4.3499999999999996</v>
      </c>
      <c r="K496" s="8">
        <v>1.7</v>
      </c>
      <c r="L496" s="7">
        <v>-0.09</v>
      </c>
      <c r="M496" s="7">
        <v>-0.08</v>
      </c>
      <c r="N496" s="7">
        <v>1.03</v>
      </c>
      <c r="O496" s="8">
        <v>6.18</v>
      </c>
      <c r="P496" s="8">
        <v>-2.27</v>
      </c>
      <c r="Q496" s="7">
        <v>1.67</v>
      </c>
      <c r="R496" s="7">
        <v>59.33</v>
      </c>
      <c r="S496" s="8">
        <v>18.29</v>
      </c>
      <c r="T496" s="7">
        <v>61.76</v>
      </c>
      <c r="U496" s="7">
        <v>0.31</v>
      </c>
      <c r="V496" s="7">
        <v>0.69</v>
      </c>
      <c r="W496" s="7">
        <v>1.1399999999999999</v>
      </c>
      <c r="X496" s="7">
        <v>24.27</v>
      </c>
      <c r="Y496" s="8">
        <v>0</v>
      </c>
      <c r="Z496" s="8">
        <v>98270.35</v>
      </c>
      <c r="AA496" s="8">
        <v>15.81</v>
      </c>
      <c r="AB496" s="7">
        <v>9.3800000000000008</v>
      </c>
      <c r="AC496" s="8">
        <v>0.13</v>
      </c>
      <c r="AD496" s="9">
        <v>145608000</v>
      </c>
    </row>
    <row r="497" spans="1:30" ht="15" x14ac:dyDescent="0.25">
      <c r="A497" s="3" t="s">
        <v>93</v>
      </c>
      <c r="B497" s="7">
        <v>27.95</v>
      </c>
      <c r="C497" s="7">
        <v>10.89</v>
      </c>
      <c r="D497" s="8">
        <v>7.11</v>
      </c>
      <c r="E497" s="8">
        <v>0.99</v>
      </c>
      <c r="F497" s="8">
        <v>0.11</v>
      </c>
      <c r="G497" s="7">
        <v>34.299999999999997</v>
      </c>
      <c r="H497" s="7">
        <v>22.14</v>
      </c>
      <c r="I497" s="7">
        <v>14.81</v>
      </c>
      <c r="J497" s="8">
        <v>4.75</v>
      </c>
      <c r="K497" s="8">
        <v>4.75</v>
      </c>
      <c r="L497" s="7">
        <v>0</v>
      </c>
      <c r="M497" s="7">
        <v>0</v>
      </c>
      <c r="N497" s="7">
        <v>1.05</v>
      </c>
      <c r="O497" s="8">
        <v>0</v>
      </c>
      <c r="P497" s="8">
        <v>-0.11</v>
      </c>
      <c r="Q497" s="7">
        <v>0</v>
      </c>
      <c r="R497" s="7">
        <v>13.91</v>
      </c>
      <c r="S497" s="8">
        <v>1.55</v>
      </c>
      <c r="T497" s="7">
        <v>0</v>
      </c>
      <c r="U497" s="7">
        <v>0.11</v>
      </c>
      <c r="V497" s="7">
        <v>0.89</v>
      </c>
      <c r="W497" s="7">
        <v>0.1</v>
      </c>
      <c r="X497" s="7">
        <v>0.22</v>
      </c>
      <c r="Y497" s="8">
        <v>14.98</v>
      </c>
      <c r="Z497" s="10">
        <v>63778268.32</v>
      </c>
      <c r="AA497" s="8">
        <v>28.27</v>
      </c>
      <c r="AB497" s="7">
        <v>3.93</v>
      </c>
      <c r="AC497" s="8">
        <v>1.98</v>
      </c>
      <c r="AD497" s="9">
        <v>104791971437.73</v>
      </c>
    </row>
    <row r="498" spans="1:30" ht="15" x14ac:dyDescent="0.25">
      <c r="A498" s="3" t="s">
        <v>319</v>
      </c>
      <c r="B498" s="7">
        <v>13.3</v>
      </c>
      <c r="C498" s="7">
        <v>10.89</v>
      </c>
      <c r="D498" s="8">
        <v>6.76</v>
      </c>
      <c r="E498" s="7">
        <v>0.94</v>
      </c>
      <c r="F498" s="7">
        <v>0.1</v>
      </c>
      <c r="G498" s="7">
        <v>34.299999999999997</v>
      </c>
      <c r="H498" s="7">
        <v>22.14</v>
      </c>
      <c r="I498" s="7">
        <v>14.81</v>
      </c>
      <c r="J498" s="7">
        <v>4.5199999999999996</v>
      </c>
      <c r="K498" s="7">
        <v>4.75</v>
      </c>
      <c r="L498" s="7">
        <v>0</v>
      </c>
      <c r="M498" s="7">
        <v>0</v>
      </c>
      <c r="N498" s="7">
        <v>1</v>
      </c>
      <c r="O498" s="7">
        <v>0</v>
      </c>
      <c r="P498" s="7">
        <v>-0.11</v>
      </c>
      <c r="Q498" s="7">
        <v>0</v>
      </c>
      <c r="R498" s="8">
        <v>13.91</v>
      </c>
      <c r="S498" s="7">
        <v>1.55</v>
      </c>
      <c r="T498" s="7">
        <v>0</v>
      </c>
      <c r="U498" s="7">
        <v>0.11</v>
      </c>
      <c r="V498" s="7">
        <v>0.89</v>
      </c>
      <c r="W498" s="7">
        <v>0.1</v>
      </c>
      <c r="X498" s="7">
        <v>0.22</v>
      </c>
      <c r="Y498" s="8">
        <v>14.98</v>
      </c>
      <c r="Z498" s="9">
        <v>2408505.71</v>
      </c>
      <c r="AA498" s="8">
        <v>14.13</v>
      </c>
      <c r="AB498" s="7">
        <v>1.97</v>
      </c>
      <c r="AC498" s="8">
        <v>1.88</v>
      </c>
      <c r="AD498" s="9">
        <v>104791971437.73</v>
      </c>
    </row>
    <row r="499" spans="1:30" ht="15" x14ac:dyDescent="0.25">
      <c r="A499" s="3" t="s">
        <v>306</v>
      </c>
      <c r="B499" s="7">
        <v>14.65</v>
      </c>
      <c r="C499" s="7">
        <v>10.88</v>
      </c>
      <c r="D499" s="8">
        <v>7.45</v>
      </c>
      <c r="E499" s="7">
        <v>1.04</v>
      </c>
      <c r="F499" s="7">
        <v>0.12</v>
      </c>
      <c r="G499" s="7">
        <v>34.299999999999997</v>
      </c>
      <c r="H499" s="7">
        <v>22.14</v>
      </c>
      <c r="I499" s="8">
        <v>14.81</v>
      </c>
      <c r="J499" s="7">
        <v>4.9800000000000004</v>
      </c>
      <c r="K499" s="7">
        <v>4.75</v>
      </c>
      <c r="L499" s="7">
        <v>0</v>
      </c>
      <c r="M499" s="7">
        <v>0</v>
      </c>
      <c r="N499" s="7">
        <v>1.1000000000000001</v>
      </c>
      <c r="O499" s="7">
        <v>0</v>
      </c>
      <c r="P499" s="7">
        <v>-0.12</v>
      </c>
      <c r="Q499" s="7">
        <v>0</v>
      </c>
      <c r="R499" s="7">
        <v>13.91</v>
      </c>
      <c r="S499" s="7">
        <v>1.55</v>
      </c>
      <c r="T499" s="7">
        <v>0</v>
      </c>
      <c r="U499" s="7">
        <v>0.11</v>
      </c>
      <c r="V499" s="7">
        <v>0.89</v>
      </c>
      <c r="W499" s="7">
        <v>0.1</v>
      </c>
      <c r="X499" s="7">
        <v>0.22</v>
      </c>
      <c r="Y499" s="8">
        <v>14.98</v>
      </c>
      <c r="Z499" s="9">
        <v>2985716.93</v>
      </c>
      <c r="AA499" s="8">
        <v>14.13</v>
      </c>
      <c r="AB499" s="7">
        <v>1.97</v>
      </c>
      <c r="AC499" s="8">
        <v>2.0699999999999998</v>
      </c>
      <c r="AD499" s="9">
        <v>104791971437.73</v>
      </c>
    </row>
    <row r="500" spans="1:30" ht="15" x14ac:dyDescent="0.25">
      <c r="A500" s="3" t="s">
        <v>139</v>
      </c>
      <c r="B500" s="7">
        <v>17.739999999999998</v>
      </c>
      <c r="C500" s="7">
        <v>6.55</v>
      </c>
      <c r="D500" s="8">
        <v>4.38</v>
      </c>
      <c r="E500" s="8">
        <v>0.66</v>
      </c>
      <c r="F500" s="8">
        <v>0.34</v>
      </c>
      <c r="G500" s="7">
        <v>59.89</v>
      </c>
      <c r="H500" s="7">
        <v>36.04</v>
      </c>
      <c r="I500" s="7">
        <v>22.71</v>
      </c>
      <c r="J500" s="8">
        <v>2.76</v>
      </c>
      <c r="K500" s="8">
        <v>4.38</v>
      </c>
      <c r="L500" s="7">
        <v>1.62</v>
      </c>
      <c r="M500" s="7">
        <v>0.39</v>
      </c>
      <c r="N500" s="7">
        <v>1</v>
      </c>
      <c r="O500" s="8">
        <v>4.05</v>
      </c>
      <c r="P500" s="8">
        <v>-0.42</v>
      </c>
      <c r="Q500" s="7">
        <v>1.94</v>
      </c>
      <c r="R500" s="7">
        <v>15.07</v>
      </c>
      <c r="S500" s="8">
        <v>7.83</v>
      </c>
      <c r="T500" s="7">
        <v>11.65</v>
      </c>
      <c r="U500" s="7">
        <v>0.52</v>
      </c>
      <c r="V500" s="7">
        <v>0.48</v>
      </c>
      <c r="W500" s="7">
        <v>0.34</v>
      </c>
      <c r="X500" s="7">
        <v>8.4</v>
      </c>
      <c r="Y500" s="8">
        <v>14.3</v>
      </c>
      <c r="Z500" s="9">
        <v>22864763.039999999</v>
      </c>
      <c r="AA500" s="8">
        <v>26.86</v>
      </c>
      <c r="AB500" s="7">
        <v>4.05</v>
      </c>
      <c r="AC500" s="8">
        <v>0.18</v>
      </c>
      <c r="AD500" s="9">
        <v>5361757181.4099998</v>
      </c>
    </row>
    <row r="501" spans="1:30" ht="15" x14ac:dyDescent="0.25">
      <c r="A501" s="3" t="s">
        <v>280</v>
      </c>
      <c r="B501" s="7">
        <v>3.46</v>
      </c>
      <c r="C501" s="7">
        <v>6.22</v>
      </c>
      <c r="D501" s="8">
        <v>4.28</v>
      </c>
      <c r="E501" s="7">
        <v>0.64</v>
      </c>
      <c r="F501" s="7">
        <v>0.33</v>
      </c>
      <c r="G501" s="7">
        <v>59.89</v>
      </c>
      <c r="H501" s="7">
        <v>36.04</v>
      </c>
      <c r="I501" s="7">
        <v>22.71</v>
      </c>
      <c r="J501" s="8">
        <v>2.69</v>
      </c>
      <c r="K501" s="8">
        <v>4.38</v>
      </c>
      <c r="L501" s="7">
        <v>1.62</v>
      </c>
      <c r="M501" s="7">
        <v>0.39</v>
      </c>
      <c r="N501" s="7">
        <v>0.97</v>
      </c>
      <c r="O501" s="7">
        <v>3.95</v>
      </c>
      <c r="P501" s="7">
        <v>-0.41</v>
      </c>
      <c r="Q501" s="7">
        <v>1.94</v>
      </c>
      <c r="R501" s="7">
        <v>15.07</v>
      </c>
      <c r="S501" s="7">
        <v>7.83</v>
      </c>
      <c r="T501" s="7">
        <v>11.65</v>
      </c>
      <c r="U501" s="7">
        <v>0.52</v>
      </c>
      <c r="V501" s="7">
        <v>0.48</v>
      </c>
      <c r="W501" s="7">
        <v>0.34</v>
      </c>
      <c r="X501" s="7">
        <v>8.4</v>
      </c>
      <c r="Y501" s="8">
        <v>14.3</v>
      </c>
      <c r="Z501" s="9">
        <v>947798.04</v>
      </c>
      <c r="AA501" s="8">
        <v>5.37</v>
      </c>
      <c r="AB501" s="7">
        <v>0.81</v>
      </c>
      <c r="AC501" s="8">
        <v>0.18</v>
      </c>
      <c r="AD501" s="9">
        <v>5361757181.4099998</v>
      </c>
    </row>
    <row r="502" spans="1:30" ht="15" x14ac:dyDescent="0.25">
      <c r="A502" s="3" t="s">
        <v>192</v>
      </c>
      <c r="B502" s="7">
        <v>3.59</v>
      </c>
      <c r="C502" s="7">
        <v>6.59</v>
      </c>
      <c r="D502" s="8">
        <v>4.4400000000000004</v>
      </c>
      <c r="E502" s="8">
        <v>0.67</v>
      </c>
      <c r="F502" s="8">
        <v>0.35</v>
      </c>
      <c r="G502" s="7">
        <v>59.89</v>
      </c>
      <c r="H502" s="7">
        <v>36.04</v>
      </c>
      <c r="I502" s="8">
        <v>22.71</v>
      </c>
      <c r="J502" s="8">
        <v>2.8</v>
      </c>
      <c r="K502" s="8">
        <v>4.38</v>
      </c>
      <c r="L502" s="7">
        <v>1.62</v>
      </c>
      <c r="M502" s="7">
        <v>0.39</v>
      </c>
      <c r="N502" s="7">
        <v>1.01</v>
      </c>
      <c r="O502" s="8">
        <v>4.09</v>
      </c>
      <c r="P502" s="8">
        <v>-0.42</v>
      </c>
      <c r="Q502" s="7">
        <v>1.94</v>
      </c>
      <c r="R502" s="7">
        <v>15.07</v>
      </c>
      <c r="S502" s="8">
        <v>7.83</v>
      </c>
      <c r="T502" s="7">
        <v>11.65</v>
      </c>
      <c r="U502" s="7">
        <v>0.52</v>
      </c>
      <c r="V502" s="7">
        <v>0.48</v>
      </c>
      <c r="W502" s="7">
        <v>0.34</v>
      </c>
      <c r="X502" s="7">
        <v>8.4</v>
      </c>
      <c r="Y502" s="8">
        <v>14.3</v>
      </c>
      <c r="Z502" s="9">
        <v>7599520.6799999997</v>
      </c>
      <c r="AA502" s="8">
        <v>5.37</v>
      </c>
      <c r="AB502" s="7">
        <v>0.81</v>
      </c>
      <c r="AC502" s="8">
        <v>0.19</v>
      </c>
      <c r="AD502" s="9">
        <v>5361757181.4099998</v>
      </c>
    </row>
    <row r="503" spans="1:30" ht="15" x14ac:dyDescent="0.25">
      <c r="A503" s="3" t="s">
        <v>162</v>
      </c>
      <c r="B503" s="7">
        <v>20.04</v>
      </c>
      <c r="C503" s="7">
        <v>0.59</v>
      </c>
      <c r="D503" s="8">
        <v>8.83</v>
      </c>
      <c r="E503" s="8">
        <v>2.2999999999999998</v>
      </c>
      <c r="F503" s="8">
        <v>0.69</v>
      </c>
      <c r="G503" s="7">
        <v>46.52</v>
      </c>
      <c r="H503" s="7">
        <v>9.48</v>
      </c>
      <c r="I503" s="8">
        <v>9.7799999999999994</v>
      </c>
      <c r="J503" s="8">
        <v>9.11</v>
      </c>
      <c r="K503" s="8">
        <v>12.64</v>
      </c>
      <c r="L503" s="7">
        <v>3.54</v>
      </c>
      <c r="M503" s="7">
        <v>0.89</v>
      </c>
      <c r="N503" s="7">
        <v>0.86</v>
      </c>
      <c r="O503" s="8">
        <v>3.21</v>
      </c>
      <c r="P503" s="8">
        <v>-1.34</v>
      </c>
      <c r="Q503" s="7">
        <v>1.8</v>
      </c>
      <c r="R503" s="7">
        <v>26.09</v>
      </c>
      <c r="S503" s="8">
        <v>7.83</v>
      </c>
      <c r="T503" s="7">
        <v>7.24</v>
      </c>
      <c r="U503" s="7">
        <v>0.3</v>
      </c>
      <c r="V503" s="7">
        <v>0.7</v>
      </c>
      <c r="W503" s="7">
        <v>0.8</v>
      </c>
      <c r="X503" s="7">
        <v>22.57</v>
      </c>
      <c r="Y503" s="8">
        <v>0</v>
      </c>
      <c r="Z503" s="9">
        <v>27064803.93</v>
      </c>
      <c r="AA503" s="8">
        <v>8.6999999999999993</v>
      </c>
      <c r="AB503" s="7">
        <v>2.27</v>
      </c>
      <c r="AC503" s="8">
        <v>-0.02</v>
      </c>
      <c r="AD503" s="9">
        <v>4869680360.8800001</v>
      </c>
    </row>
    <row r="504" spans="1:30" ht="15" x14ac:dyDescent="0.25">
      <c r="A504" s="3" t="s">
        <v>85</v>
      </c>
      <c r="B504" s="7">
        <v>42.44</v>
      </c>
      <c r="C504" s="7">
        <v>2.2200000000000002</v>
      </c>
      <c r="D504" s="8">
        <v>10.42</v>
      </c>
      <c r="E504" s="8">
        <v>1.1200000000000001</v>
      </c>
      <c r="F504" s="8">
        <v>0.54</v>
      </c>
      <c r="G504" s="7">
        <v>34.630000000000003</v>
      </c>
      <c r="H504" s="7">
        <v>20.96</v>
      </c>
      <c r="I504" s="8">
        <v>14.15</v>
      </c>
      <c r="J504" s="8">
        <v>7.03</v>
      </c>
      <c r="K504" s="8">
        <v>10.48</v>
      </c>
      <c r="L504" s="7">
        <v>3.45</v>
      </c>
      <c r="M504" s="7">
        <v>0.55000000000000004</v>
      </c>
      <c r="N504" s="7">
        <v>1.47</v>
      </c>
      <c r="O504" s="8">
        <v>16.25</v>
      </c>
      <c r="P504" s="8">
        <v>-0.62</v>
      </c>
      <c r="Q504" s="7">
        <v>1.34</v>
      </c>
      <c r="R504" s="7">
        <v>10.75</v>
      </c>
      <c r="S504" s="8">
        <v>5.15</v>
      </c>
      <c r="T504" s="7">
        <v>6.93</v>
      </c>
      <c r="U504" s="7">
        <v>0.48</v>
      </c>
      <c r="V504" s="7">
        <v>0.52</v>
      </c>
      <c r="W504" s="7">
        <v>0.36</v>
      </c>
      <c r="X504" s="7">
        <v>6.69</v>
      </c>
      <c r="Y504" s="8">
        <v>-1.1299999999999999</v>
      </c>
      <c r="Z504" s="9">
        <v>127231784.75</v>
      </c>
      <c r="AA504" s="7">
        <v>37.9</v>
      </c>
      <c r="AB504" s="7">
        <v>4.07</v>
      </c>
      <c r="AC504" s="8">
        <v>0.34</v>
      </c>
      <c r="AD504" s="9">
        <v>28871456866.560001</v>
      </c>
    </row>
    <row r="505" spans="1:30" ht="15" x14ac:dyDescent="0.25">
      <c r="A505" s="3" t="s">
        <v>336</v>
      </c>
      <c r="B505" s="7">
        <v>25.4</v>
      </c>
      <c r="C505" s="7">
        <v>0.56999999999999995</v>
      </c>
      <c r="D505" s="8">
        <v>-285.98</v>
      </c>
      <c r="E505" s="8">
        <v>0.95</v>
      </c>
      <c r="F505" s="8">
        <v>0.42</v>
      </c>
      <c r="G505" s="7">
        <v>79.39</v>
      </c>
      <c r="H505" s="7">
        <v>49.55</v>
      </c>
      <c r="I505" s="8">
        <v>-1.85</v>
      </c>
      <c r="J505" s="8">
        <v>10.67</v>
      </c>
      <c r="K505" s="8">
        <v>23.59</v>
      </c>
      <c r="L505" s="7">
        <v>12.92</v>
      </c>
      <c r="M505" s="7">
        <v>1.1399999999999999</v>
      </c>
      <c r="N505" s="7">
        <v>5.29</v>
      </c>
      <c r="O505" s="8">
        <v>-5.34</v>
      </c>
      <c r="P505" s="8">
        <v>-0.46</v>
      </c>
      <c r="Q505" s="7">
        <v>0.49</v>
      </c>
      <c r="R505" s="7">
        <v>-0.33</v>
      </c>
      <c r="S505" s="8">
        <v>-0.15</v>
      </c>
      <c r="T505" s="7">
        <v>3.46</v>
      </c>
      <c r="U505" s="7">
        <v>0.45</v>
      </c>
      <c r="V505" s="7">
        <v>0.55000000000000004</v>
      </c>
      <c r="W505" s="7">
        <v>0.08</v>
      </c>
      <c r="X505" s="7">
        <v>-8.5399999999999991</v>
      </c>
      <c r="Y505" s="8">
        <v>0</v>
      </c>
      <c r="Z505" s="9">
        <v>117161.5</v>
      </c>
      <c r="AA505" s="7">
        <v>26.87</v>
      </c>
      <c r="AB505" s="7">
        <v>-0.09</v>
      </c>
      <c r="AC505" s="8">
        <v>2.71</v>
      </c>
      <c r="AD505" s="9">
        <v>1466527902.5999999</v>
      </c>
    </row>
    <row r="506" spans="1:30" ht="15" x14ac:dyDescent="0.25">
      <c r="A506" s="3" t="s">
        <v>621</v>
      </c>
      <c r="B506" s="7">
        <v>23.8</v>
      </c>
      <c r="C506" s="7">
        <v>0</v>
      </c>
      <c r="D506" s="8">
        <v>-13.36</v>
      </c>
      <c r="E506" s="8">
        <v>15</v>
      </c>
      <c r="F506" s="8">
        <v>1.53</v>
      </c>
      <c r="G506" s="7">
        <v>48.36</v>
      </c>
      <c r="H506" s="7">
        <v>-15.73</v>
      </c>
      <c r="I506" s="8">
        <v>-25.77</v>
      </c>
      <c r="J506" s="8">
        <v>-21.89</v>
      </c>
      <c r="K506" s="8">
        <v>-27.94</v>
      </c>
      <c r="L506" s="7">
        <v>-6.05</v>
      </c>
      <c r="M506" s="7">
        <v>4.1500000000000004</v>
      </c>
      <c r="N506" s="7">
        <v>3.44</v>
      </c>
      <c r="O506" s="8">
        <v>57.9</v>
      </c>
      <c r="P506" s="8">
        <v>-2.27</v>
      </c>
      <c r="Q506" s="7">
        <v>1.0900000000000001</v>
      </c>
      <c r="R506" s="7">
        <v>-112.29</v>
      </c>
      <c r="S506" s="8">
        <v>-11.46</v>
      </c>
      <c r="T506" s="7">
        <v>-13.15</v>
      </c>
      <c r="U506" s="7">
        <v>0.1</v>
      </c>
      <c r="V506" s="7">
        <v>0.9</v>
      </c>
      <c r="W506" s="7">
        <v>0.44</v>
      </c>
      <c r="X506" s="7">
        <v>12.49</v>
      </c>
      <c r="Y506" s="7">
        <v>0</v>
      </c>
      <c r="Z506" s="12">
        <v>0</v>
      </c>
      <c r="AA506" s="7">
        <v>1.59</v>
      </c>
      <c r="AB506" s="7">
        <v>-1.78</v>
      </c>
      <c r="AC506" s="8">
        <v>0.01</v>
      </c>
      <c r="AD506" s="9">
        <v>6238667820</v>
      </c>
    </row>
    <row r="507" spans="1:30" ht="15" x14ac:dyDescent="0.25">
      <c r="A507" s="3" t="s">
        <v>224</v>
      </c>
      <c r="B507" s="7">
        <v>6.87</v>
      </c>
      <c r="C507" s="7">
        <v>1.8</v>
      </c>
      <c r="D507" s="8">
        <v>215.9</v>
      </c>
      <c r="E507" s="8">
        <v>0.61</v>
      </c>
      <c r="F507" s="8">
        <v>0.27</v>
      </c>
      <c r="G507" s="7">
        <v>53.42</v>
      </c>
      <c r="H507" s="7">
        <v>10.65</v>
      </c>
      <c r="I507" s="7">
        <v>0.28000000000000003</v>
      </c>
      <c r="J507" s="8">
        <v>5.61</v>
      </c>
      <c r="K507" s="8">
        <v>8.1300000000000008</v>
      </c>
      <c r="L507" s="7">
        <v>2.52</v>
      </c>
      <c r="M507" s="7">
        <v>0.28000000000000003</v>
      </c>
      <c r="N507" s="7">
        <v>0.6</v>
      </c>
      <c r="O507" s="8">
        <v>18.170000000000002</v>
      </c>
      <c r="P507" s="8">
        <v>-0.33</v>
      </c>
      <c r="Q507" s="7">
        <v>1.0900000000000001</v>
      </c>
      <c r="R507" s="7">
        <v>0.28000000000000003</v>
      </c>
      <c r="S507" s="8">
        <v>0.12</v>
      </c>
      <c r="T507" s="7">
        <v>7.66</v>
      </c>
      <c r="U507" s="7">
        <v>0.43</v>
      </c>
      <c r="V507" s="7">
        <v>0.56999999999999995</v>
      </c>
      <c r="W507" s="7">
        <v>0.44</v>
      </c>
      <c r="X507" s="7">
        <v>4.57</v>
      </c>
      <c r="Y507" s="8">
        <v>-55.34</v>
      </c>
      <c r="Z507" s="10">
        <v>2951029.75</v>
      </c>
      <c r="AA507" s="7">
        <v>11.22</v>
      </c>
      <c r="AB507" s="7">
        <v>0.03</v>
      </c>
      <c r="AC507" s="8">
        <v>-2.21</v>
      </c>
      <c r="AD507" s="9">
        <v>884317117.20000005</v>
      </c>
    </row>
    <row r="508" spans="1:30" ht="15" x14ac:dyDescent="0.25">
      <c r="A508" s="3" t="s">
        <v>155</v>
      </c>
      <c r="B508" s="7">
        <v>4.91</v>
      </c>
      <c r="C508" s="7">
        <v>0</v>
      </c>
      <c r="D508" s="8">
        <v>-23.7</v>
      </c>
      <c r="E508" s="8">
        <v>1.2</v>
      </c>
      <c r="F508" s="8">
        <v>0.35</v>
      </c>
      <c r="G508" s="7">
        <v>17.82</v>
      </c>
      <c r="H508" s="7">
        <v>3.35</v>
      </c>
      <c r="I508" s="7">
        <v>-1.77</v>
      </c>
      <c r="J508" s="8">
        <v>12.53</v>
      </c>
      <c r="K508" s="8">
        <v>21.76</v>
      </c>
      <c r="L508" s="7">
        <v>9.23</v>
      </c>
      <c r="M508" s="7">
        <v>0.89</v>
      </c>
      <c r="N508" s="7">
        <v>0.42</v>
      </c>
      <c r="O508" s="8">
        <v>4.82</v>
      </c>
      <c r="P508" s="7">
        <v>-0.52</v>
      </c>
      <c r="Q508" s="7">
        <v>1.29</v>
      </c>
      <c r="R508" s="7">
        <v>-5.08</v>
      </c>
      <c r="S508" s="8">
        <v>-1.48</v>
      </c>
      <c r="T508" s="7">
        <v>4.01</v>
      </c>
      <c r="U508" s="7">
        <v>0.28999999999999998</v>
      </c>
      <c r="V508" s="7">
        <v>0.71</v>
      </c>
      <c r="W508" s="7">
        <v>0.84</v>
      </c>
      <c r="X508" s="7">
        <v>0</v>
      </c>
      <c r="Y508" s="8">
        <v>0</v>
      </c>
      <c r="Z508" s="10">
        <v>19915586.75</v>
      </c>
      <c r="AA508" s="8">
        <v>4.08</v>
      </c>
      <c r="AB508" s="7">
        <v>-0.21</v>
      </c>
      <c r="AC508" s="8">
        <v>-0.01</v>
      </c>
      <c r="AD508" s="9">
        <v>688728022.42999995</v>
      </c>
    </row>
    <row r="509" spans="1:30" ht="15" x14ac:dyDescent="0.25">
      <c r="A509" s="3" t="s">
        <v>311</v>
      </c>
      <c r="B509" s="7">
        <v>3</v>
      </c>
      <c r="C509" s="7">
        <v>0</v>
      </c>
      <c r="D509" s="8">
        <v>-0.79</v>
      </c>
      <c r="E509" s="8">
        <v>0.16</v>
      </c>
      <c r="F509" s="8">
        <v>0.05</v>
      </c>
      <c r="G509" s="7">
        <v>34.44</v>
      </c>
      <c r="H509" s="7">
        <v>5.77</v>
      </c>
      <c r="I509" s="7">
        <v>-11.39</v>
      </c>
      <c r="J509" s="8">
        <v>1.56</v>
      </c>
      <c r="K509" s="8">
        <v>9.73</v>
      </c>
      <c r="L509" s="7">
        <v>8.18</v>
      </c>
      <c r="M509" s="7">
        <v>0.87</v>
      </c>
      <c r="N509" s="7">
        <v>0.09</v>
      </c>
      <c r="O509" s="8">
        <v>0.51</v>
      </c>
      <c r="P509" s="8">
        <v>-0.09</v>
      </c>
      <c r="Q509" s="7">
        <v>1.28</v>
      </c>
      <c r="R509" s="7">
        <v>-20.92</v>
      </c>
      <c r="S509" s="8">
        <v>-6.26</v>
      </c>
      <c r="T509" s="7">
        <v>5.09</v>
      </c>
      <c r="U509" s="7">
        <v>0.3</v>
      </c>
      <c r="V509" s="7">
        <v>0.7</v>
      </c>
      <c r="W509" s="7">
        <v>0.55000000000000004</v>
      </c>
      <c r="X509" s="7">
        <v>-5.73</v>
      </c>
      <c r="Y509" s="8">
        <v>0</v>
      </c>
      <c r="Z509" s="10">
        <v>209100.89</v>
      </c>
      <c r="AA509" s="8">
        <v>18.2</v>
      </c>
      <c r="AB509" s="7">
        <v>-3.81</v>
      </c>
      <c r="AC509" s="8">
        <v>-0.03</v>
      </c>
      <c r="AD509" s="9">
        <v>152000000</v>
      </c>
    </row>
    <row r="510" spans="1:30" ht="15" x14ac:dyDescent="0.25">
      <c r="A510" s="3" t="s">
        <v>264</v>
      </c>
      <c r="B510" s="7">
        <v>2.5</v>
      </c>
      <c r="C510" s="7">
        <v>0</v>
      </c>
      <c r="D510" s="7">
        <v>-3.6</v>
      </c>
      <c r="E510" s="7">
        <v>1.22</v>
      </c>
      <c r="F510" s="7">
        <v>0.3</v>
      </c>
      <c r="G510" s="7">
        <v>18.760000000000002</v>
      </c>
      <c r="H510" s="7">
        <v>-13.68</v>
      </c>
      <c r="I510" s="7">
        <v>-22.62</v>
      </c>
      <c r="J510" s="7">
        <v>-5.96</v>
      </c>
      <c r="K510" s="7">
        <v>-4.1399999999999997</v>
      </c>
      <c r="L510" s="7">
        <v>1.82</v>
      </c>
      <c r="M510" s="7">
        <v>-0.37</v>
      </c>
      <c r="N510" s="7">
        <v>0.82</v>
      </c>
      <c r="O510" s="7">
        <v>2.2799999999999998</v>
      </c>
      <c r="P510" s="7">
        <v>-0.84</v>
      </c>
      <c r="Q510" s="7">
        <v>1.25</v>
      </c>
      <c r="R510" s="7">
        <v>-33.89</v>
      </c>
      <c r="S510" s="7">
        <v>-8.26</v>
      </c>
      <c r="T510" s="7">
        <v>-10.78</v>
      </c>
      <c r="U510" s="7">
        <v>0.24</v>
      </c>
      <c r="V510" s="7">
        <v>0.75</v>
      </c>
      <c r="W510" s="7">
        <v>0.37</v>
      </c>
      <c r="X510" s="7">
        <v>-47.6</v>
      </c>
      <c r="Y510" s="8">
        <v>0</v>
      </c>
      <c r="Z510" s="9">
        <v>802229.18</v>
      </c>
      <c r="AA510" s="8">
        <v>2.0499999999999998</v>
      </c>
      <c r="AB510" s="7">
        <v>-0.69</v>
      </c>
      <c r="AC510" s="8">
        <v>0.06</v>
      </c>
      <c r="AD510" s="9">
        <v>169879825.08000001</v>
      </c>
    </row>
    <row r="511" spans="1:30" ht="15" x14ac:dyDescent="0.25">
      <c r="A511" s="3" t="s">
        <v>394</v>
      </c>
      <c r="B511" s="7">
        <v>111.89</v>
      </c>
      <c r="C511" s="7">
        <v>0.15</v>
      </c>
      <c r="D511" s="8">
        <v>196.5</v>
      </c>
      <c r="E511" s="7">
        <v>42.53</v>
      </c>
      <c r="F511" s="7">
        <v>18.440000000000001</v>
      </c>
      <c r="G511" s="7">
        <v>22.21</v>
      </c>
      <c r="H511" s="7">
        <v>14.47</v>
      </c>
      <c r="I511" s="7">
        <v>11.45</v>
      </c>
      <c r="J511" s="7">
        <v>155.44</v>
      </c>
      <c r="K511" s="7">
        <v>71.42</v>
      </c>
      <c r="L511" s="7">
        <v>1.66</v>
      </c>
      <c r="M511" s="7">
        <v>0.45</v>
      </c>
      <c r="N511" s="7">
        <v>22.49</v>
      </c>
      <c r="O511" s="7">
        <v>43.14</v>
      </c>
      <c r="P511" s="7">
        <v>-51.86</v>
      </c>
      <c r="Q511" s="7">
        <v>2.97</v>
      </c>
      <c r="R511" s="7">
        <v>21.64</v>
      </c>
      <c r="S511" s="7">
        <v>9.3800000000000008</v>
      </c>
      <c r="T511" s="7">
        <v>13.79</v>
      </c>
      <c r="U511" s="7">
        <v>0.43</v>
      </c>
      <c r="V511" s="7">
        <v>0.56999999999999995</v>
      </c>
      <c r="W511" s="7">
        <v>0.82</v>
      </c>
      <c r="X511" s="7">
        <v>24.09</v>
      </c>
      <c r="Y511" s="7">
        <v>46.02</v>
      </c>
      <c r="Z511" s="12">
        <v>0</v>
      </c>
      <c r="AA511" s="8">
        <v>2.63</v>
      </c>
      <c r="AB511" s="7">
        <v>0.56999999999999995</v>
      </c>
      <c r="AC511" s="8">
        <v>6.05</v>
      </c>
      <c r="AD511" s="9">
        <v>17946504651.32</v>
      </c>
    </row>
    <row r="512" spans="1:30" ht="15" x14ac:dyDescent="0.25">
      <c r="A512" s="3" t="s">
        <v>259</v>
      </c>
      <c r="B512" s="7">
        <v>4.21</v>
      </c>
      <c r="C512" s="7">
        <v>4.46</v>
      </c>
      <c r="D512" s="8">
        <v>7.39</v>
      </c>
      <c r="E512" s="8">
        <v>1.6</v>
      </c>
      <c r="F512" s="8">
        <v>0.69</v>
      </c>
      <c r="G512" s="7">
        <v>22.21</v>
      </c>
      <c r="H512" s="7">
        <v>14.47</v>
      </c>
      <c r="I512" s="7">
        <v>11.45</v>
      </c>
      <c r="J512" s="8">
        <v>5.85</v>
      </c>
      <c r="K512" s="8">
        <v>71.42</v>
      </c>
      <c r="L512" s="7">
        <v>1.66</v>
      </c>
      <c r="M512" s="7">
        <v>0.45</v>
      </c>
      <c r="N512" s="7">
        <v>0.85</v>
      </c>
      <c r="O512" s="8">
        <v>1.62</v>
      </c>
      <c r="P512" s="8">
        <v>-1.95</v>
      </c>
      <c r="Q512" s="7">
        <v>2.97</v>
      </c>
      <c r="R512" s="7">
        <v>21.64</v>
      </c>
      <c r="S512" s="8">
        <v>9.3800000000000008</v>
      </c>
      <c r="T512" s="7">
        <v>13.79</v>
      </c>
      <c r="U512" s="7">
        <v>0.43</v>
      </c>
      <c r="V512" s="7">
        <v>0.56999999999999995</v>
      </c>
      <c r="W512" s="7">
        <v>0.82</v>
      </c>
      <c r="X512" s="7">
        <v>24.09</v>
      </c>
      <c r="Y512" s="8">
        <v>46.02</v>
      </c>
      <c r="Z512" s="9">
        <v>1175211.96</v>
      </c>
      <c r="AA512" s="8">
        <v>2.63</v>
      </c>
      <c r="AB512" s="7">
        <v>0.56999999999999995</v>
      </c>
      <c r="AC512" s="8">
        <v>0.23</v>
      </c>
      <c r="AD512" s="9">
        <v>17946504651.32</v>
      </c>
    </row>
    <row r="513" spans="1:30" ht="15" x14ac:dyDescent="0.25">
      <c r="A513" s="3" t="s">
        <v>133</v>
      </c>
      <c r="B513" s="7">
        <v>8.8699999999999992</v>
      </c>
      <c r="C513" s="7">
        <v>7</v>
      </c>
      <c r="D513" s="8">
        <v>8.09</v>
      </c>
      <c r="E513" s="7">
        <v>2.52</v>
      </c>
      <c r="F513" s="7">
        <v>0.16</v>
      </c>
      <c r="G513" s="7">
        <v>33.04</v>
      </c>
      <c r="H513" s="7">
        <v>23.68</v>
      </c>
      <c r="I513" s="7">
        <v>5.81</v>
      </c>
      <c r="J513" s="7">
        <v>1.98</v>
      </c>
      <c r="K513" s="7">
        <v>6.8</v>
      </c>
      <c r="L513" s="7">
        <v>4.82</v>
      </c>
      <c r="M513" s="7">
        <v>6.12</v>
      </c>
      <c r="N513" s="7">
        <v>0.47</v>
      </c>
      <c r="O513" s="7">
        <v>0.56000000000000005</v>
      </c>
      <c r="P513" s="7">
        <v>-0.28000000000000003</v>
      </c>
      <c r="Q513" s="7">
        <v>2.79</v>
      </c>
      <c r="R513" s="7">
        <v>31.12</v>
      </c>
      <c r="S513" s="7">
        <v>1.93</v>
      </c>
      <c r="T513" s="7">
        <v>8.2799999999999994</v>
      </c>
      <c r="U513" s="7">
        <v>0.06</v>
      </c>
      <c r="V513" s="7">
        <v>0.89</v>
      </c>
      <c r="W513" s="7">
        <v>0.33</v>
      </c>
      <c r="X513" s="7">
        <v>16.28</v>
      </c>
      <c r="Y513" s="8">
        <v>0</v>
      </c>
      <c r="Z513" s="10">
        <v>29298899.539999999</v>
      </c>
      <c r="AA513" s="8">
        <v>3.52</v>
      </c>
      <c r="AB513" s="7">
        <v>1.1000000000000001</v>
      </c>
      <c r="AC513" s="8">
        <v>0.06</v>
      </c>
      <c r="AD513" s="9">
        <v>7436678152.8299999</v>
      </c>
    </row>
    <row r="514" spans="1:30" ht="15" x14ac:dyDescent="0.25">
      <c r="A514" s="3" t="s">
        <v>122</v>
      </c>
      <c r="B514" s="7">
        <v>43.6</v>
      </c>
      <c r="C514" s="7">
        <v>5.56</v>
      </c>
      <c r="D514" s="8">
        <v>6.32</v>
      </c>
      <c r="E514" s="8">
        <v>1.97</v>
      </c>
      <c r="F514" s="8">
        <v>0.62</v>
      </c>
      <c r="G514" s="7">
        <v>36.69</v>
      </c>
      <c r="H514" s="7">
        <v>31.78</v>
      </c>
      <c r="I514" s="7">
        <v>17.739999999999998</v>
      </c>
      <c r="J514" s="8">
        <v>3.53</v>
      </c>
      <c r="K514" s="8">
        <v>4.25</v>
      </c>
      <c r="L514" s="7">
        <v>0.72</v>
      </c>
      <c r="M514" s="7">
        <v>0.4</v>
      </c>
      <c r="N514" s="7">
        <v>1.1200000000000001</v>
      </c>
      <c r="O514" s="8">
        <v>3.04</v>
      </c>
      <c r="P514" s="8">
        <v>-1.19</v>
      </c>
      <c r="Q514" s="7">
        <v>1.73</v>
      </c>
      <c r="R514" s="7">
        <v>31.18</v>
      </c>
      <c r="S514" s="8">
        <v>9.76</v>
      </c>
      <c r="T514" s="7">
        <v>25.2</v>
      </c>
      <c r="U514" s="7">
        <v>0.31</v>
      </c>
      <c r="V514" s="7">
        <v>0.67</v>
      </c>
      <c r="W514" s="7">
        <v>0.55000000000000004</v>
      </c>
      <c r="X514" s="7">
        <v>30.68</v>
      </c>
      <c r="Y514" s="8">
        <v>117.7</v>
      </c>
      <c r="Z514" s="9">
        <v>79162504</v>
      </c>
      <c r="AA514" s="8">
        <v>22.11</v>
      </c>
      <c r="AB514" s="7">
        <v>6.89</v>
      </c>
      <c r="AC514" s="8">
        <v>0.06</v>
      </c>
      <c r="AD514" s="9">
        <v>9267997994.3700008</v>
      </c>
    </row>
    <row r="515" spans="1:30" ht="15" x14ac:dyDescent="0.25">
      <c r="A515" s="3" t="s">
        <v>358</v>
      </c>
      <c r="B515" s="7">
        <v>9.5399999999999991</v>
      </c>
      <c r="C515" s="7">
        <v>0</v>
      </c>
      <c r="D515" s="8">
        <v>0.3</v>
      </c>
      <c r="E515" s="7">
        <v>-0.03</v>
      </c>
      <c r="F515" s="7">
        <v>7.0000000000000007E-2</v>
      </c>
      <c r="G515" s="7">
        <v>46.85</v>
      </c>
      <c r="H515" s="7">
        <v>22.97</v>
      </c>
      <c r="I515" s="7">
        <v>69.63</v>
      </c>
      <c r="J515" s="7">
        <v>0.9</v>
      </c>
      <c r="K515" s="7">
        <v>12.42</v>
      </c>
      <c r="L515" s="7">
        <v>11.86</v>
      </c>
      <c r="M515" s="7">
        <v>0</v>
      </c>
      <c r="N515" s="7">
        <v>0.21</v>
      </c>
      <c r="O515" s="7">
        <v>-0.09</v>
      </c>
      <c r="P515" s="7">
        <v>-0.16</v>
      </c>
      <c r="Q515" s="7">
        <v>0.41</v>
      </c>
      <c r="R515" s="7">
        <v>-11.45</v>
      </c>
      <c r="S515" s="7">
        <v>24.56</v>
      </c>
      <c r="T515" s="7">
        <v>-7.5</v>
      </c>
      <c r="U515" s="7">
        <v>-2.14</v>
      </c>
      <c r="V515" s="7">
        <v>3.14</v>
      </c>
      <c r="W515" s="7">
        <v>0.35</v>
      </c>
      <c r="X515" s="7">
        <v>-44.82</v>
      </c>
      <c r="Y515" s="8">
        <v>0</v>
      </c>
      <c r="Z515" s="12">
        <v>10910.43</v>
      </c>
      <c r="AA515" s="8">
        <v>-279.17</v>
      </c>
      <c r="AB515" s="7">
        <v>31.97</v>
      </c>
      <c r="AC515" s="8">
        <v>0</v>
      </c>
      <c r="AD515" s="9">
        <v>10683778.26</v>
      </c>
    </row>
    <row r="516" spans="1:30" ht="15" x14ac:dyDescent="0.25">
      <c r="A516" s="3" t="s">
        <v>328</v>
      </c>
      <c r="B516" s="7">
        <v>3.75</v>
      </c>
      <c r="C516" s="7">
        <v>0</v>
      </c>
      <c r="D516" s="8">
        <v>0.12</v>
      </c>
      <c r="E516" s="7">
        <v>-0.01</v>
      </c>
      <c r="F516" s="7">
        <v>0.03</v>
      </c>
      <c r="G516" s="7">
        <v>46.85</v>
      </c>
      <c r="H516" s="7">
        <v>22.97</v>
      </c>
      <c r="I516" s="7">
        <v>69.63</v>
      </c>
      <c r="J516" s="7">
        <v>0.36</v>
      </c>
      <c r="K516" s="7">
        <v>12.42</v>
      </c>
      <c r="L516" s="7">
        <v>11.86</v>
      </c>
      <c r="M516" s="7">
        <v>0</v>
      </c>
      <c r="N516" s="7">
        <v>0.08</v>
      </c>
      <c r="O516" s="7">
        <v>-0.04</v>
      </c>
      <c r="P516" s="7">
        <v>-0.06</v>
      </c>
      <c r="Q516" s="7">
        <v>0.41</v>
      </c>
      <c r="R516" s="7">
        <v>-11.45</v>
      </c>
      <c r="S516" s="7">
        <v>24.56</v>
      </c>
      <c r="T516" s="7">
        <v>-7.5</v>
      </c>
      <c r="U516" s="7">
        <v>-2.14</v>
      </c>
      <c r="V516" s="7">
        <v>3.14</v>
      </c>
      <c r="W516" s="7">
        <v>0.35</v>
      </c>
      <c r="X516" s="7">
        <v>-44.82</v>
      </c>
      <c r="Y516" s="8">
        <v>0</v>
      </c>
      <c r="Z516" s="8">
        <v>75694.210000000006</v>
      </c>
      <c r="AA516" s="8">
        <v>-279.17</v>
      </c>
      <c r="AB516" s="7">
        <v>31.97</v>
      </c>
      <c r="AC516" s="8">
        <v>0</v>
      </c>
      <c r="AD516" s="9">
        <v>10683778.26</v>
      </c>
    </row>
    <row r="517" spans="1:30" ht="15" x14ac:dyDescent="0.25">
      <c r="A517" s="3" t="s">
        <v>143</v>
      </c>
      <c r="B517" s="7">
        <v>10.23</v>
      </c>
      <c r="C517" s="7">
        <v>0</v>
      </c>
      <c r="D517" s="8">
        <v>-10.72</v>
      </c>
      <c r="E517" s="8">
        <v>1.46</v>
      </c>
      <c r="F517" s="8">
        <v>0.54</v>
      </c>
      <c r="G517" s="7">
        <v>13.57</v>
      </c>
      <c r="H517" s="7">
        <v>-14.07</v>
      </c>
      <c r="I517" s="7">
        <v>-28.59</v>
      </c>
      <c r="J517" s="8">
        <v>-21.78</v>
      </c>
      <c r="K517" s="8">
        <v>-21.83</v>
      </c>
      <c r="L517" s="7">
        <v>-0.05</v>
      </c>
      <c r="M517" s="7">
        <v>0</v>
      </c>
      <c r="N517" s="7">
        <v>3.06</v>
      </c>
      <c r="O517" s="8">
        <v>2.36</v>
      </c>
      <c r="P517" s="8">
        <v>-0.84</v>
      </c>
      <c r="Q517" s="7">
        <v>2.8</v>
      </c>
      <c r="R517" s="7">
        <v>-13.65</v>
      </c>
      <c r="S517" s="8">
        <v>-5.03</v>
      </c>
      <c r="T517" s="7">
        <v>-3.87</v>
      </c>
      <c r="U517" s="7">
        <v>0.37</v>
      </c>
      <c r="V517" s="7">
        <v>0.63</v>
      </c>
      <c r="W517" s="7">
        <v>0.18</v>
      </c>
      <c r="X517" s="7">
        <v>21.63</v>
      </c>
      <c r="Y517" s="8">
        <v>0</v>
      </c>
      <c r="Z517" s="10">
        <v>24019327.07</v>
      </c>
      <c r="AA517" s="7">
        <v>6.99</v>
      </c>
      <c r="AB517" s="7">
        <v>-0.95</v>
      </c>
      <c r="AC517" s="8">
        <v>0.41</v>
      </c>
      <c r="AD517" s="9">
        <v>5997258616.4700003</v>
      </c>
    </row>
    <row r="518" spans="1:30" ht="15" x14ac:dyDescent="0.25">
      <c r="A518" s="3" t="s">
        <v>622</v>
      </c>
      <c r="B518" s="7">
        <v>22.4</v>
      </c>
      <c r="C518" s="7">
        <v>0</v>
      </c>
      <c r="D518" s="7">
        <v>10.78</v>
      </c>
      <c r="E518" s="7">
        <v>4.09</v>
      </c>
      <c r="F518" s="7">
        <v>1.02</v>
      </c>
      <c r="G518" s="7">
        <v>85.18</v>
      </c>
      <c r="H518" s="7">
        <v>41.42</v>
      </c>
      <c r="I518" s="7">
        <v>39.07</v>
      </c>
      <c r="J518" s="7">
        <v>10.17</v>
      </c>
      <c r="K518" s="7">
        <v>9.93</v>
      </c>
      <c r="L518" s="7">
        <v>-0.24</v>
      </c>
      <c r="M518" s="7">
        <v>-0.1</v>
      </c>
      <c r="N518" s="7">
        <v>4.21</v>
      </c>
      <c r="O518" s="7">
        <v>18.78</v>
      </c>
      <c r="P518" s="7">
        <v>-2.54</v>
      </c>
      <c r="Q518" s="7">
        <v>1.1000000000000001</v>
      </c>
      <c r="R518" s="7">
        <v>37.96</v>
      </c>
      <c r="S518" s="7">
        <v>9.43</v>
      </c>
      <c r="T518" s="7">
        <v>24.47</v>
      </c>
      <c r="U518" s="7">
        <v>0.25</v>
      </c>
      <c r="V518" s="7">
        <v>0.75</v>
      </c>
      <c r="W518" s="7">
        <v>0.24</v>
      </c>
      <c r="X518" s="7">
        <v>0</v>
      </c>
      <c r="Y518" s="7">
        <v>0</v>
      </c>
      <c r="Z518" s="12">
        <v>0</v>
      </c>
      <c r="AA518" s="8">
        <v>5.47</v>
      </c>
      <c r="AB518" s="7">
        <v>2.08</v>
      </c>
      <c r="AC518" s="8">
        <v>-0.33</v>
      </c>
      <c r="AD518" s="9">
        <v>2781160547.1999998</v>
      </c>
    </row>
    <row r="519" spans="1:30" ht="15" x14ac:dyDescent="0.25">
      <c r="A519" s="3" t="s">
        <v>141</v>
      </c>
      <c r="B519" s="7">
        <v>34.619999999999997</v>
      </c>
      <c r="C519" s="7">
        <v>7.69</v>
      </c>
      <c r="D519" s="7">
        <v>8.2799999999999994</v>
      </c>
      <c r="E519" s="7">
        <v>2.5299999999999998</v>
      </c>
      <c r="F519" s="7">
        <v>0.85</v>
      </c>
      <c r="G519" s="7">
        <v>42.31</v>
      </c>
      <c r="H519" s="7">
        <v>42.18</v>
      </c>
      <c r="I519" s="7">
        <v>25.89</v>
      </c>
      <c r="J519" s="7">
        <v>5.08</v>
      </c>
      <c r="K519" s="7">
        <v>7.19</v>
      </c>
      <c r="L519" s="7">
        <v>2.11</v>
      </c>
      <c r="M519" s="7">
        <v>1.05</v>
      </c>
      <c r="N519" s="7">
        <v>2.14</v>
      </c>
      <c r="O519" s="7">
        <v>4.83</v>
      </c>
      <c r="P519" s="7">
        <v>-1.26</v>
      </c>
      <c r="Q519" s="7">
        <v>2.21</v>
      </c>
      <c r="R519" s="7">
        <v>30.58</v>
      </c>
      <c r="S519" s="7">
        <v>10.29</v>
      </c>
      <c r="T519" s="7">
        <v>17.079999999999998</v>
      </c>
      <c r="U519" s="7">
        <v>0.34</v>
      </c>
      <c r="V519" s="7">
        <v>0.66</v>
      </c>
      <c r="W519" s="7">
        <v>0.4</v>
      </c>
      <c r="X519" s="7">
        <v>16.989999999999998</v>
      </c>
      <c r="Y519" s="8">
        <v>39.15</v>
      </c>
      <c r="Z519" s="9">
        <v>79497102</v>
      </c>
      <c r="AA519" s="8">
        <v>13.68</v>
      </c>
      <c r="AB519" s="7">
        <v>4.18</v>
      </c>
      <c r="AC519" s="8">
        <v>0.14000000000000001</v>
      </c>
      <c r="AD519" s="9">
        <v>12174449604.309999</v>
      </c>
    </row>
    <row r="520" spans="1:30" ht="15" x14ac:dyDescent="0.25">
      <c r="A520" s="3" t="s">
        <v>454</v>
      </c>
      <c r="B520" s="7">
        <v>6.89</v>
      </c>
      <c r="C520" s="7">
        <v>0</v>
      </c>
      <c r="D520" s="8">
        <v>-0.4</v>
      </c>
      <c r="E520" s="8">
        <v>-0.03</v>
      </c>
      <c r="F520" s="8">
        <v>0.12</v>
      </c>
      <c r="G520" s="7">
        <v>17.66</v>
      </c>
      <c r="H520" s="7">
        <v>-1.97</v>
      </c>
      <c r="I520" s="7">
        <v>-17.239999999999998</v>
      </c>
      <c r="J520" s="8">
        <v>-3.54</v>
      </c>
      <c r="K520" s="8">
        <v>-13.94</v>
      </c>
      <c r="L520" s="7">
        <v>-8.23</v>
      </c>
      <c r="M520" s="7">
        <v>0</v>
      </c>
      <c r="N520" s="7">
        <v>7.0000000000000007E-2</v>
      </c>
      <c r="O520" s="8">
        <v>-0.81</v>
      </c>
      <c r="P520" s="8">
        <v>-0.28999999999999998</v>
      </c>
      <c r="Q520" s="7">
        <v>0.81</v>
      </c>
      <c r="R520" s="7">
        <v>-8.6199999999999992</v>
      </c>
      <c r="S520" s="8">
        <v>-28.61</v>
      </c>
      <c r="T520" s="7">
        <v>1.0900000000000001</v>
      </c>
      <c r="U520" s="7">
        <v>-3.32</v>
      </c>
      <c r="V520" s="7">
        <v>4.3600000000000003</v>
      </c>
      <c r="W520" s="7">
        <v>1.66</v>
      </c>
      <c r="X520" s="7">
        <v>16.09</v>
      </c>
      <c r="Y520" s="8">
        <v>0</v>
      </c>
      <c r="Z520" s="12">
        <v>2624.29</v>
      </c>
      <c r="AA520" s="8">
        <v>-197.5</v>
      </c>
      <c r="AB520" s="7">
        <v>-17.02</v>
      </c>
      <c r="AC520" s="8">
        <v>-0.06</v>
      </c>
      <c r="AD520" s="9">
        <v>85742607.200000003</v>
      </c>
    </row>
    <row r="521" spans="1:30" ht="15" x14ac:dyDescent="0.25">
      <c r="A521" s="3" t="s">
        <v>428</v>
      </c>
      <c r="B521" s="7">
        <v>2.9</v>
      </c>
      <c r="C521" s="7">
        <v>0</v>
      </c>
      <c r="D521" s="7">
        <v>-0.17</v>
      </c>
      <c r="E521" s="7">
        <v>-0.01</v>
      </c>
      <c r="F521" s="8">
        <v>0.05</v>
      </c>
      <c r="G521" s="7">
        <v>17.66</v>
      </c>
      <c r="H521" s="7">
        <v>-1.97</v>
      </c>
      <c r="I521" s="7">
        <v>-17.239999999999998</v>
      </c>
      <c r="J521" s="8">
        <v>-1.49</v>
      </c>
      <c r="K521" s="8">
        <v>-13.94</v>
      </c>
      <c r="L521" s="7">
        <v>-8.23</v>
      </c>
      <c r="M521" s="7">
        <v>0</v>
      </c>
      <c r="N521" s="7">
        <v>0.03</v>
      </c>
      <c r="O521" s="7">
        <v>-0.34</v>
      </c>
      <c r="P521" s="8">
        <v>-0.12</v>
      </c>
      <c r="Q521" s="7">
        <v>0.81</v>
      </c>
      <c r="R521" s="7">
        <v>-8.6199999999999992</v>
      </c>
      <c r="S521" s="8">
        <v>-28.61</v>
      </c>
      <c r="T521" s="7">
        <v>1.0900000000000001</v>
      </c>
      <c r="U521" s="7">
        <v>-3.32</v>
      </c>
      <c r="V521" s="7">
        <v>4.3600000000000003</v>
      </c>
      <c r="W521" s="7">
        <v>1.66</v>
      </c>
      <c r="X521" s="7">
        <v>16.09</v>
      </c>
      <c r="Y521" s="8">
        <v>0</v>
      </c>
      <c r="Z521" s="8">
        <v>8074</v>
      </c>
      <c r="AA521" s="8">
        <v>-197.5</v>
      </c>
      <c r="AB521" s="7">
        <v>-17.02</v>
      </c>
      <c r="AC521" s="8">
        <v>-0.02</v>
      </c>
      <c r="AD521" s="9">
        <v>85742607.200000003</v>
      </c>
    </row>
    <row r="522" spans="1:30" ht="15" x14ac:dyDescent="0.25">
      <c r="A522" s="3" t="s">
        <v>516</v>
      </c>
      <c r="B522" s="7">
        <v>13.33</v>
      </c>
      <c r="C522" s="7">
        <v>0</v>
      </c>
      <c r="D522" s="8">
        <v>-0.78</v>
      </c>
      <c r="E522" s="8">
        <v>-7.0000000000000007E-2</v>
      </c>
      <c r="F522" s="8">
        <v>0.22</v>
      </c>
      <c r="G522" s="7">
        <v>17.66</v>
      </c>
      <c r="H522" s="7">
        <v>-1.97</v>
      </c>
      <c r="I522" s="7">
        <v>-17.239999999999998</v>
      </c>
      <c r="J522" s="8">
        <v>-6.85</v>
      </c>
      <c r="K522" s="8">
        <v>-13.94</v>
      </c>
      <c r="L522" s="7">
        <v>-8.23</v>
      </c>
      <c r="M522" s="7">
        <v>0</v>
      </c>
      <c r="N522" s="7">
        <v>0.14000000000000001</v>
      </c>
      <c r="O522" s="8">
        <v>-1.56</v>
      </c>
      <c r="P522" s="8">
        <v>-0.56000000000000005</v>
      </c>
      <c r="Q522" s="7">
        <v>0.81</v>
      </c>
      <c r="R522" s="7">
        <v>-8.6199999999999992</v>
      </c>
      <c r="S522" s="8">
        <v>-28.61</v>
      </c>
      <c r="T522" s="7">
        <v>1.0900000000000001</v>
      </c>
      <c r="U522" s="7">
        <v>-3.32</v>
      </c>
      <c r="V522" s="7">
        <v>4.3600000000000003</v>
      </c>
      <c r="W522" s="7">
        <v>1.66</v>
      </c>
      <c r="X522" s="7">
        <v>16.09</v>
      </c>
      <c r="Y522" s="7">
        <v>0</v>
      </c>
      <c r="Z522" s="12">
        <v>0</v>
      </c>
      <c r="AA522" s="8">
        <v>-197.5</v>
      </c>
      <c r="AB522" s="7">
        <v>-17.02</v>
      </c>
      <c r="AC522" s="8">
        <v>-0.11</v>
      </c>
      <c r="AD522" s="9">
        <v>85742607.200000003</v>
      </c>
    </row>
    <row r="523" spans="1:30" ht="15" x14ac:dyDescent="0.25">
      <c r="A523" s="3" t="s">
        <v>262</v>
      </c>
      <c r="B523" s="7">
        <v>10.64</v>
      </c>
      <c r="C523" s="7">
        <v>0.38</v>
      </c>
      <c r="D523" s="7">
        <v>10.08</v>
      </c>
      <c r="E523" s="7">
        <v>1.93</v>
      </c>
      <c r="F523" s="8">
        <v>1.25</v>
      </c>
      <c r="G523" s="7">
        <v>14.2</v>
      </c>
      <c r="H523" s="7">
        <v>11.48</v>
      </c>
      <c r="I523" s="7">
        <v>11.19</v>
      </c>
      <c r="J523" s="8">
        <v>9.82</v>
      </c>
      <c r="K523" s="8">
        <v>9.68</v>
      </c>
      <c r="L523" s="7">
        <v>-0.15</v>
      </c>
      <c r="M523" s="7">
        <v>-0.03</v>
      </c>
      <c r="N523" s="7">
        <v>1.1299999999999999</v>
      </c>
      <c r="O523" s="7">
        <v>3</v>
      </c>
      <c r="P523" s="8">
        <v>-4.28</v>
      </c>
      <c r="Q523" s="7">
        <v>2.44</v>
      </c>
      <c r="R523" s="7">
        <v>19.149999999999999</v>
      </c>
      <c r="S523" s="8">
        <v>12.44</v>
      </c>
      <c r="T523" s="7">
        <v>15.69</v>
      </c>
      <c r="U523" s="7">
        <v>0.65</v>
      </c>
      <c r="V523" s="7">
        <v>0.35</v>
      </c>
      <c r="W523" s="7">
        <v>1.1100000000000001</v>
      </c>
      <c r="X523" s="7">
        <v>0</v>
      </c>
      <c r="Y523" s="8">
        <v>0</v>
      </c>
      <c r="Z523" s="10">
        <v>2568620.04</v>
      </c>
      <c r="AA523" s="8">
        <v>5.51</v>
      </c>
      <c r="AB523" s="7">
        <v>1.06</v>
      </c>
      <c r="AC523" s="8">
        <v>0.11</v>
      </c>
      <c r="AD523" s="9">
        <v>1246373068.6400001</v>
      </c>
    </row>
    <row r="524" spans="1:30" ht="15" x14ac:dyDescent="0.25">
      <c r="A524" s="3" t="s">
        <v>110</v>
      </c>
      <c r="B524" s="7">
        <v>9.5299999999999994</v>
      </c>
      <c r="C524" s="7">
        <v>0.95</v>
      </c>
      <c r="D524" s="7">
        <v>22.84</v>
      </c>
      <c r="E524" s="7">
        <v>1.04</v>
      </c>
      <c r="F524" s="8">
        <v>0.73</v>
      </c>
      <c r="G524" s="7">
        <v>56.5</v>
      </c>
      <c r="H524" s="7">
        <v>6.9</v>
      </c>
      <c r="I524" s="7">
        <v>9.48</v>
      </c>
      <c r="J524" s="8">
        <v>31.37</v>
      </c>
      <c r="K524" s="8">
        <v>35.119999999999997</v>
      </c>
      <c r="L524" s="7">
        <v>3.75</v>
      </c>
      <c r="M524" s="7">
        <v>0.12</v>
      </c>
      <c r="N524" s="7">
        <v>2.16</v>
      </c>
      <c r="O524" s="7">
        <v>4.66</v>
      </c>
      <c r="P524" s="8">
        <v>-1.03</v>
      </c>
      <c r="Q524" s="7">
        <v>2.14</v>
      </c>
      <c r="R524" s="7">
        <v>4.57</v>
      </c>
      <c r="S524" s="8">
        <v>3.19</v>
      </c>
      <c r="T524" s="7">
        <v>1.3</v>
      </c>
      <c r="U524" s="7">
        <v>0.7</v>
      </c>
      <c r="V524" s="7">
        <v>0.3</v>
      </c>
      <c r="W524" s="7">
        <v>0.34</v>
      </c>
      <c r="X524" s="7">
        <v>0</v>
      </c>
      <c r="Y524" s="8">
        <v>0</v>
      </c>
      <c r="Z524" s="10">
        <v>53281221.210000001</v>
      </c>
      <c r="AA524" s="8">
        <v>9.14</v>
      </c>
      <c r="AB524" s="7">
        <v>0.42</v>
      </c>
      <c r="AC524" s="8">
        <v>-0.01</v>
      </c>
      <c r="AD524" s="9">
        <v>7478642464.6899996</v>
      </c>
    </row>
    <row r="525" spans="1:30" ht="15" x14ac:dyDescent="0.25">
      <c r="A525" s="3" t="s">
        <v>506</v>
      </c>
      <c r="B525" s="7">
        <v>46.01</v>
      </c>
      <c r="C525" s="7">
        <v>13.11</v>
      </c>
      <c r="D525" s="8">
        <v>8.02</v>
      </c>
      <c r="E525" s="7">
        <v>1.74</v>
      </c>
      <c r="F525" s="7">
        <v>1.22</v>
      </c>
      <c r="G525" s="7">
        <v>37.130000000000003</v>
      </c>
      <c r="H525" s="7">
        <v>18.239999999999998</v>
      </c>
      <c r="I525" s="7">
        <v>14.75</v>
      </c>
      <c r="J525" s="7">
        <v>6.49</v>
      </c>
      <c r="K525" s="7">
        <v>4.4400000000000004</v>
      </c>
      <c r="L525" s="7">
        <v>-1.77</v>
      </c>
      <c r="M525" s="7">
        <v>-0.47</v>
      </c>
      <c r="N525" s="7">
        <v>1.18</v>
      </c>
      <c r="O525" s="7">
        <v>3.37</v>
      </c>
      <c r="P525" s="7">
        <v>-2.9</v>
      </c>
      <c r="Q525" s="7">
        <v>2.69</v>
      </c>
      <c r="R525" s="7">
        <v>21.69</v>
      </c>
      <c r="S525" s="7">
        <v>15.27</v>
      </c>
      <c r="T525" s="7">
        <v>20.74</v>
      </c>
      <c r="U525" s="7">
        <v>0.7</v>
      </c>
      <c r="V525" s="7">
        <v>0.3</v>
      </c>
      <c r="W525" s="7">
        <v>1.04</v>
      </c>
      <c r="X525" s="7">
        <v>-0.97</v>
      </c>
      <c r="Y525" s="7">
        <v>0</v>
      </c>
      <c r="Z525" s="12">
        <v>0</v>
      </c>
      <c r="AA525" s="8">
        <v>26.45</v>
      </c>
      <c r="AB525" s="7">
        <v>5.74</v>
      </c>
      <c r="AC525" s="8">
        <v>-0.25</v>
      </c>
      <c r="AD525" s="9">
        <v>108266260</v>
      </c>
    </row>
    <row r="526" spans="1:30" ht="15" x14ac:dyDescent="0.25">
      <c r="A526" s="3" t="s">
        <v>436</v>
      </c>
      <c r="B526" s="7">
        <v>43.99</v>
      </c>
      <c r="C526" s="7">
        <v>15.08</v>
      </c>
      <c r="D526" s="7">
        <v>7.67</v>
      </c>
      <c r="E526" s="7">
        <v>1.66</v>
      </c>
      <c r="F526" s="8">
        <v>1.17</v>
      </c>
      <c r="G526" s="7">
        <v>37.130000000000003</v>
      </c>
      <c r="H526" s="7">
        <v>18.239999999999998</v>
      </c>
      <c r="I526" s="7">
        <v>14.75</v>
      </c>
      <c r="J526" s="7">
        <v>6.2</v>
      </c>
      <c r="K526" s="7">
        <v>4.4400000000000004</v>
      </c>
      <c r="L526" s="7">
        <v>-1.77</v>
      </c>
      <c r="M526" s="7">
        <v>-0.47</v>
      </c>
      <c r="N526" s="7">
        <v>1.1299999999999999</v>
      </c>
      <c r="O526" s="7">
        <v>3.22</v>
      </c>
      <c r="P526" s="8">
        <v>-2.78</v>
      </c>
      <c r="Q526" s="7">
        <v>2.69</v>
      </c>
      <c r="R526" s="7">
        <v>21.69</v>
      </c>
      <c r="S526" s="8">
        <v>15.27</v>
      </c>
      <c r="T526" s="7">
        <v>20.74</v>
      </c>
      <c r="U526" s="7">
        <v>0.7</v>
      </c>
      <c r="V526" s="7">
        <v>0.3</v>
      </c>
      <c r="W526" s="7">
        <v>1.04</v>
      </c>
      <c r="X526" s="7">
        <v>-0.97</v>
      </c>
      <c r="Y526" s="8">
        <v>0</v>
      </c>
      <c r="Z526" s="8">
        <v>13199.5</v>
      </c>
      <c r="AA526" s="8">
        <v>26.45</v>
      </c>
      <c r="AB526" s="7">
        <v>5.74</v>
      </c>
      <c r="AC526" s="8">
        <v>-0.24</v>
      </c>
      <c r="AD526" s="9">
        <v>108266260</v>
      </c>
    </row>
    <row r="527" spans="1:30" ht="15" x14ac:dyDescent="0.25">
      <c r="A527" s="3" t="s">
        <v>451</v>
      </c>
      <c r="B527" s="7">
        <v>43</v>
      </c>
      <c r="C527" s="7">
        <v>15.43</v>
      </c>
      <c r="D527" s="7">
        <v>7.49</v>
      </c>
      <c r="E527" s="7">
        <v>1.63</v>
      </c>
      <c r="F527" s="8">
        <v>1.1399999999999999</v>
      </c>
      <c r="G527" s="7">
        <v>37.130000000000003</v>
      </c>
      <c r="H527" s="7">
        <v>18.239999999999998</v>
      </c>
      <c r="I527" s="7">
        <v>14.75</v>
      </c>
      <c r="J527" s="7">
        <v>6.06</v>
      </c>
      <c r="K527" s="7">
        <v>4.4400000000000004</v>
      </c>
      <c r="L527" s="7">
        <v>-1.77</v>
      </c>
      <c r="M527" s="7">
        <v>-0.47</v>
      </c>
      <c r="N527" s="7">
        <v>1.1100000000000001</v>
      </c>
      <c r="O527" s="7">
        <v>3.15</v>
      </c>
      <c r="P527" s="8">
        <v>-2.71</v>
      </c>
      <c r="Q527" s="7">
        <v>2.69</v>
      </c>
      <c r="R527" s="7">
        <v>21.69</v>
      </c>
      <c r="S527" s="8">
        <v>15.27</v>
      </c>
      <c r="T527" s="7">
        <v>20.74</v>
      </c>
      <c r="U527" s="7">
        <v>0.7</v>
      </c>
      <c r="V527" s="7">
        <v>0.3</v>
      </c>
      <c r="W527" s="7">
        <v>1.04</v>
      </c>
      <c r="X527" s="7">
        <v>-0.97</v>
      </c>
      <c r="Y527" s="8">
        <v>0</v>
      </c>
      <c r="Z527" s="12">
        <v>21300</v>
      </c>
      <c r="AA527" s="8">
        <v>26.45</v>
      </c>
      <c r="AB527" s="7">
        <v>5.74</v>
      </c>
      <c r="AC527" s="8">
        <v>-0.23</v>
      </c>
      <c r="AD527" s="9">
        <v>108266260</v>
      </c>
    </row>
    <row r="528" spans="1:30" ht="15" x14ac:dyDescent="0.25">
      <c r="A528" s="3" t="s">
        <v>623</v>
      </c>
      <c r="B528" s="7">
        <v>76.400000000000006</v>
      </c>
      <c r="C528" s="7">
        <v>0</v>
      </c>
      <c r="D528" s="7">
        <v>-223.65</v>
      </c>
      <c r="E528" s="8">
        <v>-101.03</v>
      </c>
      <c r="F528" s="8">
        <v>32738.27</v>
      </c>
      <c r="G528" s="7">
        <v>0</v>
      </c>
      <c r="H528" s="7">
        <v>0</v>
      </c>
      <c r="I528" s="7">
        <v>0</v>
      </c>
      <c r="J528" s="7">
        <v>-270.20999999999998</v>
      </c>
      <c r="K528" s="7">
        <v>-270.20999999999998</v>
      </c>
      <c r="L528" s="7">
        <v>0</v>
      </c>
      <c r="M528" s="7">
        <v>0</v>
      </c>
      <c r="N528" s="7">
        <v>0</v>
      </c>
      <c r="O528" s="8">
        <v>-100.72</v>
      </c>
      <c r="P528" s="9">
        <v>-32738.27</v>
      </c>
      <c r="Q528" s="7">
        <v>0</v>
      </c>
      <c r="R528" s="8">
        <v>-45.17</v>
      </c>
      <c r="S528" s="9">
        <v>-14638.37</v>
      </c>
      <c r="T528" s="7">
        <v>37.39</v>
      </c>
      <c r="U528" s="7">
        <v>-324.05</v>
      </c>
      <c r="V528" s="7">
        <v>325.05</v>
      </c>
      <c r="W528" s="7">
        <v>0</v>
      </c>
      <c r="X528" s="7">
        <v>0</v>
      </c>
      <c r="Y528" s="7">
        <v>0</v>
      </c>
      <c r="Z528" s="8">
        <v>0</v>
      </c>
      <c r="AA528" s="8">
        <v>-0.76</v>
      </c>
      <c r="AB528" s="7">
        <v>-0.34</v>
      </c>
      <c r="AC528" s="8">
        <v>-0.83</v>
      </c>
      <c r="AD528" s="9">
        <v>370531748.80000001</v>
      </c>
    </row>
    <row r="529" spans="1:30" ht="15" x14ac:dyDescent="0.25">
      <c r="A529" s="3" t="s">
        <v>165</v>
      </c>
      <c r="B529" s="7">
        <v>16.05</v>
      </c>
      <c r="C529" s="7">
        <v>0.41</v>
      </c>
      <c r="D529" s="7">
        <v>44.46</v>
      </c>
      <c r="E529" s="7">
        <v>1.81</v>
      </c>
      <c r="F529" s="7">
        <v>0.98</v>
      </c>
      <c r="G529" s="7">
        <v>39.630000000000003</v>
      </c>
      <c r="H529" s="7">
        <v>9.3800000000000008</v>
      </c>
      <c r="I529" s="7">
        <v>7.5</v>
      </c>
      <c r="J529" s="7">
        <v>35.57</v>
      </c>
      <c r="K529" s="7">
        <v>39.159999999999997</v>
      </c>
      <c r="L529" s="7">
        <v>3.59</v>
      </c>
      <c r="M529" s="7">
        <v>0.18</v>
      </c>
      <c r="N529" s="7">
        <v>3.34</v>
      </c>
      <c r="O529" s="7">
        <v>-61.91</v>
      </c>
      <c r="P529" s="7">
        <v>-1.1000000000000001</v>
      </c>
      <c r="Q529" s="7">
        <v>0.88</v>
      </c>
      <c r="R529" s="7">
        <v>4.08</v>
      </c>
      <c r="S529" s="7">
        <v>2.19</v>
      </c>
      <c r="T529" s="7">
        <v>3.27</v>
      </c>
      <c r="U529" s="7">
        <v>0.54</v>
      </c>
      <c r="V529" s="7">
        <v>0.46</v>
      </c>
      <c r="W529" s="7">
        <v>0.28999999999999998</v>
      </c>
      <c r="X529" s="7">
        <v>33.049999999999997</v>
      </c>
      <c r="Y529" s="8">
        <v>30.83</v>
      </c>
      <c r="Z529" s="9">
        <v>14443088.390000001</v>
      </c>
      <c r="AA529" s="7">
        <v>8.85</v>
      </c>
      <c r="AB529" s="7">
        <v>0.36</v>
      </c>
      <c r="AC529" s="8">
        <v>0.09</v>
      </c>
      <c r="AD529" s="9">
        <v>1411468650.5999999</v>
      </c>
    </row>
    <row r="530" spans="1:30" ht="15" x14ac:dyDescent="0.25">
      <c r="A530" s="3" t="s">
        <v>147</v>
      </c>
      <c r="B530" s="7">
        <v>6.24</v>
      </c>
      <c r="C530" s="7">
        <v>4.8</v>
      </c>
      <c r="D530" s="7">
        <v>16.07</v>
      </c>
      <c r="E530" s="7">
        <v>2.39</v>
      </c>
      <c r="F530" s="7">
        <v>1.1299999999999999</v>
      </c>
      <c r="G530" s="7">
        <v>42.35</v>
      </c>
      <c r="H530" s="7">
        <v>26.6</v>
      </c>
      <c r="I530" s="7">
        <v>20.190000000000001</v>
      </c>
      <c r="J530" s="7">
        <v>12.19</v>
      </c>
      <c r="K530" s="7">
        <v>10.59</v>
      </c>
      <c r="L530" s="7">
        <v>-1.6</v>
      </c>
      <c r="M530" s="7">
        <v>-0.31</v>
      </c>
      <c r="N530" s="7">
        <v>3.24</v>
      </c>
      <c r="O530" s="7">
        <v>6.89</v>
      </c>
      <c r="P530" s="7">
        <v>-1.57</v>
      </c>
      <c r="Q530" s="7">
        <v>2.4700000000000002</v>
      </c>
      <c r="R530" s="7">
        <v>14.9</v>
      </c>
      <c r="S530" s="7">
        <v>7.05</v>
      </c>
      <c r="T530" s="7">
        <v>12.38</v>
      </c>
      <c r="U530" s="7">
        <v>0.47</v>
      </c>
      <c r="V530" s="7">
        <v>0.53</v>
      </c>
      <c r="W530" s="7">
        <v>0.35</v>
      </c>
      <c r="X530" s="7">
        <v>13.09</v>
      </c>
      <c r="Y530" s="8">
        <v>0</v>
      </c>
      <c r="Z530" s="9">
        <v>20795612.390000001</v>
      </c>
      <c r="AA530" s="8">
        <v>2.61</v>
      </c>
      <c r="AB530" s="7">
        <v>0.39</v>
      </c>
      <c r="AC530" s="8">
        <v>0.02</v>
      </c>
      <c r="AD530" s="9">
        <v>5384062644.4799995</v>
      </c>
    </row>
    <row r="531" spans="1:30" ht="15" x14ac:dyDescent="0.25">
      <c r="A531" s="3" t="s">
        <v>624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60.61</v>
      </c>
      <c r="H531" s="8">
        <v>40.799999999999997</v>
      </c>
      <c r="I531" s="8">
        <v>30.84</v>
      </c>
      <c r="J531" s="7">
        <v>0</v>
      </c>
      <c r="K531" s="7">
        <v>2.79</v>
      </c>
      <c r="L531" s="7">
        <v>2.79</v>
      </c>
      <c r="M531" s="7">
        <v>0.31</v>
      </c>
      <c r="N531" s="7">
        <v>0</v>
      </c>
      <c r="O531" s="7">
        <v>0</v>
      </c>
      <c r="P531" s="7">
        <v>0</v>
      </c>
      <c r="Q531" s="7">
        <v>1.26</v>
      </c>
      <c r="R531" s="7">
        <v>8.36</v>
      </c>
      <c r="S531" s="7">
        <v>4.9400000000000004</v>
      </c>
      <c r="T531" s="7">
        <v>6.35</v>
      </c>
      <c r="U531" s="7">
        <v>0.59</v>
      </c>
      <c r="V531" s="7">
        <v>0.41</v>
      </c>
      <c r="W531" s="7">
        <v>0.16</v>
      </c>
      <c r="X531" s="7">
        <v>15.48</v>
      </c>
      <c r="Y531" s="7">
        <v>0</v>
      </c>
      <c r="Z531" s="12">
        <v>0</v>
      </c>
      <c r="AA531" s="8">
        <v>5.21</v>
      </c>
      <c r="AB531" s="7">
        <v>0.44</v>
      </c>
      <c r="AC531" s="7">
        <v>0</v>
      </c>
      <c r="AD531" s="8">
        <v>0</v>
      </c>
    </row>
    <row r="532" spans="1:30" ht="15" x14ac:dyDescent="0.25">
      <c r="A532" s="3" t="s">
        <v>625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31.37</v>
      </c>
      <c r="H532" s="7">
        <v>17.25</v>
      </c>
      <c r="I532" s="7">
        <v>14.11</v>
      </c>
      <c r="J532" s="7">
        <v>0</v>
      </c>
      <c r="K532" s="7">
        <v>-0.22</v>
      </c>
      <c r="L532" s="7">
        <v>-0.22</v>
      </c>
      <c r="M532" s="7">
        <v>-0.09</v>
      </c>
      <c r="N532" s="7">
        <v>0</v>
      </c>
      <c r="O532" s="7">
        <v>0</v>
      </c>
      <c r="P532" s="7">
        <v>0</v>
      </c>
      <c r="Q532" s="7">
        <v>2.46</v>
      </c>
      <c r="R532" s="7">
        <v>32.1</v>
      </c>
      <c r="S532" s="7">
        <v>17.86</v>
      </c>
      <c r="T532" s="7">
        <v>25.38</v>
      </c>
      <c r="U532" s="7">
        <v>0.56000000000000005</v>
      </c>
      <c r="V532" s="7">
        <v>0.44</v>
      </c>
      <c r="W532" s="7">
        <v>1.27</v>
      </c>
      <c r="X532" s="7">
        <v>22.02</v>
      </c>
      <c r="Y532" s="7">
        <v>0</v>
      </c>
      <c r="Z532" s="12">
        <v>0</v>
      </c>
      <c r="AA532" s="8">
        <v>2.91</v>
      </c>
      <c r="AB532" s="7">
        <v>0.94</v>
      </c>
      <c r="AC532" s="7">
        <v>0</v>
      </c>
      <c r="AD532" s="8">
        <v>0</v>
      </c>
    </row>
    <row r="533" spans="1:30" ht="15" x14ac:dyDescent="0.25">
      <c r="A533" s="3" t="s">
        <v>90</v>
      </c>
      <c r="B533" s="7">
        <v>21.4</v>
      </c>
      <c r="C533" s="7">
        <v>1.05</v>
      </c>
      <c r="D533" s="7">
        <v>30.07</v>
      </c>
      <c r="E533" s="7">
        <v>1.1200000000000001</v>
      </c>
      <c r="F533" s="7">
        <v>0.31</v>
      </c>
      <c r="G533" s="7">
        <v>5.36</v>
      </c>
      <c r="H533" s="8">
        <v>-2.4900000000000002</v>
      </c>
      <c r="I533" s="8">
        <v>1.47</v>
      </c>
      <c r="J533" s="7">
        <v>-17.72</v>
      </c>
      <c r="K533" s="7">
        <v>10.19</v>
      </c>
      <c r="L533" s="7">
        <v>27.9</v>
      </c>
      <c r="M533" s="7">
        <v>-1.76</v>
      </c>
      <c r="N533" s="7">
        <v>0.44</v>
      </c>
      <c r="O533" s="7">
        <v>0.83</v>
      </c>
      <c r="P533" s="7">
        <v>-0.95</v>
      </c>
      <c r="Q533" s="7">
        <v>2.2400000000000002</v>
      </c>
      <c r="R533" s="7">
        <v>3.72</v>
      </c>
      <c r="S533" s="7">
        <v>1.03</v>
      </c>
      <c r="T533" s="7">
        <v>-8.1</v>
      </c>
      <c r="U533" s="7">
        <v>0.28000000000000003</v>
      </c>
      <c r="V533" s="7">
        <v>0.72</v>
      </c>
      <c r="W533" s="7">
        <v>0.7</v>
      </c>
      <c r="X533" s="7">
        <v>4.58</v>
      </c>
      <c r="Y533" s="8">
        <v>-15.3</v>
      </c>
      <c r="Z533" s="9">
        <v>66816568.43</v>
      </c>
      <c r="AA533" s="8">
        <v>19.14</v>
      </c>
      <c r="AB533" s="7">
        <v>0.71</v>
      </c>
      <c r="AC533" s="8">
        <v>-0.35</v>
      </c>
      <c r="AD533" s="9">
        <v>9113074511.3299999</v>
      </c>
    </row>
    <row r="534" spans="1:30" ht="15" x14ac:dyDescent="0.25">
      <c r="A534" s="3" t="s">
        <v>345</v>
      </c>
      <c r="B534" s="7">
        <v>7.25</v>
      </c>
      <c r="C534" s="7">
        <v>1.03</v>
      </c>
      <c r="D534" s="7">
        <v>30.56</v>
      </c>
      <c r="E534" s="7">
        <v>1.1399999999999999</v>
      </c>
      <c r="F534" s="7">
        <v>0.32</v>
      </c>
      <c r="G534" s="7">
        <v>5.36</v>
      </c>
      <c r="H534" s="8">
        <v>-2.4900000000000002</v>
      </c>
      <c r="I534" s="8">
        <v>1.47</v>
      </c>
      <c r="J534" s="7">
        <v>-18.010000000000002</v>
      </c>
      <c r="K534" s="7">
        <v>10.19</v>
      </c>
      <c r="L534" s="7">
        <v>27.9</v>
      </c>
      <c r="M534" s="7">
        <v>-1.76</v>
      </c>
      <c r="N534" s="7">
        <v>0.45</v>
      </c>
      <c r="O534" s="7">
        <v>0.84</v>
      </c>
      <c r="P534" s="7">
        <v>-0.97</v>
      </c>
      <c r="Q534" s="7">
        <v>2.2400000000000002</v>
      </c>
      <c r="R534" s="7">
        <v>3.72</v>
      </c>
      <c r="S534" s="7">
        <v>1.03</v>
      </c>
      <c r="T534" s="7">
        <v>-8.1</v>
      </c>
      <c r="U534" s="7">
        <v>0.28000000000000003</v>
      </c>
      <c r="V534" s="7">
        <v>0.72</v>
      </c>
      <c r="W534" s="7">
        <v>0.7</v>
      </c>
      <c r="X534" s="7">
        <v>4.58</v>
      </c>
      <c r="Y534" s="8">
        <v>-15.3</v>
      </c>
      <c r="Z534" s="12">
        <v>31937.75</v>
      </c>
      <c r="AA534" s="7">
        <v>6.38</v>
      </c>
      <c r="AB534" s="7">
        <v>0.24</v>
      </c>
      <c r="AC534" s="8">
        <v>-0.35</v>
      </c>
      <c r="AD534" s="9">
        <v>9113074511.3299999</v>
      </c>
    </row>
    <row r="535" spans="1:30" ht="15" x14ac:dyDescent="0.25">
      <c r="A535" s="3" t="s">
        <v>335</v>
      </c>
      <c r="B535" s="7">
        <v>7.05</v>
      </c>
      <c r="C535" s="7">
        <v>1.06</v>
      </c>
      <c r="D535" s="7">
        <v>29.72</v>
      </c>
      <c r="E535" s="7">
        <v>1.1100000000000001</v>
      </c>
      <c r="F535" s="7">
        <v>0.31</v>
      </c>
      <c r="G535" s="7">
        <v>5.36</v>
      </c>
      <c r="H535" s="8">
        <v>-2.4900000000000002</v>
      </c>
      <c r="I535" s="8">
        <v>1.47</v>
      </c>
      <c r="J535" s="7">
        <v>-17.510000000000002</v>
      </c>
      <c r="K535" s="7">
        <v>10.19</v>
      </c>
      <c r="L535" s="7">
        <v>27.9</v>
      </c>
      <c r="M535" s="7">
        <v>-1.76</v>
      </c>
      <c r="N535" s="7">
        <v>0.44</v>
      </c>
      <c r="O535" s="7">
        <v>0.82</v>
      </c>
      <c r="P535" s="7">
        <v>-0.94</v>
      </c>
      <c r="Q535" s="7">
        <v>2.2400000000000002</v>
      </c>
      <c r="R535" s="7">
        <v>3.72</v>
      </c>
      <c r="S535" s="7">
        <v>1.03</v>
      </c>
      <c r="T535" s="7">
        <v>-8.1</v>
      </c>
      <c r="U535" s="7">
        <v>0.28000000000000003</v>
      </c>
      <c r="V535" s="7">
        <v>0.72</v>
      </c>
      <c r="W535" s="7">
        <v>0.7</v>
      </c>
      <c r="X535" s="7">
        <v>4.58</v>
      </c>
      <c r="Y535" s="8">
        <v>-15.3</v>
      </c>
      <c r="Z535" s="12">
        <v>66954.86</v>
      </c>
      <c r="AA535" s="8">
        <v>6.38</v>
      </c>
      <c r="AB535" s="7">
        <v>0.24</v>
      </c>
      <c r="AC535" s="8">
        <v>-0.34</v>
      </c>
      <c r="AD535" s="9">
        <v>9113074511.3299999</v>
      </c>
    </row>
    <row r="536" spans="1:30" ht="15" x14ac:dyDescent="0.25">
      <c r="A536" s="3" t="s">
        <v>33</v>
      </c>
      <c r="B536" s="7">
        <v>47.66</v>
      </c>
      <c r="C536" s="7">
        <v>2.8</v>
      </c>
      <c r="D536" s="7">
        <v>2.99</v>
      </c>
      <c r="E536" s="7">
        <v>2.57</v>
      </c>
      <c r="F536" s="7">
        <v>0.56999999999999995</v>
      </c>
      <c r="G536" s="7">
        <v>49.3</v>
      </c>
      <c r="H536" s="8">
        <v>42.95</v>
      </c>
      <c r="I536" s="8">
        <v>51.86</v>
      </c>
      <c r="J536" s="7">
        <v>3.61</v>
      </c>
      <c r="K536" s="7">
        <v>6.39</v>
      </c>
      <c r="L536" s="7">
        <v>2.78</v>
      </c>
      <c r="M536" s="7">
        <v>1.97</v>
      </c>
      <c r="N536" s="7">
        <v>1.55</v>
      </c>
      <c r="O536" s="7">
        <v>2.7</v>
      </c>
      <c r="P536" s="7">
        <v>-0.8</v>
      </c>
      <c r="Q536" s="7">
        <v>4.12</v>
      </c>
      <c r="R536" s="7">
        <v>85.78</v>
      </c>
      <c r="S536" s="7">
        <v>19.2</v>
      </c>
      <c r="T536" s="7">
        <v>10.029999999999999</v>
      </c>
      <c r="U536" s="7">
        <v>0.22</v>
      </c>
      <c r="V536" s="7">
        <v>0.78</v>
      </c>
      <c r="W536" s="7">
        <v>0.37</v>
      </c>
      <c r="X536" s="7">
        <v>32.9</v>
      </c>
      <c r="Y536" s="8">
        <v>66.56</v>
      </c>
      <c r="Z536" s="10">
        <v>287056299.25</v>
      </c>
      <c r="AA536" s="8">
        <v>18.57</v>
      </c>
      <c r="AB536" s="7">
        <v>15.93</v>
      </c>
      <c r="AC536" s="8">
        <v>0</v>
      </c>
      <c r="AD536" s="9">
        <v>64687245511.68</v>
      </c>
    </row>
    <row r="537" spans="1:30" ht="15" x14ac:dyDescent="0.25">
      <c r="A537" s="3" t="s">
        <v>263</v>
      </c>
      <c r="B537" s="7">
        <v>4.07</v>
      </c>
      <c r="C537" s="7">
        <v>214.08</v>
      </c>
      <c r="D537" s="7">
        <v>0.49</v>
      </c>
      <c r="E537" s="7">
        <v>0.38</v>
      </c>
      <c r="F537" s="7">
        <v>0.13</v>
      </c>
      <c r="G537" s="7">
        <v>70.260000000000005</v>
      </c>
      <c r="H537" s="7">
        <v>69.27</v>
      </c>
      <c r="I537" s="7">
        <v>54.19</v>
      </c>
      <c r="J537" s="7">
        <v>0.38</v>
      </c>
      <c r="K537" s="7">
        <v>0.91</v>
      </c>
      <c r="L537" s="7">
        <v>0.52</v>
      </c>
      <c r="M537" s="7">
        <v>0.51</v>
      </c>
      <c r="N537" s="7">
        <v>0.27</v>
      </c>
      <c r="O537" s="7">
        <v>0.91</v>
      </c>
      <c r="P537" s="7">
        <v>-0.16</v>
      </c>
      <c r="Q537" s="7">
        <v>4.6100000000000003</v>
      </c>
      <c r="R537" s="7">
        <v>76.790000000000006</v>
      </c>
      <c r="S537" s="7">
        <v>26.93</v>
      </c>
      <c r="T537" s="7">
        <v>36.18</v>
      </c>
      <c r="U537" s="7">
        <v>0.35</v>
      </c>
      <c r="V537" s="7">
        <v>0.41</v>
      </c>
      <c r="W537" s="7">
        <v>0.5</v>
      </c>
      <c r="X537" s="7">
        <v>40.5</v>
      </c>
      <c r="Y537" s="8">
        <v>0</v>
      </c>
      <c r="Z537" s="10">
        <v>2416462.21</v>
      </c>
      <c r="AA537" s="7">
        <v>10.82</v>
      </c>
      <c r="AB537" s="7">
        <v>8.31</v>
      </c>
      <c r="AC537" s="8">
        <v>0</v>
      </c>
      <c r="AD537" s="9">
        <v>621262891.14999998</v>
      </c>
    </row>
    <row r="538" spans="1:30" ht="15" x14ac:dyDescent="0.25">
      <c r="A538" s="3" t="s">
        <v>95</v>
      </c>
      <c r="B538" s="7">
        <v>39.11</v>
      </c>
      <c r="C538" s="7">
        <v>9.82</v>
      </c>
      <c r="D538" s="7">
        <v>6.08</v>
      </c>
      <c r="E538" s="7">
        <v>1.86</v>
      </c>
      <c r="F538" s="7">
        <v>0.77</v>
      </c>
      <c r="G538" s="7">
        <v>84.47</v>
      </c>
      <c r="H538" s="7">
        <v>102.9</v>
      </c>
      <c r="I538" s="7">
        <v>66.02</v>
      </c>
      <c r="J538" s="7">
        <v>3.9</v>
      </c>
      <c r="K538" s="7">
        <v>5.7</v>
      </c>
      <c r="L538" s="7">
        <v>1.8</v>
      </c>
      <c r="M538" s="7">
        <v>0.86</v>
      </c>
      <c r="N538" s="7">
        <v>4.01</v>
      </c>
      <c r="O538" s="7">
        <v>7.11</v>
      </c>
      <c r="P538" s="7">
        <v>-0.96</v>
      </c>
      <c r="Q538" s="7">
        <v>2.3199999999999998</v>
      </c>
      <c r="R538" s="7">
        <v>30.61</v>
      </c>
      <c r="S538" s="7">
        <v>12.75</v>
      </c>
      <c r="T538" s="7">
        <v>20.58</v>
      </c>
      <c r="U538" s="7">
        <v>0.42</v>
      </c>
      <c r="V538" s="7">
        <v>0.57999999999999996</v>
      </c>
      <c r="W538" s="7">
        <v>0.19</v>
      </c>
      <c r="X538" s="7">
        <v>20.07</v>
      </c>
      <c r="Y538" s="8">
        <v>20.8</v>
      </c>
      <c r="Z538" s="9">
        <v>82716581.069999993</v>
      </c>
      <c r="AA538" s="8">
        <v>21.03</v>
      </c>
      <c r="AB538" s="7">
        <v>6.44</v>
      </c>
      <c r="AC538" s="8">
        <v>-0.63</v>
      </c>
      <c r="AD538" s="9">
        <v>13445792340.209999</v>
      </c>
    </row>
    <row r="539" spans="1:30" ht="15" x14ac:dyDescent="0.25">
      <c r="A539" s="3" t="s">
        <v>303</v>
      </c>
      <c r="B539" s="7">
        <v>13</v>
      </c>
      <c r="C539" s="7">
        <v>9.85</v>
      </c>
      <c r="D539" s="7">
        <v>6.06</v>
      </c>
      <c r="E539" s="7">
        <v>1.85</v>
      </c>
      <c r="F539" s="7">
        <v>0.77</v>
      </c>
      <c r="G539" s="7">
        <v>84.47</v>
      </c>
      <c r="H539" s="7">
        <v>102.9</v>
      </c>
      <c r="I539" s="7">
        <v>66.02</v>
      </c>
      <c r="J539" s="7">
        <v>3.89</v>
      </c>
      <c r="K539" s="7">
        <v>5.7</v>
      </c>
      <c r="L539" s="7">
        <v>1.8</v>
      </c>
      <c r="M539" s="7">
        <v>0.86</v>
      </c>
      <c r="N539" s="7">
        <v>4</v>
      </c>
      <c r="O539" s="7">
        <v>7.09</v>
      </c>
      <c r="P539" s="7">
        <v>-0.96</v>
      </c>
      <c r="Q539" s="7">
        <v>2.3199999999999998</v>
      </c>
      <c r="R539" s="7">
        <v>30.61</v>
      </c>
      <c r="S539" s="7">
        <v>12.75</v>
      </c>
      <c r="T539" s="7">
        <v>20.58</v>
      </c>
      <c r="U539" s="7">
        <v>0.42</v>
      </c>
      <c r="V539" s="7">
        <v>0.57999999999999996</v>
      </c>
      <c r="W539" s="7">
        <v>0.19</v>
      </c>
      <c r="X539" s="7">
        <v>20.07</v>
      </c>
      <c r="Y539" s="8">
        <v>20.8</v>
      </c>
      <c r="Z539" s="9">
        <v>849561.86</v>
      </c>
      <c r="AA539" s="8">
        <v>7.01</v>
      </c>
      <c r="AB539" s="7">
        <v>2.15</v>
      </c>
      <c r="AC539" s="8">
        <v>-0.63</v>
      </c>
      <c r="AD539" s="9">
        <v>13445792340.209999</v>
      </c>
    </row>
    <row r="540" spans="1:30" ht="15" x14ac:dyDescent="0.25">
      <c r="A540" s="3" t="s">
        <v>284</v>
      </c>
      <c r="B540" s="7">
        <v>13</v>
      </c>
      <c r="C540" s="7">
        <v>9.85</v>
      </c>
      <c r="D540" s="7">
        <v>6.06</v>
      </c>
      <c r="E540" s="7">
        <v>1.85</v>
      </c>
      <c r="F540" s="7">
        <v>0.77</v>
      </c>
      <c r="G540" s="7">
        <v>84.47</v>
      </c>
      <c r="H540" s="7">
        <v>102.9</v>
      </c>
      <c r="I540" s="7">
        <v>66.02</v>
      </c>
      <c r="J540" s="7">
        <v>3.89</v>
      </c>
      <c r="K540" s="7">
        <v>5.7</v>
      </c>
      <c r="L540" s="7">
        <v>1.8</v>
      </c>
      <c r="M540" s="7">
        <v>0.86</v>
      </c>
      <c r="N540" s="7">
        <v>4</v>
      </c>
      <c r="O540" s="7">
        <v>7.09</v>
      </c>
      <c r="P540" s="7">
        <v>-0.96</v>
      </c>
      <c r="Q540" s="7">
        <v>2.3199999999999998</v>
      </c>
      <c r="R540" s="7">
        <v>30.61</v>
      </c>
      <c r="S540" s="7">
        <v>12.75</v>
      </c>
      <c r="T540" s="7">
        <v>20.58</v>
      </c>
      <c r="U540" s="7">
        <v>0.42</v>
      </c>
      <c r="V540" s="7">
        <v>0.57999999999999996</v>
      </c>
      <c r="W540" s="7">
        <v>0.19</v>
      </c>
      <c r="X540" s="7">
        <v>20.07</v>
      </c>
      <c r="Y540" s="8">
        <v>20.8</v>
      </c>
      <c r="Z540" s="9">
        <v>1951291.93</v>
      </c>
      <c r="AA540" s="8">
        <v>7.01</v>
      </c>
      <c r="AB540" s="7">
        <v>2.15</v>
      </c>
      <c r="AC540" s="8">
        <v>-0.63</v>
      </c>
      <c r="AD540" s="9">
        <v>13445792340.209999</v>
      </c>
    </row>
    <row r="541" spans="1:30" ht="15" x14ac:dyDescent="0.25">
      <c r="A541" s="3" t="s">
        <v>300</v>
      </c>
      <c r="B541" s="7">
        <v>17</v>
      </c>
      <c r="C541" s="7">
        <v>9.56</v>
      </c>
      <c r="D541" s="7">
        <v>2.65</v>
      </c>
      <c r="E541" s="7">
        <v>2.2799999999999998</v>
      </c>
      <c r="F541" s="7">
        <v>0.97</v>
      </c>
      <c r="G541" s="7">
        <v>48.79</v>
      </c>
      <c r="H541" s="7">
        <v>36.25</v>
      </c>
      <c r="I541" s="7">
        <v>26.59</v>
      </c>
      <c r="J541" s="7">
        <v>1.94</v>
      </c>
      <c r="K541" s="7">
        <v>2.11</v>
      </c>
      <c r="L541" s="7">
        <v>0.19</v>
      </c>
      <c r="M541" s="7">
        <v>0.22</v>
      </c>
      <c r="N541" s="7">
        <v>0.7</v>
      </c>
      <c r="O541" s="7">
        <v>3.83</v>
      </c>
      <c r="P541" s="7">
        <v>-3.15</v>
      </c>
      <c r="Q541" s="7">
        <v>1.58</v>
      </c>
      <c r="R541" s="7">
        <v>86.01</v>
      </c>
      <c r="S541" s="7">
        <v>36.57</v>
      </c>
      <c r="T541" s="7">
        <v>50.46</v>
      </c>
      <c r="U541" s="7">
        <v>0.43</v>
      </c>
      <c r="V541" s="7">
        <v>0.56999999999999995</v>
      </c>
      <c r="W541" s="7">
        <v>1.38</v>
      </c>
      <c r="X541" s="7">
        <v>26.98</v>
      </c>
      <c r="Y541" s="8">
        <v>0</v>
      </c>
      <c r="Z541" s="9">
        <v>659097</v>
      </c>
      <c r="AA541" s="8">
        <v>7.46</v>
      </c>
      <c r="AB541" s="7">
        <v>6.41</v>
      </c>
      <c r="AC541" s="8">
        <v>0.05</v>
      </c>
      <c r="AD541" s="9">
        <v>1996760184.5599999</v>
      </c>
    </row>
    <row r="542" spans="1:30" ht="15" x14ac:dyDescent="0.25">
      <c r="A542" s="3" t="s">
        <v>146</v>
      </c>
      <c r="B542" s="7">
        <v>16.68</v>
      </c>
      <c r="C542" s="7">
        <v>9.74</v>
      </c>
      <c r="D542" s="7">
        <v>2.6</v>
      </c>
      <c r="E542" s="7">
        <v>2.2400000000000002</v>
      </c>
      <c r="F542" s="7">
        <v>0.95</v>
      </c>
      <c r="G542" s="7">
        <v>48.79</v>
      </c>
      <c r="H542" s="7">
        <v>36.25</v>
      </c>
      <c r="I542" s="7">
        <v>26.59</v>
      </c>
      <c r="J542" s="7">
        <v>1.91</v>
      </c>
      <c r="K542" s="7">
        <v>2.11</v>
      </c>
      <c r="L542" s="7">
        <v>0.19</v>
      </c>
      <c r="M542" s="7">
        <v>0.22</v>
      </c>
      <c r="N542" s="7">
        <v>0.69</v>
      </c>
      <c r="O542" s="7">
        <v>3.76</v>
      </c>
      <c r="P542" s="7">
        <v>-3.09</v>
      </c>
      <c r="Q542" s="7">
        <v>1.58</v>
      </c>
      <c r="R542" s="7">
        <v>86.01</v>
      </c>
      <c r="S542" s="7">
        <v>36.57</v>
      </c>
      <c r="T542" s="7">
        <v>50.46</v>
      </c>
      <c r="U542" s="7">
        <v>0.43</v>
      </c>
      <c r="V542" s="7">
        <v>0.56999999999999995</v>
      </c>
      <c r="W542" s="7">
        <v>1.38</v>
      </c>
      <c r="X542" s="7">
        <v>26.98</v>
      </c>
      <c r="Y542" s="8">
        <v>0</v>
      </c>
      <c r="Z542" s="9">
        <v>12981245.609999999</v>
      </c>
      <c r="AA542" s="8">
        <v>7.46</v>
      </c>
      <c r="AB542" s="7">
        <v>6.41</v>
      </c>
      <c r="AC542" s="8">
        <v>0.05</v>
      </c>
      <c r="AD542" s="9">
        <v>1996760184.5599999</v>
      </c>
    </row>
    <row r="543" spans="1:30" ht="15" x14ac:dyDescent="0.25">
      <c r="A543" s="3" t="s">
        <v>341</v>
      </c>
      <c r="B543" s="7">
        <v>1.24</v>
      </c>
      <c r="C543" s="7">
        <v>0</v>
      </c>
      <c r="D543" s="7">
        <v>-10.77</v>
      </c>
      <c r="E543" s="7">
        <v>-10.77</v>
      </c>
      <c r="F543" s="7">
        <v>0.03</v>
      </c>
      <c r="G543" s="7">
        <v>0</v>
      </c>
      <c r="H543" s="8">
        <v>0</v>
      </c>
      <c r="I543" s="8">
        <v>0</v>
      </c>
      <c r="J543" s="7">
        <v>-9.4</v>
      </c>
      <c r="K543" s="7">
        <v>-46.97</v>
      </c>
      <c r="L543" s="7">
        <v>-38.74</v>
      </c>
      <c r="M543" s="7">
        <v>0</v>
      </c>
      <c r="N543" s="7">
        <v>0</v>
      </c>
      <c r="O543" s="7">
        <v>-0.08</v>
      </c>
      <c r="P543" s="7">
        <v>-0.04</v>
      </c>
      <c r="Q543" s="7">
        <v>0.28000000000000003</v>
      </c>
      <c r="R543" s="7">
        <v>-100</v>
      </c>
      <c r="S543" s="7">
        <v>-0.32</v>
      </c>
      <c r="T543" s="7">
        <v>-2.64</v>
      </c>
      <c r="U543" s="7">
        <v>0</v>
      </c>
      <c r="V543" s="7">
        <v>1</v>
      </c>
      <c r="W543" s="7">
        <v>0</v>
      </c>
      <c r="X543" s="7">
        <v>0</v>
      </c>
      <c r="Y543" s="8">
        <v>0</v>
      </c>
      <c r="Z543" s="8">
        <v>10588.26</v>
      </c>
      <c r="AA543" s="8">
        <v>-0.12</v>
      </c>
      <c r="AB543" s="7">
        <v>-0.12</v>
      </c>
      <c r="AC543" s="8">
        <v>-0.03</v>
      </c>
      <c r="AD543" s="9">
        <v>7185219.2800000003</v>
      </c>
    </row>
    <row r="544" spans="1:30" ht="15" x14ac:dyDescent="0.25">
      <c r="A544" s="3" t="s">
        <v>320</v>
      </c>
      <c r="B544" s="7">
        <v>1</v>
      </c>
      <c r="C544" s="7">
        <v>0</v>
      </c>
      <c r="D544" s="7">
        <v>-8.69</v>
      </c>
      <c r="E544" s="7">
        <v>-8.69</v>
      </c>
      <c r="F544" s="7">
        <v>0.03</v>
      </c>
      <c r="G544" s="7">
        <v>0</v>
      </c>
      <c r="H544" s="7">
        <v>0</v>
      </c>
      <c r="I544" s="7">
        <v>0</v>
      </c>
      <c r="J544" s="7">
        <v>-7.58</v>
      </c>
      <c r="K544" s="7">
        <v>-46.97</v>
      </c>
      <c r="L544" s="7">
        <v>-38.74</v>
      </c>
      <c r="M544" s="7">
        <v>0</v>
      </c>
      <c r="N544" s="7">
        <v>0</v>
      </c>
      <c r="O544" s="7">
        <v>-7.0000000000000007E-2</v>
      </c>
      <c r="P544" s="7">
        <v>-0.03</v>
      </c>
      <c r="Q544" s="7">
        <v>0.28000000000000003</v>
      </c>
      <c r="R544" s="7">
        <v>-100</v>
      </c>
      <c r="S544" s="7">
        <v>-0.32</v>
      </c>
      <c r="T544" s="7">
        <v>-2.64</v>
      </c>
      <c r="U544" s="7">
        <v>0</v>
      </c>
      <c r="V544" s="7">
        <v>1</v>
      </c>
      <c r="W544" s="7">
        <v>0</v>
      </c>
      <c r="X544" s="7">
        <v>0</v>
      </c>
      <c r="Y544" s="8">
        <v>0</v>
      </c>
      <c r="Z544" s="8">
        <v>16984.18</v>
      </c>
      <c r="AA544" s="8">
        <v>-0.12</v>
      </c>
      <c r="AB544" s="7">
        <v>-0.12</v>
      </c>
      <c r="AC544" s="8">
        <v>-0.02</v>
      </c>
      <c r="AD544" s="9">
        <v>7185219.2800000003</v>
      </c>
    </row>
    <row r="545" spans="1:30" ht="15" x14ac:dyDescent="0.25">
      <c r="A545" s="3" t="s">
        <v>254</v>
      </c>
      <c r="B545" s="7">
        <v>2.2400000000000002</v>
      </c>
      <c r="C545" s="7">
        <v>0</v>
      </c>
      <c r="D545" s="7">
        <v>-1</v>
      </c>
      <c r="E545" s="7">
        <v>0.28000000000000003</v>
      </c>
      <c r="F545" s="7">
        <v>0.11</v>
      </c>
      <c r="G545" s="7">
        <v>4.93</v>
      </c>
      <c r="H545" s="7">
        <v>-69.25</v>
      </c>
      <c r="I545" s="7">
        <v>-102.63</v>
      </c>
      <c r="J545" s="7">
        <v>-1.48</v>
      </c>
      <c r="K545" s="7">
        <v>-5</v>
      </c>
      <c r="L545" s="7">
        <v>-3.52</v>
      </c>
      <c r="M545" s="7">
        <v>0.67</v>
      </c>
      <c r="N545" s="7">
        <v>1.02</v>
      </c>
      <c r="O545" s="7">
        <v>0.31</v>
      </c>
      <c r="P545" s="7">
        <v>-0.21</v>
      </c>
      <c r="Q545" s="7">
        <v>3.14</v>
      </c>
      <c r="R545" s="7">
        <v>-28.36</v>
      </c>
      <c r="S545" s="7">
        <v>-10.58</v>
      </c>
      <c r="T545" s="7">
        <v>-9.31</v>
      </c>
      <c r="U545" s="7">
        <v>0.37</v>
      </c>
      <c r="V545" s="7">
        <v>0.56999999999999995</v>
      </c>
      <c r="W545" s="7">
        <v>0.1</v>
      </c>
      <c r="X545" s="7">
        <v>-15.57</v>
      </c>
      <c r="Y545" s="8">
        <v>0</v>
      </c>
      <c r="Z545" s="9">
        <v>778932.75</v>
      </c>
      <c r="AA545" s="8">
        <v>7.92</v>
      </c>
      <c r="AB545" s="7">
        <v>-2.25</v>
      </c>
      <c r="AC545" s="8">
        <v>-0.04</v>
      </c>
      <c r="AD545" s="9">
        <v>164907075.19999999</v>
      </c>
    </row>
    <row r="546" spans="1:30" ht="15" x14ac:dyDescent="0.25">
      <c r="A546" s="3" t="s">
        <v>214</v>
      </c>
      <c r="B546" s="7">
        <v>2.42</v>
      </c>
      <c r="C546" s="7">
        <v>3.35</v>
      </c>
      <c r="D546" s="7">
        <v>6.85</v>
      </c>
      <c r="E546" s="7">
        <v>0.56999999999999995</v>
      </c>
      <c r="F546" s="7">
        <v>0.3</v>
      </c>
      <c r="G546" s="7">
        <v>52.78</v>
      </c>
      <c r="H546" s="7">
        <v>16.7</v>
      </c>
      <c r="I546" s="7">
        <v>8.11</v>
      </c>
      <c r="J546" s="7">
        <v>3.33</v>
      </c>
      <c r="K546" s="7">
        <v>4.09</v>
      </c>
      <c r="L546" s="7">
        <v>0.77</v>
      </c>
      <c r="M546" s="7">
        <v>0.13</v>
      </c>
      <c r="N546" s="7">
        <v>0.56000000000000005</v>
      </c>
      <c r="O546" s="7">
        <v>0.62</v>
      </c>
      <c r="P546" s="7">
        <v>-0.83</v>
      </c>
      <c r="Q546" s="7">
        <v>3.81</v>
      </c>
      <c r="R546" s="7">
        <v>8.3800000000000008</v>
      </c>
      <c r="S546" s="7">
        <v>4.32</v>
      </c>
      <c r="T546" s="7">
        <v>10.61</v>
      </c>
      <c r="U546" s="7">
        <v>0.52</v>
      </c>
      <c r="V546" s="7">
        <v>0.48</v>
      </c>
      <c r="W546" s="7">
        <v>0.53</v>
      </c>
      <c r="X546" s="7">
        <v>-2.72</v>
      </c>
      <c r="Y546" s="8">
        <v>0</v>
      </c>
      <c r="Z546" s="9">
        <v>1425534.43</v>
      </c>
      <c r="AA546" s="8">
        <v>4.22</v>
      </c>
      <c r="AB546" s="7">
        <v>0.35</v>
      </c>
      <c r="AC546" s="8">
        <v>-0.02</v>
      </c>
      <c r="AD546" s="9">
        <v>185145040.30000001</v>
      </c>
    </row>
    <row r="547" spans="1:30" ht="15" x14ac:dyDescent="0.25">
      <c r="A547" s="3" t="s">
        <v>493</v>
      </c>
      <c r="B547" s="7">
        <v>26.1</v>
      </c>
      <c r="C547" s="7">
        <v>0</v>
      </c>
      <c r="D547" s="7">
        <v>-0.16</v>
      </c>
      <c r="E547" s="7">
        <v>-0.01</v>
      </c>
      <c r="F547" s="7">
        <v>0.01</v>
      </c>
      <c r="G547" s="7">
        <v>19.350000000000001</v>
      </c>
      <c r="H547" s="7">
        <v>10.54</v>
      </c>
      <c r="I547" s="7">
        <v>-34.049999999999997</v>
      </c>
      <c r="J547" s="7">
        <v>0.5</v>
      </c>
      <c r="K547" s="7">
        <v>22.39</v>
      </c>
      <c r="L547" s="7">
        <v>22.04</v>
      </c>
      <c r="M547" s="7">
        <v>0</v>
      </c>
      <c r="N547" s="7">
        <v>0.05</v>
      </c>
      <c r="O547" s="7">
        <v>-0.01</v>
      </c>
      <c r="P547" s="7">
        <v>-0.01</v>
      </c>
      <c r="Q547" s="7">
        <v>0.04</v>
      </c>
      <c r="R547" s="7">
        <v>-4.71</v>
      </c>
      <c r="S547" s="7">
        <v>-7.85</v>
      </c>
      <c r="T547" s="7">
        <v>-1.95</v>
      </c>
      <c r="U547" s="7">
        <v>-1.67</v>
      </c>
      <c r="V547" s="7">
        <v>2.67</v>
      </c>
      <c r="W547" s="7">
        <v>0.23</v>
      </c>
      <c r="X547" s="7">
        <v>7.53</v>
      </c>
      <c r="Y547" s="8">
        <v>0</v>
      </c>
      <c r="Z547" s="8">
        <v>5220</v>
      </c>
      <c r="AA547" s="8">
        <v>-3571.28</v>
      </c>
      <c r="AB547" s="7">
        <v>-168.37</v>
      </c>
      <c r="AC547" s="8">
        <v>0.01</v>
      </c>
      <c r="AD547" s="9">
        <v>9166456.3000000007</v>
      </c>
    </row>
    <row r="548" spans="1:30" ht="15" x14ac:dyDescent="0.25">
      <c r="A548" s="3" t="s">
        <v>417</v>
      </c>
      <c r="B548" s="7">
        <v>14.27</v>
      </c>
      <c r="C548" s="7">
        <v>0</v>
      </c>
      <c r="D548" s="7">
        <v>-0.08</v>
      </c>
      <c r="E548" s="7">
        <v>0</v>
      </c>
      <c r="F548" s="7">
        <v>0.01</v>
      </c>
      <c r="G548" s="7">
        <v>19.350000000000001</v>
      </c>
      <c r="H548" s="8">
        <v>10.54</v>
      </c>
      <c r="I548" s="8">
        <v>-34.049999999999997</v>
      </c>
      <c r="J548" s="7">
        <v>0.27</v>
      </c>
      <c r="K548" s="7">
        <v>22.39</v>
      </c>
      <c r="L548" s="7">
        <v>22.04</v>
      </c>
      <c r="M548" s="7">
        <v>0</v>
      </c>
      <c r="N548" s="7">
        <v>0.03</v>
      </c>
      <c r="O548" s="7">
        <v>0</v>
      </c>
      <c r="P548" s="7">
        <v>-0.01</v>
      </c>
      <c r="Q548" s="7">
        <v>0.04</v>
      </c>
      <c r="R548" s="7">
        <v>-4.71</v>
      </c>
      <c r="S548" s="7">
        <v>-7.85</v>
      </c>
      <c r="T548" s="7">
        <v>-1.95</v>
      </c>
      <c r="U548" s="7">
        <v>-1.67</v>
      </c>
      <c r="V548" s="7">
        <v>2.67</v>
      </c>
      <c r="W548" s="7">
        <v>0.23</v>
      </c>
      <c r="X548" s="7">
        <v>7.53</v>
      </c>
      <c r="Y548" s="8">
        <v>0</v>
      </c>
      <c r="Z548" s="8">
        <v>59167.05</v>
      </c>
      <c r="AA548" s="8">
        <v>-3571.28</v>
      </c>
      <c r="AB548" s="7">
        <v>-168.37</v>
      </c>
      <c r="AC548" s="8">
        <v>0</v>
      </c>
      <c r="AD548" s="9">
        <v>9166456.3000000007</v>
      </c>
    </row>
    <row r="549" spans="1:30" ht="15" x14ac:dyDescent="0.25">
      <c r="A549" s="3" t="s">
        <v>383</v>
      </c>
      <c r="B549" s="7">
        <v>18.7</v>
      </c>
      <c r="C549" s="7">
        <v>0</v>
      </c>
      <c r="D549" s="7">
        <v>-8.75</v>
      </c>
      <c r="E549" s="7">
        <v>0.94</v>
      </c>
      <c r="F549" s="7">
        <v>0.31</v>
      </c>
      <c r="G549" s="7">
        <v>-78.69</v>
      </c>
      <c r="H549" s="8">
        <v>-24.27</v>
      </c>
      <c r="I549" s="8">
        <v>-50.14</v>
      </c>
      <c r="J549" s="7">
        <v>-18.079999999999998</v>
      </c>
      <c r="K549" s="7">
        <v>-3.43</v>
      </c>
      <c r="L549" s="7">
        <v>12.86</v>
      </c>
      <c r="M549" s="7">
        <v>-0.67</v>
      </c>
      <c r="N549" s="7">
        <v>4.3899999999999997</v>
      </c>
      <c r="O549" s="7">
        <v>1.1100000000000001</v>
      </c>
      <c r="P549" s="7">
        <v>-0.49</v>
      </c>
      <c r="Q549" s="7">
        <v>4.43</v>
      </c>
      <c r="R549" s="7">
        <v>-10.77</v>
      </c>
      <c r="S549" s="7">
        <v>-3.58</v>
      </c>
      <c r="T549" s="7">
        <v>-4.55</v>
      </c>
      <c r="U549" s="7">
        <v>0.33</v>
      </c>
      <c r="V549" s="7">
        <v>0.67</v>
      </c>
      <c r="W549" s="7">
        <v>7.0000000000000007E-2</v>
      </c>
      <c r="X549" s="7">
        <v>38.5</v>
      </c>
      <c r="Y549" s="8">
        <v>0</v>
      </c>
      <c r="Z549" s="8">
        <v>53281.120000000003</v>
      </c>
      <c r="AA549" s="7">
        <v>19.829999999999998</v>
      </c>
      <c r="AB549" s="7">
        <v>-2.14</v>
      </c>
      <c r="AC549" s="8">
        <v>-1.33</v>
      </c>
      <c r="AD549" s="9">
        <v>1142979736.05</v>
      </c>
    </row>
    <row r="550" spans="1:30" ht="15" x14ac:dyDescent="0.25">
      <c r="A550" s="3" t="s">
        <v>372</v>
      </c>
      <c r="B550" s="7">
        <v>11.85</v>
      </c>
      <c r="C550" s="7">
        <v>0</v>
      </c>
      <c r="D550" s="7">
        <v>-5.55</v>
      </c>
      <c r="E550" s="7">
        <v>0.6</v>
      </c>
      <c r="F550" s="7">
        <v>0.2</v>
      </c>
      <c r="G550" s="7">
        <v>-78.69</v>
      </c>
      <c r="H550" s="7">
        <v>-24.27</v>
      </c>
      <c r="I550" s="7">
        <v>-50.14</v>
      </c>
      <c r="J550" s="7">
        <v>-11.46</v>
      </c>
      <c r="K550" s="7">
        <v>-3.43</v>
      </c>
      <c r="L550" s="7">
        <v>12.86</v>
      </c>
      <c r="M550" s="7">
        <v>-0.67</v>
      </c>
      <c r="N550" s="7">
        <v>2.78</v>
      </c>
      <c r="O550" s="8">
        <v>0.7</v>
      </c>
      <c r="P550" s="7">
        <v>-0.31</v>
      </c>
      <c r="Q550" s="7">
        <v>4.43</v>
      </c>
      <c r="R550" s="7">
        <v>-10.77</v>
      </c>
      <c r="S550" s="7">
        <v>-3.58</v>
      </c>
      <c r="T550" s="7">
        <v>-4.55</v>
      </c>
      <c r="U550" s="7">
        <v>0.33</v>
      </c>
      <c r="V550" s="7">
        <v>0.67</v>
      </c>
      <c r="W550" s="7">
        <v>7.0000000000000007E-2</v>
      </c>
      <c r="X550" s="7">
        <v>38.5</v>
      </c>
      <c r="Y550" s="8">
        <v>0</v>
      </c>
      <c r="Z550" s="8">
        <v>56990.48</v>
      </c>
      <c r="AA550" s="7">
        <v>19.829999999999998</v>
      </c>
      <c r="AB550" s="7">
        <v>-2.14</v>
      </c>
      <c r="AC550" s="8">
        <v>-0.84</v>
      </c>
      <c r="AD550" s="9">
        <v>1142979736.05</v>
      </c>
    </row>
    <row r="551" spans="1:30" ht="15" x14ac:dyDescent="0.25">
      <c r="A551" s="3" t="s">
        <v>158</v>
      </c>
      <c r="B551" s="7">
        <v>6.03</v>
      </c>
      <c r="C551" s="7">
        <v>0</v>
      </c>
      <c r="D551" s="7">
        <v>-3.91</v>
      </c>
      <c r="E551" s="7">
        <v>0.55000000000000004</v>
      </c>
      <c r="F551" s="7">
        <v>0.14000000000000001</v>
      </c>
      <c r="G551" s="7">
        <v>14.99</v>
      </c>
      <c r="H551" s="7">
        <v>-6.75</v>
      </c>
      <c r="I551" s="7">
        <v>-6.39</v>
      </c>
      <c r="J551" s="7">
        <v>-3.7</v>
      </c>
      <c r="K551" s="7">
        <v>-7.13</v>
      </c>
      <c r="L551" s="7">
        <v>-3.42</v>
      </c>
      <c r="M551" s="7">
        <v>0.51</v>
      </c>
      <c r="N551" s="7">
        <v>0.25</v>
      </c>
      <c r="O551" s="8">
        <v>0.52</v>
      </c>
      <c r="P551" s="7">
        <v>-0.35</v>
      </c>
      <c r="Q551" s="7">
        <v>1.91</v>
      </c>
      <c r="R551" s="7">
        <v>-14.03</v>
      </c>
      <c r="S551" s="7">
        <v>-3.68</v>
      </c>
      <c r="T551" s="7">
        <v>-8.4</v>
      </c>
      <c r="U551" s="7">
        <v>0.26</v>
      </c>
      <c r="V551" s="7">
        <v>0.74</v>
      </c>
      <c r="W551" s="7">
        <v>0.57999999999999996</v>
      </c>
      <c r="X551" s="7">
        <v>19.260000000000002</v>
      </c>
      <c r="Y551" s="8">
        <v>0</v>
      </c>
      <c r="Z551" s="9">
        <v>12038370.890000001</v>
      </c>
      <c r="AA551" s="7">
        <v>11</v>
      </c>
      <c r="AB551" s="7">
        <v>-1.54</v>
      </c>
      <c r="AC551" s="8">
        <v>0.02</v>
      </c>
      <c r="AD551" s="9">
        <v>627108918.46000004</v>
      </c>
    </row>
    <row r="552" spans="1:30" ht="15" x14ac:dyDescent="0.25">
      <c r="A552" s="3" t="s">
        <v>626</v>
      </c>
      <c r="B552" s="7">
        <v>48</v>
      </c>
      <c r="C552" s="7">
        <v>0</v>
      </c>
      <c r="D552" s="7">
        <v>-13.3</v>
      </c>
      <c r="E552" s="7">
        <v>1.62</v>
      </c>
      <c r="F552" s="7">
        <v>0.52</v>
      </c>
      <c r="G552" s="7">
        <v>15.86</v>
      </c>
      <c r="H552" s="7">
        <v>9.39</v>
      </c>
      <c r="I552" s="7">
        <v>-7.58</v>
      </c>
      <c r="J552" s="7">
        <v>10.73</v>
      </c>
      <c r="K552" s="7">
        <v>17.39</v>
      </c>
      <c r="L552" s="7">
        <v>6.66</v>
      </c>
      <c r="M552" s="7">
        <v>1.01</v>
      </c>
      <c r="N552" s="7">
        <v>1.01</v>
      </c>
      <c r="O552" s="8">
        <v>-11.1</v>
      </c>
      <c r="P552" s="7">
        <v>-0.74</v>
      </c>
      <c r="Q552" s="7">
        <v>0.86</v>
      </c>
      <c r="R552" s="7">
        <v>-12.18</v>
      </c>
      <c r="S552" s="7">
        <v>-3.94</v>
      </c>
      <c r="T552" s="7">
        <v>3.93</v>
      </c>
      <c r="U552" s="7">
        <v>0.32</v>
      </c>
      <c r="V552" s="7">
        <v>0.68</v>
      </c>
      <c r="W552" s="7">
        <v>0.52</v>
      </c>
      <c r="X552" s="7">
        <v>7.32</v>
      </c>
      <c r="Y552" s="8">
        <v>0</v>
      </c>
      <c r="Z552" s="9">
        <v>1340759.3999999999</v>
      </c>
      <c r="AA552" s="7">
        <v>29.64</v>
      </c>
      <c r="AB552" s="7">
        <v>-3.61</v>
      </c>
      <c r="AC552" s="8">
        <v>0.83</v>
      </c>
      <c r="AD552" s="9">
        <v>1389696672</v>
      </c>
    </row>
    <row r="553" spans="1:30" ht="15" x14ac:dyDescent="0.25">
      <c r="A553" s="3" t="s">
        <v>273</v>
      </c>
      <c r="B553" s="7">
        <v>8.65</v>
      </c>
      <c r="C553" s="7">
        <v>1.43</v>
      </c>
      <c r="D553" s="7">
        <v>91.34</v>
      </c>
      <c r="E553" s="7">
        <v>28.53</v>
      </c>
      <c r="F553" s="7">
        <v>16.95</v>
      </c>
      <c r="G553" s="7">
        <v>59.33</v>
      </c>
      <c r="H553" s="7">
        <v>22.8</v>
      </c>
      <c r="I553" s="7">
        <v>18.600000000000001</v>
      </c>
      <c r="J553" s="7">
        <v>74.52</v>
      </c>
      <c r="K553" s="7">
        <v>12.63</v>
      </c>
      <c r="L553" s="7">
        <v>0.09</v>
      </c>
      <c r="M553" s="7">
        <v>0.03</v>
      </c>
      <c r="N553" s="7">
        <v>16.989999999999998</v>
      </c>
      <c r="O553" s="8">
        <v>32.33</v>
      </c>
      <c r="P553" s="7">
        <v>-71.37</v>
      </c>
      <c r="Q553" s="7">
        <v>3.2</v>
      </c>
      <c r="R553" s="7">
        <v>31.24</v>
      </c>
      <c r="S553" s="7">
        <v>18.559999999999999</v>
      </c>
      <c r="T553" s="7">
        <v>24.94</v>
      </c>
      <c r="U553" s="7">
        <v>0.59</v>
      </c>
      <c r="V553" s="7">
        <v>0.41</v>
      </c>
      <c r="W553" s="7">
        <v>1</v>
      </c>
      <c r="X553" s="7">
        <v>0</v>
      </c>
      <c r="Y553" s="8">
        <v>0</v>
      </c>
      <c r="Z553" s="9">
        <v>4887868.8899999997</v>
      </c>
      <c r="AA553" s="7">
        <v>0.3</v>
      </c>
      <c r="AB553" s="7">
        <v>0.09</v>
      </c>
      <c r="AC553" s="8">
        <v>0.55000000000000004</v>
      </c>
      <c r="AD553" s="9">
        <v>1381560712.98</v>
      </c>
    </row>
    <row r="554" spans="1:30" ht="15" x14ac:dyDescent="0.25">
      <c r="A554" s="3" t="s">
        <v>228</v>
      </c>
      <c r="B554" s="7">
        <v>13</v>
      </c>
      <c r="C554" s="7">
        <v>7.19</v>
      </c>
      <c r="D554" s="7">
        <v>8.0500000000000007</v>
      </c>
      <c r="E554" s="7">
        <v>1.23</v>
      </c>
      <c r="F554" s="7">
        <v>0.83</v>
      </c>
      <c r="G554" s="7">
        <v>18.18</v>
      </c>
      <c r="H554" s="7">
        <v>11.93</v>
      </c>
      <c r="I554" s="7">
        <v>10.5</v>
      </c>
      <c r="J554" s="7">
        <v>7.09</v>
      </c>
      <c r="K554" s="7">
        <v>6.89</v>
      </c>
      <c r="L554" s="7">
        <v>-0.2</v>
      </c>
      <c r="M554" s="7">
        <v>-0.03</v>
      </c>
      <c r="N554" s="7">
        <v>0.85</v>
      </c>
      <c r="O554" s="8">
        <v>2.89</v>
      </c>
      <c r="P554" s="7">
        <v>-1.6</v>
      </c>
      <c r="Q554" s="7">
        <v>2.5099999999999998</v>
      </c>
      <c r="R554" s="7">
        <v>15.23</v>
      </c>
      <c r="S554" s="7">
        <v>10.36</v>
      </c>
      <c r="T554" s="7">
        <v>12.08</v>
      </c>
      <c r="U554" s="7">
        <v>0.68</v>
      </c>
      <c r="V554" s="7">
        <v>0.32</v>
      </c>
      <c r="W554" s="7">
        <v>0.99</v>
      </c>
      <c r="X554" s="7">
        <v>1.74</v>
      </c>
      <c r="Y554" s="8">
        <v>50.44</v>
      </c>
      <c r="Z554" s="9">
        <v>2629210.79</v>
      </c>
      <c r="AA554" s="7">
        <v>10.6</v>
      </c>
      <c r="AB554" s="7">
        <v>1.61</v>
      </c>
      <c r="AC554" s="8">
        <v>0.19</v>
      </c>
      <c r="AD554" s="9">
        <v>845497341.14999998</v>
      </c>
    </row>
    <row r="555" spans="1:30" ht="15" x14ac:dyDescent="0.25">
      <c r="A555" s="3" t="s">
        <v>627</v>
      </c>
      <c r="B555" s="7">
        <v>12.54</v>
      </c>
      <c r="C555" s="7">
        <v>0</v>
      </c>
      <c r="D555" s="7">
        <v>4.38</v>
      </c>
      <c r="E555" s="7">
        <v>2.25</v>
      </c>
      <c r="F555" s="7">
        <v>0.46</v>
      </c>
      <c r="G555" s="7">
        <v>74.66</v>
      </c>
      <c r="H555" s="7">
        <v>61.76</v>
      </c>
      <c r="I555" s="7">
        <v>49.46</v>
      </c>
      <c r="J555" s="7">
        <v>3.51</v>
      </c>
      <c r="K555" s="7">
        <v>7.15</v>
      </c>
      <c r="L555" s="7">
        <v>3.64</v>
      </c>
      <c r="M555" s="7">
        <v>2.34</v>
      </c>
      <c r="N555" s="8">
        <v>2.16</v>
      </c>
      <c r="O555" s="8">
        <v>1031.49</v>
      </c>
      <c r="P555" s="7">
        <v>-0.52</v>
      </c>
      <c r="Q555" s="7">
        <v>1</v>
      </c>
      <c r="R555" s="7">
        <v>51.45</v>
      </c>
      <c r="S555" s="7">
        <v>10.47</v>
      </c>
      <c r="T555" s="7">
        <v>13.16</v>
      </c>
      <c r="U555" s="7">
        <v>0.2</v>
      </c>
      <c r="V555" s="7">
        <v>0.72</v>
      </c>
      <c r="W555" s="7">
        <v>0.21</v>
      </c>
      <c r="X555" s="7">
        <v>-5.19</v>
      </c>
      <c r="Y555" s="7">
        <v>23.78</v>
      </c>
      <c r="Z555" s="8">
        <v>0</v>
      </c>
      <c r="AA555" s="7">
        <v>5.57</v>
      </c>
      <c r="AB555" s="7">
        <v>2.87</v>
      </c>
      <c r="AC555" s="8">
        <v>0.02</v>
      </c>
      <c r="AD555" s="9">
        <v>5004795800.9300003</v>
      </c>
    </row>
    <row r="556" spans="1:30" ht="15" x14ac:dyDescent="0.25">
      <c r="A556" s="3" t="s">
        <v>628</v>
      </c>
      <c r="B556" s="7">
        <v>3.49</v>
      </c>
      <c r="C556" s="7">
        <v>0</v>
      </c>
      <c r="D556" s="8">
        <v>6.09</v>
      </c>
      <c r="E556" s="7">
        <v>3.13</v>
      </c>
      <c r="F556" s="7">
        <v>0.64</v>
      </c>
      <c r="G556" s="7">
        <v>74.66</v>
      </c>
      <c r="H556" s="7">
        <v>61.76</v>
      </c>
      <c r="I556" s="7">
        <v>49.46</v>
      </c>
      <c r="J556" s="8">
        <v>4.88</v>
      </c>
      <c r="K556" s="8">
        <v>7.15</v>
      </c>
      <c r="L556" s="7">
        <v>3.64</v>
      </c>
      <c r="M556" s="7">
        <v>2.34</v>
      </c>
      <c r="N556" s="8">
        <v>3.01</v>
      </c>
      <c r="O556" s="8">
        <v>1435.37</v>
      </c>
      <c r="P556" s="7">
        <v>-0.72</v>
      </c>
      <c r="Q556" s="7">
        <v>1</v>
      </c>
      <c r="R556" s="7">
        <v>51.45</v>
      </c>
      <c r="S556" s="7">
        <v>10.47</v>
      </c>
      <c r="T556" s="7">
        <v>13.16</v>
      </c>
      <c r="U556" s="7">
        <v>0.2</v>
      </c>
      <c r="V556" s="7">
        <v>0.72</v>
      </c>
      <c r="W556" s="7">
        <v>0.21</v>
      </c>
      <c r="X556" s="7">
        <v>-5.19</v>
      </c>
      <c r="Y556" s="7">
        <v>23.78</v>
      </c>
      <c r="Z556" s="8">
        <v>0</v>
      </c>
      <c r="AA556" s="7">
        <v>1.1100000000000001</v>
      </c>
      <c r="AB556" s="7">
        <v>0.56999999999999995</v>
      </c>
      <c r="AC556" s="8">
        <v>0.03</v>
      </c>
      <c r="AD556" s="9">
        <v>5004795800.9300003</v>
      </c>
    </row>
    <row r="557" spans="1:30" ht="15" x14ac:dyDescent="0.25">
      <c r="A557" s="3" t="s">
        <v>629</v>
      </c>
      <c r="B557" s="7">
        <v>3.51</v>
      </c>
      <c r="C557" s="7">
        <v>0</v>
      </c>
      <c r="D557" s="7">
        <v>6.13</v>
      </c>
      <c r="E557" s="7">
        <v>3.15</v>
      </c>
      <c r="F557" s="7">
        <v>0.64</v>
      </c>
      <c r="G557" s="7">
        <v>74.66</v>
      </c>
      <c r="H557" s="7">
        <v>61.76</v>
      </c>
      <c r="I557" s="7">
        <v>49.46</v>
      </c>
      <c r="J557" s="7">
        <v>4.91</v>
      </c>
      <c r="K557" s="7">
        <v>7.15</v>
      </c>
      <c r="L557" s="7">
        <v>3.64</v>
      </c>
      <c r="M557" s="7">
        <v>2.34</v>
      </c>
      <c r="N557" s="8">
        <v>3.03</v>
      </c>
      <c r="O557" s="8">
        <v>1443.59</v>
      </c>
      <c r="P557" s="7">
        <v>-0.72</v>
      </c>
      <c r="Q557" s="7">
        <v>1</v>
      </c>
      <c r="R557" s="7">
        <v>51.45</v>
      </c>
      <c r="S557" s="7">
        <v>10.47</v>
      </c>
      <c r="T557" s="7">
        <v>13.16</v>
      </c>
      <c r="U557" s="7">
        <v>0.2</v>
      </c>
      <c r="V557" s="7">
        <v>0.72</v>
      </c>
      <c r="W557" s="7">
        <v>0.21</v>
      </c>
      <c r="X557" s="7">
        <v>-5.19</v>
      </c>
      <c r="Y557" s="7">
        <v>23.78</v>
      </c>
      <c r="Z557" s="8">
        <v>0</v>
      </c>
      <c r="AA557" s="7">
        <v>1.1100000000000001</v>
      </c>
      <c r="AB557" s="7">
        <v>0.56999999999999995</v>
      </c>
      <c r="AC557" s="8">
        <v>0.03</v>
      </c>
      <c r="AD557" s="9">
        <v>5004795800.9300003</v>
      </c>
    </row>
    <row r="558" spans="1:30" ht="15" x14ac:dyDescent="0.25">
      <c r="A558" s="3" t="s">
        <v>111</v>
      </c>
      <c r="B558" s="7">
        <v>13.44</v>
      </c>
      <c r="C558" s="7">
        <v>3.57</v>
      </c>
      <c r="D558" s="8">
        <v>10.54</v>
      </c>
      <c r="E558" s="7">
        <v>1.28</v>
      </c>
      <c r="F558" s="7">
        <v>0.66</v>
      </c>
      <c r="G558" s="7">
        <v>53.1</v>
      </c>
      <c r="H558" s="7">
        <v>20.92</v>
      </c>
      <c r="I558" s="7">
        <v>16.73</v>
      </c>
      <c r="J558" s="8">
        <v>8.43</v>
      </c>
      <c r="K558" s="8">
        <v>7.23</v>
      </c>
      <c r="L558" s="7">
        <v>-1.2</v>
      </c>
      <c r="M558" s="7">
        <v>-0.18</v>
      </c>
      <c r="N558" s="7">
        <v>1.76</v>
      </c>
      <c r="O558" s="7">
        <v>6.69</v>
      </c>
      <c r="P558" s="7">
        <v>-0.92</v>
      </c>
      <c r="Q558" s="7">
        <v>1.56</v>
      </c>
      <c r="R558" s="7">
        <v>12.18</v>
      </c>
      <c r="S558" s="7">
        <v>6.29</v>
      </c>
      <c r="T558" s="8">
        <v>13.07</v>
      </c>
      <c r="U558" s="7">
        <v>0.52</v>
      </c>
      <c r="V558" s="7">
        <v>0.48</v>
      </c>
      <c r="W558" s="7">
        <v>0.38</v>
      </c>
      <c r="X558" s="7">
        <v>2.95</v>
      </c>
      <c r="Y558" s="8">
        <v>32.68</v>
      </c>
      <c r="Z558" s="9">
        <v>91478797.25</v>
      </c>
      <c r="AA558" s="7">
        <v>10.47</v>
      </c>
      <c r="AB558" s="7">
        <v>1.27</v>
      </c>
      <c r="AC558" s="8">
        <v>0.18</v>
      </c>
      <c r="AD558" s="9">
        <v>32535611109.119999</v>
      </c>
    </row>
    <row r="559" spans="1:30" ht="15" x14ac:dyDescent="0.25">
      <c r="A559" s="3" t="s">
        <v>630</v>
      </c>
      <c r="B559" s="7">
        <v>69.63</v>
      </c>
      <c r="C559" s="7">
        <v>11.92</v>
      </c>
      <c r="D559" s="7">
        <v>2.99</v>
      </c>
      <c r="E559" s="7">
        <v>0.84</v>
      </c>
      <c r="F559" s="7">
        <v>0.57999999999999996</v>
      </c>
      <c r="G559" s="7">
        <v>25.69</v>
      </c>
      <c r="H559" s="7">
        <v>22.17</v>
      </c>
      <c r="I559" s="7">
        <v>20.65</v>
      </c>
      <c r="J559" s="7">
        <v>2.78</v>
      </c>
      <c r="K559" s="7">
        <v>2.41</v>
      </c>
      <c r="L559" s="7">
        <v>-0.56999999999999995</v>
      </c>
      <c r="M559" s="7">
        <v>-0.17</v>
      </c>
      <c r="N559" s="7">
        <v>0.62</v>
      </c>
      <c r="O559" s="7">
        <v>1.74</v>
      </c>
      <c r="P559" s="7">
        <v>-1.46</v>
      </c>
      <c r="Q559" s="7">
        <v>2.2400000000000002</v>
      </c>
      <c r="R559" s="7">
        <v>27.96</v>
      </c>
      <c r="S559" s="7">
        <v>19.45</v>
      </c>
      <c r="T559" s="8">
        <v>23.51</v>
      </c>
      <c r="U559" s="7">
        <v>0.7</v>
      </c>
      <c r="V559" s="7">
        <v>0.3</v>
      </c>
      <c r="W559" s="7">
        <v>0.94</v>
      </c>
      <c r="X559" s="7">
        <v>23.01</v>
      </c>
      <c r="Y559" s="7">
        <v>0</v>
      </c>
      <c r="Z559" s="8">
        <v>0</v>
      </c>
      <c r="AA559" s="7">
        <v>83.33</v>
      </c>
      <c r="AB559" s="7">
        <v>23.3</v>
      </c>
      <c r="AC559" s="8">
        <v>0.01</v>
      </c>
      <c r="AD559" s="9">
        <v>219271313</v>
      </c>
    </row>
    <row r="560" spans="1:30" ht="15" x14ac:dyDescent="0.25">
      <c r="A560" s="3" t="s">
        <v>476</v>
      </c>
      <c r="B560" s="7">
        <v>79.930000000000007</v>
      </c>
      <c r="C560" s="7">
        <v>10.82</v>
      </c>
      <c r="D560" s="7">
        <v>3.43</v>
      </c>
      <c r="E560" s="7">
        <v>0.96</v>
      </c>
      <c r="F560" s="7">
        <v>0.67</v>
      </c>
      <c r="G560" s="7">
        <v>25.69</v>
      </c>
      <c r="H560" s="7">
        <v>22.17</v>
      </c>
      <c r="I560" s="7">
        <v>20.65</v>
      </c>
      <c r="J560" s="7">
        <v>3.2</v>
      </c>
      <c r="K560" s="7">
        <v>2.41</v>
      </c>
      <c r="L560" s="7">
        <v>-0.56999999999999995</v>
      </c>
      <c r="M560" s="7">
        <v>-0.17</v>
      </c>
      <c r="N560" s="7">
        <v>0.71</v>
      </c>
      <c r="O560" s="7">
        <v>2</v>
      </c>
      <c r="P560" s="7">
        <v>-1.68</v>
      </c>
      <c r="Q560" s="7">
        <v>2.2400000000000002</v>
      </c>
      <c r="R560" s="7">
        <v>27.96</v>
      </c>
      <c r="S560" s="7">
        <v>19.45</v>
      </c>
      <c r="T560" s="8">
        <v>23.51</v>
      </c>
      <c r="U560" s="7">
        <v>0.7</v>
      </c>
      <c r="V560" s="7">
        <v>0.3</v>
      </c>
      <c r="W560" s="7">
        <v>0.94</v>
      </c>
      <c r="X560" s="7">
        <v>23.01</v>
      </c>
      <c r="Y560" s="8">
        <v>0</v>
      </c>
      <c r="Z560" s="8">
        <v>7729.33</v>
      </c>
      <c r="AA560" s="7">
        <v>83.33</v>
      </c>
      <c r="AB560" s="7">
        <v>23.3</v>
      </c>
      <c r="AC560" s="8">
        <v>0.02</v>
      </c>
      <c r="AD560" s="9">
        <v>219271313</v>
      </c>
    </row>
    <row r="561" spans="1:30" ht="15" x14ac:dyDescent="0.25">
      <c r="A561" s="3" t="s">
        <v>67</v>
      </c>
      <c r="B561" s="7">
        <v>24.04</v>
      </c>
      <c r="C561" s="7">
        <v>0.92</v>
      </c>
      <c r="D561" s="8">
        <v>40.39</v>
      </c>
      <c r="E561" s="7">
        <v>3.44</v>
      </c>
      <c r="F561" s="7">
        <v>1.47</v>
      </c>
      <c r="G561" s="7">
        <v>66.59</v>
      </c>
      <c r="H561" s="7">
        <v>14.43</v>
      </c>
      <c r="I561" s="7">
        <v>10.44</v>
      </c>
      <c r="J561" s="8">
        <v>29.21</v>
      </c>
      <c r="K561" s="8">
        <v>26.84</v>
      </c>
      <c r="L561" s="8">
        <v>-2.37</v>
      </c>
      <c r="M561" s="7">
        <v>-0.28000000000000003</v>
      </c>
      <c r="N561" s="7">
        <v>4.22</v>
      </c>
      <c r="O561" s="7">
        <v>6.71</v>
      </c>
      <c r="P561" s="7">
        <v>-3.24</v>
      </c>
      <c r="Q561" s="7">
        <v>1.67</v>
      </c>
      <c r="R561" s="7">
        <v>8.5299999999999994</v>
      </c>
      <c r="S561" s="7">
        <v>3.64</v>
      </c>
      <c r="T561" s="8">
        <v>6.6</v>
      </c>
      <c r="U561" s="7">
        <v>0.43</v>
      </c>
      <c r="V561" s="7">
        <v>0.55000000000000004</v>
      </c>
      <c r="W561" s="7">
        <v>0.35</v>
      </c>
      <c r="X561" s="7">
        <v>8.34</v>
      </c>
      <c r="Y561" s="8">
        <v>19.2</v>
      </c>
      <c r="Z561" s="9">
        <v>118357218.43000001</v>
      </c>
      <c r="AA561" s="7">
        <v>6.98</v>
      </c>
      <c r="AB561" s="7">
        <v>0.6</v>
      </c>
      <c r="AC561" s="8">
        <v>2.38</v>
      </c>
      <c r="AD561" s="9">
        <v>14837083671.24</v>
      </c>
    </row>
    <row r="562" spans="1:30" ht="15" x14ac:dyDescent="0.25">
      <c r="A562" s="3" t="s">
        <v>631</v>
      </c>
      <c r="B562" s="7">
        <v>2.29</v>
      </c>
      <c r="C562" s="7">
        <v>0</v>
      </c>
      <c r="D562" s="7">
        <v>-43.94</v>
      </c>
      <c r="E562" s="7">
        <v>-4.97</v>
      </c>
      <c r="F562" s="7">
        <v>4.03</v>
      </c>
      <c r="G562" s="7">
        <v>24.06</v>
      </c>
      <c r="H562" s="7">
        <v>-10.7</v>
      </c>
      <c r="I562" s="7">
        <v>-10.96</v>
      </c>
      <c r="J562" s="7">
        <v>-45</v>
      </c>
      <c r="K562" s="7">
        <v>-47.62</v>
      </c>
      <c r="L562" s="7">
        <v>-0.63</v>
      </c>
      <c r="M562" s="7">
        <v>0</v>
      </c>
      <c r="N562" s="7">
        <v>4.8099999999999996</v>
      </c>
      <c r="O562" s="7">
        <v>-5.93</v>
      </c>
      <c r="P562" s="7">
        <v>-11.89</v>
      </c>
      <c r="Q562" s="7">
        <v>0.49</v>
      </c>
      <c r="R562" s="7">
        <v>-11.31</v>
      </c>
      <c r="S562" s="7">
        <v>-9.18</v>
      </c>
      <c r="T562" s="8">
        <v>11.93</v>
      </c>
      <c r="U562" s="7">
        <v>-0.81</v>
      </c>
      <c r="V562" s="7">
        <v>1.81</v>
      </c>
      <c r="W562" s="7">
        <v>0.84</v>
      </c>
      <c r="X562" s="7">
        <v>-33.11</v>
      </c>
      <c r="Y562" s="7">
        <v>0</v>
      </c>
      <c r="Z562" s="8">
        <v>0</v>
      </c>
      <c r="AA562" s="7">
        <v>-0.46</v>
      </c>
      <c r="AB562" s="7">
        <v>-0.05</v>
      </c>
      <c r="AC562" s="8">
        <v>0.47</v>
      </c>
      <c r="AD562" s="9">
        <v>71890222.219999999</v>
      </c>
    </row>
    <row r="563" spans="1:30" ht="15" x14ac:dyDescent="0.25">
      <c r="A563" s="3" t="s">
        <v>632</v>
      </c>
      <c r="B563" s="7">
        <v>2.5</v>
      </c>
      <c r="C563" s="7">
        <v>0</v>
      </c>
      <c r="D563" s="7">
        <v>-47.96</v>
      </c>
      <c r="E563" s="7">
        <v>-5.43</v>
      </c>
      <c r="F563" s="7">
        <v>4.4000000000000004</v>
      </c>
      <c r="G563" s="7">
        <v>24.06</v>
      </c>
      <c r="H563" s="7">
        <v>-10.7</v>
      </c>
      <c r="I563" s="7">
        <v>-10.96</v>
      </c>
      <c r="J563" s="8">
        <v>-49.12</v>
      </c>
      <c r="K563" s="8">
        <v>-47.62</v>
      </c>
      <c r="L563" s="8">
        <v>-0.63</v>
      </c>
      <c r="M563" s="7">
        <v>0</v>
      </c>
      <c r="N563" s="7">
        <v>5.26</v>
      </c>
      <c r="O563" s="7">
        <v>-6.47</v>
      </c>
      <c r="P563" s="7">
        <v>-12.98</v>
      </c>
      <c r="Q563" s="7">
        <v>0.49</v>
      </c>
      <c r="R563" s="7">
        <v>-11.31</v>
      </c>
      <c r="S563" s="7">
        <v>-9.18</v>
      </c>
      <c r="T563" s="8">
        <v>11.93</v>
      </c>
      <c r="U563" s="7">
        <v>-0.81</v>
      </c>
      <c r="V563" s="7">
        <v>1.81</v>
      </c>
      <c r="W563" s="7">
        <v>0.84</v>
      </c>
      <c r="X563" s="7">
        <v>-33.11</v>
      </c>
      <c r="Y563" s="7">
        <v>0</v>
      </c>
      <c r="Z563" s="8">
        <v>0</v>
      </c>
      <c r="AA563" s="7">
        <v>-0.46</v>
      </c>
      <c r="AB563" s="7">
        <v>-0.05</v>
      </c>
      <c r="AC563" s="8">
        <v>0.52</v>
      </c>
      <c r="AD563" s="9">
        <v>71890222.219999999</v>
      </c>
    </row>
    <row r="564" spans="1:30" ht="15" x14ac:dyDescent="0.25">
      <c r="A564" s="3" t="s">
        <v>223</v>
      </c>
      <c r="B564" s="7">
        <v>1.1100000000000001</v>
      </c>
      <c r="C564" s="7">
        <v>1.68</v>
      </c>
      <c r="D564" s="7">
        <v>7.28</v>
      </c>
      <c r="E564" s="7">
        <v>0.22</v>
      </c>
      <c r="F564" s="7">
        <v>7.0000000000000007E-2</v>
      </c>
      <c r="G564" s="7">
        <v>15.74</v>
      </c>
      <c r="H564" s="7">
        <v>7.91</v>
      </c>
      <c r="I564" s="7">
        <v>2.72</v>
      </c>
      <c r="J564" s="8">
        <v>2.5</v>
      </c>
      <c r="K564" s="8">
        <v>23.42</v>
      </c>
      <c r="L564" s="8">
        <v>20.92</v>
      </c>
      <c r="M564" s="7">
        <v>1.87</v>
      </c>
      <c r="N564" s="7">
        <v>0.2</v>
      </c>
      <c r="O564" s="7">
        <v>-0.49</v>
      </c>
      <c r="P564" s="7">
        <v>-7.0000000000000007E-2</v>
      </c>
      <c r="Q564" s="7">
        <v>0.26</v>
      </c>
      <c r="R564" s="7">
        <v>3.08</v>
      </c>
      <c r="S564" s="7">
        <v>0.9</v>
      </c>
      <c r="T564" s="7">
        <v>2.09</v>
      </c>
      <c r="U564" s="7">
        <v>0.28999999999999998</v>
      </c>
      <c r="V564" s="7">
        <v>0.7</v>
      </c>
      <c r="W564" s="7">
        <v>0.33</v>
      </c>
      <c r="X564" s="7">
        <v>-7.49</v>
      </c>
      <c r="Y564" s="8">
        <v>0</v>
      </c>
      <c r="Z564" s="9">
        <v>610103.21</v>
      </c>
      <c r="AA564" s="7">
        <v>4.96</v>
      </c>
      <c r="AB564" s="7">
        <v>0.15</v>
      </c>
      <c r="AC564" s="8">
        <v>-0.09</v>
      </c>
      <c r="AD564" s="9">
        <v>193600000</v>
      </c>
    </row>
    <row r="565" spans="1:30" ht="15" x14ac:dyDescent="0.25">
      <c r="A565" s="3" t="s">
        <v>187</v>
      </c>
      <c r="B565" s="7">
        <v>4.59</v>
      </c>
      <c r="C565" s="8">
        <v>0</v>
      </c>
      <c r="D565" s="8">
        <v>39174.559999999998</v>
      </c>
      <c r="E565" s="7">
        <v>2.1800000000000002</v>
      </c>
      <c r="F565" s="7">
        <v>2.08</v>
      </c>
      <c r="G565" s="7">
        <v>56.89</v>
      </c>
      <c r="H565" s="7">
        <v>-47.28</v>
      </c>
      <c r="I565" s="7">
        <v>0.03</v>
      </c>
      <c r="J565" s="7">
        <v>-26.66</v>
      </c>
      <c r="K565" s="7">
        <v>-21.21</v>
      </c>
      <c r="L565" s="7">
        <v>5.45</v>
      </c>
      <c r="M565" s="7">
        <v>-0.45</v>
      </c>
      <c r="N565" s="7">
        <v>12.6</v>
      </c>
      <c r="O565" s="7">
        <v>4.72</v>
      </c>
      <c r="P565" s="7">
        <v>-4</v>
      </c>
      <c r="Q565" s="7">
        <v>12.08</v>
      </c>
      <c r="R565" s="7">
        <v>0.01</v>
      </c>
      <c r="S565" s="7">
        <v>0.01</v>
      </c>
      <c r="T565" s="7">
        <v>-12.7</v>
      </c>
      <c r="U565" s="7">
        <v>0.95</v>
      </c>
      <c r="V565" s="7">
        <v>0.05</v>
      </c>
      <c r="W565" s="7">
        <v>0.17</v>
      </c>
      <c r="X565" s="7">
        <v>0</v>
      </c>
      <c r="Y565" s="8">
        <v>0</v>
      </c>
      <c r="Z565" s="9">
        <v>19330340.289999999</v>
      </c>
      <c r="AA565" s="7">
        <v>2.1</v>
      </c>
      <c r="AB565" s="7">
        <v>0</v>
      </c>
      <c r="AC565" s="8">
        <v>-392.72</v>
      </c>
      <c r="AD565" s="9">
        <v>1295576834.8</v>
      </c>
    </row>
    <row r="566" spans="1:30" ht="15" x14ac:dyDescent="0.25">
      <c r="A566" s="3" t="s">
        <v>203</v>
      </c>
      <c r="B566" s="7">
        <v>3.58</v>
      </c>
      <c r="C566" s="7">
        <v>6.14</v>
      </c>
      <c r="D566" s="7">
        <v>6.99</v>
      </c>
      <c r="E566" s="7">
        <v>0.54</v>
      </c>
      <c r="F566" s="7">
        <v>0.28999999999999998</v>
      </c>
      <c r="G566" s="7">
        <v>35.090000000000003</v>
      </c>
      <c r="H566" s="7">
        <v>18.149999999999999</v>
      </c>
      <c r="I566" s="7">
        <v>12.98</v>
      </c>
      <c r="J566" s="7">
        <v>5</v>
      </c>
      <c r="K566" s="7">
        <v>7.25</v>
      </c>
      <c r="L566" s="7">
        <v>2.25</v>
      </c>
      <c r="M566" s="7">
        <v>0.24</v>
      </c>
      <c r="N566" s="7">
        <v>0.91</v>
      </c>
      <c r="O566" s="7">
        <v>0.55000000000000004</v>
      </c>
      <c r="P566" s="7">
        <v>-1.06</v>
      </c>
      <c r="Q566" s="7">
        <v>3.72</v>
      </c>
      <c r="R566" s="7">
        <v>7.76</v>
      </c>
      <c r="S566" s="7">
        <v>4.17</v>
      </c>
      <c r="T566" s="7">
        <v>6.1</v>
      </c>
      <c r="U566" s="7">
        <v>0.54</v>
      </c>
      <c r="V566" s="7">
        <v>0.44</v>
      </c>
      <c r="W566" s="7">
        <v>0.32</v>
      </c>
      <c r="X566" s="7">
        <v>20.68</v>
      </c>
      <c r="Y566" s="8">
        <v>105.7</v>
      </c>
      <c r="Z566" s="9">
        <v>4607806.71</v>
      </c>
      <c r="AA566" s="7">
        <v>6.6</v>
      </c>
      <c r="AB566" s="7">
        <v>0.51</v>
      </c>
      <c r="AC566" s="8">
        <v>-0.15</v>
      </c>
      <c r="AD566" s="9">
        <v>668090786.03999996</v>
      </c>
    </row>
    <row r="567" spans="1:30" ht="15" x14ac:dyDescent="0.25">
      <c r="A567" s="3" t="s">
        <v>398</v>
      </c>
      <c r="B567" s="7">
        <v>29.09</v>
      </c>
      <c r="C567" s="7">
        <v>5.0999999999999996</v>
      </c>
      <c r="D567" s="7">
        <v>6.43</v>
      </c>
      <c r="E567" s="7">
        <v>1.29</v>
      </c>
      <c r="F567" s="7">
        <v>0.64</v>
      </c>
      <c r="G567" s="7">
        <v>72.66</v>
      </c>
      <c r="H567" s="7">
        <v>77.8</v>
      </c>
      <c r="I567" s="7">
        <v>51.31</v>
      </c>
      <c r="J567" s="7">
        <v>4.24</v>
      </c>
      <c r="K567" s="7">
        <v>5.18</v>
      </c>
      <c r="L567" s="7">
        <v>1.46</v>
      </c>
      <c r="M567" s="7">
        <v>0.44</v>
      </c>
      <c r="N567" s="7">
        <v>3.3</v>
      </c>
      <c r="O567" s="7">
        <v>6.79</v>
      </c>
      <c r="P567" s="7">
        <v>-0.74</v>
      </c>
      <c r="Q567" s="7">
        <v>3.29</v>
      </c>
      <c r="R567" s="7">
        <v>20</v>
      </c>
      <c r="S567" s="7">
        <v>9.93</v>
      </c>
      <c r="T567" s="8">
        <v>16.23</v>
      </c>
      <c r="U567" s="7">
        <v>0.5</v>
      </c>
      <c r="V567" s="7">
        <v>0.49</v>
      </c>
      <c r="W567" s="7">
        <v>0.19</v>
      </c>
      <c r="X567" s="7">
        <v>-6.6</v>
      </c>
      <c r="Y567" s="8">
        <v>-9.59</v>
      </c>
      <c r="Z567" s="8">
        <v>48923.14</v>
      </c>
      <c r="AA567" s="7">
        <v>22.61</v>
      </c>
      <c r="AB567" s="7">
        <v>4.5199999999999996</v>
      </c>
      <c r="AC567" s="8">
        <v>-0.4</v>
      </c>
      <c r="AD567" s="9">
        <v>16793317527.120001</v>
      </c>
    </row>
    <row r="568" spans="1:30" ht="15" x14ac:dyDescent="0.25">
      <c r="A568" s="3" t="s">
        <v>135</v>
      </c>
      <c r="B568" s="7">
        <v>23.16</v>
      </c>
      <c r="C568" s="7">
        <v>6.41</v>
      </c>
      <c r="D568" s="7">
        <v>5.12</v>
      </c>
      <c r="E568" s="7">
        <v>1.02</v>
      </c>
      <c r="F568" s="7">
        <v>0.51</v>
      </c>
      <c r="G568" s="7">
        <v>72.66</v>
      </c>
      <c r="H568" s="7">
        <v>77.8</v>
      </c>
      <c r="I568" s="7">
        <v>51.31</v>
      </c>
      <c r="J568" s="7">
        <v>3.38</v>
      </c>
      <c r="K568" s="7">
        <v>5.18</v>
      </c>
      <c r="L568" s="7">
        <v>1.46</v>
      </c>
      <c r="M568" s="7">
        <v>0.44</v>
      </c>
      <c r="N568" s="7">
        <v>2.63</v>
      </c>
      <c r="O568" s="7">
        <v>5.41</v>
      </c>
      <c r="P568" s="7">
        <v>-0.59</v>
      </c>
      <c r="Q568" s="7">
        <v>3.29</v>
      </c>
      <c r="R568" s="7">
        <v>20</v>
      </c>
      <c r="S568" s="7">
        <v>9.93</v>
      </c>
      <c r="T568" s="7">
        <v>16.23</v>
      </c>
      <c r="U568" s="7">
        <v>0.5</v>
      </c>
      <c r="V568" s="7">
        <v>0.49</v>
      </c>
      <c r="W568" s="7">
        <v>0.19</v>
      </c>
      <c r="X568" s="7">
        <v>-6.6</v>
      </c>
      <c r="Y568" s="8">
        <v>-9.59</v>
      </c>
      <c r="Z568" s="9">
        <v>40328155.57</v>
      </c>
      <c r="AA568" s="7">
        <v>22.61</v>
      </c>
      <c r="AB568" s="7">
        <v>4.5199999999999996</v>
      </c>
      <c r="AC568" s="8">
        <v>-0.32</v>
      </c>
      <c r="AD568" s="9">
        <v>16793317527.120001</v>
      </c>
    </row>
    <row r="569" spans="1:30" ht="15" x14ac:dyDescent="0.25">
      <c r="A569" s="3" t="s">
        <v>216</v>
      </c>
      <c r="B569" s="7">
        <v>7.98</v>
      </c>
      <c r="C569" s="7">
        <v>0.19</v>
      </c>
      <c r="D569" s="7">
        <v>9.08</v>
      </c>
      <c r="E569" s="7">
        <v>1.72</v>
      </c>
      <c r="F569" s="7">
        <v>0.79</v>
      </c>
      <c r="G569" s="7">
        <v>12.87</v>
      </c>
      <c r="H569" s="7">
        <v>5.99</v>
      </c>
      <c r="I569" s="7">
        <v>7.46</v>
      </c>
      <c r="J569" s="7">
        <v>11.31</v>
      </c>
      <c r="K569" s="7">
        <v>11.23</v>
      </c>
      <c r="L569" s="7">
        <v>-0.08</v>
      </c>
      <c r="M569" s="7">
        <v>-0.01</v>
      </c>
      <c r="N569" s="7">
        <v>0.68</v>
      </c>
      <c r="O569" s="7">
        <v>2.14</v>
      </c>
      <c r="P569" s="7">
        <v>-3.35</v>
      </c>
      <c r="Q569" s="7">
        <v>1.93</v>
      </c>
      <c r="R569" s="7">
        <v>18.93</v>
      </c>
      <c r="S569" s="7">
        <v>8.69</v>
      </c>
      <c r="T569" s="8">
        <v>8.4</v>
      </c>
      <c r="U569" s="7">
        <v>0.46</v>
      </c>
      <c r="V569" s="7">
        <v>0.54</v>
      </c>
      <c r="W569" s="7">
        <v>1.1599999999999999</v>
      </c>
      <c r="X569" s="7">
        <v>0</v>
      </c>
      <c r="Y569" s="8">
        <v>0</v>
      </c>
      <c r="Z569" s="9">
        <v>5147239.57</v>
      </c>
      <c r="AA569" s="7">
        <v>4.6399999999999997</v>
      </c>
      <c r="AB569" s="7">
        <v>0.88</v>
      </c>
      <c r="AC569" s="8">
        <v>0.19</v>
      </c>
      <c r="AD569" s="9">
        <v>3969741176</v>
      </c>
    </row>
    <row r="570" spans="1:30" ht="15" x14ac:dyDescent="0.25">
      <c r="A570" s="3" t="s">
        <v>173</v>
      </c>
      <c r="B570" s="7">
        <v>20.78</v>
      </c>
      <c r="C570" s="7">
        <v>2.08</v>
      </c>
      <c r="D570" s="7">
        <v>10.16</v>
      </c>
      <c r="E570" s="7">
        <v>1.1200000000000001</v>
      </c>
      <c r="F570" s="7">
        <v>0.43</v>
      </c>
      <c r="G570" s="7">
        <v>16.37</v>
      </c>
      <c r="H570" s="7">
        <v>6.98</v>
      </c>
      <c r="I570" s="7">
        <v>3.73</v>
      </c>
      <c r="J570" s="7">
        <v>5.43</v>
      </c>
      <c r="K570" s="7">
        <v>7.96</v>
      </c>
      <c r="L570" s="7">
        <v>2.5299999999999998</v>
      </c>
      <c r="M570" s="7">
        <v>0.52</v>
      </c>
      <c r="N570" s="7">
        <v>0.38</v>
      </c>
      <c r="O570" s="7">
        <v>1.26</v>
      </c>
      <c r="P570" s="7">
        <v>-1.1299999999999999</v>
      </c>
      <c r="Q570" s="7">
        <v>2.2400000000000002</v>
      </c>
      <c r="R570" s="7">
        <v>11.06</v>
      </c>
      <c r="S570" s="7">
        <v>4.24</v>
      </c>
      <c r="T570" s="7">
        <v>9.5500000000000007</v>
      </c>
      <c r="U570" s="7">
        <v>0.38</v>
      </c>
      <c r="V570" s="7">
        <v>0.62</v>
      </c>
      <c r="W570" s="7">
        <v>1.1399999999999999</v>
      </c>
      <c r="X570" s="7">
        <v>16.82</v>
      </c>
      <c r="Y570" s="8">
        <v>0</v>
      </c>
      <c r="Z570" s="9">
        <v>16650163.390000001</v>
      </c>
      <c r="AA570" s="7">
        <v>18.489999999999998</v>
      </c>
      <c r="AB570" s="7">
        <v>2.0499999999999998</v>
      </c>
      <c r="AC570" s="8">
        <v>7.0000000000000007E-2</v>
      </c>
      <c r="AD570" s="9">
        <v>2996008450</v>
      </c>
    </row>
    <row r="571" spans="1:30" ht="15" x14ac:dyDescent="0.25">
      <c r="A571" s="3" t="s">
        <v>501</v>
      </c>
      <c r="B571" s="7">
        <v>22.96</v>
      </c>
      <c r="C571" s="7">
        <v>0</v>
      </c>
      <c r="D571" s="7">
        <v>-4.51</v>
      </c>
      <c r="E571" s="7">
        <v>-0.28999999999999998</v>
      </c>
      <c r="F571" s="7">
        <v>0.43</v>
      </c>
      <c r="G571" s="7">
        <v>32.549999999999997</v>
      </c>
      <c r="H571" s="7">
        <v>17.579999999999998</v>
      </c>
      <c r="I571" s="7">
        <v>-12.61</v>
      </c>
      <c r="J571" s="7">
        <v>3.23</v>
      </c>
      <c r="K571" s="7">
        <v>11.05</v>
      </c>
      <c r="L571" s="7">
        <v>9.5500000000000007</v>
      </c>
      <c r="M571" s="7">
        <v>0</v>
      </c>
      <c r="N571" s="7">
        <v>0.56999999999999995</v>
      </c>
      <c r="O571" s="7">
        <v>-0.51</v>
      </c>
      <c r="P571" s="7">
        <v>-0.82</v>
      </c>
      <c r="Q571" s="7">
        <v>0.36</v>
      </c>
      <c r="R571" s="7">
        <v>-6.51</v>
      </c>
      <c r="S571" s="7">
        <v>-9.52</v>
      </c>
      <c r="T571" s="7">
        <v>-68.12</v>
      </c>
      <c r="U571" s="7">
        <v>-1.46</v>
      </c>
      <c r="V571" s="7">
        <v>2.46</v>
      </c>
      <c r="W571" s="7">
        <v>0.75</v>
      </c>
      <c r="X571" s="7">
        <v>13.47</v>
      </c>
      <c r="Y571" s="8">
        <v>0</v>
      </c>
      <c r="Z571" s="8">
        <v>3770.14</v>
      </c>
      <c r="AA571" s="7">
        <v>-78.319999999999993</v>
      </c>
      <c r="AB571" s="7">
        <v>-5.0999999999999996</v>
      </c>
      <c r="AC571" s="8">
        <v>-7.0000000000000007E-2</v>
      </c>
      <c r="AD571" s="9">
        <v>45326959.600000001</v>
      </c>
    </row>
    <row r="572" spans="1:30" ht="15" x14ac:dyDescent="0.25">
      <c r="A572" s="3" t="s">
        <v>440</v>
      </c>
      <c r="B572" s="7">
        <v>4.24</v>
      </c>
      <c r="C572" s="7">
        <v>0</v>
      </c>
      <c r="D572" s="7">
        <v>-0.83</v>
      </c>
      <c r="E572" s="7">
        <v>-0.05</v>
      </c>
      <c r="F572" s="7">
        <v>0.08</v>
      </c>
      <c r="G572" s="7">
        <v>32.549999999999997</v>
      </c>
      <c r="H572" s="7">
        <v>17.579999999999998</v>
      </c>
      <c r="I572" s="7">
        <v>-12.61</v>
      </c>
      <c r="J572" s="7">
        <v>0.6</v>
      </c>
      <c r="K572" s="7">
        <v>11.05</v>
      </c>
      <c r="L572" s="7">
        <v>9.5500000000000007</v>
      </c>
      <c r="M572" s="7">
        <v>0</v>
      </c>
      <c r="N572" s="7">
        <v>0.1</v>
      </c>
      <c r="O572" s="7">
        <v>-0.09</v>
      </c>
      <c r="P572" s="7">
        <v>-0.15</v>
      </c>
      <c r="Q572" s="7">
        <v>0.36</v>
      </c>
      <c r="R572" s="7">
        <v>-6.51</v>
      </c>
      <c r="S572" s="7">
        <v>-9.52</v>
      </c>
      <c r="T572" s="8">
        <v>-68.12</v>
      </c>
      <c r="U572" s="7">
        <v>-1.46</v>
      </c>
      <c r="V572" s="7">
        <v>2.46</v>
      </c>
      <c r="W572" s="7">
        <v>0.75</v>
      </c>
      <c r="X572" s="7">
        <v>13.47</v>
      </c>
      <c r="Y572" s="8">
        <v>0</v>
      </c>
      <c r="Z572" s="8">
        <v>1843.54</v>
      </c>
      <c r="AA572" s="7">
        <v>-78.319999999999993</v>
      </c>
      <c r="AB572" s="7">
        <v>-5.0999999999999996</v>
      </c>
      <c r="AC572" s="8">
        <v>-0.01</v>
      </c>
      <c r="AD572" s="9">
        <v>45326959.600000001</v>
      </c>
    </row>
    <row r="573" spans="1:30" ht="15" x14ac:dyDescent="0.25">
      <c r="A573" s="3" t="s">
        <v>331</v>
      </c>
      <c r="B573" s="7">
        <v>2.35</v>
      </c>
      <c r="C573" s="7">
        <v>4.59</v>
      </c>
      <c r="D573" s="7">
        <v>4.8</v>
      </c>
      <c r="E573" s="7">
        <v>0.87</v>
      </c>
      <c r="F573" s="7">
        <v>0.49</v>
      </c>
      <c r="G573" s="7">
        <v>35.549999999999997</v>
      </c>
      <c r="H573" s="7">
        <v>15.73</v>
      </c>
      <c r="I573" s="7">
        <v>13.65</v>
      </c>
      <c r="J573" s="7">
        <v>4.16</v>
      </c>
      <c r="K573" s="7">
        <v>2.91</v>
      </c>
      <c r="L573" s="7">
        <v>-1.25</v>
      </c>
      <c r="M573" s="7">
        <v>-0.26</v>
      </c>
      <c r="N573" s="7">
        <v>0.66</v>
      </c>
      <c r="O573" s="7">
        <v>5.13</v>
      </c>
      <c r="P573" s="7">
        <v>-0.94</v>
      </c>
      <c r="Q573" s="7">
        <v>1.26</v>
      </c>
      <c r="R573" s="7">
        <v>18.21</v>
      </c>
      <c r="S573" s="7">
        <v>10.32</v>
      </c>
      <c r="T573" s="7">
        <v>13.48</v>
      </c>
      <c r="U573" s="7">
        <v>0.56999999999999995</v>
      </c>
      <c r="V573" s="7">
        <v>0.43</v>
      </c>
      <c r="W573" s="7">
        <v>0.76</v>
      </c>
      <c r="X573" s="7">
        <v>3.58</v>
      </c>
      <c r="Y573" s="8">
        <v>0</v>
      </c>
      <c r="Z573" s="9">
        <v>318258.61</v>
      </c>
      <c r="AA573" s="7">
        <v>2.69</v>
      </c>
      <c r="AB573" s="7">
        <v>0.49</v>
      </c>
      <c r="AC573" s="8">
        <v>7.0000000000000007E-2</v>
      </c>
      <c r="AD573" s="9">
        <v>155302955.40000001</v>
      </c>
    </row>
    <row r="574" spans="1:30" ht="15" x14ac:dyDescent="0.25">
      <c r="A574" s="3" t="s">
        <v>73</v>
      </c>
      <c r="B574" s="7">
        <v>11.85</v>
      </c>
      <c r="C574" s="7">
        <v>6.61</v>
      </c>
      <c r="D574" s="7">
        <v>11.29</v>
      </c>
      <c r="E574" s="7">
        <v>1.26</v>
      </c>
      <c r="F574" s="7">
        <v>0.34</v>
      </c>
      <c r="G574" s="7">
        <v>3.97</v>
      </c>
      <c r="H574" s="7">
        <v>1.5</v>
      </c>
      <c r="I574" s="7">
        <v>1</v>
      </c>
      <c r="J574" s="7">
        <v>7.5</v>
      </c>
      <c r="K574" s="7">
        <v>15.24</v>
      </c>
      <c r="L574" s="7">
        <v>7.74</v>
      </c>
      <c r="M574" s="7">
        <v>1.3</v>
      </c>
      <c r="N574" s="7">
        <v>0.11</v>
      </c>
      <c r="O574" s="7">
        <v>1.07</v>
      </c>
      <c r="P574" s="7">
        <v>-0.94</v>
      </c>
      <c r="Q574" s="7">
        <v>1.98</v>
      </c>
      <c r="R574" s="7">
        <v>11.18</v>
      </c>
      <c r="S574" s="7">
        <v>3</v>
      </c>
      <c r="T574" s="7">
        <v>5.86</v>
      </c>
      <c r="U574" s="7">
        <v>0.27</v>
      </c>
      <c r="V574" s="7">
        <v>0.73</v>
      </c>
      <c r="W574" s="7">
        <v>3.01</v>
      </c>
      <c r="X574" s="7">
        <v>7.24</v>
      </c>
      <c r="Y574" s="8">
        <v>-5.6</v>
      </c>
      <c r="Z574" s="9">
        <v>77449987.209999993</v>
      </c>
      <c r="AA574" s="7">
        <v>9.39</v>
      </c>
      <c r="AB574" s="7">
        <v>1.05</v>
      </c>
      <c r="AC574" s="8">
        <v>0.32</v>
      </c>
      <c r="AD574" s="9">
        <v>13214546554.799999</v>
      </c>
    </row>
    <row r="575" spans="1:30" ht="15" x14ac:dyDescent="0.25">
      <c r="A575" s="3" t="s">
        <v>278</v>
      </c>
      <c r="B575" s="7">
        <v>79.23</v>
      </c>
      <c r="C575" s="7">
        <v>16.32</v>
      </c>
      <c r="D575" s="7">
        <v>3.82</v>
      </c>
      <c r="E575" s="7">
        <v>3.11</v>
      </c>
      <c r="F575" s="7">
        <v>1.27</v>
      </c>
      <c r="G575" s="7">
        <v>45.28</v>
      </c>
      <c r="H575" s="7">
        <v>46.62</v>
      </c>
      <c r="I575" s="7">
        <v>31.36</v>
      </c>
      <c r="J575" s="7">
        <v>2.57</v>
      </c>
      <c r="K575" s="7">
        <v>2.67</v>
      </c>
      <c r="L575" s="7">
        <v>-0.14000000000000001</v>
      </c>
      <c r="M575" s="7">
        <v>-0.16</v>
      </c>
      <c r="N575" s="7">
        <v>1.2</v>
      </c>
      <c r="O575" s="7">
        <v>5.05</v>
      </c>
      <c r="P575" s="7">
        <v>-2.5499999999999998</v>
      </c>
      <c r="Q575" s="7">
        <v>2.02</v>
      </c>
      <c r="R575" s="7">
        <v>81.47</v>
      </c>
      <c r="S575" s="7">
        <v>33.340000000000003</v>
      </c>
      <c r="T575" s="7">
        <v>50.24</v>
      </c>
      <c r="U575" s="7">
        <v>0.41</v>
      </c>
      <c r="V575" s="7">
        <v>0.59</v>
      </c>
      <c r="W575" s="7">
        <v>1.06</v>
      </c>
      <c r="X575" s="7">
        <v>47.87</v>
      </c>
      <c r="Y575" s="8">
        <v>50.28</v>
      </c>
      <c r="Z575" s="9">
        <v>3637678.96</v>
      </c>
      <c r="AA575" s="7">
        <v>25.44</v>
      </c>
      <c r="AB575" s="7">
        <v>20.72</v>
      </c>
      <c r="AC575" s="8">
        <v>0.02</v>
      </c>
      <c r="AD575" s="9">
        <v>9006320620.5599995</v>
      </c>
    </row>
    <row r="576" spans="1:30" ht="15" x14ac:dyDescent="0.25">
      <c r="A576" s="3" t="s">
        <v>408</v>
      </c>
      <c r="B576" s="7">
        <v>90</v>
      </c>
      <c r="C576" s="7">
        <v>15.8</v>
      </c>
      <c r="D576" s="7">
        <v>4.34</v>
      </c>
      <c r="E576" s="7">
        <v>3.54</v>
      </c>
      <c r="F576" s="7">
        <v>1.45</v>
      </c>
      <c r="G576" s="7">
        <v>45.28</v>
      </c>
      <c r="H576" s="7">
        <v>46.62</v>
      </c>
      <c r="I576" s="7">
        <v>31.36</v>
      </c>
      <c r="J576" s="7">
        <v>2.92</v>
      </c>
      <c r="K576" s="7">
        <v>2.67</v>
      </c>
      <c r="L576" s="7">
        <v>-0.14000000000000001</v>
      </c>
      <c r="M576" s="7">
        <v>-0.16</v>
      </c>
      <c r="N576" s="7">
        <v>1.36</v>
      </c>
      <c r="O576" s="7">
        <v>5.73</v>
      </c>
      <c r="P576" s="7">
        <v>-2.9</v>
      </c>
      <c r="Q576" s="7">
        <v>2.02</v>
      </c>
      <c r="R576" s="7">
        <v>81.47</v>
      </c>
      <c r="S576" s="7">
        <v>33.340000000000003</v>
      </c>
      <c r="T576" s="7">
        <v>50.24</v>
      </c>
      <c r="U576" s="7">
        <v>0.41</v>
      </c>
      <c r="V576" s="7">
        <v>0.59</v>
      </c>
      <c r="W576" s="7">
        <v>1.06</v>
      </c>
      <c r="X576" s="7">
        <v>47.87</v>
      </c>
      <c r="Y576" s="8">
        <v>50.28</v>
      </c>
      <c r="Z576" s="8">
        <v>20562.25</v>
      </c>
      <c r="AA576" s="7">
        <v>25.44</v>
      </c>
      <c r="AB576" s="7">
        <v>20.72</v>
      </c>
      <c r="AC576" s="8">
        <v>0.02</v>
      </c>
      <c r="AD576" s="9">
        <v>9006320620.5599995</v>
      </c>
    </row>
    <row r="577" spans="1:30" ht="15" x14ac:dyDescent="0.25">
      <c r="A577" s="3" t="s">
        <v>167</v>
      </c>
      <c r="B577" s="7">
        <v>90.21</v>
      </c>
      <c r="C577" s="7">
        <v>15.77</v>
      </c>
      <c r="D577" s="7">
        <v>4.3499999999999996</v>
      </c>
      <c r="E577" s="7">
        <v>3.55</v>
      </c>
      <c r="F577" s="7">
        <v>1.45</v>
      </c>
      <c r="G577" s="7">
        <v>45.28</v>
      </c>
      <c r="H577" s="7">
        <v>46.62</v>
      </c>
      <c r="I577" s="7">
        <v>31.36</v>
      </c>
      <c r="J577" s="7">
        <v>2.93</v>
      </c>
      <c r="K577" s="7">
        <v>2.67</v>
      </c>
      <c r="L577" s="7">
        <v>-0.14000000000000001</v>
      </c>
      <c r="M577" s="7">
        <v>-0.16</v>
      </c>
      <c r="N577" s="7">
        <v>1.37</v>
      </c>
      <c r="O577" s="7">
        <v>5.75</v>
      </c>
      <c r="P577" s="7">
        <v>-2.9</v>
      </c>
      <c r="Q577" s="7">
        <v>2.02</v>
      </c>
      <c r="R577" s="7">
        <v>81.47</v>
      </c>
      <c r="S577" s="7">
        <v>33.340000000000003</v>
      </c>
      <c r="T577" s="7">
        <v>50.24</v>
      </c>
      <c r="U577" s="7">
        <v>0.41</v>
      </c>
      <c r="V577" s="7">
        <v>0.59</v>
      </c>
      <c r="W577" s="7">
        <v>1.06</v>
      </c>
      <c r="X577" s="7">
        <v>47.87</v>
      </c>
      <c r="Y577" s="8">
        <v>50.28</v>
      </c>
      <c r="Z577" s="9">
        <v>19807780.5</v>
      </c>
      <c r="AA577" s="7">
        <v>25.44</v>
      </c>
      <c r="AB577" s="7">
        <v>20.72</v>
      </c>
      <c r="AC577" s="8">
        <v>0.02</v>
      </c>
      <c r="AD577" s="9">
        <v>9006320620.5599995</v>
      </c>
    </row>
    <row r="578" spans="1:30" ht="15" x14ac:dyDescent="0.25">
      <c r="A578" s="3" t="s">
        <v>234</v>
      </c>
      <c r="B578" s="7">
        <v>8.08</v>
      </c>
      <c r="C578" s="7">
        <v>21.58</v>
      </c>
      <c r="D578" s="7">
        <v>1.0900000000000001</v>
      </c>
      <c r="E578" s="7">
        <v>0.44</v>
      </c>
      <c r="F578" s="7">
        <v>0.26</v>
      </c>
      <c r="G578" s="7">
        <v>30.5</v>
      </c>
      <c r="H578" s="7">
        <v>30.88</v>
      </c>
      <c r="I578" s="7">
        <v>27.03</v>
      </c>
      <c r="J578" s="7">
        <v>0.95</v>
      </c>
      <c r="K578" s="7">
        <v>0.87</v>
      </c>
      <c r="L578" s="7">
        <v>-0.1</v>
      </c>
      <c r="M578" s="7">
        <v>-0.05</v>
      </c>
      <c r="N578" s="7">
        <v>0.28999999999999998</v>
      </c>
      <c r="O578" s="7">
        <v>0.71</v>
      </c>
      <c r="P578" s="7">
        <v>-0.52</v>
      </c>
      <c r="Q578" s="7">
        <v>3.69</v>
      </c>
      <c r="R578" s="7">
        <v>40.68</v>
      </c>
      <c r="S578" s="7">
        <v>23.86</v>
      </c>
      <c r="T578" s="7">
        <v>26.93</v>
      </c>
      <c r="U578" s="7">
        <v>0.59</v>
      </c>
      <c r="V578" s="7">
        <v>0.34</v>
      </c>
      <c r="W578" s="7">
        <v>0.88</v>
      </c>
      <c r="X578" s="7">
        <v>31.89</v>
      </c>
      <c r="Y578" s="8">
        <v>0</v>
      </c>
      <c r="Z578" s="9">
        <v>5164465.79</v>
      </c>
      <c r="AA578" s="7">
        <v>18.3</v>
      </c>
      <c r="AB578" s="7">
        <v>7.45</v>
      </c>
      <c r="AC578" s="8">
        <v>0</v>
      </c>
      <c r="AD578" s="9">
        <v>10257110530.84</v>
      </c>
    </row>
    <row r="579" spans="1:30" ht="15" x14ac:dyDescent="0.25">
      <c r="A579" s="3" t="s">
        <v>36</v>
      </c>
      <c r="B579" s="7">
        <v>8.39</v>
      </c>
      <c r="C579" s="7">
        <v>22.86</v>
      </c>
      <c r="D579" s="7">
        <v>1.1299999999999999</v>
      </c>
      <c r="E579" s="7">
        <v>0.46</v>
      </c>
      <c r="F579" s="7">
        <v>0.27</v>
      </c>
      <c r="G579" s="7">
        <v>30.5</v>
      </c>
      <c r="H579" s="7">
        <v>30.88</v>
      </c>
      <c r="I579" s="7">
        <v>27.03</v>
      </c>
      <c r="J579" s="7">
        <v>0.99</v>
      </c>
      <c r="K579" s="7">
        <v>0.87</v>
      </c>
      <c r="L579" s="7">
        <v>-0.1</v>
      </c>
      <c r="M579" s="7">
        <v>-0.05</v>
      </c>
      <c r="N579" s="7">
        <v>0.3</v>
      </c>
      <c r="O579" s="7">
        <v>0.73</v>
      </c>
      <c r="P579" s="7">
        <v>-0.54</v>
      </c>
      <c r="Q579" s="7">
        <v>3.69</v>
      </c>
      <c r="R579" s="7">
        <v>40.68</v>
      </c>
      <c r="S579" s="7">
        <v>23.86</v>
      </c>
      <c r="T579" s="7">
        <v>26.93</v>
      </c>
      <c r="U579" s="7">
        <v>0.59</v>
      </c>
      <c r="V579" s="7">
        <v>0.34</v>
      </c>
      <c r="W579" s="7">
        <v>0.88</v>
      </c>
      <c r="X579" s="7">
        <v>31.89</v>
      </c>
      <c r="Y579" s="8">
        <v>0</v>
      </c>
      <c r="Z579" s="9">
        <v>171533809.88999999</v>
      </c>
      <c r="AA579" s="7">
        <v>18.3</v>
      </c>
      <c r="AB579" s="7">
        <v>7.45</v>
      </c>
      <c r="AC579" s="8">
        <v>0</v>
      </c>
      <c r="AD579" s="9">
        <v>10257110530.84</v>
      </c>
    </row>
    <row r="580" spans="1:30" ht="15" x14ac:dyDescent="0.25">
      <c r="A580" s="3" t="s">
        <v>511</v>
      </c>
      <c r="B580" s="7">
        <v>14.5</v>
      </c>
      <c r="C580" s="7">
        <v>13.23</v>
      </c>
      <c r="D580" s="7">
        <v>1.95</v>
      </c>
      <c r="E580" s="7">
        <v>0.79</v>
      </c>
      <c r="F580" s="7">
        <v>0.46</v>
      </c>
      <c r="G580" s="7">
        <v>30.5</v>
      </c>
      <c r="H580" s="7">
        <v>30.88</v>
      </c>
      <c r="I580" s="7">
        <v>27.03</v>
      </c>
      <c r="J580" s="7">
        <v>1.7</v>
      </c>
      <c r="K580" s="7">
        <v>0.87</v>
      </c>
      <c r="L580" s="7">
        <v>-0.1</v>
      </c>
      <c r="M580" s="7">
        <v>-0.05</v>
      </c>
      <c r="N580" s="7">
        <v>0.53</v>
      </c>
      <c r="O580" s="7">
        <v>1.27</v>
      </c>
      <c r="P580" s="7">
        <v>-0.93</v>
      </c>
      <c r="Q580" s="7">
        <v>3.69</v>
      </c>
      <c r="R580" s="7">
        <v>40.68</v>
      </c>
      <c r="S580" s="7">
        <v>23.86</v>
      </c>
      <c r="T580" s="7">
        <v>26.93</v>
      </c>
      <c r="U580" s="7">
        <v>0.59</v>
      </c>
      <c r="V580" s="7">
        <v>0.34</v>
      </c>
      <c r="W580" s="7">
        <v>0.88</v>
      </c>
      <c r="X580" s="7">
        <v>31.89</v>
      </c>
      <c r="Y580" s="8">
        <v>0</v>
      </c>
      <c r="Z580" s="8">
        <v>2089</v>
      </c>
      <c r="AA580" s="7">
        <v>18.3</v>
      </c>
      <c r="AB580" s="7">
        <v>7.45</v>
      </c>
      <c r="AC580" s="8">
        <v>0.01</v>
      </c>
      <c r="AD580" s="9">
        <v>10257110530.84</v>
      </c>
    </row>
    <row r="581" spans="1:30" ht="15" x14ac:dyDescent="0.25">
      <c r="A581" s="3" t="s">
        <v>26</v>
      </c>
      <c r="B581" s="7">
        <v>72.83</v>
      </c>
      <c r="C581" s="7">
        <v>16.36</v>
      </c>
      <c r="D581" s="7">
        <v>3.2</v>
      </c>
      <c r="E581" s="7">
        <v>2.04</v>
      </c>
      <c r="F581" s="7">
        <v>0.83</v>
      </c>
      <c r="G581" s="7">
        <v>58.69</v>
      </c>
      <c r="H581" s="7">
        <v>48.6</v>
      </c>
      <c r="I581" s="7">
        <v>40.47</v>
      </c>
      <c r="J581" s="7">
        <v>2.67</v>
      </c>
      <c r="K581" s="7">
        <v>2.84</v>
      </c>
      <c r="L581" s="7">
        <v>0.17</v>
      </c>
      <c r="M581" s="7">
        <v>0.13</v>
      </c>
      <c r="N581" s="7">
        <v>1.3</v>
      </c>
      <c r="O581" s="7">
        <v>16.02</v>
      </c>
      <c r="P581" s="7">
        <v>-1.04</v>
      </c>
      <c r="Q581" s="7">
        <v>1.33</v>
      </c>
      <c r="R581" s="7">
        <v>63.77</v>
      </c>
      <c r="S581" s="7">
        <v>25.77</v>
      </c>
      <c r="T581" s="7">
        <v>44.29</v>
      </c>
      <c r="U581" s="7">
        <v>0.4</v>
      </c>
      <c r="V581" s="7">
        <v>0.59</v>
      </c>
      <c r="W581" s="7">
        <v>0.64</v>
      </c>
      <c r="X581" s="7">
        <v>25.41</v>
      </c>
      <c r="Y581" s="8">
        <v>53.57</v>
      </c>
      <c r="Z581" s="9">
        <v>2134294218.5</v>
      </c>
      <c r="AA581" s="7">
        <v>35.67</v>
      </c>
      <c r="AB581" s="7">
        <v>22.75</v>
      </c>
      <c r="AC581" s="8">
        <v>0.03</v>
      </c>
      <c r="AD581" s="9">
        <v>364080087788.28998</v>
      </c>
    </row>
    <row r="582" spans="1:30" ht="15" x14ac:dyDescent="0.25">
      <c r="A582" s="3" t="s">
        <v>130</v>
      </c>
      <c r="B582" s="7">
        <v>10.68</v>
      </c>
      <c r="C582" s="7">
        <v>1.84</v>
      </c>
      <c r="D582" s="7">
        <v>23.14</v>
      </c>
      <c r="E582" s="7">
        <v>3.79</v>
      </c>
      <c r="F582" s="7">
        <v>0.96</v>
      </c>
      <c r="G582" s="7">
        <v>37.99</v>
      </c>
      <c r="H582" s="7">
        <v>28.26</v>
      </c>
      <c r="I582" s="7">
        <v>13.88</v>
      </c>
      <c r="J582" s="7">
        <v>11.37</v>
      </c>
      <c r="K582" s="7">
        <v>14.74</v>
      </c>
      <c r="L582" s="7">
        <v>3.37</v>
      </c>
      <c r="M582" s="7">
        <v>1.1299999999999999</v>
      </c>
      <c r="N582" s="7">
        <v>3.21</v>
      </c>
      <c r="O582" s="7">
        <v>4.0199999999999996</v>
      </c>
      <c r="P582" s="7">
        <v>-1.58</v>
      </c>
      <c r="Q582" s="7">
        <v>2.5499999999999998</v>
      </c>
      <c r="R582" s="7">
        <v>16.399999999999999</v>
      </c>
      <c r="S582" s="7">
        <v>4.1399999999999997</v>
      </c>
      <c r="T582" s="7">
        <v>8.1</v>
      </c>
      <c r="U582" s="7">
        <v>0.25</v>
      </c>
      <c r="V582" s="7">
        <v>0.75</v>
      </c>
      <c r="W582" s="7">
        <v>0.3</v>
      </c>
      <c r="X582" s="7">
        <v>571.04</v>
      </c>
      <c r="Y582" s="8">
        <v>537.78</v>
      </c>
      <c r="Z582" s="9">
        <v>29252875.039999999</v>
      </c>
      <c r="AA582" s="7">
        <v>2.81</v>
      </c>
      <c r="AB582" s="7">
        <v>0.46</v>
      </c>
      <c r="AC582" s="8">
        <v>0.21</v>
      </c>
      <c r="AD582" s="9">
        <v>10424461639.9</v>
      </c>
    </row>
    <row r="583" spans="1:30" ht="15" x14ac:dyDescent="0.25">
      <c r="A583" s="3" t="s">
        <v>524</v>
      </c>
      <c r="B583" s="7">
        <v>16.13</v>
      </c>
      <c r="C583" s="7">
        <v>3.61</v>
      </c>
      <c r="D583" s="7">
        <v>8.07</v>
      </c>
      <c r="E583" s="7">
        <v>1.49</v>
      </c>
      <c r="F583" s="7">
        <v>0.51</v>
      </c>
      <c r="G583" s="7">
        <v>5.05</v>
      </c>
      <c r="H583" s="7">
        <v>1.91</v>
      </c>
      <c r="I583" s="7">
        <v>1.64</v>
      </c>
      <c r="J583" s="7">
        <v>6.91</v>
      </c>
      <c r="K583" s="7">
        <v>10.43</v>
      </c>
      <c r="L583" s="7">
        <v>3.53</v>
      </c>
      <c r="M583" s="7">
        <v>0.76</v>
      </c>
      <c r="N583" s="7">
        <v>0.13</v>
      </c>
      <c r="O583" s="7">
        <v>1.85</v>
      </c>
      <c r="P583" s="7">
        <v>-1.05</v>
      </c>
      <c r="Q583" s="7">
        <v>2.15</v>
      </c>
      <c r="R583" s="7">
        <v>18.52</v>
      </c>
      <c r="S583" s="7">
        <v>6.32</v>
      </c>
      <c r="T583" s="7">
        <v>7.9</v>
      </c>
      <c r="U583" s="7">
        <v>0.34</v>
      </c>
      <c r="V583" s="7">
        <v>0.66</v>
      </c>
      <c r="W583" s="7">
        <v>3.86</v>
      </c>
      <c r="X583" s="7">
        <v>8.4700000000000006</v>
      </c>
      <c r="Y583" s="8">
        <v>0</v>
      </c>
      <c r="Z583" s="9">
        <v>205636428.21000001</v>
      </c>
      <c r="AA583" s="7">
        <v>10.8</v>
      </c>
      <c r="AB583" s="7">
        <v>2</v>
      </c>
      <c r="AC583" s="8">
        <v>-0.18</v>
      </c>
      <c r="AD583" s="9">
        <v>18791450000</v>
      </c>
    </row>
    <row r="584" spans="1:30" ht="15" x14ac:dyDescent="0.25">
      <c r="A584" s="3" t="s">
        <v>42</v>
      </c>
      <c r="B584" s="7">
        <v>2.33</v>
      </c>
      <c r="C584" s="7">
        <v>0</v>
      </c>
      <c r="D584" s="7">
        <v>-8.11</v>
      </c>
      <c r="E584" s="7">
        <v>0.66</v>
      </c>
      <c r="F584" s="7">
        <v>0.11</v>
      </c>
      <c r="G584" s="7">
        <v>30.03</v>
      </c>
      <c r="H584" s="7">
        <v>-0.96</v>
      </c>
      <c r="I584" s="7">
        <v>-1.49</v>
      </c>
      <c r="J584" s="7">
        <v>-12.67</v>
      </c>
      <c r="K584" s="7">
        <v>-40.39</v>
      </c>
      <c r="L584" s="7">
        <v>-27.72</v>
      </c>
      <c r="M584" s="7">
        <v>1.45</v>
      </c>
      <c r="N584" s="7">
        <v>0.12</v>
      </c>
      <c r="O584" s="7">
        <v>-2.65</v>
      </c>
      <c r="P584" s="7">
        <v>-0.21</v>
      </c>
      <c r="Q584" s="7">
        <v>0.92</v>
      </c>
      <c r="R584" s="7">
        <v>-8.15</v>
      </c>
      <c r="S584" s="7">
        <v>-1.32</v>
      </c>
      <c r="T584" s="7">
        <v>-9.89</v>
      </c>
      <c r="U584" s="7">
        <v>0.16</v>
      </c>
      <c r="V584" s="7">
        <v>0.84</v>
      </c>
      <c r="W584" s="7">
        <v>0.89</v>
      </c>
      <c r="X584" s="7">
        <v>9.2899999999999991</v>
      </c>
      <c r="Y584" s="8">
        <v>0</v>
      </c>
      <c r="Z584" s="9">
        <v>129180697.81999999</v>
      </c>
      <c r="AA584" s="7">
        <v>3.53</v>
      </c>
      <c r="AB584" s="7">
        <v>-0.28999999999999998</v>
      </c>
      <c r="AC584" s="8">
        <v>0.06</v>
      </c>
      <c r="AD584" s="9">
        <v>3724332244.48</v>
      </c>
    </row>
    <row r="585" spans="1:30" ht="15" x14ac:dyDescent="0.25">
      <c r="A585" s="3" t="s">
        <v>274</v>
      </c>
      <c r="B585" s="7">
        <v>8.85</v>
      </c>
      <c r="C585" s="7">
        <v>2.57</v>
      </c>
      <c r="D585" s="7">
        <v>11.43</v>
      </c>
      <c r="E585" s="7">
        <v>2.5499999999999998</v>
      </c>
      <c r="F585" s="7">
        <v>1.44</v>
      </c>
      <c r="G585" s="7">
        <v>36.15</v>
      </c>
      <c r="H585" s="7">
        <v>17.649999999999999</v>
      </c>
      <c r="I585" s="7">
        <v>13.58</v>
      </c>
      <c r="J585" s="7">
        <v>8.7899999999999991</v>
      </c>
      <c r="K585" s="7">
        <v>10.47</v>
      </c>
      <c r="L585" s="7">
        <v>1.68</v>
      </c>
      <c r="M585" s="7">
        <v>0.49</v>
      </c>
      <c r="N585" s="7">
        <v>1.55</v>
      </c>
      <c r="O585" s="7">
        <v>4.3</v>
      </c>
      <c r="P585" s="7">
        <v>-4.82</v>
      </c>
      <c r="Q585" s="7">
        <v>1.91</v>
      </c>
      <c r="R585" s="7">
        <v>22.36</v>
      </c>
      <c r="S585" s="7">
        <v>12.6</v>
      </c>
      <c r="T585" s="7">
        <v>15.83</v>
      </c>
      <c r="U585" s="7">
        <v>0.56000000000000005</v>
      </c>
      <c r="V585" s="7">
        <v>0.43</v>
      </c>
      <c r="W585" s="7">
        <v>0.93</v>
      </c>
      <c r="X585" s="7">
        <v>0</v>
      </c>
      <c r="Y585" s="8">
        <v>0</v>
      </c>
      <c r="Z585" s="9">
        <v>2534094.6800000002</v>
      </c>
      <c r="AA585" s="7">
        <v>3.46</v>
      </c>
      <c r="AB585" s="7">
        <v>0.77</v>
      </c>
      <c r="AC585" s="8">
        <v>0.47</v>
      </c>
      <c r="AD585" s="9">
        <v>1265984596.95</v>
      </c>
    </row>
    <row r="586" spans="1:30" ht="15" x14ac:dyDescent="0.25">
      <c r="A586" s="3" t="s">
        <v>138</v>
      </c>
      <c r="B586" s="7">
        <v>21.66</v>
      </c>
      <c r="C586" s="7">
        <v>1.52</v>
      </c>
      <c r="D586" s="7">
        <v>15.03</v>
      </c>
      <c r="E586" s="7">
        <v>3.67</v>
      </c>
      <c r="F586" s="7">
        <v>2</v>
      </c>
      <c r="G586" s="7">
        <v>67.900000000000006</v>
      </c>
      <c r="H586" s="7">
        <v>20.81</v>
      </c>
      <c r="I586" s="7">
        <v>21.47</v>
      </c>
      <c r="J586" s="7">
        <v>15.5</v>
      </c>
      <c r="K586" s="7">
        <v>14.96</v>
      </c>
      <c r="L586" s="7">
        <v>-0.53</v>
      </c>
      <c r="M586" s="7">
        <v>-0.13</v>
      </c>
      <c r="N586" s="7">
        <v>3.23</v>
      </c>
      <c r="O586" s="7">
        <v>5.63</v>
      </c>
      <c r="P586" s="7">
        <v>-5.22</v>
      </c>
      <c r="Q586" s="7">
        <v>2.35</v>
      </c>
      <c r="R586" s="7">
        <v>24.45</v>
      </c>
      <c r="S586" s="7">
        <v>13.28</v>
      </c>
      <c r="T586" s="7">
        <v>17.05</v>
      </c>
      <c r="U586" s="7">
        <v>0.54</v>
      </c>
      <c r="V586" s="7">
        <v>0.46</v>
      </c>
      <c r="W586" s="7">
        <v>0.62</v>
      </c>
      <c r="X586" s="7">
        <v>0</v>
      </c>
      <c r="Y586" s="8">
        <v>0</v>
      </c>
      <c r="Z586" s="9">
        <v>25065794.359999999</v>
      </c>
      <c r="AA586" s="7">
        <v>5.9</v>
      </c>
      <c r="AB586" s="7">
        <v>1.44</v>
      </c>
      <c r="AC586" s="8">
        <v>0.09</v>
      </c>
      <c r="AD586" s="9">
        <v>5127853564.9899998</v>
      </c>
    </row>
    <row r="587" spans="1:30" ht="15" x14ac:dyDescent="0.25">
      <c r="A587" s="3" t="s">
        <v>114</v>
      </c>
      <c r="B587" s="7">
        <v>0.63</v>
      </c>
      <c r="C587" s="7">
        <v>0</v>
      </c>
      <c r="D587" s="7">
        <v>-1.36</v>
      </c>
      <c r="E587" s="7">
        <v>-0.43</v>
      </c>
      <c r="F587" s="7">
        <v>0.28000000000000003</v>
      </c>
      <c r="G587" s="7">
        <v>16.899999999999999</v>
      </c>
      <c r="H587" s="7">
        <v>-112</v>
      </c>
      <c r="I587" s="7">
        <v>-114.41</v>
      </c>
      <c r="J587" s="7">
        <v>-1.39</v>
      </c>
      <c r="K587" s="7">
        <v>-4.43</v>
      </c>
      <c r="L587" s="7">
        <v>-3.04</v>
      </c>
      <c r="M587" s="7">
        <v>0</v>
      </c>
      <c r="N587" s="7">
        <v>1.56</v>
      </c>
      <c r="O587" s="7">
        <v>-0.46</v>
      </c>
      <c r="P587" s="7">
        <v>-0.56000000000000005</v>
      </c>
      <c r="Q587" s="7">
        <v>0.46</v>
      </c>
      <c r="R587" s="7">
        <v>-31.55</v>
      </c>
      <c r="S587" s="7">
        <v>-20.28</v>
      </c>
      <c r="T587" s="7">
        <v>-216.3</v>
      </c>
      <c r="U587" s="7">
        <v>-0.64</v>
      </c>
      <c r="V587" s="7">
        <v>1.64</v>
      </c>
      <c r="W587" s="7">
        <v>0.18</v>
      </c>
      <c r="X587" s="7">
        <v>0</v>
      </c>
      <c r="Y587" s="8">
        <v>0</v>
      </c>
      <c r="Z587" s="9">
        <v>1462644.46</v>
      </c>
      <c r="AA587" s="7">
        <v>-1.47</v>
      </c>
      <c r="AB587" s="7">
        <v>-0.46</v>
      </c>
      <c r="AC587" s="8">
        <v>0.02</v>
      </c>
      <c r="AD587" s="9">
        <v>90028709.189999998</v>
      </c>
    </row>
    <row r="588" spans="1:30" ht="15" x14ac:dyDescent="0.25">
      <c r="A588" s="3" t="s">
        <v>88</v>
      </c>
      <c r="B588" s="7">
        <v>47.87</v>
      </c>
      <c r="C588" s="7">
        <v>7.47</v>
      </c>
      <c r="D588" s="7">
        <v>13.26</v>
      </c>
      <c r="E588" s="7">
        <v>1.1499999999999999</v>
      </c>
      <c r="F588" s="7">
        <v>0.69</v>
      </c>
      <c r="G588" s="7">
        <v>43.1</v>
      </c>
      <c r="H588" s="7">
        <v>15.65</v>
      </c>
      <c r="I588" s="7">
        <v>13.59</v>
      </c>
      <c r="J588" s="7">
        <v>11.52</v>
      </c>
      <c r="K588" s="7">
        <v>13.02</v>
      </c>
      <c r="L588" s="7">
        <v>1.5</v>
      </c>
      <c r="M588" s="7">
        <v>0.15</v>
      </c>
      <c r="N588" s="7">
        <v>1.8</v>
      </c>
      <c r="O588" s="7">
        <v>-57.37</v>
      </c>
      <c r="P588" s="7">
        <v>-0.85</v>
      </c>
      <c r="Q588" s="7">
        <v>0.94</v>
      </c>
      <c r="R588" s="7">
        <v>8.65</v>
      </c>
      <c r="S588" s="7">
        <v>5.23</v>
      </c>
      <c r="T588" s="7">
        <v>7.55</v>
      </c>
      <c r="U588" s="7">
        <v>0.61</v>
      </c>
      <c r="V588" s="7">
        <v>0.39</v>
      </c>
      <c r="W588" s="7">
        <v>0.39</v>
      </c>
      <c r="X588" s="7">
        <v>0.71</v>
      </c>
      <c r="Y588" s="8">
        <v>8.18</v>
      </c>
      <c r="Z588" s="9">
        <v>86840810.459999993</v>
      </c>
      <c r="AA588" s="7">
        <v>41.75</v>
      </c>
      <c r="AB588" s="7">
        <v>3.61</v>
      </c>
      <c r="AC588" s="8">
        <v>0.4</v>
      </c>
      <c r="AD588" s="9">
        <v>80090571822.960007</v>
      </c>
    </row>
    <row r="589" spans="1:30" ht="15" x14ac:dyDescent="0.25">
      <c r="A589" s="3" t="s">
        <v>633</v>
      </c>
      <c r="B589" s="7">
        <v>45.34</v>
      </c>
      <c r="C589" s="7">
        <v>0</v>
      </c>
      <c r="D589" s="7">
        <v>12.56</v>
      </c>
      <c r="E589" s="7">
        <v>1.0900000000000001</v>
      </c>
      <c r="F589" s="7">
        <v>0.66</v>
      </c>
      <c r="G589" s="7">
        <v>43.1</v>
      </c>
      <c r="H589" s="7">
        <v>15.65</v>
      </c>
      <c r="I589" s="7">
        <v>13.59</v>
      </c>
      <c r="J589" s="7">
        <v>10.91</v>
      </c>
      <c r="K589" s="7">
        <v>13.02</v>
      </c>
      <c r="L589" s="7">
        <v>1.5</v>
      </c>
      <c r="M589" s="7">
        <v>0.15</v>
      </c>
      <c r="N589" s="7">
        <v>1.71</v>
      </c>
      <c r="O589" s="7">
        <v>-54.34</v>
      </c>
      <c r="P589" s="7">
        <v>-0.8</v>
      </c>
      <c r="Q589" s="7">
        <v>0.94</v>
      </c>
      <c r="R589" s="7">
        <v>8.65</v>
      </c>
      <c r="S589" s="7">
        <v>5.23</v>
      </c>
      <c r="T589" s="7">
        <v>7.55</v>
      </c>
      <c r="U589" s="7">
        <v>0.61</v>
      </c>
      <c r="V589" s="7">
        <v>0.39</v>
      </c>
      <c r="W589" s="7">
        <v>0.39</v>
      </c>
      <c r="X589" s="7">
        <v>0.71</v>
      </c>
      <c r="Y589" s="7">
        <v>8.18</v>
      </c>
      <c r="Z589" s="8">
        <v>0</v>
      </c>
      <c r="AA589" s="7">
        <v>41.75</v>
      </c>
      <c r="AB589" s="7">
        <v>3.61</v>
      </c>
      <c r="AC589" s="8">
        <v>0.38</v>
      </c>
      <c r="AD589" s="9">
        <v>80090571822.960007</v>
      </c>
    </row>
    <row r="590" spans="1:30" ht="15" x14ac:dyDescent="0.25">
      <c r="A590" s="3" t="s">
        <v>267</v>
      </c>
      <c r="B590" s="7">
        <v>10.61</v>
      </c>
      <c r="C590" s="7">
        <v>2.74</v>
      </c>
      <c r="D590" s="7">
        <v>18.79</v>
      </c>
      <c r="E590" s="7">
        <v>0.76</v>
      </c>
      <c r="F590" s="7">
        <v>0.3</v>
      </c>
      <c r="G590" s="7">
        <v>24.98</v>
      </c>
      <c r="H590" s="7">
        <v>7.7</v>
      </c>
      <c r="I590" s="7">
        <v>2.04</v>
      </c>
      <c r="J590" s="7">
        <v>4.97</v>
      </c>
      <c r="K590" s="7">
        <v>9.5500000000000007</v>
      </c>
      <c r="L590" s="7">
        <v>4.58</v>
      </c>
      <c r="M590" s="7">
        <v>0.71</v>
      </c>
      <c r="N590" s="7">
        <v>0.38</v>
      </c>
      <c r="O590" s="7">
        <v>2</v>
      </c>
      <c r="P590" s="7">
        <v>-0.54</v>
      </c>
      <c r="Q590" s="7">
        <v>1.48</v>
      </c>
      <c r="R590" s="7">
        <v>4.07</v>
      </c>
      <c r="S590" s="7">
        <v>1.57</v>
      </c>
      <c r="T590" s="7">
        <v>7.11</v>
      </c>
      <c r="U590" s="7">
        <v>0.39</v>
      </c>
      <c r="V590" s="7">
        <v>0.6</v>
      </c>
      <c r="W590" s="7">
        <v>0.77</v>
      </c>
      <c r="X590" s="7">
        <v>4.9800000000000004</v>
      </c>
      <c r="Y590" s="8">
        <v>-12.01</v>
      </c>
      <c r="Z590" s="9">
        <v>3063280.14</v>
      </c>
      <c r="AA590" s="7">
        <v>13.88</v>
      </c>
      <c r="AB590" s="7">
        <v>0.56000000000000005</v>
      </c>
      <c r="AC590" s="8">
        <v>-0.15</v>
      </c>
      <c r="AD590" s="9">
        <v>875064439.62</v>
      </c>
    </row>
    <row r="591" spans="1:30" ht="15" x14ac:dyDescent="0.25">
      <c r="A591" s="3" t="s">
        <v>634</v>
      </c>
      <c r="B591" s="7">
        <v>4.99</v>
      </c>
      <c r="C591" s="7">
        <v>0</v>
      </c>
      <c r="D591" s="7">
        <v>-1.44</v>
      </c>
      <c r="E591" s="7">
        <v>0.16</v>
      </c>
      <c r="F591" s="7">
        <v>0.08</v>
      </c>
      <c r="G591" s="7">
        <v>0.31</v>
      </c>
      <c r="H591" s="7">
        <v>-11.06</v>
      </c>
      <c r="I591" s="7">
        <v>-17.53</v>
      </c>
      <c r="J591" s="7">
        <v>-2.29</v>
      </c>
      <c r="K591" s="7">
        <v>-1.66</v>
      </c>
      <c r="L591" s="7">
        <v>0.62</v>
      </c>
      <c r="M591" s="7">
        <v>-0.04</v>
      </c>
      <c r="N591" s="7">
        <v>0.25</v>
      </c>
      <c r="O591" s="7">
        <v>-1.1399999999999999</v>
      </c>
      <c r="P591" s="7">
        <v>-0.09</v>
      </c>
      <c r="Q591" s="7">
        <v>0.49</v>
      </c>
      <c r="R591" s="7">
        <v>-10.92</v>
      </c>
      <c r="S591" s="7">
        <v>-5.8</v>
      </c>
      <c r="T591" s="7">
        <v>-8.27</v>
      </c>
      <c r="U591" s="7">
        <v>0.53</v>
      </c>
      <c r="V591" s="7">
        <v>0.47</v>
      </c>
      <c r="W591" s="7">
        <v>0.33</v>
      </c>
      <c r="X591" s="7">
        <v>11.6</v>
      </c>
      <c r="Y591" s="7">
        <v>0</v>
      </c>
      <c r="Z591" s="8">
        <v>0</v>
      </c>
      <c r="AA591" s="7">
        <v>31.68</v>
      </c>
      <c r="AB591" s="7">
        <v>-3.46</v>
      </c>
      <c r="AC591" s="8">
        <v>-0.01</v>
      </c>
      <c r="AD591" s="9">
        <v>712610842.15999997</v>
      </c>
    </row>
    <row r="592" spans="1:30" ht="15" x14ac:dyDescent="0.25">
      <c r="A592" s="3" t="s">
        <v>635</v>
      </c>
      <c r="B592" s="7">
        <v>0</v>
      </c>
      <c r="C592" s="7">
        <v>0</v>
      </c>
      <c r="D592" s="7">
        <v>0</v>
      </c>
      <c r="E592" s="7">
        <v>0</v>
      </c>
      <c r="F592" s="7">
        <v>0</v>
      </c>
      <c r="G592" s="7">
        <v>0.31</v>
      </c>
      <c r="H592" s="7">
        <v>-11.06</v>
      </c>
      <c r="I592" s="7">
        <v>-17.53</v>
      </c>
      <c r="J592" s="7">
        <v>0</v>
      </c>
      <c r="K592" s="7">
        <v>-1.66</v>
      </c>
      <c r="L592" s="7">
        <v>0.62</v>
      </c>
      <c r="M592" s="7">
        <v>-0.04</v>
      </c>
      <c r="N592" s="7">
        <v>0</v>
      </c>
      <c r="O592" s="7">
        <v>0</v>
      </c>
      <c r="P592" s="7">
        <v>0</v>
      </c>
      <c r="Q592" s="7">
        <v>0.49</v>
      </c>
      <c r="R592" s="7">
        <v>-10.92</v>
      </c>
      <c r="S592" s="7">
        <v>-5.8</v>
      </c>
      <c r="T592" s="7">
        <v>-8.27</v>
      </c>
      <c r="U592" s="7">
        <v>0.53</v>
      </c>
      <c r="V592" s="7">
        <v>0.47</v>
      </c>
      <c r="W592" s="7">
        <v>0.33</v>
      </c>
      <c r="X592" s="7">
        <v>11.6</v>
      </c>
      <c r="Y592" s="7">
        <v>0</v>
      </c>
      <c r="Z592" s="8">
        <v>0</v>
      </c>
      <c r="AA592" s="7">
        <v>31.68</v>
      </c>
      <c r="AB592" s="7">
        <v>-3.46</v>
      </c>
      <c r="AC592" s="8">
        <v>0</v>
      </c>
      <c r="AD592" s="9">
        <v>712610842.15999997</v>
      </c>
    </row>
    <row r="593" spans="1:30" ht="15" x14ac:dyDescent="0.25">
      <c r="A593" s="3" t="s">
        <v>247</v>
      </c>
      <c r="B593" s="7">
        <v>10.47</v>
      </c>
      <c r="C593" s="7">
        <v>3.34</v>
      </c>
      <c r="D593" s="7">
        <v>7.29</v>
      </c>
      <c r="E593" s="7">
        <v>1.83</v>
      </c>
      <c r="F593" s="7">
        <v>1.25</v>
      </c>
      <c r="G593" s="7">
        <v>35.479999999999997</v>
      </c>
      <c r="H593" s="7">
        <v>18.14</v>
      </c>
      <c r="I593" s="7">
        <v>17.37</v>
      </c>
      <c r="J593" s="7">
        <v>6.98</v>
      </c>
      <c r="K593" s="7">
        <v>7.38</v>
      </c>
      <c r="L593" s="7">
        <v>0.4</v>
      </c>
      <c r="M593" s="7">
        <v>0.11</v>
      </c>
      <c r="N593" s="7">
        <v>1.27</v>
      </c>
      <c r="O593" s="7">
        <v>3.12</v>
      </c>
      <c r="P593" s="7">
        <v>-3.59</v>
      </c>
      <c r="Q593" s="7">
        <v>2.59</v>
      </c>
      <c r="R593" s="7">
        <v>25.13</v>
      </c>
      <c r="S593" s="7">
        <v>17.13</v>
      </c>
      <c r="T593" s="7">
        <v>19.54</v>
      </c>
      <c r="U593" s="7">
        <v>0.68</v>
      </c>
      <c r="V593" s="7">
        <v>0.32</v>
      </c>
      <c r="W593" s="7">
        <v>0.99</v>
      </c>
      <c r="X593" s="7">
        <v>10.48</v>
      </c>
      <c r="Y593" s="8">
        <v>58.16</v>
      </c>
      <c r="Z593" s="9">
        <v>3695874.54</v>
      </c>
      <c r="AA593" s="7">
        <v>5.72</v>
      </c>
      <c r="AB593" s="7">
        <v>1.44</v>
      </c>
      <c r="AC593" s="8">
        <v>0.01</v>
      </c>
      <c r="AD593" s="9">
        <v>2573067874.6799998</v>
      </c>
    </row>
    <row r="594" spans="1:30" ht="15" x14ac:dyDescent="0.25">
      <c r="A594" s="3" t="s">
        <v>240</v>
      </c>
      <c r="B594" s="7">
        <v>14.57</v>
      </c>
      <c r="C594" s="7">
        <v>2.79</v>
      </c>
      <c r="D594" s="7">
        <v>9.1</v>
      </c>
      <c r="E594" s="7">
        <v>1.9</v>
      </c>
      <c r="F594" s="7">
        <v>0.61</v>
      </c>
      <c r="G594" s="7">
        <v>17.97</v>
      </c>
      <c r="H594" s="7">
        <v>8.3000000000000007</v>
      </c>
      <c r="I594" s="7">
        <v>6.91</v>
      </c>
      <c r="J594" s="7">
        <v>7.57</v>
      </c>
      <c r="K594" s="7">
        <v>8.17</v>
      </c>
      <c r="L594" s="7">
        <v>0.6</v>
      </c>
      <c r="M594" s="7">
        <v>0.15</v>
      </c>
      <c r="N594" s="7">
        <v>0.63</v>
      </c>
      <c r="O594" s="7">
        <v>1.71</v>
      </c>
      <c r="P594" s="7">
        <v>-1.78</v>
      </c>
      <c r="Q594" s="7">
        <v>2.2000000000000002</v>
      </c>
      <c r="R594" s="7">
        <v>20.87</v>
      </c>
      <c r="S594" s="7">
        <v>6.72</v>
      </c>
      <c r="T594" s="7">
        <v>12.62</v>
      </c>
      <c r="U594" s="7">
        <v>0.32</v>
      </c>
      <c r="V594" s="7">
        <v>0.68</v>
      </c>
      <c r="W594" s="7">
        <v>0.97</v>
      </c>
      <c r="X594" s="7">
        <v>0</v>
      </c>
      <c r="Y594" s="8">
        <v>0</v>
      </c>
      <c r="Z594" s="9">
        <v>2614807.0699999998</v>
      </c>
      <c r="AA594" s="7">
        <v>7.67</v>
      </c>
      <c r="AB594" s="7">
        <v>1.6</v>
      </c>
      <c r="AC594" s="8">
        <v>0.04</v>
      </c>
      <c r="AD594" s="9">
        <v>4168817355.1999998</v>
      </c>
    </row>
    <row r="595" spans="1:30" ht="15" x14ac:dyDescent="0.25">
      <c r="A595" s="3" t="s">
        <v>46</v>
      </c>
      <c r="B595" s="7">
        <v>26.58</v>
      </c>
      <c r="C595" s="7">
        <v>1.87</v>
      </c>
      <c r="D595" s="7">
        <v>29.63</v>
      </c>
      <c r="E595" s="7">
        <v>8.98</v>
      </c>
      <c r="F595" s="7">
        <v>4.62</v>
      </c>
      <c r="G595" s="7">
        <v>28.58</v>
      </c>
      <c r="H595" s="7">
        <v>17.239999999999998</v>
      </c>
      <c r="I595" s="7">
        <v>14.88</v>
      </c>
      <c r="J595" s="7">
        <v>25.57</v>
      </c>
      <c r="K595" s="7">
        <v>25.52</v>
      </c>
      <c r="L595" s="7">
        <v>-0.04</v>
      </c>
      <c r="M595" s="7">
        <v>-0.01</v>
      </c>
      <c r="N595" s="7">
        <v>4.41</v>
      </c>
      <c r="O595" s="7">
        <v>15.66</v>
      </c>
      <c r="P595" s="7">
        <v>-14.4</v>
      </c>
      <c r="Q595" s="7">
        <v>1.77</v>
      </c>
      <c r="R595" s="7">
        <v>30.32</v>
      </c>
      <c r="S595" s="7">
        <v>15.58</v>
      </c>
      <c r="T595" s="7">
        <v>22.79</v>
      </c>
      <c r="U595" s="7">
        <v>0.51</v>
      </c>
      <c r="V595" s="7">
        <v>0.47</v>
      </c>
      <c r="W595" s="7">
        <v>1.05</v>
      </c>
      <c r="X595" s="7">
        <v>20.260000000000002</v>
      </c>
      <c r="Y595" s="8">
        <v>27.5</v>
      </c>
      <c r="Z595" s="9">
        <v>248577769.61000001</v>
      </c>
      <c r="AA595" s="7">
        <v>2.96</v>
      </c>
      <c r="AB595" s="7">
        <v>0.9</v>
      </c>
      <c r="AC595" s="8">
        <v>0.72</v>
      </c>
      <c r="AD595" s="9">
        <v>111690631926.78</v>
      </c>
    </row>
    <row r="596" spans="1:30" ht="15" x14ac:dyDescent="0.25">
      <c r="A596" s="3" t="s">
        <v>260</v>
      </c>
      <c r="B596" s="7">
        <v>2.1</v>
      </c>
      <c r="C596" s="7">
        <v>0</v>
      </c>
      <c r="D596" s="7">
        <v>-7.11</v>
      </c>
      <c r="E596" s="7">
        <v>0.62</v>
      </c>
      <c r="F596" s="7">
        <v>0.5</v>
      </c>
      <c r="G596" s="7">
        <v>43.98</v>
      </c>
      <c r="H596" s="7">
        <v>-16.11</v>
      </c>
      <c r="I596" s="7">
        <v>-10.119999999999999</v>
      </c>
      <c r="J596" s="7">
        <v>-4.47</v>
      </c>
      <c r="K596" s="7">
        <v>-0.86</v>
      </c>
      <c r="L596" s="7">
        <v>3.61</v>
      </c>
      <c r="M596" s="7">
        <v>-0.5</v>
      </c>
      <c r="N596" s="7">
        <v>0.72</v>
      </c>
      <c r="O596" s="7">
        <v>0.87</v>
      </c>
      <c r="P596" s="7">
        <v>-1.58</v>
      </c>
      <c r="Q596" s="7">
        <v>5.97</v>
      </c>
      <c r="R596" s="7">
        <v>-8.7100000000000009</v>
      </c>
      <c r="S596" s="7">
        <v>-6.98</v>
      </c>
      <c r="T596" s="7">
        <v>-14.46</v>
      </c>
      <c r="U596" s="7">
        <v>0.8</v>
      </c>
      <c r="V596" s="7">
        <v>0.2</v>
      </c>
      <c r="W596" s="7">
        <v>0.69</v>
      </c>
      <c r="X596" s="7">
        <v>0</v>
      </c>
      <c r="Y596" s="8">
        <v>0</v>
      </c>
      <c r="Z596" s="9">
        <v>1249694.79</v>
      </c>
      <c r="AA596" s="7">
        <v>3.39</v>
      </c>
      <c r="AB596" s="7">
        <v>-0.3</v>
      </c>
      <c r="AC596" s="8">
        <v>-0.01</v>
      </c>
      <c r="AD596" s="9">
        <v>235997749.08000001</v>
      </c>
    </row>
    <row r="597" spans="1:30" ht="15" x14ac:dyDescent="0.25">
      <c r="A597" s="3" t="s">
        <v>373</v>
      </c>
      <c r="B597" s="7">
        <v>4.5999999999999996</v>
      </c>
      <c r="C597" s="7">
        <v>8.5500000000000007</v>
      </c>
      <c r="D597" s="7">
        <v>7.64</v>
      </c>
      <c r="E597" s="7">
        <v>3.43</v>
      </c>
      <c r="F597" s="7">
        <v>0.82</v>
      </c>
      <c r="G597" s="7">
        <v>16.87</v>
      </c>
      <c r="H597" s="7">
        <v>9</v>
      </c>
      <c r="I597" s="7">
        <v>7.93</v>
      </c>
      <c r="J597" s="7">
        <v>6.74</v>
      </c>
      <c r="K597" s="7">
        <v>6.65</v>
      </c>
      <c r="L597" s="7">
        <v>-0.16</v>
      </c>
      <c r="M597" s="7">
        <v>-0.08</v>
      </c>
      <c r="N597" s="7">
        <v>0.61</v>
      </c>
      <c r="O597" s="7">
        <v>40.6</v>
      </c>
      <c r="P597" s="7">
        <v>-2.91</v>
      </c>
      <c r="Q597" s="7">
        <v>1.03</v>
      </c>
      <c r="R597" s="7">
        <v>44.88</v>
      </c>
      <c r="S597" s="7">
        <v>10.71</v>
      </c>
      <c r="T597" s="7">
        <v>27.59</v>
      </c>
      <c r="U597" s="7">
        <v>0.24</v>
      </c>
      <c r="V597" s="7">
        <v>0.76</v>
      </c>
      <c r="W597" s="7">
        <v>1.35</v>
      </c>
      <c r="X597" s="7">
        <v>14.11</v>
      </c>
      <c r="Y597" s="8">
        <v>23.76</v>
      </c>
      <c r="Z597" s="8">
        <v>14027.5</v>
      </c>
      <c r="AA597" s="7">
        <v>1.34</v>
      </c>
      <c r="AB597" s="7">
        <v>0.6</v>
      </c>
      <c r="AC597" s="8">
        <v>0.62</v>
      </c>
      <c r="AD597" s="9">
        <v>6998150948.1199999</v>
      </c>
    </row>
    <row r="598" spans="1:30" ht="15" x14ac:dyDescent="0.25">
      <c r="A598" s="3" t="s">
        <v>359</v>
      </c>
      <c r="B598" s="7">
        <v>4.78</v>
      </c>
      <c r="C598" s="7">
        <v>9.06</v>
      </c>
      <c r="D598" s="7">
        <v>7.94</v>
      </c>
      <c r="E598" s="7">
        <v>3.56</v>
      </c>
      <c r="F598" s="7">
        <v>0.85</v>
      </c>
      <c r="G598" s="7">
        <v>16.87</v>
      </c>
      <c r="H598" s="7">
        <v>9</v>
      </c>
      <c r="I598" s="7">
        <v>7.93</v>
      </c>
      <c r="J598" s="7">
        <v>7</v>
      </c>
      <c r="K598" s="7">
        <v>6.65</v>
      </c>
      <c r="L598" s="7">
        <v>-0.16</v>
      </c>
      <c r="M598" s="7">
        <v>-0.08</v>
      </c>
      <c r="N598" s="7">
        <v>0.63</v>
      </c>
      <c r="O598" s="7">
        <v>42.19</v>
      </c>
      <c r="P598" s="7">
        <v>-3.03</v>
      </c>
      <c r="Q598" s="7">
        <v>1.03</v>
      </c>
      <c r="R598" s="7">
        <v>44.88</v>
      </c>
      <c r="S598" s="7">
        <v>10.71</v>
      </c>
      <c r="T598" s="7">
        <v>27.59</v>
      </c>
      <c r="U598" s="7">
        <v>0.24</v>
      </c>
      <c r="V598" s="7">
        <v>0.76</v>
      </c>
      <c r="W598" s="7">
        <v>1.35</v>
      </c>
      <c r="X598" s="7">
        <v>14.11</v>
      </c>
      <c r="Y598" s="8">
        <v>23.76</v>
      </c>
      <c r="Z598" s="8">
        <v>61322.82</v>
      </c>
      <c r="AA598" s="7">
        <v>1.34</v>
      </c>
      <c r="AB598" s="7">
        <v>0.6</v>
      </c>
      <c r="AC598" s="8">
        <v>0.64</v>
      </c>
      <c r="AD598" s="9">
        <v>6998150948.1199999</v>
      </c>
    </row>
    <row r="599" spans="1:30" ht="15" x14ac:dyDescent="0.25">
      <c r="A599" s="3" t="s">
        <v>120</v>
      </c>
      <c r="B599" s="7">
        <v>7.24</v>
      </c>
      <c r="C599" s="7">
        <v>8.1199999999999992</v>
      </c>
      <c r="D599" s="7">
        <v>7.15</v>
      </c>
      <c r="E599" s="7">
        <v>3.31</v>
      </c>
      <c r="F599" s="7">
        <v>0.61</v>
      </c>
      <c r="G599" s="7">
        <v>59.67</v>
      </c>
      <c r="H599" s="7">
        <v>40.340000000000003</v>
      </c>
      <c r="I599" s="7">
        <v>20.07</v>
      </c>
      <c r="J599" s="7">
        <v>3.56</v>
      </c>
      <c r="K599" s="7">
        <v>3.73</v>
      </c>
      <c r="L599" s="7">
        <v>0.18</v>
      </c>
      <c r="M599" s="7">
        <v>0.16</v>
      </c>
      <c r="N599" s="7">
        <v>1.44</v>
      </c>
      <c r="O599" s="7">
        <v>-23.02</v>
      </c>
      <c r="P599" s="7">
        <v>-0.71</v>
      </c>
      <c r="Q599" s="7">
        <v>0.84</v>
      </c>
      <c r="R599" s="7">
        <v>46.25</v>
      </c>
      <c r="S599" s="7">
        <v>8.5</v>
      </c>
      <c r="T599" s="7">
        <v>21.78</v>
      </c>
      <c r="U599" s="7">
        <v>0.18</v>
      </c>
      <c r="V599" s="7">
        <v>0.55000000000000004</v>
      </c>
      <c r="W599" s="7">
        <v>0.42</v>
      </c>
      <c r="X599" s="7">
        <v>15.13</v>
      </c>
      <c r="Y599" s="8">
        <v>2.2200000000000002</v>
      </c>
      <c r="Z599" s="9">
        <v>8342973.96</v>
      </c>
      <c r="AA599" s="7">
        <v>2.19</v>
      </c>
      <c r="AB599" s="7">
        <v>1.01</v>
      </c>
      <c r="AC599" s="8">
        <v>-0.33</v>
      </c>
      <c r="AD599" s="9">
        <v>1160926867.3199999</v>
      </c>
    </row>
    <row r="600" spans="1:30" ht="15" x14ac:dyDescent="0.25">
      <c r="A600" s="3" t="s">
        <v>442</v>
      </c>
      <c r="B600" s="7">
        <v>24.93</v>
      </c>
      <c r="C600" s="7">
        <v>4.66</v>
      </c>
      <c r="D600" s="7">
        <v>9.16</v>
      </c>
      <c r="E600" s="7">
        <v>1.63</v>
      </c>
      <c r="F600" s="7">
        <v>1.31</v>
      </c>
      <c r="G600" s="7">
        <v>13.99</v>
      </c>
      <c r="H600" s="7">
        <v>7.53</v>
      </c>
      <c r="I600" s="7">
        <v>6.08</v>
      </c>
      <c r="J600" s="7">
        <v>7.4</v>
      </c>
      <c r="K600" s="7">
        <v>5.61</v>
      </c>
      <c r="L600" s="7">
        <v>-1.19</v>
      </c>
      <c r="M600" s="7">
        <v>-0.26</v>
      </c>
      <c r="N600" s="7">
        <v>0.56000000000000005</v>
      </c>
      <c r="O600" s="7">
        <v>3.35</v>
      </c>
      <c r="P600" s="7">
        <v>-2.62</v>
      </c>
      <c r="Q600" s="7">
        <v>4.6900000000000004</v>
      </c>
      <c r="R600" s="7">
        <v>17.8</v>
      </c>
      <c r="S600" s="7">
        <v>14.32</v>
      </c>
      <c r="T600" s="7">
        <v>15.56</v>
      </c>
      <c r="U600" s="7">
        <v>0.8</v>
      </c>
      <c r="V600" s="7">
        <v>0.19</v>
      </c>
      <c r="W600" s="7">
        <v>2.36</v>
      </c>
      <c r="X600" s="7">
        <v>34.549999999999997</v>
      </c>
      <c r="Y600" s="8">
        <v>0</v>
      </c>
      <c r="Z600" s="8">
        <v>5006.1400000000003</v>
      </c>
      <c r="AA600" s="7">
        <v>15.29</v>
      </c>
      <c r="AB600" s="7">
        <v>2.72</v>
      </c>
      <c r="AC600" s="8">
        <v>0.22</v>
      </c>
      <c r="AD600" s="9">
        <v>834992261.60000002</v>
      </c>
    </row>
    <row r="601" spans="1:30" ht="15" x14ac:dyDescent="0.25">
      <c r="A601" s="3" t="s">
        <v>387</v>
      </c>
      <c r="B601" s="7">
        <v>21.26</v>
      </c>
      <c r="C601" s="7">
        <v>3.27</v>
      </c>
      <c r="D601" s="7">
        <v>7.81</v>
      </c>
      <c r="E601" s="7">
        <v>1.39</v>
      </c>
      <c r="F601" s="7">
        <v>1.1200000000000001</v>
      </c>
      <c r="G601" s="7">
        <v>13.99</v>
      </c>
      <c r="H601" s="7">
        <v>7.53</v>
      </c>
      <c r="I601" s="7">
        <v>6.08</v>
      </c>
      <c r="J601" s="7">
        <v>6.31</v>
      </c>
      <c r="K601" s="7">
        <v>5.61</v>
      </c>
      <c r="L601" s="7">
        <v>-1.19</v>
      </c>
      <c r="M601" s="7">
        <v>-0.26</v>
      </c>
      <c r="N601" s="7">
        <v>0.48</v>
      </c>
      <c r="O601" s="7">
        <v>2.85</v>
      </c>
      <c r="P601" s="7">
        <v>-2.23</v>
      </c>
      <c r="Q601" s="7">
        <v>4.6900000000000004</v>
      </c>
      <c r="R601" s="7">
        <v>17.8</v>
      </c>
      <c r="S601" s="7">
        <v>14.32</v>
      </c>
      <c r="T601" s="7">
        <v>15.56</v>
      </c>
      <c r="U601" s="7">
        <v>0.8</v>
      </c>
      <c r="V601" s="7">
        <v>0.19</v>
      </c>
      <c r="W601" s="7">
        <v>2.36</v>
      </c>
      <c r="X601" s="7">
        <v>34.549999999999997</v>
      </c>
      <c r="Y601" s="8">
        <v>0</v>
      </c>
      <c r="Z601" s="8">
        <v>54232.41</v>
      </c>
      <c r="AA601" s="7">
        <v>15.29</v>
      </c>
      <c r="AB601" s="7">
        <v>2.72</v>
      </c>
      <c r="AC601" s="8">
        <v>0.18</v>
      </c>
      <c r="AD601" s="9">
        <v>834992261.60000002</v>
      </c>
    </row>
    <row r="602" spans="1:30" ht="15" x14ac:dyDescent="0.25">
      <c r="A602" s="3" t="s">
        <v>108</v>
      </c>
      <c r="B602" s="7">
        <v>14.28</v>
      </c>
      <c r="C602" s="7">
        <v>0.88</v>
      </c>
      <c r="D602" s="7">
        <v>23.11</v>
      </c>
      <c r="E602" s="7">
        <v>1.35</v>
      </c>
      <c r="F602" s="7">
        <v>0.44</v>
      </c>
      <c r="G602" s="7">
        <v>55.33</v>
      </c>
      <c r="H602" s="7">
        <v>13.49</v>
      </c>
      <c r="I602" s="7">
        <v>4.24</v>
      </c>
      <c r="J602" s="7">
        <v>7.27</v>
      </c>
      <c r="K602" s="7">
        <v>13.56</v>
      </c>
      <c r="L602" s="7">
        <v>6.3</v>
      </c>
      <c r="M602" s="7">
        <v>1.17</v>
      </c>
      <c r="N602" s="7">
        <v>0.98</v>
      </c>
      <c r="O602" s="7">
        <v>3.36</v>
      </c>
      <c r="P602" s="7">
        <v>-0.61</v>
      </c>
      <c r="Q602" s="7">
        <v>1.84</v>
      </c>
      <c r="R602" s="7">
        <v>5.82</v>
      </c>
      <c r="S602" s="7">
        <v>1.9</v>
      </c>
      <c r="T602" s="7">
        <v>6.22</v>
      </c>
      <c r="U602" s="7">
        <v>0.33</v>
      </c>
      <c r="V602" s="7">
        <v>0.67</v>
      </c>
      <c r="W602" s="7">
        <v>0.45</v>
      </c>
      <c r="X602" s="7">
        <v>6.64</v>
      </c>
      <c r="Y602" s="8">
        <v>-12.3</v>
      </c>
      <c r="Z602" s="9">
        <v>37218946.890000001</v>
      </c>
      <c r="AA602" s="7">
        <v>10.61</v>
      </c>
      <c r="AB602" s="7">
        <v>0.62</v>
      </c>
      <c r="AC602" s="8">
        <v>-0.03</v>
      </c>
      <c r="AD602" s="9">
        <v>4413788792.2799997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97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7109375" defaultRowHeight="12.75" x14ac:dyDescent="0.2"/>
  <cols>
    <col min="1" max="1" width="7.140625" customWidth="1"/>
    <col min="2" max="2" width="9.5703125" customWidth="1"/>
    <col min="3" max="3" width="26.85546875" customWidth="1"/>
    <col min="4" max="4" width="32.42578125" customWidth="1"/>
    <col min="5" max="5" width="35.5703125" customWidth="1"/>
  </cols>
  <sheetData>
    <row r="1" spans="1:5" x14ac:dyDescent="0.2">
      <c r="A1" s="13" t="s">
        <v>636</v>
      </c>
      <c r="B1" s="13" t="s">
        <v>637</v>
      </c>
      <c r="C1" s="13" t="s">
        <v>638</v>
      </c>
      <c r="D1" s="13" t="s">
        <v>639</v>
      </c>
      <c r="E1" s="13" t="s">
        <v>637</v>
      </c>
    </row>
    <row r="2" spans="1:5" ht="15" x14ac:dyDescent="0.25">
      <c r="A2" s="3" t="s">
        <v>640</v>
      </c>
      <c r="B2" s="3" t="s">
        <v>641</v>
      </c>
      <c r="C2" s="3" t="s">
        <v>642</v>
      </c>
      <c r="D2" s="3" t="s">
        <v>642</v>
      </c>
      <c r="E2" s="3" t="s">
        <v>643</v>
      </c>
    </row>
    <row r="3" spans="1:5" ht="15" x14ac:dyDescent="0.25">
      <c r="A3" s="3" t="s">
        <v>644</v>
      </c>
      <c r="B3" s="3"/>
      <c r="C3" s="3" t="s">
        <v>642</v>
      </c>
      <c r="D3" s="3" t="s">
        <v>642</v>
      </c>
      <c r="E3" s="3" t="s">
        <v>643</v>
      </c>
    </row>
    <row r="4" spans="1:5" ht="15" x14ac:dyDescent="0.25">
      <c r="A4" s="3" t="s">
        <v>645</v>
      </c>
      <c r="B4" s="3" t="s">
        <v>641</v>
      </c>
      <c r="C4" s="3" t="s">
        <v>642</v>
      </c>
      <c r="D4" s="3" t="s">
        <v>642</v>
      </c>
      <c r="E4" s="3" t="s">
        <v>643</v>
      </c>
    </row>
    <row r="5" spans="1:5" ht="15" x14ac:dyDescent="0.25">
      <c r="A5" s="3" t="s">
        <v>646</v>
      </c>
      <c r="B5" s="3"/>
      <c r="C5" s="3" t="s">
        <v>642</v>
      </c>
      <c r="D5" s="3" t="s">
        <v>642</v>
      </c>
      <c r="E5" s="3" t="s">
        <v>643</v>
      </c>
    </row>
    <row r="6" spans="1:5" ht="15" x14ac:dyDescent="0.25">
      <c r="A6" s="3" t="s">
        <v>647</v>
      </c>
      <c r="B6" s="3" t="s">
        <v>648</v>
      </c>
      <c r="C6" s="3" t="s">
        <v>642</v>
      </c>
      <c r="D6" s="3" t="s">
        <v>642</v>
      </c>
      <c r="E6" s="3" t="s">
        <v>643</v>
      </c>
    </row>
    <row r="7" spans="1:5" ht="15" x14ac:dyDescent="0.25">
      <c r="A7" s="3" t="s">
        <v>649</v>
      </c>
      <c r="B7" s="3" t="s">
        <v>641</v>
      </c>
      <c r="C7" s="3" t="s">
        <v>642</v>
      </c>
      <c r="D7" s="3" t="s">
        <v>642</v>
      </c>
      <c r="E7" s="3" t="s">
        <v>643</v>
      </c>
    </row>
    <row r="8" spans="1:5" ht="15" x14ac:dyDescent="0.25">
      <c r="A8" s="3" t="s">
        <v>650</v>
      </c>
      <c r="B8" s="3" t="s">
        <v>641</v>
      </c>
      <c r="C8" s="3" t="s">
        <v>642</v>
      </c>
      <c r="D8" s="3" t="s">
        <v>642</v>
      </c>
      <c r="E8" s="3" t="s">
        <v>643</v>
      </c>
    </row>
    <row r="9" spans="1:5" ht="15" x14ac:dyDescent="0.25">
      <c r="A9" s="3" t="s">
        <v>651</v>
      </c>
      <c r="B9" s="3" t="s">
        <v>641</v>
      </c>
      <c r="C9" s="3" t="s">
        <v>642</v>
      </c>
      <c r="D9" s="3" t="s">
        <v>642</v>
      </c>
      <c r="E9" s="3" t="s">
        <v>643</v>
      </c>
    </row>
    <row r="10" spans="1:5" ht="15" x14ac:dyDescent="0.25">
      <c r="A10" s="3" t="s">
        <v>652</v>
      </c>
      <c r="B10" s="3" t="s">
        <v>641</v>
      </c>
      <c r="C10" s="3" t="s">
        <v>642</v>
      </c>
      <c r="D10" s="3" t="s">
        <v>642</v>
      </c>
      <c r="E10" s="3" t="s">
        <v>653</v>
      </c>
    </row>
    <row r="11" spans="1:5" ht="15" x14ac:dyDescent="0.25">
      <c r="A11" s="3" t="s">
        <v>654</v>
      </c>
      <c r="B11" s="3" t="s">
        <v>641</v>
      </c>
      <c r="C11" s="3" t="s">
        <v>642</v>
      </c>
      <c r="D11" s="3" t="s">
        <v>642</v>
      </c>
      <c r="E11" s="3" t="s">
        <v>653</v>
      </c>
    </row>
    <row r="12" spans="1:5" ht="15" x14ac:dyDescent="0.25">
      <c r="A12" s="3" t="s">
        <v>655</v>
      </c>
      <c r="B12" s="3" t="s">
        <v>656</v>
      </c>
      <c r="C12" s="3" t="s">
        <v>657</v>
      </c>
      <c r="D12" s="3" t="s">
        <v>658</v>
      </c>
      <c r="E12" s="3" t="s">
        <v>659</v>
      </c>
    </row>
    <row r="13" spans="1:5" ht="15" x14ac:dyDescent="0.25">
      <c r="A13" s="3" t="s">
        <v>660</v>
      </c>
      <c r="B13" s="3" t="s">
        <v>661</v>
      </c>
      <c r="C13" s="3" t="s">
        <v>657</v>
      </c>
      <c r="D13" s="3" t="s">
        <v>658</v>
      </c>
      <c r="E13" s="3" t="s">
        <v>659</v>
      </c>
    </row>
    <row r="14" spans="1:5" ht="15" x14ac:dyDescent="0.25">
      <c r="A14" s="3" t="s">
        <v>662</v>
      </c>
      <c r="B14" s="3" t="s">
        <v>661</v>
      </c>
      <c r="C14" s="3" t="s">
        <v>657</v>
      </c>
      <c r="D14" s="3" t="s">
        <v>658</v>
      </c>
      <c r="E14" s="3" t="s">
        <v>659</v>
      </c>
    </row>
    <row r="15" spans="1:5" ht="15" x14ac:dyDescent="0.25">
      <c r="A15" s="3" t="s">
        <v>663</v>
      </c>
      <c r="B15" s="3" t="s">
        <v>641</v>
      </c>
      <c r="C15" s="3" t="s">
        <v>657</v>
      </c>
      <c r="D15" s="3" t="s">
        <v>658</v>
      </c>
      <c r="E15" s="3" t="s">
        <v>659</v>
      </c>
    </row>
    <row r="16" spans="1:5" ht="15" x14ac:dyDescent="0.25">
      <c r="A16" s="3" t="s">
        <v>664</v>
      </c>
      <c r="B16" s="3" t="s">
        <v>641</v>
      </c>
      <c r="C16" s="3" t="s">
        <v>657</v>
      </c>
      <c r="D16" s="3" t="s">
        <v>658</v>
      </c>
      <c r="E16" s="3" t="s">
        <v>659</v>
      </c>
    </row>
    <row r="17" spans="1:5" ht="15" x14ac:dyDescent="0.25">
      <c r="A17" s="3" t="s">
        <v>665</v>
      </c>
      <c r="B17" s="3" t="s">
        <v>656</v>
      </c>
      <c r="C17" s="3" t="s">
        <v>657</v>
      </c>
      <c r="D17" s="3" t="s">
        <v>666</v>
      </c>
      <c r="E17" s="3" t="s">
        <v>667</v>
      </c>
    </row>
    <row r="18" spans="1:5" ht="15" x14ac:dyDescent="0.25">
      <c r="A18" s="3" t="s">
        <v>668</v>
      </c>
      <c r="B18" s="3" t="s">
        <v>656</v>
      </c>
      <c r="C18" s="3" t="s">
        <v>657</v>
      </c>
      <c r="D18" s="3" t="s">
        <v>666</v>
      </c>
      <c r="E18" s="3" t="s">
        <v>667</v>
      </c>
    </row>
    <row r="19" spans="1:5" ht="15" x14ac:dyDescent="0.25">
      <c r="A19" s="3" t="s">
        <v>669</v>
      </c>
      <c r="B19" s="3" t="s">
        <v>656</v>
      </c>
      <c r="C19" s="3" t="s">
        <v>657</v>
      </c>
      <c r="D19" s="3" t="s">
        <v>666</v>
      </c>
      <c r="E19" s="3" t="s">
        <v>667</v>
      </c>
    </row>
    <row r="20" spans="1:5" ht="15" x14ac:dyDescent="0.25">
      <c r="A20" s="3" t="s">
        <v>670</v>
      </c>
      <c r="B20" s="3"/>
      <c r="C20" s="3" t="s">
        <v>657</v>
      </c>
      <c r="D20" s="3" t="s">
        <v>666</v>
      </c>
      <c r="E20" s="3" t="s">
        <v>667</v>
      </c>
    </row>
    <row r="21" spans="1:5" ht="15" x14ac:dyDescent="0.25">
      <c r="A21" s="3" t="s">
        <v>671</v>
      </c>
      <c r="B21" s="3" t="s">
        <v>656</v>
      </c>
      <c r="C21" s="3" t="s">
        <v>657</v>
      </c>
      <c r="D21" s="3" t="s">
        <v>666</v>
      </c>
      <c r="E21" s="3" t="s">
        <v>667</v>
      </c>
    </row>
    <row r="22" spans="1:5" ht="15" x14ac:dyDescent="0.25">
      <c r="A22" s="3" t="s">
        <v>672</v>
      </c>
      <c r="B22" s="3"/>
      <c r="C22" s="3" t="s">
        <v>657</v>
      </c>
      <c r="D22" s="3" t="s">
        <v>666</v>
      </c>
      <c r="E22" s="3" t="s">
        <v>673</v>
      </c>
    </row>
    <row r="23" spans="1:5" ht="15" x14ac:dyDescent="0.25">
      <c r="A23" s="3" t="s">
        <v>674</v>
      </c>
      <c r="B23" s="3"/>
      <c r="C23" s="3" t="s">
        <v>657</v>
      </c>
      <c r="D23" s="3" t="s">
        <v>666</v>
      </c>
      <c r="E23" s="3" t="s">
        <v>673</v>
      </c>
    </row>
    <row r="24" spans="1:5" ht="15" x14ac:dyDescent="0.25">
      <c r="A24" s="3" t="s">
        <v>675</v>
      </c>
      <c r="B24" s="3"/>
      <c r="C24" s="3" t="s">
        <v>657</v>
      </c>
      <c r="D24" s="3" t="s">
        <v>666</v>
      </c>
      <c r="E24" s="3" t="s">
        <v>673</v>
      </c>
    </row>
    <row r="25" spans="1:5" ht="15" x14ac:dyDescent="0.25">
      <c r="A25" s="3" t="s">
        <v>676</v>
      </c>
      <c r="B25" s="3" t="s">
        <v>641</v>
      </c>
      <c r="C25" s="3" t="s">
        <v>657</v>
      </c>
      <c r="D25" s="3" t="s">
        <v>666</v>
      </c>
      <c r="E25" s="3" t="s">
        <v>677</v>
      </c>
    </row>
    <row r="26" spans="1:5" ht="15" x14ac:dyDescent="0.25">
      <c r="A26" s="3" t="s">
        <v>678</v>
      </c>
      <c r="B26" s="3" t="s">
        <v>656</v>
      </c>
      <c r="C26" s="3" t="s">
        <v>657</v>
      </c>
      <c r="D26" s="3" t="s">
        <v>679</v>
      </c>
      <c r="E26" s="3" t="s">
        <v>680</v>
      </c>
    </row>
    <row r="27" spans="1:5" ht="15" x14ac:dyDescent="0.25">
      <c r="A27" s="3" t="s">
        <v>681</v>
      </c>
      <c r="B27" s="3"/>
      <c r="C27" s="3" t="s">
        <v>657</v>
      </c>
      <c r="D27" s="3" t="s">
        <v>679</v>
      </c>
      <c r="E27" s="3" t="s">
        <v>680</v>
      </c>
    </row>
    <row r="28" spans="1:5" ht="15" x14ac:dyDescent="0.25">
      <c r="A28" s="3" t="s">
        <v>682</v>
      </c>
      <c r="B28" s="3"/>
      <c r="C28" s="3" t="s">
        <v>657</v>
      </c>
      <c r="D28" s="3" t="s">
        <v>679</v>
      </c>
      <c r="E28" s="3" t="s">
        <v>680</v>
      </c>
    </row>
    <row r="29" spans="1:5" ht="15" x14ac:dyDescent="0.25">
      <c r="A29" s="3" t="s">
        <v>683</v>
      </c>
      <c r="B29" s="3" t="s">
        <v>641</v>
      </c>
      <c r="C29" s="3" t="s">
        <v>657</v>
      </c>
      <c r="D29" s="3" t="s">
        <v>679</v>
      </c>
      <c r="E29" s="3" t="s">
        <v>684</v>
      </c>
    </row>
    <row r="30" spans="1:5" ht="15" x14ac:dyDescent="0.25">
      <c r="A30" s="3" t="s">
        <v>685</v>
      </c>
      <c r="B30" s="3" t="s">
        <v>686</v>
      </c>
      <c r="C30" s="3" t="s">
        <v>657</v>
      </c>
      <c r="D30" s="3" t="s">
        <v>679</v>
      </c>
      <c r="E30" s="3" t="s">
        <v>684</v>
      </c>
    </row>
    <row r="31" spans="1:5" ht="15" x14ac:dyDescent="0.25">
      <c r="A31" s="3" t="s">
        <v>687</v>
      </c>
      <c r="B31" s="3"/>
      <c r="C31" s="3" t="s">
        <v>657</v>
      </c>
      <c r="D31" s="3" t="s">
        <v>679</v>
      </c>
      <c r="E31" s="3" t="s">
        <v>688</v>
      </c>
    </row>
    <row r="32" spans="1:5" ht="15" x14ac:dyDescent="0.25">
      <c r="A32" s="3" t="s">
        <v>689</v>
      </c>
      <c r="B32" s="3"/>
      <c r="C32" s="3" t="s">
        <v>657</v>
      </c>
      <c r="D32" s="3" t="s">
        <v>679</v>
      </c>
      <c r="E32" s="3" t="s">
        <v>688</v>
      </c>
    </row>
    <row r="33" spans="1:5" ht="15" x14ac:dyDescent="0.25">
      <c r="A33" s="3" t="s">
        <v>690</v>
      </c>
      <c r="B33" s="3" t="s">
        <v>641</v>
      </c>
      <c r="C33" s="3" t="s">
        <v>657</v>
      </c>
      <c r="D33" s="3" t="s">
        <v>691</v>
      </c>
      <c r="E33" s="3" t="s">
        <v>692</v>
      </c>
    </row>
    <row r="34" spans="1:5" ht="15" x14ac:dyDescent="0.25">
      <c r="A34" s="3" t="s">
        <v>693</v>
      </c>
      <c r="B34" s="3" t="s">
        <v>656</v>
      </c>
      <c r="C34" s="3" t="s">
        <v>657</v>
      </c>
      <c r="D34" s="3" t="s">
        <v>691</v>
      </c>
      <c r="E34" s="3" t="s">
        <v>692</v>
      </c>
    </row>
    <row r="35" spans="1:5" ht="15" x14ac:dyDescent="0.25">
      <c r="A35" s="3" t="s">
        <v>694</v>
      </c>
      <c r="B35" s="3"/>
      <c r="C35" s="3" t="s">
        <v>657</v>
      </c>
      <c r="D35" s="3" t="s">
        <v>691</v>
      </c>
      <c r="E35" s="3" t="s">
        <v>695</v>
      </c>
    </row>
    <row r="36" spans="1:5" ht="15" x14ac:dyDescent="0.25">
      <c r="A36" s="3" t="s">
        <v>696</v>
      </c>
      <c r="B36" s="3" t="s">
        <v>648</v>
      </c>
      <c r="C36" s="3" t="s">
        <v>657</v>
      </c>
      <c r="D36" s="3" t="s">
        <v>691</v>
      </c>
      <c r="E36" s="3" t="s">
        <v>695</v>
      </c>
    </row>
    <row r="37" spans="1:5" ht="15" x14ac:dyDescent="0.25">
      <c r="A37" s="3" t="s">
        <v>697</v>
      </c>
      <c r="B37" s="3"/>
      <c r="C37" s="3" t="s">
        <v>657</v>
      </c>
      <c r="D37" s="3" t="s">
        <v>691</v>
      </c>
      <c r="E37" s="3" t="s">
        <v>695</v>
      </c>
    </row>
    <row r="38" spans="1:5" ht="15" x14ac:dyDescent="0.25">
      <c r="A38" s="3" t="s">
        <v>698</v>
      </c>
      <c r="B38" s="3"/>
      <c r="C38" s="3" t="s">
        <v>657</v>
      </c>
      <c r="D38" s="3" t="s">
        <v>691</v>
      </c>
      <c r="E38" s="3" t="s">
        <v>695</v>
      </c>
    </row>
    <row r="39" spans="1:5" ht="15" x14ac:dyDescent="0.25">
      <c r="A39" s="3" t="s">
        <v>699</v>
      </c>
      <c r="B39" s="3"/>
      <c r="C39" s="3" t="s">
        <v>657</v>
      </c>
      <c r="D39" s="3" t="s">
        <v>691</v>
      </c>
      <c r="E39" s="3" t="s">
        <v>695</v>
      </c>
    </row>
    <row r="40" spans="1:5" ht="15" x14ac:dyDescent="0.25">
      <c r="A40" s="3" t="s">
        <v>700</v>
      </c>
      <c r="B40" s="3" t="s">
        <v>641</v>
      </c>
      <c r="C40" s="3" t="s">
        <v>657</v>
      </c>
      <c r="D40" s="3" t="s">
        <v>691</v>
      </c>
      <c r="E40" s="3" t="s">
        <v>695</v>
      </c>
    </row>
    <row r="41" spans="1:5" ht="15" x14ac:dyDescent="0.25">
      <c r="A41" s="3" t="s">
        <v>701</v>
      </c>
      <c r="B41" s="3"/>
      <c r="C41" s="3" t="s">
        <v>657</v>
      </c>
      <c r="D41" s="3" t="s">
        <v>702</v>
      </c>
      <c r="E41" s="3" t="s">
        <v>702</v>
      </c>
    </row>
    <row r="42" spans="1:5" ht="15" x14ac:dyDescent="0.25">
      <c r="A42" s="3" t="s">
        <v>703</v>
      </c>
      <c r="B42" s="3"/>
      <c r="C42" s="3" t="s">
        <v>657</v>
      </c>
      <c r="D42" s="3" t="s">
        <v>704</v>
      </c>
      <c r="E42" s="3" t="s">
        <v>704</v>
      </c>
    </row>
    <row r="43" spans="1:5" ht="15" x14ac:dyDescent="0.25">
      <c r="A43" s="3" t="s">
        <v>705</v>
      </c>
      <c r="B43" s="3" t="s">
        <v>641</v>
      </c>
      <c r="C43" s="3" t="s">
        <v>706</v>
      </c>
      <c r="D43" s="3" t="s">
        <v>707</v>
      </c>
      <c r="E43" s="3" t="s">
        <v>708</v>
      </c>
    </row>
    <row r="44" spans="1:5" ht="15" x14ac:dyDescent="0.25">
      <c r="A44" s="3" t="s">
        <v>709</v>
      </c>
      <c r="B44" s="3"/>
      <c r="C44" s="3" t="s">
        <v>706</v>
      </c>
      <c r="D44" s="3" t="s">
        <v>707</v>
      </c>
      <c r="E44" s="3" t="s">
        <v>708</v>
      </c>
    </row>
    <row r="45" spans="1:5" ht="15" x14ac:dyDescent="0.25">
      <c r="A45" s="3" t="s">
        <v>710</v>
      </c>
      <c r="B45" s="3" t="s">
        <v>641</v>
      </c>
      <c r="C45" s="3" t="s">
        <v>706</v>
      </c>
      <c r="D45" s="3" t="s">
        <v>707</v>
      </c>
      <c r="E45" s="3" t="s">
        <v>708</v>
      </c>
    </row>
    <row r="46" spans="1:5" ht="15" x14ac:dyDescent="0.25">
      <c r="A46" s="3" t="s">
        <v>711</v>
      </c>
      <c r="B46" s="3"/>
      <c r="C46" s="3" t="s">
        <v>706</v>
      </c>
      <c r="D46" s="3" t="s">
        <v>707</v>
      </c>
      <c r="E46" s="3" t="s">
        <v>712</v>
      </c>
    </row>
    <row r="47" spans="1:5" ht="15" x14ac:dyDescent="0.25">
      <c r="A47" s="3" t="s">
        <v>713</v>
      </c>
      <c r="B47" s="3"/>
      <c r="C47" s="3" t="s">
        <v>706</v>
      </c>
      <c r="D47" s="3" t="s">
        <v>707</v>
      </c>
      <c r="E47" s="3" t="s">
        <v>714</v>
      </c>
    </row>
    <row r="48" spans="1:5" ht="15" x14ac:dyDescent="0.25">
      <c r="A48" s="3" t="s">
        <v>715</v>
      </c>
      <c r="B48" s="3"/>
      <c r="C48" s="3" t="s">
        <v>706</v>
      </c>
      <c r="D48" s="3" t="s">
        <v>707</v>
      </c>
      <c r="E48" s="3" t="s">
        <v>714</v>
      </c>
    </row>
    <row r="49" spans="1:5" ht="15" x14ac:dyDescent="0.25">
      <c r="A49" s="3" t="s">
        <v>716</v>
      </c>
      <c r="B49" s="3" t="s">
        <v>641</v>
      </c>
      <c r="C49" s="3" t="s">
        <v>706</v>
      </c>
      <c r="D49" s="3" t="s">
        <v>707</v>
      </c>
      <c r="E49" s="3" t="s">
        <v>717</v>
      </c>
    </row>
    <row r="50" spans="1:5" ht="15" x14ac:dyDescent="0.25">
      <c r="A50" s="3" t="s">
        <v>718</v>
      </c>
      <c r="B50" s="3" t="s">
        <v>641</v>
      </c>
      <c r="C50" s="3" t="s">
        <v>706</v>
      </c>
      <c r="D50" s="3" t="s">
        <v>719</v>
      </c>
      <c r="E50" s="3" t="s">
        <v>720</v>
      </c>
    </row>
    <row r="51" spans="1:5" ht="15" x14ac:dyDescent="0.25">
      <c r="A51" s="3" t="s">
        <v>721</v>
      </c>
      <c r="B51" s="3" t="s">
        <v>656</v>
      </c>
      <c r="C51" s="3" t="s">
        <v>706</v>
      </c>
      <c r="D51" s="3" t="s">
        <v>719</v>
      </c>
      <c r="E51" s="3" t="s">
        <v>722</v>
      </c>
    </row>
    <row r="52" spans="1:5" ht="15" x14ac:dyDescent="0.25">
      <c r="A52" s="3" t="s">
        <v>723</v>
      </c>
      <c r="B52" s="3" t="s">
        <v>648</v>
      </c>
      <c r="C52" s="3" t="s">
        <v>706</v>
      </c>
      <c r="D52" s="3" t="s">
        <v>719</v>
      </c>
      <c r="E52" s="3" t="s">
        <v>722</v>
      </c>
    </row>
    <row r="53" spans="1:5" ht="15" x14ac:dyDescent="0.25">
      <c r="A53" s="3" t="s">
        <v>724</v>
      </c>
      <c r="B53" s="3" t="s">
        <v>656</v>
      </c>
      <c r="C53" s="3" t="s">
        <v>706</v>
      </c>
      <c r="D53" s="3" t="s">
        <v>719</v>
      </c>
      <c r="E53" s="3" t="s">
        <v>722</v>
      </c>
    </row>
    <row r="54" spans="1:5" ht="15" x14ac:dyDescent="0.25">
      <c r="A54" s="3" t="s">
        <v>725</v>
      </c>
      <c r="B54" s="3"/>
      <c r="C54" s="3" t="s">
        <v>706</v>
      </c>
      <c r="D54" s="3" t="s">
        <v>719</v>
      </c>
      <c r="E54" s="3" t="s">
        <v>722</v>
      </c>
    </row>
    <row r="55" spans="1:5" ht="15" x14ac:dyDescent="0.25">
      <c r="A55" s="3" t="s">
        <v>726</v>
      </c>
      <c r="B55" s="3"/>
      <c r="C55" s="3" t="s">
        <v>706</v>
      </c>
      <c r="D55" s="3" t="s">
        <v>719</v>
      </c>
      <c r="E55" s="3" t="s">
        <v>722</v>
      </c>
    </row>
    <row r="56" spans="1:5" ht="15" x14ac:dyDescent="0.25">
      <c r="A56" s="3" t="s">
        <v>727</v>
      </c>
      <c r="B56" s="3" t="s">
        <v>641</v>
      </c>
      <c r="C56" s="3" t="s">
        <v>706</v>
      </c>
      <c r="D56" s="3" t="s">
        <v>719</v>
      </c>
      <c r="E56" s="3" t="s">
        <v>722</v>
      </c>
    </row>
    <row r="57" spans="1:5" ht="15" x14ac:dyDescent="0.25">
      <c r="A57" s="3" t="s">
        <v>728</v>
      </c>
      <c r="B57" s="3"/>
      <c r="C57" s="3" t="s">
        <v>706</v>
      </c>
      <c r="D57" s="3" t="s">
        <v>719</v>
      </c>
      <c r="E57" s="3" t="s">
        <v>722</v>
      </c>
    </row>
    <row r="58" spans="1:5" ht="15" x14ac:dyDescent="0.25">
      <c r="A58" s="3" t="s">
        <v>729</v>
      </c>
      <c r="B58" s="3"/>
      <c r="C58" s="3" t="s">
        <v>706</v>
      </c>
      <c r="D58" s="3" t="s">
        <v>730</v>
      </c>
      <c r="E58" s="3" t="s">
        <v>731</v>
      </c>
    </row>
    <row r="59" spans="1:5" ht="15" x14ac:dyDescent="0.25">
      <c r="A59" s="3" t="s">
        <v>732</v>
      </c>
      <c r="B59" s="3" t="s">
        <v>641</v>
      </c>
      <c r="C59" s="3" t="s">
        <v>706</v>
      </c>
      <c r="D59" s="3" t="s">
        <v>730</v>
      </c>
      <c r="E59" s="3" t="s">
        <v>731</v>
      </c>
    </row>
    <row r="60" spans="1:5" ht="15" x14ac:dyDescent="0.25">
      <c r="A60" s="3" t="s">
        <v>733</v>
      </c>
      <c r="B60" s="3"/>
      <c r="C60" s="3" t="s">
        <v>706</v>
      </c>
      <c r="D60" s="3" t="s">
        <v>730</v>
      </c>
      <c r="E60" s="3" t="s">
        <v>734</v>
      </c>
    </row>
    <row r="61" spans="1:5" ht="15" x14ac:dyDescent="0.25">
      <c r="A61" s="3" t="s">
        <v>735</v>
      </c>
      <c r="B61" s="3"/>
      <c r="C61" s="3" t="s">
        <v>706</v>
      </c>
      <c r="D61" s="3" t="s">
        <v>730</v>
      </c>
      <c r="E61" s="3" t="s">
        <v>734</v>
      </c>
    </row>
    <row r="62" spans="1:5" ht="15" x14ac:dyDescent="0.25">
      <c r="A62" s="3" t="s">
        <v>736</v>
      </c>
      <c r="B62" s="3" t="s">
        <v>641</v>
      </c>
      <c r="C62" s="3" t="s">
        <v>706</v>
      </c>
      <c r="D62" s="3" t="s">
        <v>730</v>
      </c>
      <c r="E62" s="3" t="s">
        <v>734</v>
      </c>
    </row>
    <row r="63" spans="1:5" ht="15" x14ac:dyDescent="0.25">
      <c r="A63" s="3" t="s">
        <v>737</v>
      </c>
      <c r="B63" s="3"/>
      <c r="C63" s="3" t="s">
        <v>706</v>
      </c>
      <c r="D63" s="3" t="s">
        <v>730</v>
      </c>
      <c r="E63" s="3" t="s">
        <v>734</v>
      </c>
    </row>
    <row r="64" spans="1:5" ht="15" x14ac:dyDescent="0.25">
      <c r="A64" s="3" t="s">
        <v>738</v>
      </c>
      <c r="B64" s="3"/>
      <c r="C64" s="3" t="s">
        <v>706</v>
      </c>
      <c r="D64" s="3" t="s">
        <v>730</v>
      </c>
      <c r="E64" s="3" t="s">
        <v>734</v>
      </c>
    </row>
    <row r="65" spans="1:5" ht="15" x14ac:dyDescent="0.25">
      <c r="A65" s="3" t="s">
        <v>739</v>
      </c>
      <c r="B65" s="3" t="s">
        <v>641</v>
      </c>
      <c r="C65" s="3" t="s">
        <v>706</v>
      </c>
      <c r="D65" s="3" t="s">
        <v>730</v>
      </c>
      <c r="E65" s="3" t="s">
        <v>734</v>
      </c>
    </row>
    <row r="66" spans="1:5" ht="15" x14ac:dyDescent="0.25">
      <c r="A66" s="3" t="s">
        <v>740</v>
      </c>
      <c r="B66" s="3"/>
      <c r="C66" s="3" t="s">
        <v>706</v>
      </c>
      <c r="D66" s="3" t="s">
        <v>730</v>
      </c>
      <c r="E66" s="3" t="s">
        <v>734</v>
      </c>
    </row>
    <row r="67" spans="1:5" ht="15" x14ac:dyDescent="0.25">
      <c r="A67" s="3" t="s">
        <v>741</v>
      </c>
      <c r="B67" s="3" t="s">
        <v>742</v>
      </c>
      <c r="C67" s="3" t="s">
        <v>706</v>
      </c>
      <c r="D67" s="3" t="s">
        <v>730</v>
      </c>
      <c r="E67" s="3" t="s">
        <v>734</v>
      </c>
    </row>
    <row r="68" spans="1:5" ht="15" x14ac:dyDescent="0.25">
      <c r="A68" s="3" t="s">
        <v>743</v>
      </c>
      <c r="B68" s="3"/>
      <c r="C68" s="3" t="s">
        <v>706</v>
      </c>
      <c r="D68" s="3" t="s">
        <v>730</v>
      </c>
      <c r="E68" s="3" t="s">
        <v>744</v>
      </c>
    </row>
    <row r="69" spans="1:5" ht="15" x14ac:dyDescent="0.25">
      <c r="A69" s="3" t="s">
        <v>745</v>
      </c>
      <c r="B69" s="3" t="s">
        <v>686</v>
      </c>
      <c r="C69" s="3" t="s">
        <v>706</v>
      </c>
      <c r="D69" s="3" t="s">
        <v>730</v>
      </c>
      <c r="E69" s="3" t="s">
        <v>744</v>
      </c>
    </row>
    <row r="70" spans="1:5" ht="15" x14ac:dyDescent="0.25">
      <c r="A70" s="3" t="s">
        <v>746</v>
      </c>
      <c r="B70" s="3" t="s">
        <v>648</v>
      </c>
      <c r="C70" s="3" t="s">
        <v>706</v>
      </c>
      <c r="D70" s="3" t="s">
        <v>730</v>
      </c>
      <c r="E70" s="3" t="s">
        <v>747</v>
      </c>
    </row>
    <row r="71" spans="1:5" ht="15" x14ac:dyDescent="0.25">
      <c r="A71" s="3" t="s">
        <v>748</v>
      </c>
      <c r="B71" s="3" t="s">
        <v>648</v>
      </c>
      <c r="C71" s="3" t="s">
        <v>706</v>
      </c>
      <c r="D71" s="3" t="s">
        <v>749</v>
      </c>
      <c r="E71" s="3" t="s">
        <v>750</v>
      </c>
    </row>
    <row r="72" spans="1:5" ht="15" x14ac:dyDescent="0.25">
      <c r="A72" s="3" t="s">
        <v>751</v>
      </c>
      <c r="B72" s="3" t="s">
        <v>648</v>
      </c>
      <c r="C72" s="3" t="s">
        <v>706</v>
      </c>
      <c r="D72" s="3" t="s">
        <v>749</v>
      </c>
      <c r="E72" s="3" t="s">
        <v>750</v>
      </c>
    </row>
    <row r="73" spans="1:5" ht="15" x14ac:dyDescent="0.25">
      <c r="A73" s="3" t="s">
        <v>752</v>
      </c>
      <c r="B73" s="3" t="s">
        <v>661</v>
      </c>
      <c r="C73" s="3" t="s">
        <v>706</v>
      </c>
      <c r="D73" s="3" t="s">
        <v>749</v>
      </c>
      <c r="E73" s="3" t="s">
        <v>753</v>
      </c>
    </row>
    <row r="74" spans="1:5" ht="15" x14ac:dyDescent="0.25">
      <c r="A74" s="3" t="s">
        <v>754</v>
      </c>
      <c r="B74" s="3" t="s">
        <v>661</v>
      </c>
      <c r="C74" s="3" t="s">
        <v>706</v>
      </c>
      <c r="D74" s="3" t="s">
        <v>749</v>
      </c>
      <c r="E74" s="3" t="s">
        <v>753</v>
      </c>
    </row>
    <row r="75" spans="1:5" ht="15" x14ac:dyDescent="0.25">
      <c r="A75" s="3" t="s">
        <v>755</v>
      </c>
      <c r="B75" s="3" t="s">
        <v>641</v>
      </c>
      <c r="C75" s="3" t="s">
        <v>706</v>
      </c>
      <c r="D75" s="3" t="s">
        <v>749</v>
      </c>
      <c r="E75" s="3" t="s">
        <v>753</v>
      </c>
    </row>
    <row r="76" spans="1:5" ht="15" x14ac:dyDescent="0.25">
      <c r="A76" s="3" t="s">
        <v>756</v>
      </c>
      <c r="B76" s="3"/>
      <c r="C76" s="3" t="s">
        <v>706</v>
      </c>
      <c r="D76" s="3" t="s">
        <v>749</v>
      </c>
      <c r="E76" s="3" t="s">
        <v>753</v>
      </c>
    </row>
    <row r="77" spans="1:5" ht="15" x14ac:dyDescent="0.25">
      <c r="A77" s="3" t="s">
        <v>757</v>
      </c>
      <c r="B77" s="3" t="s">
        <v>661</v>
      </c>
      <c r="C77" s="3" t="s">
        <v>706</v>
      </c>
      <c r="D77" s="3" t="s">
        <v>749</v>
      </c>
      <c r="E77" s="3" t="s">
        <v>753</v>
      </c>
    </row>
    <row r="78" spans="1:5" ht="15" x14ac:dyDescent="0.25">
      <c r="A78" s="3" t="s">
        <v>758</v>
      </c>
      <c r="B78" s="3" t="s">
        <v>641</v>
      </c>
      <c r="C78" s="3" t="s">
        <v>706</v>
      </c>
      <c r="D78" s="3" t="s">
        <v>749</v>
      </c>
      <c r="E78" s="3" t="s">
        <v>753</v>
      </c>
    </row>
    <row r="79" spans="1:5" ht="15" x14ac:dyDescent="0.25">
      <c r="A79" s="3" t="s">
        <v>759</v>
      </c>
      <c r="B79" s="3" t="s">
        <v>641</v>
      </c>
      <c r="C79" s="3" t="s">
        <v>706</v>
      </c>
      <c r="D79" s="3" t="s">
        <v>749</v>
      </c>
      <c r="E79" s="3" t="s">
        <v>760</v>
      </c>
    </row>
    <row r="80" spans="1:5" ht="15" x14ac:dyDescent="0.25">
      <c r="A80" s="3" t="s">
        <v>761</v>
      </c>
      <c r="B80" s="3"/>
      <c r="C80" s="3" t="s">
        <v>706</v>
      </c>
      <c r="D80" s="3" t="s">
        <v>749</v>
      </c>
      <c r="E80" s="3" t="s">
        <v>760</v>
      </c>
    </row>
    <row r="81" spans="1:5" ht="15" x14ac:dyDescent="0.25">
      <c r="A81" s="3" t="s">
        <v>133</v>
      </c>
      <c r="B81" s="3" t="s">
        <v>641</v>
      </c>
      <c r="C81" s="3" t="s">
        <v>706</v>
      </c>
      <c r="D81" s="3" t="s">
        <v>749</v>
      </c>
      <c r="E81" s="3" t="s">
        <v>762</v>
      </c>
    </row>
    <row r="82" spans="1:5" ht="15" x14ac:dyDescent="0.25">
      <c r="A82" s="3" t="s">
        <v>763</v>
      </c>
      <c r="B82" s="3" t="s">
        <v>641</v>
      </c>
      <c r="C82" s="3" t="s">
        <v>706</v>
      </c>
      <c r="D82" s="3" t="s">
        <v>749</v>
      </c>
      <c r="E82" s="3" t="s">
        <v>762</v>
      </c>
    </row>
    <row r="83" spans="1:5" ht="15" x14ac:dyDescent="0.25">
      <c r="A83" s="3" t="s">
        <v>764</v>
      </c>
      <c r="B83" s="3"/>
      <c r="C83" s="3" t="s">
        <v>706</v>
      </c>
      <c r="D83" s="3" t="s">
        <v>749</v>
      </c>
      <c r="E83" s="3" t="s">
        <v>765</v>
      </c>
    </row>
    <row r="84" spans="1:5" ht="15" x14ac:dyDescent="0.25">
      <c r="A84" s="3" t="s">
        <v>766</v>
      </c>
      <c r="B84" s="3" t="s">
        <v>641</v>
      </c>
      <c r="C84" s="3" t="s">
        <v>706</v>
      </c>
      <c r="D84" s="3" t="s">
        <v>749</v>
      </c>
      <c r="E84" s="3" t="s">
        <v>765</v>
      </c>
    </row>
    <row r="85" spans="1:5" ht="15" x14ac:dyDescent="0.25">
      <c r="A85" s="3" t="s">
        <v>767</v>
      </c>
      <c r="B85" s="3"/>
      <c r="C85" s="3" t="s">
        <v>706</v>
      </c>
      <c r="D85" s="3" t="s">
        <v>749</v>
      </c>
      <c r="E85" s="3" t="s">
        <v>765</v>
      </c>
    </row>
    <row r="86" spans="1:5" ht="15" x14ac:dyDescent="0.25">
      <c r="A86" s="3" t="s">
        <v>768</v>
      </c>
      <c r="B86" s="3" t="s">
        <v>661</v>
      </c>
      <c r="C86" s="3" t="s">
        <v>706</v>
      </c>
      <c r="D86" s="3" t="s">
        <v>749</v>
      </c>
      <c r="E86" s="3" t="s">
        <v>765</v>
      </c>
    </row>
    <row r="87" spans="1:5" ht="15" x14ac:dyDescent="0.25">
      <c r="A87" s="3" t="s">
        <v>769</v>
      </c>
      <c r="B87" s="3"/>
      <c r="C87" s="3" t="s">
        <v>706</v>
      </c>
      <c r="D87" s="3" t="s">
        <v>749</v>
      </c>
      <c r="E87" s="3" t="s">
        <v>765</v>
      </c>
    </row>
    <row r="88" spans="1:5" ht="15" x14ac:dyDescent="0.25">
      <c r="A88" s="3" t="s">
        <v>770</v>
      </c>
      <c r="B88" s="3"/>
      <c r="C88" s="3" t="s">
        <v>706</v>
      </c>
      <c r="D88" s="3" t="s">
        <v>749</v>
      </c>
      <c r="E88" s="3" t="s">
        <v>765</v>
      </c>
    </row>
    <row r="89" spans="1:5" ht="15" x14ac:dyDescent="0.25">
      <c r="A89" s="3" t="s">
        <v>771</v>
      </c>
      <c r="B89" s="3"/>
      <c r="C89" s="3" t="s">
        <v>706</v>
      </c>
      <c r="D89" s="3" t="s">
        <v>749</v>
      </c>
      <c r="E89" s="3" t="s">
        <v>765</v>
      </c>
    </row>
    <row r="90" spans="1:5" ht="15" x14ac:dyDescent="0.25">
      <c r="A90" s="3" t="s">
        <v>772</v>
      </c>
      <c r="B90" s="3" t="s">
        <v>641</v>
      </c>
      <c r="C90" s="3" t="s">
        <v>706</v>
      </c>
      <c r="D90" s="3" t="s">
        <v>749</v>
      </c>
      <c r="E90" s="3" t="s">
        <v>765</v>
      </c>
    </row>
    <row r="91" spans="1:5" ht="15" x14ac:dyDescent="0.25">
      <c r="A91" s="3" t="s">
        <v>773</v>
      </c>
      <c r="B91" s="3"/>
      <c r="C91" s="3" t="s">
        <v>706</v>
      </c>
      <c r="D91" s="3" t="s">
        <v>749</v>
      </c>
      <c r="E91" s="3" t="s">
        <v>765</v>
      </c>
    </row>
    <row r="92" spans="1:5" ht="15" x14ac:dyDescent="0.25">
      <c r="A92" s="3" t="s">
        <v>774</v>
      </c>
      <c r="B92" s="3"/>
      <c r="C92" s="3" t="s">
        <v>706</v>
      </c>
      <c r="D92" s="3" t="s">
        <v>749</v>
      </c>
      <c r="E92" s="3" t="s">
        <v>765</v>
      </c>
    </row>
    <row r="93" spans="1:5" ht="15" x14ac:dyDescent="0.25">
      <c r="A93" s="3" t="s">
        <v>775</v>
      </c>
      <c r="B93" s="3"/>
      <c r="C93" s="3" t="s">
        <v>706</v>
      </c>
      <c r="D93" s="3" t="s">
        <v>749</v>
      </c>
      <c r="E93" s="3" t="s">
        <v>765</v>
      </c>
    </row>
    <row r="94" spans="1:5" ht="15" x14ac:dyDescent="0.25">
      <c r="A94" s="3" t="s">
        <v>776</v>
      </c>
      <c r="B94" s="3"/>
      <c r="C94" s="3" t="s">
        <v>706</v>
      </c>
      <c r="D94" s="3" t="s">
        <v>749</v>
      </c>
      <c r="E94" s="3" t="s">
        <v>765</v>
      </c>
    </row>
    <row r="95" spans="1:5" ht="15" x14ac:dyDescent="0.25">
      <c r="A95" s="3" t="s">
        <v>777</v>
      </c>
      <c r="B95" s="3"/>
      <c r="C95" s="3" t="s">
        <v>706</v>
      </c>
      <c r="D95" s="3" t="s">
        <v>749</v>
      </c>
      <c r="E95" s="3" t="s">
        <v>765</v>
      </c>
    </row>
    <row r="96" spans="1:5" ht="15" x14ac:dyDescent="0.25">
      <c r="A96" s="3" t="s">
        <v>778</v>
      </c>
      <c r="B96" s="3" t="s">
        <v>641</v>
      </c>
      <c r="C96" s="3" t="s">
        <v>706</v>
      </c>
      <c r="D96" s="3" t="s">
        <v>749</v>
      </c>
      <c r="E96" s="3" t="s">
        <v>765</v>
      </c>
    </row>
    <row r="97" spans="1:5" ht="15" x14ac:dyDescent="0.25">
      <c r="A97" s="3" t="s">
        <v>779</v>
      </c>
      <c r="B97" s="3"/>
      <c r="C97" s="3" t="s">
        <v>706</v>
      </c>
      <c r="D97" s="3" t="s">
        <v>749</v>
      </c>
      <c r="E97" s="3" t="s">
        <v>765</v>
      </c>
    </row>
    <row r="98" spans="1:5" ht="15" x14ac:dyDescent="0.25">
      <c r="A98" s="3" t="s">
        <v>780</v>
      </c>
      <c r="B98" s="3" t="s">
        <v>661</v>
      </c>
      <c r="C98" s="3" t="s">
        <v>706</v>
      </c>
      <c r="D98" s="3" t="s">
        <v>749</v>
      </c>
      <c r="E98" s="3" t="s">
        <v>781</v>
      </c>
    </row>
    <row r="99" spans="1:5" ht="15" x14ac:dyDescent="0.25">
      <c r="A99" s="3" t="s">
        <v>782</v>
      </c>
      <c r="B99" s="3"/>
      <c r="C99" s="3" t="s">
        <v>706</v>
      </c>
      <c r="D99" s="3" t="s">
        <v>749</v>
      </c>
      <c r="E99" s="3" t="s">
        <v>781</v>
      </c>
    </row>
    <row r="100" spans="1:5" ht="15" x14ac:dyDescent="0.25">
      <c r="A100" s="3" t="s">
        <v>783</v>
      </c>
      <c r="B100" s="3" t="s">
        <v>661</v>
      </c>
      <c r="C100" s="3" t="s">
        <v>706</v>
      </c>
      <c r="D100" s="3" t="s">
        <v>749</v>
      </c>
      <c r="E100" s="3" t="s">
        <v>781</v>
      </c>
    </row>
    <row r="101" spans="1:5" ht="15" x14ac:dyDescent="0.25">
      <c r="A101" s="3" t="s">
        <v>784</v>
      </c>
      <c r="B101" s="3"/>
      <c r="C101" s="3" t="s">
        <v>706</v>
      </c>
      <c r="D101" s="3" t="s">
        <v>749</v>
      </c>
      <c r="E101" s="3" t="s">
        <v>781</v>
      </c>
    </row>
    <row r="102" spans="1:5" ht="15" x14ac:dyDescent="0.25">
      <c r="A102" s="3" t="s">
        <v>785</v>
      </c>
      <c r="B102" s="3" t="s">
        <v>648</v>
      </c>
      <c r="C102" s="3" t="s">
        <v>706</v>
      </c>
      <c r="D102" s="3" t="s">
        <v>749</v>
      </c>
      <c r="E102" s="3" t="s">
        <v>781</v>
      </c>
    </row>
    <row r="103" spans="1:5" ht="15" x14ac:dyDescent="0.25">
      <c r="A103" s="3" t="s">
        <v>786</v>
      </c>
      <c r="B103" s="3" t="s">
        <v>787</v>
      </c>
      <c r="C103" s="3" t="s">
        <v>706</v>
      </c>
      <c r="D103" s="3" t="s">
        <v>749</v>
      </c>
      <c r="E103" s="3" t="s">
        <v>781</v>
      </c>
    </row>
    <row r="104" spans="1:5" ht="15" x14ac:dyDescent="0.25">
      <c r="A104" s="3" t="s">
        <v>788</v>
      </c>
      <c r="B104" s="3" t="s">
        <v>641</v>
      </c>
      <c r="C104" s="3" t="s">
        <v>706</v>
      </c>
      <c r="D104" s="3" t="s">
        <v>717</v>
      </c>
      <c r="E104" s="3" t="s">
        <v>717</v>
      </c>
    </row>
    <row r="105" spans="1:5" ht="15" x14ac:dyDescent="0.25">
      <c r="A105" s="3" t="s">
        <v>789</v>
      </c>
      <c r="B105" s="3" t="s">
        <v>686</v>
      </c>
      <c r="C105" s="3" t="s">
        <v>706</v>
      </c>
      <c r="D105" s="3" t="s">
        <v>717</v>
      </c>
      <c r="E105" s="3" t="s">
        <v>717</v>
      </c>
    </row>
    <row r="106" spans="1:5" ht="15" x14ac:dyDescent="0.25">
      <c r="A106" s="3" t="s">
        <v>790</v>
      </c>
      <c r="B106" s="3" t="s">
        <v>641</v>
      </c>
      <c r="C106" s="3" t="s">
        <v>706</v>
      </c>
      <c r="D106" s="3" t="s">
        <v>717</v>
      </c>
      <c r="E106" s="3" t="s">
        <v>717</v>
      </c>
    </row>
    <row r="107" spans="1:5" ht="15" x14ac:dyDescent="0.25">
      <c r="A107" s="3" t="s">
        <v>791</v>
      </c>
      <c r="B107" s="3"/>
      <c r="C107" s="3" t="s">
        <v>706</v>
      </c>
      <c r="D107" s="3" t="s">
        <v>717</v>
      </c>
      <c r="E107" s="3" t="s">
        <v>717</v>
      </c>
    </row>
    <row r="108" spans="1:5" ht="15" x14ac:dyDescent="0.25">
      <c r="A108" s="3" t="s">
        <v>792</v>
      </c>
      <c r="B108" s="3" t="s">
        <v>686</v>
      </c>
      <c r="C108" s="3" t="s">
        <v>706</v>
      </c>
      <c r="D108" s="3" t="s">
        <v>717</v>
      </c>
      <c r="E108" s="3" t="s">
        <v>717</v>
      </c>
    </row>
    <row r="109" spans="1:5" ht="15" x14ac:dyDescent="0.25">
      <c r="A109" s="3" t="s">
        <v>793</v>
      </c>
      <c r="B109" s="3" t="s">
        <v>686</v>
      </c>
      <c r="C109" s="3" t="s">
        <v>706</v>
      </c>
      <c r="D109" s="3" t="s">
        <v>717</v>
      </c>
      <c r="E109" s="3" t="s">
        <v>717</v>
      </c>
    </row>
    <row r="110" spans="1:5" ht="15" x14ac:dyDescent="0.25">
      <c r="A110" s="3" t="s">
        <v>794</v>
      </c>
      <c r="B110" s="3" t="s">
        <v>641</v>
      </c>
      <c r="C110" s="3" t="s">
        <v>706</v>
      </c>
      <c r="D110" s="3" t="s">
        <v>717</v>
      </c>
      <c r="E110" s="3" t="s">
        <v>717</v>
      </c>
    </row>
    <row r="111" spans="1:5" ht="15" x14ac:dyDescent="0.25">
      <c r="A111" s="3" t="s">
        <v>795</v>
      </c>
      <c r="B111" s="3"/>
      <c r="C111" s="3" t="s">
        <v>706</v>
      </c>
      <c r="D111" s="3" t="s">
        <v>796</v>
      </c>
      <c r="E111" s="3" t="s">
        <v>719</v>
      </c>
    </row>
    <row r="112" spans="1:5" ht="15" x14ac:dyDescent="0.25">
      <c r="A112" s="3" t="s">
        <v>797</v>
      </c>
      <c r="B112" s="3"/>
      <c r="C112" s="3" t="s">
        <v>706</v>
      </c>
      <c r="D112" s="3" t="s">
        <v>796</v>
      </c>
      <c r="E112" s="3" t="s">
        <v>719</v>
      </c>
    </row>
    <row r="113" spans="1:5" ht="15" x14ac:dyDescent="0.25">
      <c r="A113" s="3" t="s">
        <v>798</v>
      </c>
      <c r="B113" s="3"/>
      <c r="C113" s="3" t="s">
        <v>706</v>
      </c>
      <c r="D113" s="3" t="s">
        <v>796</v>
      </c>
      <c r="E113" s="3" t="s">
        <v>719</v>
      </c>
    </row>
    <row r="114" spans="1:5" ht="15" x14ac:dyDescent="0.25">
      <c r="A114" s="3" t="s">
        <v>799</v>
      </c>
      <c r="B114" s="3"/>
      <c r="C114" s="3" t="s">
        <v>800</v>
      </c>
      <c r="D114" s="3" t="s">
        <v>801</v>
      </c>
      <c r="E114" s="3" t="s">
        <v>802</v>
      </c>
    </row>
    <row r="115" spans="1:5" ht="15" x14ac:dyDescent="0.25">
      <c r="A115" s="3" t="s">
        <v>803</v>
      </c>
      <c r="B115" s="3" t="s">
        <v>641</v>
      </c>
      <c r="C115" s="3" t="s">
        <v>800</v>
      </c>
      <c r="D115" s="3" t="s">
        <v>801</v>
      </c>
      <c r="E115" s="3" t="s">
        <v>802</v>
      </c>
    </row>
    <row r="116" spans="1:5" ht="15" x14ac:dyDescent="0.25">
      <c r="A116" s="3" t="s">
        <v>804</v>
      </c>
      <c r="B116" s="3" t="s">
        <v>641</v>
      </c>
      <c r="C116" s="3" t="s">
        <v>800</v>
      </c>
      <c r="D116" s="3" t="s">
        <v>801</v>
      </c>
      <c r="E116" s="3" t="s">
        <v>802</v>
      </c>
    </row>
    <row r="117" spans="1:5" ht="15" x14ac:dyDescent="0.25">
      <c r="A117" s="3" t="s">
        <v>805</v>
      </c>
      <c r="B117" s="3" t="s">
        <v>641</v>
      </c>
      <c r="C117" s="3" t="s">
        <v>800</v>
      </c>
      <c r="D117" s="3" t="s">
        <v>801</v>
      </c>
      <c r="E117" s="3" t="s">
        <v>802</v>
      </c>
    </row>
    <row r="118" spans="1:5" ht="15" x14ac:dyDescent="0.25">
      <c r="A118" s="3" t="s">
        <v>806</v>
      </c>
      <c r="B118" s="3" t="s">
        <v>641</v>
      </c>
      <c r="C118" s="3" t="s">
        <v>800</v>
      </c>
      <c r="D118" s="3" t="s">
        <v>801</v>
      </c>
      <c r="E118" s="3" t="s">
        <v>802</v>
      </c>
    </row>
    <row r="119" spans="1:5" ht="15" x14ac:dyDescent="0.25">
      <c r="A119" s="3" t="s">
        <v>807</v>
      </c>
      <c r="B119" s="3" t="s">
        <v>641</v>
      </c>
      <c r="C119" s="3" t="s">
        <v>800</v>
      </c>
      <c r="D119" s="3" t="s">
        <v>808</v>
      </c>
      <c r="E119" s="3" t="s">
        <v>809</v>
      </c>
    </row>
    <row r="120" spans="1:5" ht="15" x14ac:dyDescent="0.25">
      <c r="A120" s="3" t="s">
        <v>810</v>
      </c>
      <c r="B120" s="3"/>
      <c r="C120" s="3" t="s">
        <v>800</v>
      </c>
      <c r="D120" s="3" t="s">
        <v>808</v>
      </c>
      <c r="E120" s="3" t="s">
        <v>809</v>
      </c>
    </row>
    <row r="121" spans="1:5" ht="15" x14ac:dyDescent="0.25">
      <c r="A121" s="3" t="s">
        <v>811</v>
      </c>
      <c r="B121" s="3" t="s">
        <v>641</v>
      </c>
      <c r="C121" s="3" t="s">
        <v>800</v>
      </c>
      <c r="D121" s="3" t="s">
        <v>808</v>
      </c>
      <c r="E121" s="3" t="s">
        <v>809</v>
      </c>
    </row>
    <row r="122" spans="1:5" ht="15" x14ac:dyDescent="0.25">
      <c r="A122" s="3" t="s">
        <v>812</v>
      </c>
      <c r="B122" s="3" t="s">
        <v>641</v>
      </c>
      <c r="C122" s="3" t="s">
        <v>800</v>
      </c>
      <c r="D122" s="3" t="s">
        <v>808</v>
      </c>
      <c r="E122" s="3" t="s">
        <v>813</v>
      </c>
    </row>
    <row r="123" spans="1:5" ht="15" x14ac:dyDescent="0.25">
      <c r="A123" s="3" t="s">
        <v>814</v>
      </c>
      <c r="B123" s="3"/>
      <c r="C123" s="3" t="s">
        <v>800</v>
      </c>
      <c r="D123" s="3" t="s">
        <v>808</v>
      </c>
      <c r="E123" s="3" t="s">
        <v>813</v>
      </c>
    </row>
    <row r="124" spans="1:5" ht="15" x14ac:dyDescent="0.25">
      <c r="A124" s="3" t="s">
        <v>815</v>
      </c>
      <c r="B124" s="3" t="s">
        <v>641</v>
      </c>
      <c r="C124" s="3" t="s">
        <v>800</v>
      </c>
      <c r="D124" s="3" t="s">
        <v>808</v>
      </c>
      <c r="E124" s="3" t="s">
        <v>813</v>
      </c>
    </row>
    <row r="125" spans="1:5" ht="15" x14ac:dyDescent="0.25">
      <c r="A125" s="3" t="s">
        <v>816</v>
      </c>
      <c r="B125" s="3" t="s">
        <v>641</v>
      </c>
      <c r="C125" s="3" t="s">
        <v>800</v>
      </c>
      <c r="D125" s="3" t="s">
        <v>808</v>
      </c>
      <c r="E125" s="3" t="s">
        <v>813</v>
      </c>
    </row>
    <row r="126" spans="1:5" ht="15" x14ac:dyDescent="0.25">
      <c r="A126" s="3" t="s">
        <v>817</v>
      </c>
      <c r="B126" s="3" t="s">
        <v>641</v>
      </c>
      <c r="C126" s="3" t="s">
        <v>800</v>
      </c>
      <c r="D126" s="3" t="s">
        <v>808</v>
      </c>
      <c r="E126" s="3" t="s">
        <v>813</v>
      </c>
    </row>
    <row r="127" spans="1:5" ht="15" x14ac:dyDescent="0.25">
      <c r="A127" s="3" t="s">
        <v>818</v>
      </c>
      <c r="B127" s="3"/>
      <c r="C127" s="3" t="s">
        <v>800</v>
      </c>
      <c r="D127" s="3" t="s">
        <v>808</v>
      </c>
      <c r="E127" s="3" t="s">
        <v>813</v>
      </c>
    </row>
    <row r="128" spans="1:5" ht="15" x14ac:dyDescent="0.25">
      <c r="A128" s="3" t="s">
        <v>819</v>
      </c>
      <c r="B128" s="3" t="s">
        <v>641</v>
      </c>
      <c r="C128" s="3" t="s">
        <v>800</v>
      </c>
      <c r="D128" s="3" t="s">
        <v>808</v>
      </c>
      <c r="E128" s="3" t="s">
        <v>820</v>
      </c>
    </row>
    <row r="129" spans="1:5" ht="15" x14ac:dyDescent="0.25">
      <c r="A129" s="3" t="s">
        <v>821</v>
      </c>
      <c r="B129" s="3"/>
      <c r="C129" s="3" t="s">
        <v>800</v>
      </c>
      <c r="D129" s="3" t="s">
        <v>808</v>
      </c>
      <c r="E129" s="3" t="s">
        <v>820</v>
      </c>
    </row>
    <row r="130" spans="1:5" ht="15" x14ac:dyDescent="0.25">
      <c r="A130" s="3" t="s">
        <v>822</v>
      </c>
      <c r="B130" s="3"/>
      <c r="C130" s="3" t="s">
        <v>800</v>
      </c>
      <c r="D130" s="3" t="s">
        <v>808</v>
      </c>
      <c r="E130" s="3" t="s">
        <v>820</v>
      </c>
    </row>
    <row r="131" spans="1:5" ht="15" x14ac:dyDescent="0.25">
      <c r="A131" s="3" t="s">
        <v>823</v>
      </c>
      <c r="B131" s="3" t="s">
        <v>641</v>
      </c>
      <c r="C131" s="3" t="s">
        <v>800</v>
      </c>
      <c r="D131" s="3" t="s">
        <v>808</v>
      </c>
      <c r="E131" s="3" t="s">
        <v>820</v>
      </c>
    </row>
    <row r="132" spans="1:5" ht="15" x14ac:dyDescent="0.25">
      <c r="A132" s="3" t="s">
        <v>824</v>
      </c>
      <c r="B132" s="3"/>
      <c r="C132" s="3" t="s">
        <v>800</v>
      </c>
      <c r="D132" s="3" t="s">
        <v>808</v>
      </c>
      <c r="E132" s="3" t="s">
        <v>820</v>
      </c>
    </row>
    <row r="133" spans="1:5" ht="15" x14ac:dyDescent="0.25">
      <c r="A133" s="3" t="s">
        <v>825</v>
      </c>
      <c r="B133" s="3"/>
      <c r="C133" s="3" t="s">
        <v>800</v>
      </c>
      <c r="D133" s="3" t="s">
        <v>826</v>
      </c>
      <c r="E133" s="3" t="s">
        <v>827</v>
      </c>
    </row>
    <row r="134" spans="1:5" ht="15" x14ac:dyDescent="0.25">
      <c r="A134" s="3" t="s">
        <v>828</v>
      </c>
      <c r="B134" s="3" t="s">
        <v>641</v>
      </c>
      <c r="C134" s="3" t="s">
        <v>800</v>
      </c>
      <c r="D134" s="3" t="s">
        <v>829</v>
      </c>
      <c r="E134" s="3" t="s">
        <v>830</v>
      </c>
    </row>
    <row r="135" spans="1:5" ht="15" x14ac:dyDescent="0.25">
      <c r="A135" s="3" t="s">
        <v>831</v>
      </c>
      <c r="B135" s="3"/>
      <c r="C135" s="3" t="s">
        <v>800</v>
      </c>
      <c r="D135" s="3" t="s">
        <v>829</v>
      </c>
      <c r="E135" s="3" t="s">
        <v>832</v>
      </c>
    </row>
    <row r="136" spans="1:5" ht="15" x14ac:dyDescent="0.25">
      <c r="A136" s="3" t="s">
        <v>833</v>
      </c>
      <c r="B136" s="3" t="s">
        <v>641</v>
      </c>
      <c r="C136" s="3" t="s">
        <v>800</v>
      </c>
      <c r="D136" s="3" t="s">
        <v>834</v>
      </c>
      <c r="E136" s="3" t="s">
        <v>835</v>
      </c>
    </row>
    <row r="137" spans="1:5" ht="15" x14ac:dyDescent="0.25">
      <c r="A137" s="3" t="s">
        <v>836</v>
      </c>
      <c r="B137" s="3" t="s">
        <v>656</v>
      </c>
      <c r="C137" s="3" t="s">
        <v>800</v>
      </c>
      <c r="D137" s="3" t="s">
        <v>834</v>
      </c>
      <c r="E137" s="3" t="s">
        <v>835</v>
      </c>
    </row>
    <row r="138" spans="1:5" ht="15" x14ac:dyDescent="0.25">
      <c r="A138" s="3" t="s">
        <v>837</v>
      </c>
      <c r="B138" s="3"/>
      <c r="C138" s="3" t="s">
        <v>838</v>
      </c>
      <c r="D138" s="3" t="s">
        <v>839</v>
      </c>
      <c r="E138" s="3" t="s">
        <v>840</v>
      </c>
    </row>
    <row r="139" spans="1:5" ht="15" x14ac:dyDescent="0.25">
      <c r="A139" s="3" t="s">
        <v>841</v>
      </c>
      <c r="B139" s="3" t="s">
        <v>641</v>
      </c>
      <c r="C139" s="3" t="s">
        <v>838</v>
      </c>
      <c r="D139" s="3" t="s">
        <v>839</v>
      </c>
      <c r="E139" s="3" t="s">
        <v>840</v>
      </c>
    </row>
    <row r="140" spans="1:5" ht="15" x14ac:dyDescent="0.25">
      <c r="A140" s="3" t="s">
        <v>842</v>
      </c>
      <c r="B140" s="3" t="s">
        <v>641</v>
      </c>
      <c r="C140" s="3" t="s">
        <v>838</v>
      </c>
      <c r="D140" s="3" t="s">
        <v>839</v>
      </c>
      <c r="E140" s="3" t="s">
        <v>840</v>
      </c>
    </row>
    <row r="141" spans="1:5" ht="15" x14ac:dyDescent="0.25">
      <c r="A141" s="3" t="s">
        <v>843</v>
      </c>
      <c r="B141" s="3" t="s">
        <v>641</v>
      </c>
      <c r="C141" s="3" t="s">
        <v>838</v>
      </c>
      <c r="D141" s="3" t="s">
        <v>839</v>
      </c>
      <c r="E141" s="3" t="s">
        <v>840</v>
      </c>
    </row>
    <row r="142" spans="1:5" ht="15" x14ac:dyDescent="0.25">
      <c r="A142" s="3" t="s">
        <v>844</v>
      </c>
      <c r="B142" s="3" t="s">
        <v>641</v>
      </c>
      <c r="C142" s="3" t="s">
        <v>838</v>
      </c>
      <c r="D142" s="3" t="s">
        <v>839</v>
      </c>
      <c r="E142" s="3" t="s">
        <v>840</v>
      </c>
    </row>
    <row r="143" spans="1:5" ht="15" x14ac:dyDescent="0.25">
      <c r="A143" s="3" t="s">
        <v>845</v>
      </c>
      <c r="B143" s="3" t="s">
        <v>641</v>
      </c>
      <c r="C143" s="3" t="s">
        <v>838</v>
      </c>
      <c r="D143" s="3" t="s">
        <v>839</v>
      </c>
      <c r="E143" s="3" t="s">
        <v>840</v>
      </c>
    </row>
    <row r="144" spans="1:5" ht="15" x14ac:dyDescent="0.25">
      <c r="A144" s="3" t="s">
        <v>846</v>
      </c>
      <c r="B144" s="3" t="s">
        <v>641</v>
      </c>
      <c r="C144" s="3" t="s">
        <v>838</v>
      </c>
      <c r="D144" s="3" t="s">
        <v>839</v>
      </c>
      <c r="E144" s="3" t="s">
        <v>840</v>
      </c>
    </row>
    <row r="145" spans="1:5" ht="15" x14ac:dyDescent="0.25">
      <c r="A145" s="3" t="s">
        <v>847</v>
      </c>
      <c r="B145" s="3" t="s">
        <v>641</v>
      </c>
      <c r="C145" s="3" t="s">
        <v>838</v>
      </c>
      <c r="D145" s="3" t="s">
        <v>839</v>
      </c>
      <c r="E145" s="3" t="s">
        <v>840</v>
      </c>
    </row>
    <row r="146" spans="1:5" ht="15" x14ac:dyDescent="0.25">
      <c r="A146" s="3" t="s">
        <v>848</v>
      </c>
      <c r="B146" s="3" t="s">
        <v>686</v>
      </c>
      <c r="C146" s="3" t="s">
        <v>838</v>
      </c>
      <c r="D146" s="3" t="s">
        <v>839</v>
      </c>
      <c r="E146" s="3" t="s">
        <v>840</v>
      </c>
    </row>
    <row r="147" spans="1:5" ht="15" x14ac:dyDescent="0.25">
      <c r="A147" s="3" t="s">
        <v>849</v>
      </c>
      <c r="B147" s="3" t="s">
        <v>641</v>
      </c>
      <c r="C147" s="3" t="s">
        <v>838</v>
      </c>
      <c r="D147" s="3" t="s">
        <v>839</v>
      </c>
      <c r="E147" s="3" t="s">
        <v>840</v>
      </c>
    </row>
    <row r="148" spans="1:5" ht="15" x14ac:dyDescent="0.25">
      <c r="A148" s="3" t="s">
        <v>850</v>
      </c>
      <c r="B148" s="3"/>
      <c r="C148" s="3" t="s">
        <v>838</v>
      </c>
      <c r="D148" s="3" t="s">
        <v>839</v>
      </c>
      <c r="E148" s="3" t="s">
        <v>840</v>
      </c>
    </row>
    <row r="149" spans="1:5" ht="15" x14ac:dyDescent="0.25">
      <c r="A149" s="3" t="s">
        <v>851</v>
      </c>
      <c r="B149" s="3" t="s">
        <v>641</v>
      </c>
      <c r="C149" s="3" t="s">
        <v>838</v>
      </c>
      <c r="D149" s="3" t="s">
        <v>839</v>
      </c>
      <c r="E149" s="3" t="s">
        <v>840</v>
      </c>
    </row>
    <row r="150" spans="1:5" ht="15" x14ac:dyDescent="0.25">
      <c r="A150" s="3" t="s">
        <v>852</v>
      </c>
      <c r="B150" s="3" t="s">
        <v>641</v>
      </c>
      <c r="C150" s="3" t="s">
        <v>838</v>
      </c>
      <c r="D150" s="3" t="s">
        <v>839</v>
      </c>
      <c r="E150" s="3" t="s">
        <v>840</v>
      </c>
    </row>
    <row r="151" spans="1:5" ht="15" x14ac:dyDescent="0.25">
      <c r="A151" s="3" t="s">
        <v>853</v>
      </c>
      <c r="B151" s="3" t="s">
        <v>641</v>
      </c>
      <c r="C151" s="3" t="s">
        <v>838</v>
      </c>
      <c r="D151" s="3" t="s">
        <v>839</v>
      </c>
      <c r="E151" s="3" t="s">
        <v>840</v>
      </c>
    </row>
    <row r="152" spans="1:5" ht="15" x14ac:dyDescent="0.25">
      <c r="A152" s="3" t="s">
        <v>854</v>
      </c>
      <c r="B152" s="3" t="s">
        <v>641</v>
      </c>
      <c r="C152" s="3" t="s">
        <v>838</v>
      </c>
      <c r="D152" s="3" t="s">
        <v>839</v>
      </c>
      <c r="E152" s="3" t="s">
        <v>840</v>
      </c>
    </row>
    <row r="153" spans="1:5" ht="15" x14ac:dyDescent="0.25">
      <c r="A153" s="3" t="s">
        <v>855</v>
      </c>
      <c r="B153" s="3" t="s">
        <v>641</v>
      </c>
      <c r="C153" s="3" t="s">
        <v>838</v>
      </c>
      <c r="D153" s="3" t="s">
        <v>839</v>
      </c>
      <c r="E153" s="3" t="s">
        <v>840</v>
      </c>
    </row>
    <row r="154" spans="1:5" ht="15" x14ac:dyDescent="0.25">
      <c r="A154" s="3" t="s">
        <v>856</v>
      </c>
      <c r="B154" s="3" t="s">
        <v>641</v>
      </c>
      <c r="C154" s="3" t="s">
        <v>838</v>
      </c>
      <c r="D154" s="3" t="s">
        <v>839</v>
      </c>
      <c r="E154" s="3" t="s">
        <v>840</v>
      </c>
    </row>
    <row r="155" spans="1:5" ht="15" x14ac:dyDescent="0.25">
      <c r="A155" s="3" t="s">
        <v>857</v>
      </c>
      <c r="B155" s="3" t="s">
        <v>641</v>
      </c>
      <c r="C155" s="3" t="s">
        <v>838</v>
      </c>
      <c r="D155" s="3" t="s">
        <v>839</v>
      </c>
      <c r="E155" s="3" t="s">
        <v>840</v>
      </c>
    </row>
    <row r="156" spans="1:5" ht="15" x14ac:dyDescent="0.25">
      <c r="A156" s="3" t="s">
        <v>858</v>
      </c>
      <c r="B156" s="3" t="s">
        <v>641</v>
      </c>
      <c r="C156" s="3" t="s">
        <v>838</v>
      </c>
      <c r="D156" s="3" t="s">
        <v>839</v>
      </c>
      <c r="E156" s="3" t="s">
        <v>840</v>
      </c>
    </row>
    <row r="157" spans="1:5" ht="15" x14ac:dyDescent="0.25">
      <c r="A157" s="3" t="s">
        <v>859</v>
      </c>
      <c r="B157" s="3" t="s">
        <v>641</v>
      </c>
      <c r="C157" s="3" t="s">
        <v>838</v>
      </c>
      <c r="D157" s="3" t="s">
        <v>839</v>
      </c>
      <c r="E157" s="3" t="s">
        <v>840</v>
      </c>
    </row>
    <row r="158" spans="1:5" ht="15" x14ac:dyDescent="0.25">
      <c r="A158" s="3" t="s">
        <v>860</v>
      </c>
      <c r="B158" s="3" t="s">
        <v>641</v>
      </c>
      <c r="C158" s="3" t="s">
        <v>838</v>
      </c>
      <c r="D158" s="3" t="s">
        <v>839</v>
      </c>
      <c r="E158" s="3" t="s">
        <v>840</v>
      </c>
    </row>
    <row r="159" spans="1:5" ht="15" x14ac:dyDescent="0.25">
      <c r="A159" s="3" t="s">
        <v>861</v>
      </c>
      <c r="B159" s="3" t="s">
        <v>656</v>
      </c>
      <c r="C159" s="3" t="s">
        <v>838</v>
      </c>
      <c r="D159" s="3" t="s">
        <v>862</v>
      </c>
      <c r="E159" s="3" t="s">
        <v>863</v>
      </c>
    </row>
    <row r="160" spans="1:5" ht="15" x14ac:dyDescent="0.25">
      <c r="A160" s="3" t="s">
        <v>864</v>
      </c>
      <c r="B160" s="3"/>
      <c r="C160" s="3" t="s">
        <v>838</v>
      </c>
      <c r="D160" s="3" t="s">
        <v>862</v>
      </c>
      <c r="E160" s="3" t="s">
        <v>863</v>
      </c>
    </row>
    <row r="161" spans="1:5" ht="15" x14ac:dyDescent="0.25">
      <c r="A161" s="3" t="s">
        <v>865</v>
      </c>
      <c r="B161" s="3"/>
      <c r="C161" s="3" t="s">
        <v>838</v>
      </c>
      <c r="D161" s="3" t="s">
        <v>862</v>
      </c>
      <c r="E161" s="3" t="s">
        <v>863</v>
      </c>
    </row>
    <row r="162" spans="1:5" ht="15" x14ac:dyDescent="0.25">
      <c r="A162" s="3" t="s">
        <v>866</v>
      </c>
      <c r="B162" s="3"/>
      <c r="C162" s="3" t="s">
        <v>838</v>
      </c>
      <c r="D162" s="3" t="s">
        <v>862</v>
      </c>
      <c r="E162" s="3" t="s">
        <v>863</v>
      </c>
    </row>
    <row r="163" spans="1:5" ht="15" x14ac:dyDescent="0.25">
      <c r="A163" s="3" t="s">
        <v>867</v>
      </c>
      <c r="B163" s="3"/>
      <c r="C163" s="3" t="s">
        <v>838</v>
      </c>
      <c r="D163" s="3" t="s">
        <v>862</v>
      </c>
      <c r="E163" s="3" t="s">
        <v>863</v>
      </c>
    </row>
    <row r="164" spans="1:5" ht="15" x14ac:dyDescent="0.25">
      <c r="A164" s="3" t="s">
        <v>868</v>
      </c>
      <c r="B164" s="3"/>
      <c r="C164" s="3" t="s">
        <v>838</v>
      </c>
      <c r="D164" s="3" t="s">
        <v>862</v>
      </c>
      <c r="E164" s="3" t="s">
        <v>863</v>
      </c>
    </row>
    <row r="165" spans="1:5" ht="15" x14ac:dyDescent="0.25">
      <c r="A165" s="3" t="s">
        <v>869</v>
      </c>
      <c r="B165" s="3"/>
      <c r="C165" s="3" t="s">
        <v>838</v>
      </c>
      <c r="D165" s="3" t="s">
        <v>862</v>
      </c>
      <c r="E165" s="3" t="s">
        <v>863</v>
      </c>
    </row>
    <row r="166" spans="1:5" ht="15" x14ac:dyDescent="0.25">
      <c r="A166" s="3" t="s">
        <v>870</v>
      </c>
      <c r="B166" s="3"/>
      <c r="C166" s="3" t="s">
        <v>838</v>
      </c>
      <c r="D166" s="3" t="s">
        <v>862</v>
      </c>
      <c r="E166" s="3" t="s">
        <v>863</v>
      </c>
    </row>
    <row r="167" spans="1:5" ht="15" x14ac:dyDescent="0.25">
      <c r="A167" s="3" t="s">
        <v>871</v>
      </c>
      <c r="B167" s="3" t="s">
        <v>641</v>
      </c>
      <c r="C167" s="3" t="s">
        <v>838</v>
      </c>
      <c r="D167" s="3" t="s">
        <v>862</v>
      </c>
      <c r="E167" s="3" t="s">
        <v>863</v>
      </c>
    </row>
    <row r="168" spans="1:5" ht="15" x14ac:dyDescent="0.25">
      <c r="A168" s="3" t="s">
        <v>872</v>
      </c>
      <c r="B168" s="3"/>
      <c r="C168" s="3" t="s">
        <v>838</v>
      </c>
      <c r="D168" s="3" t="s">
        <v>862</v>
      </c>
      <c r="E168" s="3" t="s">
        <v>863</v>
      </c>
    </row>
    <row r="169" spans="1:5" ht="15" x14ac:dyDescent="0.25">
      <c r="A169" s="3" t="s">
        <v>873</v>
      </c>
      <c r="B169" s="3"/>
      <c r="C169" s="3" t="s">
        <v>838</v>
      </c>
      <c r="D169" s="3" t="s">
        <v>862</v>
      </c>
      <c r="E169" s="3" t="s">
        <v>863</v>
      </c>
    </row>
    <row r="170" spans="1:5" ht="15" x14ac:dyDescent="0.25">
      <c r="A170" s="3" t="s">
        <v>874</v>
      </c>
      <c r="B170" s="3" t="s">
        <v>641</v>
      </c>
      <c r="C170" s="3" t="s">
        <v>838</v>
      </c>
      <c r="D170" s="3" t="s">
        <v>862</v>
      </c>
      <c r="E170" s="3" t="s">
        <v>875</v>
      </c>
    </row>
    <row r="171" spans="1:5" ht="15" x14ac:dyDescent="0.25">
      <c r="A171" s="3" t="s">
        <v>876</v>
      </c>
      <c r="B171" s="3" t="s">
        <v>656</v>
      </c>
      <c r="C171" s="3" t="s">
        <v>838</v>
      </c>
      <c r="D171" s="3" t="s">
        <v>862</v>
      </c>
      <c r="E171" s="3" t="s">
        <v>877</v>
      </c>
    </row>
    <row r="172" spans="1:5" ht="15" x14ac:dyDescent="0.25">
      <c r="A172" s="3" t="s">
        <v>878</v>
      </c>
      <c r="B172" s="3"/>
      <c r="C172" s="3" t="s">
        <v>838</v>
      </c>
      <c r="D172" s="3" t="s">
        <v>862</v>
      </c>
      <c r="E172" s="3" t="s">
        <v>877</v>
      </c>
    </row>
    <row r="173" spans="1:5" ht="15" x14ac:dyDescent="0.25">
      <c r="A173" s="3" t="s">
        <v>879</v>
      </c>
      <c r="B173" s="3" t="s">
        <v>641</v>
      </c>
      <c r="C173" s="3" t="s">
        <v>838</v>
      </c>
      <c r="D173" s="3" t="s">
        <v>862</v>
      </c>
      <c r="E173" s="3" t="s">
        <v>877</v>
      </c>
    </row>
    <row r="174" spans="1:5" ht="15" x14ac:dyDescent="0.25">
      <c r="A174" s="3" t="s">
        <v>880</v>
      </c>
      <c r="B174" s="3" t="s">
        <v>641</v>
      </c>
      <c r="C174" s="3" t="s">
        <v>838</v>
      </c>
      <c r="D174" s="3" t="s">
        <v>862</v>
      </c>
      <c r="E174" s="3" t="s">
        <v>877</v>
      </c>
    </row>
    <row r="175" spans="1:5" ht="15" x14ac:dyDescent="0.25">
      <c r="A175" s="3" t="s">
        <v>881</v>
      </c>
      <c r="B175" s="3"/>
      <c r="C175" s="3" t="s">
        <v>838</v>
      </c>
      <c r="D175" s="3" t="s">
        <v>862</v>
      </c>
      <c r="E175" s="3" t="s">
        <v>882</v>
      </c>
    </row>
    <row r="176" spans="1:5" ht="15" x14ac:dyDescent="0.25">
      <c r="A176" s="3" t="s">
        <v>883</v>
      </c>
      <c r="B176" s="3" t="s">
        <v>641</v>
      </c>
      <c r="C176" s="3" t="s">
        <v>838</v>
      </c>
      <c r="D176" s="3" t="s">
        <v>862</v>
      </c>
      <c r="E176" s="3" t="s">
        <v>882</v>
      </c>
    </row>
    <row r="177" spans="1:5" ht="15" x14ac:dyDescent="0.25">
      <c r="A177" s="3" t="s">
        <v>884</v>
      </c>
      <c r="B177" s="3" t="s">
        <v>641</v>
      </c>
      <c r="C177" s="3" t="s">
        <v>838</v>
      </c>
      <c r="D177" s="3" t="s">
        <v>862</v>
      </c>
      <c r="E177" s="3" t="s">
        <v>882</v>
      </c>
    </row>
    <row r="178" spans="1:5" ht="15" x14ac:dyDescent="0.25">
      <c r="A178" s="3" t="s">
        <v>885</v>
      </c>
      <c r="B178" s="3"/>
      <c r="C178" s="3" t="s">
        <v>838</v>
      </c>
      <c r="D178" s="3" t="s">
        <v>886</v>
      </c>
      <c r="E178" s="3" t="s">
        <v>887</v>
      </c>
    </row>
    <row r="179" spans="1:5" ht="15" x14ac:dyDescent="0.25">
      <c r="A179" s="3" t="s">
        <v>888</v>
      </c>
      <c r="B179" s="3" t="s">
        <v>641</v>
      </c>
      <c r="C179" s="3" t="s">
        <v>838</v>
      </c>
      <c r="D179" s="3" t="s">
        <v>886</v>
      </c>
      <c r="E179" s="3" t="s">
        <v>889</v>
      </c>
    </row>
    <row r="180" spans="1:5" ht="15" x14ac:dyDescent="0.25">
      <c r="A180" s="3" t="s">
        <v>890</v>
      </c>
      <c r="B180" s="3"/>
      <c r="C180" s="3" t="s">
        <v>838</v>
      </c>
      <c r="D180" s="3" t="s">
        <v>886</v>
      </c>
      <c r="E180" s="3" t="s">
        <v>891</v>
      </c>
    </row>
    <row r="181" spans="1:5" ht="15" x14ac:dyDescent="0.25">
      <c r="A181" s="3" t="s">
        <v>892</v>
      </c>
      <c r="B181" s="3"/>
      <c r="C181" s="3" t="s">
        <v>838</v>
      </c>
      <c r="D181" s="3" t="s">
        <v>886</v>
      </c>
      <c r="E181" s="3" t="s">
        <v>891</v>
      </c>
    </row>
    <row r="182" spans="1:5" ht="15" x14ac:dyDescent="0.25">
      <c r="A182" s="3" t="s">
        <v>893</v>
      </c>
      <c r="B182" s="3" t="s">
        <v>641</v>
      </c>
      <c r="C182" s="3" t="s">
        <v>838</v>
      </c>
      <c r="D182" s="3" t="s">
        <v>894</v>
      </c>
      <c r="E182" s="3" t="s">
        <v>894</v>
      </c>
    </row>
    <row r="183" spans="1:5" ht="15" x14ac:dyDescent="0.25">
      <c r="A183" s="3" t="s">
        <v>895</v>
      </c>
      <c r="B183" s="3" t="s">
        <v>641</v>
      </c>
      <c r="C183" s="3" t="s">
        <v>838</v>
      </c>
      <c r="D183" s="3" t="s">
        <v>894</v>
      </c>
      <c r="E183" s="3" t="s">
        <v>894</v>
      </c>
    </row>
    <row r="184" spans="1:5" ht="15" x14ac:dyDescent="0.25">
      <c r="A184" s="3" t="s">
        <v>896</v>
      </c>
      <c r="B184" s="3"/>
      <c r="C184" s="3" t="s">
        <v>838</v>
      </c>
      <c r="D184" s="3" t="s">
        <v>894</v>
      </c>
      <c r="E184" s="3" t="s">
        <v>894</v>
      </c>
    </row>
    <row r="185" spans="1:5" ht="15" x14ac:dyDescent="0.25">
      <c r="A185" s="3" t="s">
        <v>897</v>
      </c>
      <c r="B185" s="3"/>
      <c r="C185" s="3" t="s">
        <v>838</v>
      </c>
      <c r="D185" s="3" t="s">
        <v>898</v>
      </c>
      <c r="E185" s="3" t="s">
        <v>899</v>
      </c>
    </row>
    <row r="186" spans="1:5" ht="15" x14ac:dyDescent="0.25">
      <c r="A186" s="3" t="s">
        <v>900</v>
      </c>
      <c r="B186" s="3" t="s">
        <v>641</v>
      </c>
      <c r="C186" s="3" t="s">
        <v>838</v>
      </c>
      <c r="D186" s="3" t="s">
        <v>898</v>
      </c>
      <c r="E186" s="3" t="s">
        <v>901</v>
      </c>
    </row>
    <row r="187" spans="1:5" ht="15" x14ac:dyDescent="0.25">
      <c r="A187" s="3" t="s">
        <v>902</v>
      </c>
      <c r="B187" s="3" t="s">
        <v>641</v>
      </c>
      <c r="C187" s="3" t="s">
        <v>838</v>
      </c>
      <c r="D187" s="3" t="s">
        <v>898</v>
      </c>
      <c r="E187" s="3" t="s">
        <v>901</v>
      </c>
    </row>
    <row r="188" spans="1:5" ht="15" x14ac:dyDescent="0.25">
      <c r="A188" s="3" t="s">
        <v>903</v>
      </c>
      <c r="B188" s="3"/>
      <c r="C188" s="3" t="s">
        <v>838</v>
      </c>
      <c r="D188" s="3" t="s">
        <v>904</v>
      </c>
      <c r="E188" s="3" t="s">
        <v>905</v>
      </c>
    </row>
    <row r="189" spans="1:5" ht="15" x14ac:dyDescent="0.25">
      <c r="A189" s="3" t="s">
        <v>906</v>
      </c>
      <c r="B189" s="3"/>
      <c r="C189" s="3" t="s">
        <v>838</v>
      </c>
      <c r="D189" s="3" t="s">
        <v>904</v>
      </c>
      <c r="E189" s="3" t="s">
        <v>907</v>
      </c>
    </row>
    <row r="190" spans="1:5" ht="15" x14ac:dyDescent="0.25">
      <c r="A190" s="3" t="s">
        <v>908</v>
      </c>
      <c r="B190" s="3"/>
      <c r="C190" s="3" t="s">
        <v>838</v>
      </c>
      <c r="D190" s="3" t="s">
        <v>904</v>
      </c>
      <c r="E190" s="3" t="s">
        <v>909</v>
      </c>
    </row>
    <row r="191" spans="1:5" ht="15" x14ac:dyDescent="0.25">
      <c r="A191" s="3" t="s">
        <v>910</v>
      </c>
      <c r="B191" s="3" t="s">
        <v>641</v>
      </c>
      <c r="C191" s="3" t="s">
        <v>838</v>
      </c>
      <c r="D191" s="3" t="s">
        <v>904</v>
      </c>
      <c r="E191" s="3" t="s">
        <v>909</v>
      </c>
    </row>
    <row r="192" spans="1:5" ht="15" x14ac:dyDescent="0.25">
      <c r="A192" s="3" t="s">
        <v>911</v>
      </c>
      <c r="B192" s="3" t="s">
        <v>641</v>
      </c>
      <c r="C192" s="3" t="s">
        <v>838</v>
      </c>
      <c r="D192" s="3" t="s">
        <v>904</v>
      </c>
      <c r="E192" s="3" t="s">
        <v>912</v>
      </c>
    </row>
    <row r="193" spans="1:5" ht="15" x14ac:dyDescent="0.25">
      <c r="A193" s="3" t="s">
        <v>913</v>
      </c>
      <c r="B193" s="3" t="s">
        <v>742</v>
      </c>
      <c r="C193" s="3" t="s">
        <v>838</v>
      </c>
      <c r="D193" s="3" t="s">
        <v>904</v>
      </c>
      <c r="E193" s="3" t="s">
        <v>914</v>
      </c>
    </row>
    <row r="194" spans="1:5" ht="15" x14ac:dyDescent="0.25">
      <c r="A194" s="3" t="s">
        <v>915</v>
      </c>
      <c r="B194" s="3" t="s">
        <v>641</v>
      </c>
      <c r="C194" s="3" t="s">
        <v>838</v>
      </c>
      <c r="D194" s="3" t="s">
        <v>916</v>
      </c>
      <c r="E194" s="3" t="s">
        <v>917</v>
      </c>
    </row>
    <row r="195" spans="1:5" ht="15" x14ac:dyDescent="0.25">
      <c r="A195" s="3" t="s">
        <v>918</v>
      </c>
      <c r="B195" s="3" t="s">
        <v>686</v>
      </c>
      <c r="C195" s="3" t="s">
        <v>838</v>
      </c>
      <c r="D195" s="3" t="s">
        <v>916</v>
      </c>
      <c r="E195" s="3" t="s">
        <v>917</v>
      </c>
    </row>
    <row r="196" spans="1:5" ht="15" x14ac:dyDescent="0.25">
      <c r="A196" s="3" t="s">
        <v>919</v>
      </c>
      <c r="B196" s="3" t="s">
        <v>641</v>
      </c>
      <c r="C196" s="3" t="s">
        <v>838</v>
      </c>
      <c r="D196" s="3" t="s">
        <v>916</v>
      </c>
      <c r="E196" s="3" t="s">
        <v>917</v>
      </c>
    </row>
    <row r="197" spans="1:5" ht="15" x14ac:dyDescent="0.25">
      <c r="A197" s="3" t="s">
        <v>920</v>
      </c>
      <c r="B197" s="3" t="s">
        <v>641</v>
      </c>
      <c r="C197" s="3" t="s">
        <v>838</v>
      </c>
      <c r="D197" s="3" t="s">
        <v>916</v>
      </c>
      <c r="E197" s="3" t="s">
        <v>917</v>
      </c>
    </row>
    <row r="198" spans="1:5" ht="15" x14ac:dyDescent="0.25">
      <c r="A198" s="3" t="s">
        <v>921</v>
      </c>
      <c r="B198" s="3" t="s">
        <v>641</v>
      </c>
      <c r="C198" s="3" t="s">
        <v>838</v>
      </c>
      <c r="D198" s="3" t="s">
        <v>916</v>
      </c>
      <c r="E198" s="3" t="s">
        <v>917</v>
      </c>
    </row>
    <row r="199" spans="1:5" ht="15" x14ac:dyDescent="0.25">
      <c r="A199" s="3" t="s">
        <v>922</v>
      </c>
      <c r="B199" s="3" t="s">
        <v>641</v>
      </c>
      <c r="C199" s="3" t="s">
        <v>838</v>
      </c>
      <c r="D199" s="3" t="s">
        <v>916</v>
      </c>
      <c r="E199" s="3" t="s">
        <v>923</v>
      </c>
    </row>
    <row r="200" spans="1:5" ht="15" x14ac:dyDescent="0.25">
      <c r="A200" s="3" t="s">
        <v>924</v>
      </c>
      <c r="B200" s="3" t="s">
        <v>641</v>
      </c>
      <c r="C200" s="3" t="s">
        <v>838</v>
      </c>
      <c r="D200" s="3" t="s">
        <v>916</v>
      </c>
      <c r="E200" s="3" t="s">
        <v>923</v>
      </c>
    </row>
    <row r="201" spans="1:5" ht="15" x14ac:dyDescent="0.25">
      <c r="A201" s="3" t="s">
        <v>925</v>
      </c>
      <c r="B201" s="3" t="s">
        <v>742</v>
      </c>
      <c r="C201" s="3" t="s">
        <v>838</v>
      </c>
      <c r="D201" s="3" t="s">
        <v>916</v>
      </c>
      <c r="E201" s="3" t="s">
        <v>923</v>
      </c>
    </row>
    <row r="202" spans="1:5" ht="15" x14ac:dyDescent="0.25">
      <c r="A202" s="3" t="s">
        <v>926</v>
      </c>
      <c r="B202" s="3" t="s">
        <v>641</v>
      </c>
      <c r="C202" s="3" t="s">
        <v>838</v>
      </c>
      <c r="D202" s="3" t="s">
        <v>916</v>
      </c>
      <c r="E202" s="3" t="s">
        <v>923</v>
      </c>
    </row>
    <row r="203" spans="1:5" ht="15" x14ac:dyDescent="0.25">
      <c r="A203" s="3" t="s">
        <v>927</v>
      </c>
      <c r="B203" s="3"/>
      <c r="C203" s="3" t="s">
        <v>838</v>
      </c>
      <c r="D203" s="3" t="s">
        <v>916</v>
      </c>
      <c r="E203" s="3" t="s">
        <v>923</v>
      </c>
    </row>
    <row r="204" spans="1:5" ht="15" x14ac:dyDescent="0.25">
      <c r="A204" s="3" t="s">
        <v>928</v>
      </c>
      <c r="B204" s="3" t="s">
        <v>641</v>
      </c>
      <c r="C204" s="3" t="s">
        <v>838</v>
      </c>
      <c r="D204" s="3" t="s">
        <v>916</v>
      </c>
      <c r="E204" s="3" t="s">
        <v>929</v>
      </c>
    </row>
    <row r="205" spans="1:5" ht="15" x14ac:dyDescent="0.25">
      <c r="A205" s="3" t="s">
        <v>930</v>
      </c>
      <c r="B205" s="3" t="s">
        <v>641</v>
      </c>
      <c r="C205" s="3" t="s">
        <v>838</v>
      </c>
      <c r="D205" s="3" t="s">
        <v>796</v>
      </c>
      <c r="E205" s="3" t="s">
        <v>862</v>
      </c>
    </row>
    <row r="206" spans="1:5" ht="15" x14ac:dyDescent="0.25">
      <c r="A206" s="3" t="s">
        <v>931</v>
      </c>
      <c r="B206" s="3" t="s">
        <v>641</v>
      </c>
      <c r="C206" s="3" t="s">
        <v>838</v>
      </c>
      <c r="D206" s="3" t="s">
        <v>796</v>
      </c>
      <c r="E206" s="3" t="s">
        <v>862</v>
      </c>
    </row>
    <row r="207" spans="1:5" ht="15" x14ac:dyDescent="0.25">
      <c r="A207" s="3" t="s">
        <v>932</v>
      </c>
      <c r="B207" s="3"/>
      <c r="C207" s="3" t="s">
        <v>838</v>
      </c>
      <c r="D207" s="3" t="s">
        <v>796</v>
      </c>
      <c r="E207" s="3" t="s">
        <v>862</v>
      </c>
    </row>
    <row r="208" spans="1:5" ht="15" x14ac:dyDescent="0.25">
      <c r="A208" s="3" t="s">
        <v>933</v>
      </c>
      <c r="B208" s="3"/>
      <c r="C208" s="3" t="s">
        <v>838</v>
      </c>
      <c r="D208" s="3" t="s">
        <v>796</v>
      </c>
      <c r="E208" s="3" t="s">
        <v>862</v>
      </c>
    </row>
    <row r="209" spans="1:5" ht="15" x14ac:dyDescent="0.25">
      <c r="A209" s="3" t="s">
        <v>934</v>
      </c>
      <c r="B209" s="3" t="s">
        <v>641</v>
      </c>
      <c r="C209" s="3" t="s">
        <v>838</v>
      </c>
      <c r="D209" s="3" t="s">
        <v>796</v>
      </c>
      <c r="E209" s="3" t="s">
        <v>862</v>
      </c>
    </row>
    <row r="210" spans="1:5" ht="15" x14ac:dyDescent="0.25">
      <c r="A210" s="3" t="s">
        <v>935</v>
      </c>
      <c r="B210" s="3" t="s">
        <v>641</v>
      </c>
      <c r="C210" s="3" t="s">
        <v>838</v>
      </c>
      <c r="D210" s="3" t="s">
        <v>796</v>
      </c>
      <c r="E210" s="3" t="s">
        <v>862</v>
      </c>
    </row>
    <row r="211" spans="1:5" ht="15" x14ac:dyDescent="0.25">
      <c r="A211" s="3" t="s">
        <v>936</v>
      </c>
      <c r="B211" s="3" t="s">
        <v>641</v>
      </c>
      <c r="C211" s="3" t="s">
        <v>838</v>
      </c>
      <c r="D211" s="3" t="s">
        <v>796</v>
      </c>
      <c r="E211" s="3" t="s">
        <v>862</v>
      </c>
    </row>
    <row r="212" spans="1:5" ht="15" x14ac:dyDescent="0.25">
      <c r="A212" s="3" t="s">
        <v>937</v>
      </c>
      <c r="B212" s="3" t="s">
        <v>641</v>
      </c>
      <c r="C212" s="3" t="s">
        <v>838</v>
      </c>
      <c r="D212" s="3" t="s">
        <v>796</v>
      </c>
      <c r="E212" s="3" t="s">
        <v>887</v>
      </c>
    </row>
    <row r="213" spans="1:5" ht="15" x14ac:dyDescent="0.25">
      <c r="A213" s="3" t="s">
        <v>938</v>
      </c>
      <c r="B213" s="3" t="s">
        <v>641</v>
      </c>
      <c r="C213" s="3" t="s">
        <v>838</v>
      </c>
      <c r="D213" s="3" t="s">
        <v>796</v>
      </c>
      <c r="E213" s="3" t="s">
        <v>887</v>
      </c>
    </row>
    <row r="214" spans="1:5" ht="15" x14ac:dyDescent="0.25">
      <c r="A214" s="3" t="s">
        <v>939</v>
      </c>
      <c r="B214" s="3" t="s">
        <v>641</v>
      </c>
      <c r="C214" s="3" t="s">
        <v>838</v>
      </c>
      <c r="D214" s="3" t="s">
        <v>796</v>
      </c>
      <c r="E214" s="3" t="s">
        <v>940</v>
      </c>
    </row>
    <row r="215" spans="1:5" ht="15" x14ac:dyDescent="0.25">
      <c r="A215" s="3" t="s">
        <v>941</v>
      </c>
      <c r="B215" s="3" t="s">
        <v>641</v>
      </c>
      <c r="C215" s="3" t="s">
        <v>838</v>
      </c>
      <c r="D215" s="3" t="s">
        <v>796</v>
      </c>
      <c r="E215" s="3" t="s">
        <v>940</v>
      </c>
    </row>
    <row r="216" spans="1:5" ht="15" x14ac:dyDescent="0.25">
      <c r="A216" s="3" t="s">
        <v>942</v>
      </c>
      <c r="B216" s="3" t="s">
        <v>656</v>
      </c>
      <c r="C216" s="3" t="s">
        <v>838</v>
      </c>
      <c r="D216" s="3" t="s">
        <v>796</v>
      </c>
      <c r="E216" s="3" t="s">
        <v>940</v>
      </c>
    </row>
    <row r="217" spans="1:5" ht="15" x14ac:dyDescent="0.25">
      <c r="A217" s="3" t="s">
        <v>943</v>
      </c>
      <c r="B217" s="3" t="s">
        <v>648</v>
      </c>
      <c r="C217" s="3" t="s">
        <v>838</v>
      </c>
      <c r="D217" s="3" t="s">
        <v>796</v>
      </c>
      <c r="E217" s="3" t="s">
        <v>940</v>
      </c>
    </row>
    <row r="218" spans="1:5" ht="15" x14ac:dyDescent="0.25">
      <c r="A218" s="3" t="s">
        <v>944</v>
      </c>
      <c r="B218" s="3" t="s">
        <v>686</v>
      </c>
      <c r="C218" s="3" t="s">
        <v>945</v>
      </c>
      <c r="D218" s="3" t="s">
        <v>946</v>
      </c>
      <c r="E218" s="3" t="s">
        <v>946</v>
      </c>
    </row>
    <row r="219" spans="1:5" ht="15" x14ac:dyDescent="0.25">
      <c r="A219" s="3" t="s">
        <v>947</v>
      </c>
      <c r="B219" s="3" t="s">
        <v>787</v>
      </c>
      <c r="C219" s="3" t="s">
        <v>945</v>
      </c>
      <c r="D219" s="3" t="s">
        <v>946</v>
      </c>
      <c r="E219" s="3" t="s">
        <v>946</v>
      </c>
    </row>
    <row r="220" spans="1:5" ht="15" x14ac:dyDescent="0.25">
      <c r="A220" s="3" t="s">
        <v>948</v>
      </c>
      <c r="B220" s="3" t="s">
        <v>686</v>
      </c>
      <c r="C220" s="3" t="s">
        <v>945</v>
      </c>
      <c r="D220" s="3" t="s">
        <v>946</v>
      </c>
      <c r="E220" s="3" t="s">
        <v>946</v>
      </c>
    </row>
    <row r="221" spans="1:5" ht="15" x14ac:dyDescent="0.25">
      <c r="A221" s="3" t="s">
        <v>949</v>
      </c>
      <c r="B221" s="3" t="s">
        <v>641</v>
      </c>
      <c r="C221" s="3" t="s">
        <v>945</v>
      </c>
      <c r="D221" s="3" t="s">
        <v>946</v>
      </c>
      <c r="E221" s="3" t="s">
        <v>946</v>
      </c>
    </row>
    <row r="222" spans="1:5" ht="15" x14ac:dyDescent="0.25">
      <c r="A222" s="3" t="s">
        <v>950</v>
      </c>
      <c r="B222" s="3"/>
      <c r="C222" s="3" t="s">
        <v>945</v>
      </c>
      <c r="D222" s="3" t="s">
        <v>951</v>
      </c>
      <c r="E222" s="3" t="s">
        <v>951</v>
      </c>
    </row>
    <row r="223" spans="1:5" ht="15" x14ac:dyDescent="0.25">
      <c r="A223" s="3" t="s">
        <v>952</v>
      </c>
      <c r="B223" s="3" t="s">
        <v>641</v>
      </c>
      <c r="C223" s="3" t="s">
        <v>945</v>
      </c>
      <c r="D223" s="3" t="s">
        <v>951</v>
      </c>
      <c r="E223" s="3" t="s">
        <v>951</v>
      </c>
    </row>
    <row r="224" spans="1:5" ht="15" x14ac:dyDescent="0.25">
      <c r="A224" s="3" t="s">
        <v>953</v>
      </c>
      <c r="B224" s="3"/>
      <c r="C224" s="3" t="s">
        <v>945</v>
      </c>
      <c r="D224" s="3" t="s">
        <v>951</v>
      </c>
      <c r="E224" s="3" t="s">
        <v>951</v>
      </c>
    </row>
    <row r="225" spans="1:5" ht="15" x14ac:dyDescent="0.25">
      <c r="A225" s="3" t="s">
        <v>954</v>
      </c>
      <c r="B225" s="3" t="s">
        <v>641</v>
      </c>
      <c r="C225" s="3" t="s">
        <v>945</v>
      </c>
      <c r="D225" s="3" t="s">
        <v>951</v>
      </c>
      <c r="E225" s="3" t="s">
        <v>951</v>
      </c>
    </row>
    <row r="226" spans="1:5" ht="15" x14ac:dyDescent="0.25">
      <c r="A226" s="3" t="s">
        <v>955</v>
      </c>
      <c r="B226" s="3" t="s">
        <v>641</v>
      </c>
      <c r="C226" s="3" t="s">
        <v>945</v>
      </c>
      <c r="D226" s="3" t="s">
        <v>951</v>
      </c>
      <c r="E226" s="3" t="s">
        <v>951</v>
      </c>
    </row>
    <row r="227" spans="1:5" ht="15" x14ac:dyDescent="0.25">
      <c r="A227" s="3" t="s">
        <v>956</v>
      </c>
      <c r="B227" s="3" t="s">
        <v>641</v>
      </c>
      <c r="C227" s="3" t="s">
        <v>945</v>
      </c>
      <c r="D227" s="3" t="s">
        <v>951</v>
      </c>
      <c r="E227" s="3" t="s">
        <v>951</v>
      </c>
    </row>
    <row r="228" spans="1:5" ht="15" x14ac:dyDescent="0.25">
      <c r="A228" s="3" t="s">
        <v>957</v>
      </c>
      <c r="B228" s="3" t="s">
        <v>641</v>
      </c>
      <c r="C228" s="3" t="s">
        <v>945</v>
      </c>
      <c r="D228" s="3" t="s">
        <v>951</v>
      </c>
      <c r="E228" s="3" t="s">
        <v>951</v>
      </c>
    </row>
    <row r="229" spans="1:5" ht="15" x14ac:dyDescent="0.25">
      <c r="A229" s="3" t="s">
        <v>958</v>
      </c>
      <c r="B229" s="3" t="s">
        <v>641</v>
      </c>
      <c r="C229" s="3" t="s">
        <v>945</v>
      </c>
      <c r="D229" s="3" t="s">
        <v>951</v>
      </c>
      <c r="E229" s="3" t="s">
        <v>951</v>
      </c>
    </row>
    <row r="230" spans="1:5" ht="15" x14ac:dyDescent="0.25">
      <c r="A230" s="3" t="s">
        <v>959</v>
      </c>
      <c r="B230" s="3" t="s">
        <v>641</v>
      </c>
      <c r="C230" s="3" t="s">
        <v>945</v>
      </c>
      <c r="D230" s="3" t="s">
        <v>951</v>
      </c>
      <c r="E230" s="3" t="s">
        <v>951</v>
      </c>
    </row>
    <row r="231" spans="1:5" ht="15" x14ac:dyDescent="0.25">
      <c r="A231" s="3" t="s">
        <v>960</v>
      </c>
      <c r="B231" s="3"/>
      <c r="C231" s="3" t="s">
        <v>945</v>
      </c>
      <c r="D231" s="3" t="s">
        <v>961</v>
      </c>
      <c r="E231" s="3" t="s">
        <v>961</v>
      </c>
    </row>
    <row r="232" spans="1:5" ht="15" x14ac:dyDescent="0.25">
      <c r="A232" s="3" t="s">
        <v>962</v>
      </c>
      <c r="B232" s="3" t="s">
        <v>686</v>
      </c>
      <c r="C232" s="3" t="s">
        <v>945</v>
      </c>
      <c r="D232" s="3" t="s">
        <v>961</v>
      </c>
      <c r="E232" s="3" t="s">
        <v>961</v>
      </c>
    </row>
    <row r="233" spans="1:5" ht="15" x14ac:dyDescent="0.25">
      <c r="A233" s="3" t="s">
        <v>963</v>
      </c>
      <c r="B233" s="3"/>
      <c r="C233" s="3" t="s">
        <v>945</v>
      </c>
      <c r="D233" s="3" t="s">
        <v>834</v>
      </c>
      <c r="E233" s="3" t="s">
        <v>946</v>
      </c>
    </row>
    <row r="234" spans="1:5" ht="15" x14ac:dyDescent="0.25">
      <c r="A234" s="3" t="s">
        <v>964</v>
      </c>
      <c r="B234" s="3" t="s">
        <v>641</v>
      </c>
      <c r="C234" s="3" t="s">
        <v>945</v>
      </c>
      <c r="D234" s="3" t="s">
        <v>834</v>
      </c>
      <c r="E234" s="3" t="s">
        <v>946</v>
      </c>
    </row>
    <row r="235" spans="1:5" ht="15" x14ac:dyDescent="0.25">
      <c r="A235" s="3" t="s">
        <v>965</v>
      </c>
      <c r="B235" s="3" t="s">
        <v>641</v>
      </c>
      <c r="C235" s="3" t="s">
        <v>945</v>
      </c>
      <c r="D235" s="3" t="s">
        <v>834</v>
      </c>
      <c r="E235" s="3" t="s">
        <v>946</v>
      </c>
    </row>
    <row r="236" spans="1:5" ht="15" x14ac:dyDescent="0.25">
      <c r="A236" s="3" t="s">
        <v>966</v>
      </c>
      <c r="B236" s="3" t="s">
        <v>641</v>
      </c>
      <c r="C236" s="3" t="s">
        <v>945</v>
      </c>
      <c r="D236" s="3" t="s">
        <v>834</v>
      </c>
      <c r="E236" s="3" t="s">
        <v>946</v>
      </c>
    </row>
    <row r="237" spans="1:5" ht="15" x14ac:dyDescent="0.25">
      <c r="A237" s="3" t="s">
        <v>967</v>
      </c>
      <c r="B237" s="3" t="s">
        <v>641</v>
      </c>
      <c r="C237" s="3" t="s">
        <v>968</v>
      </c>
      <c r="D237" s="3" t="s">
        <v>969</v>
      </c>
      <c r="E237" s="3" t="s">
        <v>969</v>
      </c>
    </row>
    <row r="238" spans="1:5" ht="15" x14ac:dyDescent="0.25">
      <c r="A238" s="3" t="s">
        <v>970</v>
      </c>
      <c r="B238" s="3" t="s">
        <v>686</v>
      </c>
      <c r="C238" s="3" t="s">
        <v>968</v>
      </c>
      <c r="D238" s="3" t="s">
        <v>971</v>
      </c>
      <c r="E238" s="3" t="s">
        <v>971</v>
      </c>
    </row>
    <row r="239" spans="1:5" ht="15" x14ac:dyDescent="0.25">
      <c r="A239" s="3" t="s">
        <v>972</v>
      </c>
      <c r="B239" s="3" t="s">
        <v>641</v>
      </c>
      <c r="C239" s="3" t="s">
        <v>968</v>
      </c>
      <c r="D239" s="3" t="s">
        <v>971</v>
      </c>
      <c r="E239" s="3" t="s">
        <v>971</v>
      </c>
    </row>
    <row r="240" spans="1:5" ht="15" x14ac:dyDescent="0.25">
      <c r="A240" s="3" t="s">
        <v>973</v>
      </c>
      <c r="B240" s="3" t="s">
        <v>641</v>
      </c>
      <c r="C240" s="3" t="s">
        <v>968</v>
      </c>
      <c r="D240" s="3" t="s">
        <v>971</v>
      </c>
      <c r="E240" s="3" t="s">
        <v>971</v>
      </c>
    </row>
    <row r="241" spans="1:5" ht="15" x14ac:dyDescent="0.25">
      <c r="A241" s="3" t="s">
        <v>974</v>
      </c>
      <c r="B241" s="3" t="s">
        <v>686</v>
      </c>
      <c r="C241" s="3" t="s">
        <v>968</v>
      </c>
      <c r="D241" s="3" t="s">
        <v>971</v>
      </c>
      <c r="E241" s="3" t="s">
        <v>971</v>
      </c>
    </row>
    <row r="242" spans="1:5" ht="15" x14ac:dyDescent="0.25">
      <c r="A242" s="3" t="s">
        <v>975</v>
      </c>
      <c r="B242" s="3" t="s">
        <v>641</v>
      </c>
      <c r="C242" s="3" t="s">
        <v>968</v>
      </c>
      <c r="D242" s="3" t="s">
        <v>971</v>
      </c>
      <c r="E242" s="3" t="s">
        <v>971</v>
      </c>
    </row>
    <row r="243" spans="1:5" ht="15" x14ac:dyDescent="0.25">
      <c r="A243" s="3" t="s">
        <v>976</v>
      </c>
      <c r="B243" s="3" t="s">
        <v>641</v>
      </c>
      <c r="C243" s="3" t="s">
        <v>968</v>
      </c>
      <c r="D243" s="3" t="s">
        <v>971</v>
      </c>
      <c r="E243" s="3" t="s">
        <v>971</v>
      </c>
    </row>
    <row r="244" spans="1:5" ht="15" x14ac:dyDescent="0.25">
      <c r="A244" s="3" t="s">
        <v>977</v>
      </c>
      <c r="B244" s="3"/>
      <c r="C244" s="3" t="s">
        <v>978</v>
      </c>
      <c r="D244" s="3" t="s">
        <v>979</v>
      </c>
      <c r="E244" s="3" t="s">
        <v>979</v>
      </c>
    </row>
    <row r="245" spans="1:5" ht="15" x14ac:dyDescent="0.25">
      <c r="A245" s="3" t="s">
        <v>980</v>
      </c>
      <c r="B245" s="3" t="s">
        <v>656</v>
      </c>
      <c r="C245" s="3" t="s">
        <v>978</v>
      </c>
      <c r="D245" s="3" t="s">
        <v>979</v>
      </c>
      <c r="E245" s="3" t="s">
        <v>979</v>
      </c>
    </row>
    <row r="246" spans="1:5" ht="15" x14ac:dyDescent="0.25">
      <c r="A246" s="3" t="s">
        <v>981</v>
      </c>
      <c r="B246" s="3"/>
      <c r="C246" s="3" t="s">
        <v>978</v>
      </c>
      <c r="D246" s="3" t="s">
        <v>979</v>
      </c>
      <c r="E246" s="3" t="s">
        <v>979</v>
      </c>
    </row>
    <row r="247" spans="1:5" ht="15" x14ac:dyDescent="0.25">
      <c r="A247" s="3" t="s">
        <v>982</v>
      </c>
      <c r="B247" s="3"/>
      <c r="C247" s="3" t="s">
        <v>978</v>
      </c>
      <c r="D247" s="3" t="s">
        <v>979</v>
      </c>
      <c r="E247" s="3" t="s">
        <v>979</v>
      </c>
    </row>
    <row r="248" spans="1:5" ht="15" x14ac:dyDescent="0.25">
      <c r="A248" s="3" t="s">
        <v>983</v>
      </c>
      <c r="B248" s="3" t="s">
        <v>641</v>
      </c>
      <c r="C248" s="3" t="s">
        <v>978</v>
      </c>
      <c r="D248" s="3" t="s">
        <v>979</v>
      </c>
      <c r="E248" s="3" t="s">
        <v>979</v>
      </c>
    </row>
    <row r="249" spans="1:5" ht="15" x14ac:dyDescent="0.25">
      <c r="A249" s="3" t="s">
        <v>984</v>
      </c>
      <c r="B249" s="3" t="s">
        <v>686</v>
      </c>
      <c r="C249" s="3" t="s">
        <v>978</v>
      </c>
      <c r="D249" s="3" t="s">
        <v>985</v>
      </c>
      <c r="E249" s="3" t="s">
        <v>986</v>
      </c>
    </row>
    <row r="250" spans="1:5" ht="15" x14ac:dyDescent="0.25">
      <c r="A250" s="3" t="s">
        <v>987</v>
      </c>
      <c r="B250" s="3"/>
      <c r="C250" s="3" t="s">
        <v>988</v>
      </c>
      <c r="D250" s="3" t="s">
        <v>989</v>
      </c>
      <c r="E250" s="3" t="s">
        <v>989</v>
      </c>
    </row>
    <row r="251" spans="1:5" ht="15" x14ac:dyDescent="0.25">
      <c r="A251" s="3" t="s">
        <v>990</v>
      </c>
      <c r="B251" s="3" t="s">
        <v>648</v>
      </c>
      <c r="C251" s="3" t="s">
        <v>988</v>
      </c>
      <c r="D251" s="3" t="s">
        <v>989</v>
      </c>
      <c r="E251" s="3" t="s">
        <v>989</v>
      </c>
    </row>
    <row r="252" spans="1:5" ht="15" x14ac:dyDescent="0.25">
      <c r="A252" s="3" t="s">
        <v>991</v>
      </c>
      <c r="B252" s="3"/>
      <c r="C252" s="3" t="s">
        <v>988</v>
      </c>
      <c r="D252" s="3" t="s">
        <v>989</v>
      </c>
      <c r="E252" s="3" t="s">
        <v>989</v>
      </c>
    </row>
    <row r="253" spans="1:5" ht="15" x14ac:dyDescent="0.25">
      <c r="A253" s="3" t="s">
        <v>992</v>
      </c>
      <c r="B253" s="3" t="s">
        <v>648</v>
      </c>
      <c r="C253" s="3" t="s">
        <v>988</v>
      </c>
      <c r="D253" s="3" t="s">
        <v>989</v>
      </c>
      <c r="E253" s="3" t="s">
        <v>989</v>
      </c>
    </row>
    <row r="254" spans="1:5" ht="15" x14ac:dyDescent="0.25">
      <c r="A254" s="3" t="s">
        <v>993</v>
      </c>
      <c r="B254" s="3"/>
      <c r="C254" s="3" t="s">
        <v>988</v>
      </c>
      <c r="D254" s="3" t="s">
        <v>989</v>
      </c>
      <c r="E254" s="3" t="s">
        <v>989</v>
      </c>
    </row>
    <row r="255" spans="1:5" ht="15" x14ac:dyDescent="0.25">
      <c r="A255" s="3" t="s">
        <v>994</v>
      </c>
      <c r="B255" s="3" t="s">
        <v>661</v>
      </c>
      <c r="C255" s="3" t="s">
        <v>988</v>
      </c>
      <c r="D255" s="3" t="s">
        <v>989</v>
      </c>
      <c r="E255" s="3" t="s">
        <v>989</v>
      </c>
    </row>
    <row r="256" spans="1:5" ht="15" x14ac:dyDescent="0.25">
      <c r="A256" s="3" t="s">
        <v>995</v>
      </c>
      <c r="B256" s="3"/>
      <c r="C256" s="3" t="s">
        <v>988</v>
      </c>
      <c r="D256" s="3" t="s">
        <v>989</v>
      </c>
      <c r="E256" s="3" t="s">
        <v>989</v>
      </c>
    </row>
    <row r="257" spans="1:5" ht="15" x14ac:dyDescent="0.25">
      <c r="A257" s="3" t="s">
        <v>996</v>
      </c>
      <c r="B257" s="3" t="s">
        <v>656</v>
      </c>
      <c r="C257" s="3" t="s">
        <v>988</v>
      </c>
      <c r="D257" s="3" t="s">
        <v>989</v>
      </c>
      <c r="E257" s="3" t="s">
        <v>989</v>
      </c>
    </row>
    <row r="258" spans="1:5" ht="15" x14ac:dyDescent="0.25">
      <c r="A258" s="3" t="s">
        <v>997</v>
      </c>
      <c r="B258" s="3" t="s">
        <v>656</v>
      </c>
      <c r="C258" s="3" t="s">
        <v>988</v>
      </c>
      <c r="D258" s="3" t="s">
        <v>989</v>
      </c>
      <c r="E258" s="3" t="s">
        <v>989</v>
      </c>
    </row>
    <row r="259" spans="1:5" ht="15" x14ac:dyDescent="0.25">
      <c r="A259" s="3" t="s">
        <v>998</v>
      </c>
      <c r="B259" s="3" t="s">
        <v>648</v>
      </c>
      <c r="C259" s="3" t="s">
        <v>988</v>
      </c>
      <c r="D259" s="3" t="s">
        <v>989</v>
      </c>
      <c r="E259" s="3" t="s">
        <v>989</v>
      </c>
    </row>
    <row r="260" spans="1:5" ht="15" x14ac:dyDescent="0.25">
      <c r="A260" s="3" t="s">
        <v>999</v>
      </c>
      <c r="B260" s="3"/>
      <c r="C260" s="3" t="s">
        <v>988</v>
      </c>
      <c r="D260" s="3" t="s">
        <v>989</v>
      </c>
      <c r="E260" s="3" t="s">
        <v>989</v>
      </c>
    </row>
    <row r="261" spans="1:5" ht="15" x14ac:dyDescent="0.25">
      <c r="A261" s="3" t="s">
        <v>1000</v>
      </c>
      <c r="B261" s="3"/>
      <c r="C261" s="3" t="s">
        <v>988</v>
      </c>
      <c r="D261" s="3" t="s">
        <v>989</v>
      </c>
      <c r="E261" s="3" t="s">
        <v>989</v>
      </c>
    </row>
    <row r="262" spans="1:5" ht="15" x14ac:dyDescent="0.25">
      <c r="A262" s="3" t="s">
        <v>1001</v>
      </c>
      <c r="B262" s="3" t="s">
        <v>656</v>
      </c>
      <c r="C262" s="3" t="s">
        <v>988</v>
      </c>
      <c r="D262" s="3" t="s">
        <v>989</v>
      </c>
      <c r="E262" s="3" t="s">
        <v>989</v>
      </c>
    </row>
    <row r="263" spans="1:5" ht="15" x14ac:dyDescent="0.25">
      <c r="A263" s="3" t="s">
        <v>1002</v>
      </c>
      <c r="B263" s="3"/>
      <c r="C263" s="3" t="s">
        <v>988</v>
      </c>
      <c r="D263" s="3" t="s">
        <v>989</v>
      </c>
      <c r="E263" s="3" t="s">
        <v>989</v>
      </c>
    </row>
    <row r="264" spans="1:5" ht="15" x14ac:dyDescent="0.25">
      <c r="A264" s="3" t="s">
        <v>1003</v>
      </c>
      <c r="B264" s="3"/>
      <c r="C264" s="3" t="s">
        <v>988</v>
      </c>
      <c r="D264" s="3" t="s">
        <v>989</v>
      </c>
      <c r="E264" s="3" t="s">
        <v>989</v>
      </c>
    </row>
    <row r="265" spans="1:5" ht="15" x14ac:dyDescent="0.25">
      <c r="A265" s="3" t="s">
        <v>1004</v>
      </c>
      <c r="B265" s="3" t="s">
        <v>656</v>
      </c>
      <c r="C265" s="3" t="s">
        <v>988</v>
      </c>
      <c r="D265" s="3" t="s">
        <v>989</v>
      </c>
      <c r="E265" s="3" t="s">
        <v>989</v>
      </c>
    </row>
    <row r="266" spans="1:5" ht="15" x14ac:dyDescent="0.25">
      <c r="A266" s="3" t="s">
        <v>1005</v>
      </c>
      <c r="B266" s="3"/>
      <c r="C266" s="3" t="s">
        <v>988</v>
      </c>
      <c r="D266" s="3" t="s">
        <v>989</v>
      </c>
      <c r="E266" s="3" t="s">
        <v>989</v>
      </c>
    </row>
    <row r="267" spans="1:5" ht="15" x14ac:dyDescent="0.25">
      <c r="A267" s="3" t="s">
        <v>1006</v>
      </c>
      <c r="B267" s="3"/>
      <c r="C267" s="3" t="s">
        <v>988</v>
      </c>
      <c r="D267" s="3" t="s">
        <v>989</v>
      </c>
      <c r="E267" s="3" t="s">
        <v>989</v>
      </c>
    </row>
    <row r="268" spans="1:5" ht="15" x14ac:dyDescent="0.25">
      <c r="A268" s="3" t="s">
        <v>1007</v>
      </c>
      <c r="B268" s="3" t="s">
        <v>656</v>
      </c>
      <c r="C268" s="3" t="s">
        <v>988</v>
      </c>
      <c r="D268" s="3" t="s">
        <v>989</v>
      </c>
      <c r="E268" s="3" t="s">
        <v>989</v>
      </c>
    </row>
    <row r="269" spans="1:5" ht="15" x14ac:dyDescent="0.25">
      <c r="A269" s="3" t="s">
        <v>1008</v>
      </c>
      <c r="B269" s="3"/>
      <c r="C269" s="3" t="s">
        <v>988</v>
      </c>
      <c r="D269" s="3" t="s">
        <v>989</v>
      </c>
      <c r="E269" s="3" t="s">
        <v>989</v>
      </c>
    </row>
    <row r="270" spans="1:5" ht="15" x14ac:dyDescent="0.25">
      <c r="A270" s="3" t="s">
        <v>1009</v>
      </c>
      <c r="B270" s="3" t="s">
        <v>641</v>
      </c>
      <c r="C270" s="3" t="s">
        <v>988</v>
      </c>
      <c r="D270" s="3" t="s">
        <v>989</v>
      </c>
      <c r="E270" s="3" t="s">
        <v>989</v>
      </c>
    </row>
    <row r="271" spans="1:5" ht="15" x14ac:dyDescent="0.25">
      <c r="A271" s="3" t="s">
        <v>1010</v>
      </c>
      <c r="B271" s="3"/>
      <c r="C271" s="3" t="s">
        <v>988</v>
      </c>
      <c r="D271" s="3" t="s">
        <v>989</v>
      </c>
      <c r="E271" s="3" t="s">
        <v>989</v>
      </c>
    </row>
    <row r="272" spans="1:5" ht="15" x14ac:dyDescent="0.25">
      <c r="A272" s="3" t="s">
        <v>1011</v>
      </c>
      <c r="B272" s="3"/>
      <c r="C272" s="3" t="s">
        <v>988</v>
      </c>
      <c r="D272" s="3" t="s">
        <v>989</v>
      </c>
      <c r="E272" s="3" t="s">
        <v>989</v>
      </c>
    </row>
    <row r="273" spans="1:5" ht="15" x14ac:dyDescent="0.25">
      <c r="A273" s="3" t="s">
        <v>1012</v>
      </c>
      <c r="B273" s="3" t="s">
        <v>641</v>
      </c>
      <c r="C273" s="3" t="s">
        <v>988</v>
      </c>
      <c r="D273" s="3" t="s">
        <v>989</v>
      </c>
      <c r="E273" s="3" t="s">
        <v>989</v>
      </c>
    </row>
    <row r="274" spans="1:5" ht="15" x14ac:dyDescent="0.25">
      <c r="A274" s="3" t="s">
        <v>1013</v>
      </c>
      <c r="B274" s="3"/>
      <c r="C274" s="3" t="s">
        <v>988</v>
      </c>
      <c r="D274" s="3" t="s">
        <v>989</v>
      </c>
      <c r="E274" s="3" t="s">
        <v>989</v>
      </c>
    </row>
    <row r="275" spans="1:5" ht="15" x14ac:dyDescent="0.25">
      <c r="A275" s="3" t="s">
        <v>1014</v>
      </c>
      <c r="B275" s="3"/>
      <c r="C275" s="3" t="s">
        <v>988</v>
      </c>
      <c r="D275" s="3" t="s">
        <v>989</v>
      </c>
      <c r="E275" s="3" t="s">
        <v>989</v>
      </c>
    </row>
    <row r="276" spans="1:5" ht="15" x14ac:dyDescent="0.25">
      <c r="A276" s="3" t="s">
        <v>1015</v>
      </c>
      <c r="B276" s="3" t="s">
        <v>656</v>
      </c>
      <c r="C276" s="3" t="s">
        <v>988</v>
      </c>
      <c r="D276" s="3" t="s">
        <v>989</v>
      </c>
      <c r="E276" s="3" t="s">
        <v>989</v>
      </c>
    </row>
    <row r="277" spans="1:5" ht="15" x14ac:dyDescent="0.25">
      <c r="A277" s="3" t="s">
        <v>1016</v>
      </c>
      <c r="B277" s="3"/>
      <c r="C277" s="3" t="s">
        <v>988</v>
      </c>
      <c r="D277" s="3" t="s">
        <v>989</v>
      </c>
      <c r="E277" s="3" t="s">
        <v>989</v>
      </c>
    </row>
    <row r="278" spans="1:5" ht="15" x14ac:dyDescent="0.25">
      <c r="A278" s="3" t="s">
        <v>1017</v>
      </c>
      <c r="B278" s="3"/>
      <c r="C278" s="3" t="s">
        <v>988</v>
      </c>
      <c r="D278" s="3" t="s">
        <v>989</v>
      </c>
      <c r="E278" s="3" t="s">
        <v>989</v>
      </c>
    </row>
    <row r="279" spans="1:5" ht="15" x14ac:dyDescent="0.25">
      <c r="A279" s="3" t="s">
        <v>1018</v>
      </c>
      <c r="B279" s="3" t="s">
        <v>641</v>
      </c>
      <c r="C279" s="3" t="s">
        <v>988</v>
      </c>
      <c r="D279" s="3" t="s">
        <v>989</v>
      </c>
      <c r="E279" s="3" t="s">
        <v>989</v>
      </c>
    </row>
    <row r="280" spans="1:5" ht="15" x14ac:dyDescent="0.25">
      <c r="A280" s="3" t="s">
        <v>1019</v>
      </c>
      <c r="B280" s="3" t="s">
        <v>648</v>
      </c>
      <c r="C280" s="3" t="s">
        <v>988</v>
      </c>
      <c r="D280" s="3" t="s">
        <v>989</v>
      </c>
      <c r="E280" s="3" t="s">
        <v>989</v>
      </c>
    </row>
    <row r="281" spans="1:5" ht="15" x14ac:dyDescent="0.25">
      <c r="A281" s="3" t="s">
        <v>1020</v>
      </c>
      <c r="B281" s="3"/>
      <c r="C281" s="3" t="s">
        <v>988</v>
      </c>
      <c r="D281" s="3" t="s">
        <v>989</v>
      </c>
      <c r="E281" s="3" t="s">
        <v>989</v>
      </c>
    </row>
    <row r="282" spans="1:5" ht="15" x14ac:dyDescent="0.25">
      <c r="A282" s="3" t="s">
        <v>1021</v>
      </c>
      <c r="B282" s="3"/>
      <c r="C282" s="3" t="s">
        <v>988</v>
      </c>
      <c r="D282" s="3" t="s">
        <v>989</v>
      </c>
      <c r="E282" s="3" t="s">
        <v>989</v>
      </c>
    </row>
    <row r="283" spans="1:5" ht="15" x14ac:dyDescent="0.25">
      <c r="A283" s="3" t="s">
        <v>1022</v>
      </c>
      <c r="B283" s="3" t="s">
        <v>641</v>
      </c>
      <c r="C283" s="3" t="s">
        <v>988</v>
      </c>
      <c r="D283" s="3" t="s">
        <v>989</v>
      </c>
      <c r="E283" s="3" t="s">
        <v>989</v>
      </c>
    </row>
    <row r="284" spans="1:5" ht="15" x14ac:dyDescent="0.25">
      <c r="A284" s="3" t="s">
        <v>1023</v>
      </c>
      <c r="B284" s="3" t="s">
        <v>641</v>
      </c>
      <c r="C284" s="3" t="s">
        <v>988</v>
      </c>
      <c r="D284" s="3" t="s">
        <v>989</v>
      </c>
      <c r="E284" s="3" t="s">
        <v>989</v>
      </c>
    </row>
    <row r="285" spans="1:5" ht="15" x14ac:dyDescent="0.25">
      <c r="A285" s="3" t="s">
        <v>1024</v>
      </c>
      <c r="B285" s="3"/>
      <c r="C285" s="3" t="s">
        <v>988</v>
      </c>
      <c r="D285" s="3" t="s">
        <v>989</v>
      </c>
      <c r="E285" s="3" t="s">
        <v>989</v>
      </c>
    </row>
    <row r="286" spans="1:5" ht="15" x14ac:dyDescent="0.25">
      <c r="A286" s="3" t="s">
        <v>1025</v>
      </c>
      <c r="B286" s="3" t="s">
        <v>661</v>
      </c>
      <c r="C286" s="3" t="s">
        <v>988</v>
      </c>
      <c r="D286" s="3" t="s">
        <v>989</v>
      </c>
      <c r="E286" s="3" t="s">
        <v>989</v>
      </c>
    </row>
    <row r="287" spans="1:5" ht="15" x14ac:dyDescent="0.25">
      <c r="A287" s="3" t="s">
        <v>1026</v>
      </c>
      <c r="B287" s="3" t="s">
        <v>641</v>
      </c>
      <c r="C287" s="3" t="s">
        <v>988</v>
      </c>
      <c r="D287" s="3" t="s">
        <v>989</v>
      </c>
      <c r="E287" s="3" t="s">
        <v>989</v>
      </c>
    </row>
    <row r="288" spans="1:5" ht="15" x14ac:dyDescent="0.25">
      <c r="A288" s="3" t="s">
        <v>1027</v>
      </c>
      <c r="B288" s="3"/>
      <c r="C288" s="3" t="s">
        <v>988</v>
      </c>
      <c r="D288" s="3" t="s">
        <v>989</v>
      </c>
      <c r="E288" s="3" t="s">
        <v>989</v>
      </c>
    </row>
    <row r="289" spans="1:5" ht="15" x14ac:dyDescent="0.25">
      <c r="A289" s="3" t="s">
        <v>1028</v>
      </c>
      <c r="B289" s="3"/>
      <c r="C289" s="3" t="s">
        <v>988</v>
      </c>
      <c r="D289" s="3" t="s">
        <v>989</v>
      </c>
      <c r="E289" s="3" t="s">
        <v>989</v>
      </c>
    </row>
    <row r="290" spans="1:5" ht="15" x14ac:dyDescent="0.25">
      <c r="A290" s="3" t="s">
        <v>1029</v>
      </c>
      <c r="B290" s="3"/>
      <c r="C290" s="3" t="s">
        <v>988</v>
      </c>
      <c r="D290" s="3" t="s">
        <v>989</v>
      </c>
      <c r="E290" s="3" t="s">
        <v>989</v>
      </c>
    </row>
    <row r="291" spans="1:5" ht="15" x14ac:dyDescent="0.25">
      <c r="A291" s="3" t="s">
        <v>1030</v>
      </c>
      <c r="B291" s="3"/>
      <c r="C291" s="3" t="s">
        <v>988</v>
      </c>
      <c r="D291" s="3" t="s">
        <v>989</v>
      </c>
      <c r="E291" s="3" t="s">
        <v>989</v>
      </c>
    </row>
    <row r="292" spans="1:5" ht="15" x14ac:dyDescent="0.25">
      <c r="A292" s="3" t="s">
        <v>1031</v>
      </c>
      <c r="B292" s="3"/>
      <c r="C292" s="3" t="s">
        <v>988</v>
      </c>
      <c r="D292" s="3" t="s">
        <v>989</v>
      </c>
      <c r="E292" s="3" t="s">
        <v>989</v>
      </c>
    </row>
    <row r="293" spans="1:5" ht="15" x14ac:dyDescent="0.25">
      <c r="A293" s="3" t="s">
        <v>1032</v>
      </c>
      <c r="B293" s="3" t="s">
        <v>641</v>
      </c>
      <c r="C293" s="3" t="s">
        <v>988</v>
      </c>
      <c r="D293" s="3" t="s">
        <v>989</v>
      </c>
      <c r="E293" s="3" t="s">
        <v>989</v>
      </c>
    </row>
    <row r="294" spans="1:5" ht="15" x14ac:dyDescent="0.25">
      <c r="A294" s="3" t="s">
        <v>1033</v>
      </c>
      <c r="B294" s="3" t="s">
        <v>641</v>
      </c>
      <c r="C294" s="3" t="s">
        <v>988</v>
      </c>
      <c r="D294" s="3" t="s">
        <v>989</v>
      </c>
      <c r="E294" s="3" t="s">
        <v>989</v>
      </c>
    </row>
    <row r="295" spans="1:5" ht="15" x14ac:dyDescent="0.25">
      <c r="A295" s="3" t="s">
        <v>1034</v>
      </c>
      <c r="B295" s="3" t="s">
        <v>641</v>
      </c>
      <c r="C295" s="3" t="s">
        <v>988</v>
      </c>
      <c r="D295" s="3" t="s">
        <v>989</v>
      </c>
      <c r="E295" s="3" t="s">
        <v>989</v>
      </c>
    </row>
    <row r="296" spans="1:5" ht="15" x14ac:dyDescent="0.25">
      <c r="A296" s="3" t="s">
        <v>1035</v>
      </c>
      <c r="B296" s="3"/>
      <c r="C296" s="3" t="s">
        <v>988</v>
      </c>
      <c r="D296" s="3" t="s">
        <v>989</v>
      </c>
      <c r="E296" s="3" t="s">
        <v>989</v>
      </c>
    </row>
    <row r="297" spans="1:5" ht="15" x14ac:dyDescent="0.25">
      <c r="A297" s="3" t="s">
        <v>1036</v>
      </c>
      <c r="B297" s="3" t="s">
        <v>661</v>
      </c>
      <c r="C297" s="3" t="s">
        <v>988</v>
      </c>
      <c r="D297" s="3" t="s">
        <v>989</v>
      </c>
      <c r="E297" s="3" t="s">
        <v>989</v>
      </c>
    </row>
    <row r="298" spans="1:5" ht="15" x14ac:dyDescent="0.25">
      <c r="A298" s="3" t="s">
        <v>1037</v>
      </c>
      <c r="B298" s="3"/>
      <c r="C298" s="3" t="s">
        <v>988</v>
      </c>
      <c r="D298" s="3" t="s">
        <v>989</v>
      </c>
      <c r="E298" s="3" t="s">
        <v>989</v>
      </c>
    </row>
    <row r="299" spans="1:5" ht="15" x14ac:dyDescent="0.25">
      <c r="A299" s="3" t="s">
        <v>1038</v>
      </c>
      <c r="B299" s="3" t="s">
        <v>648</v>
      </c>
      <c r="C299" s="3" t="s">
        <v>988</v>
      </c>
      <c r="D299" s="3" t="s">
        <v>989</v>
      </c>
      <c r="E299" s="3" t="s">
        <v>989</v>
      </c>
    </row>
    <row r="300" spans="1:5" ht="15" x14ac:dyDescent="0.25">
      <c r="A300" s="3" t="s">
        <v>1039</v>
      </c>
      <c r="B300" s="3"/>
      <c r="C300" s="3" t="s">
        <v>988</v>
      </c>
      <c r="D300" s="3" t="s">
        <v>989</v>
      </c>
      <c r="E300" s="3" t="s">
        <v>989</v>
      </c>
    </row>
    <row r="301" spans="1:5" ht="15" x14ac:dyDescent="0.25">
      <c r="A301" s="3" t="s">
        <v>1040</v>
      </c>
      <c r="B301" s="3"/>
      <c r="C301" s="3" t="s">
        <v>988</v>
      </c>
      <c r="D301" s="3" t="s">
        <v>989</v>
      </c>
      <c r="E301" s="3" t="s">
        <v>989</v>
      </c>
    </row>
    <row r="302" spans="1:5" ht="15" x14ac:dyDescent="0.25">
      <c r="A302" s="3" t="s">
        <v>1041</v>
      </c>
      <c r="B302" s="3" t="s">
        <v>648</v>
      </c>
      <c r="C302" s="3" t="s">
        <v>988</v>
      </c>
      <c r="D302" s="3" t="s">
        <v>989</v>
      </c>
      <c r="E302" s="3" t="s">
        <v>989</v>
      </c>
    </row>
    <row r="303" spans="1:5" ht="15" x14ac:dyDescent="0.25">
      <c r="A303" s="3" t="s">
        <v>1042</v>
      </c>
      <c r="B303" s="3"/>
      <c r="C303" s="3" t="s">
        <v>988</v>
      </c>
      <c r="D303" s="3" t="s">
        <v>989</v>
      </c>
      <c r="E303" s="3" t="s">
        <v>989</v>
      </c>
    </row>
    <row r="304" spans="1:5" ht="15" x14ac:dyDescent="0.25">
      <c r="A304" s="3" t="s">
        <v>1043</v>
      </c>
      <c r="B304" s="3"/>
      <c r="C304" s="3" t="s">
        <v>988</v>
      </c>
      <c r="D304" s="3" t="s">
        <v>989</v>
      </c>
      <c r="E304" s="3" t="s">
        <v>989</v>
      </c>
    </row>
    <row r="305" spans="1:5" ht="15" x14ac:dyDescent="0.25">
      <c r="A305" s="3" t="s">
        <v>1044</v>
      </c>
      <c r="B305" s="3" t="s">
        <v>656</v>
      </c>
      <c r="C305" s="3" t="s">
        <v>988</v>
      </c>
      <c r="D305" s="3" t="s">
        <v>989</v>
      </c>
      <c r="E305" s="3" t="s">
        <v>989</v>
      </c>
    </row>
    <row r="306" spans="1:5" ht="15" x14ac:dyDescent="0.25">
      <c r="A306" s="3" t="s">
        <v>1045</v>
      </c>
      <c r="B306" s="3" t="s">
        <v>661</v>
      </c>
      <c r="C306" s="3" t="s">
        <v>988</v>
      </c>
      <c r="D306" s="3" t="s">
        <v>989</v>
      </c>
      <c r="E306" s="3" t="s">
        <v>989</v>
      </c>
    </row>
    <row r="307" spans="1:5" ht="15" x14ac:dyDescent="0.25">
      <c r="A307" s="3" t="s">
        <v>1046</v>
      </c>
      <c r="B307" s="3"/>
      <c r="C307" s="3" t="s">
        <v>988</v>
      </c>
      <c r="D307" s="3" t="s">
        <v>1047</v>
      </c>
      <c r="E307" s="3" t="s">
        <v>1047</v>
      </c>
    </row>
    <row r="308" spans="1:5" ht="15" x14ac:dyDescent="0.25">
      <c r="A308" s="3" t="s">
        <v>1048</v>
      </c>
      <c r="B308" s="3" t="s">
        <v>641</v>
      </c>
      <c r="C308" s="3" t="s">
        <v>988</v>
      </c>
      <c r="D308" s="3" t="s">
        <v>1047</v>
      </c>
      <c r="E308" s="3" t="s">
        <v>1047</v>
      </c>
    </row>
    <row r="309" spans="1:5" ht="15" x14ac:dyDescent="0.25">
      <c r="A309" s="3" t="s">
        <v>1049</v>
      </c>
      <c r="B309" s="3" t="s">
        <v>686</v>
      </c>
      <c r="C309" s="3" t="s">
        <v>988</v>
      </c>
      <c r="D309" s="3" t="s">
        <v>1047</v>
      </c>
      <c r="E309" s="3" t="s">
        <v>1047</v>
      </c>
    </row>
    <row r="310" spans="1:5" ht="15" x14ac:dyDescent="0.25">
      <c r="A310" s="3" t="s">
        <v>1050</v>
      </c>
      <c r="B310" s="3" t="s">
        <v>641</v>
      </c>
      <c r="C310" s="3" t="s">
        <v>988</v>
      </c>
      <c r="D310" s="3" t="s">
        <v>1047</v>
      </c>
      <c r="E310" s="3" t="s">
        <v>1047</v>
      </c>
    </row>
    <row r="311" spans="1:5" ht="15" x14ac:dyDescent="0.25">
      <c r="A311" s="3" t="s">
        <v>1051</v>
      </c>
      <c r="B311" s="3" t="s">
        <v>648</v>
      </c>
      <c r="C311" s="3" t="s">
        <v>988</v>
      </c>
      <c r="D311" s="3" t="s">
        <v>1047</v>
      </c>
      <c r="E311" s="3" t="s">
        <v>1047</v>
      </c>
    </row>
    <row r="312" spans="1:5" ht="15" x14ac:dyDescent="0.25">
      <c r="A312" s="3" t="s">
        <v>1052</v>
      </c>
      <c r="B312" s="3"/>
      <c r="C312" s="3" t="s">
        <v>988</v>
      </c>
      <c r="D312" s="3" t="s">
        <v>1047</v>
      </c>
      <c r="E312" s="3" t="s">
        <v>1047</v>
      </c>
    </row>
    <row r="313" spans="1:5" ht="15" x14ac:dyDescent="0.25">
      <c r="A313" s="3" t="s">
        <v>1053</v>
      </c>
      <c r="B313" s="3"/>
      <c r="C313" s="3" t="s">
        <v>988</v>
      </c>
      <c r="D313" s="3" t="s">
        <v>1054</v>
      </c>
      <c r="E313" s="3" t="s">
        <v>1054</v>
      </c>
    </row>
    <row r="314" spans="1:5" ht="15" x14ac:dyDescent="0.25">
      <c r="A314" s="3" t="s">
        <v>1055</v>
      </c>
      <c r="B314" s="3"/>
      <c r="C314" s="3" t="s">
        <v>988</v>
      </c>
      <c r="D314" s="3" t="s">
        <v>1054</v>
      </c>
      <c r="E314" s="3" t="s">
        <v>1054</v>
      </c>
    </row>
    <row r="315" spans="1:5" ht="15" x14ac:dyDescent="0.25">
      <c r="A315" s="3" t="s">
        <v>1056</v>
      </c>
      <c r="B315" s="3" t="s">
        <v>648</v>
      </c>
      <c r="C315" s="3" t="s">
        <v>1057</v>
      </c>
      <c r="D315" s="3" t="s">
        <v>1058</v>
      </c>
      <c r="E315" s="3" t="s">
        <v>1059</v>
      </c>
    </row>
    <row r="316" spans="1:5" ht="15" x14ac:dyDescent="0.25">
      <c r="A316" s="3" t="s">
        <v>1060</v>
      </c>
      <c r="B316" s="3"/>
      <c r="C316" s="3" t="s">
        <v>1057</v>
      </c>
      <c r="D316" s="3" t="s">
        <v>1058</v>
      </c>
      <c r="E316" s="3" t="s">
        <v>1059</v>
      </c>
    </row>
    <row r="317" spans="1:5" ht="15" x14ac:dyDescent="0.25">
      <c r="A317" s="3" t="s">
        <v>1061</v>
      </c>
      <c r="B317" s="3"/>
      <c r="C317" s="3" t="s">
        <v>1057</v>
      </c>
      <c r="D317" s="3" t="s">
        <v>1058</v>
      </c>
      <c r="E317" s="3" t="s">
        <v>1059</v>
      </c>
    </row>
    <row r="318" spans="1:5" ht="15" x14ac:dyDescent="0.25">
      <c r="A318" s="3" t="s">
        <v>1062</v>
      </c>
      <c r="B318" s="3"/>
      <c r="C318" s="3" t="s">
        <v>1057</v>
      </c>
      <c r="D318" s="3" t="s">
        <v>1058</v>
      </c>
      <c r="E318" s="3" t="s">
        <v>1059</v>
      </c>
    </row>
    <row r="319" spans="1:5" ht="15" x14ac:dyDescent="0.25">
      <c r="A319" s="3" t="s">
        <v>1063</v>
      </c>
      <c r="B319" s="3" t="s">
        <v>656</v>
      </c>
      <c r="C319" s="3" t="s">
        <v>1057</v>
      </c>
      <c r="D319" s="3" t="s">
        <v>1058</v>
      </c>
      <c r="E319" s="3" t="s">
        <v>1059</v>
      </c>
    </row>
    <row r="320" spans="1:5" ht="15" x14ac:dyDescent="0.25">
      <c r="A320" s="3" t="s">
        <v>1064</v>
      </c>
      <c r="B320" s="3" t="s">
        <v>648</v>
      </c>
      <c r="C320" s="3" t="s">
        <v>1057</v>
      </c>
      <c r="D320" s="3" t="s">
        <v>1058</v>
      </c>
      <c r="E320" s="3" t="s">
        <v>1059</v>
      </c>
    </row>
    <row r="321" spans="1:5" ht="15" x14ac:dyDescent="0.25">
      <c r="A321" s="3" t="s">
        <v>1065</v>
      </c>
      <c r="B321" s="3" t="s">
        <v>656</v>
      </c>
      <c r="C321" s="3" t="s">
        <v>1057</v>
      </c>
      <c r="D321" s="3" t="s">
        <v>1058</v>
      </c>
      <c r="E321" s="3" t="s">
        <v>1059</v>
      </c>
    </row>
    <row r="322" spans="1:5" ht="15" x14ac:dyDescent="0.25">
      <c r="A322" s="3" t="s">
        <v>1066</v>
      </c>
      <c r="B322" s="3"/>
      <c r="C322" s="3" t="s">
        <v>1057</v>
      </c>
      <c r="D322" s="3" t="s">
        <v>1058</v>
      </c>
      <c r="E322" s="3" t="s">
        <v>1059</v>
      </c>
    </row>
    <row r="323" spans="1:5" ht="15" x14ac:dyDescent="0.25">
      <c r="A323" s="3" t="s">
        <v>1067</v>
      </c>
      <c r="B323" s="3"/>
      <c r="C323" s="3" t="s">
        <v>1057</v>
      </c>
      <c r="D323" s="3" t="s">
        <v>1058</v>
      </c>
      <c r="E323" s="3" t="s">
        <v>1059</v>
      </c>
    </row>
    <row r="324" spans="1:5" ht="15" x14ac:dyDescent="0.25">
      <c r="A324" s="3" t="s">
        <v>1068</v>
      </c>
      <c r="B324" s="3"/>
      <c r="C324" s="3" t="s">
        <v>1057</v>
      </c>
      <c r="D324" s="3" t="s">
        <v>1058</v>
      </c>
      <c r="E324" s="3" t="s">
        <v>1059</v>
      </c>
    </row>
    <row r="325" spans="1:5" ht="15" x14ac:dyDescent="0.25">
      <c r="A325" s="3" t="s">
        <v>1069</v>
      </c>
      <c r="B325" s="3" t="s">
        <v>656</v>
      </c>
      <c r="C325" s="3" t="s">
        <v>1057</v>
      </c>
      <c r="D325" s="3" t="s">
        <v>1058</v>
      </c>
      <c r="E325" s="3" t="s">
        <v>1059</v>
      </c>
    </row>
    <row r="326" spans="1:5" ht="15" x14ac:dyDescent="0.25">
      <c r="A326" s="3" t="s">
        <v>1070</v>
      </c>
      <c r="B326" s="3" t="s">
        <v>656</v>
      </c>
      <c r="C326" s="3" t="s">
        <v>1057</v>
      </c>
      <c r="D326" s="3" t="s">
        <v>1058</v>
      </c>
      <c r="E326" s="3" t="s">
        <v>1059</v>
      </c>
    </row>
    <row r="327" spans="1:5" ht="15" x14ac:dyDescent="0.25">
      <c r="A327" s="3" t="s">
        <v>1071</v>
      </c>
      <c r="B327" s="3" t="s">
        <v>641</v>
      </c>
      <c r="C327" s="3" t="s">
        <v>1057</v>
      </c>
      <c r="D327" s="3" t="s">
        <v>1058</v>
      </c>
      <c r="E327" s="3" t="s">
        <v>1059</v>
      </c>
    </row>
    <row r="328" spans="1:5" ht="15" x14ac:dyDescent="0.25">
      <c r="A328" s="3" t="s">
        <v>1072</v>
      </c>
      <c r="B328" s="3"/>
      <c r="C328" s="3" t="s">
        <v>1057</v>
      </c>
      <c r="D328" s="3" t="s">
        <v>1058</v>
      </c>
      <c r="E328" s="3" t="s">
        <v>1059</v>
      </c>
    </row>
    <row r="329" spans="1:5" ht="15" x14ac:dyDescent="0.25">
      <c r="A329" s="3" t="s">
        <v>1073</v>
      </c>
      <c r="B329" s="3"/>
      <c r="C329" s="3" t="s">
        <v>1057</v>
      </c>
      <c r="D329" s="3" t="s">
        <v>1058</v>
      </c>
      <c r="E329" s="3" t="s">
        <v>1059</v>
      </c>
    </row>
    <row r="330" spans="1:5" ht="15" x14ac:dyDescent="0.25">
      <c r="A330" s="3" t="s">
        <v>1074</v>
      </c>
      <c r="B330" s="3" t="s">
        <v>648</v>
      </c>
      <c r="C330" s="3" t="s">
        <v>1057</v>
      </c>
      <c r="D330" s="3" t="s">
        <v>1058</v>
      </c>
      <c r="E330" s="3" t="s">
        <v>1059</v>
      </c>
    </row>
    <row r="331" spans="1:5" ht="15" x14ac:dyDescent="0.25">
      <c r="A331" s="3" t="s">
        <v>1075</v>
      </c>
      <c r="B331" s="3" t="s">
        <v>656</v>
      </c>
      <c r="C331" s="3" t="s">
        <v>1057</v>
      </c>
      <c r="D331" s="3" t="s">
        <v>1058</v>
      </c>
      <c r="E331" s="3" t="s">
        <v>1059</v>
      </c>
    </row>
    <row r="332" spans="1:5" ht="15" x14ac:dyDescent="0.25">
      <c r="A332" s="3" t="s">
        <v>1076</v>
      </c>
      <c r="B332" s="3" t="s">
        <v>656</v>
      </c>
      <c r="C332" s="3" t="s">
        <v>1057</v>
      </c>
      <c r="D332" s="3" t="s">
        <v>1058</v>
      </c>
      <c r="E332" s="3" t="s">
        <v>1059</v>
      </c>
    </row>
    <row r="333" spans="1:5" ht="15" x14ac:dyDescent="0.25">
      <c r="A333" s="3" t="s">
        <v>1077</v>
      </c>
      <c r="B333" s="3"/>
      <c r="C333" s="3" t="s">
        <v>1057</v>
      </c>
      <c r="D333" s="3" t="s">
        <v>1058</v>
      </c>
      <c r="E333" s="3" t="s">
        <v>1059</v>
      </c>
    </row>
    <row r="334" spans="1:5" ht="15" x14ac:dyDescent="0.25">
      <c r="A334" s="3" t="s">
        <v>1078</v>
      </c>
      <c r="B334" s="3"/>
      <c r="C334" s="3" t="s">
        <v>1057</v>
      </c>
      <c r="D334" s="3" t="s">
        <v>1058</v>
      </c>
      <c r="E334" s="3" t="s">
        <v>1059</v>
      </c>
    </row>
    <row r="335" spans="1:5" ht="15" x14ac:dyDescent="0.25">
      <c r="A335" s="3" t="s">
        <v>1079</v>
      </c>
      <c r="B335" s="3"/>
      <c r="C335" s="3" t="s">
        <v>1057</v>
      </c>
      <c r="D335" s="3" t="s">
        <v>1058</v>
      </c>
      <c r="E335" s="3" t="s">
        <v>1059</v>
      </c>
    </row>
    <row r="336" spans="1:5" ht="15" x14ac:dyDescent="0.25">
      <c r="A336" s="3" t="s">
        <v>1080</v>
      </c>
      <c r="B336" s="3"/>
      <c r="C336" s="3" t="s">
        <v>1057</v>
      </c>
      <c r="D336" s="3" t="s">
        <v>1058</v>
      </c>
      <c r="E336" s="3" t="s">
        <v>1059</v>
      </c>
    </row>
    <row r="337" spans="1:5" ht="15" x14ac:dyDescent="0.25">
      <c r="A337" s="3" t="s">
        <v>1081</v>
      </c>
      <c r="B337" s="3" t="s">
        <v>648</v>
      </c>
      <c r="C337" s="3" t="s">
        <v>1057</v>
      </c>
      <c r="D337" s="3" t="s">
        <v>1058</v>
      </c>
      <c r="E337" s="3" t="s">
        <v>1059</v>
      </c>
    </row>
    <row r="338" spans="1:5" ht="15" x14ac:dyDescent="0.25">
      <c r="A338" s="3" t="s">
        <v>1082</v>
      </c>
      <c r="B338" s="3"/>
      <c r="C338" s="3" t="s">
        <v>1057</v>
      </c>
      <c r="D338" s="3" t="s">
        <v>1058</v>
      </c>
      <c r="E338" s="3" t="s">
        <v>1059</v>
      </c>
    </row>
    <row r="339" spans="1:5" ht="15" x14ac:dyDescent="0.25">
      <c r="A339" s="3" t="s">
        <v>1083</v>
      </c>
      <c r="B339" s="3"/>
      <c r="C339" s="3" t="s">
        <v>1057</v>
      </c>
      <c r="D339" s="3" t="s">
        <v>1058</v>
      </c>
      <c r="E339" s="3" t="s">
        <v>1084</v>
      </c>
    </row>
    <row r="340" spans="1:5" ht="15" x14ac:dyDescent="0.25">
      <c r="A340" s="3" t="s">
        <v>1085</v>
      </c>
      <c r="B340" s="3"/>
      <c r="C340" s="3" t="s">
        <v>1057</v>
      </c>
      <c r="D340" s="3" t="s">
        <v>1058</v>
      </c>
      <c r="E340" s="3" t="s">
        <v>1084</v>
      </c>
    </row>
    <row r="341" spans="1:5" ht="15" x14ac:dyDescent="0.25">
      <c r="A341" s="3" t="s">
        <v>1086</v>
      </c>
      <c r="B341" s="3"/>
      <c r="C341" s="3" t="s">
        <v>1057</v>
      </c>
      <c r="D341" s="3" t="s">
        <v>1058</v>
      </c>
      <c r="E341" s="3" t="s">
        <v>1084</v>
      </c>
    </row>
    <row r="342" spans="1:5" ht="15" x14ac:dyDescent="0.25">
      <c r="A342" s="3" t="s">
        <v>1087</v>
      </c>
      <c r="B342" s="3"/>
      <c r="C342" s="3" t="s">
        <v>1057</v>
      </c>
      <c r="D342" s="3" t="s">
        <v>1058</v>
      </c>
      <c r="E342" s="3" t="s">
        <v>1088</v>
      </c>
    </row>
    <row r="343" spans="1:5" ht="15" x14ac:dyDescent="0.25">
      <c r="A343" s="3" t="s">
        <v>1089</v>
      </c>
      <c r="B343" s="3"/>
      <c r="C343" s="3" t="s">
        <v>1057</v>
      </c>
      <c r="D343" s="3" t="s">
        <v>1058</v>
      </c>
      <c r="E343" s="3" t="s">
        <v>1088</v>
      </c>
    </row>
    <row r="344" spans="1:5" ht="15" x14ac:dyDescent="0.25">
      <c r="A344" s="3" t="s">
        <v>1090</v>
      </c>
      <c r="B344" s="3"/>
      <c r="C344" s="3" t="s">
        <v>1057</v>
      </c>
      <c r="D344" s="3" t="s">
        <v>1058</v>
      </c>
      <c r="E344" s="3" t="s">
        <v>1088</v>
      </c>
    </row>
    <row r="345" spans="1:5" ht="15" x14ac:dyDescent="0.25">
      <c r="A345" s="3" t="s">
        <v>1091</v>
      </c>
      <c r="B345" s="3"/>
      <c r="C345" s="3" t="s">
        <v>1057</v>
      </c>
      <c r="D345" s="3" t="s">
        <v>1092</v>
      </c>
      <c r="E345" s="3" t="s">
        <v>1092</v>
      </c>
    </row>
    <row r="346" spans="1:5" ht="15" x14ac:dyDescent="0.25">
      <c r="A346" s="3" t="s">
        <v>1093</v>
      </c>
      <c r="B346" s="3"/>
      <c r="C346" s="3" t="s">
        <v>1057</v>
      </c>
      <c r="D346" s="3" t="s">
        <v>1092</v>
      </c>
      <c r="E346" s="3" t="s">
        <v>1092</v>
      </c>
    </row>
    <row r="347" spans="1:5" ht="15" x14ac:dyDescent="0.25">
      <c r="A347" s="3" t="s">
        <v>1094</v>
      </c>
      <c r="B347" s="3"/>
      <c r="C347" s="3" t="s">
        <v>1057</v>
      </c>
      <c r="D347" s="3" t="s">
        <v>1092</v>
      </c>
      <c r="E347" s="3" t="s">
        <v>1092</v>
      </c>
    </row>
    <row r="348" spans="1:5" ht="15" x14ac:dyDescent="0.25">
      <c r="A348" s="3" t="s">
        <v>1095</v>
      </c>
      <c r="B348" s="3"/>
      <c r="C348" s="3" t="s">
        <v>1057</v>
      </c>
      <c r="D348" s="3" t="s">
        <v>1092</v>
      </c>
      <c r="E348" s="3" t="s">
        <v>1092</v>
      </c>
    </row>
    <row r="349" spans="1:5" ht="15" x14ac:dyDescent="0.25">
      <c r="A349" s="3" t="s">
        <v>1096</v>
      </c>
      <c r="B349" s="3"/>
      <c r="C349" s="3" t="s">
        <v>1057</v>
      </c>
      <c r="D349" s="3" t="s">
        <v>1092</v>
      </c>
      <c r="E349" s="3" t="s">
        <v>1092</v>
      </c>
    </row>
    <row r="350" spans="1:5" ht="15" x14ac:dyDescent="0.25">
      <c r="A350" s="3" t="s">
        <v>1097</v>
      </c>
      <c r="B350" s="3" t="s">
        <v>661</v>
      </c>
      <c r="C350" s="3" t="s">
        <v>1057</v>
      </c>
      <c r="D350" s="3" t="s">
        <v>1092</v>
      </c>
      <c r="E350" s="3" t="s">
        <v>1092</v>
      </c>
    </row>
    <row r="351" spans="1:5" ht="15" x14ac:dyDescent="0.25">
      <c r="A351" s="3" t="s">
        <v>1098</v>
      </c>
      <c r="B351" s="3"/>
      <c r="C351" s="3" t="s">
        <v>1057</v>
      </c>
      <c r="D351" s="3" t="s">
        <v>1092</v>
      </c>
      <c r="E351" s="3" t="s">
        <v>1092</v>
      </c>
    </row>
    <row r="352" spans="1:5" ht="15" x14ac:dyDescent="0.25">
      <c r="A352" s="3" t="s">
        <v>1099</v>
      </c>
      <c r="B352" s="3" t="s">
        <v>661</v>
      </c>
      <c r="C352" s="3" t="s">
        <v>1057</v>
      </c>
      <c r="D352" s="3" t="s">
        <v>1092</v>
      </c>
      <c r="E352" s="3" t="s">
        <v>1092</v>
      </c>
    </row>
    <row r="353" spans="1:5" ht="15" x14ac:dyDescent="0.25">
      <c r="A353" s="3" t="s">
        <v>1100</v>
      </c>
      <c r="B353" s="3"/>
      <c r="C353" s="3" t="s">
        <v>1057</v>
      </c>
      <c r="D353" s="3" t="s">
        <v>1092</v>
      </c>
      <c r="E353" s="3" t="s">
        <v>1092</v>
      </c>
    </row>
    <row r="354" spans="1:5" ht="15" x14ac:dyDescent="0.25">
      <c r="A354" s="3" t="s">
        <v>1101</v>
      </c>
      <c r="B354" s="3"/>
      <c r="C354" s="3" t="s">
        <v>1057</v>
      </c>
      <c r="D354" s="3" t="s">
        <v>1092</v>
      </c>
      <c r="E354" s="3" t="s">
        <v>1092</v>
      </c>
    </row>
    <row r="355" spans="1:5" ht="15" x14ac:dyDescent="0.25">
      <c r="A355" s="3" t="s">
        <v>1102</v>
      </c>
      <c r="B355" s="3"/>
      <c r="C355" s="3" t="s">
        <v>1057</v>
      </c>
      <c r="D355" s="3" t="s">
        <v>1092</v>
      </c>
      <c r="E355" s="3" t="s">
        <v>1092</v>
      </c>
    </row>
    <row r="356" spans="1:5" ht="15" x14ac:dyDescent="0.25">
      <c r="A356" s="3" t="s">
        <v>1103</v>
      </c>
      <c r="B356" s="3" t="s">
        <v>661</v>
      </c>
      <c r="C356" s="3" t="s">
        <v>1057</v>
      </c>
      <c r="D356" s="3" t="s">
        <v>1092</v>
      </c>
      <c r="E356" s="3" t="s">
        <v>1092</v>
      </c>
    </row>
    <row r="357" spans="1:5" ht="15" x14ac:dyDescent="0.25">
      <c r="A357" s="3" t="s">
        <v>1104</v>
      </c>
      <c r="B357" s="3"/>
      <c r="C357" s="3" t="s">
        <v>1057</v>
      </c>
      <c r="D357" s="3" t="s">
        <v>1092</v>
      </c>
      <c r="E357" s="3" t="s">
        <v>1092</v>
      </c>
    </row>
    <row r="358" spans="1:5" ht="15" x14ac:dyDescent="0.25">
      <c r="A358" s="3" t="s">
        <v>1105</v>
      </c>
      <c r="B358" s="3"/>
      <c r="C358" s="3" t="s">
        <v>1057</v>
      </c>
      <c r="D358" s="3" t="s">
        <v>1092</v>
      </c>
      <c r="E358" s="3" t="s">
        <v>1092</v>
      </c>
    </row>
    <row r="359" spans="1:5" ht="15" x14ac:dyDescent="0.25">
      <c r="A359" s="3" t="s">
        <v>1106</v>
      </c>
      <c r="B359" s="3"/>
      <c r="C359" s="3" t="s">
        <v>1057</v>
      </c>
      <c r="D359" s="3" t="s">
        <v>1092</v>
      </c>
      <c r="E359" s="3" t="s">
        <v>1092</v>
      </c>
    </row>
    <row r="360" spans="1:5" ht="15" x14ac:dyDescent="0.25">
      <c r="A360" s="3" t="s">
        <v>1107</v>
      </c>
      <c r="B360" s="3" t="s">
        <v>661</v>
      </c>
      <c r="C360" s="3" t="s">
        <v>1057</v>
      </c>
      <c r="D360" s="3" t="s">
        <v>1108</v>
      </c>
      <c r="E360" s="3" t="s">
        <v>1109</v>
      </c>
    </row>
    <row r="361" spans="1:5" ht="15" x14ac:dyDescent="0.25">
      <c r="A361" s="3" t="s">
        <v>1110</v>
      </c>
      <c r="B361" s="3"/>
      <c r="C361" s="3" t="s">
        <v>1057</v>
      </c>
      <c r="D361" s="3" t="s">
        <v>1108</v>
      </c>
      <c r="E361" s="3" t="s">
        <v>1109</v>
      </c>
    </row>
    <row r="362" spans="1:5" ht="15" x14ac:dyDescent="0.25">
      <c r="A362" s="3" t="s">
        <v>1111</v>
      </c>
      <c r="B362" s="3" t="s">
        <v>787</v>
      </c>
      <c r="C362" s="3" t="s">
        <v>1057</v>
      </c>
      <c r="D362" s="3" t="s">
        <v>1108</v>
      </c>
      <c r="E362" s="3" t="s">
        <v>1109</v>
      </c>
    </row>
    <row r="363" spans="1:5" ht="15" x14ac:dyDescent="0.25">
      <c r="A363" s="3" t="s">
        <v>1112</v>
      </c>
      <c r="B363" s="3"/>
      <c r="C363" s="3" t="s">
        <v>1057</v>
      </c>
      <c r="D363" s="3" t="s">
        <v>1108</v>
      </c>
      <c r="E363" s="3" t="s">
        <v>1109</v>
      </c>
    </row>
    <row r="364" spans="1:5" ht="15" x14ac:dyDescent="0.25">
      <c r="A364" s="3" t="s">
        <v>1113</v>
      </c>
      <c r="B364" s="3" t="s">
        <v>787</v>
      </c>
      <c r="C364" s="3" t="s">
        <v>1057</v>
      </c>
      <c r="D364" s="3" t="s">
        <v>1108</v>
      </c>
      <c r="E364" s="3" t="s">
        <v>1109</v>
      </c>
    </row>
    <row r="365" spans="1:5" ht="15" x14ac:dyDescent="0.25">
      <c r="A365" s="3" t="s">
        <v>1114</v>
      </c>
      <c r="B365" s="3" t="s">
        <v>641</v>
      </c>
      <c r="C365" s="3" t="s">
        <v>1057</v>
      </c>
      <c r="D365" s="3" t="s">
        <v>1108</v>
      </c>
      <c r="E365" s="3" t="s">
        <v>1108</v>
      </c>
    </row>
    <row r="366" spans="1:5" ht="15" x14ac:dyDescent="0.25">
      <c r="A366" s="3" t="s">
        <v>1115</v>
      </c>
      <c r="B366" s="3" t="s">
        <v>641</v>
      </c>
      <c r="C366" s="3" t="s">
        <v>1057</v>
      </c>
      <c r="D366" s="3" t="s">
        <v>1108</v>
      </c>
      <c r="E366" s="3" t="s">
        <v>1108</v>
      </c>
    </row>
    <row r="367" spans="1:5" ht="15" x14ac:dyDescent="0.25">
      <c r="A367" s="3" t="s">
        <v>1116</v>
      </c>
      <c r="B367" s="3"/>
      <c r="C367" s="3" t="s">
        <v>1057</v>
      </c>
      <c r="D367" s="3" t="s">
        <v>1117</v>
      </c>
      <c r="E367" s="3" t="s">
        <v>1118</v>
      </c>
    </row>
    <row r="368" spans="1:5" ht="15" x14ac:dyDescent="0.25">
      <c r="A368" s="3" t="s">
        <v>1119</v>
      </c>
      <c r="B368" s="3" t="s">
        <v>641</v>
      </c>
      <c r="C368" s="3" t="s">
        <v>1057</v>
      </c>
      <c r="D368" s="3" t="s">
        <v>1117</v>
      </c>
      <c r="E368" s="3" t="s">
        <v>1118</v>
      </c>
    </row>
    <row r="369" spans="1:5" ht="15" x14ac:dyDescent="0.25">
      <c r="A369" s="3" t="s">
        <v>1120</v>
      </c>
      <c r="B369" s="3" t="s">
        <v>641</v>
      </c>
      <c r="C369" s="3" t="s">
        <v>1057</v>
      </c>
      <c r="D369" s="3" t="s">
        <v>1117</v>
      </c>
      <c r="E369" s="3" t="s">
        <v>1118</v>
      </c>
    </row>
    <row r="370" spans="1:5" ht="15" x14ac:dyDescent="0.25">
      <c r="A370" s="3" t="s">
        <v>1121</v>
      </c>
      <c r="B370" s="3" t="s">
        <v>641</v>
      </c>
      <c r="C370" s="3" t="s">
        <v>1057</v>
      </c>
      <c r="D370" s="3" t="s">
        <v>1117</v>
      </c>
      <c r="E370" s="3" t="s">
        <v>1118</v>
      </c>
    </row>
    <row r="371" spans="1:5" ht="15" x14ac:dyDescent="0.25">
      <c r="A371" s="3" t="s">
        <v>1122</v>
      </c>
      <c r="B371" s="3"/>
      <c r="C371" s="3" t="s">
        <v>1057</v>
      </c>
      <c r="D371" s="3" t="s">
        <v>1117</v>
      </c>
      <c r="E371" s="3" t="s">
        <v>1118</v>
      </c>
    </row>
    <row r="372" spans="1:5" ht="15" x14ac:dyDescent="0.25">
      <c r="A372" s="3" t="s">
        <v>1123</v>
      </c>
      <c r="B372" s="3" t="s">
        <v>648</v>
      </c>
      <c r="C372" s="3" t="s">
        <v>1057</v>
      </c>
      <c r="D372" s="3" t="s">
        <v>1117</v>
      </c>
      <c r="E372" s="3" t="s">
        <v>1118</v>
      </c>
    </row>
    <row r="373" spans="1:5" ht="15" x14ac:dyDescent="0.25">
      <c r="A373" s="3" t="s">
        <v>1124</v>
      </c>
      <c r="B373" s="3" t="s">
        <v>641</v>
      </c>
      <c r="C373" s="3" t="s">
        <v>1057</v>
      </c>
      <c r="D373" s="3" t="s">
        <v>1117</v>
      </c>
      <c r="E373" s="3" t="s">
        <v>1125</v>
      </c>
    </row>
    <row r="374" spans="1:5" ht="15" x14ac:dyDescent="0.25">
      <c r="A374" s="3" t="s">
        <v>1126</v>
      </c>
      <c r="B374" s="3" t="s">
        <v>641</v>
      </c>
      <c r="C374" s="3" t="s">
        <v>1057</v>
      </c>
      <c r="D374" s="3" t="s">
        <v>1117</v>
      </c>
      <c r="E374" s="3" t="s">
        <v>1125</v>
      </c>
    </row>
    <row r="375" spans="1:5" ht="15" x14ac:dyDescent="0.25">
      <c r="A375" s="3" t="s">
        <v>1127</v>
      </c>
      <c r="B375" s="3" t="s">
        <v>641</v>
      </c>
      <c r="C375" s="3" t="s">
        <v>1057</v>
      </c>
      <c r="D375" s="3" t="s">
        <v>1128</v>
      </c>
      <c r="E375" s="3" t="s">
        <v>1128</v>
      </c>
    </row>
    <row r="376" spans="1:5" ht="15" x14ac:dyDescent="0.25">
      <c r="A376" s="3" t="s">
        <v>1129</v>
      </c>
      <c r="B376" s="3" t="s">
        <v>641</v>
      </c>
      <c r="C376" s="3" t="s">
        <v>1057</v>
      </c>
      <c r="D376" s="3" t="s">
        <v>1128</v>
      </c>
      <c r="E376" s="3" t="s">
        <v>1128</v>
      </c>
    </row>
    <row r="377" spans="1:5" ht="15" x14ac:dyDescent="0.25">
      <c r="A377" s="3" t="s">
        <v>1130</v>
      </c>
      <c r="B377" s="3" t="s">
        <v>641</v>
      </c>
      <c r="C377" s="3" t="s">
        <v>1057</v>
      </c>
      <c r="D377" s="3" t="s">
        <v>1128</v>
      </c>
      <c r="E377" s="3" t="s">
        <v>1128</v>
      </c>
    </row>
    <row r="378" spans="1:5" ht="15" x14ac:dyDescent="0.25">
      <c r="A378" s="3" t="s">
        <v>1131</v>
      </c>
      <c r="B378" s="3"/>
      <c r="C378" s="3" t="s">
        <v>1057</v>
      </c>
      <c r="D378" s="3" t="s">
        <v>1128</v>
      </c>
      <c r="E378" s="3" t="s">
        <v>1128</v>
      </c>
    </row>
    <row r="379" spans="1:5" ht="15" x14ac:dyDescent="0.25">
      <c r="A379" s="3" t="s">
        <v>1132</v>
      </c>
      <c r="B379" s="3" t="s">
        <v>641</v>
      </c>
      <c r="C379" s="3" t="s">
        <v>1057</v>
      </c>
      <c r="D379" s="3" t="s">
        <v>1128</v>
      </c>
      <c r="E379" s="3" t="s">
        <v>1128</v>
      </c>
    </row>
    <row r="380" spans="1:5" ht="15" x14ac:dyDescent="0.25">
      <c r="A380" s="3" t="s">
        <v>1133</v>
      </c>
      <c r="B380" s="3" t="s">
        <v>641</v>
      </c>
      <c r="C380" s="3" t="s">
        <v>1057</v>
      </c>
      <c r="D380" s="3" t="s">
        <v>1128</v>
      </c>
      <c r="E380" s="3" t="s">
        <v>1128</v>
      </c>
    </row>
    <row r="381" spans="1:5" ht="15" x14ac:dyDescent="0.25">
      <c r="A381" s="3" t="s">
        <v>1134</v>
      </c>
      <c r="B381" s="3"/>
      <c r="C381" s="3" t="s">
        <v>1057</v>
      </c>
      <c r="D381" s="3" t="s">
        <v>1128</v>
      </c>
      <c r="E381" s="3" t="s">
        <v>1128</v>
      </c>
    </row>
    <row r="382" spans="1:5" ht="15" x14ac:dyDescent="0.25">
      <c r="A382" s="3" t="s">
        <v>1135</v>
      </c>
      <c r="B382" s="3"/>
      <c r="C382" s="3" t="s">
        <v>1057</v>
      </c>
      <c r="D382" s="3" t="s">
        <v>1128</v>
      </c>
      <c r="E382" s="3" t="s">
        <v>1128</v>
      </c>
    </row>
    <row r="383" spans="1:5" ht="15" x14ac:dyDescent="0.25">
      <c r="A383" s="3" t="s">
        <v>1136</v>
      </c>
      <c r="B383" s="3" t="s">
        <v>641</v>
      </c>
      <c r="C383" s="3" t="s">
        <v>1057</v>
      </c>
      <c r="D383" s="3" t="s">
        <v>1128</v>
      </c>
      <c r="E383" s="3" t="s">
        <v>1128</v>
      </c>
    </row>
    <row r="384" spans="1:5" ht="15" x14ac:dyDescent="0.25">
      <c r="A384" s="3" t="s">
        <v>1137</v>
      </c>
      <c r="B384" s="3"/>
      <c r="C384" s="3" t="s">
        <v>1057</v>
      </c>
      <c r="D384" s="3" t="s">
        <v>1128</v>
      </c>
      <c r="E384" s="3" t="s">
        <v>1128</v>
      </c>
    </row>
    <row r="385" spans="1:5" ht="15" x14ac:dyDescent="0.25">
      <c r="A385" s="3" t="s">
        <v>1138</v>
      </c>
      <c r="B385" s="3" t="s">
        <v>641</v>
      </c>
      <c r="C385" s="3" t="s">
        <v>1057</v>
      </c>
      <c r="D385" s="3" t="s">
        <v>1128</v>
      </c>
      <c r="E385" s="3" t="s">
        <v>1128</v>
      </c>
    </row>
    <row r="386" spans="1:5" ht="15" x14ac:dyDescent="0.25">
      <c r="A386" s="3" t="s">
        <v>1139</v>
      </c>
      <c r="B386" s="3" t="s">
        <v>661</v>
      </c>
      <c r="C386" s="3" t="s">
        <v>1057</v>
      </c>
      <c r="D386" s="3" t="s">
        <v>1128</v>
      </c>
      <c r="E386" s="3" t="s">
        <v>1128</v>
      </c>
    </row>
    <row r="387" spans="1:5" ht="15" x14ac:dyDescent="0.25">
      <c r="A387" s="3" t="s">
        <v>1140</v>
      </c>
      <c r="B387" s="3" t="s">
        <v>648</v>
      </c>
      <c r="C387" s="3" t="s">
        <v>1057</v>
      </c>
      <c r="D387" s="3" t="s">
        <v>1128</v>
      </c>
      <c r="E387" s="3" t="s">
        <v>1128</v>
      </c>
    </row>
    <row r="388" spans="1:5" ht="15" x14ac:dyDescent="0.25">
      <c r="A388" s="3" t="s">
        <v>1141</v>
      </c>
      <c r="B388" s="3" t="s">
        <v>641</v>
      </c>
      <c r="C388" s="3" t="s">
        <v>1057</v>
      </c>
      <c r="D388" s="3" t="s">
        <v>1128</v>
      </c>
      <c r="E388" s="3" t="s">
        <v>1128</v>
      </c>
    </row>
    <row r="389" spans="1:5" ht="15" x14ac:dyDescent="0.25">
      <c r="A389" s="3" t="s">
        <v>1142</v>
      </c>
      <c r="B389" s="3" t="s">
        <v>641</v>
      </c>
      <c r="C389" s="3" t="s">
        <v>1057</v>
      </c>
      <c r="D389" s="3" t="s">
        <v>1128</v>
      </c>
      <c r="E389" s="3" t="s">
        <v>1143</v>
      </c>
    </row>
    <row r="390" spans="1:5" ht="15" x14ac:dyDescent="0.25">
      <c r="A390" s="3" t="s">
        <v>1144</v>
      </c>
      <c r="B390" s="3" t="s">
        <v>641</v>
      </c>
      <c r="C390" s="3" t="s">
        <v>1057</v>
      </c>
      <c r="D390" s="3" t="s">
        <v>1128</v>
      </c>
      <c r="E390" s="3" t="s">
        <v>1143</v>
      </c>
    </row>
    <row r="391" spans="1:5" ht="15" x14ac:dyDescent="0.25">
      <c r="A391" s="3" t="s">
        <v>1145</v>
      </c>
      <c r="B391" s="3"/>
      <c r="C391" s="3" t="s">
        <v>1057</v>
      </c>
      <c r="D391" s="3" t="s">
        <v>1146</v>
      </c>
      <c r="E391" s="3" t="s">
        <v>1146</v>
      </c>
    </row>
    <row r="392" spans="1:5" ht="15" x14ac:dyDescent="0.25">
      <c r="A392" s="3" t="s">
        <v>1147</v>
      </c>
      <c r="B392" s="3"/>
      <c r="C392" s="3" t="s">
        <v>1057</v>
      </c>
      <c r="D392" s="3" t="s">
        <v>1146</v>
      </c>
      <c r="E392" s="3" t="s">
        <v>1146</v>
      </c>
    </row>
    <row r="393" spans="1:5" ht="15" x14ac:dyDescent="0.25">
      <c r="A393" s="3" t="s">
        <v>1148</v>
      </c>
      <c r="B393" s="3"/>
      <c r="C393" s="3" t="s">
        <v>1057</v>
      </c>
      <c r="D393" s="3" t="s">
        <v>1146</v>
      </c>
      <c r="E393" s="3" t="s">
        <v>1146</v>
      </c>
    </row>
    <row r="394" spans="1:5" ht="15" x14ac:dyDescent="0.25">
      <c r="A394" s="3" t="s">
        <v>1149</v>
      </c>
      <c r="B394" s="3" t="s">
        <v>661</v>
      </c>
      <c r="C394" s="3" t="s">
        <v>1057</v>
      </c>
      <c r="D394" s="3" t="s">
        <v>1150</v>
      </c>
      <c r="E394" s="3" t="s">
        <v>1150</v>
      </c>
    </row>
    <row r="395" spans="1:5" ht="15" x14ac:dyDescent="0.25">
      <c r="A395" s="3" t="s">
        <v>1151</v>
      </c>
      <c r="B395" s="3" t="s">
        <v>661</v>
      </c>
      <c r="C395" s="3" t="s">
        <v>1057</v>
      </c>
      <c r="D395" s="3" t="s">
        <v>1150</v>
      </c>
      <c r="E395" s="3" t="s">
        <v>1150</v>
      </c>
    </row>
    <row r="396" spans="1:5" ht="15" x14ac:dyDescent="0.25">
      <c r="A396" s="3" t="s">
        <v>1152</v>
      </c>
      <c r="B396" s="3" t="s">
        <v>661</v>
      </c>
      <c r="C396" s="3" t="s">
        <v>1057</v>
      </c>
      <c r="D396" s="3" t="s">
        <v>1150</v>
      </c>
      <c r="E396" s="3" t="s">
        <v>1150</v>
      </c>
    </row>
    <row r="397" spans="1:5" ht="15" x14ac:dyDescent="0.25">
      <c r="A397" s="3" t="s">
        <v>1153</v>
      </c>
      <c r="B397" s="3" t="s">
        <v>661</v>
      </c>
      <c r="C397" s="3" t="s">
        <v>1154</v>
      </c>
      <c r="D397" s="3" t="s">
        <v>1154</v>
      </c>
      <c r="E397" s="3" t="s">
        <v>1154</v>
      </c>
    </row>
    <row r="398" spans="1:5" ht="15" x14ac:dyDescent="0.25">
      <c r="A398" s="3" t="s">
        <v>1155</v>
      </c>
      <c r="B398" s="3" t="s">
        <v>661</v>
      </c>
      <c r="C398" s="3" t="s">
        <v>1154</v>
      </c>
      <c r="D398" s="3" t="s">
        <v>1154</v>
      </c>
      <c r="E398" s="3" t="s">
        <v>1154</v>
      </c>
    </row>
    <row r="399" spans="1:5" ht="15" x14ac:dyDescent="0.25">
      <c r="A399" s="3" t="s">
        <v>1156</v>
      </c>
      <c r="B399" s="3"/>
      <c r="C399" s="3" t="s">
        <v>1154</v>
      </c>
      <c r="D399" s="3" t="s">
        <v>1154</v>
      </c>
      <c r="E399" s="3" t="s">
        <v>1154</v>
      </c>
    </row>
    <row r="400" spans="1:5" ht="15" x14ac:dyDescent="0.25">
      <c r="A400" s="3" t="s">
        <v>1157</v>
      </c>
      <c r="B400" s="3" t="s">
        <v>661</v>
      </c>
      <c r="C400" s="3" t="s">
        <v>1154</v>
      </c>
      <c r="D400" s="3" t="s">
        <v>1154</v>
      </c>
      <c r="E400" s="3" t="s">
        <v>1154</v>
      </c>
    </row>
    <row r="401" spans="1:5" ht="15" x14ac:dyDescent="0.25">
      <c r="A401" s="3" t="s">
        <v>1158</v>
      </c>
      <c r="B401" s="3" t="s">
        <v>661</v>
      </c>
      <c r="C401" s="3" t="s">
        <v>1154</v>
      </c>
      <c r="D401" s="3" t="s">
        <v>1154</v>
      </c>
      <c r="E401" s="3" t="s">
        <v>1154</v>
      </c>
    </row>
    <row r="402" spans="1:5" ht="15" x14ac:dyDescent="0.25">
      <c r="A402" s="3" t="s">
        <v>1159</v>
      </c>
      <c r="B402" s="3" t="s">
        <v>661</v>
      </c>
      <c r="C402" s="3" t="s">
        <v>1154</v>
      </c>
      <c r="D402" s="3" t="s">
        <v>1154</v>
      </c>
      <c r="E402" s="3" t="s">
        <v>1154</v>
      </c>
    </row>
    <row r="403" spans="1:5" ht="15" x14ac:dyDescent="0.25">
      <c r="A403" s="3" t="s">
        <v>1160</v>
      </c>
      <c r="B403" s="3" t="s">
        <v>661</v>
      </c>
      <c r="C403" s="3" t="s">
        <v>1154</v>
      </c>
      <c r="D403" s="3" t="s">
        <v>1154</v>
      </c>
      <c r="E403" s="3" t="s">
        <v>1154</v>
      </c>
    </row>
    <row r="404" spans="1:5" ht="15" x14ac:dyDescent="0.25">
      <c r="A404" s="3" t="s">
        <v>1161</v>
      </c>
      <c r="B404" s="3"/>
      <c r="C404" s="3" t="s">
        <v>1154</v>
      </c>
      <c r="D404" s="3" t="s">
        <v>1154</v>
      </c>
      <c r="E404" s="3" t="s">
        <v>1154</v>
      </c>
    </row>
    <row r="405" spans="1:5" ht="15" x14ac:dyDescent="0.25">
      <c r="A405" s="3" t="s">
        <v>1162</v>
      </c>
      <c r="B405" s="3"/>
      <c r="C405" s="3" t="s">
        <v>1154</v>
      </c>
      <c r="D405" s="3" t="s">
        <v>1154</v>
      </c>
      <c r="E405" s="3" t="s">
        <v>1154</v>
      </c>
    </row>
    <row r="406" spans="1:5" ht="15" x14ac:dyDescent="0.25">
      <c r="A406" s="3" t="s">
        <v>1163</v>
      </c>
      <c r="B406" s="3" t="s">
        <v>661</v>
      </c>
      <c r="C406" s="3" t="s">
        <v>1154</v>
      </c>
      <c r="D406" s="3" t="s">
        <v>1154</v>
      </c>
      <c r="E406" s="3" t="s">
        <v>1154</v>
      </c>
    </row>
    <row r="407" spans="1:5" ht="15" x14ac:dyDescent="0.25">
      <c r="A407" s="3" t="s">
        <v>1164</v>
      </c>
      <c r="B407" s="3"/>
      <c r="C407" s="3" t="s">
        <v>1154</v>
      </c>
      <c r="D407" s="3" t="s">
        <v>1154</v>
      </c>
      <c r="E407" s="3" t="s">
        <v>1154</v>
      </c>
    </row>
    <row r="408" spans="1:5" ht="15" x14ac:dyDescent="0.25">
      <c r="A408" s="3" t="s">
        <v>1165</v>
      </c>
      <c r="B408" s="3"/>
      <c r="C408" s="3" t="s">
        <v>1154</v>
      </c>
      <c r="D408" s="3" t="s">
        <v>1154</v>
      </c>
      <c r="E408" s="3" t="s">
        <v>1154</v>
      </c>
    </row>
    <row r="409" spans="1:5" ht="15" x14ac:dyDescent="0.25">
      <c r="A409" s="3" t="s">
        <v>1166</v>
      </c>
      <c r="B409" s="3" t="s">
        <v>661</v>
      </c>
      <c r="C409" s="3" t="s">
        <v>1154</v>
      </c>
      <c r="D409" s="3" t="s">
        <v>1154</v>
      </c>
      <c r="E409" s="3" t="s">
        <v>1154</v>
      </c>
    </row>
    <row r="410" spans="1:5" ht="15" x14ac:dyDescent="0.25">
      <c r="A410" s="3" t="s">
        <v>1167</v>
      </c>
      <c r="B410" s="3"/>
      <c r="C410" s="3" t="s">
        <v>1154</v>
      </c>
      <c r="D410" s="3" t="s">
        <v>1154</v>
      </c>
      <c r="E410" s="3" t="s">
        <v>1154</v>
      </c>
    </row>
    <row r="411" spans="1:5" ht="15" x14ac:dyDescent="0.25">
      <c r="A411" s="3" t="s">
        <v>1168</v>
      </c>
      <c r="B411" s="3" t="s">
        <v>661</v>
      </c>
      <c r="C411" s="3" t="s">
        <v>1154</v>
      </c>
      <c r="D411" s="3" t="s">
        <v>1154</v>
      </c>
      <c r="E411" s="3" t="s">
        <v>1154</v>
      </c>
    </row>
    <row r="412" spans="1:5" ht="15" x14ac:dyDescent="0.25">
      <c r="A412" s="3" t="s">
        <v>1169</v>
      </c>
      <c r="B412" s="3"/>
      <c r="C412" s="3" t="s">
        <v>1154</v>
      </c>
      <c r="D412" s="3" t="s">
        <v>1154</v>
      </c>
      <c r="E412" s="3" t="s">
        <v>1154</v>
      </c>
    </row>
    <row r="413" spans="1:5" ht="15" x14ac:dyDescent="0.25">
      <c r="A413" s="3" t="s">
        <v>1170</v>
      </c>
      <c r="B413" s="3" t="s">
        <v>661</v>
      </c>
      <c r="C413" s="3" t="s">
        <v>1154</v>
      </c>
      <c r="D413" s="3" t="s">
        <v>1154</v>
      </c>
      <c r="E413" s="3" t="s">
        <v>1154</v>
      </c>
    </row>
    <row r="414" spans="1:5" ht="15" x14ac:dyDescent="0.25">
      <c r="A414" s="3" t="s">
        <v>1171</v>
      </c>
      <c r="B414" s="3" t="s">
        <v>661</v>
      </c>
      <c r="C414" s="3" t="s">
        <v>1154</v>
      </c>
      <c r="D414" s="3" t="s">
        <v>1154</v>
      </c>
      <c r="E414" s="3" t="s">
        <v>1154</v>
      </c>
    </row>
    <row r="415" spans="1:5" ht="15" x14ac:dyDescent="0.25">
      <c r="A415" s="3" t="s">
        <v>1172</v>
      </c>
      <c r="B415" s="3" t="s">
        <v>661</v>
      </c>
      <c r="C415" s="3" t="s">
        <v>1154</v>
      </c>
      <c r="D415" s="3" t="s">
        <v>1154</v>
      </c>
      <c r="E415" s="3" t="s">
        <v>1154</v>
      </c>
    </row>
    <row r="416" spans="1:5" ht="15" x14ac:dyDescent="0.25">
      <c r="A416" s="3" t="s">
        <v>1173</v>
      </c>
      <c r="B416" s="3" t="s">
        <v>661</v>
      </c>
      <c r="C416" s="3" t="s">
        <v>1154</v>
      </c>
      <c r="D416" s="3" t="s">
        <v>1154</v>
      </c>
      <c r="E416" s="3" t="s">
        <v>1154</v>
      </c>
    </row>
    <row r="417" spans="1:5" ht="15" x14ac:dyDescent="0.25">
      <c r="A417" s="3" t="s">
        <v>1174</v>
      </c>
      <c r="B417" s="3" t="s">
        <v>641</v>
      </c>
      <c r="C417" s="3" t="s">
        <v>800</v>
      </c>
      <c r="D417" s="3" t="s">
        <v>834</v>
      </c>
      <c r="E417" s="3" t="s">
        <v>835</v>
      </c>
    </row>
    <row r="418" spans="1:5" ht="15" x14ac:dyDescent="0.25">
      <c r="A418" s="3" t="s">
        <v>1175</v>
      </c>
      <c r="B418" s="3" t="s">
        <v>641</v>
      </c>
      <c r="C418" s="3" t="s">
        <v>838</v>
      </c>
      <c r="D418" s="3" t="s">
        <v>796</v>
      </c>
      <c r="E418" s="3" t="s">
        <v>940</v>
      </c>
    </row>
    <row r="419" spans="1:5" ht="15" x14ac:dyDescent="0.25">
      <c r="A419" s="3" t="s">
        <v>1176</v>
      </c>
      <c r="B419" s="3" t="s">
        <v>641</v>
      </c>
      <c r="C419" s="3" t="s">
        <v>968</v>
      </c>
      <c r="D419" s="3" t="s">
        <v>971</v>
      </c>
      <c r="E419" s="3" t="s">
        <v>971</v>
      </c>
    </row>
    <row r="420" spans="1:5" ht="15" x14ac:dyDescent="0.25">
      <c r="A420" s="3" t="s">
        <v>1177</v>
      </c>
      <c r="B420" s="3" t="s">
        <v>641</v>
      </c>
      <c r="C420" s="3" t="s">
        <v>838</v>
      </c>
      <c r="D420" s="3" t="s">
        <v>796</v>
      </c>
      <c r="E420" s="3" t="s">
        <v>940</v>
      </c>
    </row>
    <row r="421" spans="1:5" ht="15" x14ac:dyDescent="0.25">
      <c r="A421" s="3" t="s">
        <v>523</v>
      </c>
      <c r="B421" s="3" t="s">
        <v>641</v>
      </c>
      <c r="C421" s="3" t="s">
        <v>838</v>
      </c>
      <c r="D421" s="3" t="s">
        <v>796</v>
      </c>
      <c r="E421" s="3" t="s">
        <v>862</v>
      </c>
    </row>
    <row r="422" spans="1:5" ht="15" x14ac:dyDescent="0.25">
      <c r="A422" s="3" t="s">
        <v>1178</v>
      </c>
      <c r="B422" s="3" t="s">
        <v>641</v>
      </c>
      <c r="C422" s="3" t="s">
        <v>706</v>
      </c>
      <c r="D422" s="3" t="s">
        <v>749</v>
      </c>
      <c r="E422" s="3" t="s">
        <v>760</v>
      </c>
    </row>
    <row r="423" spans="1:5" ht="15" x14ac:dyDescent="0.25">
      <c r="A423" s="3" t="s">
        <v>1179</v>
      </c>
      <c r="B423" s="3" t="s">
        <v>641</v>
      </c>
      <c r="C423" s="3" t="s">
        <v>968</v>
      </c>
      <c r="D423" s="3" t="s">
        <v>971</v>
      </c>
      <c r="E423" s="3" t="s">
        <v>971</v>
      </c>
    </row>
    <row r="424" spans="1:5" ht="15" x14ac:dyDescent="0.25">
      <c r="A424" s="3" t="s">
        <v>1180</v>
      </c>
      <c r="B424" s="3" t="s">
        <v>641</v>
      </c>
      <c r="C424" s="3" t="s">
        <v>1057</v>
      </c>
      <c r="D424" s="3" t="s">
        <v>1108</v>
      </c>
      <c r="E424" s="3" t="s">
        <v>1108</v>
      </c>
    </row>
    <row r="425" spans="1:5" ht="15" x14ac:dyDescent="0.25">
      <c r="A425" s="3" t="s">
        <v>1181</v>
      </c>
      <c r="B425" s="3" t="s">
        <v>641</v>
      </c>
      <c r="C425" s="3" t="s">
        <v>706</v>
      </c>
      <c r="D425" s="3" t="s">
        <v>717</v>
      </c>
      <c r="E425" s="3" t="s">
        <v>717</v>
      </c>
    </row>
    <row r="426" spans="1:5" ht="15" x14ac:dyDescent="0.25">
      <c r="A426" s="3" t="s">
        <v>1182</v>
      </c>
      <c r="B426" s="3" t="s">
        <v>641</v>
      </c>
      <c r="C426" s="3" t="s">
        <v>838</v>
      </c>
      <c r="D426" s="3" t="s">
        <v>839</v>
      </c>
      <c r="E426" s="3" t="s">
        <v>840</v>
      </c>
    </row>
    <row r="427" spans="1:5" ht="15" x14ac:dyDescent="0.25">
      <c r="A427" s="3" t="s">
        <v>1183</v>
      </c>
      <c r="B427" s="3" t="s">
        <v>641</v>
      </c>
      <c r="C427" s="3" t="s">
        <v>1057</v>
      </c>
      <c r="D427" s="3" t="s">
        <v>1146</v>
      </c>
      <c r="E427" s="3" t="s">
        <v>1146</v>
      </c>
    </row>
    <row r="428" spans="1:5" ht="15" x14ac:dyDescent="0.25">
      <c r="A428" s="3" t="s">
        <v>1184</v>
      </c>
      <c r="B428" s="3" t="s">
        <v>641</v>
      </c>
      <c r="C428" s="3" t="s">
        <v>838</v>
      </c>
      <c r="D428" s="3" t="s">
        <v>839</v>
      </c>
      <c r="E428" s="3" t="s">
        <v>840</v>
      </c>
    </row>
    <row r="429" spans="1:5" ht="15" x14ac:dyDescent="0.25">
      <c r="A429" s="3" t="s">
        <v>1185</v>
      </c>
      <c r="B429" s="3" t="s">
        <v>641</v>
      </c>
      <c r="C429" s="3" t="s">
        <v>945</v>
      </c>
      <c r="D429" s="3" t="s">
        <v>834</v>
      </c>
      <c r="E429" s="3" t="s">
        <v>946</v>
      </c>
    </row>
    <row r="430" spans="1:5" ht="15" x14ac:dyDescent="0.25">
      <c r="A430" s="3" t="s">
        <v>1186</v>
      </c>
      <c r="B430" s="3" t="s">
        <v>641</v>
      </c>
      <c r="C430" s="3" t="s">
        <v>838</v>
      </c>
      <c r="D430" s="3" t="s">
        <v>839</v>
      </c>
      <c r="E430" s="3" t="s">
        <v>840</v>
      </c>
    </row>
    <row r="431" spans="1:5" ht="15" x14ac:dyDescent="0.25">
      <c r="A431" s="3" t="s">
        <v>1187</v>
      </c>
      <c r="B431" s="3" t="s">
        <v>641</v>
      </c>
      <c r="C431" s="3" t="s">
        <v>945</v>
      </c>
      <c r="D431" s="3" t="s">
        <v>834</v>
      </c>
      <c r="E431" s="3" t="s">
        <v>946</v>
      </c>
    </row>
    <row r="432" spans="1:5" ht="15" x14ac:dyDescent="0.25">
      <c r="A432" s="3" t="s">
        <v>1188</v>
      </c>
      <c r="B432" s="3" t="s">
        <v>641</v>
      </c>
      <c r="C432" s="3" t="s">
        <v>838</v>
      </c>
      <c r="D432" s="3" t="s">
        <v>839</v>
      </c>
      <c r="E432" s="3" t="s">
        <v>840</v>
      </c>
    </row>
    <row r="433" spans="1:5" ht="15" x14ac:dyDescent="0.25">
      <c r="A433" s="3" t="s">
        <v>1189</v>
      </c>
      <c r="B433" s="3" t="s">
        <v>641</v>
      </c>
      <c r="C433" s="3" t="s">
        <v>706</v>
      </c>
      <c r="D433" s="3" t="s">
        <v>717</v>
      </c>
      <c r="E433" s="3" t="s">
        <v>717</v>
      </c>
    </row>
    <row r="434" spans="1:5" ht="15" x14ac:dyDescent="0.25">
      <c r="A434" s="3" t="s">
        <v>1190</v>
      </c>
      <c r="B434" s="3" t="s">
        <v>641</v>
      </c>
      <c r="C434" s="3" t="s">
        <v>1057</v>
      </c>
      <c r="D434" s="3" t="s">
        <v>1108</v>
      </c>
      <c r="E434" s="3" t="s">
        <v>1109</v>
      </c>
    </row>
    <row r="435" spans="1:5" ht="15" x14ac:dyDescent="0.25">
      <c r="A435" s="3" t="s">
        <v>1191</v>
      </c>
      <c r="B435" s="3" t="s">
        <v>641</v>
      </c>
      <c r="C435" s="3" t="s">
        <v>838</v>
      </c>
      <c r="D435" s="3" t="s">
        <v>796</v>
      </c>
      <c r="E435" s="3" t="s">
        <v>887</v>
      </c>
    </row>
    <row r="436" spans="1:5" ht="15" x14ac:dyDescent="0.25">
      <c r="A436" s="3" t="s">
        <v>1192</v>
      </c>
      <c r="B436" s="3" t="s">
        <v>641</v>
      </c>
      <c r="C436" s="3" t="s">
        <v>945</v>
      </c>
      <c r="D436" s="3" t="s">
        <v>1193</v>
      </c>
      <c r="E436" s="3" t="s">
        <v>1193</v>
      </c>
    </row>
    <row r="437" spans="1:5" ht="15" x14ac:dyDescent="0.25">
      <c r="A437" s="3" t="s">
        <v>1194</v>
      </c>
      <c r="B437" s="3" t="s">
        <v>641</v>
      </c>
      <c r="C437" s="3" t="s">
        <v>838</v>
      </c>
      <c r="D437" s="3" t="s">
        <v>796</v>
      </c>
      <c r="E437" s="3" t="s">
        <v>940</v>
      </c>
    </row>
    <row r="438" spans="1:5" ht="15" x14ac:dyDescent="0.25">
      <c r="A438" s="3" t="s">
        <v>1195</v>
      </c>
      <c r="B438" s="3" t="s">
        <v>641</v>
      </c>
      <c r="C438" s="3" t="s">
        <v>800</v>
      </c>
      <c r="D438" s="3" t="s">
        <v>834</v>
      </c>
      <c r="E438" s="3" t="s">
        <v>835</v>
      </c>
    </row>
    <row r="439" spans="1:5" ht="15" x14ac:dyDescent="0.25">
      <c r="A439" s="3" t="s">
        <v>1196</v>
      </c>
      <c r="B439" s="3" t="s">
        <v>648</v>
      </c>
      <c r="C439" s="3" t="s">
        <v>642</v>
      </c>
      <c r="D439" s="3" t="s">
        <v>642</v>
      </c>
      <c r="E439" s="3" t="s">
        <v>643</v>
      </c>
    </row>
    <row r="440" spans="1:5" ht="15" x14ac:dyDescent="0.25">
      <c r="A440" s="3" t="s">
        <v>1197</v>
      </c>
      <c r="B440" s="3" t="s">
        <v>641</v>
      </c>
      <c r="C440" s="3" t="s">
        <v>968</v>
      </c>
      <c r="D440" s="3" t="s">
        <v>969</v>
      </c>
      <c r="E440" s="3" t="s">
        <v>969</v>
      </c>
    </row>
    <row r="441" spans="1:5" ht="15" x14ac:dyDescent="0.25">
      <c r="A441" s="3" t="s">
        <v>1198</v>
      </c>
      <c r="B441" s="3" t="s">
        <v>648</v>
      </c>
      <c r="C441" s="3" t="s">
        <v>657</v>
      </c>
      <c r="D441" s="3" t="s">
        <v>658</v>
      </c>
      <c r="E441" s="3" t="s">
        <v>659</v>
      </c>
    </row>
    <row r="442" spans="1:5" ht="15" x14ac:dyDescent="0.25">
      <c r="A442" s="3" t="s">
        <v>1199</v>
      </c>
      <c r="B442" s="3" t="s">
        <v>641</v>
      </c>
      <c r="C442" s="3" t="s">
        <v>657</v>
      </c>
      <c r="D442" s="3" t="s">
        <v>691</v>
      </c>
      <c r="E442" s="3" t="s">
        <v>692</v>
      </c>
    </row>
    <row r="443" spans="1:5" ht="15" x14ac:dyDescent="0.25">
      <c r="A443" s="3" t="s">
        <v>1200</v>
      </c>
      <c r="B443" s="3" t="s">
        <v>641</v>
      </c>
      <c r="C443" s="3" t="s">
        <v>642</v>
      </c>
      <c r="D443" s="3" t="s">
        <v>642</v>
      </c>
      <c r="E443" s="3" t="s">
        <v>643</v>
      </c>
    </row>
    <row r="444" spans="1:5" ht="15" x14ac:dyDescent="0.25">
      <c r="A444" s="3" t="s">
        <v>1201</v>
      </c>
      <c r="B444" s="3" t="s">
        <v>641</v>
      </c>
      <c r="C444" s="3" t="s">
        <v>706</v>
      </c>
      <c r="D444" s="3" t="s">
        <v>730</v>
      </c>
      <c r="E444" s="3" t="s">
        <v>744</v>
      </c>
    </row>
    <row r="445" spans="1:5" ht="15" x14ac:dyDescent="0.25">
      <c r="A445" s="3" t="s">
        <v>1202</v>
      </c>
      <c r="B445" s="3" t="s">
        <v>641</v>
      </c>
      <c r="C445" s="3" t="s">
        <v>945</v>
      </c>
      <c r="D445" s="3" t="s">
        <v>1193</v>
      </c>
      <c r="E445" s="3" t="s">
        <v>1193</v>
      </c>
    </row>
    <row r="446" spans="1:5" ht="15" x14ac:dyDescent="0.25">
      <c r="A446" s="3" t="s">
        <v>1203</v>
      </c>
      <c r="B446" s="3" t="s">
        <v>641</v>
      </c>
      <c r="C446" s="3" t="s">
        <v>706</v>
      </c>
      <c r="D446" s="3" t="s">
        <v>749</v>
      </c>
      <c r="E446" s="3" t="s">
        <v>1204</v>
      </c>
    </row>
    <row r="447" spans="1:5" ht="15" x14ac:dyDescent="0.25">
      <c r="A447" s="3" t="s">
        <v>1205</v>
      </c>
      <c r="B447" s="3" t="s">
        <v>641</v>
      </c>
      <c r="C447" s="3" t="s">
        <v>800</v>
      </c>
      <c r="D447" s="3" t="s">
        <v>829</v>
      </c>
      <c r="E447" s="3" t="s">
        <v>830</v>
      </c>
    </row>
    <row r="448" spans="1:5" ht="15" x14ac:dyDescent="0.25">
      <c r="A448" s="3" t="s">
        <v>1206</v>
      </c>
      <c r="B448" s="3" t="s">
        <v>641</v>
      </c>
      <c r="C448" s="3" t="s">
        <v>838</v>
      </c>
      <c r="D448" s="3" t="s">
        <v>796</v>
      </c>
      <c r="E448" s="3" t="s">
        <v>940</v>
      </c>
    </row>
    <row r="449" spans="1:5" ht="15" x14ac:dyDescent="0.25">
      <c r="A449" s="3" t="s">
        <v>1207</v>
      </c>
      <c r="B449" s="3" t="s">
        <v>641</v>
      </c>
      <c r="C449" s="3" t="s">
        <v>706</v>
      </c>
      <c r="D449" s="3" t="s">
        <v>730</v>
      </c>
      <c r="E449" s="3" t="s">
        <v>734</v>
      </c>
    </row>
    <row r="450" spans="1:5" ht="15" x14ac:dyDescent="0.25">
      <c r="A450" s="3" t="s">
        <v>1208</v>
      </c>
      <c r="B450" s="3" t="s">
        <v>641</v>
      </c>
      <c r="C450" s="3" t="s">
        <v>1057</v>
      </c>
      <c r="D450" s="3" t="s">
        <v>1117</v>
      </c>
      <c r="E450" s="3" t="s">
        <v>1125</v>
      </c>
    </row>
    <row r="451" spans="1:5" ht="15" x14ac:dyDescent="0.25">
      <c r="A451" s="3" t="s">
        <v>1209</v>
      </c>
      <c r="B451" s="3" t="s">
        <v>641</v>
      </c>
      <c r="C451" s="3" t="s">
        <v>968</v>
      </c>
      <c r="D451" s="3" t="s">
        <v>971</v>
      </c>
      <c r="E451" s="3" t="s">
        <v>971</v>
      </c>
    </row>
    <row r="452" spans="1:5" ht="15" x14ac:dyDescent="0.25">
      <c r="A452" s="3" t="s">
        <v>1210</v>
      </c>
      <c r="B452" s="3" t="s">
        <v>641</v>
      </c>
      <c r="C452" s="3" t="s">
        <v>657</v>
      </c>
      <c r="D452" s="3" t="s">
        <v>658</v>
      </c>
      <c r="E452" s="3" t="s">
        <v>659</v>
      </c>
    </row>
    <row r="453" spans="1:5" ht="15" x14ac:dyDescent="0.25">
      <c r="A453" s="3" t="s">
        <v>1211</v>
      </c>
      <c r="B453" s="3" t="s">
        <v>641</v>
      </c>
      <c r="C453" s="3" t="s">
        <v>706</v>
      </c>
      <c r="D453" s="3" t="s">
        <v>749</v>
      </c>
      <c r="E453" s="3" t="s">
        <v>1204</v>
      </c>
    </row>
    <row r="454" spans="1:5" ht="15" x14ac:dyDescent="0.25">
      <c r="A454" s="3" t="s">
        <v>1212</v>
      </c>
      <c r="B454" s="3" t="s">
        <v>641</v>
      </c>
      <c r="C454" s="3" t="s">
        <v>968</v>
      </c>
      <c r="D454" s="3" t="s">
        <v>969</v>
      </c>
      <c r="E454" s="3" t="s">
        <v>969</v>
      </c>
    </row>
    <row r="455" spans="1:5" ht="15" x14ac:dyDescent="0.25">
      <c r="A455" s="3" t="s">
        <v>1213</v>
      </c>
      <c r="B455" s="3" t="s">
        <v>641</v>
      </c>
      <c r="C455" s="3" t="s">
        <v>988</v>
      </c>
      <c r="D455" s="3" t="s">
        <v>989</v>
      </c>
      <c r="E455" s="3" t="s">
        <v>989</v>
      </c>
    </row>
    <row r="456" spans="1:5" ht="15" x14ac:dyDescent="0.25">
      <c r="A456" s="3" t="s">
        <v>1214</v>
      </c>
      <c r="B456" s="3" t="s">
        <v>641</v>
      </c>
      <c r="C456" s="3" t="s">
        <v>968</v>
      </c>
      <c r="D456" s="3" t="s">
        <v>971</v>
      </c>
      <c r="E456" s="3" t="s">
        <v>971</v>
      </c>
    </row>
    <row r="457" spans="1:5" ht="15" x14ac:dyDescent="0.25">
      <c r="A457" s="3" t="s">
        <v>1215</v>
      </c>
      <c r="B457" s="3" t="s">
        <v>641</v>
      </c>
      <c r="C457" s="3" t="s">
        <v>968</v>
      </c>
      <c r="D457" s="3" t="s">
        <v>971</v>
      </c>
      <c r="E457" s="3" t="s">
        <v>971</v>
      </c>
    </row>
    <row r="458" spans="1:5" ht="15" x14ac:dyDescent="0.25">
      <c r="A458" s="3" t="s">
        <v>1216</v>
      </c>
      <c r="B458" s="3" t="s">
        <v>641</v>
      </c>
      <c r="C458" s="3" t="s">
        <v>968</v>
      </c>
      <c r="D458" s="3" t="s">
        <v>971</v>
      </c>
      <c r="E458" s="3" t="s">
        <v>971</v>
      </c>
    </row>
    <row r="459" spans="1:5" ht="15" x14ac:dyDescent="0.25">
      <c r="A459" s="3" t="s">
        <v>1217</v>
      </c>
      <c r="B459" s="3" t="s">
        <v>641</v>
      </c>
      <c r="C459" s="3" t="s">
        <v>968</v>
      </c>
      <c r="D459" s="3" t="s">
        <v>971</v>
      </c>
      <c r="E459" s="3" t="s">
        <v>971</v>
      </c>
    </row>
    <row r="460" spans="1:5" ht="15" x14ac:dyDescent="0.25">
      <c r="A460" s="3" t="s">
        <v>1218</v>
      </c>
      <c r="B460" s="3" t="s">
        <v>648</v>
      </c>
      <c r="C460" s="3" t="s">
        <v>1057</v>
      </c>
      <c r="D460" s="3" t="s">
        <v>1058</v>
      </c>
      <c r="E460" s="3" t="s">
        <v>1059</v>
      </c>
    </row>
    <row r="461" spans="1:5" ht="15" x14ac:dyDescent="0.25">
      <c r="A461" s="3" t="s">
        <v>1219</v>
      </c>
      <c r="B461" s="3" t="s">
        <v>641</v>
      </c>
      <c r="C461" s="3" t="s">
        <v>988</v>
      </c>
      <c r="D461" s="3" t="s">
        <v>1047</v>
      </c>
      <c r="E461" s="3" t="s">
        <v>1047</v>
      </c>
    </row>
    <row r="462" spans="1:5" ht="15" x14ac:dyDescent="0.25">
      <c r="A462" s="3" t="s">
        <v>1220</v>
      </c>
      <c r="B462" s="3" t="s">
        <v>641</v>
      </c>
      <c r="C462" s="3" t="s">
        <v>706</v>
      </c>
      <c r="D462" s="3" t="s">
        <v>730</v>
      </c>
      <c r="E462" s="3" t="s">
        <v>734</v>
      </c>
    </row>
    <row r="463" spans="1:5" ht="15" x14ac:dyDescent="0.25">
      <c r="A463" s="3" t="s">
        <v>1221</v>
      </c>
      <c r="B463" s="3" t="s">
        <v>641</v>
      </c>
      <c r="C463" s="3" t="s">
        <v>945</v>
      </c>
      <c r="D463" s="3" t="s">
        <v>946</v>
      </c>
      <c r="E463" s="3" t="s">
        <v>946</v>
      </c>
    </row>
    <row r="464" spans="1:5" ht="15" x14ac:dyDescent="0.25">
      <c r="A464" s="3" t="s">
        <v>1222</v>
      </c>
      <c r="B464" s="3" t="s">
        <v>641</v>
      </c>
      <c r="C464" s="3" t="s">
        <v>838</v>
      </c>
      <c r="D464" s="3" t="s">
        <v>796</v>
      </c>
      <c r="E464" s="3" t="s">
        <v>887</v>
      </c>
    </row>
    <row r="465" spans="1:5" ht="15" x14ac:dyDescent="0.25">
      <c r="A465" s="3" t="s">
        <v>1223</v>
      </c>
      <c r="B465" s="3" t="s">
        <v>641</v>
      </c>
      <c r="C465" s="3" t="s">
        <v>800</v>
      </c>
      <c r="D465" s="3" t="s">
        <v>801</v>
      </c>
      <c r="E465" s="3" t="s">
        <v>802</v>
      </c>
    </row>
    <row r="466" spans="1:5" ht="15" x14ac:dyDescent="0.25">
      <c r="A466" s="3" t="s">
        <v>1224</v>
      </c>
      <c r="B466" s="3" t="s">
        <v>641</v>
      </c>
      <c r="C466" s="3" t="s">
        <v>642</v>
      </c>
      <c r="D466" s="3" t="s">
        <v>642</v>
      </c>
      <c r="E466" s="3" t="s">
        <v>643</v>
      </c>
    </row>
    <row r="467" spans="1:5" ht="15" x14ac:dyDescent="0.25">
      <c r="A467" s="3" t="s">
        <v>1225</v>
      </c>
      <c r="B467" s="3" t="s">
        <v>641</v>
      </c>
      <c r="C467" s="3" t="s">
        <v>968</v>
      </c>
      <c r="D467" s="3" t="s">
        <v>971</v>
      </c>
      <c r="E467" s="3" t="s">
        <v>971</v>
      </c>
    </row>
    <row r="468" spans="1:5" ht="15" x14ac:dyDescent="0.25">
      <c r="A468" s="3" t="s">
        <v>1226</v>
      </c>
      <c r="B468" s="3" t="s">
        <v>641</v>
      </c>
      <c r="C468" s="3" t="s">
        <v>945</v>
      </c>
      <c r="D468" s="3" t="s">
        <v>1193</v>
      </c>
      <c r="E468" s="3" t="s">
        <v>1193</v>
      </c>
    </row>
    <row r="469" spans="1:5" ht="15" x14ac:dyDescent="0.25">
      <c r="A469" s="3" t="s">
        <v>1227</v>
      </c>
      <c r="B469" s="3" t="s">
        <v>641</v>
      </c>
      <c r="C469" s="3" t="s">
        <v>706</v>
      </c>
      <c r="D469" s="3" t="s">
        <v>749</v>
      </c>
      <c r="E469" s="3" t="s">
        <v>760</v>
      </c>
    </row>
    <row r="470" spans="1:5" ht="15" x14ac:dyDescent="0.25">
      <c r="A470" s="3" t="s">
        <v>1228</v>
      </c>
      <c r="B470" s="3" t="s">
        <v>641</v>
      </c>
      <c r="C470" s="3" t="s">
        <v>968</v>
      </c>
      <c r="D470" s="3" t="s">
        <v>971</v>
      </c>
      <c r="E470" s="3" t="s">
        <v>971</v>
      </c>
    </row>
    <row r="471" spans="1:5" ht="15" x14ac:dyDescent="0.25">
      <c r="A471" s="3" t="s">
        <v>1229</v>
      </c>
      <c r="B471" s="3" t="s">
        <v>656</v>
      </c>
      <c r="C471" s="3" t="s">
        <v>657</v>
      </c>
      <c r="D471" s="3" t="s">
        <v>679</v>
      </c>
      <c r="E471" s="3" t="s">
        <v>680</v>
      </c>
    </row>
    <row r="472" spans="1:5" ht="15" x14ac:dyDescent="0.25">
      <c r="A472" s="3" t="s">
        <v>1230</v>
      </c>
      <c r="B472" s="3" t="s">
        <v>648</v>
      </c>
      <c r="C472" s="3" t="s">
        <v>1057</v>
      </c>
      <c r="D472" s="3" t="s">
        <v>1058</v>
      </c>
      <c r="E472" s="3" t="s">
        <v>1059</v>
      </c>
    </row>
    <row r="473" spans="1:5" ht="15" x14ac:dyDescent="0.25">
      <c r="A473" s="3" t="s">
        <v>1231</v>
      </c>
      <c r="B473" s="3" t="s">
        <v>641</v>
      </c>
      <c r="C473" s="3" t="s">
        <v>978</v>
      </c>
      <c r="D473" s="3" t="s">
        <v>979</v>
      </c>
      <c r="E473" s="3" t="s">
        <v>979</v>
      </c>
    </row>
    <row r="474" spans="1:5" ht="15" x14ac:dyDescent="0.25">
      <c r="A474" s="3" t="s">
        <v>1232</v>
      </c>
      <c r="B474" s="3" t="s">
        <v>641</v>
      </c>
      <c r="C474" s="3" t="s">
        <v>988</v>
      </c>
      <c r="D474" s="3" t="s">
        <v>989</v>
      </c>
      <c r="E474" s="3" t="s">
        <v>989</v>
      </c>
    </row>
    <row r="475" spans="1:5" ht="15" x14ac:dyDescent="0.25">
      <c r="A475" s="3" t="s">
        <v>1233</v>
      </c>
      <c r="B475" s="3"/>
      <c r="C475" s="3" t="s">
        <v>657</v>
      </c>
      <c r="D475" s="3" t="s">
        <v>658</v>
      </c>
      <c r="E475" s="3" t="s">
        <v>659</v>
      </c>
    </row>
    <row r="476" spans="1:5" ht="15" x14ac:dyDescent="0.25">
      <c r="A476" s="3" t="s">
        <v>1234</v>
      </c>
      <c r="B476" s="3" t="s">
        <v>641</v>
      </c>
      <c r="C476" s="3" t="s">
        <v>945</v>
      </c>
      <c r="D476" s="3" t="s">
        <v>1193</v>
      </c>
      <c r="E476" s="3" t="s">
        <v>1193</v>
      </c>
    </row>
    <row r="477" spans="1:5" ht="15" x14ac:dyDescent="0.25">
      <c r="A477" s="3" t="s">
        <v>1235</v>
      </c>
      <c r="B477" s="3" t="s">
        <v>641</v>
      </c>
      <c r="C477" s="3" t="s">
        <v>978</v>
      </c>
      <c r="D477" s="3" t="s">
        <v>979</v>
      </c>
      <c r="E477" s="3" t="s">
        <v>979</v>
      </c>
    </row>
    <row r="478" spans="1:5" ht="15" x14ac:dyDescent="0.25">
      <c r="A478" s="3" t="s">
        <v>1236</v>
      </c>
      <c r="B478" s="3" t="s">
        <v>641</v>
      </c>
      <c r="C478" s="3" t="s">
        <v>978</v>
      </c>
      <c r="D478" s="3" t="s">
        <v>979</v>
      </c>
      <c r="E478" s="3" t="s">
        <v>979</v>
      </c>
    </row>
    <row r="479" spans="1:5" ht="15" x14ac:dyDescent="0.25">
      <c r="A479" s="3" t="s">
        <v>1237</v>
      </c>
      <c r="B479" s="3" t="s">
        <v>641</v>
      </c>
      <c r="C479" s="3" t="s">
        <v>800</v>
      </c>
      <c r="D479" s="3" t="s">
        <v>808</v>
      </c>
      <c r="E479" s="3" t="s">
        <v>1238</v>
      </c>
    </row>
    <row r="480" spans="1:5" ht="15" x14ac:dyDescent="0.25">
      <c r="A480" s="3" t="s">
        <v>1239</v>
      </c>
      <c r="B480" s="3" t="s">
        <v>641</v>
      </c>
      <c r="C480" s="3" t="s">
        <v>706</v>
      </c>
      <c r="D480" s="3" t="s">
        <v>749</v>
      </c>
      <c r="E480" s="3" t="s">
        <v>762</v>
      </c>
    </row>
    <row r="481" spans="1:5" ht="15" x14ac:dyDescent="0.25">
      <c r="A481" s="3" t="s">
        <v>1240</v>
      </c>
      <c r="B481" s="3" t="s">
        <v>641</v>
      </c>
      <c r="C481" s="3" t="s">
        <v>838</v>
      </c>
      <c r="D481" s="3" t="s">
        <v>916</v>
      </c>
      <c r="E481" s="3" t="s">
        <v>917</v>
      </c>
    </row>
    <row r="482" spans="1:5" ht="15" x14ac:dyDescent="0.25">
      <c r="A482" s="3" t="s">
        <v>1241</v>
      </c>
      <c r="B482" s="3" t="s">
        <v>641</v>
      </c>
      <c r="C482" s="3" t="s">
        <v>838</v>
      </c>
      <c r="D482" s="3" t="s">
        <v>796</v>
      </c>
      <c r="E482" s="3" t="s">
        <v>940</v>
      </c>
    </row>
    <row r="483" spans="1:5" ht="15" x14ac:dyDescent="0.25">
      <c r="A483" s="3" t="s">
        <v>1242</v>
      </c>
      <c r="B483" s="3" t="s">
        <v>641</v>
      </c>
      <c r="C483" s="3" t="s">
        <v>978</v>
      </c>
      <c r="D483" s="3" t="s">
        <v>985</v>
      </c>
      <c r="E483" s="3" t="s">
        <v>1243</v>
      </c>
    </row>
    <row r="484" spans="1:5" ht="15" x14ac:dyDescent="0.25">
      <c r="A484" s="3" t="s">
        <v>1244</v>
      </c>
      <c r="B484" s="3" t="s">
        <v>641</v>
      </c>
      <c r="C484" s="3" t="s">
        <v>800</v>
      </c>
      <c r="D484" s="3" t="s">
        <v>801</v>
      </c>
      <c r="E484" s="3" t="s">
        <v>802</v>
      </c>
    </row>
    <row r="485" spans="1:5" ht="15" x14ac:dyDescent="0.25">
      <c r="A485" s="3" t="s">
        <v>1245</v>
      </c>
      <c r="B485" s="3" t="s">
        <v>641</v>
      </c>
      <c r="C485" s="3" t="s">
        <v>1057</v>
      </c>
      <c r="D485" s="3" t="s">
        <v>1128</v>
      </c>
      <c r="E485" s="3" t="s">
        <v>1128</v>
      </c>
    </row>
    <row r="486" spans="1:5" ht="15" x14ac:dyDescent="0.25">
      <c r="A486" s="3" t="s">
        <v>1246</v>
      </c>
      <c r="B486" s="3" t="s">
        <v>648</v>
      </c>
      <c r="C486" s="3" t="s">
        <v>838</v>
      </c>
      <c r="D486" s="3" t="s">
        <v>796</v>
      </c>
      <c r="E486" s="3" t="s">
        <v>862</v>
      </c>
    </row>
    <row r="487" spans="1:5" ht="15" x14ac:dyDescent="0.25">
      <c r="A487" s="3" t="s">
        <v>1247</v>
      </c>
      <c r="B487" s="3" t="s">
        <v>641</v>
      </c>
      <c r="C487" s="3" t="s">
        <v>657</v>
      </c>
      <c r="D487" s="3" t="s">
        <v>679</v>
      </c>
      <c r="E487" s="3" t="s">
        <v>684</v>
      </c>
    </row>
    <row r="488" spans="1:5" ht="15" x14ac:dyDescent="0.25">
      <c r="A488" s="3" t="s">
        <v>1248</v>
      </c>
      <c r="B488" s="3" t="s">
        <v>641</v>
      </c>
      <c r="C488" s="3" t="s">
        <v>945</v>
      </c>
      <c r="D488" s="3" t="s">
        <v>1193</v>
      </c>
      <c r="E488" s="3" t="s">
        <v>1193</v>
      </c>
    </row>
    <row r="489" spans="1:5" ht="15" x14ac:dyDescent="0.25">
      <c r="A489" s="3" t="s">
        <v>1249</v>
      </c>
      <c r="B489" s="3" t="s">
        <v>641</v>
      </c>
      <c r="C489" s="3" t="s">
        <v>968</v>
      </c>
      <c r="D489" s="3" t="s">
        <v>971</v>
      </c>
      <c r="E489" s="3" t="s">
        <v>971</v>
      </c>
    </row>
    <row r="490" spans="1:5" ht="15" x14ac:dyDescent="0.25">
      <c r="A490" s="3" t="s">
        <v>1250</v>
      </c>
      <c r="B490" s="3"/>
      <c r="C490" s="3" t="s">
        <v>1057</v>
      </c>
      <c r="D490" s="3" t="s">
        <v>1108</v>
      </c>
      <c r="E490" s="3" t="s">
        <v>1109</v>
      </c>
    </row>
    <row r="491" spans="1:5" ht="15" x14ac:dyDescent="0.25">
      <c r="A491" s="3" t="s">
        <v>1251</v>
      </c>
      <c r="B491" s="3" t="s">
        <v>641</v>
      </c>
      <c r="C491" s="3" t="s">
        <v>838</v>
      </c>
      <c r="D491" s="3" t="s">
        <v>796</v>
      </c>
      <c r="E491" s="3" t="s">
        <v>940</v>
      </c>
    </row>
    <row r="492" spans="1:5" ht="15" x14ac:dyDescent="0.25">
      <c r="A492" s="3" t="s">
        <v>1252</v>
      </c>
      <c r="B492" s="3" t="s">
        <v>641</v>
      </c>
      <c r="C492" s="3" t="s">
        <v>800</v>
      </c>
      <c r="D492" s="3" t="s">
        <v>801</v>
      </c>
      <c r="E492" s="3" t="s">
        <v>802</v>
      </c>
    </row>
    <row r="493" spans="1:5" ht="15" x14ac:dyDescent="0.25">
      <c r="A493" s="3" t="s">
        <v>1253</v>
      </c>
      <c r="B493" s="3" t="s">
        <v>641</v>
      </c>
      <c r="C493" s="3" t="s">
        <v>800</v>
      </c>
      <c r="D493" s="3" t="s">
        <v>801</v>
      </c>
      <c r="E493" s="3" t="s">
        <v>802</v>
      </c>
    </row>
    <row r="494" spans="1:5" ht="15" x14ac:dyDescent="0.25">
      <c r="A494" s="3" t="s">
        <v>1254</v>
      </c>
      <c r="B494" s="3" t="s">
        <v>641</v>
      </c>
      <c r="C494" s="3" t="s">
        <v>968</v>
      </c>
      <c r="D494" s="3" t="s">
        <v>971</v>
      </c>
      <c r="E494" s="3" t="s">
        <v>971</v>
      </c>
    </row>
    <row r="495" spans="1:5" ht="15" x14ac:dyDescent="0.25">
      <c r="A495" s="3" t="s">
        <v>1255</v>
      </c>
      <c r="B495" s="3" t="s">
        <v>641</v>
      </c>
      <c r="C495" s="3" t="s">
        <v>1057</v>
      </c>
      <c r="D495" s="3" t="s">
        <v>1128</v>
      </c>
      <c r="E495" s="3" t="s">
        <v>1128</v>
      </c>
    </row>
    <row r="496" spans="1:5" ht="15" x14ac:dyDescent="0.25">
      <c r="A496" s="3" t="s">
        <v>1256</v>
      </c>
      <c r="B496" s="3" t="s">
        <v>641</v>
      </c>
      <c r="C496" s="3" t="s">
        <v>838</v>
      </c>
      <c r="D496" s="3" t="s">
        <v>839</v>
      </c>
      <c r="E496" s="3" t="s">
        <v>840</v>
      </c>
    </row>
    <row r="497" spans="1:5" ht="15" x14ac:dyDescent="0.25">
      <c r="A497" s="3" t="s">
        <v>1257</v>
      </c>
      <c r="B497" s="3"/>
      <c r="C497" s="3" t="s">
        <v>1057</v>
      </c>
      <c r="D497" s="3" t="s">
        <v>1146</v>
      </c>
      <c r="E497" s="3" t="s">
        <v>1146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77"/>
  <sheetViews>
    <sheetView zoomScaleNormal="100" workbookViewId="0"/>
  </sheetViews>
  <sheetFormatPr defaultColWidth="12.7109375" defaultRowHeight="12.75" x14ac:dyDescent="0.2"/>
  <cols>
    <col min="3" max="3" width="33.42578125" customWidth="1"/>
  </cols>
  <sheetData>
    <row r="1" spans="1:5" ht="14.25" x14ac:dyDescent="0.2">
      <c r="A1" s="6" t="s">
        <v>1258</v>
      </c>
    </row>
    <row r="7" spans="1:5" ht="14.25" x14ac:dyDescent="0.2">
      <c r="A7" s="6" t="s">
        <v>638</v>
      </c>
      <c r="B7" s="6" t="s">
        <v>639</v>
      </c>
      <c r="C7" s="6" t="s">
        <v>637</v>
      </c>
      <c r="D7" s="6" t="s">
        <v>1259</v>
      </c>
    </row>
    <row r="8" spans="1:5" ht="14.25" x14ac:dyDescent="0.2">
      <c r="D8" s="6" t="s">
        <v>636</v>
      </c>
      <c r="E8" s="6" t="s">
        <v>637</v>
      </c>
    </row>
    <row r="9" spans="1:5" ht="14.25" x14ac:dyDescent="0.2">
      <c r="A9" s="6" t="s">
        <v>642</v>
      </c>
      <c r="B9" s="6" t="s">
        <v>642</v>
      </c>
      <c r="C9" s="6" t="s">
        <v>643</v>
      </c>
    </row>
    <row r="10" spans="1:5" ht="14.25" x14ac:dyDescent="0.2">
      <c r="C10" s="6" t="s">
        <v>1260</v>
      </c>
      <c r="D10" s="6" t="s">
        <v>1200</v>
      </c>
      <c r="E10" s="6" t="s">
        <v>641</v>
      </c>
    </row>
    <row r="11" spans="1:5" ht="14.25" x14ac:dyDescent="0.2">
      <c r="C11" s="6" t="s">
        <v>1261</v>
      </c>
      <c r="D11" s="6" t="s">
        <v>640</v>
      </c>
      <c r="E11" s="6" t="s">
        <v>641</v>
      </c>
    </row>
    <row r="12" spans="1:5" ht="14.25" x14ac:dyDescent="0.2">
      <c r="C12" s="6" t="s">
        <v>1262</v>
      </c>
      <c r="D12" s="6" t="s">
        <v>644</v>
      </c>
    </row>
    <row r="13" spans="1:5" ht="14.25" x14ac:dyDescent="0.2">
      <c r="C13" s="6" t="s">
        <v>1263</v>
      </c>
      <c r="D13" s="6" t="s">
        <v>645</v>
      </c>
      <c r="E13" s="6" t="s">
        <v>641</v>
      </c>
    </row>
    <row r="14" spans="1:5" ht="14.25" x14ac:dyDescent="0.2">
      <c r="C14" s="6" t="s">
        <v>1264</v>
      </c>
      <c r="D14" s="6" t="s">
        <v>646</v>
      </c>
    </row>
    <row r="15" spans="1:5" ht="14.25" x14ac:dyDescent="0.2">
      <c r="C15" s="6" t="s">
        <v>1265</v>
      </c>
      <c r="D15" s="6" t="s">
        <v>647</v>
      </c>
      <c r="E15" s="6" t="s">
        <v>648</v>
      </c>
    </row>
    <row r="16" spans="1:5" ht="14.25" x14ac:dyDescent="0.2">
      <c r="C16" s="6" t="s">
        <v>1266</v>
      </c>
      <c r="D16" s="6" t="s">
        <v>649</v>
      </c>
      <c r="E16" s="6" t="s">
        <v>641</v>
      </c>
    </row>
    <row r="17" spans="1:5" ht="14.25" x14ac:dyDescent="0.2">
      <c r="C17" s="6" t="s">
        <v>1267</v>
      </c>
      <c r="D17" s="6" t="s">
        <v>650</v>
      </c>
      <c r="E17" s="6" t="s">
        <v>641</v>
      </c>
    </row>
    <row r="18" spans="1:5" ht="14.25" x14ac:dyDescent="0.2">
      <c r="C18" s="6" t="s">
        <v>1268</v>
      </c>
      <c r="D18" s="6" t="s">
        <v>651</v>
      </c>
      <c r="E18" s="6" t="s">
        <v>641</v>
      </c>
    </row>
    <row r="19" spans="1:5" ht="14.25" x14ac:dyDescent="0.2">
      <c r="C19" s="6" t="s">
        <v>653</v>
      </c>
    </row>
    <row r="20" spans="1:5" ht="14.25" x14ac:dyDescent="0.2">
      <c r="C20" s="6" t="s">
        <v>1269</v>
      </c>
      <c r="D20" s="6" t="s">
        <v>652</v>
      </c>
      <c r="E20" s="6" t="s">
        <v>641</v>
      </c>
    </row>
    <row r="21" spans="1:5" ht="14.25" x14ac:dyDescent="0.2">
      <c r="C21" s="6" t="s">
        <v>1270</v>
      </c>
      <c r="D21" s="6" t="s">
        <v>654</v>
      </c>
      <c r="E21" s="6" t="s">
        <v>641</v>
      </c>
    </row>
    <row r="23" spans="1:5" ht="14.25" x14ac:dyDescent="0.2">
      <c r="A23" s="6" t="s">
        <v>638</v>
      </c>
      <c r="B23" s="6" t="s">
        <v>639</v>
      </c>
      <c r="C23" s="6" t="s">
        <v>637</v>
      </c>
      <c r="D23" s="6" t="s">
        <v>1259</v>
      </c>
    </row>
    <row r="24" spans="1:5" ht="14.25" x14ac:dyDescent="0.2">
      <c r="D24" s="6" t="s">
        <v>636</v>
      </c>
      <c r="E24" s="6" t="s">
        <v>637</v>
      </c>
    </row>
    <row r="25" spans="1:5" ht="14.25" x14ac:dyDescent="0.2">
      <c r="A25" s="6" t="s">
        <v>657</v>
      </c>
      <c r="B25" s="6" t="s">
        <v>658</v>
      </c>
      <c r="C25" s="6" t="s">
        <v>659</v>
      </c>
    </row>
    <row r="26" spans="1:5" ht="14.25" x14ac:dyDescent="0.2">
      <c r="C26" s="6" t="s">
        <v>1271</v>
      </c>
      <c r="D26" s="6" t="s">
        <v>655</v>
      </c>
      <c r="E26" s="6" t="s">
        <v>656</v>
      </c>
    </row>
    <row r="27" spans="1:5" ht="14.25" x14ac:dyDescent="0.2">
      <c r="C27" s="6" t="s">
        <v>1272</v>
      </c>
      <c r="D27" s="6" t="s">
        <v>660</v>
      </c>
      <c r="E27" s="6" t="s">
        <v>661</v>
      </c>
    </row>
    <row r="28" spans="1:5" ht="14.25" x14ac:dyDescent="0.2">
      <c r="C28" s="6" t="s">
        <v>1273</v>
      </c>
      <c r="D28" s="6" t="s">
        <v>662</v>
      </c>
      <c r="E28" s="6" t="s">
        <v>661</v>
      </c>
    </row>
    <row r="29" spans="1:5" ht="14.25" x14ac:dyDescent="0.2">
      <c r="C29" s="6" t="s">
        <v>1274</v>
      </c>
      <c r="D29" s="6" t="s">
        <v>663</v>
      </c>
      <c r="E29" s="6" t="s">
        <v>641</v>
      </c>
    </row>
    <row r="30" spans="1:5" ht="14.25" x14ac:dyDescent="0.2">
      <c r="C30" s="6" t="s">
        <v>664</v>
      </c>
      <c r="D30" s="6" t="s">
        <v>664</v>
      </c>
      <c r="E30" s="6" t="s">
        <v>641</v>
      </c>
    </row>
    <row r="31" spans="1:5" ht="14.25" x14ac:dyDescent="0.2">
      <c r="B31" s="6" t="s">
        <v>666</v>
      </c>
      <c r="C31" s="6" t="s">
        <v>667</v>
      </c>
    </row>
    <row r="32" spans="1:5" ht="14.25" x14ac:dyDescent="0.2">
      <c r="C32" s="6" t="s">
        <v>1275</v>
      </c>
      <c r="D32" s="6" t="s">
        <v>665</v>
      </c>
      <c r="E32" s="6" t="s">
        <v>656</v>
      </c>
    </row>
    <row r="33" spans="2:5" ht="14.25" x14ac:dyDescent="0.2">
      <c r="C33" s="6" t="s">
        <v>1276</v>
      </c>
      <c r="D33" s="6" t="s">
        <v>668</v>
      </c>
      <c r="E33" s="6" t="s">
        <v>656</v>
      </c>
    </row>
    <row r="34" spans="2:5" ht="14.25" x14ac:dyDescent="0.2">
      <c r="C34" s="6" t="s">
        <v>1277</v>
      </c>
      <c r="D34" s="6" t="s">
        <v>669</v>
      </c>
      <c r="E34" s="6" t="s">
        <v>656</v>
      </c>
    </row>
    <row r="35" spans="2:5" ht="14.25" x14ac:dyDescent="0.2">
      <c r="C35" s="6" t="s">
        <v>1278</v>
      </c>
      <c r="D35" s="6" t="s">
        <v>670</v>
      </c>
    </row>
    <row r="36" spans="2:5" ht="14.25" x14ac:dyDescent="0.2">
      <c r="C36" s="6" t="s">
        <v>1279</v>
      </c>
      <c r="D36" s="6" t="s">
        <v>671</v>
      </c>
      <c r="E36" s="6" t="s">
        <v>656</v>
      </c>
    </row>
    <row r="37" spans="2:5" ht="14.25" x14ac:dyDescent="0.2">
      <c r="C37" s="6" t="s">
        <v>673</v>
      </c>
    </row>
    <row r="38" spans="2:5" ht="14.25" x14ac:dyDescent="0.2">
      <c r="C38" s="6" t="s">
        <v>1280</v>
      </c>
      <c r="D38" s="6" t="s">
        <v>672</v>
      </c>
    </row>
    <row r="39" spans="2:5" ht="14.25" x14ac:dyDescent="0.2">
      <c r="C39" s="6" t="s">
        <v>1281</v>
      </c>
      <c r="D39" s="6" t="s">
        <v>674</v>
      </c>
    </row>
    <row r="40" spans="2:5" ht="14.25" x14ac:dyDescent="0.2">
      <c r="C40" s="6" t="s">
        <v>1282</v>
      </c>
      <c r="D40" s="6" t="s">
        <v>675</v>
      </c>
    </row>
    <row r="41" spans="2:5" ht="14.25" x14ac:dyDescent="0.2">
      <c r="C41" s="6" t="s">
        <v>677</v>
      </c>
    </row>
    <row r="42" spans="2:5" ht="14.25" x14ac:dyDescent="0.2">
      <c r="C42" s="6" t="s">
        <v>1283</v>
      </c>
      <c r="D42" s="6" t="s">
        <v>676</v>
      </c>
      <c r="E42" s="6" t="s">
        <v>641</v>
      </c>
    </row>
    <row r="43" spans="2:5" ht="14.25" x14ac:dyDescent="0.2">
      <c r="B43" s="6" t="s">
        <v>679</v>
      </c>
      <c r="C43" s="6" t="s">
        <v>680</v>
      </c>
    </row>
    <row r="44" spans="2:5" ht="14.25" x14ac:dyDescent="0.2">
      <c r="C44" s="6" t="s">
        <v>1284</v>
      </c>
      <c r="D44" s="6" t="s">
        <v>678</v>
      </c>
      <c r="E44" s="6" t="s">
        <v>656</v>
      </c>
    </row>
    <row r="45" spans="2:5" ht="14.25" x14ac:dyDescent="0.2">
      <c r="C45" s="6" t="s">
        <v>1285</v>
      </c>
      <c r="D45" s="6" t="s">
        <v>682</v>
      </c>
    </row>
    <row r="46" spans="2:5" ht="14.25" x14ac:dyDescent="0.2">
      <c r="C46" s="6" t="s">
        <v>684</v>
      </c>
    </row>
    <row r="47" spans="2:5" ht="14.25" x14ac:dyDescent="0.2">
      <c r="C47" s="6" t="s">
        <v>1286</v>
      </c>
      <c r="D47" s="6" t="s">
        <v>683</v>
      </c>
      <c r="E47" s="6" t="s">
        <v>641</v>
      </c>
    </row>
    <row r="48" spans="2:5" ht="14.25" x14ac:dyDescent="0.2">
      <c r="C48" s="6" t="s">
        <v>1287</v>
      </c>
      <c r="D48" s="6" t="s">
        <v>685</v>
      </c>
      <c r="E48" s="6" t="s">
        <v>686</v>
      </c>
    </row>
    <row r="49" spans="2:5" ht="14.25" x14ac:dyDescent="0.2">
      <c r="C49" s="6" t="s">
        <v>688</v>
      </c>
    </row>
    <row r="50" spans="2:5" ht="14.25" x14ac:dyDescent="0.2">
      <c r="C50" s="6" t="s">
        <v>1288</v>
      </c>
      <c r="D50" s="6" t="s">
        <v>687</v>
      </c>
    </row>
    <row r="51" spans="2:5" ht="14.25" x14ac:dyDescent="0.2">
      <c r="C51" s="6" t="s">
        <v>1289</v>
      </c>
      <c r="D51" s="6" t="s">
        <v>689</v>
      </c>
    </row>
    <row r="52" spans="2:5" ht="14.25" x14ac:dyDescent="0.2">
      <c r="B52" s="6" t="s">
        <v>691</v>
      </c>
      <c r="C52" s="6" t="s">
        <v>692</v>
      </c>
    </row>
    <row r="53" spans="2:5" ht="14.25" x14ac:dyDescent="0.2">
      <c r="C53" s="6" t="s">
        <v>1290</v>
      </c>
      <c r="D53" s="6" t="s">
        <v>690</v>
      </c>
      <c r="E53" s="6" t="s">
        <v>641</v>
      </c>
    </row>
    <row r="54" spans="2:5" ht="14.25" x14ac:dyDescent="0.2">
      <c r="C54" s="6" t="s">
        <v>1291</v>
      </c>
      <c r="D54" s="6" t="s">
        <v>693</v>
      </c>
      <c r="E54" s="6" t="s">
        <v>656</v>
      </c>
    </row>
    <row r="55" spans="2:5" ht="14.25" x14ac:dyDescent="0.2">
      <c r="C55" s="6" t="s">
        <v>695</v>
      </c>
    </row>
    <row r="56" spans="2:5" ht="14.25" x14ac:dyDescent="0.2">
      <c r="C56" s="6" t="s">
        <v>1292</v>
      </c>
      <c r="D56" s="6" t="s">
        <v>694</v>
      </c>
    </row>
    <row r="57" spans="2:5" ht="14.25" x14ac:dyDescent="0.2">
      <c r="C57" s="6" t="s">
        <v>1293</v>
      </c>
      <c r="D57" s="6" t="s">
        <v>696</v>
      </c>
      <c r="E57" s="6" t="s">
        <v>648</v>
      </c>
    </row>
    <row r="58" spans="2:5" ht="14.25" x14ac:dyDescent="0.2">
      <c r="C58" s="6" t="s">
        <v>1294</v>
      </c>
      <c r="D58" s="6" t="s">
        <v>697</v>
      </c>
    </row>
    <row r="59" spans="2:5" ht="14.25" x14ac:dyDescent="0.2">
      <c r="C59" s="6" t="s">
        <v>1295</v>
      </c>
      <c r="D59" s="6" t="s">
        <v>698</v>
      </c>
    </row>
    <row r="60" spans="2:5" ht="14.25" x14ac:dyDescent="0.2">
      <c r="C60" s="6" t="s">
        <v>1296</v>
      </c>
      <c r="D60" s="6" t="s">
        <v>699</v>
      </c>
    </row>
    <row r="61" spans="2:5" ht="14.25" x14ac:dyDescent="0.2">
      <c r="C61" s="6" t="s">
        <v>1297</v>
      </c>
      <c r="D61" s="6" t="s">
        <v>700</v>
      </c>
      <c r="E61" s="6" t="s">
        <v>641</v>
      </c>
    </row>
    <row r="62" spans="2:5" ht="14.25" x14ac:dyDescent="0.2">
      <c r="B62" s="6" t="s">
        <v>702</v>
      </c>
      <c r="C62" s="6" t="s">
        <v>702</v>
      </c>
    </row>
    <row r="63" spans="2:5" ht="14.25" x14ac:dyDescent="0.2">
      <c r="C63" s="6" t="s">
        <v>1298</v>
      </c>
      <c r="D63" s="6" t="s">
        <v>701</v>
      </c>
    </row>
    <row r="64" spans="2:5" ht="14.25" x14ac:dyDescent="0.2">
      <c r="B64" s="6" t="s">
        <v>704</v>
      </c>
      <c r="C64" s="6" t="s">
        <v>704</v>
      </c>
    </row>
    <row r="65" spans="1:5" ht="14.25" x14ac:dyDescent="0.2">
      <c r="C65" s="6" t="s">
        <v>1299</v>
      </c>
      <c r="D65" s="6" t="s">
        <v>703</v>
      </c>
    </row>
    <row r="67" spans="1:5" ht="14.25" x14ac:dyDescent="0.2">
      <c r="A67" s="6" t="s">
        <v>638</v>
      </c>
      <c r="B67" s="6" t="s">
        <v>639</v>
      </c>
      <c r="C67" s="6" t="s">
        <v>637</v>
      </c>
      <c r="D67" s="6" t="s">
        <v>1259</v>
      </c>
    </row>
    <row r="68" spans="1:5" ht="14.25" x14ac:dyDescent="0.2">
      <c r="D68" s="6" t="s">
        <v>636</v>
      </c>
      <c r="E68" s="6" t="s">
        <v>637</v>
      </c>
    </row>
    <row r="69" spans="1:5" ht="14.25" x14ac:dyDescent="0.2">
      <c r="A69" s="6" t="s">
        <v>706</v>
      </c>
      <c r="B69" s="6" t="s">
        <v>707</v>
      </c>
      <c r="C69" s="6" t="s">
        <v>708</v>
      </c>
    </row>
    <row r="70" spans="1:5" ht="14.25" x14ac:dyDescent="0.2">
      <c r="C70" s="6" t="s">
        <v>1300</v>
      </c>
      <c r="D70" s="6" t="s">
        <v>705</v>
      </c>
      <c r="E70" s="6" t="s">
        <v>641</v>
      </c>
    </row>
    <row r="71" spans="1:5" ht="14.25" x14ac:dyDescent="0.2">
      <c r="C71" s="6" t="s">
        <v>1301</v>
      </c>
      <c r="D71" s="6" t="s">
        <v>709</v>
      </c>
    </row>
    <row r="72" spans="1:5" ht="14.25" x14ac:dyDescent="0.2">
      <c r="C72" s="6" t="s">
        <v>1302</v>
      </c>
      <c r="D72" s="6" t="s">
        <v>710</v>
      </c>
      <c r="E72" s="6" t="s">
        <v>641</v>
      </c>
    </row>
    <row r="73" spans="1:5" ht="14.25" x14ac:dyDescent="0.2">
      <c r="C73" s="6" t="s">
        <v>712</v>
      </c>
    </row>
    <row r="74" spans="1:5" ht="14.25" x14ac:dyDescent="0.2">
      <c r="C74" s="6" t="s">
        <v>1303</v>
      </c>
      <c r="D74" s="6" t="s">
        <v>711</v>
      </c>
    </row>
    <row r="75" spans="1:5" ht="14.25" x14ac:dyDescent="0.2">
      <c r="C75" s="6" t="s">
        <v>714</v>
      </c>
    </row>
    <row r="76" spans="1:5" ht="14.25" x14ac:dyDescent="0.2">
      <c r="C76" s="6" t="s">
        <v>1304</v>
      </c>
      <c r="D76" s="6" t="s">
        <v>713</v>
      </c>
    </row>
    <row r="77" spans="1:5" ht="14.25" x14ac:dyDescent="0.2">
      <c r="C77" s="6" t="s">
        <v>1305</v>
      </c>
      <c r="D77" s="6" t="s">
        <v>715</v>
      </c>
    </row>
    <row r="78" spans="1:5" ht="14.25" x14ac:dyDescent="0.2">
      <c r="C78" s="6" t="s">
        <v>717</v>
      </c>
    </row>
    <row r="79" spans="1:5" ht="14.25" x14ac:dyDescent="0.2">
      <c r="C79" s="6" t="s">
        <v>1306</v>
      </c>
      <c r="D79" s="6" t="s">
        <v>716</v>
      </c>
      <c r="E79" s="6" t="s">
        <v>641</v>
      </c>
    </row>
    <row r="80" spans="1:5" ht="14.25" x14ac:dyDescent="0.2">
      <c r="B80" s="6" t="s">
        <v>719</v>
      </c>
      <c r="C80" s="6" t="s">
        <v>720</v>
      </c>
    </row>
    <row r="81" spans="2:5" ht="14.25" x14ac:dyDescent="0.2">
      <c r="C81" s="6" t="s">
        <v>1307</v>
      </c>
      <c r="D81" s="6" t="s">
        <v>718</v>
      </c>
      <c r="E81" s="6" t="s">
        <v>641</v>
      </c>
    </row>
    <row r="82" spans="2:5" ht="14.25" x14ac:dyDescent="0.2">
      <c r="C82" s="6" t="s">
        <v>722</v>
      </c>
    </row>
    <row r="83" spans="2:5" ht="14.25" x14ac:dyDescent="0.2">
      <c r="C83" s="6" t="s">
        <v>1308</v>
      </c>
      <c r="D83" s="6" t="s">
        <v>721</v>
      </c>
      <c r="E83" s="6" t="s">
        <v>656</v>
      </c>
    </row>
    <row r="84" spans="2:5" ht="14.25" x14ac:dyDescent="0.2">
      <c r="C84" s="6" t="s">
        <v>1309</v>
      </c>
      <c r="D84" s="6" t="s">
        <v>723</v>
      </c>
      <c r="E84" s="6" t="s">
        <v>648</v>
      </c>
    </row>
    <row r="85" spans="2:5" ht="14.25" x14ac:dyDescent="0.2">
      <c r="C85" s="6" t="s">
        <v>1310</v>
      </c>
      <c r="D85" s="6" t="s">
        <v>724</v>
      </c>
      <c r="E85" s="6" t="s">
        <v>656</v>
      </c>
    </row>
    <row r="86" spans="2:5" ht="14.25" x14ac:dyDescent="0.2">
      <c r="C86" s="6" t="s">
        <v>1311</v>
      </c>
      <c r="D86" s="6" t="s">
        <v>725</v>
      </c>
    </row>
    <row r="87" spans="2:5" ht="14.25" x14ac:dyDescent="0.2">
      <c r="C87" s="6" t="s">
        <v>1312</v>
      </c>
      <c r="D87" s="6" t="s">
        <v>726</v>
      </c>
    </row>
    <row r="88" spans="2:5" ht="14.25" x14ac:dyDescent="0.2">
      <c r="C88" s="6" t="s">
        <v>727</v>
      </c>
      <c r="D88" s="6" t="s">
        <v>727</v>
      </c>
      <c r="E88" s="6" t="s">
        <v>641</v>
      </c>
    </row>
    <row r="89" spans="2:5" ht="14.25" x14ac:dyDescent="0.2">
      <c r="C89" s="6" t="s">
        <v>1313</v>
      </c>
      <c r="D89" s="6" t="s">
        <v>728</v>
      </c>
    </row>
    <row r="90" spans="2:5" ht="14.25" x14ac:dyDescent="0.2">
      <c r="B90" s="6" t="s">
        <v>730</v>
      </c>
      <c r="C90" s="6" t="s">
        <v>731</v>
      </c>
    </row>
    <row r="91" spans="2:5" ht="14.25" x14ac:dyDescent="0.2">
      <c r="C91" s="6" t="s">
        <v>1314</v>
      </c>
      <c r="D91" s="6" t="s">
        <v>729</v>
      </c>
    </row>
    <row r="92" spans="2:5" ht="14.25" x14ac:dyDescent="0.2">
      <c r="C92" s="6" t="s">
        <v>1315</v>
      </c>
      <c r="D92" s="6" t="s">
        <v>732</v>
      </c>
      <c r="E92" s="6" t="s">
        <v>641</v>
      </c>
    </row>
    <row r="93" spans="2:5" ht="14.25" x14ac:dyDescent="0.2">
      <c r="C93" s="6" t="s">
        <v>734</v>
      </c>
    </row>
    <row r="94" spans="2:5" ht="14.25" x14ac:dyDescent="0.2">
      <c r="C94" s="6" t="s">
        <v>1316</v>
      </c>
      <c r="D94" s="6" t="s">
        <v>733</v>
      </c>
    </row>
    <row r="95" spans="2:5" ht="14.25" x14ac:dyDescent="0.2">
      <c r="C95" s="6" t="s">
        <v>1317</v>
      </c>
      <c r="D95" s="6" t="s">
        <v>1207</v>
      </c>
      <c r="E95" s="6" t="s">
        <v>641</v>
      </c>
    </row>
    <row r="96" spans="2:5" ht="14.25" x14ac:dyDescent="0.2">
      <c r="C96" s="6" t="s">
        <v>1318</v>
      </c>
      <c r="D96" s="6" t="s">
        <v>735</v>
      </c>
    </row>
    <row r="97" spans="2:5" ht="14.25" x14ac:dyDescent="0.2">
      <c r="C97" s="6" t="s">
        <v>1319</v>
      </c>
      <c r="D97" s="6" t="s">
        <v>736</v>
      </c>
      <c r="E97" s="6" t="s">
        <v>641</v>
      </c>
    </row>
    <row r="98" spans="2:5" ht="14.25" x14ac:dyDescent="0.2">
      <c r="C98" s="6" t="s">
        <v>1320</v>
      </c>
      <c r="D98" s="6" t="s">
        <v>737</v>
      </c>
    </row>
    <row r="99" spans="2:5" ht="14.25" x14ac:dyDescent="0.2">
      <c r="C99" s="6" t="s">
        <v>1321</v>
      </c>
      <c r="D99" s="6" t="s">
        <v>738</v>
      </c>
    </row>
    <row r="100" spans="2:5" ht="14.25" x14ac:dyDescent="0.2">
      <c r="C100" s="6" t="s">
        <v>1322</v>
      </c>
      <c r="D100" s="6" t="s">
        <v>739</v>
      </c>
      <c r="E100" s="6" t="s">
        <v>641</v>
      </c>
    </row>
    <row r="101" spans="2:5" ht="14.25" x14ac:dyDescent="0.2">
      <c r="C101" s="6" t="s">
        <v>1323</v>
      </c>
      <c r="D101" s="6" t="s">
        <v>740</v>
      </c>
    </row>
    <row r="102" spans="2:5" ht="14.25" x14ac:dyDescent="0.2">
      <c r="C102" s="6" t="s">
        <v>1324</v>
      </c>
      <c r="D102" s="6" t="s">
        <v>741</v>
      </c>
      <c r="E102" s="6" t="s">
        <v>742</v>
      </c>
    </row>
    <row r="103" spans="2:5" ht="14.25" x14ac:dyDescent="0.2">
      <c r="C103" s="6" t="s">
        <v>744</v>
      </c>
    </row>
    <row r="104" spans="2:5" ht="14.25" x14ac:dyDescent="0.2">
      <c r="C104" s="6" t="s">
        <v>1325</v>
      </c>
      <c r="D104" s="6" t="s">
        <v>743</v>
      </c>
    </row>
    <row r="105" spans="2:5" ht="14.25" x14ac:dyDescent="0.2">
      <c r="C105" s="6" t="s">
        <v>1326</v>
      </c>
      <c r="D105" s="6" t="s">
        <v>745</v>
      </c>
      <c r="E105" s="6" t="s">
        <v>686</v>
      </c>
    </row>
    <row r="106" spans="2:5" ht="14.25" x14ac:dyDescent="0.2">
      <c r="C106" s="6" t="s">
        <v>747</v>
      </c>
    </row>
    <row r="107" spans="2:5" ht="14.25" x14ac:dyDescent="0.2">
      <c r="C107" s="6" t="s">
        <v>1327</v>
      </c>
      <c r="D107" s="6" t="s">
        <v>746</v>
      </c>
      <c r="E107" s="6" t="s">
        <v>648</v>
      </c>
    </row>
    <row r="108" spans="2:5" ht="14.25" x14ac:dyDescent="0.2">
      <c r="B108" s="6" t="s">
        <v>749</v>
      </c>
      <c r="C108" s="6" t="s">
        <v>750</v>
      </c>
    </row>
    <row r="109" spans="2:5" ht="14.25" x14ac:dyDescent="0.2">
      <c r="C109" s="6" t="s">
        <v>748</v>
      </c>
      <c r="D109" s="6" t="s">
        <v>748</v>
      </c>
      <c r="E109" s="6" t="s">
        <v>648</v>
      </c>
    </row>
    <row r="110" spans="2:5" ht="14.25" x14ac:dyDescent="0.2">
      <c r="C110" s="6" t="s">
        <v>1328</v>
      </c>
      <c r="D110" s="6" t="s">
        <v>751</v>
      </c>
      <c r="E110" s="6" t="s">
        <v>648</v>
      </c>
    </row>
    <row r="111" spans="2:5" ht="14.25" x14ac:dyDescent="0.2">
      <c r="C111" s="6" t="s">
        <v>753</v>
      </c>
    </row>
    <row r="112" spans="2:5" ht="14.25" x14ac:dyDescent="0.2">
      <c r="C112" s="6" t="s">
        <v>1329</v>
      </c>
      <c r="D112" s="6" t="s">
        <v>752</v>
      </c>
      <c r="E112" s="6" t="s">
        <v>661</v>
      </c>
    </row>
    <row r="113" spans="3:5" ht="14.25" x14ac:dyDescent="0.2">
      <c r="C113" s="6" t="s">
        <v>1330</v>
      </c>
      <c r="D113" s="6" t="s">
        <v>754</v>
      </c>
      <c r="E113" s="6" t="s">
        <v>661</v>
      </c>
    </row>
    <row r="114" spans="3:5" ht="14.25" x14ac:dyDescent="0.2">
      <c r="C114" s="6" t="s">
        <v>1331</v>
      </c>
      <c r="D114" s="6" t="s">
        <v>755</v>
      </c>
      <c r="E114" s="6" t="s">
        <v>641</v>
      </c>
    </row>
    <row r="115" spans="3:5" ht="14.25" x14ac:dyDescent="0.2">
      <c r="C115" s="6" t="s">
        <v>1332</v>
      </c>
      <c r="D115" s="6" t="s">
        <v>756</v>
      </c>
    </row>
    <row r="116" spans="3:5" ht="14.25" x14ac:dyDescent="0.2">
      <c r="C116" s="6" t="s">
        <v>1333</v>
      </c>
      <c r="D116" s="6" t="s">
        <v>757</v>
      </c>
      <c r="E116" s="6" t="s">
        <v>661</v>
      </c>
    </row>
    <row r="117" spans="3:5" ht="14.25" x14ac:dyDescent="0.2">
      <c r="C117" s="6" t="s">
        <v>1334</v>
      </c>
      <c r="D117" s="6" t="s">
        <v>758</v>
      </c>
      <c r="E117" s="6" t="s">
        <v>641</v>
      </c>
    </row>
    <row r="118" spans="3:5" ht="14.25" x14ac:dyDescent="0.2">
      <c r="C118" s="6" t="s">
        <v>760</v>
      </c>
    </row>
    <row r="119" spans="3:5" ht="14.25" x14ac:dyDescent="0.2">
      <c r="C119" s="6" t="s">
        <v>1335</v>
      </c>
      <c r="D119" s="6" t="s">
        <v>1178</v>
      </c>
      <c r="E119" s="6" t="s">
        <v>641</v>
      </c>
    </row>
    <row r="120" spans="3:5" ht="14.25" x14ac:dyDescent="0.2">
      <c r="C120" s="6" t="s">
        <v>1336</v>
      </c>
      <c r="D120" s="6" t="s">
        <v>759</v>
      </c>
      <c r="E120" s="6" t="s">
        <v>641</v>
      </c>
    </row>
    <row r="121" spans="3:5" ht="14.25" x14ac:dyDescent="0.2">
      <c r="C121" s="6" t="s">
        <v>1337</v>
      </c>
      <c r="D121" s="6" t="s">
        <v>761</v>
      </c>
    </row>
    <row r="122" spans="3:5" ht="14.25" x14ac:dyDescent="0.2">
      <c r="C122" s="6" t="s">
        <v>762</v>
      </c>
    </row>
    <row r="123" spans="3:5" ht="14.25" x14ac:dyDescent="0.2">
      <c r="C123" s="6" t="s">
        <v>1338</v>
      </c>
      <c r="D123" s="6" t="s">
        <v>1239</v>
      </c>
      <c r="E123" s="6" t="s">
        <v>641</v>
      </c>
    </row>
    <row r="124" spans="3:5" ht="14.25" x14ac:dyDescent="0.2">
      <c r="C124" s="6" t="s">
        <v>1339</v>
      </c>
      <c r="D124" s="6" t="s">
        <v>763</v>
      </c>
      <c r="E124" s="6" t="s">
        <v>641</v>
      </c>
    </row>
    <row r="125" spans="3:5" ht="14.25" x14ac:dyDescent="0.2">
      <c r="C125" s="6" t="s">
        <v>765</v>
      </c>
    </row>
    <row r="126" spans="3:5" ht="14.25" x14ac:dyDescent="0.2">
      <c r="C126" s="6" t="s">
        <v>1340</v>
      </c>
      <c r="D126" s="6" t="s">
        <v>764</v>
      </c>
    </row>
    <row r="127" spans="3:5" ht="14.25" x14ac:dyDescent="0.2">
      <c r="C127" s="6" t="s">
        <v>1341</v>
      </c>
      <c r="D127" s="6" t="s">
        <v>766</v>
      </c>
      <c r="E127" s="6" t="s">
        <v>641</v>
      </c>
    </row>
    <row r="128" spans="3:5" ht="14.25" x14ac:dyDescent="0.2">
      <c r="C128" s="6" t="s">
        <v>1342</v>
      </c>
      <c r="D128" s="6" t="s">
        <v>767</v>
      </c>
    </row>
    <row r="129" spans="3:5" ht="14.25" x14ac:dyDescent="0.2">
      <c r="C129" s="6" t="s">
        <v>1343</v>
      </c>
      <c r="D129" s="6" t="s">
        <v>768</v>
      </c>
      <c r="E129" s="6" t="s">
        <v>661</v>
      </c>
    </row>
    <row r="130" spans="3:5" ht="14.25" x14ac:dyDescent="0.2">
      <c r="C130" s="6" t="s">
        <v>1344</v>
      </c>
      <c r="D130" s="6" t="s">
        <v>769</v>
      </c>
    </row>
    <row r="131" spans="3:5" ht="14.25" x14ac:dyDescent="0.2">
      <c r="C131" s="6" t="s">
        <v>1345</v>
      </c>
      <c r="D131" s="6" t="s">
        <v>770</v>
      </c>
    </row>
    <row r="132" spans="3:5" ht="14.25" x14ac:dyDescent="0.2">
      <c r="C132" s="6" t="s">
        <v>1346</v>
      </c>
      <c r="D132" s="6" t="s">
        <v>771</v>
      </c>
    </row>
    <row r="133" spans="3:5" ht="14.25" x14ac:dyDescent="0.2">
      <c r="C133" s="6" t="s">
        <v>1347</v>
      </c>
      <c r="D133" s="6" t="s">
        <v>772</v>
      </c>
      <c r="E133" s="6" t="s">
        <v>641</v>
      </c>
    </row>
    <row r="134" spans="3:5" ht="14.25" x14ac:dyDescent="0.2">
      <c r="C134" s="6" t="s">
        <v>1348</v>
      </c>
      <c r="D134" s="6" t="s">
        <v>773</v>
      </c>
    </row>
    <row r="135" spans="3:5" ht="14.25" x14ac:dyDescent="0.2">
      <c r="C135" s="6" t="s">
        <v>1349</v>
      </c>
      <c r="D135" s="6" t="s">
        <v>774</v>
      </c>
    </row>
    <row r="136" spans="3:5" ht="14.25" x14ac:dyDescent="0.2">
      <c r="C136" s="6" t="s">
        <v>1350</v>
      </c>
      <c r="D136" s="6" t="s">
        <v>775</v>
      </c>
    </row>
    <row r="137" spans="3:5" ht="14.25" x14ac:dyDescent="0.2">
      <c r="C137" s="6" t="s">
        <v>1351</v>
      </c>
      <c r="D137" s="6" t="s">
        <v>776</v>
      </c>
    </row>
    <row r="138" spans="3:5" ht="14.25" x14ac:dyDescent="0.2">
      <c r="C138" s="6" t="s">
        <v>1352</v>
      </c>
      <c r="D138" s="6" t="s">
        <v>777</v>
      </c>
    </row>
    <row r="139" spans="3:5" ht="14.25" x14ac:dyDescent="0.2">
      <c r="C139" s="6" t="s">
        <v>1353</v>
      </c>
      <c r="D139" s="6" t="s">
        <v>778</v>
      </c>
      <c r="E139" s="6" t="s">
        <v>641</v>
      </c>
    </row>
    <row r="140" spans="3:5" ht="14.25" x14ac:dyDescent="0.2">
      <c r="C140" s="6" t="s">
        <v>1354</v>
      </c>
      <c r="D140" s="6" t="s">
        <v>779</v>
      </c>
    </row>
    <row r="141" spans="3:5" ht="14.25" x14ac:dyDescent="0.2">
      <c r="C141" s="6" t="s">
        <v>781</v>
      </c>
    </row>
    <row r="142" spans="3:5" ht="14.25" x14ac:dyDescent="0.2">
      <c r="C142" s="6" t="s">
        <v>1355</v>
      </c>
      <c r="D142" s="6" t="s">
        <v>780</v>
      </c>
      <c r="E142" s="6" t="s">
        <v>661</v>
      </c>
    </row>
    <row r="143" spans="3:5" ht="14.25" x14ac:dyDescent="0.2">
      <c r="C143" s="6" t="s">
        <v>1356</v>
      </c>
      <c r="D143" s="6" t="s">
        <v>782</v>
      </c>
    </row>
    <row r="144" spans="3:5" ht="14.25" x14ac:dyDescent="0.2">
      <c r="C144" s="6" t="s">
        <v>1357</v>
      </c>
      <c r="D144" s="6" t="s">
        <v>783</v>
      </c>
      <c r="E144" s="6" t="s">
        <v>661</v>
      </c>
    </row>
    <row r="145" spans="2:5" ht="14.25" x14ac:dyDescent="0.2">
      <c r="C145" s="6" t="s">
        <v>1358</v>
      </c>
      <c r="D145" s="6" t="s">
        <v>784</v>
      </c>
    </row>
    <row r="146" spans="2:5" ht="14.25" x14ac:dyDescent="0.2">
      <c r="C146" s="6" t="s">
        <v>1359</v>
      </c>
      <c r="D146" s="6" t="s">
        <v>785</v>
      </c>
      <c r="E146" s="6" t="s">
        <v>648</v>
      </c>
    </row>
    <row r="147" spans="2:5" ht="14.25" x14ac:dyDescent="0.2">
      <c r="C147" s="6" t="s">
        <v>1360</v>
      </c>
      <c r="D147" s="6" t="s">
        <v>786</v>
      </c>
      <c r="E147" s="6" t="s">
        <v>787</v>
      </c>
    </row>
    <row r="148" spans="2:5" ht="14.25" x14ac:dyDescent="0.2">
      <c r="B148" s="6" t="s">
        <v>717</v>
      </c>
      <c r="C148" s="6" t="s">
        <v>717</v>
      </c>
    </row>
    <row r="149" spans="2:5" ht="14.25" x14ac:dyDescent="0.2">
      <c r="C149" s="6" t="s">
        <v>1361</v>
      </c>
      <c r="D149" s="6" t="s">
        <v>788</v>
      </c>
      <c r="E149" s="6" t="s">
        <v>641</v>
      </c>
    </row>
    <row r="150" spans="2:5" ht="14.25" x14ac:dyDescent="0.2">
      <c r="C150" s="6" t="s">
        <v>1362</v>
      </c>
      <c r="D150" s="6" t="s">
        <v>1181</v>
      </c>
      <c r="E150" s="6" t="s">
        <v>641</v>
      </c>
    </row>
    <row r="151" spans="2:5" ht="14.25" x14ac:dyDescent="0.2">
      <c r="C151" s="6" t="s">
        <v>1363</v>
      </c>
      <c r="D151" s="6" t="s">
        <v>789</v>
      </c>
      <c r="E151" s="6" t="s">
        <v>686</v>
      </c>
    </row>
    <row r="152" spans="2:5" ht="14.25" x14ac:dyDescent="0.2">
      <c r="C152" s="6" t="s">
        <v>1364</v>
      </c>
      <c r="D152" s="6" t="s">
        <v>790</v>
      </c>
      <c r="E152" s="6" t="s">
        <v>641</v>
      </c>
    </row>
    <row r="153" spans="2:5" ht="14.25" x14ac:dyDescent="0.2">
      <c r="C153" s="6" t="s">
        <v>1365</v>
      </c>
      <c r="D153" s="6" t="s">
        <v>791</v>
      </c>
    </row>
    <row r="154" spans="2:5" ht="14.25" x14ac:dyDescent="0.2">
      <c r="C154" s="6" t="s">
        <v>1366</v>
      </c>
      <c r="D154" s="6" t="s">
        <v>1189</v>
      </c>
      <c r="E154" s="6" t="s">
        <v>641</v>
      </c>
    </row>
    <row r="155" spans="2:5" ht="14.25" x14ac:dyDescent="0.2">
      <c r="C155" s="6" t="s">
        <v>1367</v>
      </c>
      <c r="D155" s="6" t="s">
        <v>792</v>
      </c>
      <c r="E155" s="6" t="s">
        <v>686</v>
      </c>
    </row>
    <row r="156" spans="2:5" ht="14.25" x14ac:dyDescent="0.2">
      <c r="C156" s="6" t="s">
        <v>1368</v>
      </c>
      <c r="D156" s="6" t="s">
        <v>793</v>
      </c>
      <c r="E156" s="6" t="s">
        <v>686</v>
      </c>
    </row>
    <row r="157" spans="2:5" ht="14.25" x14ac:dyDescent="0.2">
      <c r="C157" s="6" t="s">
        <v>1369</v>
      </c>
      <c r="D157" s="6" t="s">
        <v>1203</v>
      </c>
      <c r="E157" s="6" t="s">
        <v>641</v>
      </c>
    </row>
    <row r="158" spans="2:5" ht="14.25" x14ac:dyDescent="0.2">
      <c r="C158" s="6" t="s">
        <v>1370</v>
      </c>
      <c r="D158" s="6" t="s">
        <v>794</v>
      </c>
      <c r="E158" s="6" t="s">
        <v>641</v>
      </c>
    </row>
    <row r="159" spans="2:5" ht="14.25" x14ac:dyDescent="0.2">
      <c r="B159" s="6" t="s">
        <v>796</v>
      </c>
      <c r="C159" s="6" t="s">
        <v>719</v>
      </c>
    </row>
    <row r="160" spans="2:5" ht="14.25" x14ac:dyDescent="0.2">
      <c r="C160" s="6" t="s">
        <v>1371</v>
      </c>
      <c r="D160" s="6" t="s">
        <v>795</v>
      </c>
    </row>
    <row r="161" spans="1:5" ht="14.25" x14ac:dyDescent="0.2">
      <c r="C161" s="6" t="s">
        <v>1372</v>
      </c>
      <c r="D161" s="6" t="s">
        <v>797</v>
      </c>
    </row>
    <row r="162" spans="1:5" ht="14.25" x14ac:dyDescent="0.2">
      <c r="C162" s="6" t="s">
        <v>1373</v>
      </c>
      <c r="D162" s="6" t="s">
        <v>798</v>
      </c>
    </row>
    <row r="164" spans="1:5" ht="14.25" x14ac:dyDescent="0.2">
      <c r="A164" s="6" t="s">
        <v>638</v>
      </c>
      <c r="B164" s="6" t="s">
        <v>639</v>
      </c>
      <c r="C164" s="6" t="s">
        <v>637</v>
      </c>
      <c r="D164" s="6" t="s">
        <v>1259</v>
      </c>
    </row>
    <row r="165" spans="1:5" ht="14.25" x14ac:dyDescent="0.2">
      <c r="D165" s="6" t="s">
        <v>636</v>
      </c>
      <c r="E165" s="6" t="s">
        <v>637</v>
      </c>
    </row>
    <row r="166" spans="1:5" ht="14.25" x14ac:dyDescent="0.2">
      <c r="A166" s="6" t="s">
        <v>800</v>
      </c>
      <c r="B166" s="6" t="s">
        <v>801</v>
      </c>
      <c r="C166" s="6" t="s">
        <v>802</v>
      </c>
    </row>
    <row r="167" spans="1:5" ht="14.25" x14ac:dyDescent="0.2">
      <c r="C167" s="6" t="s">
        <v>1374</v>
      </c>
      <c r="D167" s="6" t="s">
        <v>799</v>
      </c>
    </row>
    <row r="168" spans="1:5" ht="14.25" x14ac:dyDescent="0.2">
      <c r="C168" s="6" t="s">
        <v>1375</v>
      </c>
      <c r="D168" s="6" t="s">
        <v>803</v>
      </c>
      <c r="E168" s="6" t="s">
        <v>641</v>
      </c>
    </row>
    <row r="169" spans="1:5" ht="14.25" x14ac:dyDescent="0.2">
      <c r="C169" s="6" t="s">
        <v>1376</v>
      </c>
      <c r="D169" s="6" t="s">
        <v>804</v>
      </c>
      <c r="E169" s="6" t="s">
        <v>641</v>
      </c>
    </row>
    <row r="170" spans="1:5" ht="14.25" x14ac:dyDescent="0.2">
      <c r="C170" s="6" t="s">
        <v>1377</v>
      </c>
      <c r="D170" s="6" t="s">
        <v>805</v>
      </c>
      <c r="E170" s="6" t="s">
        <v>641</v>
      </c>
    </row>
    <row r="171" spans="1:5" ht="14.25" x14ac:dyDescent="0.2">
      <c r="C171" s="6" t="s">
        <v>1378</v>
      </c>
      <c r="D171" s="6" t="s">
        <v>806</v>
      </c>
      <c r="E171" s="6" t="s">
        <v>641</v>
      </c>
    </row>
    <row r="172" spans="1:5" ht="14.25" x14ac:dyDescent="0.2">
      <c r="B172" s="6" t="s">
        <v>808</v>
      </c>
      <c r="C172" s="6" t="s">
        <v>809</v>
      </c>
    </row>
    <row r="173" spans="1:5" ht="14.25" x14ac:dyDescent="0.2">
      <c r="C173" s="6" t="s">
        <v>1379</v>
      </c>
      <c r="D173" s="6" t="s">
        <v>807</v>
      </c>
      <c r="E173" s="6" t="s">
        <v>641</v>
      </c>
    </row>
    <row r="174" spans="1:5" ht="14.25" x14ac:dyDescent="0.2">
      <c r="C174" s="6" t="s">
        <v>1380</v>
      </c>
      <c r="D174" s="6" t="s">
        <v>810</v>
      </c>
    </row>
    <row r="175" spans="1:5" ht="14.25" x14ac:dyDescent="0.2">
      <c r="C175" s="6" t="s">
        <v>1381</v>
      </c>
      <c r="D175" s="6" t="s">
        <v>811</v>
      </c>
      <c r="E175" s="6" t="s">
        <v>641</v>
      </c>
    </row>
    <row r="176" spans="1:5" ht="14.25" x14ac:dyDescent="0.2">
      <c r="C176" s="6" t="s">
        <v>813</v>
      </c>
    </row>
    <row r="177" spans="2:5" ht="14.25" x14ac:dyDescent="0.2">
      <c r="C177" s="6" t="s">
        <v>1382</v>
      </c>
      <c r="D177" s="6" t="s">
        <v>812</v>
      </c>
      <c r="E177" s="6" t="s">
        <v>641</v>
      </c>
    </row>
    <row r="178" spans="2:5" ht="14.25" x14ac:dyDescent="0.2">
      <c r="C178" s="6" t="s">
        <v>1383</v>
      </c>
      <c r="D178" s="6" t="s">
        <v>814</v>
      </c>
    </row>
    <row r="179" spans="2:5" ht="14.25" x14ac:dyDescent="0.2">
      <c r="C179" s="6" t="s">
        <v>1384</v>
      </c>
      <c r="D179" s="6" t="s">
        <v>815</v>
      </c>
      <c r="E179" s="6" t="s">
        <v>641</v>
      </c>
    </row>
    <row r="180" spans="2:5" ht="14.25" x14ac:dyDescent="0.2">
      <c r="C180" s="6" t="s">
        <v>1385</v>
      </c>
      <c r="D180" s="6" t="s">
        <v>816</v>
      </c>
      <c r="E180" s="6" t="s">
        <v>641</v>
      </c>
    </row>
    <row r="181" spans="2:5" ht="14.25" x14ac:dyDescent="0.2">
      <c r="C181" s="6" t="s">
        <v>1386</v>
      </c>
      <c r="D181" s="6" t="s">
        <v>817</v>
      </c>
      <c r="E181" s="6" t="s">
        <v>641</v>
      </c>
    </row>
    <row r="182" spans="2:5" ht="14.25" x14ac:dyDescent="0.2">
      <c r="C182" s="6" t="s">
        <v>1387</v>
      </c>
      <c r="D182" s="6" t="s">
        <v>818</v>
      </c>
    </row>
    <row r="183" spans="2:5" ht="14.25" x14ac:dyDescent="0.2">
      <c r="C183" s="6" t="s">
        <v>820</v>
      </c>
    </row>
    <row r="184" spans="2:5" ht="14.25" x14ac:dyDescent="0.2">
      <c r="C184" s="6" t="s">
        <v>1388</v>
      </c>
      <c r="D184" s="6" t="s">
        <v>819</v>
      </c>
      <c r="E184" s="6" t="s">
        <v>641</v>
      </c>
    </row>
    <row r="185" spans="2:5" ht="14.25" x14ac:dyDescent="0.2">
      <c r="C185" s="6" t="s">
        <v>1389</v>
      </c>
      <c r="D185" s="6" t="s">
        <v>821</v>
      </c>
    </row>
    <row r="186" spans="2:5" ht="14.25" x14ac:dyDescent="0.2">
      <c r="C186" s="6" t="s">
        <v>1390</v>
      </c>
      <c r="D186" s="6" t="s">
        <v>822</v>
      </c>
    </row>
    <row r="187" spans="2:5" ht="14.25" x14ac:dyDescent="0.2">
      <c r="C187" s="6" t="s">
        <v>1391</v>
      </c>
      <c r="D187" s="6" t="s">
        <v>823</v>
      </c>
      <c r="E187" s="6" t="s">
        <v>641</v>
      </c>
    </row>
    <row r="188" spans="2:5" ht="14.25" x14ac:dyDescent="0.2">
      <c r="C188" s="6" t="s">
        <v>1392</v>
      </c>
      <c r="D188" s="6" t="s">
        <v>824</v>
      </c>
    </row>
    <row r="189" spans="2:5" ht="14.25" x14ac:dyDescent="0.2">
      <c r="B189" s="6" t="s">
        <v>826</v>
      </c>
      <c r="C189" s="6" t="s">
        <v>827</v>
      </c>
    </row>
    <row r="190" spans="2:5" ht="14.25" x14ac:dyDescent="0.2">
      <c r="C190" s="6" t="s">
        <v>1393</v>
      </c>
      <c r="D190" s="6" t="s">
        <v>825</v>
      </c>
    </row>
    <row r="191" spans="2:5" ht="14.25" x14ac:dyDescent="0.2">
      <c r="B191" s="6" t="s">
        <v>829</v>
      </c>
      <c r="C191" s="6" t="s">
        <v>830</v>
      </c>
    </row>
    <row r="192" spans="2:5" ht="14.25" x14ac:dyDescent="0.2">
      <c r="C192" s="6" t="s">
        <v>1394</v>
      </c>
      <c r="D192" s="6" t="s">
        <v>828</v>
      </c>
      <c r="E192" s="6" t="s">
        <v>641</v>
      </c>
    </row>
    <row r="193" spans="1:5" ht="14.25" x14ac:dyDescent="0.2">
      <c r="C193" s="6" t="s">
        <v>832</v>
      </c>
    </row>
    <row r="194" spans="1:5" ht="14.25" x14ac:dyDescent="0.2">
      <c r="C194" s="6" t="s">
        <v>1395</v>
      </c>
      <c r="D194" s="6" t="s">
        <v>831</v>
      </c>
    </row>
    <row r="195" spans="1:5" ht="14.25" x14ac:dyDescent="0.2">
      <c r="B195" s="6" t="s">
        <v>834</v>
      </c>
      <c r="C195" s="6" t="s">
        <v>835</v>
      </c>
    </row>
    <row r="196" spans="1:5" ht="14.25" x14ac:dyDescent="0.2">
      <c r="C196" s="6" t="s">
        <v>1396</v>
      </c>
      <c r="D196" s="6" t="s">
        <v>833</v>
      </c>
      <c r="E196" s="6" t="s">
        <v>641</v>
      </c>
    </row>
    <row r="197" spans="1:5" ht="14.25" x14ac:dyDescent="0.2">
      <c r="C197" s="6" t="s">
        <v>1397</v>
      </c>
      <c r="D197" s="6" t="s">
        <v>1174</v>
      </c>
      <c r="E197" s="6" t="s">
        <v>641</v>
      </c>
    </row>
    <row r="198" spans="1:5" ht="14.25" x14ac:dyDescent="0.2">
      <c r="C198" s="6" t="s">
        <v>1398</v>
      </c>
      <c r="D198" s="6" t="s">
        <v>836</v>
      </c>
      <c r="E198" s="6" t="s">
        <v>656</v>
      </c>
    </row>
    <row r="200" spans="1:5" ht="14.25" x14ac:dyDescent="0.2">
      <c r="A200" s="6" t="s">
        <v>638</v>
      </c>
      <c r="B200" s="6" t="s">
        <v>639</v>
      </c>
      <c r="C200" s="6" t="s">
        <v>637</v>
      </c>
      <c r="D200" s="6" t="s">
        <v>1259</v>
      </c>
    </row>
    <row r="201" spans="1:5" ht="14.25" x14ac:dyDescent="0.2">
      <c r="D201" s="6" t="s">
        <v>636</v>
      </c>
      <c r="E201" s="6" t="s">
        <v>637</v>
      </c>
    </row>
    <row r="202" spans="1:5" ht="14.25" x14ac:dyDescent="0.2">
      <c r="A202" s="6" t="s">
        <v>838</v>
      </c>
      <c r="B202" s="6" t="s">
        <v>839</v>
      </c>
      <c r="C202" s="6" t="s">
        <v>840</v>
      </c>
    </row>
    <row r="203" spans="1:5" ht="14.25" x14ac:dyDescent="0.2">
      <c r="C203" s="6" t="s">
        <v>1399</v>
      </c>
      <c r="D203" s="6" t="s">
        <v>837</v>
      </c>
    </row>
    <row r="204" spans="1:5" ht="14.25" x14ac:dyDescent="0.2">
      <c r="C204" s="6" t="s">
        <v>1400</v>
      </c>
      <c r="D204" s="6" t="s">
        <v>841</v>
      </c>
      <c r="E204" s="6" t="s">
        <v>641</v>
      </c>
    </row>
    <row r="205" spans="1:5" ht="14.25" x14ac:dyDescent="0.2">
      <c r="C205" s="6" t="s">
        <v>1401</v>
      </c>
      <c r="D205" s="6" t="s">
        <v>1184</v>
      </c>
      <c r="E205" s="6" t="s">
        <v>641</v>
      </c>
    </row>
    <row r="206" spans="1:5" ht="14.25" x14ac:dyDescent="0.2">
      <c r="C206" s="6" t="s">
        <v>1402</v>
      </c>
      <c r="D206" s="6" t="s">
        <v>842</v>
      </c>
      <c r="E206" s="6" t="s">
        <v>641</v>
      </c>
    </row>
    <row r="207" spans="1:5" ht="14.25" x14ac:dyDescent="0.2">
      <c r="C207" s="6" t="s">
        <v>1403</v>
      </c>
      <c r="D207" s="6" t="s">
        <v>843</v>
      </c>
      <c r="E207" s="6" t="s">
        <v>641</v>
      </c>
    </row>
    <row r="208" spans="1:5" ht="14.25" x14ac:dyDescent="0.2">
      <c r="C208" s="6" t="s">
        <v>844</v>
      </c>
      <c r="D208" s="6" t="s">
        <v>844</v>
      </c>
      <c r="E208" s="6" t="s">
        <v>641</v>
      </c>
    </row>
    <row r="209" spans="3:5" ht="14.25" x14ac:dyDescent="0.2">
      <c r="C209" s="6" t="s">
        <v>1404</v>
      </c>
      <c r="D209" s="6" t="s">
        <v>845</v>
      </c>
      <c r="E209" s="6" t="s">
        <v>641</v>
      </c>
    </row>
    <row r="210" spans="3:5" ht="14.25" x14ac:dyDescent="0.2">
      <c r="C210" s="6" t="s">
        <v>1405</v>
      </c>
      <c r="D210" s="6" t="s">
        <v>846</v>
      </c>
      <c r="E210" s="6" t="s">
        <v>641</v>
      </c>
    </row>
    <row r="211" spans="3:5" ht="14.25" x14ac:dyDescent="0.2">
      <c r="C211" s="6" t="s">
        <v>1406</v>
      </c>
      <c r="D211" s="6" t="s">
        <v>847</v>
      </c>
      <c r="E211" s="6" t="s">
        <v>641</v>
      </c>
    </row>
    <row r="212" spans="3:5" ht="14.25" x14ac:dyDescent="0.2">
      <c r="C212" s="6" t="s">
        <v>1407</v>
      </c>
      <c r="D212" s="6" t="s">
        <v>848</v>
      </c>
      <c r="E212" s="6" t="s">
        <v>686</v>
      </c>
    </row>
    <row r="213" spans="3:5" ht="14.25" x14ac:dyDescent="0.2">
      <c r="C213" s="6" t="s">
        <v>1408</v>
      </c>
      <c r="D213" s="6" t="s">
        <v>849</v>
      </c>
      <c r="E213" s="6" t="s">
        <v>641</v>
      </c>
    </row>
    <row r="214" spans="3:5" ht="14.25" x14ac:dyDescent="0.2">
      <c r="C214" s="6" t="s">
        <v>1409</v>
      </c>
      <c r="D214" s="6" t="s">
        <v>850</v>
      </c>
    </row>
    <row r="215" spans="3:5" ht="14.25" x14ac:dyDescent="0.2">
      <c r="C215" s="6" t="s">
        <v>1410</v>
      </c>
      <c r="D215" s="6" t="s">
        <v>1182</v>
      </c>
      <c r="E215" s="6" t="s">
        <v>641</v>
      </c>
    </row>
    <row r="216" spans="3:5" ht="14.25" x14ac:dyDescent="0.2">
      <c r="C216" s="6" t="s">
        <v>1411</v>
      </c>
      <c r="D216" s="6" t="s">
        <v>1188</v>
      </c>
      <c r="E216" s="6" t="s">
        <v>641</v>
      </c>
    </row>
    <row r="217" spans="3:5" ht="14.25" x14ac:dyDescent="0.2">
      <c r="C217" s="6" t="s">
        <v>1412</v>
      </c>
      <c r="D217" s="6" t="s">
        <v>851</v>
      </c>
      <c r="E217" s="6" t="s">
        <v>641</v>
      </c>
    </row>
    <row r="218" spans="3:5" ht="14.25" x14ac:dyDescent="0.2">
      <c r="C218" s="6" t="s">
        <v>1413</v>
      </c>
      <c r="D218" s="6" t="s">
        <v>852</v>
      </c>
      <c r="E218" s="6" t="s">
        <v>641</v>
      </c>
    </row>
    <row r="219" spans="3:5" ht="14.25" x14ac:dyDescent="0.2">
      <c r="C219" s="6" t="s">
        <v>1414</v>
      </c>
      <c r="D219" s="6" t="s">
        <v>853</v>
      </c>
      <c r="E219" s="6" t="s">
        <v>641</v>
      </c>
    </row>
    <row r="220" spans="3:5" ht="14.25" x14ac:dyDescent="0.2">
      <c r="C220" s="6" t="s">
        <v>1415</v>
      </c>
      <c r="D220" s="6" t="s">
        <v>854</v>
      </c>
      <c r="E220" s="6" t="s">
        <v>641</v>
      </c>
    </row>
    <row r="221" spans="3:5" ht="14.25" x14ac:dyDescent="0.2">
      <c r="C221" s="6" t="s">
        <v>1416</v>
      </c>
      <c r="D221" s="6" t="s">
        <v>1186</v>
      </c>
      <c r="E221" s="6" t="s">
        <v>641</v>
      </c>
    </row>
    <row r="222" spans="3:5" ht="14.25" x14ac:dyDescent="0.2">
      <c r="C222" s="6" t="s">
        <v>1417</v>
      </c>
      <c r="D222" s="6" t="s">
        <v>855</v>
      </c>
      <c r="E222" s="6" t="s">
        <v>641</v>
      </c>
    </row>
    <row r="223" spans="3:5" ht="14.25" x14ac:dyDescent="0.2">
      <c r="C223" s="6" t="s">
        <v>1418</v>
      </c>
      <c r="D223" s="6" t="s">
        <v>856</v>
      </c>
      <c r="E223" s="6" t="s">
        <v>641</v>
      </c>
    </row>
    <row r="224" spans="3:5" ht="14.25" x14ac:dyDescent="0.2">
      <c r="C224" s="6" t="s">
        <v>1419</v>
      </c>
      <c r="D224" s="6" t="s">
        <v>857</v>
      </c>
      <c r="E224" s="6" t="s">
        <v>641</v>
      </c>
    </row>
    <row r="225" spans="2:5" ht="14.25" x14ac:dyDescent="0.2">
      <c r="C225" s="6" t="s">
        <v>1420</v>
      </c>
      <c r="D225" s="6" t="s">
        <v>858</v>
      </c>
      <c r="E225" s="6" t="s">
        <v>641</v>
      </c>
    </row>
    <row r="226" spans="2:5" ht="14.25" x14ac:dyDescent="0.2">
      <c r="C226" s="6" t="s">
        <v>1421</v>
      </c>
      <c r="D226" s="6" t="s">
        <v>859</v>
      </c>
      <c r="E226" s="6" t="s">
        <v>641</v>
      </c>
    </row>
    <row r="227" spans="2:5" ht="14.25" x14ac:dyDescent="0.2">
      <c r="C227" s="6" t="s">
        <v>1422</v>
      </c>
      <c r="D227" s="6" t="s">
        <v>860</v>
      </c>
      <c r="E227" s="6" t="s">
        <v>641</v>
      </c>
    </row>
    <row r="228" spans="2:5" ht="14.25" x14ac:dyDescent="0.2">
      <c r="B228" s="6" t="s">
        <v>862</v>
      </c>
      <c r="C228" s="6" t="s">
        <v>863</v>
      </c>
    </row>
    <row r="229" spans="2:5" ht="14.25" x14ac:dyDescent="0.2">
      <c r="C229" s="6" t="s">
        <v>1423</v>
      </c>
      <c r="D229" s="6" t="s">
        <v>861</v>
      </c>
      <c r="E229" s="6" t="s">
        <v>656</v>
      </c>
    </row>
    <row r="230" spans="2:5" ht="14.25" x14ac:dyDescent="0.2">
      <c r="C230" s="6" t="s">
        <v>1424</v>
      </c>
      <c r="D230" s="6" t="s">
        <v>864</v>
      </c>
    </row>
    <row r="231" spans="2:5" ht="14.25" x14ac:dyDescent="0.2">
      <c r="C231" s="6" t="s">
        <v>1425</v>
      </c>
      <c r="D231" s="6" t="s">
        <v>865</v>
      </c>
    </row>
    <row r="232" spans="2:5" ht="14.25" x14ac:dyDescent="0.2">
      <c r="C232" s="6" t="s">
        <v>1426</v>
      </c>
      <c r="D232" s="6" t="s">
        <v>866</v>
      </c>
    </row>
    <row r="233" spans="2:5" ht="14.25" x14ac:dyDescent="0.2">
      <c r="C233" s="6" t="s">
        <v>1427</v>
      </c>
      <c r="D233" s="6" t="s">
        <v>867</v>
      </c>
    </row>
    <row r="234" spans="2:5" ht="14.25" x14ac:dyDescent="0.2">
      <c r="C234" s="6" t="s">
        <v>1428</v>
      </c>
      <c r="D234" s="6" t="s">
        <v>868</v>
      </c>
    </row>
    <row r="235" spans="2:5" ht="14.25" x14ac:dyDescent="0.2">
      <c r="C235" s="6" t="s">
        <v>1429</v>
      </c>
      <c r="D235" s="6" t="s">
        <v>869</v>
      </c>
    </row>
    <row r="236" spans="2:5" ht="14.25" x14ac:dyDescent="0.2">
      <c r="C236" s="6" t="s">
        <v>1430</v>
      </c>
      <c r="D236" s="6" t="s">
        <v>870</v>
      </c>
    </row>
    <row r="237" spans="2:5" ht="14.25" x14ac:dyDescent="0.2">
      <c r="C237" s="6" t="s">
        <v>1431</v>
      </c>
      <c r="D237" s="6" t="s">
        <v>871</v>
      </c>
      <c r="E237" s="6" t="s">
        <v>641</v>
      </c>
    </row>
    <row r="238" spans="2:5" ht="14.25" x14ac:dyDescent="0.2">
      <c r="C238" s="6" t="s">
        <v>872</v>
      </c>
      <c r="D238" s="6" t="s">
        <v>872</v>
      </c>
    </row>
    <row r="239" spans="2:5" ht="14.25" x14ac:dyDescent="0.2">
      <c r="C239" s="6" t="s">
        <v>1432</v>
      </c>
      <c r="D239" s="6" t="s">
        <v>873</v>
      </c>
    </row>
    <row r="240" spans="2:5" ht="14.25" x14ac:dyDescent="0.2">
      <c r="C240" s="6" t="s">
        <v>875</v>
      </c>
    </row>
    <row r="241" spans="1:5" ht="14.25" x14ac:dyDescent="0.2">
      <c r="C241" s="6" t="s">
        <v>1433</v>
      </c>
      <c r="D241" s="6" t="s">
        <v>874</v>
      </c>
      <c r="E241" s="6" t="s">
        <v>641</v>
      </c>
    </row>
    <row r="242" spans="1:5" ht="14.25" x14ac:dyDescent="0.2">
      <c r="C242" s="6" t="s">
        <v>1434</v>
      </c>
      <c r="D242" s="6" t="s">
        <v>1246</v>
      </c>
      <c r="E242" s="6" t="s">
        <v>648</v>
      </c>
    </row>
    <row r="243" spans="1:5" ht="14.25" x14ac:dyDescent="0.2">
      <c r="C243" s="6" t="s">
        <v>877</v>
      </c>
    </row>
    <row r="244" spans="1:5" ht="14.25" x14ac:dyDescent="0.2">
      <c r="C244" s="6" t="s">
        <v>1435</v>
      </c>
      <c r="D244" s="6" t="s">
        <v>876</v>
      </c>
      <c r="E244" s="6" t="s">
        <v>656</v>
      </c>
    </row>
    <row r="245" spans="1:5" ht="14.25" x14ac:dyDescent="0.2">
      <c r="C245" s="6" t="s">
        <v>1436</v>
      </c>
      <c r="D245" s="6" t="s">
        <v>878</v>
      </c>
    </row>
    <row r="246" spans="1:5" ht="14.25" x14ac:dyDescent="0.2">
      <c r="C246" s="6" t="s">
        <v>1437</v>
      </c>
      <c r="D246" s="6" t="s">
        <v>879</v>
      </c>
      <c r="E246" s="6" t="s">
        <v>641</v>
      </c>
    </row>
    <row r="247" spans="1:5" ht="14.25" x14ac:dyDescent="0.2">
      <c r="C247" s="6" t="s">
        <v>1438</v>
      </c>
      <c r="D247" s="6" t="s">
        <v>880</v>
      </c>
      <c r="E247" s="6" t="s">
        <v>641</v>
      </c>
    </row>
    <row r="248" spans="1:5" ht="14.25" x14ac:dyDescent="0.2">
      <c r="C248" s="6" t="s">
        <v>882</v>
      </c>
    </row>
    <row r="249" spans="1:5" ht="14.25" x14ac:dyDescent="0.2">
      <c r="C249" s="6" t="s">
        <v>1439</v>
      </c>
      <c r="D249" s="6" t="s">
        <v>881</v>
      </c>
    </row>
    <row r="250" spans="1:5" ht="14.25" x14ac:dyDescent="0.2">
      <c r="C250" s="6" t="s">
        <v>1440</v>
      </c>
      <c r="D250" s="6" t="s">
        <v>883</v>
      </c>
      <c r="E250" s="6" t="s">
        <v>641</v>
      </c>
    </row>
    <row r="251" spans="1:5" ht="14.25" x14ac:dyDescent="0.2">
      <c r="C251" s="6" t="s">
        <v>1441</v>
      </c>
      <c r="D251" s="6" t="s">
        <v>884</v>
      </c>
      <c r="E251" s="6" t="s">
        <v>641</v>
      </c>
    </row>
    <row r="253" spans="1:5" ht="14.25" x14ac:dyDescent="0.2">
      <c r="A253" s="6" t="s">
        <v>638</v>
      </c>
      <c r="B253" s="6" t="s">
        <v>639</v>
      </c>
      <c r="C253" s="6" t="s">
        <v>637</v>
      </c>
      <c r="D253" s="6" t="s">
        <v>1259</v>
      </c>
    </row>
    <row r="254" spans="1:5" ht="14.25" x14ac:dyDescent="0.2">
      <c r="D254" s="6" t="s">
        <v>636</v>
      </c>
      <c r="E254" s="6" t="s">
        <v>637</v>
      </c>
    </row>
    <row r="255" spans="1:5" ht="14.25" x14ac:dyDescent="0.2">
      <c r="A255" s="6" t="s">
        <v>838</v>
      </c>
      <c r="B255" s="6" t="s">
        <v>886</v>
      </c>
      <c r="C255" s="6" t="s">
        <v>887</v>
      </c>
    </row>
    <row r="256" spans="1:5" ht="14.25" x14ac:dyDescent="0.2">
      <c r="C256" s="6" t="s">
        <v>1442</v>
      </c>
      <c r="D256" s="6" t="s">
        <v>885</v>
      </c>
    </row>
    <row r="257" spans="2:5" ht="14.25" x14ac:dyDescent="0.2">
      <c r="C257" s="6" t="s">
        <v>889</v>
      </c>
    </row>
    <row r="258" spans="2:5" ht="14.25" x14ac:dyDescent="0.2">
      <c r="C258" s="6" t="s">
        <v>1443</v>
      </c>
      <c r="D258" s="6" t="s">
        <v>888</v>
      </c>
      <c r="E258" s="6" t="s">
        <v>641</v>
      </c>
    </row>
    <row r="259" spans="2:5" ht="14.25" x14ac:dyDescent="0.2">
      <c r="C259" s="6" t="s">
        <v>891</v>
      </c>
    </row>
    <row r="260" spans="2:5" ht="14.25" x14ac:dyDescent="0.2">
      <c r="C260" s="6" t="s">
        <v>1444</v>
      </c>
      <c r="D260" s="6" t="s">
        <v>890</v>
      </c>
    </row>
    <row r="261" spans="2:5" ht="14.25" x14ac:dyDescent="0.2">
      <c r="B261" s="6" t="s">
        <v>894</v>
      </c>
      <c r="C261" s="6" t="s">
        <v>894</v>
      </c>
    </row>
    <row r="262" spans="2:5" ht="14.25" x14ac:dyDescent="0.2">
      <c r="C262" s="6" t="s">
        <v>1445</v>
      </c>
      <c r="D262" s="6" t="s">
        <v>893</v>
      </c>
      <c r="E262" s="6" t="s">
        <v>641</v>
      </c>
    </row>
    <row r="263" spans="2:5" ht="14.25" x14ac:dyDescent="0.2">
      <c r="C263" s="6" t="s">
        <v>1446</v>
      </c>
      <c r="D263" s="6" t="s">
        <v>895</v>
      </c>
      <c r="E263" s="6" t="s">
        <v>641</v>
      </c>
    </row>
    <row r="264" spans="2:5" ht="14.25" x14ac:dyDescent="0.2">
      <c r="C264" s="6" t="s">
        <v>1447</v>
      </c>
      <c r="D264" s="6" t="s">
        <v>896</v>
      </c>
    </row>
    <row r="265" spans="2:5" ht="14.25" x14ac:dyDescent="0.2">
      <c r="B265" s="6" t="s">
        <v>898</v>
      </c>
      <c r="C265" s="6" t="s">
        <v>899</v>
      </c>
    </row>
    <row r="266" spans="2:5" ht="14.25" x14ac:dyDescent="0.2">
      <c r="C266" s="6" t="s">
        <v>1448</v>
      </c>
      <c r="D266" s="6" t="s">
        <v>897</v>
      </c>
    </row>
    <row r="267" spans="2:5" ht="14.25" x14ac:dyDescent="0.2">
      <c r="C267" s="6" t="s">
        <v>901</v>
      </c>
    </row>
    <row r="268" spans="2:5" ht="14.25" x14ac:dyDescent="0.2">
      <c r="C268" s="6" t="s">
        <v>1449</v>
      </c>
      <c r="D268" s="6" t="s">
        <v>900</v>
      </c>
      <c r="E268" s="6" t="s">
        <v>641</v>
      </c>
    </row>
    <row r="269" spans="2:5" ht="14.25" x14ac:dyDescent="0.2">
      <c r="C269" s="6" t="s">
        <v>1450</v>
      </c>
      <c r="D269" s="6" t="s">
        <v>902</v>
      </c>
      <c r="E269" s="6" t="s">
        <v>641</v>
      </c>
    </row>
    <row r="270" spans="2:5" ht="14.25" x14ac:dyDescent="0.2">
      <c r="B270" s="6" t="s">
        <v>904</v>
      </c>
      <c r="C270" s="6" t="s">
        <v>905</v>
      </c>
    </row>
    <row r="271" spans="2:5" ht="14.25" x14ac:dyDescent="0.2">
      <c r="C271" s="6" t="s">
        <v>1451</v>
      </c>
      <c r="D271" s="6" t="s">
        <v>903</v>
      </c>
    </row>
    <row r="272" spans="2:5" ht="14.25" x14ac:dyDescent="0.2">
      <c r="C272" s="6" t="s">
        <v>907</v>
      </c>
    </row>
    <row r="273" spans="2:5" ht="14.25" x14ac:dyDescent="0.2">
      <c r="C273" s="6" t="s">
        <v>1452</v>
      </c>
      <c r="D273" s="6" t="s">
        <v>906</v>
      </c>
    </row>
    <row r="274" spans="2:5" ht="14.25" x14ac:dyDescent="0.2">
      <c r="C274" s="6" t="s">
        <v>909</v>
      </c>
    </row>
    <row r="275" spans="2:5" ht="14.25" x14ac:dyDescent="0.2">
      <c r="C275" s="6" t="s">
        <v>1453</v>
      </c>
      <c r="D275" s="6" t="s">
        <v>908</v>
      </c>
    </row>
    <row r="276" spans="2:5" ht="14.25" x14ac:dyDescent="0.2">
      <c r="C276" s="6" t="s">
        <v>1454</v>
      </c>
      <c r="D276" s="6" t="s">
        <v>910</v>
      </c>
      <c r="E276" s="6" t="s">
        <v>641</v>
      </c>
    </row>
    <row r="277" spans="2:5" ht="14.25" x14ac:dyDescent="0.2">
      <c r="C277" s="6" t="s">
        <v>912</v>
      </c>
    </row>
    <row r="278" spans="2:5" ht="14.25" x14ac:dyDescent="0.2">
      <c r="C278" s="6" t="s">
        <v>1455</v>
      </c>
      <c r="D278" s="6" t="s">
        <v>911</v>
      </c>
      <c r="E278" s="6" t="s">
        <v>641</v>
      </c>
    </row>
    <row r="279" spans="2:5" ht="14.25" x14ac:dyDescent="0.2">
      <c r="C279" s="6" t="s">
        <v>914</v>
      </c>
    </row>
    <row r="280" spans="2:5" ht="14.25" x14ac:dyDescent="0.2">
      <c r="C280" s="6" t="s">
        <v>1456</v>
      </c>
      <c r="D280" s="6" t="s">
        <v>913</v>
      </c>
      <c r="E280" s="6" t="s">
        <v>742</v>
      </c>
    </row>
    <row r="281" spans="2:5" ht="14.25" x14ac:dyDescent="0.2">
      <c r="B281" s="6" t="s">
        <v>916</v>
      </c>
      <c r="C281" s="6" t="s">
        <v>917</v>
      </c>
    </row>
    <row r="282" spans="2:5" ht="14.25" x14ac:dyDescent="0.2">
      <c r="C282" s="6" t="s">
        <v>1457</v>
      </c>
      <c r="D282" s="6" t="s">
        <v>915</v>
      </c>
      <c r="E282" s="6" t="s">
        <v>641</v>
      </c>
    </row>
    <row r="283" spans="2:5" ht="14.25" x14ac:dyDescent="0.2">
      <c r="C283" s="6" t="s">
        <v>1458</v>
      </c>
      <c r="D283" s="6" t="s">
        <v>918</v>
      </c>
      <c r="E283" s="6" t="s">
        <v>686</v>
      </c>
    </row>
    <row r="284" spans="2:5" ht="14.25" x14ac:dyDescent="0.2">
      <c r="C284" s="6" t="s">
        <v>1459</v>
      </c>
      <c r="D284" s="6" t="s">
        <v>919</v>
      </c>
      <c r="E284" s="6" t="s">
        <v>641</v>
      </c>
    </row>
    <row r="285" spans="2:5" ht="14.25" x14ac:dyDescent="0.2">
      <c r="C285" s="6" t="s">
        <v>1460</v>
      </c>
      <c r="D285" s="6" t="s">
        <v>920</v>
      </c>
      <c r="E285" s="6" t="s">
        <v>641</v>
      </c>
    </row>
    <row r="286" spans="2:5" ht="14.25" x14ac:dyDescent="0.2">
      <c r="C286" s="6" t="s">
        <v>1461</v>
      </c>
      <c r="D286" s="6" t="s">
        <v>921</v>
      </c>
      <c r="E286" s="6" t="s">
        <v>641</v>
      </c>
    </row>
    <row r="287" spans="2:5" ht="14.25" x14ac:dyDescent="0.2">
      <c r="C287" s="6" t="s">
        <v>923</v>
      </c>
    </row>
    <row r="288" spans="2:5" ht="14.25" x14ac:dyDescent="0.2">
      <c r="C288" s="6" t="s">
        <v>1462</v>
      </c>
      <c r="D288" s="6" t="s">
        <v>922</v>
      </c>
      <c r="E288" s="6" t="s">
        <v>641</v>
      </c>
    </row>
    <row r="289" spans="2:5" ht="14.25" x14ac:dyDescent="0.2">
      <c r="C289" s="6" t="s">
        <v>1463</v>
      </c>
      <c r="D289" s="6" t="s">
        <v>924</v>
      </c>
      <c r="E289" s="6" t="s">
        <v>641</v>
      </c>
    </row>
    <row r="290" spans="2:5" ht="14.25" x14ac:dyDescent="0.2">
      <c r="C290" s="6" t="s">
        <v>1464</v>
      </c>
      <c r="D290" s="6" t="s">
        <v>925</v>
      </c>
      <c r="E290" s="6" t="s">
        <v>742</v>
      </c>
    </row>
    <row r="291" spans="2:5" ht="14.25" x14ac:dyDescent="0.2">
      <c r="C291" s="6" t="s">
        <v>1465</v>
      </c>
      <c r="D291" s="6" t="s">
        <v>926</v>
      </c>
      <c r="E291" s="6" t="s">
        <v>641</v>
      </c>
    </row>
    <row r="292" spans="2:5" ht="14.25" x14ac:dyDescent="0.2">
      <c r="C292" s="6" t="s">
        <v>1466</v>
      </c>
      <c r="D292" s="6" t="s">
        <v>927</v>
      </c>
    </row>
    <row r="293" spans="2:5" ht="14.25" x14ac:dyDescent="0.2">
      <c r="C293" s="6" t="s">
        <v>929</v>
      </c>
    </row>
    <row r="294" spans="2:5" ht="14.25" x14ac:dyDescent="0.2">
      <c r="C294" s="6" t="s">
        <v>1467</v>
      </c>
      <c r="D294" s="6" t="s">
        <v>928</v>
      </c>
      <c r="E294" s="6" t="s">
        <v>641</v>
      </c>
    </row>
    <row r="295" spans="2:5" ht="14.25" x14ac:dyDescent="0.2">
      <c r="B295" s="6" t="s">
        <v>796</v>
      </c>
      <c r="C295" s="6" t="s">
        <v>862</v>
      </c>
    </row>
    <row r="296" spans="2:5" ht="14.25" x14ac:dyDescent="0.2">
      <c r="C296" s="6" t="s">
        <v>1468</v>
      </c>
      <c r="D296" s="6" t="s">
        <v>930</v>
      </c>
      <c r="E296" s="6" t="s">
        <v>641</v>
      </c>
    </row>
    <row r="297" spans="2:5" ht="14.25" x14ac:dyDescent="0.2">
      <c r="C297" s="6" t="s">
        <v>1469</v>
      </c>
      <c r="D297" s="6" t="s">
        <v>931</v>
      </c>
      <c r="E297" s="6" t="s">
        <v>641</v>
      </c>
    </row>
    <row r="298" spans="2:5" ht="14.25" x14ac:dyDescent="0.2">
      <c r="C298" s="6" t="s">
        <v>1470</v>
      </c>
      <c r="D298" s="6" t="s">
        <v>932</v>
      </c>
    </row>
    <row r="299" spans="2:5" ht="14.25" x14ac:dyDescent="0.2">
      <c r="C299" s="6" t="s">
        <v>1471</v>
      </c>
      <c r="D299" s="6" t="s">
        <v>523</v>
      </c>
      <c r="E299" s="6" t="s">
        <v>641</v>
      </c>
    </row>
    <row r="300" spans="2:5" ht="14.25" x14ac:dyDescent="0.2">
      <c r="C300" s="6" t="s">
        <v>1472</v>
      </c>
      <c r="D300" s="6" t="s">
        <v>933</v>
      </c>
    </row>
    <row r="301" spans="2:5" ht="14.25" x14ac:dyDescent="0.2">
      <c r="C301" s="6" t="s">
        <v>1473</v>
      </c>
      <c r="D301" s="6" t="s">
        <v>934</v>
      </c>
      <c r="E301" s="6" t="s">
        <v>641</v>
      </c>
    </row>
    <row r="302" spans="2:5" ht="14.25" x14ac:dyDescent="0.2">
      <c r="C302" s="6" t="s">
        <v>1474</v>
      </c>
      <c r="D302" s="6" t="s">
        <v>935</v>
      </c>
      <c r="E302" s="6" t="s">
        <v>641</v>
      </c>
    </row>
    <row r="303" spans="2:5" ht="14.25" x14ac:dyDescent="0.2">
      <c r="C303" s="6" t="s">
        <v>1475</v>
      </c>
      <c r="D303" s="6" t="s">
        <v>936</v>
      </c>
      <c r="E303" s="6" t="s">
        <v>641</v>
      </c>
    </row>
    <row r="304" spans="2:5" ht="14.25" x14ac:dyDescent="0.2">
      <c r="C304" s="6" t="s">
        <v>887</v>
      </c>
    </row>
    <row r="305" spans="1:5" ht="14.25" x14ac:dyDescent="0.2">
      <c r="C305" s="6" t="s">
        <v>1476</v>
      </c>
      <c r="D305" s="6" t="s">
        <v>937</v>
      </c>
      <c r="E305" s="6" t="s">
        <v>641</v>
      </c>
    </row>
    <row r="306" spans="1:5" ht="14.25" x14ac:dyDescent="0.2">
      <c r="C306" s="6" t="s">
        <v>1477</v>
      </c>
      <c r="D306" s="6" t="s">
        <v>938</v>
      </c>
      <c r="E306" s="6" t="s">
        <v>641</v>
      </c>
    </row>
    <row r="307" spans="1:5" ht="14.25" x14ac:dyDescent="0.2">
      <c r="C307" s="6" t="s">
        <v>940</v>
      </c>
    </row>
    <row r="308" spans="1:5" ht="14.25" x14ac:dyDescent="0.2">
      <c r="C308" s="6" t="s">
        <v>1478</v>
      </c>
      <c r="D308" s="6" t="s">
        <v>939</v>
      </c>
      <c r="E308" s="6" t="s">
        <v>641</v>
      </c>
    </row>
    <row r="309" spans="1:5" ht="14.25" x14ac:dyDescent="0.2">
      <c r="C309" s="6" t="s">
        <v>1479</v>
      </c>
      <c r="D309" s="6" t="s">
        <v>941</v>
      </c>
      <c r="E309" s="6" t="s">
        <v>641</v>
      </c>
    </row>
    <row r="310" spans="1:5" ht="14.25" x14ac:dyDescent="0.2">
      <c r="C310" s="6" t="s">
        <v>1480</v>
      </c>
      <c r="D310" s="6" t="s">
        <v>942</v>
      </c>
      <c r="E310" s="6" t="s">
        <v>656</v>
      </c>
    </row>
    <row r="311" spans="1:5" ht="14.25" x14ac:dyDescent="0.2">
      <c r="C311" s="6" t="s">
        <v>1175</v>
      </c>
      <c r="D311" s="6" t="s">
        <v>1175</v>
      </c>
      <c r="E311" s="6" t="s">
        <v>641</v>
      </c>
    </row>
    <row r="312" spans="1:5" ht="14.25" x14ac:dyDescent="0.2">
      <c r="C312" s="6" t="s">
        <v>1481</v>
      </c>
      <c r="D312" s="6" t="s">
        <v>1177</v>
      </c>
      <c r="E312" s="6" t="s">
        <v>641</v>
      </c>
    </row>
    <row r="313" spans="1:5" ht="14.25" x14ac:dyDescent="0.2">
      <c r="C313" s="6" t="s">
        <v>1482</v>
      </c>
      <c r="D313" s="6" t="s">
        <v>943</v>
      </c>
      <c r="E313" s="6" t="s">
        <v>648</v>
      </c>
    </row>
    <row r="315" spans="1:5" ht="14.25" x14ac:dyDescent="0.2">
      <c r="A315" s="6" t="s">
        <v>638</v>
      </c>
      <c r="B315" s="6" t="s">
        <v>639</v>
      </c>
      <c r="C315" s="6" t="s">
        <v>637</v>
      </c>
      <c r="D315" s="6" t="s">
        <v>1259</v>
      </c>
    </row>
    <row r="316" spans="1:5" ht="14.25" x14ac:dyDescent="0.2">
      <c r="D316" s="6" t="s">
        <v>636</v>
      </c>
      <c r="E316" s="6" t="s">
        <v>637</v>
      </c>
    </row>
    <row r="317" spans="1:5" ht="14.25" x14ac:dyDescent="0.2">
      <c r="A317" s="6" t="s">
        <v>945</v>
      </c>
      <c r="B317" s="6" t="s">
        <v>946</v>
      </c>
      <c r="C317" s="6" t="s">
        <v>946</v>
      </c>
    </row>
    <row r="318" spans="1:5" ht="14.25" x14ac:dyDescent="0.2">
      <c r="C318" s="6" t="s">
        <v>1483</v>
      </c>
      <c r="D318" s="6" t="s">
        <v>944</v>
      </c>
      <c r="E318" s="6" t="s">
        <v>686</v>
      </c>
    </row>
    <row r="319" spans="1:5" ht="14.25" x14ac:dyDescent="0.2">
      <c r="C319" s="6" t="s">
        <v>1484</v>
      </c>
      <c r="D319" s="6" t="s">
        <v>947</v>
      </c>
      <c r="E319" s="6" t="s">
        <v>787</v>
      </c>
    </row>
    <row r="320" spans="1:5" ht="14.25" x14ac:dyDescent="0.2">
      <c r="C320" s="6" t="s">
        <v>1485</v>
      </c>
      <c r="D320" s="6" t="s">
        <v>948</v>
      </c>
      <c r="E320" s="6" t="s">
        <v>686</v>
      </c>
    </row>
    <row r="321" spans="2:5" ht="14.25" x14ac:dyDescent="0.2">
      <c r="C321" s="6" t="s">
        <v>1486</v>
      </c>
      <c r="D321" s="6" t="s">
        <v>949</v>
      </c>
      <c r="E321" s="6" t="s">
        <v>641</v>
      </c>
    </row>
    <row r="322" spans="2:5" ht="14.25" x14ac:dyDescent="0.2">
      <c r="B322" s="6" t="s">
        <v>1487</v>
      </c>
      <c r="C322" s="6" t="s">
        <v>1487</v>
      </c>
    </row>
    <row r="323" spans="2:5" ht="14.25" x14ac:dyDescent="0.2">
      <c r="B323" s="6" t="s">
        <v>951</v>
      </c>
      <c r="C323" s="6" t="s">
        <v>951</v>
      </c>
    </row>
    <row r="324" spans="2:5" ht="14.25" x14ac:dyDescent="0.2">
      <c r="C324" s="6" t="s">
        <v>1488</v>
      </c>
      <c r="D324" s="6" t="s">
        <v>950</v>
      </c>
    </row>
    <row r="325" spans="2:5" ht="14.25" x14ac:dyDescent="0.2">
      <c r="C325" s="6" t="s">
        <v>1489</v>
      </c>
      <c r="D325" s="6" t="s">
        <v>952</v>
      </c>
      <c r="E325" s="6" t="s">
        <v>641</v>
      </c>
    </row>
    <row r="326" spans="2:5" ht="14.25" x14ac:dyDescent="0.2">
      <c r="C326" s="6" t="s">
        <v>953</v>
      </c>
      <c r="D326" s="6" t="s">
        <v>953</v>
      </c>
    </row>
    <row r="327" spans="2:5" ht="14.25" x14ac:dyDescent="0.2">
      <c r="C327" s="6" t="s">
        <v>1490</v>
      </c>
      <c r="D327" s="6" t="s">
        <v>954</v>
      </c>
      <c r="E327" s="6" t="s">
        <v>641</v>
      </c>
    </row>
    <row r="328" spans="2:5" ht="14.25" x14ac:dyDescent="0.2">
      <c r="C328" s="6" t="s">
        <v>1491</v>
      </c>
      <c r="D328" s="6" t="s">
        <v>955</v>
      </c>
      <c r="E328" s="6" t="s">
        <v>641</v>
      </c>
    </row>
    <row r="329" spans="2:5" ht="14.25" x14ac:dyDescent="0.2">
      <c r="C329" s="6" t="s">
        <v>1492</v>
      </c>
      <c r="D329" s="6" t="s">
        <v>956</v>
      </c>
      <c r="E329" s="6" t="s">
        <v>641</v>
      </c>
    </row>
    <row r="330" spans="2:5" ht="14.25" x14ac:dyDescent="0.2">
      <c r="C330" s="6" t="s">
        <v>1493</v>
      </c>
      <c r="D330" s="6" t="s">
        <v>957</v>
      </c>
      <c r="E330" s="6" t="s">
        <v>641</v>
      </c>
    </row>
    <row r="331" spans="2:5" ht="14.25" x14ac:dyDescent="0.2">
      <c r="C331" s="6" t="s">
        <v>1494</v>
      </c>
      <c r="D331" s="6" t="s">
        <v>958</v>
      </c>
      <c r="E331" s="6" t="s">
        <v>641</v>
      </c>
    </row>
    <row r="332" spans="2:5" ht="14.25" x14ac:dyDescent="0.2">
      <c r="C332" s="6" t="s">
        <v>1495</v>
      </c>
      <c r="D332" s="6" t="s">
        <v>959</v>
      </c>
      <c r="E332" s="6" t="s">
        <v>641</v>
      </c>
    </row>
    <row r="333" spans="2:5" ht="14.25" x14ac:dyDescent="0.2">
      <c r="B333" s="6" t="s">
        <v>961</v>
      </c>
      <c r="C333" s="6" t="s">
        <v>961</v>
      </c>
    </row>
    <row r="334" spans="2:5" ht="14.25" x14ac:dyDescent="0.2">
      <c r="C334" s="6" t="s">
        <v>1496</v>
      </c>
      <c r="D334" s="6" t="s">
        <v>960</v>
      </c>
    </row>
    <row r="335" spans="2:5" ht="14.25" x14ac:dyDescent="0.2">
      <c r="C335" s="6" t="s">
        <v>1497</v>
      </c>
      <c r="D335" s="6" t="s">
        <v>962</v>
      </c>
      <c r="E335" s="6" t="s">
        <v>686</v>
      </c>
    </row>
    <row r="336" spans="2:5" ht="14.25" x14ac:dyDescent="0.2">
      <c r="B336" s="6" t="s">
        <v>834</v>
      </c>
      <c r="C336" s="6" t="s">
        <v>946</v>
      </c>
    </row>
    <row r="337" spans="1:5" ht="14.25" x14ac:dyDescent="0.2">
      <c r="C337" s="6" t="s">
        <v>1498</v>
      </c>
      <c r="D337" s="6" t="s">
        <v>963</v>
      </c>
    </row>
    <row r="338" spans="1:5" ht="14.25" x14ac:dyDescent="0.2">
      <c r="C338" s="6" t="s">
        <v>1499</v>
      </c>
      <c r="D338" s="6" t="s">
        <v>1187</v>
      </c>
      <c r="E338" s="6" t="s">
        <v>641</v>
      </c>
    </row>
    <row r="339" spans="1:5" ht="14.25" x14ac:dyDescent="0.2">
      <c r="C339" s="6" t="s">
        <v>1500</v>
      </c>
      <c r="D339" s="6" t="s">
        <v>964</v>
      </c>
      <c r="E339" s="6" t="s">
        <v>641</v>
      </c>
    </row>
    <row r="340" spans="1:5" ht="14.25" x14ac:dyDescent="0.2">
      <c r="C340" s="6" t="s">
        <v>1501</v>
      </c>
      <c r="D340" s="6" t="s">
        <v>1185</v>
      </c>
      <c r="E340" s="6" t="s">
        <v>641</v>
      </c>
    </row>
    <row r="341" spans="1:5" ht="14.25" x14ac:dyDescent="0.2">
      <c r="C341" s="6" t="s">
        <v>1502</v>
      </c>
      <c r="D341" s="6" t="s">
        <v>965</v>
      </c>
      <c r="E341" s="6" t="s">
        <v>641</v>
      </c>
    </row>
    <row r="342" spans="1:5" ht="14.25" x14ac:dyDescent="0.2">
      <c r="C342" s="6" t="s">
        <v>1503</v>
      </c>
      <c r="D342" s="6" t="s">
        <v>966</v>
      </c>
      <c r="E342" s="6" t="s">
        <v>641</v>
      </c>
    </row>
    <row r="344" spans="1:5" ht="14.25" x14ac:dyDescent="0.2">
      <c r="A344" s="6" t="s">
        <v>638</v>
      </c>
      <c r="B344" s="6" t="s">
        <v>639</v>
      </c>
      <c r="C344" s="6" t="s">
        <v>637</v>
      </c>
      <c r="D344" s="6" t="s">
        <v>1259</v>
      </c>
    </row>
    <row r="345" spans="1:5" ht="14.25" x14ac:dyDescent="0.2">
      <c r="D345" s="6" t="s">
        <v>636</v>
      </c>
      <c r="E345" s="6" t="s">
        <v>637</v>
      </c>
    </row>
    <row r="346" spans="1:5" ht="14.25" x14ac:dyDescent="0.2">
      <c r="A346" s="6" t="s">
        <v>968</v>
      </c>
      <c r="B346" s="6" t="s">
        <v>969</v>
      </c>
      <c r="C346" s="6" t="s">
        <v>969</v>
      </c>
    </row>
    <row r="347" spans="1:5" ht="14.25" x14ac:dyDescent="0.2">
      <c r="C347" s="6" t="s">
        <v>1504</v>
      </c>
      <c r="D347" s="6" t="s">
        <v>967</v>
      </c>
      <c r="E347" s="6" t="s">
        <v>641</v>
      </c>
    </row>
    <row r="348" spans="1:5" ht="14.25" x14ac:dyDescent="0.2">
      <c r="B348" s="6" t="s">
        <v>971</v>
      </c>
      <c r="C348" s="6" t="s">
        <v>971</v>
      </c>
    </row>
    <row r="349" spans="1:5" ht="14.25" x14ac:dyDescent="0.2">
      <c r="C349" s="6" t="s">
        <v>1505</v>
      </c>
      <c r="D349" s="6" t="s">
        <v>970</v>
      </c>
      <c r="E349" s="6" t="s">
        <v>686</v>
      </c>
    </row>
    <row r="350" spans="1:5" ht="14.25" x14ac:dyDescent="0.2">
      <c r="C350" s="6" t="s">
        <v>1506</v>
      </c>
      <c r="D350" s="6" t="s">
        <v>1176</v>
      </c>
      <c r="E350" s="6" t="s">
        <v>641</v>
      </c>
    </row>
    <row r="351" spans="1:5" ht="14.25" x14ac:dyDescent="0.2">
      <c r="C351" s="6" t="s">
        <v>972</v>
      </c>
      <c r="D351" s="6" t="s">
        <v>972</v>
      </c>
      <c r="E351" s="6" t="s">
        <v>641</v>
      </c>
    </row>
    <row r="352" spans="1:5" ht="14.25" x14ac:dyDescent="0.2">
      <c r="C352" s="6" t="s">
        <v>1507</v>
      </c>
      <c r="D352" s="6" t="s">
        <v>973</v>
      </c>
      <c r="E352" s="6" t="s">
        <v>641</v>
      </c>
    </row>
    <row r="353" spans="1:5" ht="14.25" x14ac:dyDescent="0.2">
      <c r="C353" s="6" t="s">
        <v>1508</v>
      </c>
      <c r="D353" s="6" t="s">
        <v>1179</v>
      </c>
      <c r="E353" s="6" t="s">
        <v>641</v>
      </c>
    </row>
    <row r="354" spans="1:5" ht="14.25" x14ac:dyDescent="0.2">
      <c r="C354" s="6" t="s">
        <v>1509</v>
      </c>
      <c r="D354" s="6" t="s">
        <v>974</v>
      </c>
      <c r="E354" s="6" t="s">
        <v>686</v>
      </c>
    </row>
    <row r="355" spans="1:5" ht="14.25" x14ac:dyDescent="0.2">
      <c r="C355" s="6" t="s">
        <v>1510</v>
      </c>
      <c r="D355" s="6" t="s">
        <v>975</v>
      </c>
      <c r="E355" s="6" t="s">
        <v>641</v>
      </c>
    </row>
    <row r="356" spans="1:5" ht="14.25" x14ac:dyDescent="0.2">
      <c r="C356" s="6" t="s">
        <v>1511</v>
      </c>
      <c r="D356" s="6" t="s">
        <v>976</v>
      </c>
      <c r="E356" s="6" t="s">
        <v>641</v>
      </c>
    </row>
    <row r="358" spans="1:5" ht="14.25" x14ac:dyDescent="0.2">
      <c r="A358" s="6" t="s">
        <v>638</v>
      </c>
      <c r="B358" s="6" t="s">
        <v>639</v>
      </c>
      <c r="C358" s="6" t="s">
        <v>637</v>
      </c>
      <c r="D358" s="6" t="s">
        <v>1259</v>
      </c>
    </row>
    <row r="359" spans="1:5" ht="14.25" x14ac:dyDescent="0.2">
      <c r="D359" s="6" t="s">
        <v>636</v>
      </c>
      <c r="E359" s="6" t="s">
        <v>637</v>
      </c>
    </row>
    <row r="360" spans="1:5" ht="14.25" x14ac:dyDescent="0.2">
      <c r="A360" s="6" t="s">
        <v>978</v>
      </c>
      <c r="B360" s="6" t="s">
        <v>979</v>
      </c>
      <c r="C360" s="6" t="s">
        <v>979</v>
      </c>
    </row>
    <row r="361" spans="1:5" ht="14.25" x14ac:dyDescent="0.2">
      <c r="C361" s="6" t="s">
        <v>1512</v>
      </c>
      <c r="D361" s="6" t="s">
        <v>977</v>
      </c>
    </row>
    <row r="362" spans="1:5" ht="14.25" x14ac:dyDescent="0.2">
      <c r="C362" s="6" t="s">
        <v>1513</v>
      </c>
      <c r="D362" s="6" t="s">
        <v>980</v>
      </c>
      <c r="E362" s="6" t="s">
        <v>656</v>
      </c>
    </row>
    <row r="363" spans="1:5" ht="14.25" x14ac:dyDescent="0.2">
      <c r="C363" s="6" t="s">
        <v>1514</v>
      </c>
      <c r="D363" s="6" t="s">
        <v>981</v>
      </c>
    </row>
    <row r="364" spans="1:5" ht="14.25" x14ac:dyDescent="0.2">
      <c r="C364" s="6" t="s">
        <v>1515</v>
      </c>
      <c r="D364" s="6" t="s">
        <v>982</v>
      </c>
    </row>
    <row r="365" spans="1:5" ht="14.25" x14ac:dyDescent="0.2">
      <c r="C365" s="6" t="s">
        <v>1516</v>
      </c>
      <c r="D365" s="6" t="s">
        <v>983</v>
      </c>
      <c r="E365" s="6" t="s">
        <v>641</v>
      </c>
    </row>
    <row r="366" spans="1:5" ht="14.25" x14ac:dyDescent="0.2">
      <c r="C366" s="6" t="s">
        <v>1517</v>
      </c>
      <c r="D366" s="6" t="s">
        <v>1518</v>
      </c>
      <c r="E366" s="6" t="s">
        <v>641</v>
      </c>
    </row>
    <row r="367" spans="1:5" ht="14.25" x14ac:dyDescent="0.2">
      <c r="B367" s="6" t="s">
        <v>985</v>
      </c>
      <c r="C367" s="6" t="s">
        <v>986</v>
      </c>
    </row>
    <row r="368" spans="1:5" ht="14.25" x14ac:dyDescent="0.2">
      <c r="C368" s="6" t="s">
        <v>1519</v>
      </c>
      <c r="D368" s="6" t="s">
        <v>984</v>
      </c>
      <c r="E368" s="6" t="s">
        <v>686</v>
      </c>
    </row>
    <row r="370" spans="1:5" ht="14.25" x14ac:dyDescent="0.2">
      <c r="A370" s="6" t="s">
        <v>638</v>
      </c>
      <c r="B370" s="6" t="s">
        <v>639</v>
      </c>
      <c r="C370" s="6" t="s">
        <v>637</v>
      </c>
      <c r="D370" s="6" t="s">
        <v>1259</v>
      </c>
    </row>
    <row r="371" spans="1:5" ht="14.25" x14ac:dyDescent="0.2">
      <c r="D371" s="6" t="s">
        <v>636</v>
      </c>
      <c r="E371" s="6" t="s">
        <v>637</v>
      </c>
    </row>
    <row r="372" spans="1:5" ht="14.25" x14ac:dyDescent="0.2">
      <c r="A372" s="6" t="s">
        <v>988</v>
      </c>
      <c r="B372" s="6" t="s">
        <v>989</v>
      </c>
      <c r="C372" s="6" t="s">
        <v>989</v>
      </c>
    </row>
    <row r="373" spans="1:5" ht="14.25" x14ac:dyDescent="0.2">
      <c r="C373" s="6" t="s">
        <v>1520</v>
      </c>
      <c r="D373" s="6" t="s">
        <v>987</v>
      </c>
    </row>
    <row r="374" spans="1:5" ht="14.25" x14ac:dyDescent="0.2">
      <c r="C374" s="6" t="s">
        <v>1521</v>
      </c>
      <c r="D374" s="6" t="s">
        <v>990</v>
      </c>
      <c r="E374" s="6" t="s">
        <v>648</v>
      </c>
    </row>
    <row r="375" spans="1:5" ht="14.25" x14ac:dyDescent="0.2">
      <c r="C375" s="6" t="s">
        <v>1522</v>
      </c>
      <c r="D375" s="6" t="s">
        <v>991</v>
      </c>
    </row>
    <row r="376" spans="1:5" ht="14.25" x14ac:dyDescent="0.2">
      <c r="C376" s="6" t="s">
        <v>1523</v>
      </c>
      <c r="D376" s="6" t="s">
        <v>992</v>
      </c>
      <c r="E376" s="6" t="s">
        <v>648</v>
      </c>
    </row>
    <row r="377" spans="1:5" ht="14.25" x14ac:dyDescent="0.2">
      <c r="C377" s="6" t="s">
        <v>1524</v>
      </c>
      <c r="D377" s="6" t="s">
        <v>993</v>
      </c>
    </row>
    <row r="378" spans="1:5" ht="14.25" x14ac:dyDescent="0.2">
      <c r="C378" s="6" t="s">
        <v>1525</v>
      </c>
      <c r="D378" s="6" t="s">
        <v>994</v>
      </c>
      <c r="E378" s="6" t="s">
        <v>661</v>
      </c>
    </row>
    <row r="379" spans="1:5" ht="14.25" x14ac:dyDescent="0.2">
      <c r="C379" s="6" t="s">
        <v>1526</v>
      </c>
      <c r="D379" s="6" t="s">
        <v>995</v>
      </c>
    </row>
    <row r="380" spans="1:5" ht="14.25" x14ac:dyDescent="0.2">
      <c r="C380" s="6" t="s">
        <v>1527</v>
      </c>
      <c r="D380" s="6" t="s">
        <v>996</v>
      </c>
      <c r="E380" s="6" t="s">
        <v>656</v>
      </c>
    </row>
    <row r="381" spans="1:5" ht="14.25" x14ac:dyDescent="0.2">
      <c r="C381" s="6" t="s">
        <v>1528</v>
      </c>
      <c r="D381" s="6" t="s">
        <v>997</v>
      </c>
      <c r="E381" s="6" t="s">
        <v>656</v>
      </c>
    </row>
    <row r="382" spans="1:5" ht="14.25" x14ac:dyDescent="0.2">
      <c r="C382" s="6" t="s">
        <v>1529</v>
      </c>
      <c r="D382" s="6" t="s">
        <v>998</v>
      </c>
      <c r="E382" s="6" t="s">
        <v>648</v>
      </c>
    </row>
    <row r="383" spans="1:5" ht="14.25" x14ac:dyDescent="0.2">
      <c r="C383" s="6" t="s">
        <v>1530</v>
      </c>
      <c r="D383" s="6" t="s">
        <v>999</v>
      </c>
    </row>
    <row r="384" spans="1:5" ht="14.25" x14ac:dyDescent="0.2">
      <c r="C384" s="6" t="s">
        <v>1531</v>
      </c>
      <c r="D384" s="6" t="s">
        <v>1000</v>
      </c>
    </row>
    <row r="385" spans="3:5" ht="14.25" x14ac:dyDescent="0.2">
      <c r="C385" s="6" t="s">
        <v>1532</v>
      </c>
      <c r="D385" s="6" t="s">
        <v>1001</v>
      </c>
      <c r="E385" s="6" t="s">
        <v>656</v>
      </c>
    </row>
    <row r="386" spans="3:5" ht="14.25" x14ac:dyDescent="0.2">
      <c r="C386" s="6" t="s">
        <v>1533</v>
      </c>
      <c r="D386" s="6" t="s">
        <v>1002</v>
      </c>
    </row>
    <row r="387" spans="3:5" ht="14.25" x14ac:dyDescent="0.2">
      <c r="C387" s="6" t="s">
        <v>1534</v>
      </c>
      <c r="D387" s="6" t="s">
        <v>1003</v>
      </c>
    </row>
    <row r="388" spans="3:5" ht="14.25" x14ac:dyDescent="0.2">
      <c r="C388" s="6" t="s">
        <v>1004</v>
      </c>
      <c r="D388" s="6" t="s">
        <v>1004</v>
      </c>
      <c r="E388" s="6" t="s">
        <v>656</v>
      </c>
    </row>
    <row r="389" spans="3:5" ht="14.25" x14ac:dyDescent="0.2">
      <c r="C389" s="6" t="s">
        <v>1535</v>
      </c>
      <c r="D389" s="6" t="s">
        <v>1005</v>
      </c>
    </row>
    <row r="390" spans="3:5" ht="14.25" x14ac:dyDescent="0.2">
      <c r="C390" s="6" t="s">
        <v>1536</v>
      </c>
      <c r="D390" s="6" t="s">
        <v>1006</v>
      </c>
    </row>
    <row r="391" spans="3:5" ht="14.25" x14ac:dyDescent="0.2">
      <c r="C391" s="6" t="s">
        <v>1537</v>
      </c>
      <c r="D391" s="6" t="s">
        <v>1007</v>
      </c>
      <c r="E391" s="6" t="s">
        <v>656</v>
      </c>
    </row>
    <row r="392" spans="3:5" ht="14.25" x14ac:dyDescent="0.2">
      <c r="C392" s="6" t="s">
        <v>1538</v>
      </c>
      <c r="D392" s="6" t="s">
        <v>1008</v>
      </c>
    </row>
    <row r="393" spans="3:5" ht="14.25" x14ac:dyDescent="0.2">
      <c r="C393" s="6" t="s">
        <v>1539</v>
      </c>
      <c r="D393" s="6" t="s">
        <v>1009</v>
      </c>
      <c r="E393" s="6" t="s">
        <v>641</v>
      </c>
    </row>
    <row r="394" spans="3:5" ht="14.25" x14ac:dyDescent="0.2">
      <c r="C394" s="6" t="s">
        <v>1540</v>
      </c>
      <c r="D394" s="6" t="s">
        <v>1010</v>
      </c>
    </row>
    <row r="395" spans="3:5" ht="14.25" x14ac:dyDescent="0.2">
      <c r="C395" s="6" t="s">
        <v>1541</v>
      </c>
      <c r="D395" s="6" t="s">
        <v>1011</v>
      </c>
    </row>
    <row r="396" spans="3:5" ht="14.25" x14ac:dyDescent="0.2">
      <c r="C396" s="6" t="s">
        <v>1542</v>
      </c>
      <c r="D396" s="6" t="s">
        <v>1012</v>
      </c>
    </row>
    <row r="397" spans="3:5" ht="14.25" x14ac:dyDescent="0.2">
      <c r="C397" s="6" t="s">
        <v>1543</v>
      </c>
      <c r="D397" s="6" t="s">
        <v>1013</v>
      </c>
    </row>
    <row r="398" spans="3:5" ht="14.25" x14ac:dyDescent="0.2">
      <c r="C398" s="6" t="s">
        <v>1544</v>
      </c>
      <c r="D398" s="6" t="s">
        <v>1014</v>
      </c>
    </row>
    <row r="399" spans="3:5" ht="14.25" x14ac:dyDescent="0.2">
      <c r="C399" s="6" t="s">
        <v>1545</v>
      </c>
      <c r="D399" s="6" t="s">
        <v>1015</v>
      </c>
      <c r="E399" s="6" t="s">
        <v>656</v>
      </c>
    </row>
    <row r="400" spans="3:5" ht="14.25" x14ac:dyDescent="0.2">
      <c r="C400" s="6" t="s">
        <v>1546</v>
      </c>
      <c r="D400" s="6" t="s">
        <v>1016</v>
      </c>
    </row>
    <row r="401" spans="3:5" ht="14.25" x14ac:dyDescent="0.2">
      <c r="C401" s="6" t="s">
        <v>1017</v>
      </c>
      <c r="D401" s="6" t="s">
        <v>1017</v>
      </c>
    </row>
    <row r="402" spans="3:5" ht="14.25" x14ac:dyDescent="0.2">
      <c r="C402" s="6" t="s">
        <v>1547</v>
      </c>
      <c r="D402" s="6" t="s">
        <v>1018</v>
      </c>
      <c r="E402" s="6" t="s">
        <v>641</v>
      </c>
    </row>
    <row r="403" spans="3:5" ht="14.25" x14ac:dyDescent="0.2">
      <c r="C403" s="6" t="s">
        <v>1548</v>
      </c>
      <c r="D403" s="6" t="s">
        <v>1019</v>
      </c>
      <c r="E403" s="6" t="s">
        <v>648</v>
      </c>
    </row>
    <row r="404" spans="3:5" ht="14.25" x14ac:dyDescent="0.2">
      <c r="C404" s="6" t="s">
        <v>1549</v>
      </c>
      <c r="D404" s="6" t="s">
        <v>1020</v>
      </c>
    </row>
    <row r="405" spans="3:5" ht="14.25" x14ac:dyDescent="0.2">
      <c r="C405" s="6" t="s">
        <v>1550</v>
      </c>
      <c r="D405" s="6" t="s">
        <v>1021</v>
      </c>
    </row>
    <row r="406" spans="3:5" ht="14.25" x14ac:dyDescent="0.2">
      <c r="C406" s="6" t="s">
        <v>1551</v>
      </c>
      <c r="D406" s="6" t="s">
        <v>1022</v>
      </c>
      <c r="E406" s="6" t="s">
        <v>641</v>
      </c>
    </row>
    <row r="407" spans="3:5" ht="14.25" x14ac:dyDescent="0.2">
      <c r="C407" s="6" t="s">
        <v>1552</v>
      </c>
      <c r="D407" s="6" t="s">
        <v>1023</v>
      </c>
      <c r="E407" s="6" t="s">
        <v>641</v>
      </c>
    </row>
    <row r="408" spans="3:5" ht="14.25" x14ac:dyDescent="0.2">
      <c r="C408" s="6" t="s">
        <v>1553</v>
      </c>
      <c r="D408" s="6" t="s">
        <v>1024</v>
      </c>
    </row>
    <row r="409" spans="3:5" ht="14.25" x14ac:dyDescent="0.2">
      <c r="C409" s="6" t="s">
        <v>1554</v>
      </c>
      <c r="D409" s="6" t="s">
        <v>1025</v>
      </c>
      <c r="E409" s="6" t="s">
        <v>661</v>
      </c>
    </row>
    <row r="410" spans="3:5" ht="14.25" x14ac:dyDescent="0.2">
      <c r="C410" s="6" t="s">
        <v>1555</v>
      </c>
      <c r="D410" s="6" t="s">
        <v>1026</v>
      </c>
      <c r="E410" s="6" t="s">
        <v>641</v>
      </c>
    </row>
    <row r="411" spans="3:5" ht="14.25" x14ac:dyDescent="0.2">
      <c r="C411" s="6" t="s">
        <v>1556</v>
      </c>
      <c r="D411" s="6" t="s">
        <v>1027</v>
      </c>
    </row>
    <row r="412" spans="3:5" ht="14.25" x14ac:dyDescent="0.2">
      <c r="C412" s="6" t="s">
        <v>1557</v>
      </c>
      <c r="D412" s="6" t="s">
        <v>1028</v>
      </c>
    </row>
    <row r="413" spans="3:5" ht="14.25" x14ac:dyDescent="0.2">
      <c r="C413" s="6" t="s">
        <v>1558</v>
      </c>
      <c r="D413" s="6" t="s">
        <v>1029</v>
      </c>
    </row>
    <row r="414" spans="3:5" ht="14.25" x14ac:dyDescent="0.2">
      <c r="C414" s="6" t="s">
        <v>1559</v>
      </c>
      <c r="D414" s="6" t="s">
        <v>1030</v>
      </c>
    </row>
    <row r="415" spans="3:5" ht="14.25" x14ac:dyDescent="0.2">
      <c r="C415" s="6" t="s">
        <v>1560</v>
      </c>
      <c r="D415" s="6" t="s">
        <v>1031</v>
      </c>
    </row>
    <row r="416" spans="3:5" ht="14.25" x14ac:dyDescent="0.2">
      <c r="C416" s="6" t="s">
        <v>1561</v>
      </c>
      <c r="D416" s="6" t="s">
        <v>1032</v>
      </c>
      <c r="E416" s="6" t="s">
        <v>641</v>
      </c>
    </row>
    <row r="417" spans="2:5" ht="14.25" x14ac:dyDescent="0.2">
      <c r="C417" s="6" t="s">
        <v>1562</v>
      </c>
      <c r="D417" s="6" t="s">
        <v>1033</v>
      </c>
      <c r="E417" s="6" t="s">
        <v>641</v>
      </c>
    </row>
    <row r="418" spans="2:5" ht="14.25" x14ac:dyDescent="0.2">
      <c r="C418" s="6" t="s">
        <v>1563</v>
      </c>
      <c r="D418" s="6" t="s">
        <v>1034</v>
      </c>
      <c r="E418" s="6" t="s">
        <v>641</v>
      </c>
    </row>
    <row r="419" spans="2:5" ht="14.25" x14ac:dyDescent="0.2">
      <c r="C419" s="6" t="s">
        <v>1564</v>
      </c>
      <c r="D419" s="6" t="s">
        <v>1035</v>
      </c>
    </row>
    <row r="420" spans="2:5" ht="14.25" x14ac:dyDescent="0.2">
      <c r="C420" s="6" t="s">
        <v>1565</v>
      </c>
      <c r="D420" s="6" t="s">
        <v>1036</v>
      </c>
      <c r="E420" s="6" t="s">
        <v>661</v>
      </c>
    </row>
    <row r="421" spans="2:5" ht="14.25" x14ac:dyDescent="0.2">
      <c r="C421" s="6" t="s">
        <v>1566</v>
      </c>
      <c r="D421" s="6" t="s">
        <v>1037</v>
      </c>
    </row>
    <row r="422" spans="2:5" ht="14.25" x14ac:dyDescent="0.2">
      <c r="C422" s="6" t="s">
        <v>1567</v>
      </c>
      <c r="D422" s="6" t="s">
        <v>1038</v>
      </c>
      <c r="E422" s="6" t="s">
        <v>648</v>
      </c>
    </row>
    <row r="423" spans="2:5" ht="14.25" x14ac:dyDescent="0.2">
      <c r="C423" s="6" t="s">
        <v>1568</v>
      </c>
      <c r="D423" s="6" t="s">
        <v>1039</v>
      </c>
    </row>
    <row r="424" spans="2:5" ht="14.25" x14ac:dyDescent="0.2">
      <c r="C424" s="6" t="s">
        <v>1569</v>
      </c>
      <c r="D424" s="6" t="s">
        <v>1040</v>
      </c>
    </row>
    <row r="425" spans="2:5" ht="14.25" x14ac:dyDescent="0.2">
      <c r="C425" s="6" t="s">
        <v>1570</v>
      </c>
      <c r="D425" s="6" t="s">
        <v>1041</v>
      </c>
      <c r="E425" s="6" t="s">
        <v>648</v>
      </c>
    </row>
    <row r="426" spans="2:5" ht="14.25" x14ac:dyDescent="0.2">
      <c r="C426" s="6" t="s">
        <v>1571</v>
      </c>
      <c r="D426" s="6" t="s">
        <v>1042</v>
      </c>
    </row>
    <row r="427" spans="2:5" ht="14.25" x14ac:dyDescent="0.2">
      <c r="C427" s="6" t="s">
        <v>1572</v>
      </c>
      <c r="D427" s="6" t="s">
        <v>1043</v>
      </c>
    </row>
    <row r="428" spans="2:5" ht="14.25" x14ac:dyDescent="0.2">
      <c r="C428" s="6" t="s">
        <v>1573</v>
      </c>
      <c r="D428" s="6" t="s">
        <v>1044</v>
      </c>
      <c r="E428" s="6" t="s">
        <v>656</v>
      </c>
    </row>
    <row r="429" spans="2:5" ht="14.25" x14ac:dyDescent="0.2">
      <c r="C429" s="6" t="s">
        <v>1574</v>
      </c>
      <c r="D429" s="6" t="s">
        <v>1045</v>
      </c>
      <c r="E429" s="6" t="s">
        <v>661</v>
      </c>
    </row>
    <row r="430" spans="2:5" ht="14.25" x14ac:dyDescent="0.2">
      <c r="B430" s="6" t="s">
        <v>1047</v>
      </c>
      <c r="C430" s="6" t="s">
        <v>1047</v>
      </c>
    </row>
    <row r="431" spans="2:5" ht="14.25" x14ac:dyDescent="0.2">
      <c r="C431" s="6" t="s">
        <v>1575</v>
      </c>
      <c r="D431" s="6" t="s">
        <v>1046</v>
      </c>
    </row>
    <row r="432" spans="2:5" ht="14.25" x14ac:dyDescent="0.2">
      <c r="C432" s="6" t="s">
        <v>1576</v>
      </c>
      <c r="D432" s="6" t="s">
        <v>1048</v>
      </c>
      <c r="E432" s="6" t="s">
        <v>641</v>
      </c>
    </row>
    <row r="433" spans="1:5" ht="14.25" x14ac:dyDescent="0.2">
      <c r="C433" s="6" t="s">
        <v>1577</v>
      </c>
      <c r="D433" s="6" t="s">
        <v>1049</v>
      </c>
      <c r="E433" s="6" t="s">
        <v>686</v>
      </c>
    </row>
    <row r="434" spans="1:5" ht="14.25" x14ac:dyDescent="0.2">
      <c r="C434" s="6" t="s">
        <v>1578</v>
      </c>
      <c r="D434" s="6" t="s">
        <v>1050</v>
      </c>
      <c r="E434" s="6" t="s">
        <v>641</v>
      </c>
    </row>
    <row r="435" spans="1:5" ht="14.25" x14ac:dyDescent="0.2">
      <c r="C435" s="6" t="s">
        <v>1579</v>
      </c>
      <c r="D435" s="6" t="s">
        <v>1051</v>
      </c>
      <c r="E435" s="6" t="s">
        <v>648</v>
      </c>
    </row>
    <row r="436" spans="1:5" ht="14.25" x14ac:dyDescent="0.2">
      <c r="C436" s="6" t="s">
        <v>1580</v>
      </c>
      <c r="D436" s="6" t="s">
        <v>1052</v>
      </c>
    </row>
    <row r="437" spans="1:5" ht="14.25" x14ac:dyDescent="0.2">
      <c r="B437" s="6" t="s">
        <v>1054</v>
      </c>
      <c r="C437" s="6" t="s">
        <v>1054</v>
      </c>
    </row>
    <row r="438" spans="1:5" ht="14.25" x14ac:dyDescent="0.2">
      <c r="C438" s="6" t="s">
        <v>1581</v>
      </c>
      <c r="D438" s="6" t="s">
        <v>1053</v>
      </c>
    </row>
    <row r="439" spans="1:5" ht="14.25" x14ac:dyDescent="0.2">
      <c r="C439" s="6" t="s">
        <v>1582</v>
      </c>
      <c r="D439" s="6" t="s">
        <v>1055</v>
      </c>
    </row>
    <row r="441" spans="1:5" ht="14.25" x14ac:dyDescent="0.2">
      <c r="A441" s="6" t="s">
        <v>638</v>
      </c>
      <c r="B441" s="6" t="s">
        <v>639</v>
      </c>
      <c r="C441" s="6" t="s">
        <v>637</v>
      </c>
      <c r="D441" s="6" t="s">
        <v>1259</v>
      </c>
    </row>
    <row r="442" spans="1:5" ht="14.25" x14ac:dyDescent="0.2">
      <c r="D442" s="6" t="s">
        <v>636</v>
      </c>
      <c r="E442" s="6" t="s">
        <v>637</v>
      </c>
    </row>
    <row r="443" spans="1:5" ht="14.25" x14ac:dyDescent="0.2">
      <c r="A443" s="6" t="s">
        <v>1057</v>
      </c>
      <c r="B443" s="6" t="s">
        <v>1058</v>
      </c>
      <c r="C443" s="6" t="s">
        <v>1059</v>
      </c>
    </row>
    <row r="444" spans="1:5" ht="14.25" x14ac:dyDescent="0.2">
      <c r="C444" s="6" t="s">
        <v>1583</v>
      </c>
      <c r="D444" s="6" t="s">
        <v>1056</v>
      </c>
      <c r="E444" s="6" t="s">
        <v>648</v>
      </c>
    </row>
    <row r="445" spans="1:5" ht="14.25" x14ac:dyDescent="0.2">
      <c r="C445" s="6" t="s">
        <v>1584</v>
      </c>
      <c r="D445" s="6" t="s">
        <v>1060</v>
      </c>
    </row>
    <row r="446" spans="1:5" ht="14.25" x14ac:dyDescent="0.2">
      <c r="C446" s="6" t="s">
        <v>1585</v>
      </c>
      <c r="D446" s="6" t="s">
        <v>1061</v>
      </c>
    </row>
    <row r="447" spans="1:5" ht="14.25" x14ac:dyDescent="0.2">
      <c r="C447" s="6" t="s">
        <v>1586</v>
      </c>
      <c r="D447" s="6" t="s">
        <v>1062</v>
      </c>
    </row>
    <row r="448" spans="1:5" ht="14.25" x14ac:dyDescent="0.2">
      <c r="C448" s="6" t="s">
        <v>1587</v>
      </c>
      <c r="D448" s="6" t="s">
        <v>1063</v>
      </c>
      <c r="E448" s="6" t="s">
        <v>656</v>
      </c>
    </row>
    <row r="449" spans="3:5" ht="14.25" x14ac:dyDescent="0.2">
      <c r="C449" s="6" t="s">
        <v>1588</v>
      </c>
      <c r="D449" s="6" t="s">
        <v>1064</v>
      </c>
      <c r="E449" s="6" t="s">
        <v>648</v>
      </c>
    </row>
    <row r="450" spans="3:5" ht="14.25" x14ac:dyDescent="0.2">
      <c r="C450" s="6" t="s">
        <v>1589</v>
      </c>
      <c r="D450" s="6" t="s">
        <v>1065</v>
      </c>
      <c r="E450" s="6" t="s">
        <v>656</v>
      </c>
    </row>
    <row r="451" spans="3:5" ht="14.25" x14ac:dyDescent="0.2">
      <c r="C451" s="6" t="s">
        <v>1590</v>
      </c>
      <c r="D451" s="6" t="s">
        <v>1066</v>
      </c>
    </row>
    <row r="452" spans="3:5" ht="14.25" x14ac:dyDescent="0.2">
      <c r="C452" s="6" t="s">
        <v>1591</v>
      </c>
      <c r="D452" s="6" t="s">
        <v>1067</v>
      </c>
    </row>
    <row r="453" spans="3:5" ht="14.25" x14ac:dyDescent="0.2">
      <c r="C453" s="6" t="s">
        <v>1592</v>
      </c>
      <c r="D453" s="6" t="s">
        <v>1068</v>
      </c>
    </row>
    <row r="454" spans="3:5" ht="14.25" x14ac:dyDescent="0.2">
      <c r="C454" s="6" t="s">
        <v>1593</v>
      </c>
      <c r="D454" s="6" t="s">
        <v>1069</v>
      </c>
      <c r="E454" s="6" t="s">
        <v>656</v>
      </c>
    </row>
    <row r="455" spans="3:5" ht="14.25" x14ac:dyDescent="0.2">
      <c r="C455" s="6" t="s">
        <v>1594</v>
      </c>
      <c r="D455" s="6" t="s">
        <v>1070</v>
      </c>
      <c r="E455" s="6" t="s">
        <v>656</v>
      </c>
    </row>
    <row r="456" spans="3:5" ht="14.25" x14ac:dyDescent="0.2">
      <c r="C456" s="6" t="s">
        <v>1595</v>
      </c>
      <c r="D456" s="6" t="s">
        <v>1071</v>
      </c>
      <c r="E456" s="6" t="s">
        <v>641</v>
      </c>
    </row>
    <row r="457" spans="3:5" ht="14.25" x14ac:dyDescent="0.2">
      <c r="C457" s="6" t="s">
        <v>1596</v>
      </c>
      <c r="D457" s="6" t="s">
        <v>1072</v>
      </c>
    </row>
    <row r="458" spans="3:5" ht="14.25" x14ac:dyDescent="0.2">
      <c r="C458" s="6" t="s">
        <v>1597</v>
      </c>
      <c r="D458" s="6" t="s">
        <v>1073</v>
      </c>
    </row>
    <row r="459" spans="3:5" ht="14.25" x14ac:dyDescent="0.2">
      <c r="C459" s="6" t="s">
        <v>1598</v>
      </c>
      <c r="D459" s="6" t="s">
        <v>1074</v>
      </c>
      <c r="E459" s="6" t="s">
        <v>648</v>
      </c>
    </row>
    <row r="460" spans="3:5" ht="14.25" x14ac:dyDescent="0.2">
      <c r="C460" s="6" t="s">
        <v>1599</v>
      </c>
      <c r="D460" s="6" t="s">
        <v>1075</v>
      </c>
      <c r="E460" s="6" t="s">
        <v>656</v>
      </c>
    </row>
    <row r="461" spans="3:5" ht="14.25" x14ac:dyDescent="0.2">
      <c r="C461" s="6" t="s">
        <v>1600</v>
      </c>
      <c r="D461" s="6" t="s">
        <v>1076</v>
      </c>
      <c r="E461" s="6" t="s">
        <v>656</v>
      </c>
    </row>
    <row r="462" spans="3:5" ht="14.25" x14ac:dyDescent="0.2">
      <c r="C462" s="6" t="s">
        <v>1601</v>
      </c>
      <c r="D462" s="6" t="s">
        <v>1077</v>
      </c>
    </row>
    <row r="463" spans="3:5" ht="14.25" x14ac:dyDescent="0.2">
      <c r="C463" s="6" t="s">
        <v>1602</v>
      </c>
      <c r="D463" s="6" t="s">
        <v>1078</v>
      </c>
    </row>
    <row r="464" spans="3:5" ht="14.25" x14ac:dyDescent="0.2">
      <c r="C464" s="6" t="s">
        <v>1603</v>
      </c>
      <c r="D464" s="6" t="s">
        <v>1079</v>
      </c>
    </row>
    <row r="465" spans="2:5" ht="14.25" x14ac:dyDescent="0.2">
      <c r="C465" s="6" t="s">
        <v>1604</v>
      </c>
      <c r="D465" s="6" t="s">
        <v>1080</v>
      </c>
    </row>
    <row r="466" spans="2:5" ht="14.25" x14ac:dyDescent="0.2">
      <c r="C466" s="6" t="s">
        <v>1081</v>
      </c>
      <c r="D466" s="6" t="s">
        <v>1081</v>
      </c>
      <c r="E466" s="6" t="s">
        <v>648</v>
      </c>
    </row>
    <row r="467" spans="2:5" ht="14.25" x14ac:dyDescent="0.2">
      <c r="C467" s="6" t="s">
        <v>1605</v>
      </c>
      <c r="D467" s="6" t="s">
        <v>1082</v>
      </c>
    </row>
    <row r="468" spans="2:5" ht="14.25" x14ac:dyDescent="0.2">
      <c r="C468" s="6" t="s">
        <v>1084</v>
      </c>
    </row>
    <row r="469" spans="2:5" ht="14.25" x14ac:dyDescent="0.2">
      <c r="C469" s="6" t="s">
        <v>1606</v>
      </c>
      <c r="D469" s="6" t="s">
        <v>1083</v>
      </c>
    </row>
    <row r="470" spans="2:5" ht="14.25" x14ac:dyDescent="0.2">
      <c r="C470" s="6" t="s">
        <v>1607</v>
      </c>
      <c r="D470" s="6" t="s">
        <v>1085</v>
      </c>
    </row>
    <row r="471" spans="2:5" ht="14.25" x14ac:dyDescent="0.2">
      <c r="C471" s="6" t="s">
        <v>1608</v>
      </c>
      <c r="D471" s="6" t="s">
        <v>1086</v>
      </c>
    </row>
    <row r="472" spans="2:5" ht="14.25" x14ac:dyDescent="0.2">
      <c r="C472" s="6" t="s">
        <v>1088</v>
      </c>
    </row>
    <row r="473" spans="2:5" ht="14.25" x14ac:dyDescent="0.2">
      <c r="C473" s="6" t="s">
        <v>1609</v>
      </c>
      <c r="D473" s="6" t="s">
        <v>1087</v>
      </c>
    </row>
    <row r="474" spans="2:5" ht="14.25" x14ac:dyDescent="0.2">
      <c r="C474" s="6" t="s">
        <v>1610</v>
      </c>
      <c r="D474" s="6" t="s">
        <v>1090</v>
      </c>
    </row>
    <row r="475" spans="2:5" ht="14.25" x14ac:dyDescent="0.2">
      <c r="B475" s="6" t="s">
        <v>1092</v>
      </c>
      <c r="C475" s="6" t="s">
        <v>1092</v>
      </c>
    </row>
    <row r="476" spans="2:5" ht="14.25" x14ac:dyDescent="0.2">
      <c r="C476" s="6" t="s">
        <v>1611</v>
      </c>
      <c r="D476" s="6" t="s">
        <v>1091</v>
      </c>
    </row>
    <row r="477" spans="2:5" ht="14.25" x14ac:dyDescent="0.2">
      <c r="C477" s="6" t="s">
        <v>1612</v>
      </c>
      <c r="D477" s="6" t="s">
        <v>1093</v>
      </c>
    </row>
    <row r="478" spans="2:5" ht="14.25" x14ac:dyDescent="0.2">
      <c r="C478" s="6" t="s">
        <v>1613</v>
      </c>
      <c r="D478" s="6" t="s">
        <v>1095</v>
      </c>
    </row>
    <row r="479" spans="2:5" ht="14.25" x14ac:dyDescent="0.2">
      <c r="C479" s="6" t="s">
        <v>1614</v>
      </c>
      <c r="D479" s="6" t="s">
        <v>1096</v>
      </c>
    </row>
    <row r="480" spans="2:5" ht="14.25" x14ac:dyDescent="0.2">
      <c r="C480" s="6" t="s">
        <v>1615</v>
      </c>
      <c r="D480" s="6" t="s">
        <v>1097</v>
      </c>
      <c r="E480" s="6" t="s">
        <v>661</v>
      </c>
    </row>
    <row r="481" spans="2:5" ht="14.25" x14ac:dyDescent="0.2">
      <c r="C481" s="6" t="s">
        <v>1616</v>
      </c>
      <c r="D481" s="6" t="s">
        <v>1098</v>
      </c>
    </row>
    <row r="482" spans="2:5" ht="14.25" x14ac:dyDescent="0.2">
      <c r="C482" s="6" t="s">
        <v>1617</v>
      </c>
      <c r="D482" s="6" t="s">
        <v>1099</v>
      </c>
      <c r="E482" s="6" t="s">
        <v>661</v>
      </c>
    </row>
    <row r="483" spans="2:5" ht="14.25" x14ac:dyDescent="0.2">
      <c r="C483" s="6" t="s">
        <v>1618</v>
      </c>
      <c r="D483" s="6" t="s">
        <v>1100</v>
      </c>
    </row>
    <row r="484" spans="2:5" ht="14.25" x14ac:dyDescent="0.2">
      <c r="C484" s="6" t="s">
        <v>1619</v>
      </c>
      <c r="D484" s="6" t="s">
        <v>1101</v>
      </c>
    </row>
    <row r="485" spans="2:5" ht="14.25" x14ac:dyDescent="0.2">
      <c r="C485" s="6" t="s">
        <v>1620</v>
      </c>
      <c r="D485" s="6" t="s">
        <v>1102</v>
      </c>
    </row>
    <row r="486" spans="2:5" ht="14.25" x14ac:dyDescent="0.2">
      <c r="C486" s="6" t="s">
        <v>1621</v>
      </c>
      <c r="D486" s="6" t="s">
        <v>1103</v>
      </c>
      <c r="E486" s="6" t="s">
        <v>661</v>
      </c>
    </row>
    <row r="487" spans="2:5" ht="14.25" x14ac:dyDescent="0.2">
      <c r="C487" s="6" t="s">
        <v>1622</v>
      </c>
      <c r="D487" s="6" t="s">
        <v>1104</v>
      </c>
    </row>
    <row r="488" spans="2:5" ht="14.25" x14ac:dyDescent="0.2">
      <c r="C488" s="6" t="s">
        <v>1623</v>
      </c>
      <c r="D488" s="6" t="s">
        <v>1105</v>
      </c>
    </row>
    <row r="489" spans="2:5" ht="14.25" x14ac:dyDescent="0.2">
      <c r="C489" s="6" t="s">
        <v>1624</v>
      </c>
      <c r="D489" s="6" t="s">
        <v>1106</v>
      </c>
    </row>
    <row r="490" spans="2:5" ht="14.25" x14ac:dyDescent="0.2">
      <c r="B490" s="6" t="s">
        <v>1108</v>
      </c>
      <c r="C490" s="6" t="s">
        <v>1109</v>
      </c>
    </row>
    <row r="491" spans="2:5" ht="14.25" x14ac:dyDescent="0.2">
      <c r="C491" s="6" t="s">
        <v>1625</v>
      </c>
      <c r="D491" s="6" t="s">
        <v>1107</v>
      </c>
      <c r="E491" s="6" t="s">
        <v>661</v>
      </c>
    </row>
    <row r="492" spans="2:5" ht="14.25" x14ac:dyDescent="0.2">
      <c r="C492" s="6" t="s">
        <v>1626</v>
      </c>
      <c r="D492" s="6" t="s">
        <v>1110</v>
      </c>
    </row>
    <row r="493" spans="2:5" ht="14.25" x14ac:dyDescent="0.2">
      <c r="C493" s="6" t="s">
        <v>1627</v>
      </c>
      <c r="D493" s="6" t="s">
        <v>1111</v>
      </c>
      <c r="E493" s="6" t="s">
        <v>787</v>
      </c>
    </row>
    <row r="494" spans="2:5" ht="14.25" x14ac:dyDescent="0.2">
      <c r="C494" s="6" t="s">
        <v>1628</v>
      </c>
      <c r="D494" s="6" t="s">
        <v>1190</v>
      </c>
    </row>
    <row r="495" spans="2:5" ht="14.25" x14ac:dyDescent="0.2">
      <c r="C495" s="6" t="s">
        <v>1113</v>
      </c>
      <c r="D495" s="6" t="s">
        <v>1113</v>
      </c>
      <c r="E495" s="6" t="s">
        <v>787</v>
      </c>
    </row>
    <row r="496" spans="2:5" ht="14.25" x14ac:dyDescent="0.2">
      <c r="C496" s="6" t="s">
        <v>1108</v>
      </c>
    </row>
    <row r="497" spans="1:5" ht="14.25" x14ac:dyDescent="0.2">
      <c r="C497" s="6" t="s">
        <v>1629</v>
      </c>
      <c r="D497" s="6" t="s">
        <v>1114</v>
      </c>
      <c r="E497" s="6" t="s">
        <v>641</v>
      </c>
    </row>
    <row r="498" spans="1:5" ht="14.25" x14ac:dyDescent="0.2">
      <c r="C498" s="6" t="s">
        <v>1630</v>
      </c>
      <c r="D498" s="6" t="s">
        <v>1180</v>
      </c>
      <c r="E498" s="6" t="s">
        <v>641</v>
      </c>
    </row>
    <row r="499" spans="1:5" ht="14.25" x14ac:dyDescent="0.2">
      <c r="C499" s="6" t="s">
        <v>1631</v>
      </c>
      <c r="D499" s="6" t="s">
        <v>1115</v>
      </c>
      <c r="E499" s="6" t="s">
        <v>641</v>
      </c>
    </row>
    <row r="500" spans="1:5" ht="14.25" x14ac:dyDescent="0.2">
      <c r="B500" s="6" t="s">
        <v>1117</v>
      </c>
      <c r="C500" s="6" t="s">
        <v>1118</v>
      </c>
    </row>
    <row r="501" spans="1:5" ht="14.25" x14ac:dyDescent="0.2">
      <c r="C501" s="6" t="s">
        <v>1632</v>
      </c>
      <c r="D501" s="6" t="s">
        <v>1116</v>
      </c>
    </row>
    <row r="502" spans="1:5" ht="14.25" x14ac:dyDescent="0.2">
      <c r="C502" s="6" t="s">
        <v>1633</v>
      </c>
      <c r="D502" s="6" t="s">
        <v>1119</v>
      </c>
      <c r="E502" s="6" t="s">
        <v>641</v>
      </c>
    </row>
    <row r="503" spans="1:5" ht="14.25" x14ac:dyDescent="0.2">
      <c r="C503" s="6" t="s">
        <v>1634</v>
      </c>
      <c r="D503" s="6" t="s">
        <v>1120</v>
      </c>
      <c r="E503" s="6" t="s">
        <v>641</v>
      </c>
    </row>
    <row r="504" spans="1:5" ht="14.25" x14ac:dyDescent="0.2">
      <c r="C504" s="6" t="s">
        <v>1635</v>
      </c>
      <c r="D504" s="6" t="s">
        <v>1121</v>
      </c>
      <c r="E504" s="6" t="s">
        <v>641</v>
      </c>
    </row>
    <row r="505" spans="1:5" ht="14.25" x14ac:dyDescent="0.2">
      <c r="C505" s="6" t="s">
        <v>1636</v>
      </c>
      <c r="D505" s="6" t="s">
        <v>1122</v>
      </c>
    </row>
    <row r="506" spans="1:5" ht="14.25" x14ac:dyDescent="0.2">
      <c r="C506" s="6" t="s">
        <v>1637</v>
      </c>
      <c r="D506" s="6" t="s">
        <v>1123</v>
      </c>
      <c r="E506" s="6" t="s">
        <v>648</v>
      </c>
    </row>
    <row r="507" spans="1:5" ht="14.25" x14ac:dyDescent="0.2">
      <c r="C507" s="6" t="s">
        <v>1125</v>
      </c>
    </row>
    <row r="508" spans="1:5" ht="14.25" x14ac:dyDescent="0.2">
      <c r="C508" s="6" t="s">
        <v>1638</v>
      </c>
      <c r="D508" s="6" t="s">
        <v>1124</v>
      </c>
      <c r="E508" s="6" t="s">
        <v>641</v>
      </c>
    </row>
    <row r="509" spans="1:5" ht="14.25" x14ac:dyDescent="0.2">
      <c r="C509" s="6" t="s">
        <v>1639</v>
      </c>
      <c r="D509" s="6" t="s">
        <v>1126</v>
      </c>
      <c r="E509" s="6" t="s">
        <v>641</v>
      </c>
    </row>
    <row r="511" spans="1:5" ht="14.25" x14ac:dyDescent="0.2">
      <c r="A511" s="6" t="s">
        <v>638</v>
      </c>
      <c r="B511" s="6" t="s">
        <v>639</v>
      </c>
      <c r="C511" s="6" t="s">
        <v>637</v>
      </c>
      <c r="D511" s="6" t="s">
        <v>1259</v>
      </c>
    </row>
    <row r="512" spans="1:5" ht="14.25" x14ac:dyDescent="0.2">
      <c r="D512" s="6" t="s">
        <v>636</v>
      </c>
      <c r="E512" s="6" t="s">
        <v>637</v>
      </c>
    </row>
    <row r="513" spans="1:5" ht="14.25" x14ac:dyDescent="0.2">
      <c r="A513" s="6" t="s">
        <v>1057</v>
      </c>
      <c r="B513" s="6" t="s">
        <v>1128</v>
      </c>
      <c r="C513" s="6" t="s">
        <v>1128</v>
      </c>
    </row>
    <row r="514" spans="1:5" ht="14.25" x14ac:dyDescent="0.2">
      <c r="C514" s="6" t="s">
        <v>1640</v>
      </c>
      <c r="D514" s="6" t="s">
        <v>1127</v>
      </c>
      <c r="E514" s="6" t="s">
        <v>641</v>
      </c>
    </row>
    <row r="515" spans="1:5" ht="14.25" x14ac:dyDescent="0.2">
      <c r="C515" s="6" t="s">
        <v>1641</v>
      </c>
      <c r="D515" s="6" t="s">
        <v>1129</v>
      </c>
      <c r="E515" s="6" t="s">
        <v>641</v>
      </c>
    </row>
    <row r="516" spans="1:5" ht="14.25" x14ac:dyDescent="0.2">
      <c r="C516" s="6" t="s">
        <v>1642</v>
      </c>
      <c r="D516" s="6" t="s">
        <v>1130</v>
      </c>
      <c r="E516" s="6" t="s">
        <v>641</v>
      </c>
    </row>
    <row r="517" spans="1:5" ht="14.25" x14ac:dyDescent="0.2">
      <c r="C517" s="6" t="s">
        <v>1643</v>
      </c>
      <c r="D517" s="6" t="s">
        <v>1131</v>
      </c>
    </row>
    <row r="518" spans="1:5" ht="14.25" x14ac:dyDescent="0.2">
      <c r="C518" s="6" t="s">
        <v>1644</v>
      </c>
      <c r="D518" s="6" t="s">
        <v>1132</v>
      </c>
      <c r="E518" s="6" t="s">
        <v>641</v>
      </c>
    </row>
    <row r="519" spans="1:5" ht="14.25" x14ac:dyDescent="0.2">
      <c r="C519" s="6" t="s">
        <v>1645</v>
      </c>
      <c r="D519" s="6" t="s">
        <v>1133</v>
      </c>
      <c r="E519" s="6" t="s">
        <v>641</v>
      </c>
    </row>
    <row r="520" spans="1:5" ht="14.25" x14ac:dyDescent="0.2">
      <c r="C520" s="6" t="s">
        <v>1646</v>
      </c>
      <c r="D520" s="6" t="s">
        <v>1134</v>
      </c>
    </row>
    <row r="521" spans="1:5" ht="14.25" x14ac:dyDescent="0.2">
      <c r="C521" s="6" t="s">
        <v>1647</v>
      </c>
      <c r="D521" s="6" t="s">
        <v>1135</v>
      </c>
    </row>
    <row r="522" spans="1:5" ht="14.25" x14ac:dyDescent="0.2">
      <c r="C522" s="6" t="s">
        <v>1648</v>
      </c>
      <c r="D522" s="6" t="s">
        <v>1136</v>
      </c>
      <c r="E522" s="6" t="s">
        <v>641</v>
      </c>
    </row>
    <row r="523" spans="1:5" ht="14.25" x14ac:dyDescent="0.2">
      <c r="C523" s="6" t="s">
        <v>1649</v>
      </c>
      <c r="D523" s="6" t="s">
        <v>1137</v>
      </c>
    </row>
    <row r="524" spans="1:5" ht="14.25" x14ac:dyDescent="0.2">
      <c r="C524" s="6" t="s">
        <v>1650</v>
      </c>
      <c r="D524" s="6" t="s">
        <v>1138</v>
      </c>
      <c r="E524" s="6" t="s">
        <v>641</v>
      </c>
    </row>
    <row r="525" spans="1:5" ht="14.25" x14ac:dyDescent="0.2">
      <c r="C525" s="6" t="s">
        <v>1651</v>
      </c>
      <c r="D525" s="6" t="s">
        <v>1139</v>
      </c>
      <c r="E525" s="6" t="s">
        <v>661</v>
      </c>
    </row>
    <row r="526" spans="1:5" ht="14.25" x14ac:dyDescent="0.2">
      <c r="C526" s="6" t="s">
        <v>1652</v>
      </c>
      <c r="D526" s="6" t="s">
        <v>1140</v>
      </c>
      <c r="E526" s="6" t="s">
        <v>648</v>
      </c>
    </row>
    <row r="527" spans="1:5" ht="14.25" x14ac:dyDescent="0.2">
      <c r="C527" s="6" t="s">
        <v>1653</v>
      </c>
      <c r="D527" s="6" t="s">
        <v>1141</v>
      </c>
      <c r="E527" s="6" t="s">
        <v>641</v>
      </c>
    </row>
    <row r="528" spans="1:5" ht="14.25" x14ac:dyDescent="0.2">
      <c r="C528" s="6" t="s">
        <v>1143</v>
      </c>
    </row>
    <row r="529" spans="1:5" ht="14.25" x14ac:dyDescent="0.2">
      <c r="C529" s="6" t="s">
        <v>1654</v>
      </c>
      <c r="D529" s="6" t="s">
        <v>1142</v>
      </c>
      <c r="E529" s="6" t="s">
        <v>641</v>
      </c>
    </row>
    <row r="530" spans="1:5" ht="14.25" x14ac:dyDescent="0.2">
      <c r="C530" s="6" t="s">
        <v>1655</v>
      </c>
      <c r="D530" s="6" t="s">
        <v>1144</v>
      </c>
      <c r="E530" s="6" t="s">
        <v>641</v>
      </c>
    </row>
    <row r="531" spans="1:5" ht="14.25" x14ac:dyDescent="0.2">
      <c r="B531" s="6" t="s">
        <v>1146</v>
      </c>
      <c r="C531" s="6" t="s">
        <v>1146</v>
      </c>
    </row>
    <row r="532" spans="1:5" ht="14.25" x14ac:dyDescent="0.2">
      <c r="C532" s="6" t="s">
        <v>1656</v>
      </c>
      <c r="D532" s="6" t="s">
        <v>1145</v>
      </c>
    </row>
    <row r="533" spans="1:5" ht="14.25" x14ac:dyDescent="0.2">
      <c r="C533" s="6" t="s">
        <v>1657</v>
      </c>
      <c r="D533" s="6" t="s">
        <v>1147</v>
      </c>
    </row>
    <row r="534" spans="1:5" ht="14.25" x14ac:dyDescent="0.2">
      <c r="C534" s="6" t="s">
        <v>1658</v>
      </c>
      <c r="D534" s="6" t="s">
        <v>1183</v>
      </c>
      <c r="E534" s="6" t="s">
        <v>641</v>
      </c>
    </row>
    <row r="535" spans="1:5" ht="14.25" x14ac:dyDescent="0.2">
      <c r="B535" s="6" t="s">
        <v>1150</v>
      </c>
      <c r="C535" s="6" t="s">
        <v>1150</v>
      </c>
    </row>
    <row r="536" spans="1:5" ht="14.25" x14ac:dyDescent="0.2">
      <c r="C536" s="6" t="s">
        <v>1659</v>
      </c>
      <c r="D536" s="6" t="s">
        <v>1149</v>
      </c>
      <c r="E536" s="6" t="s">
        <v>661</v>
      </c>
    </row>
    <row r="537" spans="1:5" ht="14.25" x14ac:dyDescent="0.2">
      <c r="C537" s="6" t="s">
        <v>1660</v>
      </c>
      <c r="D537" s="6" t="s">
        <v>1151</v>
      </c>
      <c r="E537" s="6" t="s">
        <v>661</v>
      </c>
    </row>
    <row r="538" spans="1:5" ht="14.25" x14ac:dyDescent="0.2">
      <c r="C538" s="6" t="s">
        <v>1661</v>
      </c>
      <c r="D538" s="6" t="s">
        <v>1152</v>
      </c>
      <c r="E538" s="6" t="s">
        <v>661</v>
      </c>
    </row>
    <row r="540" spans="1:5" ht="14.25" x14ac:dyDescent="0.2">
      <c r="A540" s="6" t="s">
        <v>638</v>
      </c>
      <c r="B540" s="6" t="s">
        <v>639</v>
      </c>
      <c r="C540" s="6" t="s">
        <v>637</v>
      </c>
      <c r="D540" s="6" t="s">
        <v>1259</v>
      </c>
    </row>
    <row r="541" spans="1:5" ht="14.25" x14ac:dyDescent="0.2">
      <c r="D541" s="6" t="s">
        <v>636</v>
      </c>
      <c r="E541" s="6" t="s">
        <v>637</v>
      </c>
    </row>
    <row r="542" spans="1:5" ht="14.25" x14ac:dyDescent="0.2">
      <c r="A542" s="6" t="s">
        <v>1154</v>
      </c>
      <c r="B542" s="6" t="s">
        <v>1154</v>
      </c>
      <c r="C542" s="6" t="s">
        <v>1154</v>
      </c>
    </row>
    <row r="543" spans="1:5" ht="14.25" x14ac:dyDescent="0.2">
      <c r="C543" s="6" t="s">
        <v>1662</v>
      </c>
      <c r="D543" s="6" t="s">
        <v>1153</v>
      </c>
      <c r="E543" s="6" t="s">
        <v>661</v>
      </c>
    </row>
    <row r="544" spans="1:5" ht="14.25" x14ac:dyDescent="0.2">
      <c r="C544" s="6" t="s">
        <v>1663</v>
      </c>
      <c r="D544" s="6" t="s">
        <v>1155</v>
      </c>
      <c r="E544" s="6" t="s">
        <v>661</v>
      </c>
    </row>
    <row r="545" spans="3:5" ht="14.25" x14ac:dyDescent="0.2">
      <c r="C545" s="6" t="s">
        <v>1664</v>
      </c>
      <c r="D545" s="6" t="s">
        <v>1156</v>
      </c>
    </row>
    <row r="546" spans="3:5" ht="14.25" x14ac:dyDescent="0.2">
      <c r="C546" s="6" t="s">
        <v>1665</v>
      </c>
      <c r="D546" s="6" t="s">
        <v>1157</v>
      </c>
      <c r="E546" s="6" t="s">
        <v>661</v>
      </c>
    </row>
    <row r="547" spans="3:5" ht="14.25" x14ac:dyDescent="0.2">
      <c r="C547" s="6" t="s">
        <v>1666</v>
      </c>
      <c r="D547" s="6" t="s">
        <v>1158</v>
      </c>
      <c r="E547" s="6" t="s">
        <v>661</v>
      </c>
    </row>
    <row r="548" spans="3:5" ht="14.25" x14ac:dyDescent="0.2">
      <c r="C548" s="6" t="s">
        <v>1667</v>
      </c>
      <c r="D548" s="6" t="s">
        <v>1159</v>
      </c>
      <c r="E548" s="6" t="s">
        <v>661</v>
      </c>
    </row>
    <row r="549" spans="3:5" ht="14.25" x14ac:dyDescent="0.2">
      <c r="C549" s="6" t="s">
        <v>1668</v>
      </c>
      <c r="D549" s="6" t="s">
        <v>1161</v>
      </c>
    </row>
    <row r="550" spans="3:5" ht="14.25" x14ac:dyDescent="0.2">
      <c r="C550" s="6" t="s">
        <v>1669</v>
      </c>
      <c r="D550" s="6" t="s">
        <v>1162</v>
      </c>
    </row>
    <row r="551" spans="3:5" ht="14.25" x14ac:dyDescent="0.2">
      <c r="C551" s="6" t="s">
        <v>1670</v>
      </c>
      <c r="D551" s="6" t="s">
        <v>1163</v>
      </c>
      <c r="E551" s="6" t="s">
        <v>661</v>
      </c>
    </row>
    <row r="552" spans="3:5" ht="14.25" x14ac:dyDescent="0.2">
      <c r="C552" s="6" t="s">
        <v>1671</v>
      </c>
      <c r="D552" s="6" t="s">
        <v>1164</v>
      </c>
    </row>
    <row r="553" spans="3:5" ht="14.25" x14ac:dyDescent="0.2">
      <c r="C553" s="6" t="s">
        <v>1672</v>
      </c>
      <c r="D553" s="6" t="s">
        <v>1165</v>
      </c>
    </row>
    <row r="554" spans="3:5" ht="14.25" x14ac:dyDescent="0.2">
      <c r="C554" s="6" t="s">
        <v>1673</v>
      </c>
      <c r="D554" s="6" t="s">
        <v>1167</v>
      </c>
    </row>
    <row r="555" spans="3:5" ht="14.25" x14ac:dyDescent="0.2">
      <c r="C555" s="6" t="s">
        <v>1674</v>
      </c>
      <c r="D555" s="6" t="s">
        <v>1168</v>
      </c>
      <c r="E555" s="6" t="s">
        <v>661</v>
      </c>
    </row>
    <row r="556" spans="3:5" ht="14.25" x14ac:dyDescent="0.2">
      <c r="C556" s="6" t="s">
        <v>1675</v>
      </c>
      <c r="D556" s="6" t="s">
        <v>1169</v>
      </c>
    </row>
    <row r="557" spans="3:5" ht="14.25" x14ac:dyDescent="0.2">
      <c r="C557" s="6" t="s">
        <v>1676</v>
      </c>
      <c r="D557" s="6" t="s">
        <v>1170</v>
      </c>
      <c r="E557" s="6" t="s">
        <v>661</v>
      </c>
    </row>
    <row r="558" spans="3:5" ht="14.25" x14ac:dyDescent="0.2">
      <c r="C558" s="6" t="s">
        <v>1677</v>
      </c>
      <c r="D558" s="6" t="s">
        <v>1172</v>
      </c>
      <c r="E558" s="6" t="s">
        <v>661</v>
      </c>
    </row>
    <row r="559" spans="3:5" ht="14.25" x14ac:dyDescent="0.2">
      <c r="C559" s="6" t="s">
        <v>1678</v>
      </c>
      <c r="D559" s="6" t="s">
        <v>1173</v>
      </c>
      <c r="E559" s="6" t="s">
        <v>661</v>
      </c>
    </row>
    <row r="561" spans="1:1" ht="14.25" x14ac:dyDescent="0.2">
      <c r="A561" s="6" t="s">
        <v>1679</v>
      </c>
    </row>
    <row r="562" spans="1:1" ht="14.25" x14ac:dyDescent="0.2">
      <c r="A562" s="6" t="s">
        <v>1680</v>
      </c>
    </row>
    <row r="563" spans="1:1" ht="14.25" x14ac:dyDescent="0.2">
      <c r="A563" s="6" t="s">
        <v>1681</v>
      </c>
    </row>
    <row r="564" spans="1:1" ht="14.25" x14ac:dyDescent="0.2">
      <c r="A564" s="6" t="s">
        <v>1682</v>
      </c>
    </row>
    <row r="565" spans="1:1" ht="14.25" x14ac:dyDescent="0.2">
      <c r="A565" s="6" t="s">
        <v>1683</v>
      </c>
    </row>
    <row r="566" spans="1:1" ht="14.25" x14ac:dyDescent="0.2">
      <c r="A566" s="6" t="s">
        <v>1684</v>
      </c>
    </row>
    <row r="567" spans="1:1" ht="14.25" x14ac:dyDescent="0.2">
      <c r="A567" s="6" t="s">
        <v>1685</v>
      </c>
    </row>
    <row r="568" spans="1:1" ht="14.25" x14ac:dyDescent="0.2">
      <c r="A568" s="6" t="s">
        <v>1686</v>
      </c>
    </row>
    <row r="569" spans="1:1" ht="14.25" x14ac:dyDescent="0.2">
      <c r="A569" s="6" t="s">
        <v>1687</v>
      </c>
    </row>
    <row r="571" spans="1:1" ht="14.25" x14ac:dyDescent="0.2">
      <c r="A571" s="6" t="s">
        <v>1688</v>
      </c>
    </row>
    <row r="572" spans="1:1" ht="14.25" x14ac:dyDescent="0.2">
      <c r="A572" s="6" t="s">
        <v>1689</v>
      </c>
    </row>
    <row r="573" spans="1:1" ht="14.25" x14ac:dyDescent="0.2">
      <c r="A573" s="6" t="s">
        <v>1690</v>
      </c>
    </row>
    <row r="574" spans="1:1" ht="14.25" x14ac:dyDescent="0.2">
      <c r="A574" s="6" t="s">
        <v>1691</v>
      </c>
    </row>
    <row r="575" spans="1:1" ht="14.25" x14ac:dyDescent="0.2">
      <c r="A575" s="6" t="s">
        <v>1692</v>
      </c>
    </row>
    <row r="576" spans="1:1" ht="14.25" x14ac:dyDescent="0.2">
      <c r="A576" s="6" t="s">
        <v>1693</v>
      </c>
    </row>
    <row r="577" spans="1:1" ht="14.25" x14ac:dyDescent="0.2">
      <c r="A577" s="6" t="s">
        <v>1694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3"/>
  <sheetViews>
    <sheetView showGridLines="0" zoomScaleNormal="100" workbookViewId="0"/>
  </sheetViews>
  <sheetFormatPr defaultColWidth="12.7109375" defaultRowHeight="12.75" x14ac:dyDescent="0.2"/>
  <cols>
    <col min="1" max="1" width="1.42578125" customWidth="1"/>
    <col min="2" max="2" width="9.28515625" customWidth="1"/>
    <col min="3" max="3" width="16.140625" customWidth="1"/>
    <col min="4" max="4" width="13.140625" customWidth="1"/>
    <col min="5" max="5" width="10.42578125" customWidth="1"/>
    <col min="6" max="6" width="16.85546875" customWidth="1"/>
    <col min="7" max="8" width="10.42578125" customWidth="1"/>
    <col min="9" max="9" width="3.5703125" customWidth="1"/>
    <col min="10" max="10" width="3.7109375" customWidth="1"/>
    <col min="11" max="11" width="10.28515625" customWidth="1"/>
    <col min="12" max="12" width="3.42578125" customWidth="1"/>
    <col min="13" max="13" width="10.28515625" customWidth="1"/>
    <col min="14" max="14" width="16.140625" customWidth="1"/>
    <col min="15" max="19" width="9.42578125" customWidth="1"/>
    <col min="20" max="20" width="3.85546875" customWidth="1"/>
    <col min="21" max="21" width="3.42578125" customWidth="1"/>
    <col min="22" max="22" width="10.28515625" customWidth="1"/>
  </cols>
  <sheetData>
    <row r="1" spans="1:22" ht="5.25" customHeight="1" x14ac:dyDescent="0.2">
      <c r="A1" t="s">
        <v>1695</v>
      </c>
      <c r="C1" s="14"/>
      <c r="D1" s="5"/>
      <c r="E1" s="5"/>
      <c r="F1" s="15"/>
      <c r="G1" s="5"/>
      <c r="H1" s="5"/>
      <c r="N1" s="16"/>
      <c r="O1" s="17"/>
      <c r="P1" s="17"/>
      <c r="Q1" s="17"/>
      <c r="R1" s="18"/>
      <c r="S1" s="18"/>
    </row>
    <row r="2" spans="1:22" ht="14.25" x14ac:dyDescent="0.2">
      <c r="C2" s="19" t="s">
        <v>1696</v>
      </c>
      <c r="D2" s="5"/>
      <c r="E2" s="5"/>
      <c r="F2" s="15"/>
      <c r="G2" s="5"/>
      <c r="H2" s="5"/>
      <c r="N2" s="16"/>
      <c r="O2" s="17"/>
      <c r="P2" s="17"/>
      <c r="Q2" s="17"/>
      <c r="R2" s="18"/>
      <c r="S2" s="18"/>
    </row>
    <row r="3" spans="1:22" ht="14.25" x14ac:dyDescent="0.2">
      <c r="B3" s="16"/>
      <c r="C3" s="20">
        <v>100000</v>
      </c>
      <c r="D3" s="5" t="s">
        <v>1697</v>
      </c>
      <c r="E3" s="5"/>
      <c r="F3" s="15" t="s">
        <v>1698</v>
      </c>
      <c r="G3" s="5"/>
      <c r="H3" s="5"/>
      <c r="N3" s="21"/>
      <c r="O3" s="17"/>
      <c r="P3" s="17"/>
      <c r="Q3" s="17"/>
      <c r="R3" s="22"/>
      <c r="S3" s="22"/>
    </row>
    <row r="4" spans="1:22" ht="5.25" customHeight="1" x14ac:dyDescent="0.2">
      <c r="C4" s="23"/>
      <c r="F4" s="24"/>
    </row>
    <row r="5" spans="1:22" ht="15" x14ac:dyDescent="0.25">
      <c r="B5" s="25" t="s">
        <v>1699</v>
      </c>
      <c r="C5" s="26" t="s">
        <v>522</v>
      </c>
      <c r="D5" s="27" t="s">
        <v>19</v>
      </c>
      <c r="E5" s="28" t="s">
        <v>1700</v>
      </c>
      <c r="F5" s="29" t="s">
        <v>1701</v>
      </c>
      <c r="G5" s="30" t="s">
        <v>1700</v>
      </c>
      <c r="H5" s="30" t="s">
        <v>1702</v>
      </c>
      <c r="J5" s="2" t="s">
        <v>1703</v>
      </c>
      <c r="K5" s="2"/>
      <c r="M5" s="25" t="s">
        <v>1699</v>
      </c>
      <c r="N5" s="28" t="s">
        <v>522</v>
      </c>
      <c r="O5" s="27" t="s">
        <v>17</v>
      </c>
      <c r="P5" s="28" t="s">
        <v>1700</v>
      </c>
      <c r="Q5" s="27" t="s">
        <v>1704</v>
      </c>
      <c r="R5" s="30" t="s">
        <v>1700</v>
      </c>
      <c r="S5" s="30" t="s">
        <v>1702</v>
      </c>
      <c r="U5" s="2" t="s">
        <v>1703</v>
      </c>
      <c r="V5" s="2"/>
    </row>
    <row r="6" spans="1:22" ht="15" x14ac:dyDescent="0.25">
      <c r="B6" s="31" t="s">
        <v>27</v>
      </c>
      <c r="C6" s="32">
        <f>VLOOKUP(B6,'Dados StatusInvest'!$A:$Z,26,0)</f>
        <v>1849003607.1800001</v>
      </c>
      <c r="D6" s="33">
        <f>VLOOKUP(B6,'Dados StatusInvest'!$A:$Z,20,0)/100</f>
        <v>0.24670000000000003</v>
      </c>
      <c r="E6" s="5" t="e">
        <f t="shared" ref="E6:E69" si="0">RANK(D6,$D$6:$D$443,0)</f>
        <v>#N/A</v>
      </c>
      <c r="F6" s="34">
        <f>IF(ISERROR(1/VLOOKUP(B6,#REF!,13,0)),0,1/VLOOKUP(B6,#REF!,13,0))</f>
        <v>0</v>
      </c>
      <c r="G6" s="35">
        <f t="shared" ref="G6:G69" si="1">RANK(F6,$F$6:$F$443,0)+RANK(F6,$F$6:$F$443,0)/1000000</f>
        <v>1.0000009999999999</v>
      </c>
      <c r="H6" s="36" t="e">
        <f t="shared" ref="H6:H69" si="2">G6+E6+IF(C6&lt;$C$3,1000,0)</f>
        <v>#N/A</v>
      </c>
      <c r="J6" s="4">
        <v>1</v>
      </c>
      <c r="K6" s="6" t="e">
        <f t="shared" ref="K6:K45" si="3">INDEX(B:B,MATCH(SMALL(H:H,J6),H:H,0))</f>
        <v>#N/A</v>
      </c>
      <c r="M6" s="31" t="s">
        <v>27</v>
      </c>
      <c r="N6" s="32">
        <f>VLOOKUP(M6,'Dados StatusInvest'!$A:$Z,26,0)</f>
        <v>1849003607.1800001</v>
      </c>
      <c r="O6" s="33">
        <f>VLOOKUP(M6,'Dados StatusInvest'!$A:$Z,18,0)/100</f>
        <v>0.34560000000000002</v>
      </c>
      <c r="P6" s="37" t="e">
        <f t="shared" ref="P6:P69" si="4">RANK(O6,$O$6:$O$443,0)</f>
        <v>#N/A</v>
      </c>
      <c r="Q6" s="38">
        <f>IF(ISERROR(1/VLOOKUP(M6,#REF!,6,0)),0,1/VLOOKUP(M6,#REF!,6,0))</f>
        <v>0</v>
      </c>
      <c r="R6" s="39">
        <f t="shared" ref="R6:R69" si="5">RANK(Q6,$Q$6:$Q$443,0)+RANK(Q6,$Q$6:$Q$443,0)/1000000</f>
        <v>1.0000009999999999</v>
      </c>
      <c r="S6" s="40" t="e">
        <f t="shared" ref="S6:S69" si="6">R6+P6+IF(N6&lt;$C$3,1000,0)</f>
        <v>#N/A</v>
      </c>
      <c r="U6" s="4">
        <v>1</v>
      </c>
      <c r="V6" s="6" t="e">
        <f t="shared" ref="V6:V45" si="7">INDEX(M:M,MATCH(SMALL(S:S,U6),S:S,0))</f>
        <v>#N/A</v>
      </c>
    </row>
    <row r="7" spans="1:22" ht="15" x14ac:dyDescent="0.25">
      <c r="B7" s="31" t="s">
        <v>26</v>
      </c>
      <c r="C7" s="32">
        <f>VLOOKUP(B7,'Dados StatusInvest'!$A:$Z,26,0)</f>
        <v>2134294218.5</v>
      </c>
      <c r="D7" s="33">
        <f>VLOOKUP(B7,'Dados StatusInvest'!$A:$Z,20,0)/100</f>
        <v>0.44290000000000002</v>
      </c>
      <c r="E7" s="5" t="e">
        <f t="shared" si="0"/>
        <v>#N/A</v>
      </c>
      <c r="F7" s="34">
        <f>IF(ISERROR(1/VLOOKUP(B7,#REF!,13,0)),0,1/VLOOKUP(B7,#REF!,13,0))</f>
        <v>0</v>
      </c>
      <c r="G7" s="35">
        <f t="shared" si="1"/>
        <v>1.0000009999999999</v>
      </c>
      <c r="H7" s="36" t="e">
        <f t="shared" si="2"/>
        <v>#N/A</v>
      </c>
      <c r="J7" s="4">
        <v>2</v>
      </c>
      <c r="K7" s="6" t="e">
        <f t="shared" si="3"/>
        <v>#N/A</v>
      </c>
      <c r="M7" s="31" t="s">
        <v>26</v>
      </c>
      <c r="N7" s="32">
        <f>VLOOKUP(M7,'Dados StatusInvest'!$A:$Z,26,0)</f>
        <v>2134294218.5</v>
      </c>
      <c r="O7" s="33">
        <f>VLOOKUP(M7,'Dados StatusInvest'!$A:$Z,18,0)/100</f>
        <v>0.63770000000000004</v>
      </c>
      <c r="P7" s="37" t="e">
        <f t="shared" si="4"/>
        <v>#N/A</v>
      </c>
      <c r="Q7" s="38">
        <f>IF(ISERROR(1/VLOOKUP(M7,#REF!,6,0)),0,1/VLOOKUP(M7,#REF!,6,0))</f>
        <v>0</v>
      </c>
      <c r="R7" s="39">
        <f t="shared" si="5"/>
        <v>1.0000009999999999</v>
      </c>
      <c r="S7" s="40" t="e">
        <f t="shared" si="6"/>
        <v>#N/A</v>
      </c>
      <c r="U7" s="4">
        <v>2</v>
      </c>
      <c r="V7" s="6" t="e">
        <f t="shared" si="7"/>
        <v>#N/A</v>
      </c>
    </row>
    <row r="8" spans="1:22" ht="15" x14ac:dyDescent="0.25">
      <c r="B8" s="31" t="s">
        <v>28</v>
      </c>
      <c r="C8" s="32">
        <f>VLOOKUP(B8,'Dados StatusInvest'!$A:$Z,26,0)</f>
        <v>694100733.67999995</v>
      </c>
      <c r="D8" s="33">
        <f>VLOOKUP(B8,'Dados StatusInvest'!$A:$Z,20,0)/100</f>
        <v>0</v>
      </c>
      <c r="E8" s="5" t="e">
        <f t="shared" si="0"/>
        <v>#N/A</v>
      </c>
      <c r="F8" s="34">
        <f>IF(ISERROR(1/VLOOKUP(B8,#REF!,13,0)),0,1/VLOOKUP(B8,#REF!,13,0))</f>
        <v>0</v>
      </c>
      <c r="G8" s="35">
        <f t="shared" si="1"/>
        <v>1.0000009999999999</v>
      </c>
      <c r="H8" s="36" t="e">
        <f t="shared" si="2"/>
        <v>#N/A</v>
      </c>
      <c r="J8" s="4">
        <v>3</v>
      </c>
      <c r="K8" s="6" t="e">
        <f t="shared" si="3"/>
        <v>#N/A</v>
      </c>
      <c r="M8" s="31" t="s">
        <v>28</v>
      </c>
      <c r="N8" s="32">
        <f>VLOOKUP(M8,'Dados StatusInvest'!$A:$Z,26,0)</f>
        <v>694100733.67999995</v>
      </c>
      <c r="O8" s="33">
        <f>VLOOKUP(M8,'Dados StatusInvest'!$A:$Z,18,0)/100</f>
        <v>0.18140000000000001</v>
      </c>
      <c r="P8" s="37" t="e">
        <f t="shared" si="4"/>
        <v>#N/A</v>
      </c>
      <c r="Q8" s="38">
        <f>IF(ISERROR(1/VLOOKUP(M8,#REF!,6,0)),0,1/VLOOKUP(M8,#REF!,6,0))</f>
        <v>0</v>
      </c>
      <c r="R8" s="39">
        <f t="shared" si="5"/>
        <v>1.0000009999999999</v>
      </c>
      <c r="S8" s="40" t="e">
        <f t="shared" si="6"/>
        <v>#N/A</v>
      </c>
      <c r="U8" s="4">
        <v>3</v>
      </c>
      <c r="V8" s="6" t="e">
        <f t="shared" si="7"/>
        <v>#N/A</v>
      </c>
    </row>
    <row r="9" spans="1:22" ht="15" x14ac:dyDescent="0.25">
      <c r="B9" s="31" t="s">
        <v>32</v>
      </c>
      <c r="C9" s="32">
        <f>VLOOKUP(B9,'Dados StatusInvest'!$A:$Z,26,0)</f>
        <v>435920144.29000002</v>
      </c>
      <c r="D9" s="33">
        <f>VLOOKUP(B9,'Dados StatusInvest'!$A:$Z,20,0)/100</f>
        <v>0.24670000000000003</v>
      </c>
      <c r="E9" s="5" t="e">
        <f t="shared" si="0"/>
        <v>#N/A</v>
      </c>
      <c r="F9" s="34">
        <f>IF(ISERROR(1/VLOOKUP(B9,#REF!,13,0)),0,1/VLOOKUP(B9,#REF!,13,0))</f>
        <v>0</v>
      </c>
      <c r="G9" s="35">
        <f t="shared" si="1"/>
        <v>1.0000009999999999</v>
      </c>
      <c r="H9" s="36" t="e">
        <f t="shared" si="2"/>
        <v>#N/A</v>
      </c>
      <c r="J9" s="4">
        <v>4</v>
      </c>
      <c r="K9" s="6" t="e">
        <f t="shared" si="3"/>
        <v>#N/A</v>
      </c>
      <c r="M9" s="31" t="s">
        <v>32</v>
      </c>
      <c r="N9" s="32">
        <f>VLOOKUP(M9,'Dados StatusInvest'!$A:$Z,26,0)</f>
        <v>435920144.29000002</v>
      </c>
      <c r="O9" s="33">
        <f>VLOOKUP(M9,'Dados StatusInvest'!$A:$Z,18,0)/100</f>
        <v>0.34560000000000002</v>
      </c>
      <c r="P9" s="37" t="e">
        <f t="shared" si="4"/>
        <v>#N/A</v>
      </c>
      <c r="Q9" s="38">
        <f>IF(ISERROR(1/VLOOKUP(M9,#REF!,6,0)),0,1/VLOOKUP(M9,#REF!,6,0))</f>
        <v>0</v>
      </c>
      <c r="R9" s="39">
        <f t="shared" si="5"/>
        <v>1.0000009999999999</v>
      </c>
      <c r="S9" s="40" t="e">
        <f t="shared" si="6"/>
        <v>#N/A</v>
      </c>
      <c r="U9" s="4">
        <v>4</v>
      </c>
      <c r="V9" s="6" t="e">
        <f t="shared" si="7"/>
        <v>#N/A</v>
      </c>
    </row>
    <row r="10" spans="1:22" ht="15" x14ac:dyDescent="0.25">
      <c r="B10" s="31" t="s">
        <v>29</v>
      </c>
      <c r="C10" s="32">
        <f>VLOOKUP(B10,'Dados StatusInvest'!$A:$Z,26,0)</f>
        <v>547525791.53999996</v>
      </c>
      <c r="D10" s="33">
        <f>VLOOKUP(B10,'Dados StatusInvest'!$A:$Z,20,0)/100</f>
        <v>0</v>
      </c>
      <c r="E10" s="5" t="e">
        <f t="shared" si="0"/>
        <v>#N/A</v>
      </c>
      <c r="F10" s="34">
        <f>IF(ISERROR(1/VLOOKUP(B10,#REF!,13,0)),0,1/VLOOKUP(B10,#REF!,13,0))</f>
        <v>0</v>
      </c>
      <c r="G10" s="35">
        <f t="shared" si="1"/>
        <v>1.0000009999999999</v>
      </c>
      <c r="H10" s="36" t="e">
        <f t="shared" si="2"/>
        <v>#N/A</v>
      </c>
      <c r="J10" s="4">
        <v>5</v>
      </c>
      <c r="K10" s="6" t="e">
        <f t="shared" si="3"/>
        <v>#N/A</v>
      </c>
      <c r="M10" s="31" t="s">
        <v>29</v>
      </c>
      <c r="N10" s="32">
        <f>VLOOKUP(M10,'Dados StatusInvest'!$A:$Z,26,0)</f>
        <v>547525791.53999996</v>
      </c>
      <c r="O10" s="33">
        <f>VLOOKUP(M10,'Dados StatusInvest'!$A:$Z,18,0)/100</f>
        <v>0.15</v>
      </c>
      <c r="P10" s="37" t="e">
        <f t="shared" si="4"/>
        <v>#N/A</v>
      </c>
      <c r="Q10" s="38">
        <f>IF(ISERROR(1/VLOOKUP(M10,#REF!,6,0)),0,1/VLOOKUP(M10,#REF!,6,0))</f>
        <v>0</v>
      </c>
      <c r="R10" s="39">
        <f t="shared" si="5"/>
        <v>1.0000009999999999</v>
      </c>
      <c r="S10" s="40" t="e">
        <f t="shared" si="6"/>
        <v>#N/A</v>
      </c>
      <c r="U10" s="4">
        <v>5</v>
      </c>
      <c r="V10" s="6" t="e">
        <f t="shared" si="7"/>
        <v>#N/A</v>
      </c>
    </row>
    <row r="11" spans="1:22" ht="15" x14ac:dyDescent="0.25">
      <c r="B11" s="31" t="s">
        <v>30</v>
      </c>
      <c r="C11" s="32">
        <f>VLOOKUP(B11,'Dados StatusInvest'!$A:$Z,26,0)</f>
        <v>322348349.18000001</v>
      </c>
      <c r="D11" s="33">
        <f>VLOOKUP(B11,'Dados StatusInvest'!$A:$Z,20,0)/100</f>
        <v>0.11599999999999999</v>
      </c>
      <c r="E11" s="5" t="e">
        <f t="shared" si="0"/>
        <v>#N/A</v>
      </c>
      <c r="F11" s="34">
        <f>IF(ISERROR(1/VLOOKUP(B11,#REF!,13,0)),0,1/VLOOKUP(B11,#REF!,13,0))</f>
        <v>0</v>
      </c>
      <c r="G11" s="35">
        <f t="shared" si="1"/>
        <v>1.0000009999999999</v>
      </c>
      <c r="H11" s="36" t="e">
        <f t="shared" si="2"/>
        <v>#N/A</v>
      </c>
      <c r="J11" s="4">
        <v>6</v>
      </c>
      <c r="K11" s="6" t="e">
        <f t="shared" si="3"/>
        <v>#N/A</v>
      </c>
      <c r="M11" s="31" t="s">
        <v>30</v>
      </c>
      <c r="N11" s="32">
        <f>VLOOKUP(M11,'Dados StatusInvest'!$A:$Z,26,0)</f>
        <v>322348349.18000001</v>
      </c>
      <c r="O11" s="33">
        <f>VLOOKUP(M11,'Dados StatusInvest'!$A:$Z,18,0)/100</f>
        <v>0.20920000000000002</v>
      </c>
      <c r="P11" s="37" t="e">
        <f t="shared" si="4"/>
        <v>#N/A</v>
      </c>
      <c r="Q11" s="38">
        <f>IF(ISERROR(1/VLOOKUP(M11,#REF!,6,0)),0,1/VLOOKUP(M11,#REF!,6,0))</f>
        <v>0</v>
      </c>
      <c r="R11" s="39">
        <f t="shared" si="5"/>
        <v>1.0000009999999999</v>
      </c>
      <c r="S11" s="40" t="e">
        <f t="shared" si="6"/>
        <v>#N/A</v>
      </c>
      <c r="U11" s="4">
        <v>6</v>
      </c>
      <c r="V11" s="6" t="e">
        <f t="shared" si="7"/>
        <v>#N/A</v>
      </c>
    </row>
    <row r="12" spans="1:22" ht="15" x14ac:dyDescent="0.25">
      <c r="B12" s="31" t="s">
        <v>38</v>
      </c>
      <c r="C12" s="32">
        <f>VLOOKUP(B12,'Dados StatusInvest'!$A:$Z,26,0)</f>
        <v>442550218.95999998</v>
      </c>
      <c r="D12" s="33">
        <f>VLOOKUP(B12,'Dados StatusInvest'!$A:$Z,20,0)/100</f>
        <v>0</v>
      </c>
      <c r="E12" s="5" t="e">
        <f t="shared" si="0"/>
        <v>#N/A</v>
      </c>
      <c r="F12" s="34">
        <f>IF(ISERROR(1/VLOOKUP(B12,#REF!,13,0)),0,1/VLOOKUP(B12,#REF!,13,0))</f>
        <v>0</v>
      </c>
      <c r="G12" s="35">
        <f t="shared" si="1"/>
        <v>1.0000009999999999</v>
      </c>
      <c r="H12" s="36" t="e">
        <f t="shared" si="2"/>
        <v>#N/A</v>
      </c>
      <c r="J12" s="4">
        <v>7</v>
      </c>
      <c r="K12" s="6" t="e">
        <f t="shared" si="3"/>
        <v>#N/A</v>
      </c>
      <c r="M12" s="31" t="s">
        <v>38</v>
      </c>
      <c r="N12" s="32">
        <f>VLOOKUP(M12,'Dados StatusInvest'!$A:$Z,26,0)</f>
        <v>442550218.95999998</v>
      </c>
      <c r="O12" s="33">
        <f>VLOOKUP(M12,'Dados StatusInvest'!$A:$Z,18,0)/100</f>
        <v>0.13750000000000001</v>
      </c>
      <c r="P12" s="37" t="e">
        <f t="shared" si="4"/>
        <v>#N/A</v>
      </c>
      <c r="Q12" s="38">
        <f>IF(ISERROR(1/VLOOKUP(M12,#REF!,6,0)),0,1/VLOOKUP(M12,#REF!,6,0))</f>
        <v>0</v>
      </c>
      <c r="R12" s="39">
        <f t="shared" si="5"/>
        <v>1.0000009999999999</v>
      </c>
      <c r="S12" s="40" t="e">
        <f t="shared" si="6"/>
        <v>#N/A</v>
      </c>
      <c r="U12" s="4">
        <v>7</v>
      </c>
      <c r="V12" s="6" t="e">
        <f t="shared" si="7"/>
        <v>#N/A</v>
      </c>
    </row>
    <row r="13" spans="1:22" ht="15" x14ac:dyDescent="0.25">
      <c r="B13" s="31" t="s">
        <v>31</v>
      </c>
      <c r="C13" s="32">
        <f>VLOOKUP(B13,'Dados StatusInvest'!$A:$Z,26,0)</f>
        <v>441814373.95999998</v>
      </c>
      <c r="D13" s="33">
        <f>VLOOKUP(B13,'Dados StatusInvest'!$A:$Z,20,0)/100</f>
        <v>-5.8600000000000006E-2</v>
      </c>
      <c r="E13" s="5" t="e">
        <f t="shared" si="0"/>
        <v>#N/A</v>
      </c>
      <c r="F13" s="34">
        <f>IF(ISERROR(1/VLOOKUP(B13,#REF!,13,0)),0,1/VLOOKUP(B13,#REF!,13,0))</f>
        <v>0</v>
      </c>
      <c r="G13" s="35">
        <f t="shared" si="1"/>
        <v>1.0000009999999999</v>
      </c>
      <c r="H13" s="36" t="e">
        <f t="shared" si="2"/>
        <v>#N/A</v>
      </c>
      <c r="J13" s="4">
        <v>8</v>
      </c>
      <c r="K13" s="6" t="e">
        <f t="shared" si="3"/>
        <v>#N/A</v>
      </c>
      <c r="M13" s="31" t="s">
        <v>31</v>
      </c>
      <c r="N13" s="32">
        <f>VLOOKUP(M13,'Dados StatusInvest'!$A:$Z,26,0)</f>
        <v>441814373.95999998</v>
      </c>
      <c r="O13" s="33">
        <f>VLOOKUP(M13,'Dados StatusInvest'!$A:$Z,18,0)/100</f>
        <v>1.54E-2</v>
      </c>
      <c r="P13" s="37" t="e">
        <f t="shared" si="4"/>
        <v>#N/A</v>
      </c>
      <c r="Q13" s="38">
        <f>IF(ISERROR(1/VLOOKUP(M13,#REF!,6,0)),0,1/VLOOKUP(M13,#REF!,6,0))</f>
        <v>0</v>
      </c>
      <c r="R13" s="39">
        <f t="shared" si="5"/>
        <v>1.0000009999999999</v>
      </c>
      <c r="S13" s="40" t="e">
        <f t="shared" si="6"/>
        <v>#N/A</v>
      </c>
      <c r="U13" s="4">
        <v>8</v>
      </c>
      <c r="V13" s="6" t="e">
        <f t="shared" si="7"/>
        <v>#N/A</v>
      </c>
    </row>
    <row r="14" spans="1:22" ht="15" x14ac:dyDescent="0.25">
      <c r="B14" s="31" t="s">
        <v>1705</v>
      </c>
      <c r="C14" s="32" t="e">
        <f>VLOOKUP(B14,'Dados StatusInvest'!$A:$Z,26,0)</f>
        <v>#N/A</v>
      </c>
      <c r="D14" s="33" t="e">
        <f>VLOOKUP(B14,'Dados StatusInvest'!$A:$Z,20,0)/100</f>
        <v>#N/A</v>
      </c>
      <c r="E14" s="5" t="e">
        <f t="shared" si="0"/>
        <v>#N/A</v>
      </c>
      <c r="F14" s="34">
        <f>IF(ISERROR(1/VLOOKUP(B14,#REF!,13,0)),0,1/VLOOKUP(B14,#REF!,13,0))</f>
        <v>0</v>
      </c>
      <c r="G14" s="35">
        <f t="shared" si="1"/>
        <v>1.0000009999999999</v>
      </c>
      <c r="H14" s="36" t="e">
        <f t="shared" si="2"/>
        <v>#N/A</v>
      </c>
      <c r="J14" s="4">
        <v>9</v>
      </c>
      <c r="K14" s="6" t="e">
        <f t="shared" si="3"/>
        <v>#N/A</v>
      </c>
      <c r="M14" s="31" t="s">
        <v>1705</v>
      </c>
      <c r="N14" s="32" t="e">
        <f>VLOOKUP(M14,'Dados StatusInvest'!$A:$Z,26,0)</f>
        <v>#N/A</v>
      </c>
      <c r="O14" s="33" t="e">
        <f>VLOOKUP(M14,'Dados StatusInvest'!$A:$Z,18,0)/100</f>
        <v>#N/A</v>
      </c>
      <c r="P14" s="37" t="e">
        <f t="shared" si="4"/>
        <v>#N/A</v>
      </c>
      <c r="Q14" s="38">
        <f>IF(ISERROR(1/VLOOKUP(M14,#REF!,6,0)),0,1/VLOOKUP(M14,#REF!,6,0))</f>
        <v>0</v>
      </c>
      <c r="R14" s="39">
        <f t="shared" si="5"/>
        <v>1.0000009999999999</v>
      </c>
      <c r="S14" s="40" t="e">
        <f t="shared" si="6"/>
        <v>#N/A</v>
      </c>
      <c r="U14" s="4">
        <v>9</v>
      </c>
      <c r="V14" s="6" t="e">
        <f t="shared" si="7"/>
        <v>#N/A</v>
      </c>
    </row>
    <row r="15" spans="1:22" ht="15" x14ac:dyDescent="0.25">
      <c r="B15" s="31" t="s">
        <v>101</v>
      </c>
      <c r="C15" s="32">
        <f>VLOOKUP(B15,'Dados StatusInvest'!$A:$Z,26,0)</f>
        <v>33381855.789999999</v>
      </c>
      <c r="D15" s="33">
        <f>VLOOKUP(B15,'Dados StatusInvest'!$A:$Z,20,0)/100</f>
        <v>0</v>
      </c>
      <c r="E15" s="5" t="e">
        <f t="shared" si="0"/>
        <v>#N/A</v>
      </c>
      <c r="F15" s="34">
        <f>IF(ISERROR(1/VLOOKUP(B15,#REF!,13,0)),0,1/VLOOKUP(B15,#REF!,13,0))</f>
        <v>0</v>
      </c>
      <c r="G15" s="35">
        <f t="shared" si="1"/>
        <v>1.0000009999999999</v>
      </c>
      <c r="H15" s="36" t="e">
        <f t="shared" si="2"/>
        <v>#N/A</v>
      </c>
      <c r="J15" s="4">
        <v>10</v>
      </c>
      <c r="K15" s="6" t="e">
        <f t="shared" si="3"/>
        <v>#N/A</v>
      </c>
      <c r="M15" s="31" t="s">
        <v>101</v>
      </c>
      <c r="N15" s="32">
        <f>VLOOKUP(M15,'Dados StatusInvest'!$A:$Z,26,0)</f>
        <v>33381855.789999999</v>
      </c>
      <c r="O15" s="33">
        <f>VLOOKUP(M15,'Dados StatusInvest'!$A:$Z,18,0)/100</f>
        <v>-0.17679999999999998</v>
      </c>
      <c r="P15" s="37" t="e">
        <f t="shared" si="4"/>
        <v>#N/A</v>
      </c>
      <c r="Q15" s="38">
        <f>IF(ISERROR(1/VLOOKUP(M15,#REF!,6,0)),0,1/VLOOKUP(M15,#REF!,6,0))</f>
        <v>0</v>
      </c>
      <c r="R15" s="39">
        <f t="shared" si="5"/>
        <v>1.0000009999999999</v>
      </c>
      <c r="S15" s="40" t="e">
        <f t="shared" si="6"/>
        <v>#N/A</v>
      </c>
      <c r="U15" s="4">
        <v>10</v>
      </c>
      <c r="V15" s="6" t="e">
        <f t="shared" si="7"/>
        <v>#N/A</v>
      </c>
    </row>
    <row r="16" spans="1:22" ht="15" x14ac:dyDescent="0.25">
      <c r="B16" s="31" t="s">
        <v>44</v>
      </c>
      <c r="C16" s="32">
        <f>VLOOKUP(B16,'Dados StatusInvest'!$A:$Z,26,0)</f>
        <v>270010276.63999999</v>
      </c>
      <c r="D16" s="33">
        <f>VLOOKUP(B16,'Dados StatusInvest'!$A:$Z,20,0)/100</f>
        <v>0.20019999999999999</v>
      </c>
      <c r="E16" s="5" t="e">
        <f t="shared" si="0"/>
        <v>#N/A</v>
      </c>
      <c r="F16" s="34">
        <f>IF(ISERROR(1/VLOOKUP(B16,#REF!,13,0)),0,1/VLOOKUP(B16,#REF!,13,0))</f>
        <v>0</v>
      </c>
      <c r="G16" s="35">
        <f t="shared" si="1"/>
        <v>1.0000009999999999</v>
      </c>
      <c r="H16" s="36" t="e">
        <f t="shared" si="2"/>
        <v>#N/A</v>
      </c>
      <c r="J16" s="4">
        <v>11</v>
      </c>
      <c r="K16" s="6" t="e">
        <f t="shared" si="3"/>
        <v>#N/A</v>
      </c>
      <c r="M16" s="31" t="s">
        <v>44</v>
      </c>
      <c r="N16" s="32">
        <f>VLOOKUP(M16,'Dados StatusInvest'!$A:$Z,26,0)</f>
        <v>270010276.63999999</v>
      </c>
      <c r="O16" s="33">
        <f>VLOOKUP(M16,'Dados StatusInvest'!$A:$Z,18,0)/100</f>
        <v>0.17050000000000001</v>
      </c>
      <c r="P16" s="37" t="e">
        <f t="shared" si="4"/>
        <v>#N/A</v>
      </c>
      <c r="Q16" s="38">
        <f>IF(ISERROR(1/VLOOKUP(M16,#REF!,6,0)),0,1/VLOOKUP(M16,#REF!,6,0))</f>
        <v>0</v>
      </c>
      <c r="R16" s="39">
        <f t="shared" si="5"/>
        <v>1.0000009999999999</v>
      </c>
      <c r="S16" s="40" t="e">
        <f t="shared" si="6"/>
        <v>#N/A</v>
      </c>
      <c r="U16" s="4">
        <v>11</v>
      </c>
      <c r="V16" s="6" t="e">
        <f t="shared" si="7"/>
        <v>#N/A</v>
      </c>
    </row>
    <row r="17" spans="2:22" ht="15" x14ac:dyDescent="0.25">
      <c r="B17" s="31" t="s">
        <v>35</v>
      </c>
      <c r="C17" s="32">
        <f>VLOOKUP(B17,'Dados StatusInvest'!$A:$Z,26,0)</f>
        <v>228395209.56999999</v>
      </c>
      <c r="D17" s="33">
        <f>VLOOKUP(B17,'Dados StatusInvest'!$A:$Z,20,0)/100</f>
        <v>0.21440000000000001</v>
      </c>
      <c r="E17" s="5" t="e">
        <f t="shared" si="0"/>
        <v>#N/A</v>
      </c>
      <c r="F17" s="34">
        <f>IF(ISERROR(1/VLOOKUP(B17,#REF!,13,0)),0,1/VLOOKUP(B17,#REF!,13,0))</f>
        <v>0</v>
      </c>
      <c r="G17" s="35">
        <f t="shared" si="1"/>
        <v>1.0000009999999999</v>
      </c>
      <c r="H17" s="36" t="e">
        <f t="shared" si="2"/>
        <v>#N/A</v>
      </c>
      <c r="J17" s="4">
        <v>12</v>
      </c>
      <c r="K17" s="6" t="e">
        <f t="shared" si="3"/>
        <v>#N/A</v>
      </c>
      <c r="M17" s="31" t="s">
        <v>35</v>
      </c>
      <c r="N17" s="32">
        <f>VLOOKUP(M17,'Dados StatusInvest'!$A:$Z,26,0)</f>
        <v>228395209.56999999</v>
      </c>
      <c r="O17" s="33">
        <f>VLOOKUP(M17,'Dados StatusInvest'!$A:$Z,18,0)/100</f>
        <v>0.54610000000000003</v>
      </c>
      <c r="P17" s="37" t="e">
        <f t="shared" si="4"/>
        <v>#N/A</v>
      </c>
      <c r="Q17" s="38">
        <f>IF(ISERROR(1/VLOOKUP(M17,#REF!,6,0)),0,1/VLOOKUP(M17,#REF!,6,0))</f>
        <v>0</v>
      </c>
      <c r="R17" s="39">
        <f t="shared" si="5"/>
        <v>1.0000009999999999</v>
      </c>
      <c r="S17" s="40" t="e">
        <f t="shared" si="6"/>
        <v>#N/A</v>
      </c>
      <c r="U17" s="4">
        <v>12</v>
      </c>
      <c r="V17" s="6" t="e">
        <f t="shared" si="7"/>
        <v>#N/A</v>
      </c>
    </row>
    <row r="18" spans="2:22" ht="15" x14ac:dyDescent="0.25">
      <c r="B18" s="31" t="s">
        <v>48</v>
      </c>
      <c r="C18" s="32">
        <f>VLOOKUP(B18,'Dados StatusInvest'!$A:$Z,26,0)</f>
        <v>278314948.86000001</v>
      </c>
      <c r="D18" s="33">
        <f>VLOOKUP(B18,'Dados StatusInvest'!$A:$Z,20,0)/100</f>
        <v>7.9000000000000001E-2</v>
      </c>
      <c r="E18" s="5" t="e">
        <f t="shared" si="0"/>
        <v>#N/A</v>
      </c>
      <c r="F18" s="34">
        <f>IF(ISERROR(1/VLOOKUP(B18,#REF!,13,0)),0,1/VLOOKUP(B18,#REF!,13,0))</f>
        <v>0</v>
      </c>
      <c r="G18" s="35">
        <f t="shared" si="1"/>
        <v>1.0000009999999999</v>
      </c>
      <c r="H18" s="36" t="e">
        <f t="shared" si="2"/>
        <v>#N/A</v>
      </c>
      <c r="J18" s="4">
        <v>13</v>
      </c>
      <c r="K18" s="6" t="e">
        <f t="shared" si="3"/>
        <v>#N/A</v>
      </c>
      <c r="M18" s="31" t="s">
        <v>48</v>
      </c>
      <c r="N18" s="32">
        <f>VLOOKUP(M18,'Dados StatusInvest'!$A:$Z,26,0)</f>
        <v>278314948.86000001</v>
      </c>
      <c r="O18" s="33">
        <f>VLOOKUP(M18,'Dados StatusInvest'!$A:$Z,18,0)/100</f>
        <v>0.10099999999999999</v>
      </c>
      <c r="P18" s="37" t="e">
        <f t="shared" si="4"/>
        <v>#N/A</v>
      </c>
      <c r="Q18" s="38">
        <f>IF(ISERROR(1/VLOOKUP(M18,#REF!,6,0)),0,1/VLOOKUP(M18,#REF!,6,0))</f>
        <v>0</v>
      </c>
      <c r="R18" s="39">
        <f t="shared" si="5"/>
        <v>1.0000009999999999</v>
      </c>
      <c r="S18" s="40" t="e">
        <f t="shared" si="6"/>
        <v>#N/A</v>
      </c>
      <c r="U18" s="4">
        <v>13</v>
      </c>
      <c r="V18" s="6" t="e">
        <f t="shared" si="7"/>
        <v>#N/A</v>
      </c>
    </row>
    <row r="19" spans="2:22" ht="15" x14ac:dyDescent="0.25">
      <c r="B19" s="31" t="s">
        <v>41</v>
      </c>
      <c r="C19" s="32">
        <f>VLOOKUP(B19,'Dados StatusInvest'!$A:$Z,26,0)</f>
        <v>164105863.06999999</v>
      </c>
      <c r="D19" s="33">
        <f>VLOOKUP(B19,'Dados StatusInvest'!$A:$Z,20,0)/100</f>
        <v>0.18510000000000001</v>
      </c>
      <c r="E19" s="5" t="e">
        <f t="shared" si="0"/>
        <v>#N/A</v>
      </c>
      <c r="F19" s="34">
        <f>IF(ISERROR(1/VLOOKUP(B19,#REF!,13,0)),0,1/VLOOKUP(B19,#REF!,13,0))</f>
        <v>0</v>
      </c>
      <c r="G19" s="35">
        <f t="shared" si="1"/>
        <v>1.0000009999999999</v>
      </c>
      <c r="H19" s="36" t="e">
        <f t="shared" si="2"/>
        <v>#N/A</v>
      </c>
      <c r="J19" s="4">
        <v>14</v>
      </c>
      <c r="K19" s="6" t="e">
        <f t="shared" si="3"/>
        <v>#N/A</v>
      </c>
      <c r="M19" s="31" t="s">
        <v>41</v>
      </c>
      <c r="N19" s="32">
        <f>VLOOKUP(M19,'Dados StatusInvest'!$A:$Z,26,0)</f>
        <v>164105863.06999999</v>
      </c>
      <c r="O19" s="33">
        <f>VLOOKUP(M19,'Dados StatusInvest'!$A:$Z,18,0)/100</f>
        <v>0.20920000000000002</v>
      </c>
      <c r="P19" s="37" t="e">
        <f t="shared" si="4"/>
        <v>#N/A</v>
      </c>
      <c r="Q19" s="38">
        <f>IF(ISERROR(1/VLOOKUP(M19,#REF!,6,0)),0,1/VLOOKUP(M19,#REF!,6,0))</f>
        <v>0</v>
      </c>
      <c r="R19" s="39">
        <f t="shared" si="5"/>
        <v>1.0000009999999999</v>
      </c>
      <c r="S19" s="40" t="e">
        <f t="shared" si="6"/>
        <v>#N/A</v>
      </c>
      <c r="U19" s="4">
        <v>14</v>
      </c>
      <c r="V19" s="6" t="e">
        <f t="shared" si="7"/>
        <v>#N/A</v>
      </c>
    </row>
    <row r="20" spans="2:22" ht="15" x14ac:dyDescent="0.25">
      <c r="B20" s="31" t="s">
        <v>39</v>
      </c>
      <c r="C20" s="32">
        <f>VLOOKUP(B20,'Dados StatusInvest'!$A:$Z,26,0)</f>
        <v>448266991.54000002</v>
      </c>
      <c r="D20" s="33">
        <f>VLOOKUP(B20,'Dados StatusInvest'!$A:$Z,20,0)/100</f>
        <v>0.1188</v>
      </c>
      <c r="E20" s="5" t="e">
        <f t="shared" si="0"/>
        <v>#N/A</v>
      </c>
      <c r="F20" s="34">
        <f>IF(ISERROR(1/VLOOKUP(B20,#REF!,13,0)),0,1/VLOOKUP(B20,#REF!,13,0))</f>
        <v>0</v>
      </c>
      <c r="G20" s="35">
        <f t="shared" si="1"/>
        <v>1.0000009999999999</v>
      </c>
      <c r="H20" s="36" t="e">
        <f t="shared" si="2"/>
        <v>#N/A</v>
      </c>
      <c r="J20" s="4">
        <v>15</v>
      </c>
      <c r="K20" s="6" t="e">
        <f t="shared" si="3"/>
        <v>#N/A</v>
      </c>
      <c r="M20" s="31" t="s">
        <v>39</v>
      </c>
      <c r="N20" s="32">
        <f>VLOOKUP(M20,'Dados StatusInvest'!$A:$Z,26,0)</f>
        <v>448266991.54000002</v>
      </c>
      <c r="O20" s="33">
        <f>VLOOKUP(M20,'Dados StatusInvest'!$A:$Z,18,0)/100</f>
        <v>0.25869999999999999</v>
      </c>
      <c r="P20" s="37" t="e">
        <f t="shared" si="4"/>
        <v>#N/A</v>
      </c>
      <c r="Q20" s="38">
        <f>IF(ISERROR(1/VLOOKUP(M20,#REF!,6,0)),0,1/VLOOKUP(M20,#REF!,6,0))</f>
        <v>0</v>
      </c>
      <c r="R20" s="39">
        <f t="shared" si="5"/>
        <v>1.0000009999999999</v>
      </c>
      <c r="S20" s="40" t="e">
        <f t="shared" si="6"/>
        <v>#N/A</v>
      </c>
      <c r="U20" s="4">
        <v>15</v>
      </c>
      <c r="V20" s="6" t="e">
        <f t="shared" si="7"/>
        <v>#N/A</v>
      </c>
    </row>
    <row r="21" spans="2:22" ht="15" x14ac:dyDescent="0.25">
      <c r="B21" s="31" t="s">
        <v>46</v>
      </c>
      <c r="C21" s="32">
        <f>VLOOKUP(B21,'Dados StatusInvest'!$A:$Z,26,0)</f>
        <v>248577769.61000001</v>
      </c>
      <c r="D21" s="33">
        <f>VLOOKUP(B21,'Dados StatusInvest'!$A:$Z,20,0)/100</f>
        <v>0.22789999999999999</v>
      </c>
      <c r="E21" s="5" t="e">
        <f t="shared" si="0"/>
        <v>#N/A</v>
      </c>
      <c r="F21" s="34">
        <f>IF(ISERROR(1/VLOOKUP(B21,#REF!,13,0)),0,1/VLOOKUP(B21,#REF!,13,0))</f>
        <v>0</v>
      </c>
      <c r="G21" s="35">
        <f t="shared" si="1"/>
        <v>1.0000009999999999</v>
      </c>
      <c r="H21" s="36" t="e">
        <f t="shared" si="2"/>
        <v>#N/A</v>
      </c>
      <c r="J21" s="4">
        <v>16</v>
      </c>
      <c r="K21" s="6" t="e">
        <f t="shared" si="3"/>
        <v>#N/A</v>
      </c>
      <c r="M21" s="31" t="s">
        <v>46</v>
      </c>
      <c r="N21" s="32">
        <f>VLOOKUP(M21,'Dados StatusInvest'!$A:$Z,26,0)</f>
        <v>248577769.61000001</v>
      </c>
      <c r="O21" s="33">
        <f>VLOOKUP(M21,'Dados StatusInvest'!$A:$Z,18,0)/100</f>
        <v>0.30320000000000003</v>
      </c>
      <c r="P21" s="37" t="e">
        <f t="shared" si="4"/>
        <v>#N/A</v>
      </c>
      <c r="Q21" s="38">
        <f>IF(ISERROR(1/VLOOKUP(M21,#REF!,6,0)),0,1/VLOOKUP(M21,#REF!,6,0))</f>
        <v>0</v>
      </c>
      <c r="R21" s="39">
        <f t="shared" si="5"/>
        <v>1.0000009999999999</v>
      </c>
      <c r="S21" s="40" t="e">
        <f t="shared" si="6"/>
        <v>#N/A</v>
      </c>
      <c r="U21" s="4">
        <v>16</v>
      </c>
      <c r="V21" s="6" t="e">
        <f t="shared" si="7"/>
        <v>#N/A</v>
      </c>
    </row>
    <row r="22" spans="2:22" ht="15" x14ac:dyDescent="0.25">
      <c r="B22" s="31" t="s">
        <v>51</v>
      </c>
      <c r="C22" s="32">
        <f>VLOOKUP(B22,'Dados StatusInvest'!$A:$Z,26,0)</f>
        <v>172545222.61000001</v>
      </c>
      <c r="D22" s="33">
        <f>VLOOKUP(B22,'Dados StatusInvest'!$A:$Z,20,0)/100</f>
        <v>-5.6999999999999993E-3</v>
      </c>
      <c r="E22" s="5" t="e">
        <f t="shared" si="0"/>
        <v>#N/A</v>
      </c>
      <c r="F22" s="34">
        <f>IF(ISERROR(1/VLOOKUP(B22,#REF!,13,0)),0,1/VLOOKUP(B22,#REF!,13,0))</f>
        <v>0</v>
      </c>
      <c r="G22" s="35">
        <f t="shared" si="1"/>
        <v>1.0000009999999999</v>
      </c>
      <c r="H22" s="36" t="e">
        <f t="shared" si="2"/>
        <v>#N/A</v>
      </c>
      <c r="J22" s="4">
        <v>17</v>
      </c>
      <c r="K22" s="6" t="e">
        <f t="shared" si="3"/>
        <v>#N/A</v>
      </c>
      <c r="M22" s="31" t="s">
        <v>51</v>
      </c>
      <c r="N22" s="32">
        <f>VLOOKUP(M22,'Dados StatusInvest'!$A:$Z,26,0)</f>
        <v>172545222.61000001</v>
      </c>
      <c r="O22" s="33">
        <f>VLOOKUP(M22,'Dados StatusInvest'!$A:$Z,18,0)/100</f>
        <v>2.35E-2</v>
      </c>
      <c r="P22" s="37" t="e">
        <f t="shared" si="4"/>
        <v>#N/A</v>
      </c>
      <c r="Q22" s="38">
        <f>IF(ISERROR(1/VLOOKUP(M22,#REF!,6,0)),0,1/VLOOKUP(M22,#REF!,6,0))</f>
        <v>0</v>
      </c>
      <c r="R22" s="39">
        <f t="shared" si="5"/>
        <v>1.0000009999999999</v>
      </c>
      <c r="S22" s="40" t="e">
        <f t="shared" si="6"/>
        <v>#N/A</v>
      </c>
      <c r="U22" s="4">
        <v>17</v>
      </c>
      <c r="V22" s="6" t="e">
        <f t="shared" si="7"/>
        <v>#N/A</v>
      </c>
    </row>
    <row r="23" spans="2:22" ht="15" x14ac:dyDescent="0.25">
      <c r="B23" s="31" t="s">
        <v>33</v>
      </c>
      <c r="C23" s="32">
        <f>VLOOKUP(B23,'Dados StatusInvest'!$A:$Z,26,0)</f>
        <v>287056299.25</v>
      </c>
      <c r="D23" s="33">
        <f>VLOOKUP(B23,'Dados StatusInvest'!$A:$Z,20,0)/100</f>
        <v>0.1003</v>
      </c>
      <c r="E23" s="5" t="e">
        <f t="shared" si="0"/>
        <v>#N/A</v>
      </c>
      <c r="F23" s="34">
        <f>IF(ISERROR(1/VLOOKUP(B23,#REF!,13,0)),0,1/VLOOKUP(B23,#REF!,13,0))</f>
        <v>0</v>
      </c>
      <c r="G23" s="35">
        <f t="shared" si="1"/>
        <v>1.0000009999999999</v>
      </c>
      <c r="H23" s="36" t="e">
        <f t="shared" si="2"/>
        <v>#N/A</v>
      </c>
      <c r="J23" s="4">
        <v>18</v>
      </c>
      <c r="K23" s="6" t="e">
        <f t="shared" si="3"/>
        <v>#N/A</v>
      </c>
      <c r="M23" s="31" t="s">
        <v>33</v>
      </c>
      <c r="N23" s="32">
        <f>VLOOKUP(M23,'Dados StatusInvest'!$A:$Z,26,0)</f>
        <v>287056299.25</v>
      </c>
      <c r="O23" s="33">
        <f>VLOOKUP(M23,'Dados StatusInvest'!$A:$Z,18,0)/100</f>
        <v>0.85780000000000001</v>
      </c>
      <c r="P23" s="37" t="e">
        <f t="shared" si="4"/>
        <v>#N/A</v>
      </c>
      <c r="Q23" s="38">
        <f>IF(ISERROR(1/VLOOKUP(M23,#REF!,6,0)),0,1/VLOOKUP(M23,#REF!,6,0))</f>
        <v>0</v>
      </c>
      <c r="R23" s="39">
        <f t="shared" si="5"/>
        <v>1.0000009999999999</v>
      </c>
      <c r="S23" s="40" t="e">
        <f t="shared" si="6"/>
        <v>#N/A</v>
      </c>
      <c r="U23" s="4">
        <v>18</v>
      </c>
      <c r="V23" s="6" t="e">
        <f t="shared" si="7"/>
        <v>#N/A</v>
      </c>
    </row>
    <row r="24" spans="2:22" ht="15" x14ac:dyDescent="0.25">
      <c r="B24" s="31" t="s">
        <v>52</v>
      </c>
      <c r="C24" s="32">
        <f>VLOOKUP(B24,'Dados StatusInvest'!$A:$Z,26,0)</f>
        <v>614805285.20000005</v>
      </c>
      <c r="D24" s="33">
        <f>VLOOKUP(B24,'Dados StatusInvest'!$A:$Z,20,0)/100</f>
        <v>2.2200000000000001E-2</v>
      </c>
      <c r="E24" s="5" t="e">
        <f t="shared" si="0"/>
        <v>#N/A</v>
      </c>
      <c r="F24" s="34">
        <f>IF(ISERROR(1/VLOOKUP(B24,#REF!,13,0)),0,1/VLOOKUP(B24,#REF!,13,0))</f>
        <v>0</v>
      </c>
      <c r="G24" s="35">
        <f t="shared" si="1"/>
        <v>1.0000009999999999</v>
      </c>
      <c r="H24" s="36" t="e">
        <f t="shared" si="2"/>
        <v>#N/A</v>
      </c>
      <c r="J24" s="4">
        <v>19</v>
      </c>
      <c r="K24" s="6" t="e">
        <f t="shared" si="3"/>
        <v>#N/A</v>
      </c>
      <c r="M24" s="31" t="s">
        <v>52</v>
      </c>
      <c r="N24" s="32">
        <f>VLOOKUP(M24,'Dados StatusInvest'!$A:$Z,26,0)</f>
        <v>614805285.20000005</v>
      </c>
      <c r="O24" s="33">
        <f>VLOOKUP(M24,'Dados StatusInvest'!$A:$Z,18,0)/100</f>
        <v>-1.6000000000000001E-3</v>
      </c>
      <c r="P24" s="37" t="e">
        <f t="shared" si="4"/>
        <v>#N/A</v>
      </c>
      <c r="Q24" s="38">
        <f>IF(ISERROR(1/VLOOKUP(M24,#REF!,6,0)),0,1/VLOOKUP(M24,#REF!,6,0))</f>
        <v>0</v>
      </c>
      <c r="R24" s="39">
        <f t="shared" si="5"/>
        <v>1.0000009999999999</v>
      </c>
      <c r="S24" s="40" t="e">
        <f t="shared" si="6"/>
        <v>#N/A</v>
      </c>
      <c r="U24" s="4">
        <v>19</v>
      </c>
      <c r="V24" s="6" t="e">
        <f t="shared" si="7"/>
        <v>#N/A</v>
      </c>
    </row>
    <row r="25" spans="2:22" ht="15" x14ac:dyDescent="0.25">
      <c r="B25" s="31" t="s">
        <v>59</v>
      </c>
      <c r="C25" s="32">
        <f>VLOOKUP(B25,'Dados StatusInvest'!$A:$Z,26,0)</f>
        <v>167346991.81999999</v>
      </c>
      <c r="D25" s="33">
        <f>VLOOKUP(B25,'Dados StatusInvest'!$A:$Z,20,0)/100</f>
        <v>4.9000000000000002E-2</v>
      </c>
      <c r="E25" s="5" t="e">
        <f t="shared" si="0"/>
        <v>#N/A</v>
      </c>
      <c r="F25" s="34">
        <f>IF(ISERROR(1/VLOOKUP(B25,#REF!,13,0)),0,1/VLOOKUP(B25,#REF!,13,0))</f>
        <v>0</v>
      </c>
      <c r="G25" s="35">
        <f t="shared" si="1"/>
        <v>1.0000009999999999</v>
      </c>
      <c r="H25" s="36" t="e">
        <f t="shared" si="2"/>
        <v>#N/A</v>
      </c>
      <c r="J25" s="4">
        <v>20</v>
      </c>
      <c r="K25" s="6" t="e">
        <f t="shared" si="3"/>
        <v>#N/A</v>
      </c>
      <c r="M25" s="31" t="s">
        <v>59</v>
      </c>
      <c r="N25" s="32">
        <f>VLOOKUP(M25,'Dados StatusInvest'!$A:$Z,26,0)</f>
        <v>167346991.81999999</v>
      </c>
      <c r="O25" s="33">
        <f>VLOOKUP(M25,'Dados StatusInvest'!$A:$Z,18,0)/100</f>
        <v>-6.0000000000000001E-3</v>
      </c>
      <c r="P25" s="37" t="e">
        <f t="shared" si="4"/>
        <v>#N/A</v>
      </c>
      <c r="Q25" s="38">
        <f>IF(ISERROR(1/VLOOKUP(M25,#REF!,6,0)),0,1/VLOOKUP(M25,#REF!,6,0))</f>
        <v>0</v>
      </c>
      <c r="R25" s="39">
        <f t="shared" si="5"/>
        <v>1.0000009999999999</v>
      </c>
      <c r="S25" s="40" t="e">
        <f t="shared" si="6"/>
        <v>#N/A</v>
      </c>
      <c r="U25" s="4">
        <v>20</v>
      </c>
      <c r="V25" s="6" t="e">
        <f t="shared" si="7"/>
        <v>#N/A</v>
      </c>
    </row>
    <row r="26" spans="2:22" ht="15" x14ac:dyDescent="0.25">
      <c r="B26" s="31" t="s">
        <v>37</v>
      </c>
      <c r="C26" s="32">
        <f>VLOOKUP(B26,'Dados StatusInvest'!$A:$Z,26,0)</f>
        <v>384287036.25</v>
      </c>
      <c r="D26" s="33">
        <f>VLOOKUP(B26,'Dados StatusInvest'!$A:$Z,20,0)/100</f>
        <v>0.30760000000000004</v>
      </c>
      <c r="E26" s="5" t="e">
        <f t="shared" si="0"/>
        <v>#N/A</v>
      </c>
      <c r="F26" s="34">
        <f>IF(ISERROR(1/VLOOKUP(B26,#REF!,13,0)),0,1/VLOOKUP(B26,#REF!,13,0))</f>
        <v>0</v>
      </c>
      <c r="G26" s="35">
        <f t="shared" si="1"/>
        <v>1.0000009999999999</v>
      </c>
      <c r="H26" s="36" t="e">
        <f t="shared" si="2"/>
        <v>#N/A</v>
      </c>
      <c r="J26" s="4">
        <v>21</v>
      </c>
      <c r="K26" s="6" t="e">
        <f t="shared" si="3"/>
        <v>#N/A</v>
      </c>
      <c r="M26" s="31" t="s">
        <v>37</v>
      </c>
      <c r="N26" s="32">
        <f>VLOOKUP(M26,'Dados StatusInvest'!$A:$Z,26,0)</f>
        <v>384287036.25</v>
      </c>
      <c r="O26" s="33">
        <f>VLOOKUP(M26,'Dados StatusInvest'!$A:$Z,18,0)/100</f>
        <v>0.37719999999999998</v>
      </c>
      <c r="P26" s="37" t="e">
        <f t="shared" si="4"/>
        <v>#N/A</v>
      </c>
      <c r="Q26" s="38">
        <f>IF(ISERROR(1/VLOOKUP(M26,#REF!,6,0)),0,1/VLOOKUP(M26,#REF!,6,0))</f>
        <v>0</v>
      </c>
      <c r="R26" s="39">
        <f t="shared" si="5"/>
        <v>1.0000009999999999</v>
      </c>
      <c r="S26" s="40" t="e">
        <f t="shared" si="6"/>
        <v>#N/A</v>
      </c>
      <c r="U26" s="4">
        <v>21</v>
      </c>
      <c r="V26" s="6" t="e">
        <f t="shared" si="7"/>
        <v>#N/A</v>
      </c>
    </row>
    <row r="27" spans="2:22" ht="15" x14ac:dyDescent="0.25">
      <c r="B27" s="31" t="s">
        <v>78</v>
      </c>
      <c r="C27" s="32">
        <f>VLOOKUP(B27,'Dados StatusInvest'!$A:$Z,26,0)</f>
        <v>72539901.930000007</v>
      </c>
      <c r="D27" s="33">
        <f>VLOOKUP(B27,'Dados StatusInvest'!$A:$Z,20,0)/100</f>
        <v>5.3E-3</v>
      </c>
      <c r="E27" s="5" t="e">
        <f t="shared" si="0"/>
        <v>#N/A</v>
      </c>
      <c r="F27" s="34">
        <f>IF(ISERROR(1/VLOOKUP(B27,#REF!,13,0)),0,1/VLOOKUP(B27,#REF!,13,0))</f>
        <v>0</v>
      </c>
      <c r="G27" s="35">
        <f t="shared" si="1"/>
        <v>1.0000009999999999</v>
      </c>
      <c r="H27" s="36" t="e">
        <f t="shared" si="2"/>
        <v>#N/A</v>
      </c>
      <c r="J27" s="4">
        <v>22</v>
      </c>
      <c r="K27" s="6" t="e">
        <f t="shared" si="3"/>
        <v>#N/A</v>
      </c>
      <c r="M27" s="31" t="s">
        <v>78</v>
      </c>
      <c r="N27" s="32">
        <f>VLOOKUP(M27,'Dados StatusInvest'!$A:$Z,26,0)</f>
        <v>72539901.930000007</v>
      </c>
      <c r="O27" s="33">
        <f>VLOOKUP(M27,'Dados StatusInvest'!$A:$Z,18,0)/100</f>
        <v>-3.2300000000000002E-2</v>
      </c>
      <c r="P27" s="37" t="e">
        <f t="shared" si="4"/>
        <v>#N/A</v>
      </c>
      <c r="Q27" s="38">
        <f>IF(ISERROR(1/VLOOKUP(M27,#REF!,6,0)),0,1/VLOOKUP(M27,#REF!,6,0))</f>
        <v>0</v>
      </c>
      <c r="R27" s="39">
        <f t="shared" si="5"/>
        <v>1.0000009999999999</v>
      </c>
      <c r="S27" s="40" t="e">
        <f t="shared" si="6"/>
        <v>#N/A</v>
      </c>
      <c r="U27" s="4">
        <v>22</v>
      </c>
      <c r="V27" s="6" t="e">
        <f t="shared" si="7"/>
        <v>#N/A</v>
      </c>
    </row>
    <row r="28" spans="2:22" ht="15" x14ac:dyDescent="0.25">
      <c r="B28" s="31" t="s">
        <v>75</v>
      </c>
      <c r="C28" s="32">
        <f>VLOOKUP(B28,'Dados StatusInvest'!$A:$Z,26,0)</f>
        <v>118172550.81999999</v>
      </c>
      <c r="D28" s="33">
        <f>VLOOKUP(B28,'Dados StatusInvest'!$A:$Z,20,0)/100</f>
        <v>0.1686</v>
      </c>
      <c r="E28" s="5" t="e">
        <f t="shared" si="0"/>
        <v>#N/A</v>
      </c>
      <c r="F28" s="34">
        <f>IF(ISERROR(1/VLOOKUP(B28,#REF!,13,0)),0,1/VLOOKUP(B28,#REF!,13,0))</f>
        <v>0</v>
      </c>
      <c r="G28" s="35">
        <f t="shared" si="1"/>
        <v>1.0000009999999999</v>
      </c>
      <c r="H28" s="36" t="e">
        <f t="shared" si="2"/>
        <v>#N/A</v>
      </c>
      <c r="J28" s="4">
        <v>23</v>
      </c>
      <c r="K28" s="6" t="e">
        <f t="shared" si="3"/>
        <v>#N/A</v>
      </c>
      <c r="M28" s="31" t="s">
        <v>75</v>
      </c>
      <c r="N28" s="32">
        <f>VLOOKUP(M28,'Dados StatusInvest'!$A:$Z,26,0)</f>
        <v>118172550.81999999</v>
      </c>
      <c r="O28" s="33">
        <f>VLOOKUP(M28,'Dados StatusInvest'!$A:$Z,18,0)/100</f>
        <v>0.1512</v>
      </c>
      <c r="P28" s="37" t="e">
        <f t="shared" si="4"/>
        <v>#N/A</v>
      </c>
      <c r="Q28" s="38">
        <f>IF(ISERROR(1/VLOOKUP(M28,#REF!,6,0)),0,1/VLOOKUP(M28,#REF!,6,0))</f>
        <v>0</v>
      </c>
      <c r="R28" s="39">
        <f t="shared" si="5"/>
        <v>1.0000009999999999</v>
      </c>
      <c r="S28" s="40" t="e">
        <f t="shared" si="6"/>
        <v>#N/A</v>
      </c>
      <c r="U28" s="4">
        <v>23</v>
      </c>
      <c r="V28" s="6" t="e">
        <f t="shared" si="7"/>
        <v>#N/A</v>
      </c>
    </row>
    <row r="29" spans="2:22" ht="15" x14ac:dyDescent="0.25">
      <c r="B29" s="31" t="s">
        <v>66</v>
      </c>
      <c r="C29" s="32">
        <f>VLOOKUP(B29,'Dados StatusInvest'!$A:$Z,26,0)</f>
        <v>152808095.18000001</v>
      </c>
      <c r="D29" s="33">
        <f>VLOOKUP(B29,'Dados StatusInvest'!$A:$Z,20,0)/100</f>
        <v>2.4799999999999999E-2</v>
      </c>
      <c r="E29" s="5" t="e">
        <f t="shared" si="0"/>
        <v>#N/A</v>
      </c>
      <c r="F29" s="34">
        <f>IF(ISERROR(1/VLOOKUP(B29,#REF!,13,0)),0,1/VLOOKUP(B29,#REF!,13,0))</f>
        <v>0</v>
      </c>
      <c r="G29" s="35">
        <f t="shared" si="1"/>
        <v>1.0000009999999999</v>
      </c>
      <c r="H29" s="36" t="e">
        <f t="shared" si="2"/>
        <v>#N/A</v>
      </c>
      <c r="J29" s="4">
        <v>24</v>
      </c>
      <c r="K29" s="6" t="e">
        <f t="shared" si="3"/>
        <v>#N/A</v>
      </c>
      <c r="M29" s="31" t="s">
        <v>66</v>
      </c>
      <c r="N29" s="32">
        <f>VLOOKUP(M29,'Dados StatusInvest'!$A:$Z,26,0)</f>
        <v>152808095.18000001</v>
      </c>
      <c r="O29" s="33">
        <f>VLOOKUP(M29,'Dados StatusInvest'!$A:$Z,18,0)/100</f>
        <v>-7.9299999999999995E-2</v>
      </c>
      <c r="P29" s="37" t="e">
        <f t="shared" si="4"/>
        <v>#N/A</v>
      </c>
      <c r="Q29" s="38">
        <f>IF(ISERROR(1/VLOOKUP(M29,#REF!,6,0)),0,1/VLOOKUP(M29,#REF!,6,0))</f>
        <v>0</v>
      </c>
      <c r="R29" s="39">
        <f t="shared" si="5"/>
        <v>1.0000009999999999</v>
      </c>
      <c r="S29" s="40" t="e">
        <f t="shared" si="6"/>
        <v>#N/A</v>
      </c>
      <c r="U29" s="4">
        <v>24</v>
      </c>
      <c r="V29" s="6" t="e">
        <f t="shared" si="7"/>
        <v>#N/A</v>
      </c>
    </row>
    <row r="30" spans="2:22" ht="15" x14ac:dyDescent="0.25">
      <c r="B30" s="31" t="s">
        <v>90</v>
      </c>
      <c r="C30" s="32">
        <f>VLOOKUP(B30,'Dados StatusInvest'!$A:$Z,26,0)</f>
        <v>66816568.43</v>
      </c>
      <c r="D30" s="33">
        <f>VLOOKUP(B30,'Dados StatusInvest'!$A:$Z,20,0)/100</f>
        <v>-8.1000000000000003E-2</v>
      </c>
      <c r="E30" s="5" t="e">
        <f t="shared" si="0"/>
        <v>#N/A</v>
      </c>
      <c r="F30" s="34">
        <f>IF(ISERROR(1/VLOOKUP(B30,#REF!,13,0)),0,1/VLOOKUP(B30,#REF!,13,0))</f>
        <v>0</v>
      </c>
      <c r="G30" s="35">
        <f t="shared" si="1"/>
        <v>1.0000009999999999</v>
      </c>
      <c r="H30" s="36" t="e">
        <f t="shared" si="2"/>
        <v>#N/A</v>
      </c>
      <c r="J30" s="4">
        <v>25</v>
      </c>
      <c r="K30" s="6" t="e">
        <f t="shared" si="3"/>
        <v>#N/A</v>
      </c>
      <c r="M30" s="31" t="s">
        <v>90</v>
      </c>
      <c r="N30" s="32">
        <f>VLOOKUP(M30,'Dados StatusInvest'!$A:$Z,26,0)</f>
        <v>66816568.43</v>
      </c>
      <c r="O30" s="33">
        <f>VLOOKUP(M30,'Dados StatusInvest'!$A:$Z,18,0)/100</f>
        <v>3.7200000000000004E-2</v>
      </c>
      <c r="P30" s="37" t="e">
        <f t="shared" si="4"/>
        <v>#N/A</v>
      </c>
      <c r="Q30" s="38">
        <f>IF(ISERROR(1/VLOOKUP(M30,#REF!,6,0)),0,1/VLOOKUP(M30,#REF!,6,0))</f>
        <v>0</v>
      </c>
      <c r="R30" s="39">
        <f t="shared" si="5"/>
        <v>1.0000009999999999</v>
      </c>
      <c r="S30" s="40" t="e">
        <f t="shared" si="6"/>
        <v>#N/A</v>
      </c>
      <c r="U30" s="4">
        <v>25</v>
      </c>
      <c r="V30" s="6" t="e">
        <f t="shared" si="7"/>
        <v>#N/A</v>
      </c>
    </row>
    <row r="31" spans="2:22" ht="15" x14ac:dyDescent="0.25">
      <c r="B31" s="31" t="s">
        <v>43</v>
      </c>
      <c r="C31" s="32">
        <f>VLOOKUP(B31,'Dados StatusInvest'!$A:$Z,26,0)</f>
        <v>205132542.11000001</v>
      </c>
      <c r="D31" s="33">
        <f>VLOOKUP(B31,'Dados StatusInvest'!$A:$Z,20,0)/100</f>
        <v>0</v>
      </c>
      <c r="E31" s="5" t="e">
        <f t="shared" si="0"/>
        <v>#N/A</v>
      </c>
      <c r="F31" s="34">
        <f>IF(ISERROR(1/VLOOKUP(B31,#REF!,13,0)),0,1/VLOOKUP(B31,#REF!,13,0))</f>
        <v>0</v>
      </c>
      <c r="G31" s="35">
        <f t="shared" si="1"/>
        <v>1.0000009999999999</v>
      </c>
      <c r="H31" s="36" t="e">
        <f t="shared" si="2"/>
        <v>#N/A</v>
      </c>
      <c r="J31" s="4">
        <v>26</v>
      </c>
      <c r="K31" s="6" t="e">
        <f t="shared" si="3"/>
        <v>#N/A</v>
      </c>
      <c r="M31" s="31" t="s">
        <v>43</v>
      </c>
      <c r="N31" s="32">
        <f>VLOOKUP(M31,'Dados StatusInvest'!$A:$Z,26,0)</f>
        <v>205132542.11000001</v>
      </c>
      <c r="O31" s="33">
        <f>VLOOKUP(M31,'Dados StatusInvest'!$A:$Z,18,0)/100</f>
        <v>0.1925</v>
      </c>
      <c r="P31" s="37" t="e">
        <f t="shared" si="4"/>
        <v>#N/A</v>
      </c>
      <c r="Q31" s="38">
        <f>IF(ISERROR(1/VLOOKUP(M31,#REF!,6,0)),0,1/VLOOKUP(M31,#REF!,6,0))</f>
        <v>0</v>
      </c>
      <c r="R31" s="39">
        <f t="shared" si="5"/>
        <v>1.0000009999999999</v>
      </c>
      <c r="S31" s="40" t="e">
        <f t="shared" si="6"/>
        <v>#N/A</v>
      </c>
      <c r="U31" s="4">
        <v>26</v>
      </c>
      <c r="V31" s="6" t="e">
        <f t="shared" si="7"/>
        <v>#N/A</v>
      </c>
    </row>
    <row r="32" spans="2:22" ht="15" x14ac:dyDescent="0.25">
      <c r="B32" s="31" t="s">
        <v>1706</v>
      </c>
      <c r="C32" s="32" t="e">
        <f>VLOOKUP(B32,'Dados StatusInvest'!$A:$Z,26,0)</f>
        <v>#N/A</v>
      </c>
      <c r="D32" s="33" t="e">
        <f>VLOOKUP(B32,'Dados StatusInvest'!$A:$Z,20,0)/100</f>
        <v>#N/A</v>
      </c>
      <c r="E32" s="5" t="e">
        <f t="shared" si="0"/>
        <v>#N/A</v>
      </c>
      <c r="F32" s="34">
        <f>IF(ISERROR(1/VLOOKUP(B32,#REF!,13,0)),0,1/VLOOKUP(B32,#REF!,13,0))</f>
        <v>0</v>
      </c>
      <c r="G32" s="35">
        <f t="shared" si="1"/>
        <v>1.0000009999999999</v>
      </c>
      <c r="H32" s="36" t="e">
        <f t="shared" si="2"/>
        <v>#N/A</v>
      </c>
      <c r="J32" s="4">
        <v>27</v>
      </c>
      <c r="K32" s="6" t="e">
        <f t="shared" si="3"/>
        <v>#N/A</v>
      </c>
      <c r="M32" s="31" t="s">
        <v>1706</v>
      </c>
      <c r="N32" s="32" t="e">
        <f>VLOOKUP(M32,'Dados StatusInvest'!$A:$Z,26,0)</f>
        <v>#N/A</v>
      </c>
      <c r="O32" s="33" t="e">
        <f>VLOOKUP(M32,'Dados StatusInvest'!$A:$Z,18,0)/100</f>
        <v>#N/A</v>
      </c>
      <c r="P32" s="37" t="e">
        <f t="shared" si="4"/>
        <v>#N/A</v>
      </c>
      <c r="Q32" s="38">
        <f>IF(ISERROR(1/VLOOKUP(M32,#REF!,6,0)),0,1/VLOOKUP(M32,#REF!,6,0))</f>
        <v>0</v>
      </c>
      <c r="R32" s="39">
        <f t="shared" si="5"/>
        <v>1.0000009999999999</v>
      </c>
      <c r="S32" s="40" t="e">
        <f t="shared" si="6"/>
        <v>#N/A</v>
      </c>
      <c r="U32" s="4">
        <v>27</v>
      </c>
      <c r="V32" s="6" t="e">
        <f t="shared" si="7"/>
        <v>#N/A</v>
      </c>
    </row>
    <row r="33" spans="2:22" ht="15" x14ac:dyDescent="0.25">
      <c r="B33" s="31" t="s">
        <v>60</v>
      </c>
      <c r="C33" s="32">
        <f>VLOOKUP(B33,'Dados StatusInvest'!$A:$Z,26,0)</f>
        <v>226079238.81999999</v>
      </c>
      <c r="D33" s="33">
        <f>VLOOKUP(B33,'Dados StatusInvest'!$A:$Z,20,0)/100</f>
        <v>0.10859999999999999</v>
      </c>
      <c r="E33" s="5" t="e">
        <f t="shared" si="0"/>
        <v>#N/A</v>
      </c>
      <c r="F33" s="34">
        <f>IF(ISERROR(1/VLOOKUP(B33,#REF!,13,0)),0,1/VLOOKUP(B33,#REF!,13,0))</f>
        <v>0</v>
      </c>
      <c r="G33" s="35">
        <f t="shared" si="1"/>
        <v>1.0000009999999999</v>
      </c>
      <c r="H33" s="36" t="e">
        <f t="shared" si="2"/>
        <v>#N/A</v>
      </c>
      <c r="J33" s="4">
        <v>28</v>
      </c>
      <c r="K33" s="6" t="e">
        <f t="shared" si="3"/>
        <v>#N/A</v>
      </c>
      <c r="M33" s="31" t="s">
        <v>60</v>
      </c>
      <c r="N33" s="32">
        <f>VLOOKUP(M33,'Dados StatusInvest'!$A:$Z,26,0)</f>
        <v>226079238.81999999</v>
      </c>
      <c r="O33" s="33">
        <f>VLOOKUP(M33,'Dados StatusInvest'!$A:$Z,18,0)/100</f>
        <v>0.24379999999999999</v>
      </c>
      <c r="P33" s="37" t="e">
        <f t="shared" si="4"/>
        <v>#N/A</v>
      </c>
      <c r="Q33" s="38">
        <f>IF(ISERROR(1/VLOOKUP(M33,#REF!,6,0)),0,1/VLOOKUP(M33,#REF!,6,0))</f>
        <v>0</v>
      </c>
      <c r="R33" s="39">
        <f t="shared" si="5"/>
        <v>1.0000009999999999</v>
      </c>
      <c r="S33" s="40" t="e">
        <f t="shared" si="6"/>
        <v>#N/A</v>
      </c>
      <c r="U33" s="4">
        <v>28</v>
      </c>
      <c r="V33" s="6" t="e">
        <f t="shared" si="7"/>
        <v>#N/A</v>
      </c>
    </row>
    <row r="34" spans="2:22" ht="15" x14ac:dyDescent="0.25">
      <c r="B34" s="31" t="s">
        <v>79</v>
      </c>
      <c r="C34" s="32">
        <f>VLOOKUP(B34,'Dados StatusInvest'!$A:$Z,26,0)</f>
        <v>156892342.18000001</v>
      </c>
      <c r="D34" s="33">
        <f>VLOOKUP(B34,'Dados StatusInvest'!$A:$Z,20,0)/100</f>
        <v>4.3799999999999999E-2</v>
      </c>
      <c r="E34" s="5" t="e">
        <f t="shared" si="0"/>
        <v>#N/A</v>
      </c>
      <c r="F34" s="34">
        <f>IF(ISERROR(1/VLOOKUP(B34,#REF!,13,0)),0,1/VLOOKUP(B34,#REF!,13,0))</f>
        <v>0</v>
      </c>
      <c r="G34" s="35">
        <f t="shared" si="1"/>
        <v>1.0000009999999999</v>
      </c>
      <c r="H34" s="36" t="e">
        <f t="shared" si="2"/>
        <v>#N/A</v>
      </c>
      <c r="J34" s="4">
        <v>29</v>
      </c>
      <c r="K34" s="6" t="e">
        <f t="shared" si="3"/>
        <v>#N/A</v>
      </c>
      <c r="M34" s="31" t="s">
        <v>79</v>
      </c>
      <c r="N34" s="32">
        <f>VLOOKUP(M34,'Dados StatusInvest'!$A:$Z,26,0)</f>
        <v>156892342.18000001</v>
      </c>
      <c r="O34" s="33">
        <f>VLOOKUP(M34,'Dados StatusInvest'!$A:$Z,18,0)/100</f>
        <v>-9.4800000000000009E-2</v>
      </c>
      <c r="P34" s="37" t="e">
        <f t="shared" si="4"/>
        <v>#N/A</v>
      </c>
      <c r="Q34" s="38">
        <f>IF(ISERROR(1/VLOOKUP(M34,#REF!,6,0)),0,1/VLOOKUP(M34,#REF!,6,0))</f>
        <v>0</v>
      </c>
      <c r="R34" s="39">
        <f t="shared" si="5"/>
        <v>1.0000009999999999</v>
      </c>
      <c r="S34" s="40" t="e">
        <f t="shared" si="6"/>
        <v>#N/A</v>
      </c>
      <c r="U34" s="4">
        <v>29</v>
      </c>
      <c r="V34" s="6" t="e">
        <f t="shared" si="7"/>
        <v>#N/A</v>
      </c>
    </row>
    <row r="35" spans="2:22" ht="15" x14ac:dyDescent="0.25">
      <c r="B35" s="31" t="s">
        <v>69</v>
      </c>
      <c r="C35" s="32">
        <f>VLOOKUP(B35,'Dados StatusInvest'!$A:$Z,26,0)</f>
        <v>120311988.67</v>
      </c>
      <c r="D35" s="33">
        <f>VLOOKUP(B35,'Dados StatusInvest'!$A:$Z,20,0)/100</f>
        <v>2.8900000000000002E-2</v>
      </c>
      <c r="E35" s="5" t="e">
        <f t="shared" si="0"/>
        <v>#N/A</v>
      </c>
      <c r="F35" s="34">
        <f>IF(ISERROR(1/VLOOKUP(B35,#REF!,13,0)),0,1/VLOOKUP(B35,#REF!,13,0))</f>
        <v>0</v>
      </c>
      <c r="G35" s="35">
        <f t="shared" si="1"/>
        <v>1.0000009999999999</v>
      </c>
      <c r="H35" s="36" t="e">
        <f t="shared" si="2"/>
        <v>#N/A</v>
      </c>
      <c r="J35" s="4">
        <v>30</v>
      </c>
      <c r="K35" s="6" t="e">
        <f t="shared" si="3"/>
        <v>#N/A</v>
      </c>
      <c r="M35" s="31" t="s">
        <v>69</v>
      </c>
      <c r="N35" s="32">
        <f>VLOOKUP(M35,'Dados StatusInvest'!$A:$Z,26,0)</f>
        <v>120311988.67</v>
      </c>
      <c r="O35" s="33">
        <f>VLOOKUP(M35,'Dados StatusInvest'!$A:$Z,18,0)/100</f>
        <v>9.0200000000000002E-2</v>
      </c>
      <c r="P35" s="37" t="e">
        <f t="shared" si="4"/>
        <v>#N/A</v>
      </c>
      <c r="Q35" s="38">
        <f>IF(ISERROR(1/VLOOKUP(M35,#REF!,6,0)),0,1/VLOOKUP(M35,#REF!,6,0))</f>
        <v>0</v>
      </c>
      <c r="R35" s="39">
        <f t="shared" si="5"/>
        <v>1.0000009999999999</v>
      </c>
      <c r="S35" s="40" t="e">
        <f t="shared" si="6"/>
        <v>#N/A</v>
      </c>
      <c r="U35" s="4">
        <v>30</v>
      </c>
      <c r="V35" s="6" t="e">
        <f t="shared" si="7"/>
        <v>#N/A</v>
      </c>
    </row>
    <row r="36" spans="2:22" ht="15" x14ac:dyDescent="0.25">
      <c r="B36" s="31" t="s">
        <v>80</v>
      </c>
      <c r="C36" s="32">
        <f>VLOOKUP(B36,'Dados StatusInvest'!$A:$Z,26,0)</f>
        <v>93926607.959999993</v>
      </c>
      <c r="D36" s="33">
        <f>VLOOKUP(B36,'Dados StatusInvest'!$A:$Z,20,0)/100</f>
        <v>3.6600000000000001E-2</v>
      </c>
      <c r="E36" s="5" t="e">
        <f t="shared" si="0"/>
        <v>#N/A</v>
      </c>
      <c r="F36" s="34">
        <f>IF(ISERROR(1/VLOOKUP(B36,#REF!,13,0)),0,1/VLOOKUP(B36,#REF!,13,0))</f>
        <v>0</v>
      </c>
      <c r="G36" s="35">
        <f t="shared" si="1"/>
        <v>1.0000009999999999</v>
      </c>
      <c r="H36" s="36" t="e">
        <f t="shared" si="2"/>
        <v>#N/A</v>
      </c>
      <c r="J36" s="4">
        <v>31</v>
      </c>
      <c r="K36" s="6" t="e">
        <f t="shared" si="3"/>
        <v>#N/A</v>
      </c>
      <c r="M36" s="31" t="s">
        <v>80</v>
      </c>
      <c r="N36" s="32">
        <f>VLOOKUP(M36,'Dados StatusInvest'!$A:$Z,26,0)</f>
        <v>93926607.959999993</v>
      </c>
      <c r="O36" s="33">
        <f>VLOOKUP(M36,'Dados StatusInvest'!$A:$Z,18,0)/100</f>
        <v>1.8700000000000001E-2</v>
      </c>
      <c r="P36" s="37" t="e">
        <f t="shared" si="4"/>
        <v>#N/A</v>
      </c>
      <c r="Q36" s="38">
        <f>IF(ISERROR(1/VLOOKUP(M36,#REF!,6,0)),0,1/VLOOKUP(M36,#REF!,6,0))</f>
        <v>0</v>
      </c>
      <c r="R36" s="39">
        <f t="shared" si="5"/>
        <v>1.0000009999999999</v>
      </c>
      <c r="S36" s="40" t="e">
        <f t="shared" si="6"/>
        <v>#N/A</v>
      </c>
      <c r="U36" s="4">
        <v>31</v>
      </c>
      <c r="V36" s="6" t="e">
        <f t="shared" si="7"/>
        <v>#N/A</v>
      </c>
    </row>
    <row r="37" spans="2:22" ht="15" x14ac:dyDescent="0.25">
      <c r="B37" s="31" t="s">
        <v>73</v>
      </c>
      <c r="C37" s="32">
        <f>VLOOKUP(B37,'Dados StatusInvest'!$A:$Z,26,0)</f>
        <v>77449987.209999993</v>
      </c>
      <c r="D37" s="33">
        <f>VLOOKUP(B37,'Dados StatusInvest'!$A:$Z,20,0)/100</f>
        <v>5.8600000000000006E-2</v>
      </c>
      <c r="E37" s="5" t="e">
        <f t="shared" si="0"/>
        <v>#N/A</v>
      </c>
      <c r="F37" s="34">
        <f>IF(ISERROR(1/VLOOKUP(B37,#REF!,13,0)),0,1/VLOOKUP(B37,#REF!,13,0))</f>
        <v>0</v>
      </c>
      <c r="G37" s="35">
        <f t="shared" si="1"/>
        <v>1.0000009999999999</v>
      </c>
      <c r="H37" s="36" t="e">
        <f t="shared" si="2"/>
        <v>#N/A</v>
      </c>
      <c r="J37" s="4">
        <v>32</v>
      </c>
      <c r="K37" s="6" t="e">
        <f t="shared" si="3"/>
        <v>#N/A</v>
      </c>
      <c r="M37" s="31" t="s">
        <v>73</v>
      </c>
      <c r="N37" s="32">
        <f>VLOOKUP(M37,'Dados StatusInvest'!$A:$Z,26,0)</f>
        <v>77449987.209999993</v>
      </c>
      <c r="O37" s="33">
        <f>VLOOKUP(M37,'Dados StatusInvest'!$A:$Z,18,0)/100</f>
        <v>0.1118</v>
      </c>
      <c r="P37" s="37" t="e">
        <f t="shared" si="4"/>
        <v>#N/A</v>
      </c>
      <c r="Q37" s="38">
        <f>IF(ISERROR(1/VLOOKUP(M37,#REF!,6,0)),0,1/VLOOKUP(M37,#REF!,6,0))</f>
        <v>0</v>
      </c>
      <c r="R37" s="39">
        <f t="shared" si="5"/>
        <v>1.0000009999999999</v>
      </c>
      <c r="S37" s="40" t="e">
        <f t="shared" si="6"/>
        <v>#N/A</v>
      </c>
      <c r="U37" s="4">
        <v>32</v>
      </c>
      <c r="V37" s="6" t="e">
        <f t="shared" si="7"/>
        <v>#N/A</v>
      </c>
    </row>
    <row r="38" spans="2:22" ht="15" x14ac:dyDescent="0.25">
      <c r="B38" s="31" t="s">
        <v>77</v>
      </c>
      <c r="C38" s="32">
        <f>VLOOKUP(B38,'Dados StatusInvest'!$A:$Z,26,0)</f>
        <v>115769152.18000001</v>
      </c>
      <c r="D38" s="33">
        <f>VLOOKUP(B38,'Dados StatusInvest'!$A:$Z,20,0)/100</f>
        <v>0</v>
      </c>
      <c r="E38" s="5" t="e">
        <f t="shared" si="0"/>
        <v>#N/A</v>
      </c>
      <c r="F38" s="34">
        <f>IF(ISERROR(1/VLOOKUP(B38,#REF!,13,0)),0,1/VLOOKUP(B38,#REF!,13,0))</f>
        <v>0</v>
      </c>
      <c r="G38" s="35">
        <f t="shared" si="1"/>
        <v>1.0000009999999999</v>
      </c>
      <c r="H38" s="36" t="e">
        <f t="shared" si="2"/>
        <v>#N/A</v>
      </c>
      <c r="J38" s="4">
        <v>33</v>
      </c>
      <c r="K38" s="6" t="e">
        <f t="shared" si="3"/>
        <v>#N/A</v>
      </c>
      <c r="M38" s="31" t="s">
        <v>77</v>
      </c>
      <c r="N38" s="32">
        <f>VLOOKUP(M38,'Dados StatusInvest'!$A:$Z,26,0)</f>
        <v>115769152.18000001</v>
      </c>
      <c r="O38" s="33">
        <f>VLOOKUP(M38,'Dados StatusInvest'!$A:$Z,18,0)/100</f>
        <v>0.48969999999999997</v>
      </c>
      <c r="P38" s="37" t="e">
        <f t="shared" si="4"/>
        <v>#N/A</v>
      </c>
      <c r="Q38" s="38">
        <f>IF(ISERROR(1/VLOOKUP(M38,#REF!,6,0)),0,1/VLOOKUP(M38,#REF!,6,0))</f>
        <v>0</v>
      </c>
      <c r="R38" s="39">
        <f t="shared" si="5"/>
        <v>1.0000009999999999</v>
      </c>
      <c r="S38" s="40" t="e">
        <f t="shared" si="6"/>
        <v>#N/A</v>
      </c>
      <c r="U38" s="4">
        <v>33</v>
      </c>
      <c r="V38" s="6" t="e">
        <f t="shared" si="7"/>
        <v>#N/A</v>
      </c>
    </row>
    <row r="39" spans="2:22" ht="15" x14ac:dyDescent="0.25">
      <c r="B39" s="31" t="s">
        <v>85</v>
      </c>
      <c r="C39" s="32">
        <f>VLOOKUP(B39,'Dados StatusInvest'!$A:$Z,26,0)</f>
        <v>127231784.75</v>
      </c>
      <c r="D39" s="33">
        <f>VLOOKUP(B39,'Dados StatusInvest'!$A:$Z,20,0)/100</f>
        <v>6.93E-2</v>
      </c>
      <c r="E39" s="5" t="e">
        <f t="shared" si="0"/>
        <v>#N/A</v>
      </c>
      <c r="F39" s="34">
        <f>IF(ISERROR(1/VLOOKUP(B39,#REF!,13,0)),0,1/VLOOKUP(B39,#REF!,13,0))</f>
        <v>0</v>
      </c>
      <c r="G39" s="35">
        <f t="shared" si="1"/>
        <v>1.0000009999999999</v>
      </c>
      <c r="H39" s="36" t="e">
        <f t="shared" si="2"/>
        <v>#N/A</v>
      </c>
      <c r="J39" s="4">
        <v>34</v>
      </c>
      <c r="K39" s="6" t="e">
        <f t="shared" si="3"/>
        <v>#N/A</v>
      </c>
      <c r="M39" s="31" t="s">
        <v>85</v>
      </c>
      <c r="N39" s="32">
        <f>VLOOKUP(M39,'Dados StatusInvest'!$A:$Z,26,0)</f>
        <v>127231784.75</v>
      </c>
      <c r="O39" s="33">
        <f>VLOOKUP(M39,'Dados StatusInvest'!$A:$Z,18,0)/100</f>
        <v>0.1075</v>
      </c>
      <c r="P39" s="37" t="e">
        <f t="shared" si="4"/>
        <v>#N/A</v>
      </c>
      <c r="Q39" s="38">
        <f>IF(ISERROR(1/VLOOKUP(M39,#REF!,6,0)),0,1/VLOOKUP(M39,#REF!,6,0))</f>
        <v>0</v>
      </c>
      <c r="R39" s="39">
        <f t="shared" si="5"/>
        <v>1.0000009999999999</v>
      </c>
      <c r="S39" s="40" t="e">
        <f t="shared" si="6"/>
        <v>#N/A</v>
      </c>
      <c r="U39" s="4">
        <v>34</v>
      </c>
      <c r="V39" s="6" t="e">
        <f t="shared" si="7"/>
        <v>#N/A</v>
      </c>
    </row>
    <row r="40" spans="2:22" ht="15" x14ac:dyDescent="0.25">
      <c r="B40" s="31" t="s">
        <v>49</v>
      </c>
      <c r="C40" s="32" t="e">
        <f>VLOOKUP(B40,'Dados StatusInvest'!$A:$Z,26,0)</f>
        <v>#N/A</v>
      </c>
      <c r="D40" s="33" t="e">
        <f>VLOOKUP(B40,'Dados StatusInvest'!$A:$Z,20,0)/100</f>
        <v>#N/A</v>
      </c>
      <c r="E40" s="5" t="e">
        <f t="shared" si="0"/>
        <v>#N/A</v>
      </c>
      <c r="F40" s="34">
        <f>IF(ISERROR(1/VLOOKUP(B40,#REF!,13,0)),0,1/VLOOKUP(B40,#REF!,13,0))</f>
        <v>0</v>
      </c>
      <c r="G40" s="35">
        <f t="shared" si="1"/>
        <v>1.0000009999999999</v>
      </c>
      <c r="H40" s="36" t="e">
        <f t="shared" si="2"/>
        <v>#N/A</v>
      </c>
      <c r="J40" s="4">
        <v>35</v>
      </c>
      <c r="K40" s="6" t="e">
        <f t="shared" si="3"/>
        <v>#N/A</v>
      </c>
      <c r="M40" s="31" t="s">
        <v>49</v>
      </c>
      <c r="N40" s="32" t="e">
        <f>VLOOKUP(M40,'Dados StatusInvest'!$A:$Z,26,0)</f>
        <v>#N/A</v>
      </c>
      <c r="O40" s="33" t="e">
        <f>VLOOKUP(M40,'Dados StatusInvest'!$A:$Z,18,0)/100</f>
        <v>#N/A</v>
      </c>
      <c r="P40" s="37" t="e">
        <f t="shared" si="4"/>
        <v>#N/A</v>
      </c>
      <c r="Q40" s="38">
        <f>IF(ISERROR(1/VLOOKUP(M40,#REF!,6,0)),0,1/VLOOKUP(M40,#REF!,6,0))</f>
        <v>0</v>
      </c>
      <c r="R40" s="39">
        <f t="shared" si="5"/>
        <v>1.0000009999999999</v>
      </c>
      <c r="S40" s="40" t="e">
        <f t="shared" si="6"/>
        <v>#N/A</v>
      </c>
      <c r="U40" s="4">
        <v>35</v>
      </c>
      <c r="V40" s="6" t="e">
        <f t="shared" si="7"/>
        <v>#N/A</v>
      </c>
    </row>
    <row r="41" spans="2:22" ht="15" x14ac:dyDescent="0.25">
      <c r="B41" s="31" t="s">
        <v>64</v>
      </c>
      <c r="C41" s="32">
        <f>VLOOKUP(B41,'Dados StatusInvest'!$A:$Z,26,0)</f>
        <v>107288193.06999999</v>
      </c>
      <c r="D41" s="33">
        <f>VLOOKUP(B41,'Dados StatusInvest'!$A:$Z,20,0)/100</f>
        <v>0.28070000000000001</v>
      </c>
      <c r="E41" s="5" t="e">
        <f t="shared" si="0"/>
        <v>#N/A</v>
      </c>
      <c r="F41" s="34">
        <f>IF(ISERROR(1/VLOOKUP(B41,#REF!,13,0)),0,1/VLOOKUP(B41,#REF!,13,0))</f>
        <v>0</v>
      </c>
      <c r="G41" s="35">
        <f t="shared" si="1"/>
        <v>1.0000009999999999</v>
      </c>
      <c r="H41" s="36" t="e">
        <f t="shared" si="2"/>
        <v>#N/A</v>
      </c>
      <c r="J41" s="4">
        <v>36</v>
      </c>
      <c r="K41" s="6" t="e">
        <f t="shared" si="3"/>
        <v>#N/A</v>
      </c>
      <c r="M41" s="31" t="s">
        <v>64</v>
      </c>
      <c r="N41" s="32">
        <f>VLOOKUP(M41,'Dados StatusInvest'!$A:$Z,26,0)</f>
        <v>107288193.06999999</v>
      </c>
      <c r="O41" s="33">
        <f>VLOOKUP(M41,'Dados StatusInvest'!$A:$Z,18,0)/100</f>
        <v>1.2416</v>
      </c>
      <c r="P41" s="37" t="e">
        <f t="shared" si="4"/>
        <v>#N/A</v>
      </c>
      <c r="Q41" s="38">
        <f>IF(ISERROR(1/VLOOKUP(M41,#REF!,6,0)),0,1/VLOOKUP(M41,#REF!,6,0))</f>
        <v>0</v>
      </c>
      <c r="R41" s="39">
        <f t="shared" si="5"/>
        <v>1.0000009999999999</v>
      </c>
      <c r="S41" s="40" t="e">
        <f t="shared" si="6"/>
        <v>#N/A</v>
      </c>
      <c r="U41" s="4">
        <v>36</v>
      </c>
      <c r="V41" s="6" t="e">
        <f t="shared" si="7"/>
        <v>#N/A</v>
      </c>
    </row>
    <row r="42" spans="2:22" ht="15" x14ac:dyDescent="0.25">
      <c r="B42" s="31" t="s">
        <v>65</v>
      </c>
      <c r="C42" s="32">
        <f>VLOOKUP(B42,'Dados StatusInvest'!$A:$Z,26,0)</f>
        <v>1072865101.36</v>
      </c>
      <c r="D42" s="33">
        <f>VLOOKUP(B42,'Dados StatusInvest'!$A:$Z,20,0)/100</f>
        <v>6.4299999999999996E-2</v>
      </c>
      <c r="E42" s="5" t="e">
        <f t="shared" si="0"/>
        <v>#N/A</v>
      </c>
      <c r="F42" s="34">
        <f>IF(ISERROR(1/VLOOKUP(B42,#REF!,13,0)),0,1/VLOOKUP(B42,#REF!,13,0))</f>
        <v>0</v>
      </c>
      <c r="G42" s="35">
        <f t="shared" si="1"/>
        <v>1.0000009999999999</v>
      </c>
      <c r="H42" s="36" t="e">
        <f t="shared" si="2"/>
        <v>#N/A</v>
      </c>
      <c r="J42" s="4">
        <v>37</v>
      </c>
      <c r="K42" s="6" t="e">
        <f t="shared" si="3"/>
        <v>#N/A</v>
      </c>
      <c r="M42" s="31" t="s">
        <v>65</v>
      </c>
      <c r="N42" s="32">
        <f>VLOOKUP(M42,'Dados StatusInvest'!$A:$Z,26,0)</f>
        <v>1072865101.36</v>
      </c>
      <c r="O42" s="33">
        <f>VLOOKUP(M42,'Dados StatusInvest'!$A:$Z,18,0)/100</f>
        <v>8.5699999999999998E-2</v>
      </c>
      <c r="P42" s="37" t="e">
        <f t="shared" si="4"/>
        <v>#N/A</v>
      </c>
      <c r="Q42" s="38">
        <f>IF(ISERROR(1/VLOOKUP(M42,#REF!,6,0)),0,1/VLOOKUP(M42,#REF!,6,0))</f>
        <v>0</v>
      </c>
      <c r="R42" s="39">
        <f t="shared" si="5"/>
        <v>1.0000009999999999</v>
      </c>
      <c r="S42" s="40" t="e">
        <f t="shared" si="6"/>
        <v>#N/A</v>
      </c>
      <c r="U42" s="4">
        <v>37</v>
      </c>
      <c r="V42" s="6" t="e">
        <f t="shared" si="7"/>
        <v>#N/A</v>
      </c>
    </row>
    <row r="43" spans="2:22" ht="16.5" x14ac:dyDescent="0.35">
      <c r="B43" s="31" t="s">
        <v>58</v>
      </c>
      <c r="C43" s="32">
        <f>VLOOKUP(B43,'Dados StatusInvest'!$A:$Z,26,0)</f>
        <v>312514780.13999999</v>
      </c>
      <c r="D43" s="33">
        <f>VLOOKUP(B43,'Dados StatusInvest'!$A:$Z,20,0)/100</f>
        <v>2.7000000000000001E-3</v>
      </c>
      <c r="E43" s="5" t="e">
        <f t="shared" si="0"/>
        <v>#N/A</v>
      </c>
      <c r="F43" s="34">
        <f>IF(ISERROR(1/VLOOKUP(B43,#REF!,13,0)),0,1/VLOOKUP(B43,#REF!,13,0))</f>
        <v>0</v>
      </c>
      <c r="G43" s="35">
        <f t="shared" si="1"/>
        <v>1.0000009999999999</v>
      </c>
      <c r="H43" s="36" t="e">
        <f t="shared" si="2"/>
        <v>#N/A</v>
      </c>
      <c r="J43" s="4">
        <v>38</v>
      </c>
      <c r="K43" s="6" t="e">
        <f t="shared" si="3"/>
        <v>#N/A</v>
      </c>
      <c r="M43" s="31" t="s">
        <v>58</v>
      </c>
      <c r="N43" s="32">
        <f>VLOOKUP(M43,'Dados StatusInvest'!$A:$Z,26,0)</f>
        <v>312514780.13999999</v>
      </c>
      <c r="O43" s="33">
        <f>VLOOKUP(M43,'Dados StatusInvest'!$A:$Z,18,0)/100</f>
        <v>3.4000000000000002E-3</v>
      </c>
      <c r="P43" s="37" t="e">
        <f t="shared" si="4"/>
        <v>#N/A</v>
      </c>
      <c r="Q43" s="38">
        <f>IF(ISERROR(1/VLOOKUP(M43,#REF!,6,0)),0,1/VLOOKUP(M43,#REF!,6,0))</f>
        <v>0</v>
      </c>
      <c r="R43" s="39">
        <f t="shared" si="5"/>
        <v>1.0000009999999999</v>
      </c>
      <c r="S43" s="40" t="e">
        <f t="shared" si="6"/>
        <v>#N/A</v>
      </c>
      <c r="U43" s="4">
        <v>38</v>
      </c>
      <c r="V43" s="6" t="e">
        <f t="shared" si="7"/>
        <v>#N/A</v>
      </c>
    </row>
    <row r="44" spans="2:22" ht="16.5" x14ac:dyDescent="0.35">
      <c r="B44" s="31" t="s">
        <v>100</v>
      </c>
      <c r="C44" s="32">
        <f>VLOOKUP(B44,'Dados StatusInvest'!$A:$Z,26,0)</f>
        <v>39248186.68</v>
      </c>
      <c r="D44" s="33">
        <f>VLOOKUP(B44,'Dados StatusInvest'!$A:$Z,20,0)/100</f>
        <v>0.13289999999999999</v>
      </c>
      <c r="E44" s="5" t="e">
        <f t="shared" si="0"/>
        <v>#N/A</v>
      </c>
      <c r="F44" s="34">
        <f>IF(ISERROR(1/VLOOKUP(B44,#REF!,13,0)),0,1/VLOOKUP(B44,#REF!,13,0))</f>
        <v>0</v>
      </c>
      <c r="G44" s="35">
        <f t="shared" si="1"/>
        <v>1.0000009999999999</v>
      </c>
      <c r="H44" s="36" t="e">
        <f t="shared" si="2"/>
        <v>#N/A</v>
      </c>
      <c r="J44" s="4">
        <v>39</v>
      </c>
      <c r="K44" s="6" t="e">
        <f t="shared" si="3"/>
        <v>#N/A</v>
      </c>
      <c r="M44" s="31" t="s">
        <v>100</v>
      </c>
      <c r="N44" s="32">
        <f>VLOOKUP(M44,'Dados StatusInvest'!$A:$Z,26,0)</f>
        <v>39248186.68</v>
      </c>
      <c r="O44" s="33">
        <f>VLOOKUP(M44,'Dados StatusInvest'!$A:$Z,18,0)/100</f>
        <v>0.24230000000000002</v>
      </c>
      <c r="P44" s="37" t="e">
        <f t="shared" si="4"/>
        <v>#N/A</v>
      </c>
      <c r="Q44" s="38">
        <f>IF(ISERROR(1/VLOOKUP(M44,#REF!,6,0)),0,1/VLOOKUP(M44,#REF!,6,0))</f>
        <v>0</v>
      </c>
      <c r="R44" s="39">
        <f t="shared" si="5"/>
        <v>1.0000009999999999</v>
      </c>
      <c r="S44" s="40" t="e">
        <f t="shared" si="6"/>
        <v>#N/A</v>
      </c>
      <c r="U44" s="4">
        <v>39</v>
      </c>
      <c r="V44" s="6" t="e">
        <f t="shared" si="7"/>
        <v>#N/A</v>
      </c>
    </row>
    <row r="45" spans="2:22" ht="16.5" x14ac:dyDescent="0.35">
      <c r="B45" s="31" t="s">
        <v>67</v>
      </c>
      <c r="C45" s="32">
        <f>VLOOKUP(B45,'Dados StatusInvest'!$A:$Z,26,0)</f>
        <v>118357218.43000001</v>
      </c>
      <c r="D45" s="33">
        <f>VLOOKUP(B45,'Dados StatusInvest'!$A:$Z,20,0)/100</f>
        <v>6.6000000000000003E-2</v>
      </c>
      <c r="E45" s="5" t="e">
        <f t="shared" si="0"/>
        <v>#N/A</v>
      </c>
      <c r="F45" s="34">
        <f>IF(ISERROR(1/VLOOKUP(B45,#REF!,13,0)),0,1/VLOOKUP(B45,#REF!,13,0))</f>
        <v>0</v>
      </c>
      <c r="G45" s="35">
        <f t="shared" si="1"/>
        <v>1.0000009999999999</v>
      </c>
      <c r="H45" s="36" t="e">
        <f t="shared" si="2"/>
        <v>#N/A</v>
      </c>
      <c r="J45" s="4">
        <v>40</v>
      </c>
      <c r="K45" s="6" t="e">
        <f t="shared" si="3"/>
        <v>#N/A</v>
      </c>
      <c r="M45" s="31" t="s">
        <v>67</v>
      </c>
      <c r="N45" s="32">
        <f>VLOOKUP(M45,'Dados StatusInvest'!$A:$Z,26,0)</f>
        <v>118357218.43000001</v>
      </c>
      <c r="O45" s="33">
        <f>VLOOKUP(M45,'Dados StatusInvest'!$A:$Z,18,0)/100</f>
        <v>8.5299999999999987E-2</v>
      </c>
      <c r="P45" s="37" t="e">
        <f t="shared" si="4"/>
        <v>#N/A</v>
      </c>
      <c r="Q45" s="38">
        <f>IF(ISERROR(1/VLOOKUP(M45,#REF!,6,0)),0,1/VLOOKUP(M45,#REF!,6,0))</f>
        <v>0</v>
      </c>
      <c r="R45" s="39">
        <f t="shared" si="5"/>
        <v>1.0000009999999999</v>
      </c>
      <c r="S45" s="40" t="e">
        <f t="shared" si="6"/>
        <v>#N/A</v>
      </c>
      <c r="U45" s="4">
        <v>40</v>
      </c>
      <c r="V45" s="6" t="e">
        <f t="shared" si="7"/>
        <v>#N/A</v>
      </c>
    </row>
    <row r="46" spans="2:22" ht="16.5" x14ac:dyDescent="0.35">
      <c r="B46" s="31" t="s">
        <v>108</v>
      </c>
      <c r="C46" s="32">
        <f>VLOOKUP(B46,'Dados StatusInvest'!$A:$Z,26,0)</f>
        <v>37218946.890000001</v>
      </c>
      <c r="D46" s="33">
        <f>VLOOKUP(B46,'Dados StatusInvest'!$A:$Z,20,0)/100</f>
        <v>6.2199999999999998E-2</v>
      </c>
      <c r="E46" s="5" t="e">
        <f t="shared" si="0"/>
        <v>#N/A</v>
      </c>
      <c r="F46" s="34">
        <f>IF(ISERROR(1/VLOOKUP(B46,#REF!,13,0)),0,1/VLOOKUP(B46,#REF!,13,0))</f>
        <v>0</v>
      </c>
      <c r="G46" s="35">
        <f t="shared" si="1"/>
        <v>1.0000009999999999</v>
      </c>
      <c r="H46" s="36" t="e">
        <f t="shared" si="2"/>
        <v>#N/A</v>
      </c>
      <c r="J46" s="4"/>
      <c r="M46" s="31" t="s">
        <v>108</v>
      </c>
      <c r="N46" s="32">
        <f>VLOOKUP(M46,'Dados StatusInvest'!$A:$Z,26,0)</f>
        <v>37218946.890000001</v>
      </c>
      <c r="O46" s="33">
        <f>VLOOKUP(M46,'Dados StatusInvest'!$A:$Z,18,0)/100</f>
        <v>5.8200000000000002E-2</v>
      </c>
      <c r="P46" s="37" t="e">
        <f t="shared" si="4"/>
        <v>#N/A</v>
      </c>
      <c r="Q46" s="38">
        <f>IF(ISERROR(1/VLOOKUP(M46,#REF!,6,0)),0,1/VLOOKUP(M46,#REF!,6,0))</f>
        <v>0</v>
      </c>
      <c r="R46" s="39">
        <f t="shared" si="5"/>
        <v>1.0000009999999999</v>
      </c>
      <c r="S46" s="40" t="e">
        <f t="shared" si="6"/>
        <v>#N/A</v>
      </c>
    </row>
    <row r="47" spans="2:22" ht="16.5" x14ac:dyDescent="0.35">
      <c r="B47" s="31" t="s">
        <v>84</v>
      </c>
      <c r="C47" s="32">
        <f>VLOOKUP(B47,'Dados StatusInvest'!$A:$Z,26,0)</f>
        <v>121182380.39</v>
      </c>
      <c r="D47" s="33">
        <f>VLOOKUP(B47,'Dados StatusInvest'!$A:$Z,20,0)/100</f>
        <v>0.42369999999999997</v>
      </c>
      <c r="E47" s="5" t="e">
        <f t="shared" si="0"/>
        <v>#N/A</v>
      </c>
      <c r="F47" s="34">
        <f>IF(ISERROR(1/VLOOKUP(B47,#REF!,13,0)),0,1/VLOOKUP(B47,#REF!,13,0))</f>
        <v>0</v>
      </c>
      <c r="G47" s="35">
        <f t="shared" si="1"/>
        <v>1.0000009999999999</v>
      </c>
      <c r="H47" s="36" t="e">
        <f t="shared" si="2"/>
        <v>#N/A</v>
      </c>
      <c r="J47" s="4"/>
      <c r="M47" s="31" t="s">
        <v>84</v>
      </c>
      <c r="N47" s="32">
        <f>VLOOKUP(M47,'Dados StatusInvest'!$A:$Z,26,0)</f>
        <v>121182380.39</v>
      </c>
      <c r="O47" s="33">
        <f>VLOOKUP(M47,'Dados StatusInvest'!$A:$Z,18,0)/100</f>
        <v>-0.11509999999999999</v>
      </c>
      <c r="P47" s="37" t="e">
        <f t="shared" si="4"/>
        <v>#N/A</v>
      </c>
      <c r="Q47" s="38">
        <f>IF(ISERROR(1/VLOOKUP(M47,#REF!,6,0)),0,1/VLOOKUP(M47,#REF!,6,0))</f>
        <v>0</v>
      </c>
      <c r="R47" s="39">
        <f t="shared" si="5"/>
        <v>1.0000009999999999</v>
      </c>
      <c r="S47" s="40" t="e">
        <f t="shared" si="6"/>
        <v>#N/A</v>
      </c>
    </row>
    <row r="48" spans="2:22" ht="16.5" x14ac:dyDescent="0.35">
      <c r="B48" s="31" t="s">
        <v>633</v>
      </c>
      <c r="C48" s="32">
        <f>VLOOKUP(B48,'Dados StatusInvest'!$A:$Z,26,0)</f>
        <v>0</v>
      </c>
      <c r="D48" s="33">
        <f>VLOOKUP(B48,'Dados StatusInvest'!$A:$Z,20,0)/100</f>
        <v>7.5499999999999998E-2</v>
      </c>
      <c r="E48" s="5" t="e">
        <f t="shared" si="0"/>
        <v>#N/A</v>
      </c>
      <c r="F48" s="34">
        <f>IF(ISERROR(1/VLOOKUP(B48,#REF!,13,0)),0,1/VLOOKUP(B48,#REF!,13,0))</f>
        <v>0</v>
      </c>
      <c r="G48" s="35">
        <f t="shared" si="1"/>
        <v>1.0000009999999999</v>
      </c>
      <c r="H48" s="36" t="e">
        <f t="shared" si="2"/>
        <v>#N/A</v>
      </c>
      <c r="J48" s="4"/>
      <c r="M48" s="31" t="s">
        <v>633</v>
      </c>
      <c r="N48" s="32">
        <f>VLOOKUP(M48,'Dados StatusInvest'!$A:$Z,26,0)</f>
        <v>0</v>
      </c>
      <c r="O48" s="33">
        <f>VLOOKUP(M48,'Dados StatusInvest'!$A:$Z,18,0)/100</f>
        <v>8.6500000000000007E-2</v>
      </c>
      <c r="P48" s="37" t="e">
        <f t="shared" si="4"/>
        <v>#N/A</v>
      </c>
      <c r="Q48" s="38">
        <f>IF(ISERROR(1/VLOOKUP(M48,#REF!,6,0)),0,1/VLOOKUP(M48,#REF!,6,0))</f>
        <v>0</v>
      </c>
      <c r="R48" s="39">
        <f t="shared" si="5"/>
        <v>1.0000009999999999</v>
      </c>
      <c r="S48" s="40" t="e">
        <f t="shared" si="6"/>
        <v>#N/A</v>
      </c>
    </row>
    <row r="49" spans="2:19" ht="16.5" x14ac:dyDescent="0.35">
      <c r="B49" s="31" t="s">
        <v>89</v>
      </c>
      <c r="C49" s="32">
        <f>VLOOKUP(B49,'Dados StatusInvest'!$A:$Z,26,0)</f>
        <v>159553259.18000001</v>
      </c>
      <c r="D49" s="33">
        <f>VLOOKUP(B49,'Dados StatusInvest'!$A:$Z,20,0)/100</f>
        <v>0.1158</v>
      </c>
      <c r="E49" s="5" t="e">
        <f t="shared" si="0"/>
        <v>#N/A</v>
      </c>
      <c r="F49" s="34">
        <f>IF(ISERROR(1/VLOOKUP(B49,#REF!,13,0)),0,1/VLOOKUP(B49,#REF!,13,0))</f>
        <v>0</v>
      </c>
      <c r="G49" s="35">
        <f t="shared" si="1"/>
        <v>1.0000009999999999</v>
      </c>
      <c r="H49" s="36" t="e">
        <f t="shared" si="2"/>
        <v>#N/A</v>
      </c>
      <c r="J49" s="4"/>
      <c r="M49" s="31" t="s">
        <v>89</v>
      </c>
      <c r="N49" s="32">
        <f>VLOOKUP(M49,'Dados StatusInvest'!$A:$Z,26,0)</f>
        <v>159553259.18000001</v>
      </c>
      <c r="O49" s="33">
        <f>VLOOKUP(M49,'Dados StatusInvest'!$A:$Z,18,0)/100</f>
        <v>0.13869999999999999</v>
      </c>
      <c r="P49" s="37" t="e">
        <f t="shared" si="4"/>
        <v>#N/A</v>
      </c>
      <c r="Q49" s="38">
        <f>IF(ISERROR(1/VLOOKUP(M49,#REF!,6,0)),0,1/VLOOKUP(M49,#REF!,6,0))</f>
        <v>0</v>
      </c>
      <c r="R49" s="39">
        <f t="shared" si="5"/>
        <v>1.0000009999999999</v>
      </c>
      <c r="S49" s="40" t="e">
        <f t="shared" si="6"/>
        <v>#N/A</v>
      </c>
    </row>
    <row r="50" spans="2:19" ht="16.5" x14ac:dyDescent="0.35">
      <c r="B50" s="31" t="s">
        <v>55</v>
      </c>
      <c r="C50" s="32">
        <f>VLOOKUP(B50,'Dados StatusInvest'!$A:$Z,26,0)</f>
        <v>128231021.61</v>
      </c>
      <c r="D50" s="33">
        <f>VLOOKUP(B50,'Dados StatusInvest'!$A:$Z,20,0)/100</f>
        <v>0.1139</v>
      </c>
      <c r="E50" s="5" t="e">
        <f t="shared" si="0"/>
        <v>#N/A</v>
      </c>
      <c r="F50" s="34">
        <f>IF(ISERROR(1/VLOOKUP(B50,#REF!,13,0)),0,1/VLOOKUP(B50,#REF!,13,0))</f>
        <v>0</v>
      </c>
      <c r="G50" s="35">
        <f t="shared" si="1"/>
        <v>1.0000009999999999</v>
      </c>
      <c r="H50" s="36" t="e">
        <f t="shared" si="2"/>
        <v>#N/A</v>
      </c>
      <c r="J50" s="4"/>
      <c r="M50" s="31" t="s">
        <v>55</v>
      </c>
      <c r="N50" s="32">
        <f>VLOOKUP(M50,'Dados StatusInvest'!$A:$Z,26,0)</f>
        <v>128231021.61</v>
      </c>
      <c r="O50" s="33">
        <f>VLOOKUP(M50,'Dados StatusInvest'!$A:$Z,18,0)/100</f>
        <v>0.3831</v>
      </c>
      <c r="P50" s="37" t="e">
        <f t="shared" si="4"/>
        <v>#N/A</v>
      </c>
      <c r="Q50" s="38">
        <f>IF(ISERROR(1/VLOOKUP(M50,#REF!,6,0)),0,1/VLOOKUP(M50,#REF!,6,0))</f>
        <v>0</v>
      </c>
      <c r="R50" s="39">
        <f t="shared" si="5"/>
        <v>1.0000009999999999</v>
      </c>
      <c r="S50" s="40" t="e">
        <f t="shared" si="6"/>
        <v>#N/A</v>
      </c>
    </row>
    <row r="51" spans="2:19" ht="16.5" x14ac:dyDescent="0.35">
      <c r="B51" s="31" t="s">
        <v>76</v>
      </c>
      <c r="C51" s="32">
        <f>VLOOKUP(B51,'Dados StatusInvest'!$A:$Z,26,0)</f>
        <v>96704520.890000001</v>
      </c>
      <c r="D51" s="33">
        <f>VLOOKUP(B51,'Dados StatusInvest'!$A:$Z,20,0)/100</f>
        <v>7.6799999999999993E-2</v>
      </c>
      <c r="E51" s="5" t="e">
        <f t="shared" si="0"/>
        <v>#N/A</v>
      </c>
      <c r="F51" s="34">
        <f>IF(ISERROR(1/VLOOKUP(B51,#REF!,13,0)),0,1/VLOOKUP(B51,#REF!,13,0))</f>
        <v>0</v>
      </c>
      <c r="G51" s="35">
        <f t="shared" si="1"/>
        <v>1.0000009999999999</v>
      </c>
      <c r="H51" s="36" t="e">
        <f t="shared" si="2"/>
        <v>#N/A</v>
      </c>
      <c r="J51" s="4"/>
      <c r="M51" s="31" t="s">
        <v>76</v>
      </c>
      <c r="N51" s="32">
        <f>VLOOKUP(M51,'Dados StatusInvest'!$A:$Z,26,0)</f>
        <v>96704520.890000001</v>
      </c>
      <c r="O51" s="33">
        <f>VLOOKUP(M51,'Dados StatusInvest'!$A:$Z,18,0)/100</f>
        <v>8.9200000000000002E-2</v>
      </c>
      <c r="P51" s="37" t="e">
        <f t="shared" si="4"/>
        <v>#N/A</v>
      </c>
      <c r="Q51" s="38">
        <f>IF(ISERROR(1/VLOOKUP(M51,#REF!,6,0)),0,1/VLOOKUP(M51,#REF!,6,0))</f>
        <v>0</v>
      </c>
      <c r="R51" s="39">
        <f t="shared" si="5"/>
        <v>1.0000009999999999</v>
      </c>
      <c r="S51" s="40" t="e">
        <f t="shared" si="6"/>
        <v>#N/A</v>
      </c>
    </row>
    <row r="52" spans="2:19" ht="16.5" x14ac:dyDescent="0.35">
      <c r="B52" s="31" t="s">
        <v>68</v>
      </c>
      <c r="C52" s="32">
        <f>VLOOKUP(B52,'Dados StatusInvest'!$A:$Z,26,0)</f>
        <v>76872016.709999993</v>
      </c>
      <c r="D52" s="33">
        <f>VLOOKUP(B52,'Dados StatusInvest'!$A:$Z,20,0)/100</f>
        <v>8.8100000000000012E-2</v>
      </c>
      <c r="E52" s="5" t="e">
        <f t="shared" si="0"/>
        <v>#N/A</v>
      </c>
      <c r="F52" s="34">
        <f>IF(ISERROR(1/VLOOKUP(B52,#REF!,13,0)),0,1/VLOOKUP(B52,#REF!,13,0))</f>
        <v>0</v>
      </c>
      <c r="G52" s="35">
        <f t="shared" si="1"/>
        <v>1.0000009999999999</v>
      </c>
      <c r="H52" s="36" t="e">
        <f t="shared" si="2"/>
        <v>#N/A</v>
      </c>
      <c r="M52" s="31" t="s">
        <v>68</v>
      </c>
      <c r="N52" s="32">
        <f>VLOOKUP(M52,'Dados StatusInvest'!$A:$Z,26,0)</f>
        <v>76872016.709999993</v>
      </c>
      <c r="O52" s="33">
        <f>VLOOKUP(M52,'Dados StatusInvest'!$A:$Z,18,0)/100</f>
        <v>0.13900000000000001</v>
      </c>
      <c r="P52" s="37" t="e">
        <f t="shared" si="4"/>
        <v>#N/A</v>
      </c>
      <c r="Q52" s="38">
        <f>IF(ISERROR(1/VLOOKUP(M52,#REF!,6,0)),0,1/VLOOKUP(M52,#REF!,6,0))</f>
        <v>0</v>
      </c>
      <c r="R52" s="39">
        <f t="shared" si="5"/>
        <v>1.0000009999999999</v>
      </c>
      <c r="S52" s="40" t="e">
        <f t="shared" si="6"/>
        <v>#N/A</v>
      </c>
    </row>
    <row r="53" spans="2:19" ht="16.5" x14ac:dyDescent="0.35">
      <c r="B53" s="31" t="s">
        <v>83</v>
      </c>
      <c r="C53" s="32">
        <f>VLOOKUP(B53,'Dados StatusInvest'!$A:$Z,26,0)</f>
        <v>111943755.31999999</v>
      </c>
      <c r="D53" s="33">
        <f>VLOOKUP(B53,'Dados StatusInvest'!$A:$Z,20,0)/100</f>
        <v>0.1789</v>
      </c>
      <c r="E53" s="5" t="e">
        <f t="shared" si="0"/>
        <v>#N/A</v>
      </c>
      <c r="F53" s="34">
        <f>IF(ISERROR(1/VLOOKUP(B53,#REF!,13,0)),0,1/VLOOKUP(B53,#REF!,13,0))</f>
        <v>0</v>
      </c>
      <c r="G53" s="35">
        <f t="shared" si="1"/>
        <v>1.0000009999999999</v>
      </c>
      <c r="H53" s="36" t="e">
        <f t="shared" si="2"/>
        <v>#N/A</v>
      </c>
      <c r="M53" s="31" t="s">
        <v>83</v>
      </c>
      <c r="N53" s="32">
        <f>VLOOKUP(M53,'Dados StatusInvest'!$A:$Z,26,0)</f>
        <v>111943755.31999999</v>
      </c>
      <c r="O53" s="33">
        <f>VLOOKUP(M53,'Dados StatusInvest'!$A:$Z,18,0)/100</f>
        <v>0.23149999999999998</v>
      </c>
      <c r="P53" s="37" t="e">
        <f t="shared" si="4"/>
        <v>#N/A</v>
      </c>
      <c r="Q53" s="38">
        <f>IF(ISERROR(1/VLOOKUP(M53,#REF!,6,0)),0,1/VLOOKUP(M53,#REF!,6,0))</f>
        <v>0</v>
      </c>
      <c r="R53" s="39">
        <f t="shared" si="5"/>
        <v>1.0000009999999999</v>
      </c>
      <c r="S53" s="40" t="e">
        <f t="shared" si="6"/>
        <v>#N/A</v>
      </c>
    </row>
    <row r="54" spans="2:19" ht="16.5" x14ac:dyDescent="0.35">
      <c r="B54" s="31" t="s">
        <v>1707</v>
      </c>
      <c r="C54" s="32" t="e">
        <f>VLOOKUP(B54,'Dados StatusInvest'!$A:$Z,26,0)</f>
        <v>#N/A</v>
      </c>
      <c r="D54" s="33" t="e">
        <f>VLOOKUP(B54,'Dados StatusInvest'!$A:$Z,20,0)/100</f>
        <v>#N/A</v>
      </c>
      <c r="E54" s="5" t="e">
        <f t="shared" si="0"/>
        <v>#N/A</v>
      </c>
      <c r="F54" s="34">
        <f>IF(ISERROR(1/VLOOKUP(B54,#REF!,13,0)),0,1/VLOOKUP(B54,#REF!,13,0))</f>
        <v>0</v>
      </c>
      <c r="G54" s="35">
        <f t="shared" si="1"/>
        <v>1.0000009999999999</v>
      </c>
      <c r="H54" s="36" t="e">
        <f t="shared" si="2"/>
        <v>#N/A</v>
      </c>
      <c r="M54" s="31" t="s">
        <v>1707</v>
      </c>
      <c r="N54" s="32" t="e">
        <f>VLOOKUP(M54,'Dados StatusInvest'!$A:$Z,26,0)</f>
        <v>#N/A</v>
      </c>
      <c r="O54" s="33" t="e">
        <f>VLOOKUP(M54,'Dados StatusInvest'!$A:$Z,18,0)/100</f>
        <v>#N/A</v>
      </c>
      <c r="P54" s="37" t="e">
        <f t="shared" si="4"/>
        <v>#N/A</v>
      </c>
      <c r="Q54" s="38">
        <f>IF(ISERROR(1/VLOOKUP(M54,#REF!,6,0)),0,1/VLOOKUP(M54,#REF!,6,0))</f>
        <v>0</v>
      </c>
      <c r="R54" s="39">
        <f t="shared" si="5"/>
        <v>1.0000009999999999</v>
      </c>
      <c r="S54" s="40" t="e">
        <f t="shared" si="6"/>
        <v>#N/A</v>
      </c>
    </row>
    <row r="55" spans="2:19" ht="16.5" x14ac:dyDescent="0.35">
      <c r="B55" s="31" t="s">
        <v>34</v>
      </c>
      <c r="C55" s="32">
        <f>VLOOKUP(B55,'Dados StatusInvest'!$A:$Z,26,0)</f>
        <v>220869268.78999999</v>
      </c>
      <c r="D55" s="33">
        <f>VLOOKUP(B55,'Dados StatusInvest'!$A:$Z,20,0)/100</f>
        <v>0.2167</v>
      </c>
      <c r="E55" s="5" t="e">
        <f t="shared" si="0"/>
        <v>#N/A</v>
      </c>
      <c r="F55" s="34">
        <f>IF(ISERROR(1/VLOOKUP(B55,#REF!,13,0)),0,1/VLOOKUP(B55,#REF!,13,0))</f>
        <v>0</v>
      </c>
      <c r="G55" s="35">
        <f t="shared" si="1"/>
        <v>1.0000009999999999</v>
      </c>
      <c r="H55" s="36" t="e">
        <f t="shared" si="2"/>
        <v>#N/A</v>
      </c>
      <c r="M55" s="31" t="s">
        <v>34</v>
      </c>
      <c r="N55" s="32">
        <f>VLOOKUP(M55,'Dados StatusInvest'!$A:$Z,26,0)</f>
        <v>220869268.78999999</v>
      </c>
      <c r="O55" s="33">
        <f>VLOOKUP(M55,'Dados StatusInvest'!$A:$Z,18,0)/100</f>
        <v>0.37590000000000001</v>
      </c>
      <c r="P55" s="37" t="e">
        <f t="shared" si="4"/>
        <v>#N/A</v>
      </c>
      <c r="Q55" s="38">
        <f>IF(ISERROR(1/VLOOKUP(M55,#REF!,6,0)),0,1/VLOOKUP(M55,#REF!,6,0))</f>
        <v>0</v>
      </c>
      <c r="R55" s="39">
        <f t="shared" si="5"/>
        <v>1.0000009999999999</v>
      </c>
      <c r="S55" s="40" t="e">
        <f t="shared" si="6"/>
        <v>#N/A</v>
      </c>
    </row>
    <row r="56" spans="2:19" ht="16.5" x14ac:dyDescent="0.35">
      <c r="B56" s="31" t="s">
        <v>109</v>
      </c>
      <c r="C56" s="32">
        <f>VLOOKUP(B56,'Dados StatusInvest'!$A:$Z,26,0)</f>
        <v>42543329.859999999</v>
      </c>
      <c r="D56" s="33">
        <f>VLOOKUP(B56,'Dados StatusInvest'!$A:$Z,20,0)/100</f>
        <v>-0.14660000000000001</v>
      </c>
      <c r="E56" s="5" t="e">
        <f t="shared" si="0"/>
        <v>#N/A</v>
      </c>
      <c r="F56" s="34">
        <f>IF(ISERROR(1/VLOOKUP(B56,#REF!,13,0)),0,1/VLOOKUP(B56,#REF!,13,0))</f>
        <v>0</v>
      </c>
      <c r="G56" s="35">
        <f t="shared" si="1"/>
        <v>1.0000009999999999</v>
      </c>
      <c r="H56" s="36" t="e">
        <f t="shared" si="2"/>
        <v>#N/A</v>
      </c>
      <c r="M56" s="31" t="s">
        <v>109</v>
      </c>
      <c r="N56" s="32">
        <f>VLOOKUP(M56,'Dados StatusInvest'!$A:$Z,26,0)</f>
        <v>42543329.859999999</v>
      </c>
      <c r="O56" s="33">
        <f>VLOOKUP(M56,'Dados StatusInvest'!$A:$Z,18,0)/100</f>
        <v>-3.1202999999999999</v>
      </c>
      <c r="P56" s="37" t="e">
        <f t="shared" si="4"/>
        <v>#N/A</v>
      </c>
      <c r="Q56" s="38">
        <f>IF(ISERROR(1/VLOOKUP(M56,#REF!,6,0)),0,1/VLOOKUP(M56,#REF!,6,0))</f>
        <v>0</v>
      </c>
      <c r="R56" s="39">
        <f t="shared" si="5"/>
        <v>1.0000009999999999</v>
      </c>
      <c r="S56" s="40" t="e">
        <f t="shared" si="6"/>
        <v>#N/A</v>
      </c>
    </row>
    <row r="57" spans="2:19" ht="16.5" x14ac:dyDescent="0.35">
      <c r="B57" s="31" t="s">
        <v>71</v>
      </c>
      <c r="C57" s="32">
        <f>VLOOKUP(B57,'Dados StatusInvest'!$A:$Z,26,0)</f>
        <v>97337523.709999993</v>
      </c>
      <c r="D57" s="33">
        <f>VLOOKUP(B57,'Dados StatusInvest'!$A:$Z,20,0)/100</f>
        <v>0.14529999999999998</v>
      </c>
      <c r="E57" s="5" t="e">
        <f t="shared" si="0"/>
        <v>#N/A</v>
      </c>
      <c r="F57" s="34">
        <f>IF(ISERROR(1/VLOOKUP(B57,#REF!,13,0)),0,1/VLOOKUP(B57,#REF!,13,0))</f>
        <v>0</v>
      </c>
      <c r="G57" s="35">
        <f t="shared" si="1"/>
        <v>1.0000009999999999</v>
      </c>
      <c r="H57" s="36" t="e">
        <f t="shared" si="2"/>
        <v>#N/A</v>
      </c>
      <c r="M57" s="31" t="s">
        <v>71</v>
      </c>
      <c r="N57" s="32">
        <f>VLOOKUP(M57,'Dados StatusInvest'!$A:$Z,26,0)</f>
        <v>97337523.709999993</v>
      </c>
      <c r="O57" s="33">
        <f>VLOOKUP(M57,'Dados StatusInvest'!$A:$Z,18,0)/100</f>
        <v>0.3014</v>
      </c>
      <c r="P57" s="37" t="e">
        <f t="shared" si="4"/>
        <v>#N/A</v>
      </c>
      <c r="Q57" s="38">
        <f>IF(ISERROR(1/VLOOKUP(M57,#REF!,6,0)),0,1/VLOOKUP(M57,#REF!,6,0))</f>
        <v>0</v>
      </c>
      <c r="R57" s="39">
        <f t="shared" si="5"/>
        <v>1.0000009999999999</v>
      </c>
      <c r="S57" s="40" t="e">
        <f t="shared" si="6"/>
        <v>#N/A</v>
      </c>
    </row>
    <row r="58" spans="2:19" ht="16.5" x14ac:dyDescent="0.35">
      <c r="B58" s="31" t="s">
        <v>62</v>
      </c>
      <c r="C58" s="32">
        <f>VLOOKUP(B58,'Dados StatusInvest'!$A:$Z,26,0)</f>
        <v>113250197.11</v>
      </c>
      <c r="D58" s="33">
        <f>VLOOKUP(B58,'Dados StatusInvest'!$A:$Z,20,0)/100</f>
        <v>0.1421</v>
      </c>
      <c r="E58" s="5" t="e">
        <f t="shared" si="0"/>
        <v>#N/A</v>
      </c>
      <c r="F58" s="34">
        <f>IF(ISERROR(1/VLOOKUP(B58,#REF!,13,0)),0,1/VLOOKUP(B58,#REF!,13,0))</f>
        <v>0</v>
      </c>
      <c r="G58" s="35">
        <f t="shared" si="1"/>
        <v>1.0000009999999999</v>
      </c>
      <c r="H58" s="36" t="e">
        <f t="shared" si="2"/>
        <v>#N/A</v>
      </c>
      <c r="M58" s="31" t="s">
        <v>62</v>
      </c>
      <c r="N58" s="32">
        <f>VLOOKUP(M58,'Dados StatusInvest'!$A:$Z,26,0)</f>
        <v>113250197.11</v>
      </c>
      <c r="O58" s="33">
        <f>VLOOKUP(M58,'Dados StatusInvest'!$A:$Z,18,0)/100</f>
        <v>0.42170000000000002</v>
      </c>
      <c r="P58" s="37" t="e">
        <f t="shared" si="4"/>
        <v>#N/A</v>
      </c>
      <c r="Q58" s="38">
        <f>IF(ISERROR(1/VLOOKUP(M58,#REF!,6,0)),0,1/VLOOKUP(M58,#REF!,6,0))</f>
        <v>0</v>
      </c>
      <c r="R58" s="39">
        <f t="shared" si="5"/>
        <v>1.0000009999999999</v>
      </c>
      <c r="S58" s="40" t="e">
        <f t="shared" si="6"/>
        <v>#N/A</v>
      </c>
    </row>
    <row r="59" spans="2:19" ht="16.5" x14ac:dyDescent="0.35">
      <c r="B59" s="31" t="s">
        <v>36</v>
      </c>
      <c r="C59" s="32">
        <f>VLOOKUP(B59,'Dados StatusInvest'!$A:$Z,26,0)</f>
        <v>171533809.88999999</v>
      </c>
      <c r="D59" s="33">
        <f>VLOOKUP(B59,'Dados StatusInvest'!$A:$Z,20,0)/100</f>
        <v>0.26929999999999998</v>
      </c>
      <c r="E59" s="5" t="e">
        <f t="shared" si="0"/>
        <v>#N/A</v>
      </c>
      <c r="F59" s="34">
        <f>IF(ISERROR(1/VLOOKUP(B59,#REF!,13,0)),0,1/VLOOKUP(B59,#REF!,13,0))</f>
        <v>0</v>
      </c>
      <c r="G59" s="35">
        <f t="shared" si="1"/>
        <v>1.0000009999999999</v>
      </c>
      <c r="H59" s="36" t="e">
        <f t="shared" si="2"/>
        <v>#N/A</v>
      </c>
      <c r="M59" s="31" t="s">
        <v>36</v>
      </c>
      <c r="N59" s="32">
        <f>VLOOKUP(M59,'Dados StatusInvest'!$A:$Z,26,0)</f>
        <v>171533809.88999999</v>
      </c>
      <c r="O59" s="33">
        <f>VLOOKUP(M59,'Dados StatusInvest'!$A:$Z,18,0)/100</f>
        <v>0.40679999999999999</v>
      </c>
      <c r="P59" s="37" t="e">
        <f t="shared" si="4"/>
        <v>#N/A</v>
      </c>
      <c r="Q59" s="38">
        <f>IF(ISERROR(1/VLOOKUP(M59,#REF!,6,0)),0,1/VLOOKUP(M59,#REF!,6,0))</f>
        <v>0</v>
      </c>
      <c r="R59" s="39">
        <f t="shared" si="5"/>
        <v>1.0000009999999999</v>
      </c>
      <c r="S59" s="40" t="e">
        <f t="shared" si="6"/>
        <v>#N/A</v>
      </c>
    </row>
    <row r="60" spans="2:19" ht="16.5" x14ac:dyDescent="0.35">
      <c r="B60" s="31" t="s">
        <v>45</v>
      </c>
      <c r="C60" s="32">
        <f>VLOOKUP(B60,'Dados StatusInvest'!$A:$Z,26,0)</f>
        <v>433143472.36000001</v>
      </c>
      <c r="D60" s="33">
        <f>VLOOKUP(B60,'Dados StatusInvest'!$A:$Z,20,0)/100</f>
        <v>0.23730000000000001</v>
      </c>
      <c r="E60" s="5" t="e">
        <f t="shared" si="0"/>
        <v>#N/A</v>
      </c>
      <c r="F60" s="34">
        <f>IF(ISERROR(1/VLOOKUP(B60,#REF!,13,0)),0,1/VLOOKUP(B60,#REF!,13,0))</f>
        <v>0</v>
      </c>
      <c r="G60" s="35">
        <f t="shared" si="1"/>
        <v>1.0000009999999999</v>
      </c>
      <c r="H60" s="36" t="e">
        <f t="shared" si="2"/>
        <v>#N/A</v>
      </c>
      <c r="M60" s="31" t="s">
        <v>45</v>
      </c>
      <c r="N60" s="32">
        <f>VLOOKUP(M60,'Dados StatusInvest'!$A:$Z,26,0)</f>
        <v>433143472.36000001</v>
      </c>
      <c r="O60" s="33">
        <f>VLOOKUP(M60,'Dados StatusInvest'!$A:$Z,18,0)/100</f>
        <v>0.36709999999999998</v>
      </c>
      <c r="P60" s="37" t="e">
        <f t="shared" si="4"/>
        <v>#N/A</v>
      </c>
      <c r="Q60" s="38">
        <f>IF(ISERROR(1/VLOOKUP(M60,#REF!,6,0)),0,1/VLOOKUP(M60,#REF!,6,0))</f>
        <v>0</v>
      </c>
      <c r="R60" s="39">
        <f t="shared" si="5"/>
        <v>1.0000009999999999</v>
      </c>
      <c r="S60" s="40" t="e">
        <f t="shared" si="6"/>
        <v>#N/A</v>
      </c>
    </row>
    <row r="61" spans="2:19" ht="16.5" x14ac:dyDescent="0.35">
      <c r="B61" s="31" t="s">
        <v>610</v>
      </c>
      <c r="C61" s="32">
        <f>VLOOKUP(B61,'Dados StatusInvest'!$A:$Z,26,0)</f>
        <v>0</v>
      </c>
      <c r="D61" s="33">
        <f>VLOOKUP(B61,'Dados StatusInvest'!$A:$Z,20,0)/100</f>
        <v>3.9599999999999996E-2</v>
      </c>
      <c r="E61" s="5" t="e">
        <f t="shared" si="0"/>
        <v>#N/A</v>
      </c>
      <c r="F61" s="34">
        <f>IF(ISERROR(1/VLOOKUP(B61,#REF!,13,0)),0,1/VLOOKUP(B61,#REF!,13,0))</f>
        <v>0</v>
      </c>
      <c r="G61" s="35">
        <f t="shared" si="1"/>
        <v>1.0000009999999999</v>
      </c>
      <c r="H61" s="36" t="e">
        <f t="shared" si="2"/>
        <v>#N/A</v>
      </c>
      <c r="M61" s="31" t="s">
        <v>610</v>
      </c>
      <c r="N61" s="32">
        <f>VLOOKUP(M61,'Dados StatusInvest'!$A:$Z,26,0)</f>
        <v>0</v>
      </c>
      <c r="O61" s="33">
        <f>VLOOKUP(M61,'Dados StatusInvest'!$A:$Z,18,0)/100</f>
        <v>0.1462</v>
      </c>
      <c r="P61" s="37" t="e">
        <f t="shared" si="4"/>
        <v>#N/A</v>
      </c>
      <c r="Q61" s="38">
        <f>IF(ISERROR(1/VLOOKUP(M61,#REF!,6,0)),0,1/VLOOKUP(M61,#REF!,6,0))</f>
        <v>0</v>
      </c>
      <c r="R61" s="39">
        <f t="shared" si="5"/>
        <v>1.0000009999999999</v>
      </c>
      <c r="S61" s="40" t="e">
        <f t="shared" si="6"/>
        <v>#N/A</v>
      </c>
    </row>
    <row r="62" spans="2:19" ht="16.5" x14ac:dyDescent="0.35">
      <c r="B62" s="31" t="s">
        <v>63</v>
      </c>
      <c r="C62" s="32">
        <f>VLOOKUP(B62,'Dados StatusInvest'!$A:$Z,26,0)</f>
        <v>119462278.18000001</v>
      </c>
      <c r="D62" s="33">
        <f>VLOOKUP(B62,'Dados StatusInvest'!$A:$Z,20,0)/100</f>
        <v>-0.28710000000000002</v>
      </c>
      <c r="E62" s="5" t="e">
        <f t="shared" si="0"/>
        <v>#N/A</v>
      </c>
      <c r="F62" s="34">
        <f>IF(ISERROR(1/VLOOKUP(B62,#REF!,13,0)),0,1/VLOOKUP(B62,#REF!,13,0))</f>
        <v>0</v>
      </c>
      <c r="G62" s="35">
        <f t="shared" si="1"/>
        <v>1.0000009999999999</v>
      </c>
      <c r="H62" s="36" t="e">
        <f t="shared" si="2"/>
        <v>#N/A</v>
      </c>
      <c r="M62" s="31" t="s">
        <v>63</v>
      </c>
      <c r="N62" s="32">
        <f>VLOOKUP(M62,'Dados StatusInvest'!$A:$Z,26,0)</f>
        <v>119462278.18000001</v>
      </c>
      <c r="O62" s="33">
        <f>VLOOKUP(M62,'Dados StatusInvest'!$A:$Z,18,0)/100</f>
        <v>-1.5085</v>
      </c>
      <c r="P62" s="37" t="e">
        <f t="shared" si="4"/>
        <v>#N/A</v>
      </c>
      <c r="Q62" s="38">
        <f>IF(ISERROR(1/VLOOKUP(M62,#REF!,6,0)),0,1/VLOOKUP(M62,#REF!,6,0))</f>
        <v>0</v>
      </c>
      <c r="R62" s="39">
        <f t="shared" si="5"/>
        <v>1.0000009999999999</v>
      </c>
      <c r="S62" s="40" t="e">
        <f t="shared" si="6"/>
        <v>#N/A</v>
      </c>
    </row>
    <row r="63" spans="2:19" ht="16.5" x14ac:dyDescent="0.35">
      <c r="B63" s="31" t="s">
        <v>82</v>
      </c>
      <c r="C63" s="32">
        <f>VLOOKUP(B63,'Dados StatusInvest'!$A:$Z,26,0)</f>
        <v>88783150.390000001</v>
      </c>
      <c r="D63" s="33">
        <f>VLOOKUP(B63,'Dados StatusInvest'!$A:$Z,20,0)/100</f>
        <v>0</v>
      </c>
      <c r="E63" s="5" t="e">
        <f t="shared" si="0"/>
        <v>#N/A</v>
      </c>
      <c r="F63" s="34">
        <f>IF(ISERROR(1/VLOOKUP(B63,#REF!,13,0)),0,1/VLOOKUP(B63,#REF!,13,0))</f>
        <v>0</v>
      </c>
      <c r="G63" s="35">
        <f t="shared" si="1"/>
        <v>1.0000009999999999</v>
      </c>
      <c r="H63" s="36" t="e">
        <f t="shared" si="2"/>
        <v>#N/A</v>
      </c>
      <c r="M63" s="31" t="s">
        <v>82</v>
      </c>
      <c r="N63" s="32">
        <f>VLOOKUP(M63,'Dados StatusInvest'!$A:$Z,26,0)</f>
        <v>88783150.390000001</v>
      </c>
      <c r="O63" s="33">
        <f>VLOOKUP(M63,'Dados StatusInvest'!$A:$Z,18,0)/100</f>
        <v>0.15</v>
      </c>
      <c r="P63" s="37" t="e">
        <f t="shared" si="4"/>
        <v>#N/A</v>
      </c>
      <c r="Q63" s="38">
        <f>IF(ISERROR(1/VLOOKUP(M63,#REF!,6,0)),0,1/VLOOKUP(M63,#REF!,6,0))</f>
        <v>0</v>
      </c>
      <c r="R63" s="39">
        <f t="shared" si="5"/>
        <v>1.0000009999999999</v>
      </c>
      <c r="S63" s="40" t="e">
        <f t="shared" si="6"/>
        <v>#N/A</v>
      </c>
    </row>
    <row r="64" spans="2:19" ht="16.5" x14ac:dyDescent="0.35">
      <c r="B64" s="31" t="s">
        <v>125</v>
      </c>
      <c r="C64" s="32">
        <f>VLOOKUP(B64,'Dados StatusInvest'!$A:$Z,26,0)</f>
        <v>29095630.5</v>
      </c>
      <c r="D64" s="33">
        <f>VLOOKUP(B64,'Dados StatusInvest'!$A:$Z,20,0)/100</f>
        <v>7.1099999999999997E-2</v>
      </c>
      <c r="E64" s="5" t="e">
        <f t="shared" si="0"/>
        <v>#N/A</v>
      </c>
      <c r="F64" s="34">
        <f>IF(ISERROR(1/VLOOKUP(B64,#REF!,13,0)),0,1/VLOOKUP(B64,#REF!,13,0))</f>
        <v>0</v>
      </c>
      <c r="G64" s="35">
        <f t="shared" si="1"/>
        <v>1.0000009999999999</v>
      </c>
      <c r="H64" s="36" t="e">
        <f t="shared" si="2"/>
        <v>#N/A</v>
      </c>
      <c r="M64" s="31" t="s">
        <v>125</v>
      </c>
      <c r="N64" s="32">
        <f>VLOOKUP(M64,'Dados StatusInvest'!$A:$Z,26,0)</f>
        <v>29095630.5</v>
      </c>
      <c r="O64" s="33">
        <f>VLOOKUP(M64,'Dados StatusInvest'!$A:$Z,18,0)/100</f>
        <v>0.10529999999999999</v>
      </c>
      <c r="P64" s="37" t="e">
        <f t="shared" si="4"/>
        <v>#N/A</v>
      </c>
      <c r="Q64" s="38">
        <f>IF(ISERROR(1/VLOOKUP(M64,#REF!,6,0)),0,1/VLOOKUP(M64,#REF!,6,0))</f>
        <v>0</v>
      </c>
      <c r="R64" s="39">
        <f t="shared" si="5"/>
        <v>1.0000009999999999</v>
      </c>
      <c r="S64" s="40" t="e">
        <f t="shared" si="6"/>
        <v>#N/A</v>
      </c>
    </row>
    <row r="65" spans="2:19" ht="16.5" x14ac:dyDescent="0.35">
      <c r="B65" s="31" t="s">
        <v>107</v>
      </c>
      <c r="C65" s="32">
        <f>VLOOKUP(B65,'Dados StatusInvest'!$A:$Z,26,0)</f>
        <v>233131440.71000001</v>
      </c>
      <c r="D65" s="33">
        <f>VLOOKUP(B65,'Dados StatusInvest'!$A:$Z,20,0)/100</f>
        <v>6.4299999999999996E-2</v>
      </c>
      <c r="E65" s="5" t="e">
        <f t="shared" si="0"/>
        <v>#N/A</v>
      </c>
      <c r="F65" s="34">
        <f>IF(ISERROR(1/VLOOKUP(B65,#REF!,13,0)),0,1/VLOOKUP(B65,#REF!,13,0))</f>
        <v>0</v>
      </c>
      <c r="G65" s="35">
        <f t="shared" si="1"/>
        <v>1.0000009999999999</v>
      </c>
      <c r="H65" s="36" t="e">
        <f t="shared" si="2"/>
        <v>#N/A</v>
      </c>
      <c r="M65" s="31" t="s">
        <v>107</v>
      </c>
      <c r="N65" s="32">
        <f>VLOOKUP(M65,'Dados StatusInvest'!$A:$Z,26,0)</f>
        <v>233131440.71000001</v>
      </c>
      <c r="O65" s="33">
        <f>VLOOKUP(M65,'Dados StatusInvest'!$A:$Z,18,0)/100</f>
        <v>8.5699999999999998E-2</v>
      </c>
      <c r="P65" s="37" t="e">
        <f t="shared" si="4"/>
        <v>#N/A</v>
      </c>
      <c r="Q65" s="38">
        <f>IF(ISERROR(1/VLOOKUP(M65,#REF!,6,0)),0,1/VLOOKUP(M65,#REF!,6,0))</f>
        <v>0</v>
      </c>
      <c r="R65" s="39">
        <f t="shared" si="5"/>
        <v>1.0000009999999999</v>
      </c>
      <c r="S65" s="40" t="e">
        <f t="shared" si="6"/>
        <v>#N/A</v>
      </c>
    </row>
    <row r="66" spans="2:19" ht="16.5" x14ac:dyDescent="0.35">
      <c r="B66" s="31" t="s">
        <v>81</v>
      </c>
      <c r="C66" s="32">
        <f>VLOOKUP(B66,'Dados StatusInvest'!$A:$Z,26,0)</f>
        <v>109872416.36</v>
      </c>
      <c r="D66" s="33">
        <f>VLOOKUP(B66,'Dados StatusInvest'!$A:$Z,20,0)/100</f>
        <v>0.30210000000000004</v>
      </c>
      <c r="E66" s="5" t="e">
        <f t="shared" si="0"/>
        <v>#N/A</v>
      </c>
      <c r="F66" s="34">
        <f>IF(ISERROR(1/VLOOKUP(B66,#REF!,13,0)),0,1/VLOOKUP(B66,#REF!,13,0))</f>
        <v>0</v>
      </c>
      <c r="G66" s="35">
        <f t="shared" si="1"/>
        <v>1.0000009999999999</v>
      </c>
      <c r="H66" s="36" t="e">
        <f t="shared" si="2"/>
        <v>#N/A</v>
      </c>
      <c r="M66" s="31" t="s">
        <v>81</v>
      </c>
      <c r="N66" s="32">
        <f>VLOOKUP(M66,'Dados StatusInvest'!$A:$Z,26,0)</f>
        <v>109872416.36</v>
      </c>
      <c r="O66" s="33">
        <f>VLOOKUP(M66,'Dados StatusInvest'!$A:$Z,18,0)/100</f>
        <v>0.35710000000000003</v>
      </c>
      <c r="P66" s="37" t="e">
        <f t="shared" si="4"/>
        <v>#N/A</v>
      </c>
      <c r="Q66" s="38">
        <f>IF(ISERROR(1/VLOOKUP(M66,#REF!,6,0)),0,1/VLOOKUP(M66,#REF!,6,0))</f>
        <v>0</v>
      </c>
      <c r="R66" s="39">
        <f t="shared" si="5"/>
        <v>1.0000009999999999</v>
      </c>
      <c r="S66" s="40" t="e">
        <f t="shared" si="6"/>
        <v>#N/A</v>
      </c>
    </row>
    <row r="67" spans="2:19" ht="16.5" x14ac:dyDescent="0.35">
      <c r="B67" s="31" t="s">
        <v>106</v>
      </c>
      <c r="C67" s="32">
        <f>VLOOKUP(B67,'Dados StatusInvest'!$A:$Z,26,0)</f>
        <v>68628429.569999993</v>
      </c>
      <c r="D67" s="33">
        <f>VLOOKUP(B67,'Dados StatusInvest'!$A:$Z,20,0)/100</f>
        <v>6.3899999999999998E-2</v>
      </c>
      <c r="E67" s="5" t="e">
        <f t="shared" si="0"/>
        <v>#N/A</v>
      </c>
      <c r="F67" s="34">
        <f>IF(ISERROR(1/VLOOKUP(B67,#REF!,13,0)),0,1/VLOOKUP(B67,#REF!,13,0))</f>
        <v>0</v>
      </c>
      <c r="G67" s="35">
        <f t="shared" si="1"/>
        <v>1.0000009999999999</v>
      </c>
      <c r="H67" s="36" t="e">
        <f t="shared" si="2"/>
        <v>#N/A</v>
      </c>
      <c r="M67" s="31" t="s">
        <v>106</v>
      </c>
      <c r="N67" s="32">
        <f>VLOOKUP(M67,'Dados StatusInvest'!$A:$Z,26,0)</f>
        <v>68628429.569999993</v>
      </c>
      <c r="O67" s="33">
        <f>VLOOKUP(M67,'Dados StatusInvest'!$A:$Z,18,0)/100</f>
        <v>0.12279999999999999</v>
      </c>
      <c r="P67" s="37" t="e">
        <f t="shared" si="4"/>
        <v>#N/A</v>
      </c>
      <c r="Q67" s="38">
        <f>IF(ISERROR(1/VLOOKUP(M67,#REF!,6,0)),0,1/VLOOKUP(M67,#REF!,6,0))</f>
        <v>0</v>
      </c>
      <c r="R67" s="39">
        <f t="shared" si="5"/>
        <v>1.0000009999999999</v>
      </c>
      <c r="S67" s="40" t="e">
        <f t="shared" si="6"/>
        <v>#N/A</v>
      </c>
    </row>
    <row r="68" spans="2:19" ht="16.5" x14ac:dyDescent="0.35">
      <c r="B68" s="31" t="s">
        <v>99</v>
      </c>
      <c r="C68" s="32">
        <f>VLOOKUP(B68,'Dados StatusInvest'!$A:$Z,26,0)</f>
        <v>91666753.319999993</v>
      </c>
      <c r="D68" s="33">
        <f>VLOOKUP(B68,'Dados StatusInvest'!$A:$Z,20,0)/100</f>
        <v>6.9099999999999995E-2</v>
      </c>
      <c r="E68" s="5" t="e">
        <f t="shared" si="0"/>
        <v>#N/A</v>
      </c>
      <c r="F68" s="34">
        <f>IF(ISERROR(1/VLOOKUP(B68,#REF!,13,0)),0,1/VLOOKUP(B68,#REF!,13,0))</f>
        <v>0</v>
      </c>
      <c r="G68" s="35">
        <f t="shared" si="1"/>
        <v>1.0000009999999999</v>
      </c>
      <c r="H68" s="36" t="e">
        <f t="shared" si="2"/>
        <v>#N/A</v>
      </c>
      <c r="M68" s="31" t="s">
        <v>99</v>
      </c>
      <c r="N68" s="32">
        <f>VLOOKUP(M68,'Dados StatusInvest'!$A:$Z,26,0)</f>
        <v>91666753.319999993</v>
      </c>
      <c r="O68" s="33">
        <f>VLOOKUP(M68,'Dados StatusInvest'!$A:$Z,18,0)/100</f>
        <v>8.8300000000000003E-2</v>
      </c>
      <c r="P68" s="37" t="e">
        <f t="shared" si="4"/>
        <v>#N/A</v>
      </c>
      <c r="Q68" s="38">
        <f>IF(ISERROR(1/VLOOKUP(M68,#REF!,6,0)),0,1/VLOOKUP(M68,#REF!,6,0))</f>
        <v>0</v>
      </c>
      <c r="R68" s="39">
        <f t="shared" si="5"/>
        <v>1.0000009999999999</v>
      </c>
      <c r="S68" s="40" t="e">
        <f t="shared" si="6"/>
        <v>#N/A</v>
      </c>
    </row>
    <row r="69" spans="2:19" ht="16.5" x14ac:dyDescent="0.35">
      <c r="B69" s="31" t="s">
        <v>115</v>
      </c>
      <c r="C69" s="32">
        <f>VLOOKUP(B69,'Dados StatusInvest'!$A:$Z,26,0)</f>
        <v>89929629.890000001</v>
      </c>
      <c r="D69" s="33">
        <f>VLOOKUP(B69,'Dados StatusInvest'!$A:$Z,20,0)/100</f>
        <v>0.15229999999999999</v>
      </c>
      <c r="E69" s="5" t="e">
        <f t="shared" si="0"/>
        <v>#N/A</v>
      </c>
      <c r="F69" s="34">
        <f>IF(ISERROR(1/VLOOKUP(B69,#REF!,13,0)),0,1/VLOOKUP(B69,#REF!,13,0))</f>
        <v>0</v>
      </c>
      <c r="G69" s="35">
        <f t="shared" si="1"/>
        <v>1.0000009999999999</v>
      </c>
      <c r="H69" s="36" t="e">
        <f t="shared" si="2"/>
        <v>#N/A</v>
      </c>
      <c r="M69" s="31" t="s">
        <v>115</v>
      </c>
      <c r="N69" s="32">
        <f>VLOOKUP(M69,'Dados StatusInvest'!$A:$Z,26,0)</f>
        <v>89929629.890000001</v>
      </c>
      <c r="O69" s="33">
        <f>VLOOKUP(M69,'Dados StatusInvest'!$A:$Z,18,0)/100</f>
        <v>0.3019</v>
      </c>
      <c r="P69" s="37" t="e">
        <f t="shared" si="4"/>
        <v>#N/A</v>
      </c>
      <c r="Q69" s="38">
        <f>IF(ISERROR(1/VLOOKUP(M69,#REF!,6,0)),0,1/VLOOKUP(M69,#REF!,6,0))</f>
        <v>0</v>
      </c>
      <c r="R69" s="39">
        <f t="shared" si="5"/>
        <v>1.0000009999999999</v>
      </c>
      <c r="S69" s="40" t="e">
        <f t="shared" si="6"/>
        <v>#N/A</v>
      </c>
    </row>
    <row r="70" spans="2:19" ht="16.5" x14ac:dyDescent="0.35">
      <c r="B70" s="31" t="s">
        <v>123</v>
      </c>
      <c r="C70" s="32">
        <f>VLOOKUP(B70,'Dados StatusInvest'!$A:$Z,26,0)</f>
        <v>66259261</v>
      </c>
      <c r="D70" s="33">
        <f>VLOOKUP(B70,'Dados StatusInvest'!$A:$Z,20,0)/100</f>
        <v>0.1641</v>
      </c>
      <c r="E70" s="5" t="e">
        <f t="shared" ref="E70:E133" si="8">RANK(D70,$D$6:$D$443,0)</f>
        <v>#N/A</v>
      </c>
      <c r="F70" s="34">
        <f>IF(ISERROR(1/VLOOKUP(B70,#REF!,13,0)),0,1/VLOOKUP(B70,#REF!,13,0))</f>
        <v>0</v>
      </c>
      <c r="G70" s="35">
        <f t="shared" ref="G70:G133" si="9">RANK(F70,$F$6:$F$443,0)+RANK(F70,$F$6:$F$443,0)/1000000</f>
        <v>1.0000009999999999</v>
      </c>
      <c r="H70" s="36" t="e">
        <f t="shared" ref="H70:H133" si="10">G70+E70+IF(C70&lt;$C$3,1000,0)</f>
        <v>#N/A</v>
      </c>
      <c r="M70" s="31" t="s">
        <v>123</v>
      </c>
      <c r="N70" s="32">
        <f>VLOOKUP(M70,'Dados StatusInvest'!$A:$Z,26,0)</f>
        <v>66259261</v>
      </c>
      <c r="O70" s="33">
        <f>VLOOKUP(M70,'Dados StatusInvest'!$A:$Z,18,0)/100</f>
        <v>0.2009</v>
      </c>
      <c r="P70" s="37" t="e">
        <f t="shared" ref="P70:P133" si="11">RANK(O70,$O$6:$O$443,0)</f>
        <v>#N/A</v>
      </c>
      <c r="Q70" s="38">
        <f>IF(ISERROR(1/VLOOKUP(M70,#REF!,6,0)),0,1/VLOOKUP(M70,#REF!,6,0))</f>
        <v>0</v>
      </c>
      <c r="R70" s="39">
        <f t="shared" ref="R70:R133" si="12">RANK(Q70,$Q$6:$Q$443,0)+RANK(Q70,$Q$6:$Q$443,0)/1000000</f>
        <v>1.0000009999999999</v>
      </c>
      <c r="S70" s="40" t="e">
        <f t="shared" ref="S70:S133" si="13">R70+P70+IF(N70&lt;$C$3,1000,0)</f>
        <v>#N/A</v>
      </c>
    </row>
    <row r="71" spans="2:19" ht="16.5" x14ac:dyDescent="0.35">
      <c r="B71" s="31" t="s">
        <v>56</v>
      </c>
      <c r="C71" s="32">
        <f>VLOOKUP(B71,'Dados StatusInvest'!$A:$Z,26,0)</f>
        <v>87483120.459999993</v>
      </c>
      <c r="D71" s="33">
        <f>VLOOKUP(B71,'Dados StatusInvest'!$A:$Z,20,0)/100</f>
        <v>0.45750000000000002</v>
      </c>
      <c r="E71" s="5" t="e">
        <f t="shared" si="8"/>
        <v>#N/A</v>
      </c>
      <c r="F71" s="34">
        <f>IF(ISERROR(1/VLOOKUP(B71,#REF!,13,0)),0,1/VLOOKUP(B71,#REF!,13,0))</f>
        <v>0</v>
      </c>
      <c r="G71" s="35">
        <f t="shared" si="9"/>
        <v>1.0000009999999999</v>
      </c>
      <c r="H71" s="36" t="e">
        <f t="shared" si="10"/>
        <v>#N/A</v>
      </c>
      <c r="M71" s="31" t="s">
        <v>56</v>
      </c>
      <c r="N71" s="32">
        <f>VLOOKUP(M71,'Dados StatusInvest'!$A:$Z,26,0)</f>
        <v>87483120.459999993</v>
      </c>
      <c r="O71" s="33">
        <f>VLOOKUP(M71,'Dados StatusInvest'!$A:$Z,18,0)/100</f>
        <v>2.4781999999999997</v>
      </c>
      <c r="P71" s="37" t="e">
        <f t="shared" si="11"/>
        <v>#N/A</v>
      </c>
      <c r="Q71" s="38">
        <f>IF(ISERROR(1/VLOOKUP(M71,#REF!,6,0)),0,1/VLOOKUP(M71,#REF!,6,0))</f>
        <v>0</v>
      </c>
      <c r="R71" s="39">
        <f t="shared" si="12"/>
        <v>1.0000009999999999</v>
      </c>
      <c r="S71" s="40" t="e">
        <f t="shared" si="13"/>
        <v>#N/A</v>
      </c>
    </row>
    <row r="72" spans="2:19" ht="16.5" x14ac:dyDescent="0.35">
      <c r="B72" s="31" t="s">
        <v>93</v>
      </c>
      <c r="C72" s="32">
        <f>VLOOKUP(B72,'Dados StatusInvest'!$A:$Z,26,0)</f>
        <v>63778268.32</v>
      </c>
      <c r="D72" s="33">
        <f>VLOOKUP(B72,'Dados StatusInvest'!$A:$Z,20,0)/100</f>
        <v>0</v>
      </c>
      <c r="E72" s="5" t="e">
        <f t="shared" si="8"/>
        <v>#N/A</v>
      </c>
      <c r="F72" s="34">
        <f>IF(ISERROR(1/VLOOKUP(B72,#REF!,13,0)),0,1/VLOOKUP(B72,#REF!,13,0))</f>
        <v>0</v>
      </c>
      <c r="G72" s="35">
        <f t="shared" si="9"/>
        <v>1.0000009999999999</v>
      </c>
      <c r="H72" s="36" t="e">
        <f t="shared" si="10"/>
        <v>#N/A</v>
      </c>
      <c r="M72" s="31" t="s">
        <v>93</v>
      </c>
      <c r="N72" s="32">
        <f>VLOOKUP(M72,'Dados StatusInvest'!$A:$Z,26,0)</f>
        <v>63778268.32</v>
      </c>
      <c r="O72" s="33">
        <f>VLOOKUP(M72,'Dados StatusInvest'!$A:$Z,18,0)/100</f>
        <v>0.1391</v>
      </c>
      <c r="P72" s="37" t="e">
        <f t="shared" si="11"/>
        <v>#N/A</v>
      </c>
      <c r="Q72" s="38">
        <f>IF(ISERROR(1/VLOOKUP(M72,#REF!,6,0)),0,1/VLOOKUP(M72,#REF!,6,0))</f>
        <v>0</v>
      </c>
      <c r="R72" s="39">
        <f t="shared" si="12"/>
        <v>1.0000009999999999</v>
      </c>
      <c r="S72" s="40" t="e">
        <f t="shared" si="13"/>
        <v>#N/A</v>
      </c>
    </row>
    <row r="73" spans="2:19" ht="16.5" x14ac:dyDescent="0.35">
      <c r="B73" s="31" t="s">
        <v>103</v>
      </c>
      <c r="C73" s="32">
        <f>VLOOKUP(B73,'Dados StatusInvest'!$A:$Z,26,0)</f>
        <v>68556565.680000007</v>
      </c>
      <c r="D73" s="33">
        <f>VLOOKUP(B73,'Dados StatusInvest'!$A:$Z,20,0)/100</f>
        <v>0.1242</v>
      </c>
      <c r="E73" s="5" t="e">
        <f t="shared" si="8"/>
        <v>#N/A</v>
      </c>
      <c r="F73" s="34">
        <f>IF(ISERROR(1/VLOOKUP(B73,#REF!,13,0)),0,1/VLOOKUP(B73,#REF!,13,0))</f>
        <v>0</v>
      </c>
      <c r="G73" s="35">
        <f t="shared" si="9"/>
        <v>1.0000009999999999</v>
      </c>
      <c r="H73" s="36" t="e">
        <f t="shared" si="10"/>
        <v>#N/A</v>
      </c>
      <c r="M73" s="31" t="s">
        <v>103</v>
      </c>
      <c r="N73" s="32">
        <f>VLOOKUP(M73,'Dados StatusInvest'!$A:$Z,26,0)</f>
        <v>68556565.680000007</v>
      </c>
      <c r="O73" s="33">
        <f>VLOOKUP(M73,'Dados StatusInvest'!$A:$Z,18,0)/100</f>
        <v>0.14859999999999998</v>
      </c>
      <c r="P73" s="37" t="e">
        <f t="shared" si="11"/>
        <v>#N/A</v>
      </c>
      <c r="Q73" s="38">
        <f>IF(ISERROR(1/VLOOKUP(M73,#REF!,6,0)),0,1/VLOOKUP(M73,#REF!,6,0))</f>
        <v>0</v>
      </c>
      <c r="R73" s="39">
        <f t="shared" si="12"/>
        <v>1.0000009999999999</v>
      </c>
      <c r="S73" s="40" t="e">
        <f t="shared" si="13"/>
        <v>#N/A</v>
      </c>
    </row>
    <row r="74" spans="2:19" ht="16.5" x14ac:dyDescent="0.35">
      <c r="B74" s="31" t="s">
        <v>117</v>
      </c>
      <c r="C74" s="32">
        <f>VLOOKUP(B74,'Dados StatusInvest'!$A:$Z,26,0)</f>
        <v>42737215.609999999</v>
      </c>
      <c r="D74" s="33">
        <f>VLOOKUP(B74,'Dados StatusInvest'!$A:$Z,20,0)/100</f>
        <v>3.9599999999999996E-2</v>
      </c>
      <c r="E74" s="5" t="e">
        <f t="shared" si="8"/>
        <v>#N/A</v>
      </c>
      <c r="F74" s="34">
        <f>IF(ISERROR(1/VLOOKUP(B74,#REF!,13,0)),0,1/VLOOKUP(B74,#REF!,13,0))</f>
        <v>0</v>
      </c>
      <c r="G74" s="35">
        <f t="shared" si="9"/>
        <v>1.0000009999999999</v>
      </c>
      <c r="H74" s="36" t="e">
        <f t="shared" si="10"/>
        <v>#N/A</v>
      </c>
      <c r="M74" s="31" t="s">
        <v>117</v>
      </c>
      <c r="N74" s="32">
        <f>VLOOKUP(M74,'Dados StatusInvest'!$A:$Z,26,0)</f>
        <v>42737215.609999999</v>
      </c>
      <c r="O74" s="33">
        <f>VLOOKUP(M74,'Dados StatusInvest'!$A:$Z,18,0)/100</f>
        <v>0.1462</v>
      </c>
      <c r="P74" s="37" t="e">
        <f t="shared" si="11"/>
        <v>#N/A</v>
      </c>
      <c r="Q74" s="38">
        <f>IF(ISERROR(1/VLOOKUP(M74,#REF!,6,0)),0,1/VLOOKUP(M74,#REF!,6,0))</f>
        <v>0</v>
      </c>
      <c r="R74" s="39">
        <f t="shared" si="12"/>
        <v>1.0000009999999999</v>
      </c>
      <c r="S74" s="40" t="e">
        <f t="shared" si="13"/>
        <v>#N/A</v>
      </c>
    </row>
    <row r="75" spans="2:19" ht="16.5" x14ac:dyDescent="0.35">
      <c r="B75" s="31" t="s">
        <v>127</v>
      </c>
      <c r="C75" s="32">
        <f>VLOOKUP(B75,'Dados StatusInvest'!$A:$Z,26,0)</f>
        <v>75751511.280000001</v>
      </c>
      <c r="D75" s="33">
        <f>VLOOKUP(B75,'Dados StatusInvest'!$A:$Z,20,0)/100</f>
        <v>9.5500000000000002E-2</v>
      </c>
      <c r="E75" s="5" t="e">
        <f t="shared" si="8"/>
        <v>#N/A</v>
      </c>
      <c r="F75" s="34">
        <f>IF(ISERROR(1/VLOOKUP(B75,#REF!,13,0)),0,1/VLOOKUP(B75,#REF!,13,0))</f>
        <v>0</v>
      </c>
      <c r="G75" s="35">
        <f t="shared" si="9"/>
        <v>1.0000009999999999</v>
      </c>
      <c r="H75" s="36" t="e">
        <f t="shared" si="10"/>
        <v>#N/A</v>
      </c>
      <c r="M75" s="31" t="s">
        <v>127</v>
      </c>
      <c r="N75" s="32">
        <f>VLOOKUP(M75,'Dados StatusInvest'!$A:$Z,26,0)</f>
        <v>75751511.280000001</v>
      </c>
      <c r="O75" s="33">
        <f>VLOOKUP(M75,'Dados StatusInvest'!$A:$Z,18,0)/100</f>
        <v>4.2800000000000005E-2</v>
      </c>
      <c r="P75" s="37" t="e">
        <f t="shared" si="11"/>
        <v>#N/A</v>
      </c>
      <c r="Q75" s="38">
        <f>IF(ISERROR(1/VLOOKUP(M75,#REF!,6,0)),0,1/VLOOKUP(M75,#REF!,6,0))</f>
        <v>0</v>
      </c>
      <c r="R75" s="39">
        <f t="shared" si="12"/>
        <v>1.0000009999999999</v>
      </c>
      <c r="S75" s="40" t="e">
        <f t="shared" si="13"/>
        <v>#N/A</v>
      </c>
    </row>
    <row r="76" spans="2:19" ht="16.5" x14ac:dyDescent="0.35">
      <c r="B76" s="31" t="s">
        <v>95</v>
      </c>
      <c r="C76" s="32">
        <f>VLOOKUP(B76,'Dados StatusInvest'!$A:$Z,26,0)</f>
        <v>82716581.069999993</v>
      </c>
      <c r="D76" s="33">
        <f>VLOOKUP(B76,'Dados StatusInvest'!$A:$Z,20,0)/100</f>
        <v>0.20579999999999998</v>
      </c>
      <c r="E76" s="5" t="e">
        <f t="shared" si="8"/>
        <v>#N/A</v>
      </c>
      <c r="F76" s="34">
        <f>IF(ISERROR(1/VLOOKUP(B76,#REF!,13,0)),0,1/VLOOKUP(B76,#REF!,13,0))</f>
        <v>0</v>
      </c>
      <c r="G76" s="35">
        <f t="shared" si="9"/>
        <v>1.0000009999999999</v>
      </c>
      <c r="H76" s="36" t="e">
        <f t="shared" si="10"/>
        <v>#N/A</v>
      </c>
      <c r="M76" s="31" t="s">
        <v>95</v>
      </c>
      <c r="N76" s="32">
        <f>VLOOKUP(M76,'Dados StatusInvest'!$A:$Z,26,0)</f>
        <v>82716581.069999993</v>
      </c>
      <c r="O76" s="33">
        <f>VLOOKUP(M76,'Dados StatusInvest'!$A:$Z,18,0)/100</f>
        <v>0.30609999999999998</v>
      </c>
      <c r="P76" s="37" t="e">
        <f t="shared" si="11"/>
        <v>#N/A</v>
      </c>
      <c r="Q76" s="38">
        <f>IF(ISERROR(1/VLOOKUP(M76,#REF!,6,0)),0,1/VLOOKUP(M76,#REF!,6,0))</f>
        <v>0</v>
      </c>
      <c r="R76" s="39">
        <f t="shared" si="12"/>
        <v>1.0000009999999999</v>
      </c>
      <c r="S76" s="40" t="e">
        <f t="shared" si="13"/>
        <v>#N/A</v>
      </c>
    </row>
    <row r="77" spans="2:19" ht="16.5" x14ac:dyDescent="0.35">
      <c r="B77" s="31" t="s">
        <v>98</v>
      </c>
      <c r="C77" s="32">
        <f>VLOOKUP(B77,'Dados StatusInvest'!$A:$Z,26,0)</f>
        <v>166957437.09</v>
      </c>
      <c r="D77" s="33">
        <f>VLOOKUP(B77,'Dados StatusInvest'!$A:$Z,20,0)/100</f>
        <v>0.12509999999999999</v>
      </c>
      <c r="E77" s="5" t="e">
        <f t="shared" si="8"/>
        <v>#N/A</v>
      </c>
      <c r="F77" s="34">
        <f>IF(ISERROR(1/VLOOKUP(B77,#REF!,13,0)),0,1/VLOOKUP(B77,#REF!,13,0))</f>
        <v>0</v>
      </c>
      <c r="G77" s="35">
        <f t="shared" si="9"/>
        <v>1.0000009999999999</v>
      </c>
      <c r="H77" s="36" t="e">
        <f t="shared" si="10"/>
        <v>#N/A</v>
      </c>
      <c r="M77" s="31" t="s">
        <v>98</v>
      </c>
      <c r="N77" s="32">
        <f>VLOOKUP(M77,'Dados StatusInvest'!$A:$Z,26,0)</f>
        <v>166957437.09</v>
      </c>
      <c r="O77" s="33">
        <f>VLOOKUP(M77,'Dados StatusInvest'!$A:$Z,18,0)/100</f>
        <v>0.23920000000000002</v>
      </c>
      <c r="P77" s="37" t="e">
        <f t="shared" si="11"/>
        <v>#N/A</v>
      </c>
      <c r="Q77" s="38">
        <f>IF(ISERROR(1/VLOOKUP(M77,#REF!,6,0)),0,1/VLOOKUP(M77,#REF!,6,0))</f>
        <v>0</v>
      </c>
      <c r="R77" s="39">
        <f t="shared" si="12"/>
        <v>1.0000009999999999</v>
      </c>
      <c r="S77" s="40" t="e">
        <f t="shared" si="13"/>
        <v>#N/A</v>
      </c>
    </row>
    <row r="78" spans="2:19" ht="16.5" x14ac:dyDescent="0.35">
      <c r="B78" s="31" t="s">
        <v>1708</v>
      </c>
      <c r="C78" s="32" t="e">
        <f>VLOOKUP(B78,'Dados StatusInvest'!$A:$Z,26,0)</f>
        <v>#N/A</v>
      </c>
      <c r="D78" s="33" t="e">
        <f>VLOOKUP(B78,'Dados StatusInvest'!$A:$Z,20,0)/100</f>
        <v>#N/A</v>
      </c>
      <c r="E78" s="5" t="e">
        <f t="shared" si="8"/>
        <v>#N/A</v>
      </c>
      <c r="F78" s="34">
        <f>IF(ISERROR(1/VLOOKUP(B78,#REF!,13,0)),0,1/VLOOKUP(B78,#REF!,13,0))</f>
        <v>0</v>
      </c>
      <c r="G78" s="35">
        <f t="shared" si="9"/>
        <v>1.0000009999999999</v>
      </c>
      <c r="H78" s="36" t="e">
        <f t="shared" si="10"/>
        <v>#N/A</v>
      </c>
      <c r="M78" s="31" t="s">
        <v>1708</v>
      </c>
      <c r="N78" s="32" t="e">
        <f>VLOOKUP(M78,'Dados StatusInvest'!$A:$Z,26,0)</f>
        <v>#N/A</v>
      </c>
      <c r="O78" s="33" t="e">
        <f>VLOOKUP(M78,'Dados StatusInvest'!$A:$Z,18,0)/100</f>
        <v>#N/A</v>
      </c>
      <c r="P78" s="37" t="e">
        <f t="shared" si="11"/>
        <v>#N/A</v>
      </c>
      <c r="Q78" s="38">
        <f>IF(ISERROR(1/VLOOKUP(M78,#REF!,6,0)),0,1/VLOOKUP(M78,#REF!,6,0))</f>
        <v>0</v>
      </c>
      <c r="R78" s="39">
        <f t="shared" si="12"/>
        <v>1.0000009999999999</v>
      </c>
      <c r="S78" s="40" t="e">
        <f t="shared" si="13"/>
        <v>#N/A</v>
      </c>
    </row>
    <row r="79" spans="2:19" ht="16.5" x14ac:dyDescent="0.35">
      <c r="B79" s="31" t="s">
        <v>96</v>
      </c>
      <c r="C79" s="32">
        <f>VLOOKUP(B79,'Dados StatusInvest'!$A:$Z,26,0)</f>
        <v>164147261.93000001</v>
      </c>
      <c r="D79" s="33">
        <f>VLOOKUP(B79,'Dados StatusInvest'!$A:$Z,20,0)/100</f>
        <v>7.3700000000000002E-2</v>
      </c>
      <c r="E79" s="5" t="e">
        <f t="shared" si="8"/>
        <v>#N/A</v>
      </c>
      <c r="F79" s="34">
        <f>IF(ISERROR(1/VLOOKUP(B79,#REF!,13,0)),0,1/VLOOKUP(B79,#REF!,13,0))</f>
        <v>0</v>
      </c>
      <c r="G79" s="35">
        <f t="shared" si="9"/>
        <v>1.0000009999999999</v>
      </c>
      <c r="H79" s="36" t="e">
        <f t="shared" si="10"/>
        <v>#N/A</v>
      </c>
      <c r="M79" s="31" t="s">
        <v>96</v>
      </c>
      <c r="N79" s="32">
        <f>VLOOKUP(M79,'Dados StatusInvest'!$A:$Z,26,0)</f>
        <v>164147261.93000001</v>
      </c>
      <c r="O79" s="33">
        <f>VLOOKUP(M79,'Dados StatusInvest'!$A:$Z,18,0)/100</f>
        <v>0.12300000000000001</v>
      </c>
      <c r="P79" s="37" t="e">
        <f t="shared" si="11"/>
        <v>#N/A</v>
      </c>
      <c r="Q79" s="38">
        <f>IF(ISERROR(1/VLOOKUP(M79,#REF!,6,0)),0,1/VLOOKUP(M79,#REF!,6,0))</f>
        <v>0</v>
      </c>
      <c r="R79" s="39">
        <f t="shared" si="12"/>
        <v>1.0000009999999999</v>
      </c>
      <c r="S79" s="40" t="e">
        <f t="shared" si="13"/>
        <v>#N/A</v>
      </c>
    </row>
    <row r="80" spans="2:19" ht="16.5" x14ac:dyDescent="0.35">
      <c r="B80" s="31" t="s">
        <v>104</v>
      </c>
      <c r="C80" s="32">
        <f>VLOOKUP(B80,'Dados StatusInvest'!$A:$Z,26,0)</f>
        <v>81323943.180000007</v>
      </c>
      <c r="D80" s="33">
        <f>VLOOKUP(B80,'Dados StatusInvest'!$A:$Z,20,0)/100</f>
        <v>0.13650000000000001</v>
      </c>
      <c r="E80" s="5" t="e">
        <f t="shared" si="8"/>
        <v>#N/A</v>
      </c>
      <c r="F80" s="34">
        <f>IF(ISERROR(1/VLOOKUP(B80,#REF!,13,0)),0,1/VLOOKUP(B80,#REF!,13,0))</f>
        <v>0</v>
      </c>
      <c r="G80" s="35">
        <f t="shared" si="9"/>
        <v>1.0000009999999999</v>
      </c>
      <c r="H80" s="36" t="e">
        <f t="shared" si="10"/>
        <v>#N/A</v>
      </c>
      <c r="M80" s="31" t="s">
        <v>104</v>
      </c>
      <c r="N80" s="32">
        <f>VLOOKUP(M80,'Dados StatusInvest'!$A:$Z,26,0)</f>
        <v>81323943.180000007</v>
      </c>
      <c r="O80" s="33">
        <f>VLOOKUP(M80,'Dados StatusInvest'!$A:$Z,18,0)/100</f>
        <v>0.69389999999999996</v>
      </c>
      <c r="P80" s="37" t="e">
        <f t="shared" si="11"/>
        <v>#N/A</v>
      </c>
      <c r="Q80" s="38">
        <f>IF(ISERROR(1/VLOOKUP(M80,#REF!,6,0)),0,1/VLOOKUP(M80,#REF!,6,0))</f>
        <v>0</v>
      </c>
      <c r="R80" s="39">
        <f t="shared" si="12"/>
        <v>1.0000009999999999</v>
      </c>
      <c r="S80" s="40" t="e">
        <f t="shared" si="13"/>
        <v>#N/A</v>
      </c>
    </row>
    <row r="81" spans="2:19" ht="16.5" x14ac:dyDescent="0.35">
      <c r="B81" s="31" t="s">
        <v>112</v>
      </c>
      <c r="C81" s="32">
        <f>VLOOKUP(B81,'Dados StatusInvest'!$A:$Z,26,0)</f>
        <v>79696588</v>
      </c>
      <c r="D81" s="33">
        <f>VLOOKUP(B81,'Dados StatusInvest'!$A:$Z,20,0)/100</f>
        <v>0.1333</v>
      </c>
      <c r="E81" s="5" t="e">
        <f t="shared" si="8"/>
        <v>#N/A</v>
      </c>
      <c r="F81" s="34">
        <f>IF(ISERROR(1/VLOOKUP(B81,#REF!,13,0)),0,1/VLOOKUP(B81,#REF!,13,0))</f>
        <v>0</v>
      </c>
      <c r="G81" s="35">
        <f t="shared" si="9"/>
        <v>1.0000009999999999</v>
      </c>
      <c r="H81" s="36" t="e">
        <f t="shared" si="10"/>
        <v>#N/A</v>
      </c>
      <c r="M81" s="31" t="s">
        <v>112</v>
      </c>
      <c r="N81" s="32">
        <f>VLOOKUP(M81,'Dados StatusInvest'!$A:$Z,26,0)</f>
        <v>79696588</v>
      </c>
      <c r="O81" s="33">
        <f>VLOOKUP(M81,'Dados StatusInvest'!$A:$Z,18,0)/100</f>
        <v>0.28089999999999998</v>
      </c>
      <c r="P81" s="37" t="e">
        <f t="shared" si="11"/>
        <v>#N/A</v>
      </c>
      <c r="Q81" s="38">
        <f>IF(ISERROR(1/VLOOKUP(M81,#REF!,6,0)),0,1/VLOOKUP(M81,#REF!,6,0))</f>
        <v>0</v>
      </c>
      <c r="R81" s="39">
        <f t="shared" si="12"/>
        <v>1.0000009999999999</v>
      </c>
      <c r="S81" s="40" t="e">
        <f t="shared" si="13"/>
        <v>#N/A</v>
      </c>
    </row>
    <row r="82" spans="2:19" ht="16.5" x14ac:dyDescent="0.35">
      <c r="B82" s="31" t="s">
        <v>132</v>
      </c>
      <c r="C82" s="32">
        <f>VLOOKUP(B82,'Dados StatusInvest'!$A:$Z,26,0)</f>
        <v>39572794.609999999</v>
      </c>
      <c r="D82" s="33">
        <f>VLOOKUP(B82,'Dados StatusInvest'!$A:$Z,20,0)/100</f>
        <v>0.1195</v>
      </c>
      <c r="E82" s="5" t="e">
        <f t="shared" si="8"/>
        <v>#N/A</v>
      </c>
      <c r="F82" s="34">
        <f>IF(ISERROR(1/VLOOKUP(B82,#REF!,13,0)),0,1/VLOOKUP(B82,#REF!,13,0))</f>
        <v>0</v>
      </c>
      <c r="G82" s="35">
        <f t="shared" si="9"/>
        <v>1.0000009999999999</v>
      </c>
      <c r="H82" s="36" t="e">
        <f t="shared" si="10"/>
        <v>#N/A</v>
      </c>
      <c r="M82" s="31" t="s">
        <v>132</v>
      </c>
      <c r="N82" s="32">
        <f>VLOOKUP(M82,'Dados StatusInvest'!$A:$Z,26,0)</f>
        <v>39572794.609999999</v>
      </c>
      <c r="O82" s="33">
        <f>VLOOKUP(M82,'Dados StatusInvest'!$A:$Z,18,0)/100</f>
        <v>0.19600000000000001</v>
      </c>
      <c r="P82" s="37" t="e">
        <f t="shared" si="11"/>
        <v>#N/A</v>
      </c>
      <c r="Q82" s="38">
        <f>IF(ISERROR(1/VLOOKUP(M82,#REF!,6,0)),0,1/VLOOKUP(M82,#REF!,6,0))</f>
        <v>0</v>
      </c>
      <c r="R82" s="39">
        <f t="shared" si="12"/>
        <v>1.0000009999999999</v>
      </c>
      <c r="S82" s="40" t="e">
        <f t="shared" si="13"/>
        <v>#N/A</v>
      </c>
    </row>
    <row r="83" spans="2:19" ht="16.5" x14ac:dyDescent="0.35">
      <c r="B83" s="31" t="s">
        <v>137</v>
      </c>
      <c r="C83" s="32">
        <f>VLOOKUP(B83,'Dados StatusInvest'!$A:$Z,26,0)</f>
        <v>31162611</v>
      </c>
      <c r="D83" s="33">
        <f>VLOOKUP(B83,'Dados StatusInvest'!$A:$Z,20,0)/100</f>
        <v>0.1096</v>
      </c>
      <c r="E83" s="5" t="e">
        <f t="shared" si="8"/>
        <v>#N/A</v>
      </c>
      <c r="F83" s="34">
        <f>IF(ISERROR(1/VLOOKUP(B83,#REF!,13,0)),0,1/VLOOKUP(B83,#REF!,13,0))</f>
        <v>0</v>
      </c>
      <c r="G83" s="35">
        <f t="shared" si="9"/>
        <v>1.0000009999999999</v>
      </c>
      <c r="H83" s="36" t="e">
        <f t="shared" si="10"/>
        <v>#N/A</v>
      </c>
      <c r="M83" s="31" t="s">
        <v>137</v>
      </c>
      <c r="N83" s="32">
        <f>VLOOKUP(M83,'Dados StatusInvest'!$A:$Z,26,0)</f>
        <v>31162611</v>
      </c>
      <c r="O83" s="33">
        <f>VLOOKUP(M83,'Dados StatusInvest'!$A:$Z,18,0)/100</f>
        <v>0.16579999999999998</v>
      </c>
      <c r="P83" s="37" t="e">
        <f t="shared" si="11"/>
        <v>#N/A</v>
      </c>
      <c r="Q83" s="38">
        <f>IF(ISERROR(1/VLOOKUP(M83,#REF!,6,0)),0,1/VLOOKUP(M83,#REF!,6,0))</f>
        <v>0</v>
      </c>
      <c r="R83" s="39">
        <f t="shared" si="12"/>
        <v>1.0000009999999999</v>
      </c>
      <c r="S83" s="40" t="e">
        <f t="shared" si="13"/>
        <v>#N/A</v>
      </c>
    </row>
    <row r="84" spans="2:19" ht="16.5" x14ac:dyDescent="0.35">
      <c r="B84" s="31" t="s">
        <v>53</v>
      </c>
      <c r="C84" s="32">
        <f>VLOOKUP(B84,'Dados StatusInvest'!$A:$Z,26,0)</f>
        <v>83848690.75</v>
      </c>
      <c r="D84" s="33">
        <f>VLOOKUP(B84,'Dados StatusInvest'!$A:$Z,20,0)/100</f>
        <v>3.0600000000000002E-2</v>
      </c>
      <c r="E84" s="5" t="e">
        <f t="shared" si="8"/>
        <v>#N/A</v>
      </c>
      <c r="F84" s="34">
        <f>IF(ISERROR(1/VLOOKUP(B84,#REF!,13,0)),0,1/VLOOKUP(B84,#REF!,13,0))</f>
        <v>0</v>
      </c>
      <c r="G84" s="35">
        <f t="shared" si="9"/>
        <v>1.0000009999999999</v>
      </c>
      <c r="H84" s="36" t="e">
        <f t="shared" si="10"/>
        <v>#N/A</v>
      </c>
      <c r="M84" s="31" t="s">
        <v>53</v>
      </c>
      <c r="N84" s="32">
        <f>VLOOKUP(M84,'Dados StatusInvest'!$A:$Z,26,0)</f>
        <v>83848690.75</v>
      </c>
      <c r="O84" s="33">
        <f>VLOOKUP(M84,'Dados StatusInvest'!$A:$Z,18,0)/100</f>
        <v>3.4999999999999996E-3</v>
      </c>
      <c r="P84" s="37" t="e">
        <f t="shared" si="11"/>
        <v>#N/A</v>
      </c>
      <c r="Q84" s="38">
        <f>IF(ISERROR(1/VLOOKUP(M84,#REF!,6,0)),0,1/VLOOKUP(M84,#REF!,6,0))</f>
        <v>0</v>
      </c>
      <c r="R84" s="39">
        <f t="shared" si="12"/>
        <v>1.0000009999999999</v>
      </c>
      <c r="S84" s="40" t="e">
        <f t="shared" si="13"/>
        <v>#N/A</v>
      </c>
    </row>
    <row r="85" spans="2:19" ht="16.5" x14ac:dyDescent="0.35">
      <c r="B85" s="31" t="s">
        <v>61</v>
      </c>
      <c r="C85" s="32">
        <f>VLOOKUP(B85,'Dados StatusInvest'!$A:$Z,26,0)</f>
        <v>82201431.890000001</v>
      </c>
      <c r="D85" s="33">
        <f>VLOOKUP(B85,'Dados StatusInvest'!$A:$Z,20,0)/100</f>
        <v>0.94330000000000003</v>
      </c>
      <c r="E85" s="5" t="e">
        <f t="shared" si="8"/>
        <v>#N/A</v>
      </c>
      <c r="F85" s="34">
        <f>IF(ISERROR(1/VLOOKUP(B85,#REF!,13,0)),0,1/VLOOKUP(B85,#REF!,13,0))</f>
        <v>0</v>
      </c>
      <c r="G85" s="35">
        <f t="shared" si="9"/>
        <v>1.0000009999999999</v>
      </c>
      <c r="H85" s="36" t="e">
        <f t="shared" si="10"/>
        <v>#N/A</v>
      </c>
      <c r="M85" s="31" t="s">
        <v>61</v>
      </c>
      <c r="N85" s="32">
        <f>VLOOKUP(M85,'Dados StatusInvest'!$A:$Z,26,0)</f>
        <v>82201431.890000001</v>
      </c>
      <c r="O85" s="33">
        <f>VLOOKUP(M85,'Dados StatusInvest'!$A:$Z,18,0)/100</f>
        <v>0.95290000000000008</v>
      </c>
      <c r="P85" s="37" t="e">
        <f t="shared" si="11"/>
        <v>#N/A</v>
      </c>
      <c r="Q85" s="38">
        <f>IF(ISERROR(1/VLOOKUP(M85,#REF!,6,0)),0,1/VLOOKUP(M85,#REF!,6,0))</f>
        <v>0</v>
      </c>
      <c r="R85" s="39">
        <f t="shared" si="12"/>
        <v>1.0000009999999999</v>
      </c>
      <c r="S85" s="40" t="e">
        <f t="shared" si="13"/>
        <v>#N/A</v>
      </c>
    </row>
    <row r="86" spans="2:19" ht="16.5" x14ac:dyDescent="0.35">
      <c r="B86" s="31" t="s">
        <v>91</v>
      </c>
      <c r="C86" s="32">
        <f>VLOOKUP(B86,'Dados StatusInvest'!$A:$Z,26,0)</f>
        <v>60416602.789999999</v>
      </c>
      <c r="D86" s="33">
        <f>VLOOKUP(B86,'Dados StatusInvest'!$A:$Z,20,0)/100</f>
        <v>0.12619999999999998</v>
      </c>
      <c r="E86" s="5" t="e">
        <f t="shared" si="8"/>
        <v>#N/A</v>
      </c>
      <c r="F86" s="34">
        <f>IF(ISERROR(1/VLOOKUP(B86,#REF!,13,0)),0,1/VLOOKUP(B86,#REF!,13,0))</f>
        <v>0</v>
      </c>
      <c r="G86" s="35">
        <f t="shared" si="9"/>
        <v>1.0000009999999999</v>
      </c>
      <c r="H86" s="36" t="e">
        <f t="shared" si="10"/>
        <v>#N/A</v>
      </c>
      <c r="M86" s="31" t="s">
        <v>91</v>
      </c>
      <c r="N86" s="32">
        <f>VLOOKUP(M86,'Dados StatusInvest'!$A:$Z,26,0)</f>
        <v>60416602.789999999</v>
      </c>
      <c r="O86" s="33">
        <f>VLOOKUP(M86,'Dados StatusInvest'!$A:$Z,18,0)/100</f>
        <v>0.21789999999999998</v>
      </c>
      <c r="P86" s="37" t="e">
        <f t="shared" si="11"/>
        <v>#N/A</v>
      </c>
      <c r="Q86" s="38">
        <f>IF(ISERROR(1/VLOOKUP(M86,#REF!,6,0)),0,1/VLOOKUP(M86,#REF!,6,0))</f>
        <v>0</v>
      </c>
      <c r="R86" s="39">
        <f t="shared" si="12"/>
        <v>1.0000009999999999</v>
      </c>
      <c r="S86" s="40" t="e">
        <f t="shared" si="13"/>
        <v>#N/A</v>
      </c>
    </row>
    <row r="87" spans="2:19" ht="16.5" x14ac:dyDescent="0.35">
      <c r="B87" s="31" t="s">
        <v>129</v>
      </c>
      <c r="C87" s="32">
        <f>VLOOKUP(B87,'Dados StatusInvest'!$A:$Z,26,0)</f>
        <v>61753933.039999999</v>
      </c>
      <c r="D87" s="33">
        <f>VLOOKUP(B87,'Dados StatusInvest'!$A:$Z,20,0)/100</f>
        <v>0.13239999999999999</v>
      </c>
      <c r="E87" s="5" t="e">
        <f t="shared" si="8"/>
        <v>#N/A</v>
      </c>
      <c r="F87" s="34">
        <f>IF(ISERROR(1/VLOOKUP(B87,#REF!,13,0)),0,1/VLOOKUP(B87,#REF!,13,0))</f>
        <v>0</v>
      </c>
      <c r="G87" s="35">
        <f t="shared" si="9"/>
        <v>1.0000009999999999</v>
      </c>
      <c r="H87" s="36" t="e">
        <f t="shared" si="10"/>
        <v>#N/A</v>
      </c>
      <c r="M87" s="31" t="s">
        <v>129</v>
      </c>
      <c r="N87" s="32">
        <f>VLOOKUP(M87,'Dados StatusInvest'!$A:$Z,26,0)</f>
        <v>61753933.039999999</v>
      </c>
      <c r="O87" s="33">
        <f>VLOOKUP(M87,'Dados StatusInvest'!$A:$Z,18,0)/100</f>
        <v>0.1893</v>
      </c>
      <c r="P87" s="37" t="e">
        <f t="shared" si="11"/>
        <v>#N/A</v>
      </c>
      <c r="Q87" s="38">
        <f>IF(ISERROR(1/VLOOKUP(M87,#REF!,6,0)),0,1/VLOOKUP(M87,#REF!,6,0))</f>
        <v>0</v>
      </c>
      <c r="R87" s="39">
        <f t="shared" si="12"/>
        <v>1.0000009999999999</v>
      </c>
      <c r="S87" s="40" t="e">
        <f t="shared" si="13"/>
        <v>#N/A</v>
      </c>
    </row>
    <row r="88" spans="2:19" ht="16.5" x14ac:dyDescent="0.35">
      <c r="B88" s="31" t="s">
        <v>113</v>
      </c>
      <c r="C88" s="32">
        <f>VLOOKUP(B88,'Dados StatusInvest'!$A:$Z,26,0)</f>
        <v>70275318.310000002</v>
      </c>
      <c r="D88" s="33">
        <f>VLOOKUP(B88,'Dados StatusInvest'!$A:$Z,20,0)/100</f>
        <v>4.07E-2</v>
      </c>
      <c r="E88" s="5" t="e">
        <f t="shared" si="8"/>
        <v>#N/A</v>
      </c>
      <c r="F88" s="34">
        <f>IF(ISERROR(1/VLOOKUP(B88,#REF!,13,0)),0,1/VLOOKUP(B88,#REF!,13,0))</f>
        <v>0</v>
      </c>
      <c r="G88" s="35">
        <f t="shared" si="9"/>
        <v>1.0000009999999999</v>
      </c>
      <c r="H88" s="36" t="e">
        <f t="shared" si="10"/>
        <v>#N/A</v>
      </c>
      <c r="M88" s="31" t="s">
        <v>113</v>
      </c>
      <c r="N88" s="32">
        <f>VLOOKUP(M88,'Dados StatusInvest'!$A:$Z,26,0)</f>
        <v>70275318.310000002</v>
      </c>
      <c r="O88" s="33">
        <f>VLOOKUP(M88,'Dados StatusInvest'!$A:$Z,18,0)/100</f>
        <v>8.8399999999999992E-2</v>
      </c>
      <c r="P88" s="37" t="e">
        <f t="shared" si="11"/>
        <v>#N/A</v>
      </c>
      <c r="Q88" s="38">
        <f>IF(ISERROR(1/VLOOKUP(M88,#REF!,6,0)),0,1/VLOOKUP(M88,#REF!,6,0))</f>
        <v>0</v>
      </c>
      <c r="R88" s="39">
        <f t="shared" si="12"/>
        <v>1.0000009999999999</v>
      </c>
      <c r="S88" s="40" t="e">
        <f t="shared" si="13"/>
        <v>#N/A</v>
      </c>
    </row>
    <row r="89" spans="2:19" ht="16.5" x14ac:dyDescent="0.35">
      <c r="B89" s="31" t="s">
        <v>139</v>
      </c>
      <c r="C89" s="32">
        <f>VLOOKUP(B89,'Dados StatusInvest'!$A:$Z,26,0)</f>
        <v>22864763.039999999</v>
      </c>
      <c r="D89" s="33">
        <f>VLOOKUP(B89,'Dados StatusInvest'!$A:$Z,20,0)/100</f>
        <v>0.11650000000000001</v>
      </c>
      <c r="E89" s="5" t="e">
        <f t="shared" si="8"/>
        <v>#N/A</v>
      </c>
      <c r="F89" s="34">
        <f>IF(ISERROR(1/VLOOKUP(B89,#REF!,13,0)),0,1/VLOOKUP(B89,#REF!,13,0))</f>
        <v>0</v>
      </c>
      <c r="G89" s="35">
        <f t="shared" si="9"/>
        <v>1.0000009999999999</v>
      </c>
      <c r="H89" s="36" t="e">
        <f t="shared" si="10"/>
        <v>#N/A</v>
      </c>
      <c r="M89" s="31" t="s">
        <v>139</v>
      </c>
      <c r="N89" s="32">
        <f>VLOOKUP(M89,'Dados StatusInvest'!$A:$Z,26,0)</f>
        <v>22864763.039999999</v>
      </c>
      <c r="O89" s="33">
        <f>VLOOKUP(M89,'Dados StatusInvest'!$A:$Z,18,0)/100</f>
        <v>0.1507</v>
      </c>
      <c r="P89" s="37" t="e">
        <f t="shared" si="11"/>
        <v>#N/A</v>
      </c>
      <c r="Q89" s="38">
        <f>IF(ISERROR(1/VLOOKUP(M89,#REF!,6,0)),0,1/VLOOKUP(M89,#REF!,6,0))</f>
        <v>0</v>
      </c>
      <c r="R89" s="39">
        <f t="shared" si="12"/>
        <v>1.0000009999999999</v>
      </c>
      <c r="S89" s="40" t="e">
        <f t="shared" si="13"/>
        <v>#N/A</v>
      </c>
    </row>
    <row r="90" spans="2:19" ht="16.5" x14ac:dyDescent="0.35">
      <c r="B90" s="31" t="s">
        <v>74</v>
      </c>
      <c r="C90" s="32">
        <f>VLOOKUP(B90,'Dados StatusInvest'!$A:$Z,26,0)</f>
        <v>61531524.289999999</v>
      </c>
      <c r="D90" s="33">
        <f>VLOOKUP(B90,'Dados StatusInvest'!$A:$Z,20,0)/100</f>
        <v>8.7899999999999992E-2</v>
      </c>
      <c r="E90" s="5" t="e">
        <f t="shared" si="8"/>
        <v>#N/A</v>
      </c>
      <c r="F90" s="34">
        <f>IF(ISERROR(1/VLOOKUP(B90,#REF!,13,0)),0,1/VLOOKUP(B90,#REF!,13,0))</f>
        <v>0</v>
      </c>
      <c r="G90" s="35">
        <f t="shared" si="9"/>
        <v>1.0000009999999999</v>
      </c>
      <c r="H90" s="36" t="e">
        <f t="shared" si="10"/>
        <v>#N/A</v>
      </c>
      <c r="M90" s="31" t="s">
        <v>74</v>
      </c>
      <c r="N90" s="32">
        <f>VLOOKUP(M90,'Dados StatusInvest'!$A:$Z,26,0)</f>
        <v>61531524.289999999</v>
      </c>
      <c r="O90" s="33">
        <f>VLOOKUP(M90,'Dados StatusInvest'!$A:$Z,18,0)/100</f>
        <v>0.10929999999999999</v>
      </c>
      <c r="P90" s="37" t="e">
        <f t="shared" si="11"/>
        <v>#N/A</v>
      </c>
      <c r="Q90" s="38">
        <f>IF(ISERROR(1/VLOOKUP(M90,#REF!,6,0)),0,1/VLOOKUP(M90,#REF!,6,0))</f>
        <v>0</v>
      </c>
      <c r="R90" s="39">
        <f t="shared" si="12"/>
        <v>1.0000009999999999</v>
      </c>
      <c r="S90" s="40" t="e">
        <f t="shared" si="13"/>
        <v>#N/A</v>
      </c>
    </row>
    <row r="91" spans="2:19" ht="16.5" x14ac:dyDescent="0.35">
      <c r="B91" s="31" t="s">
        <v>156</v>
      </c>
      <c r="C91" s="32">
        <f>VLOOKUP(B91,'Dados StatusInvest'!$A:$Z,26,0)</f>
        <v>36609541.140000001</v>
      </c>
      <c r="D91" s="33">
        <f>VLOOKUP(B91,'Dados StatusInvest'!$A:$Z,20,0)/100</f>
        <v>6.4500000000000002E-2</v>
      </c>
      <c r="E91" s="5" t="e">
        <f t="shared" si="8"/>
        <v>#N/A</v>
      </c>
      <c r="F91" s="34">
        <f>IF(ISERROR(1/VLOOKUP(B91,#REF!,13,0)),0,1/VLOOKUP(B91,#REF!,13,0))</f>
        <v>0</v>
      </c>
      <c r="G91" s="35">
        <f t="shared" si="9"/>
        <v>1.0000009999999999</v>
      </c>
      <c r="H91" s="36" t="e">
        <f t="shared" si="10"/>
        <v>#N/A</v>
      </c>
      <c r="M91" s="31" t="s">
        <v>156</v>
      </c>
      <c r="N91" s="32">
        <f>VLOOKUP(M91,'Dados StatusInvest'!$A:$Z,26,0)</f>
        <v>36609541.140000001</v>
      </c>
      <c r="O91" s="33">
        <f>VLOOKUP(M91,'Dados StatusInvest'!$A:$Z,18,0)/100</f>
        <v>4.2300000000000004E-2</v>
      </c>
      <c r="P91" s="37" t="e">
        <f t="shared" si="11"/>
        <v>#N/A</v>
      </c>
      <c r="Q91" s="38">
        <f>IF(ISERROR(1/VLOOKUP(M91,#REF!,6,0)),0,1/VLOOKUP(M91,#REF!,6,0))</f>
        <v>0</v>
      </c>
      <c r="R91" s="39">
        <f t="shared" si="12"/>
        <v>1.0000009999999999</v>
      </c>
      <c r="S91" s="40" t="e">
        <f t="shared" si="13"/>
        <v>#N/A</v>
      </c>
    </row>
    <row r="92" spans="2:19" ht="16.5" x14ac:dyDescent="0.35">
      <c r="B92" s="31" t="s">
        <v>148</v>
      </c>
      <c r="C92" s="32">
        <f>VLOOKUP(B92,'Dados StatusInvest'!$A:$Z,26,0)</f>
        <v>24563189</v>
      </c>
      <c r="D92" s="33">
        <f>VLOOKUP(B92,'Dados StatusInvest'!$A:$Z,20,0)/100</f>
        <v>2.98E-2</v>
      </c>
      <c r="E92" s="5" t="e">
        <f t="shared" si="8"/>
        <v>#N/A</v>
      </c>
      <c r="F92" s="34">
        <f>IF(ISERROR(1/VLOOKUP(B92,#REF!,13,0)),0,1/VLOOKUP(B92,#REF!,13,0))</f>
        <v>0</v>
      </c>
      <c r="G92" s="35">
        <f t="shared" si="9"/>
        <v>1.0000009999999999</v>
      </c>
      <c r="H92" s="36" t="e">
        <f t="shared" si="10"/>
        <v>#N/A</v>
      </c>
      <c r="M92" s="31" t="s">
        <v>148</v>
      </c>
      <c r="N92" s="32">
        <f>VLOOKUP(M92,'Dados StatusInvest'!$A:$Z,26,0)</f>
        <v>24563189</v>
      </c>
      <c r="O92" s="33">
        <f>VLOOKUP(M92,'Dados StatusInvest'!$A:$Z,18,0)/100</f>
        <v>3.8699999999999998E-2</v>
      </c>
      <c r="P92" s="37" t="e">
        <f t="shared" si="11"/>
        <v>#N/A</v>
      </c>
      <c r="Q92" s="38">
        <f>IF(ISERROR(1/VLOOKUP(M92,#REF!,6,0)),0,1/VLOOKUP(M92,#REF!,6,0))</f>
        <v>0</v>
      </c>
      <c r="R92" s="39">
        <f t="shared" si="12"/>
        <v>1.0000009999999999</v>
      </c>
      <c r="S92" s="40" t="e">
        <f t="shared" si="13"/>
        <v>#N/A</v>
      </c>
    </row>
    <row r="93" spans="2:19" ht="16.5" x14ac:dyDescent="0.35">
      <c r="B93" s="31" t="s">
        <v>1709</v>
      </c>
      <c r="C93" s="32" t="e">
        <f>VLOOKUP(B93,'Dados StatusInvest'!$A:$Z,26,0)</f>
        <v>#N/A</v>
      </c>
      <c r="D93" s="33" t="e">
        <f>VLOOKUP(B93,'Dados StatusInvest'!$A:$Z,20,0)/100</f>
        <v>#N/A</v>
      </c>
      <c r="E93" s="5" t="e">
        <f t="shared" si="8"/>
        <v>#N/A</v>
      </c>
      <c r="F93" s="34">
        <f>IF(ISERROR(1/VLOOKUP(B93,#REF!,13,0)),0,1/VLOOKUP(B93,#REF!,13,0))</f>
        <v>0</v>
      </c>
      <c r="G93" s="35">
        <f t="shared" si="9"/>
        <v>1.0000009999999999</v>
      </c>
      <c r="H93" s="36" t="e">
        <f t="shared" si="10"/>
        <v>#N/A</v>
      </c>
      <c r="M93" s="31" t="s">
        <v>1709</v>
      </c>
      <c r="N93" s="32" t="e">
        <f>VLOOKUP(M93,'Dados StatusInvest'!$A:$Z,26,0)</f>
        <v>#N/A</v>
      </c>
      <c r="O93" s="33" t="e">
        <f>VLOOKUP(M93,'Dados StatusInvest'!$A:$Z,18,0)/100</f>
        <v>#N/A</v>
      </c>
      <c r="P93" s="37" t="e">
        <f t="shared" si="11"/>
        <v>#N/A</v>
      </c>
      <c r="Q93" s="38">
        <f>IF(ISERROR(1/VLOOKUP(M93,#REF!,6,0)),0,1/VLOOKUP(M93,#REF!,6,0))</f>
        <v>0</v>
      </c>
      <c r="R93" s="39">
        <f t="shared" si="12"/>
        <v>1.0000009999999999</v>
      </c>
      <c r="S93" s="40" t="e">
        <f t="shared" si="13"/>
        <v>#N/A</v>
      </c>
    </row>
    <row r="94" spans="2:19" ht="16.5" x14ac:dyDescent="0.35">
      <c r="B94" s="31" t="s">
        <v>584</v>
      </c>
      <c r="C94" s="32">
        <f>VLOOKUP(B94,'Dados StatusInvest'!$A:$Z,26,0)</f>
        <v>109503605.67</v>
      </c>
      <c r="D94" s="33">
        <f>VLOOKUP(B94,'Dados StatusInvest'!$A:$Z,20,0)/100</f>
        <v>-7.3200000000000001E-2</v>
      </c>
      <c r="E94" s="5" t="e">
        <f t="shared" si="8"/>
        <v>#N/A</v>
      </c>
      <c r="F94" s="34">
        <f>IF(ISERROR(1/VLOOKUP(B94,#REF!,13,0)),0,1/VLOOKUP(B94,#REF!,13,0))</f>
        <v>0</v>
      </c>
      <c r="G94" s="35">
        <f t="shared" si="9"/>
        <v>1.0000009999999999</v>
      </c>
      <c r="H94" s="36" t="e">
        <f t="shared" si="10"/>
        <v>#N/A</v>
      </c>
      <c r="M94" s="31" t="s">
        <v>584</v>
      </c>
      <c r="N94" s="32">
        <f>VLOOKUP(M94,'Dados StatusInvest'!$A:$Z,26,0)</f>
        <v>109503605.67</v>
      </c>
      <c r="O94" s="33">
        <f>VLOOKUP(M94,'Dados StatusInvest'!$A:$Z,18,0)/100</f>
        <v>3.5099999999999999E-2</v>
      </c>
      <c r="P94" s="37" t="e">
        <f t="shared" si="11"/>
        <v>#N/A</v>
      </c>
      <c r="Q94" s="38">
        <f>IF(ISERROR(1/VLOOKUP(M94,#REF!,6,0)),0,1/VLOOKUP(M94,#REF!,6,0))</f>
        <v>0</v>
      </c>
      <c r="R94" s="39">
        <f t="shared" si="12"/>
        <v>1.0000009999999999</v>
      </c>
      <c r="S94" s="40" t="e">
        <f t="shared" si="13"/>
        <v>#N/A</v>
      </c>
    </row>
    <row r="95" spans="2:19" ht="16.5" x14ac:dyDescent="0.35">
      <c r="B95" s="31" t="s">
        <v>151</v>
      </c>
      <c r="C95" s="32">
        <f>VLOOKUP(B95,'Dados StatusInvest'!$A:$Z,26,0)</f>
        <v>37722724.710000001</v>
      </c>
      <c r="D95" s="33">
        <f>VLOOKUP(B95,'Dados StatusInvest'!$A:$Z,20,0)/100</f>
        <v>3.3500000000000002E-2</v>
      </c>
      <c r="E95" s="5" t="e">
        <f t="shared" si="8"/>
        <v>#N/A</v>
      </c>
      <c r="F95" s="34">
        <f>IF(ISERROR(1/VLOOKUP(B95,#REF!,13,0)),0,1/VLOOKUP(B95,#REF!,13,0))</f>
        <v>0</v>
      </c>
      <c r="G95" s="35">
        <f t="shared" si="9"/>
        <v>1.0000009999999999</v>
      </c>
      <c r="H95" s="36" t="e">
        <f t="shared" si="10"/>
        <v>#N/A</v>
      </c>
      <c r="M95" s="31" t="s">
        <v>151</v>
      </c>
      <c r="N95" s="32">
        <f>VLOOKUP(M95,'Dados StatusInvest'!$A:$Z,26,0)</f>
        <v>37722724.710000001</v>
      </c>
      <c r="O95" s="33">
        <f>VLOOKUP(M95,'Dados StatusInvest'!$A:$Z,18,0)/100</f>
        <v>8.3599999999999994E-2</v>
      </c>
      <c r="P95" s="37" t="e">
        <f t="shared" si="11"/>
        <v>#N/A</v>
      </c>
      <c r="Q95" s="38">
        <f>IF(ISERROR(1/VLOOKUP(M95,#REF!,6,0)),0,1/VLOOKUP(M95,#REF!,6,0))</f>
        <v>0</v>
      </c>
      <c r="R95" s="39">
        <f t="shared" si="12"/>
        <v>1.0000009999999999</v>
      </c>
      <c r="S95" s="40" t="e">
        <f t="shared" si="13"/>
        <v>#N/A</v>
      </c>
    </row>
    <row r="96" spans="2:19" ht="16.5" x14ac:dyDescent="0.35">
      <c r="B96" s="31" t="s">
        <v>121</v>
      </c>
      <c r="C96" s="32">
        <f>VLOOKUP(B96,'Dados StatusInvest'!$A:$Z,26,0)</f>
        <v>27412498.43</v>
      </c>
      <c r="D96" s="33">
        <f>VLOOKUP(B96,'Dados StatusInvest'!$A:$Z,20,0)/100</f>
        <v>9.6999999999999989E-2</v>
      </c>
      <c r="E96" s="5" t="e">
        <f t="shared" si="8"/>
        <v>#N/A</v>
      </c>
      <c r="F96" s="34">
        <f>IF(ISERROR(1/VLOOKUP(B96,#REF!,13,0)),0,1/VLOOKUP(B96,#REF!,13,0))</f>
        <v>0</v>
      </c>
      <c r="G96" s="35">
        <f t="shared" si="9"/>
        <v>1.0000009999999999</v>
      </c>
      <c r="H96" s="36" t="e">
        <f t="shared" si="10"/>
        <v>#N/A</v>
      </c>
      <c r="M96" s="31" t="s">
        <v>121</v>
      </c>
      <c r="N96" s="32">
        <f>VLOOKUP(M96,'Dados StatusInvest'!$A:$Z,26,0)</f>
        <v>27412498.43</v>
      </c>
      <c r="O96" s="33">
        <f>VLOOKUP(M96,'Dados StatusInvest'!$A:$Z,18,0)/100</f>
        <v>0.13819999999999999</v>
      </c>
      <c r="P96" s="37" t="e">
        <f t="shared" si="11"/>
        <v>#N/A</v>
      </c>
      <c r="Q96" s="38">
        <f>IF(ISERROR(1/VLOOKUP(M96,#REF!,6,0)),0,1/VLOOKUP(M96,#REF!,6,0))</f>
        <v>0</v>
      </c>
      <c r="R96" s="39">
        <f t="shared" si="12"/>
        <v>1.0000009999999999</v>
      </c>
      <c r="S96" s="40" t="e">
        <f t="shared" si="13"/>
        <v>#N/A</v>
      </c>
    </row>
    <row r="97" spans="2:19" ht="16.5" x14ac:dyDescent="0.35">
      <c r="B97" s="31" t="s">
        <v>138</v>
      </c>
      <c r="C97" s="32">
        <f>VLOOKUP(B97,'Dados StatusInvest'!$A:$Z,26,0)</f>
        <v>25065794.359999999</v>
      </c>
      <c r="D97" s="33">
        <f>VLOOKUP(B97,'Dados StatusInvest'!$A:$Z,20,0)/100</f>
        <v>0.17050000000000001</v>
      </c>
      <c r="E97" s="5" t="e">
        <f t="shared" si="8"/>
        <v>#N/A</v>
      </c>
      <c r="F97" s="34">
        <f>IF(ISERROR(1/VLOOKUP(B97,#REF!,13,0)),0,1/VLOOKUP(B97,#REF!,13,0))</f>
        <v>0</v>
      </c>
      <c r="G97" s="35">
        <f t="shared" si="9"/>
        <v>1.0000009999999999</v>
      </c>
      <c r="H97" s="36" t="e">
        <f t="shared" si="10"/>
        <v>#N/A</v>
      </c>
      <c r="M97" s="31" t="s">
        <v>138</v>
      </c>
      <c r="N97" s="32">
        <f>VLOOKUP(M97,'Dados StatusInvest'!$A:$Z,26,0)</f>
        <v>25065794.359999999</v>
      </c>
      <c r="O97" s="33">
        <f>VLOOKUP(M97,'Dados StatusInvest'!$A:$Z,18,0)/100</f>
        <v>0.2445</v>
      </c>
      <c r="P97" s="37" t="e">
        <f t="shared" si="11"/>
        <v>#N/A</v>
      </c>
      <c r="Q97" s="38">
        <f>IF(ISERROR(1/VLOOKUP(M97,#REF!,6,0)),0,1/VLOOKUP(M97,#REF!,6,0))</f>
        <v>0</v>
      </c>
      <c r="R97" s="39">
        <f t="shared" si="12"/>
        <v>1.0000009999999999</v>
      </c>
      <c r="S97" s="40" t="e">
        <f t="shared" si="13"/>
        <v>#N/A</v>
      </c>
    </row>
    <row r="98" spans="2:19" ht="16.5" x14ac:dyDescent="0.35">
      <c r="B98" s="31" t="s">
        <v>135</v>
      </c>
      <c r="C98" s="32">
        <f>VLOOKUP(B98,'Dados StatusInvest'!$A:$Z,26,0)</f>
        <v>40328155.57</v>
      </c>
      <c r="D98" s="33">
        <f>VLOOKUP(B98,'Dados StatusInvest'!$A:$Z,20,0)/100</f>
        <v>0.1623</v>
      </c>
      <c r="E98" s="5" t="e">
        <f t="shared" si="8"/>
        <v>#N/A</v>
      </c>
      <c r="F98" s="34">
        <f>IF(ISERROR(1/VLOOKUP(B98,#REF!,13,0)),0,1/VLOOKUP(B98,#REF!,13,0))</f>
        <v>0</v>
      </c>
      <c r="G98" s="35">
        <f t="shared" si="9"/>
        <v>1.0000009999999999</v>
      </c>
      <c r="H98" s="36" t="e">
        <f t="shared" si="10"/>
        <v>#N/A</v>
      </c>
      <c r="M98" s="31" t="s">
        <v>135</v>
      </c>
      <c r="N98" s="32">
        <f>VLOOKUP(M98,'Dados StatusInvest'!$A:$Z,26,0)</f>
        <v>40328155.57</v>
      </c>
      <c r="O98" s="33">
        <f>VLOOKUP(M98,'Dados StatusInvest'!$A:$Z,18,0)/100</f>
        <v>0.2</v>
      </c>
      <c r="P98" s="37" t="e">
        <f t="shared" si="11"/>
        <v>#N/A</v>
      </c>
      <c r="Q98" s="38">
        <f>IF(ISERROR(1/VLOOKUP(M98,#REF!,6,0)),0,1/VLOOKUP(M98,#REF!,6,0))</f>
        <v>0</v>
      </c>
      <c r="R98" s="39">
        <f t="shared" si="12"/>
        <v>1.0000009999999999</v>
      </c>
      <c r="S98" s="40" t="e">
        <f t="shared" si="13"/>
        <v>#N/A</v>
      </c>
    </row>
    <row r="99" spans="2:19" ht="16.5" x14ac:dyDescent="0.35">
      <c r="B99" s="31" t="s">
        <v>158</v>
      </c>
      <c r="C99" s="32">
        <f>VLOOKUP(B99,'Dados StatusInvest'!$A:$Z,26,0)</f>
        <v>12038370.890000001</v>
      </c>
      <c r="D99" s="33">
        <f>VLOOKUP(B99,'Dados StatusInvest'!$A:$Z,20,0)/100</f>
        <v>-8.4000000000000005E-2</v>
      </c>
      <c r="E99" s="5" t="e">
        <f t="shared" si="8"/>
        <v>#N/A</v>
      </c>
      <c r="F99" s="34">
        <f>IF(ISERROR(1/VLOOKUP(B99,#REF!,13,0)),0,1/VLOOKUP(B99,#REF!,13,0))</f>
        <v>0</v>
      </c>
      <c r="G99" s="35">
        <f t="shared" si="9"/>
        <v>1.0000009999999999</v>
      </c>
      <c r="H99" s="36" t="e">
        <f t="shared" si="10"/>
        <v>#N/A</v>
      </c>
      <c r="M99" s="31" t="s">
        <v>158</v>
      </c>
      <c r="N99" s="32">
        <f>VLOOKUP(M99,'Dados StatusInvest'!$A:$Z,26,0)</f>
        <v>12038370.890000001</v>
      </c>
      <c r="O99" s="33">
        <f>VLOOKUP(M99,'Dados StatusInvest'!$A:$Z,18,0)/100</f>
        <v>-0.14029999999999998</v>
      </c>
      <c r="P99" s="37" t="e">
        <f t="shared" si="11"/>
        <v>#N/A</v>
      </c>
      <c r="Q99" s="38">
        <f>IF(ISERROR(1/VLOOKUP(M99,#REF!,6,0)),0,1/VLOOKUP(M99,#REF!,6,0))</f>
        <v>0</v>
      </c>
      <c r="R99" s="39">
        <f t="shared" si="12"/>
        <v>1.0000009999999999</v>
      </c>
      <c r="S99" s="40" t="e">
        <f t="shared" si="13"/>
        <v>#N/A</v>
      </c>
    </row>
    <row r="100" spans="2:19" ht="16.5" x14ac:dyDescent="0.35">
      <c r="B100" s="31" t="s">
        <v>97</v>
      </c>
      <c r="C100" s="32">
        <f>VLOOKUP(B100,'Dados StatusInvest'!$A:$Z,26,0)</f>
        <v>24208338.109999999</v>
      </c>
      <c r="D100" s="33">
        <f>VLOOKUP(B100,'Dados StatusInvest'!$A:$Z,20,0)/100</f>
        <v>0.1076</v>
      </c>
      <c r="E100" s="5" t="e">
        <f t="shared" si="8"/>
        <v>#N/A</v>
      </c>
      <c r="F100" s="34">
        <f>IF(ISERROR(1/VLOOKUP(B100,#REF!,13,0)),0,1/VLOOKUP(B100,#REF!,13,0))</f>
        <v>0</v>
      </c>
      <c r="G100" s="35">
        <f t="shared" si="9"/>
        <v>1.0000009999999999</v>
      </c>
      <c r="H100" s="36" t="e">
        <f t="shared" si="10"/>
        <v>#N/A</v>
      </c>
      <c r="M100" s="31" t="s">
        <v>97</v>
      </c>
      <c r="N100" s="32">
        <f>VLOOKUP(M100,'Dados StatusInvest'!$A:$Z,26,0)</f>
        <v>24208338.109999999</v>
      </c>
      <c r="O100" s="33">
        <f>VLOOKUP(M100,'Dados StatusInvest'!$A:$Z,18,0)/100</f>
        <v>0.1532</v>
      </c>
      <c r="P100" s="37" t="e">
        <f t="shared" si="11"/>
        <v>#N/A</v>
      </c>
      <c r="Q100" s="38">
        <f>IF(ISERROR(1/VLOOKUP(M100,#REF!,6,0)),0,1/VLOOKUP(M100,#REF!,6,0))</f>
        <v>0</v>
      </c>
      <c r="R100" s="39">
        <f t="shared" si="12"/>
        <v>1.0000009999999999</v>
      </c>
      <c r="S100" s="40" t="e">
        <f t="shared" si="13"/>
        <v>#N/A</v>
      </c>
    </row>
    <row r="101" spans="2:19" ht="16.5" x14ac:dyDescent="0.35">
      <c r="B101" s="31" t="s">
        <v>128</v>
      </c>
      <c r="C101" s="32">
        <f>VLOOKUP(B101,'Dados StatusInvest'!$A:$Z,26,0)</f>
        <v>39353403.109999999</v>
      </c>
      <c r="D101" s="33">
        <f>VLOOKUP(B101,'Dados StatusInvest'!$A:$Z,20,0)/100</f>
        <v>9.7200000000000009E-2</v>
      </c>
      <c r="E101" s="5" t="e">
        <f t="shared" si="8"/>
        <v>#N/A</v>
      </c>
      <c r="F101" s="34">
        <f>IF(ISERROR(1/VLOOKUP(B101,#REF!,13,0)),0,1/VLOOKUP(B101,#REF!,13,0))</f>
        <v>0</v>
      </c>
      <c r="G101" s="35">
        <f t="shared" si="9"/>
        <v>1.0000009999999999</v>
      </c>
      <c r="H101" s="36" t="e">
        <f t="shared" si="10"/>
        <v>#N/A</v>
      </c>
      <c r="M101" s="31" t="s">
        <v>128</v>
      </c>
      <c r="N101" s="32">
        <f>VLOOKUP(M101,'Dados StatusInvest'!$A:$Z,26,0)</f>
        <v>39353403.109999999</v>
      </c>
      <c r="O101" s="33">
        <f>VLOOKUP(M101,'Dados StatusInvest'!$A:$Z,18,0)/100</f>
        <v>0.29870000000000002</v>
      </c>
      <c r="P101" s="37" t="e">
        <f t="shared" si="11"/>
        <v>#N/A</v>
      </c>
      <c r="Q101" s="38">
        <f>IF(ISERROR(1/VLOOKUP(M101,#REF!,6,0)),0,1/VLOOKUP(M101,#REF!,6,0))</f>
        <v>0</v>
      </c>
      <c r="R101" s="39">
        <f t="shared" si="12"/>
        <v>1.0000009999999999</v>
      </c>
      <c r="S101" s="40" t="e">
        <f t="shared" si="13"/>
        <v>#N/A</v>
      </c>
    </row>
    <row r="102" spans="2:19" ht="16.5" x14ac:dyDescent="0.35">
      <c r="B102" s="31" t="s">
        <v>254</v>
      </c>
      <c r="C102" s="32">
        <f>VLOOKUP(B102,'Dados StatusInvest'!$A:$Z,26,0)</f>
        <v>778932.75</v>
      </c>
      <c r="D102" s="33">
        <f>VLOOKUP(B102,'Dados StatusInvest'!$A:$Z,20,0)/100</f>
        <v>-9.3100000000000002E-2</v>
      </c>
      <c r="E102" s="5" t="e">
        <f t="shared" si="8"/>
        <v>#N/A</v>
      </c>
      <c r="F102" s="34">
        <f>IF(ISERROR(1/VLOOKUP(B102,#REF!,13,0)),0,1/VLOOKUP(B102,#REF!,13,0))</f>
        <v>0</v>
      </c>
      <c r="G102" s="35">
        <f t="shared" si="9"/>
        <v>1.0000009999999999</v>
      </c>
      <c r="H102" s="36" t="e">
        <f t="shared" si="10"/>
        <v>#N/A</v>
      </c>
      <c r="M102" s="31" t="s">
        <v>254</v>
      </c>
      <c r="N102" s="32">
        <f>VLOOKUP(M102,'Dados StatusInvest'!$A:$Z,26,0)</f>
        <v>778932.75</v>
      </c>
      <c r="O102" s="33">
        <f>VLOOKUP(M102,'Dados StatusInvest'!$A:$Z,18,0)/100</f>
        <v>-0.28360000000000002</v>
      </c>
      <c r="P102" s="37" t="e">
        <f t="shared" si="11"/>
        <v>#N/A</v>
      </c>
      <c r="Q102" s="38">
        <f>IF(ISERROR(1/VLOOKUP(M102,#REF!,6,0)),0,1/VLOOKUP(M102,#REF!,6,0))</f>
        <v>0</v>
      </c>
      <c r="R102" s="39">
        <f t="shared" si="12"/>
        <v>1.0000009999999999</v>
      </c>
      <c r="S102" s="40" t="e">
        <f t="shared" si="13"/>
        <v>#N/A</v>
      </c>
    </row>
    <row r="103" spans="2:19" ht="16.5" x14ac:dyDescent="0.35">
      <c r="B103" s="31" t="s">
        <v>159</v>
      </c>
      <c r="C103" s="32">
        <f>VLOOKUP(B103,'Dados StatusInvest'!$A:$Z,26,0)</f>
        <v>18210984.07</v>
      </c>
      <c r="D103" s="33">
        <f>VLOOKUP(B103,'Dados StatusInvest'!$A:$Z,20,0)/100</f>
        <v>0.16420000000000001</v>
      </c>
      <c r="E103" s="5" t="e">
        <f t="shared" si="8"/>
        <v>#N/A</v>
      </c>
      <c r="F103" s="34">
        <f>IF(ISERROR(1/VLOOKUP(B103,#REF!,13,0)),0,1/VLOOKUP(B103,#REF!,13,0))</f>
        <v>0</v>
      </c>
      <c r="G103" s="35">
        <f t="shared" si="9"/>
        <v>1.0000009999999999</v>
      </c>
      <c r="H103" s="36" t="e">
        <f t="shared" si="10"/>
        <v>#N/A</v>
      </c>
      <c r="M103" s="31" t="s">
        <v>159</v>
      </c>
      <c r="N103" s="32">
        <f>VLOOKUP(M103,'Dados StatusInvest'!$A:$Z,26,0)</f>
        <v>18210984.07</v>
      </c>
      <c r="O103" s="33">
        <f>VLOOKUP(M103,'Dados StatusInvest'!$A:$Z,18,0)/100</f>
        <v>0.2127</v>
      </c>
      <c r="P103" s="37" t="e">
        <f t="shared" si="11"/>
        <v>#N/A</v>
      </c>
      <c r="Q103" s="38">
        <f>IF(ISERROR(1/VLOOKUP(M103,#REF!,6,0)),0,1/VLOOKUP(M103,#REF!,6,0))</f>
        <v>0</v>
      </c>
      <c r="R103" s="39">
        <f t="shared" si="12"/>
        <v>1.0000009999999999</v>
      </c>
      <c r="S103" s="40" t="e">
        <f t="shared" si="13"/>
        <v>#N/A</v>
      </c>
    </row>
    <row r="104" spans="2:19" ht="16.5" x14ac:dyDescent="0.35">
      <c r="B104" s="31" t="s">
        <v>595</v>
      </c>
      <c r="C104" s="32">
        <f>VLOOKUP(B104,'Dados StatusInvest'!$A:$Z,26,0)</f>
        <v>0</v>
      </c>
      <c r="D104" s="33">
        <f>VLOOKUP(B104,'Dados StatusInvest'!$A:$Z,20,0)/100</f>
        <v>-2.23E-2</v>
      </c>
      <c r="E104" s="5" t="e">
        <f t="shared" si="8"/>
        <v>#N/A</v>
      </c>
      <c r="F104" s="34">
        <f>IF(ISERROR(1/VLOOKUP(B104,#REF!,13,0)),0,1/VLOOKUP(B104,#REF!,13,0))</f>
        <v>0</v>
      </c>
      <c r="G104" s="35">
        <f t="shared" si="9"/>
        <v>1.0000009999999999</v>
      </c>
      <c r="H104" s="36" t="e">
        <f t="shared" si="10"/>
        <v>#N/A</v>
      </c>
      <c r="M104" s="31" t="s">
        <v>595</v>
      </c>
      <c r="N104" s="32">
        <f>VLOOKUP(M104,'Dados StatusInvest'!$A:$Z,26,0)</f>
        <v>0</v>
      </c>
      <c r="O104" s="33">
        <f>VLOOKUP(M104,'Dados StatusInvest'!$A:$Z,18,0)/100</f>
        <v>-4.8099999999999997E-2</v>
      </c>
      <c r="P104" s="37" t="e">
        <f t="shared" si="11"/>
        <v>#N/A</v>
      </c>
      <c r="Q104" s="38">
        <f>IF(ISERROR(1/VLOOKUP(M104,#REF!,6,0)),0,1/VLOOKUP(M104,#REF!,6,0))</f>
        <v>0</v>
      </c>
      <c r="R104" s="39">
        <f t="shared" si="12"/>
        <v>1.0000009999999999</v>
      </c>
      <c r="S104" s="40" t="e">
        <f t="shared" si="13"/>
        <v>#N/A</v>
      </c>
    </row>
    <row r="105" spans="2:19" ht="16.5" x14ac:dyDescent="0.35">
      <c r="B105" s="31" t="s">
        <v>131</v>
      </c>
      <c r="C105" s="32">
        <f>VLOOKUP(B105,'Dados StatusInvest'!$A:$Z,26,0)</f>
        <v>9745595.5</v>
      </c>
      <c r="D105" s="33">
        <f>VLOOKUP(B105,'Dados StatusInvest'!$A:$Z,20,0)/100</f>
        <v>0</v>
      </c>
      <c r="E105" s="5" t="e">
        <f t="shared" si="8"/>
        <v>#N/A</v>
      </c>
      <c r="F105" s="34">
        <f>IF(ISERROR(1/VLOOKUP(B105,#REF!,13,0)),0,1/VLOOKUP(B105,#REF!,13,0))</f>
        <v>0</v>
      </c>
      <c r="G105" s="35">
        <f t="shared" si="9"/>
        <v>1.0000009999999999</v>
      </c>
      <c r="H105" s="36" t="e">
        <f t="shared" si="10"/>
        <v>#N/A</v>
      </c>
      <c r="M105" s="31" t="s">
        <v>131</v>
      </c>
      <c r="N105" s="32">
        <f>VLOOKUP(M105,'Dados StatusInvest'!$A:$Z,26,0)</f>
        <v>9745595.5</v>
      </c>
      <c r="O105" s="33">
        <f>VLOOKUP(M105,'Dados StatusInvest'!$A:$Z,18,0)/100</f>
        <v>0.18140000000000001</v>
      </c>
      <c r="P105" s="37" t="e">
        <f t="shared" si="11"/>
        <v>#N/A</v>
      </c>
      <c r="Q105" s="38">
        <f>IF(ISERROR(1/VLOOKUP(M105,#REF!,6,0)),0,1/VLOOKUP(M105,#REF!,6,0))</f>
        <v>0</v>
      </c>
      <c r="R105" s="39">
        <f t="shared" si="12"/>
        <v>1.0000009999999999</v>
      </c>
      <c r="S105" s="40" t="e">
        <f t="shared" si="13"/>
        <v>#N/A</v>
      </c>
    </row>
    <row r="106" spans="2:19" ht="16.5" x14ac:dyDescent="0.35">
      <c r="B106" s="31" t="s">
        <v>627</v>
      </c>
      <c r="C106" s="32">
        <f>VLOOKUP(B106,'Dados StatusInvest'!$A:$Z,26,0)</f>
        <v>0</v>
      </c>
      <c r="D106" s="33">
        <f>VLOOKUP(B106,'Dados StatusInvest'!$A:$Z,20,0)/100</f>
        <v>0.13159999999999999</v>
      </c>
      <c r="E106" s="5" t="e">
        <f t="shared" si="8"/>
        <v>#N/A</v>
      </c>
      <c r="F106" s="34">
        <f>IF(ISERROR(1/VLOOKUP(B106,#REF!,13,0)),0,1/VLOOKUP(B106,#REF!,13,0))</f>
        <v>0</v>
      </c>
      <c r="G106" s="35">
        <f t="shared" si="9"/>
        <v>1.0000009999999999</v>
      </c>
      <c r="H106" s="36" t="e">
        <f t="shared" si="10"/>
        <v>#N/A</v>
      </c>
      <c r="M106" s="31" t="s">
        <v>627</v>
      </c>
      <c r="N106" s="32">
        <f>VLOOKUP(M106,'Dados StatusInvest'!$A:$Z,26,0)</f>
        <v>0</v>
      </c>
      <c r="O106" s="33">
        <f>VLOOKUP(M106,'Dados StatusInvest'!$A:$Z,18,0)/100</f>
        <v>0.51450000000000007</v>
      </c>
      <c r="P106" s="37" t="e">
        <f t="shared" si="11"/>
        <v>#N/A</v>
      </c>
      <c r="Q106" s="38">
        <f>IF(ISERROR(1/VLOOKUP(M106,#REF!,6,0)),0,1/VLOOKUP(M106,#REF!,6,0))</f>
        <v>0</v>
      </c>
      <c r="R106" s="39">
        <f t="shared" si="12"/>
        <v>1.0000009999999999</v>
      </c>
      <c r="S106" s="40" t="e">
        <f t="shared" si="13"/>
        <v>#N/A</v>
      </c>
    </row>
    <row r="107" spans="2:19" ht="16.5" x14ac:dyDescent="0.35">
      <c r="B107" s="31" t="s">
        <v>87</v>
      </c>
      <c r="C107" s="32">
        <f>VLOOKUP(B107,'Dados StatusInvest'!$A:$Z,26,0)</f>
        <v>25247505.390000001</v>
      </c>
      <c r="D107" s="33">
        <f>VLOOKUP(B107,'Dados StatusInvest'!$A:$Z,20,0)/100</f>
        <v>0</v>
      </c>
      <c r="E107" s="5" t="e">
        <f t="shared" si="8"/>
        <v>#N/A</v>
      </c>
      <c r="F107" s="34">
        <f>IF(ISERROR(1/VLOOKUP(B107,#REF!,13,0)),0,1/VLOOKUP(B107,#REF!,13,0))</f>
        <v>0</v>
      </c>
      <c r="G107" s="35">
        <f t="shared" si="9"/>
        <v>1.0000009999999999</v>
      </c>
      <c r="H107" s="36" t="e">
        <f t="shared" si="10"/>
        <v>#N/A</v>
      </c>
      <c r="M107" s="31" t="s">
        <v>87</v>
      </c>
      <c r="N107" s="32">
        <f>VLOOKUP(M107,'Dados StatusInvest'!$A:$Z,26,0)</f>
        <v>25247505.390000001</v>
      </c>
      <c r="O107" s="33">
        <f>VLOOKUP(M107,'Dados StatusInvest'!$A:$Z,18,0)/100</f>
        <v>0.11349999999999999</v>
      </c>
      <c r="P107" s="37" t="e">
        <f t="shared" si="11"/>
        <v>#N/A</v>
      </c>
      <c r="Q107" s="38">
        <f>IF(ISERROR(1/VLOOKUP(M107,#REF!,6,0)),0,1/VLOOKUP(M107,#REF!,6,0))</f>
        <v>0</v>
      </c>
      <c r="R107" s="39">
        <f t="shared" si="12"/>
        <v>1.0000009999999999</v>
      </c>
      <c r="S107" s="40" t="e">
        <f t="shared" si="13"/>
        <v>#N/A</v>
      </c>
    </row>
    <row r="108" spans="2:19" ht="16.5" x14ac:dyDescent="0.35">
      <c r="B108" s="31" t="s">
        <v>134</v>
      </c>
      <c r="C108" s="32">
        <f>VLOOKUP(B108,'Dados StatusInvest'!$A:$Z,26,0)</f>
        <v>23010426.75</v>
      </c>
      <c r="D108" s="33">
        <f>VLOOKUP(B108,'Dados StatusInvest'!$A:$Z,20,0)/100</f>
        <v>0.12659999999999999</v>
      </c>
      <c r="E108" s="5" t="e">
        <f t="shared" si="8"/>
        <v>#N/A</v>
      </c>
      <c r="F108" s="34">
        <f>IF(ISERROR(1/VLOOKUP(B108,#REF!,13,0)),0,1/VLOOKUP(B108,#REF!,13,0))</f>
        <v>0</v>
      </c>
      <c r="G108" s="35">
        <f t="shared" si="9"/>
        <v>1.0000009999999999</v>
      </c>
      <c r="H108" s="36" t="e">
        <f t="shared" si="10"/>
        <v>#N/A</v>
      </c>
      <c r="M108" s="31" t="s">
        <v>134</v>
      </c>
      <c r="N108" s="32">
        <f>VLOOKUP(M108,'Dados StatusInvest'!$A:$Z,26,0)</f>
        <v>23010426.75</v>
      </c>
      <c r="O108" s="33">
        <f>VLOOKUP(M108,'Dados StatusInvest'!$A:$Z,18,0)/100</f>
        <v>0.26429999999999998</v>
      </c>
      <c r="P108" s="37" t="e">
        <f t="shared" si="11"/>
        <v>#N/A</v>
      </c>
      <c r="Q108" s="38">
        <f>IF(ISERROR(1/VLOOKUP(M108,#REF!,6,0)),0,1/VLOOKUP(M108,#REF!,6,0))</f>
        <v>0</v>
      </c>
      <c r="R108" s="39">
        <f t="shared" si="12"/>
        <v>1.0000009999999999</v>
      </c>
      <c r="S108" s="40" t="e">
        <f t="shared" si="13"/>
        <v>#N/A</v>
      </c>
    </row>
    <row r="109" spans="2:19" ht="16.5" x14ac:dyDescent="0.35">
      <c r="B109" s="31" t="s">
        <v>161</v>
      </c>
      <c r="C109" s="32">
        <f>VLOOKUP(B109,'Dados StatusInvest'!$A:$Z,26,0)</f>
        <v>14506332</v>
      </c>
      <c r="D109" s="33">
        <f>VLOOKUP(B109,'Dados StatusInvest'!$A:$Z,20,0)/100</f>
        <v>6.13E-2</v>
      </c>
      <c r="E109" s="5" t="e">
        <f t="shared" si="8"/>
        <v>#N/A</v>
      </c>
      <c r="F109" s="34">
        <f>IF(ISERROR(1/VLOOKUP(B109,#REF!,13,0)),0,1/VLOOKUP(B109,#REF!,13,0))</f>
        <v>0</v>
      </c>
      <c r="G109" s="35">
        <f t="shared" si="9"/>
        <v>1.0000009999999999</v>
      </c>
      <c r="H109" s="36" t="e">
        <f t="shared" si="10"/>
        <v>#N/A</v>
      </c>
      <c r="M109" s="31" t="s">
        <v>161</v>
      </c>
      <c r="N109" s="32">
        <f>VLOOKUP(M109,'Dados StatusInvest'!$A:$Z,26,0)</f>
        <v>14506332</v>
      </c>
      <c r="O109" s="33">
        <f>VLOOKUP(M109,'Dados StatusInvest'!$A:$Z,18,0)/100</f>
        <v>7.0400000000000004E-2</v>
      </c>
      <c r="P109" s="37" t="e">
        <f t="shared" si="11"/>
        <v>#N/A</v>
      </c>
      <c r="Q109" s="38">
        <f>IF(ISERROR(1/VLOOKUP(M109,#REF!,6,0)),0,1/VLOOKUP(M109,#REF!,6,0))</f>
        <v>0</v>
      </c>
      <c r="R109" s="39">
        <f t="shared" si="12"/>
        <v>1.0000009999999999</v>
      </c>
      <c r="S109" s="40" t="e">
        <f t="shared" si="13"/>
        <v>#N/A</v>
      </c>
    </row>
    <row r="110" spans="2:19" ht="16.5" x14ac:dyDescent="0.35">
      <c r="B110" s="31" t="s">
        <v>141</v>
      </c>
      <c r="C110" s="32">
        <f>VLOOKUP(B110,'Dados StatusInvest'!$A:$Z,26,0)</f>
        <v>79497102</v>
      </c>
      <c r="D110" s="33">
        <f>VLOOKUP(B110,'Dados StatusInvest'!$A:$Z,20,0)/100</f>
        <v>0.17079999999999998</v>
      </c>
      <c r="E110" s="5" t="e">
        <f t="shared" si="8"/>
        <v>#N/A</v>
      </c>
      <c r="F110" s="34">
        <f>IF(ISERROR(1/VLOOKUP(B110,#REF!,13,0)),0,1/VLOOKUP(B110,#REF!,13,0))</f>
        <v>0</v>
      </c>
      <c r="G110" s="35">
        <f t="shared" si="9"/>
        <v>1.0000009999999999</v>
      </c>
      <c r="H110" s="36" t="e">
        <f t="shared" si="10"/>
        <v>#N/A</v>
      </c>
      <c r="M110" s="31" t="s">
        <v>141</v>
      </c>
      <c r="N110" s="32">
        <f>VLOOKUP(M110,'Dados StatusInvest'!$A:$Z,26,0)</f>
        <v>79497102</v>
      </c>
      <c r="O110" s="33">
        <f>VLOOKUP(M110,'Dados StatusInvest'!$A:$Z,18,0)/100</f>
        <v>0.30579999999999996</v>
      </c>
      <c r="P110" s="37" t="e">
        <f t="shared" si="11"/>
        <v>#N/A</v>
      </c>
      <c r="Q110" s="38">
        <f>IF(ISERROR(1/VLOOKUP(M110,#REF!,6,0)),0,1/VLOOKUP(M110,#REF!,6,0))</f>
        <v>0</v>
      </c>
      <c r="R110" s="39">
        <f t="shared" si="12"/>
        <v>1.0000009999999999</v>
      </c>
      <c r="S110" s="40" t="e">
        <f t="shared" si="13"/>
        <v>#N/A</v>
      </c>
    </row>
    <row r="111" spans="2:19" ht="16.5" x14ac:dyDescent="0.35">
      <c r="B111" s="31" t="s">
        <v>172</v>
      </c>
      <c r="C111" s="32">
        <f>VLOOKUP(B111,'Dados StatusInvest'!$A:$Z,26,0)</f>
        <v>23168866.18</v>
      </c>
      <c r="D111" s="33">
        <f>VLOOKUP(B111,'Dados StatusInvest'!$A:$Z,20,0)/100</f>
        <v>0.1176</v>
      </c>
      <c r="E111" s="5" t="e">
        <f t="shared" si="8"/>
        <v>#N/A</v>
      </c>
      <c r="F111" s="34">
        <f>IF(ISERROR(1/VLOOKUP(B111,#REF!,13,0)),0,1/VLOOKUP(B111,#REF!,13,0))</f>
        <v>0</v>
      </c>
      <c r="G111" s="35">
        <f t="shared" si="9"/>
        <v>1.0000009999999999</v>
      </c>
      <c r="H111" s="36" t="e">
        <f t="shared" si="10"/>
        <v>#N/A</v>
      </c>
      <c r="M111" s="31" t="s">
        <v>172</v>
      </c>
      <c r="N111" s="32">
        <f>VLOOKUP(M111,'Dados StatusInvest'!$A:$Z,26,0)</f>
        <v>23168866.18</v>
      </c>
      <c r="O111" s="33">
        <f>VLOOKUP(M111,'Dados StatusInvest'!$A:$Z,18,0)/100</f>
        <v>0.17949999999999999</v>
      </c>
      <c r="P111" s="37" t="e">
        <f t="shared" si="11"/>
        <v>#N/A</v>
      </c>
      <c r="Q111" s="38">
        <f>IF(ISERROR(1/VLOOKUP(M111,#REF!,6,0)),0,1/VLOOKUP(M111,#REF!,6,0))</f>
        <v>0</v>
      </c>
      <c r="R111" s="39">
        <f t="shared" si="12"/>
        <v>1.0000009999999999</v>
      </c>
      <c r="S111" s="40" t="e">
        <f t="shared" si="13"/>
        <v>#N/A</v>
      </c>
    </row>
    <row r="112" spans="2:19" ht="16.5" x14ac:dyDescent="0.35">
      <c r="B112" s="31" t="s">
        <v>142</v>
      </c>
      <c r="C112" s="32">
        <f>VLOOKUP(B112,'Dados StatusInvest'!$A:$Z,26,0)</f>
        <v>8796581.5399999991</v>
      </c>
      <c r="D112" s="33">
        <f>VLOOKUP(B112,'Dados StatusInvest'!$A:$Z,20,0)/100</f>
        <v>-4.5100000000000001E-2</v>
      </c>
      <c r="E112" s="5" t="e">
        <f t="shared" si="8"/>
        <v>#N/A</v>
      </c>
      <c r="F112" s="34">
        <f>IF(ISERROR(1/VLOOKUP(B112,#REF!,13,0)),0,1/VLOOKUP(B112,#REF!,13,0))</f>
        <v>0</v>
      </c>
      <c r="G112" s="35">
        <f t="shared" si="9"/>
        <v>1.0000009999999999</v>
      </c>
      <c r="H112" s="36" t="e">
        <f t="shared" si="10"/>
        <v>#N/A</v>
      </c>
      <c r="M112" s="31" t="s">
        <v>142</v>
      </c>
      <c r="N112" s="32">
        <f>VLOOKUP(M112,'Dados StatusInvest'!$A:$Z,26,0)</f>
        <v>8796581.5399999991</v>
      </c>
      <c r="O112" s="33">
        <f>VLOOKUP(M112,'Dados StatusInvest'!$A:$Z,18,0)/100</f>
        <v>-0.13619999999999999</v>
      </c>
      <c r="P112" s="37" t="e">
        <f t="shared" si="11"/>
        <v>#N/A</v>
      </c>
      <c r="Q112" s="38">
        <f>IF(ISERROR(1/VLOOKUP(M112,#REF!,6,0)),0,1/VLOOKUP(M112,#REF!,6,0))</f>
        <v>0</v>
      </c>
      <c r="R112" s="39">
        <f t="shared" si="12"/>
        <v>1.0000009999999999</v>
      </c>
      <c r="S112" s="40" t="e">
        <f t="shared" si="13"/>
        <v>#N/A</v>
      </c>
    </row>
    <row r="113" spans="2:19" ht="16.5" x14ac:dyDescent="0.35">
      <c r="B113" s="31" t="s">
        <v>180</v>
      </c>
      <c r="C113" s="32">
        <f>VLOOKUP(B113,'Dados StatusInvest'!$A:$Z,26,0)</f>
        <v>21923613.57</v>
      </c>
      <c r="D113" s="33">
        <f>VLOOKUP(B113,'Dados StatusInvest'!$A:$Z,20,0)/100</f>
        <v>0</v>
      </c>
      <c r="E113" s="5" t="e">
        <f t="shared" si="8"/>
        <v>#N/A</v>
      </c>
      <c r="F113" s="34">
        <f>IF(ISERROR(1/VLOOKUP(B113,#REF!,13,0)),0,1/VLOOKUP(B113,#REF!,13,0))</f>
        <v>0</v>
      </c>
      <c r="G113" s="35">
        <f t="shared" si="9"/>
        <v>1.0000009999999999</v>
      </c>
      <c r="H113" s="36" t="e">
        <f t="shared" si="10"/>
        <v>#N/A</v>
      </c>
      <c r="M113" s="31" t="s">
        <v>180</v>
      </c>
      <c r="N113" s="32">
        <f>VLOOKUP(M113,'Dados StatusInvest'!$A:$Z,26,0)</f>
        <v>21923613.57</v>
      </c>
      <c r="O113" s="33">
        <f>VLOOKUP(M113,'Dados StatusInvest'!$A:$Z,18,0)/100</f>
        <v>8.77E-2</v>
      </c>
      <c r="P113" s="37" t="e">
        <f t="shared" si="11"/>
        <v>#N/A</v>
      </c>
      <c r="Q113" s="38">
        <f>IF(ISERROR(1/VLOOKUP(M113,#REF!,6,0)),0,1/VLOOKUP(M113,#REF!,6,0))</f>
        <v>0</v>
      </c>
      <c r="R113" s="39">
        <f t="shared" si="12"/>
        <v>1.0000009999999999</v>
      </c>
      <c r="S113" s="40" t="e">
        <f t="shared" si="13"/>
        <v>#N/A</v>
      </c>
    </row>
    <row r="114" spans="2:19" ht="16.5" x14ac:dyDescent="0.35">
      <c r="B114" s="31" t="s">
        <v>622</v>
      </c>
      <c r="C114" s="32">
        <f>VLOOKUP(B114,'Dados StatusInvest'!$A:$Z,26,0)</f>
        <v>0</v>
      </c>
      <c r="D114" s="33">
        <f>VLOOKUP(B114,'Dados StatusInvest'!$A:$Z,20,0)/100</f>
        <v>0.2447</v>
      </c>
      <c r="E114" s="5" t="e">
        <f t="shared" si="8"/>
        <v>#N/A</v>
      </c>
      <c r="F114" s="34">
        <f>IF(ISERROR(1/VLOOKUP(B114,#REF!,13,0)),0,1/VLOOKUP(B114,#REF!,13,0))</f>
        <v>0</v>
      </c>
      <c r="G114" s="35">
        <f t="shared" si="9"/>
        <v>1.0000009999999999</v>
      </c>
      <c r="H114" s="36" t="e">
        <f t="shared" si="10"/>
        <v>#N/A</v>
      </c>
      <c r="M114" s="31" t="s">
        <v>622</v>
      </c>
      <c r="N114" s="32">
        <f>VLOOKUP(M114,'Dados StatusInvest'!$A:$Z,26,0)</f>
        <v>0</v>
      </c>
      <c r="O114" s="33">
        <f>VLOOKUP(M114,'Dados StatusInvest'!$A:$Z,18,0)/100</f>
        <v>0.37959999999999999</v>
      </c>
      <c r="P114" s="37" t="e">
        <f t="shared" si="11"/>
        <v>#N/A</v>
      </c>
      <c r="Q114" s="38">
        <f>IF(ISERROR(1/VLOOKUP(M114,#REF!,6,0)),0,1/VLOOKUP(M114,#REF!,6,0))</f>
        <v>0</v>
      </c>
      <c r="R114" s="39">
        <f t="shared" si="12"/>
        <v>1.0000009999999999</v>
      </c>
      <c r="S114" s="40" t="e">
        <f t="shared" si="13"/>
        <v>#N/A</v>
      </c>
    </row>
    <row r="115" spans="2:19" ht="16.5" x14ac:dyDescent="0.35">
      <c r="B115" s="31" t="s">
        <v>72</v>
      </c>
      <c r="C115" s="32">
        <f>VLOOKUP(B115,'Dados StatusInvest'!$A:$Z,26,0)</f>
        <v>82354935.640000001</v>
      </c>
      <c r="D115" s="33">
        <f>VLOOKUP(B115,'Dados StatusInvest'!$A:$Z,20,0)/100</f>
        <v>-1.0200000000000001E-2</v>
      </c>
      <c r="E115" s="5" t="e">
        <f t="shared" si="8"/>
        <v>#N/A</v>
      </c>
      <c r="F115" s="34">
        <f>IF(ISERROR(1/VLOOKUP(B115,#REF!,13,0)),0,1/VLOOKUP(B115,#REF!,13,0))</f>
        <v>0</v>
      </c>
      <c r="G115" s="35">
        <f t="shared" si="9"/>
        <v>1.0000009999999999</v>
      </c>
      <c r="H115" s="36" t="e">
        <f t="shared" si="10"/>
        <v>#N/A</v>
      </c>
      <c r="M115" s="31" t="s">
        <v>72</v>
      </c>
      <c r="N115" s="32">
        <f>VLOOKUP(M115,'Dados StatusInvest'!$A:$Z,26,0)</f>
        <v>82354935.640000001</v>
      </c>
      <c r="O115" s="33">
        <f>VLOOKUP(M115,'Dados StatusInvest'!$A:$Z,18,0)/100</f>
        <v>-1E-3</v>
      </c>
      <c r="P115" s="37" t="e">
        <f t="shared" si="11"/>
        <v>#N/A</v>
      </c>
      <c r="Q115" s="38">
        <f>IF(ISERROR(1/VLOOKUP(M115,#REF!,6,0)),0,1/VLOOKUP(M115,#REF!,6,0))</f>
        <v>0</v>
      </c>
      <c r="R115" s="39">
        <f t="shared" si="12"/>
        <v>1.0000009999999999</v>
      </c>
      <c r="S115" s="40" t="e">
        <f t="shared" si="13"/>
        <v>#N/A</v>
      </c>
    </row>
    <row r="116" spans="2:19" ht="16.5" x14ac:dyDescent="0.35">
      <c r="B116" s="31" t="s">
        <v>212</v>
      </c>
      <c r="C116" s="32">
        <f>VLOOKUP(B116,'Dados StatusInvest'!$A:$Z,26,0)</f>
        <v>7768928.5700000003</v>
      </c>
      <c r="D116" s="33">
        <f>VLOOKUP(B116,'Dados StatusInvest'!$A:$Z,20,0)/100</f>
        <v>3.73E-2</v>
      </c>
      <c r="E116" s="5" t="e">
        <f t="shared" si="8"/>
        <v>#N/A</v>
      </c>
      <c r="F116" s="34">
        <f>IF(ISERROR(1/VLOOKUP(B116,#REF!,13,0)),0,1/VLOOKUP(B116,#REF!,13,0))</f>
        <v>0</v>
      </c>
      <c r="G116" s="35">
        <f t="shared" si="9"/>
        <v>1.0000009999999999</v>
      </c>
      <c r="H116" s="36" t="e">
        <f t="shared" si="10"/>
        <v>#N/A</v>
      </c>
      <c r="M116" s="31" t="s">
        <v>212</v>
      </c>
      <c r="N116" s="32">
        <f>VLOOKUP(M116,'Dados StatusInvest'!$A:$Z,26,0)</f>
        <v>7768928.5700000003</v>
      </c>
      <c r="O116" s="33">
        <f>VLOOKUP(M116,'Dados StatusInvest'!$A:$Z,18,0)/100</f>
        <v>0.1641</v>
      </c>
      <c r="P116" s="37" t="e">
        <f t="shared" si="11"/>
        <v>#N/A</v>
      </c>
      <c r="Q116" s="38">
        <f>IF(ISERROR(1/VLOOKUP(M116,#REF!,6,0)),0,1/VLOOKUP(M116,#REF!,6,0))</f>
        <v>0</v>
      </c>
      <c r="R116" s="39">
        <f t="shared" si="12"/>
        <v>1.0000009999999999</v>
      </c>
      <c r="S116" s="40" t="e">
        <f t="shared" si="13"/>
        <v>#N/A</v>
      </c>
    </row>
    <row r="117" spans="2:19" ht="16.5" x14ac:dyDescent="0.35">
      <c r="B117" s="31" t="s">
        <v>124</v>
      </c>
      <c r="C117" s="32">
        <f>VLOOKUP(B117,'Dados StatusInvest'!$A:$Z,26,0)</f>
        <v>71325386.180000007</v>
      </c>
      <c r="D117" s="33">
        <f>VLOOKUP(B117,'Dados StatusInvest'!$A:$Z,20,0)/100</f>
        <v>0.18909999999999999</v>
      </c>
      <c r="E117" s="5" t="e">
        <f t="shared" si="8"/>
        <v>#N/A</v>
      </c>
      <c r="F117" s="34">
        <f>IF(ISERROR(1/VLOOKUP(B117,#REF!,13,0)),0,1/VLOOKUP(B117,#REF!,13,0))</f>
        <v>0</v>
      </c>
      <c r="G117" s="35">
        <f t="shared" si="9"/>
        <v>1.0000009999999999</v>
      </c>
      <c r="H117" s="36" t="e">
        <f t="shared" si="10"/>
        <v>#N/A</v>
      </c>
      <c r="M117" s="31" t="s">
        <v>124</v>
      </c>
      <c r="N117" s="32">
        <f>VLOOKUP(M117,'Dados StatusInvest'!$A:$Z,26,0)</f>
        <v>71325386.180000007</v>
      </c>
      <c r="O117" s="33">
        <f>VLOOKUP(M117,'Dados StatusInvest'!$A:$Z,18,0)/100</f>
        <v>0.17749999999999999</v>
      </c>
      <c r="P117" s="37" t="e">
        <f t="shared" si="11"/>
        <v>#N/A</v>
      </c>
      <c r="Q117" s="38">
        <f>IF(ISERROR(1/VLOOKUP(M117,#REF!,6,0)),0,1/VLOOKUP(M117,#REF!,6,0))</f>
        <v>0</v>
      </c>
      <c r="R117" s="39">
        <f t="shared" si="12"/>
        <v>1.0000009999999999</v>
      </c>
      <c r="S117" s="40" t="e">
        <f t="shared" si="13"/>
        <v>#N/A</v>
      </c>
    </row>
    <row r="118" spans="2:19" ht="16.5" x14ac:dyDescent="0.35">
      <c r="B118" s="31" t="s">
        <v>252</v>
      </c>
      <c r="C118" s="32">
        <f>VLOOKUP(B118,'Dados StatusInvest'!$A:$Z,26,0)</f>
        <v>2397458.96</v>
      </c>
      <c r="D118" s="33">
        <f>VLOOKUP(B118,'Dados StatusInvest'!$A:$Z,20,0)/100</f>
        <v>0.1018</v>
      </c>
      <c r="E118" s="5" t="e">
        <f t="shared" si="8"/>
        <v>#N/A</v>
      </c>
      <c r="F118" s="34">
        <f>IF(ISERROR(1/VLOOKUP(B118,#REF!,13,0)),0,1/VLOOKUP(B118,#REF!,13,0))</f>
        <v>0</v>
      </c>
      <c r="G118" s="35">
        <f t="shared" si="9"/>
        <v>1.0000009999999999</v>
      </c>
      <c r="H118" s="36" t="e">
        <f t="shared" si="10"/>
        <v>#N/A</v>
      </c>
      <c r="M118" s="31" t="s">
        <v>252</v>
      </c>
      <c r="N118" s="32">
        <f>VLOOKUP(M118,'Dados StatusInvest'!$A:$Z,26,0)</f>
        <v>2397458.96</v>
      </c>
      <c r="O118" s="33">
        <f>VLOOKUP(M118,'Dados StatusInvest'!$A:$Z,18,0)/100</f>
        <v>0.19450000000000001</v>
      </c>
      <c r="P118" s="37" t="e">
        <f t="shared" si="11"/>
        <v>#N/A</v>
      </c>
      <c r="Q118" s="38">
        <f>IF(ISERROR(1/VLOOKUP(M118,#REF!,6,0)),0,1/VLOOKUP(M118,#REF!,6,0))</f>
        <v>0</v>
      </c>
      <c r="R118" s="39">
        <f t="shared" si="12"/>
        <v>1.0000009999999999</v>
      </c>
      <c r="S118" s="40" t="e">
        <f t="shared" si="13"/>
        <v>#N/A</v>
      </c>
    </row>
    <row r="119" spans="2:19" ht="16.5" x14ac:dyDescent="0.35">
      <c r="B119" s="31" t="s">
        <v>189</v>
      </c>
      <c r="C119" s="32">
        <f>VLOOKUP(B119,'Dados StatusInvest'!$A:$Z,26,0)</f>
        <v>7025009.8600000003</v>
      </c>
      <c r="D119" s="33">
        <f>VLOOKUP(B119,'Dados StatusInvest'!$A:$Z,20,0)/100</f>
        <v>3.5699999999999996E-2</v>
      </c>
      <c r="E119" s="5" t="e">
        <f t="shared" si="8"/>
        <v>#N/A</v>
      </c>
      <c r="F119" s="34">
        <f>IF(ISERROR(1/VLOOKUP(B119,#REF!,13,0)),0,1/VLOOKUP(B119,#REF!,13,0))</f>
        <v>0</v>
      </c>
      <c r="G119" s="35">
        <f t="shared" si="9"/>
        <v>1.0000009999999999</v>
      </c>
      <c r="H119" s="36" t="e">
        <f t="shared" si="10"/>
        <v>#N/A</v>
      </c>
      <c r="M119" s="31" t="s">
        <v>189</v>
      </c>
      <c r="N119" s="32">
        <f>VLOOKUP(M119,'Dados StatusInvest'!$A:$Z,26,0)</f>
        <v>7025009.8600000003</v>
      </c>
      <c r="O119" s="33">
        <f>VLOOKUP(M119,'Dados StatusInvest'!$A:$Z,18,0)/100</f>
        <v>3.7699999999999997E-2</v>
      </c>
      <c r="P119" s="37" t="e">
        <f t="shared" si="11"/>
        <v>#N/A</v>
      </c>
      <c r="Q119" s="38">
        <f>IF(ISERROR(1/VLOOKUP(M119,#REF!,6,0)),0,1/VLOOKUP(M119,#REF!,6,0))</f>
        <v>0</v>
      </c>
      <c r="R119" s="39">
        <f t="shared" si="12"/>
        <v>1.0000009999999999</v>
      </c>
      <c r="S119" s="40" t="e">
        <f t="shared" si="13"/>
        <v>#N/A</v>
      </c>
    </row>
    <row r="120" spans="2:19" ht="16.5" x14ac:dyDescent="0.35">
      <c r="B120" s="31" t="s">
        <v>160</v>
      </c>
      <c r="C120" s="32">
        <f>VLOOKUP(B120,'Dados StatusInvest'!$A:$Z,26,0)</f>
        <v>19173026.129999999</v>
      </c>
      <c r="D120" s="33">
        <f>VLOOKUP(B120,'Dados StatusInvest'!$A:$Z,20,0)/100</f>
        <v>2.8900000000000002E-2</v>
      </c>
      <c r="E120" s="5" t="e">
        <f t="shared" si="8"/>
        <v>#N/A</v>
      </c>
      <c r="F120" s="34">
        <f>IF(ISERROR(1/VLOOKUP(B120,#REF!,13,0)),0,1/VLOOKUP(B120,#REF!,13,0))</f>
        <v>0</v>
      </c>
      <c r="G120" s="35">
        <f t="shared" si="9"/>
        <v>1.0000009999999999</v>
      </c>
      <c r="H120" s="36" t="e">
        <f t="shared" si="10"/>
        <v>#N/A</v>
      </c>
      <c r="M120" s="31" t="s">
        <v>160</v>
      </c>
      <c r="N120" s="32">
        <f>VLOOKUP(M120,'Dados StatusInvest'!$A:$Z,26,0)</f>
        <v>19173026.129999999</v>
      </c>
      <c r="O120" s="33">
        <f>VLOOKUP(M120,'Dados StatusInvest'!$A:$Z,18,0)/100</f>
        <v>9.0200000000000002E-2</v>
      </c>
      <c r="P120" s="37" t="e">
        <f t="shared" si="11"/>
        <v>#N/A</v>
      </c>
      <c r="Q120" s="38">
        <f>IF(ISERROR(1/VLOOKUP(M120,#REF!,6,0)),0,1/VLOOKUP(M120,#REF!,6,0))</f>
        <v>0</v>
      </c>
      <c r="R120" s="39">
        <f t="shared" si="12"/>
        <v>1.0000009999999999</v>
      </c>
      <c r="S120" s="40" t="e">
        <f t="shared" si="13"/>
        <v>#N/A</v>
      </c>
    </row>
    <row r="121" spans="2:19" ht="16.5" x14ac:dyDescent="0.35">
      <c r="B121" s="31" t="s">
        <v>50</v>
      </c>
      <c r="C121" s="32">
        <f>VLOOKUP(B121,'Dados StatusInvest'!$A:$Z,26,0)</f>
        <v>189680308.83000001</v>
      </c>
      <c r="D121" s="33">
        <f>VLOOKUP(B121,'Dados StatusInvest'!$A:$Z,20,0)/100</f>
        <v>0</v>
      </c>
      <c r="E121" s="5" t="e">
        <f t="shared" si="8"/>
        <v>#N/A</v>
      </c>
      <c r="F121" s="34">
        <f>IF(ISERROR(1/VLOOKUP(B121,#REF!,13,0)),0,1/VLOOKUP(B121,#REF!,13,0))</f>
        <v>0</v>
      </c>
      <c r="G121" s="35">
        <f t="shared" si="9"/>
        <v>1.0000009999999999</v>
      </c>
      <c r="H121" s="36" t="e">
        <f t="shared" si="10"/>
        <v>#N/A</v>
      </c>
      <c r="M121" s="31" t="s">
        <v>50</v>
      </c>
      <c r="N121" s="32">
        <f>VLOOKUP(M121,'Dados StatusInvest'!$A:$Z,26,0)</f>
        <v>189680308.83000001</v>
      </c>
      <c r="O121" s="33">
        <f>VLOOKUP(M121,'Dados StatusInvest'!$A:$Z,18,0)/100</f>
        <v>-2.2000000000000001E-3</v>
      </c>
      <c r="P121" s="37" t="e">
        <f t="shared" si="11"/>
        <v>#N/A</v>
      </c>
      <c r="Q121" s="38">
        <f>IF(ISERROR(1/VLOOKUP(M121,#REF!,6,0)),0,1/VLOOKUP(M121,#REF!,6,0))</f>
        <v>0</v>
      </c>
      <c r="R121" s="39">
        <f t="shared" si="12"/>
        <v>1.0000009999999999</v>
      </c>
      <c r="S121" s="40" t="e">
        <f t="shared" si="13"/>
        <v>#N/A</v>
      </c>
    </row>
    <row r="122" spans="2:19" ht="16.5" x14ac:dyDescent="0.35">
      <c r="B122" s="31" t="s">
        <v>168</v>
      </c>
      <c r="C122" s="32">
        <f>VLOOKUP(B122,'Dados StatusInvest'!$A:$Z,26,0)</f>
        <v>19021151.07</v>
      </c>
      <c r="D122" s="33">
        <f>VLOOKUP(B122,'Dados StatusInvest'!$A:$Z,20,0)/100</f>
        <v>1.55E-2</v>
      </c>
      <c r="E122" s="5" t="e">
        <f t="shared" si="8"/>
        <v>#N/A</v>
      </c>
      <c r="F122" s="34">
        <f>IF(ISERROR(1/VLOOKUP(B122,#REF!,13,0)),0,1/VLOOKUP(B122,#REF!,13,0))</f>
        <v>0</v>
      </c>
      <c r="G122" s="35">
        <f t="shared" si="9"/>
        <v>1.0000009999999999</v>
      </c>
      <c r="H122" s="36" t="e">
        <f t="shared" si="10"/>
        <v>#N/A</v>
      </c>
      <c r="M122" s="31" t="s">
        <v>168</v>
      </c>
      <c r="N122" s="32">
        <f>VLOOKUP(M122,'Dados StatusInvest'!$A:$Z,26,0)</f>
        <v>19021151.07</v>
      </c>
      <c r="O122" s="33">
        <f>VLOOKUP(M122,'Dados StatusInvest'!$A:$Z,18,0)/100</f>
        <v>-1.7000000000000001E-3</v>
      </c>
      <c r="P122" s="37" t="e">
        <f t="shared" si="11"/>
        <v>#N/A</v>
      </c>
      <c r="Q122" s="38">
        <f>IF(ISERROR(1/VLOOKUP(M122,#REF!,6,0)),0,1/VLOOKUP(M122,#REF!,6,0))</f>
        <v>0</v>
      </c>
      <c r="R122" s="39">
        <f t="shared" si="12"/>
        <v>1.0000009999999999</v>
      </c>
      <c r="S122" s="40" t="e">
        <f t="shared" si="13"/>
        <v>#N/A</v>
      </c>
    </row>
    <row r="123" spans="2:19" ht="16.5" x14ac:dyDescent="0.35">
      <c r="B123" s="31" t="s">
        <v>197</v>
      </c>
      <c r="C123" s="32">
        <f>VLOOKUP(B123,'Dados StatusInvest'!$A:$Z,26,0)</f>
        <v>6617274</v>
      </c>
      <c r="D123" s="33">
        <f>VLOOKUP(B123,'Dados StatusInvest'!$A:$Z,20,0)/100</f>
        <v>5.0900000000000001E-2</v>
      </c>
      <c r="E123" s="5" t="e">
        <f t="shared" si="8"/>
        <v>#N/A</v>
      </c>
      <c r="F123" s="34">
        <f>IF(ISERROR(1/VLOOKUP(B123,#REF!,13,0)),0,1/VLOOKUP(B123,#REF!,13,0))</f>
        <v>0</v>
      </c>
      <c r="G123" s="35">
        <f t="shared" si="9"/>
        <v>1.0000009999999999</v>
      </c>
      <c r="H123" s="36" t="e">
        <f t="shared" si="10"/>
        <v>#N/A</v>
      </c>
      <c r="M123" s="31" t="s">
        <v>197</v>
      </c>
      <c r="N123" s="32">
        <f>VLOOKUP(M123,'Dados StatusInvest'!$A:$Z,26,0)</f>
        <v>6617274</v>
      </c>
      <c r="O123" s="33">
        <f>VLOOKUP(M123,'Dados StatusInvest'!$A:$Z,18,0)/100</f>
        <v>8.8399999999999992E-2</v>
      </c>
      <c r="P123" s="37" t="e">
        <f t="shared" si="11"/>
        <v>#N/A</v>
      </c>
      <c r="Q123" s="38">
        <f>IF(ISERROR(1/VLOOKUP(M123,#REF!,6,0)),0,1/VLOOKUP(M123,#REF!,6,0))</f>
        <v>0</v>
      </c>
      <c r="R123" s="39">
        <f t="shared" si="12"/>
        <v>1.0000009999999999</v>
      </c>
      <c r="S123" s="40" t="e">
        <f t="shared" si="13"/>
        <v>#N/A</v>
      </c>
    </row>
    <row r="124" spans="2:19" ht="16.5" x14ac:dyDescent="0.35">
      <c r="B124" s="31" t="s">
        <v>205</v>
      </c>
      <c r="C124" s="32">
        <f>VLOOKUP(B124,'Dados StatusInvest'!$A:$Z,26,0)</f>
        <v>9477577.6400000006</v>
      </c>
      <c r="D124" s="33">
        <f>VLOOKUP(B124,'Dados StatusInvest'!$A:$Z,20,0)/100</f>
        <v>0.30590000000000001</v>
      </c>
      <c r="E124" s="5" t="e">
        <f t="shared" si="8"/>
        <v>#N/A</v>
      </c>
      <c r="F124" s="34">
        <f>IF(ISERROR(1/VLOOKUP(B124,#REF!,13,0)),0,1/VLOOKUP(B124,#REF!,13,0))</f>
        <v>0</v>
      </c>
      <c r="G124" s="35">
        <f t="shared" si="9"/>
        <v>1.0000009999999999</v>
      </c>
      <c r="H124" s="36" t="e">
        <f t="shared" si="10"/>
        <v>#N/A</v>
      </c>
      <c r="M124" s="31" t="s">
        <v>205</v>
      </c>
      <c r="N124" s="32">
        <f>VLOOKUP(M124,'Dados StatusInvest'!$A:$Z,26,0)</f>
        <v>9477577.6400000006</v>
      </c>
      <c r="O124" s="33">
        <f>VLOOKUP(M124,'Dados StatusInvest'!$A:$Z,18,0)/100</f>
        <v>0.35649999999999998</v>
      </c>
      <c r="P124" s="37" t="e">
        <f t="shared" si="11"/>
        <v>#N/A</v>
      </c>
      <c r="Q124" s="38">
        <f>IF(ISERROR(1/VLOOKUP(M124,#REF!,6,0)),0,1/VLOOKUP(M124,#REF!,6,0))</f>
        <v>0</v>
      </c>
      <c r="R124" s="39">
        <f t="shared" si="12"/>
        <v>1.0000009999999999</v>
      </c>
      <c r="S124" s="40" t="e">
        <f t="shared" si="13"/>
        <v>#N/A</v>
      </c>
    </row>
    <row r="125" spans="2:19" ht="16.5" x14ac:dyDescent="0.35">
      <c r="B125" s="31" t="s">
        <v>242</v>
      </c>
      <c r="C125" s="32">
        <f>VLOOKUP(B125,'Dados StatusInvest'!$A:$Z,26,0)</f>
        <v>1756375.75</v>
      </c>
      <c r="D125" s="33">
        <f>VLOOKUP(B125,'Dados StatusInvest'!$A:$Z,20,0)/100</f>
        <v>3.5000000000000003E-2</v>
      </c>
      <c r="E125" s="5" t="e">
        <f t="shared" si="8"/>
        <v>#N/A</v>
      </c>
      <c r="F125" s="34">
        <f>IF(ISERROR(1/VLOOKUP(B125,#REF!,13,0)),0,1/VLOOKUP(B125,#REF!,13,0))</f>
        <v>0</v>
      </c>
      <c r="G125" s="35">
        <f t="shared" si="9"/>
        <v>1.0000009999999999</v>
      </c>
      <c r="H125" s="36" t="e">
        <f t="shared" si="10"/>
        <v>#N/A</v>
      </c>
      <c r="M125" s="31" t="s">
        <v>242</v>
      </c>
      <c r="N125" s="32">
        <f>VLOOKUP(M125,'Dados StatusInvest'!$A:$Z,26,0)</f>
        <v>1756375.75</v>
      </c>
      <c r="O125" s="33">
        <f>VLOOKUP(M125,'Dados StatusInvest'!$A:$Z,18,0)/100</f>
        <v>6.2899999999999998E-2</v>
      </c>
      <c r="P125" s="37" t="e">
        <f t="shared" si="11"/>
        <v>#N/A</v>
      </c>
      <c r="Q125" s="38">
        <f>IF(ISERROR(1/VLOOKUP(M125,#REF!,6,0)),0,1/VLOOKUP(M125,#REF!,6,0))</f>
        <v>0</v>
      </c>
      <c r="R125" s="39">
        <f t="shared" si="12"/>
        <v>1.0000009999999999</v>
      </c>
      <c r="S125" s="40" t="e">
        <f t="shared" si="13"/>
        <v>#N/A</v>
      </c>
    </row>
    <row r="126" spans="2:19" ht="16.5" x14ac:dyDescent="0.35">
      <c r="B126" s="31" t="s">
        <v>153</v>
      </c>
      <c r="C126" s="32">
        <f>VLOOKUP(B126,'Dados StatusInvest'!$A:$Z,26,0)</f>
        <v>15186995.68</v>
      </c>
      <c r="D126" s="33">
        <f>VLOOKUP(B126,'Dados StatusInvest'!$A:$Z,20,0)/100</f>
        <v>3.7900000000000003E-2</v>
      </c>
      <c r="E126" s="5" t="e">
        <f t="shared" si="8"/>
        <v>#N/A</v>
      </c>
      <c r="F126" s="34">
        <f>IF(ISERROR(1/VLOOKUP(B126,#REF!,13,0)),0,1/VLOOKUP(B126,#REF!,13,0))</f>
        <v>0</v>
      </c>
      <c r="G126" s="35">
        <f t="shared" si="9"/>
        <v>1.0000009999999999</v>
      </c>
      <c r="H126" s="36" t="e">
        <f t="shared" si="10"/>
        <v>#N/A</v>
      </c>
      <c r="M126" s="31" t="s">
        <v>153</v>
      </c>
      <c r="N126" s="32">
        <f>VLOOKUP(M126,'Dados StatusInvest'!$A:$Z,26,0)</f>
        <v>15186995.68</v>
      </c>
      <c r="O126" s="33">
        <f>VLOOKUP(M126,'Dados StatusInvest'!$A:$Z,18,0)/100</f>
        <v>-8.0600000000000005E-2</v>
      </c>
      <c r="P126" s="37" t="e">
        <f t="shared" si="11"/>
        <v>#N/A</v>
      </c>
      <c r="Q126" s="38">
        <f>IF(ISERROR(1/VLOOKUP(M126,#REF!,6,0)),0,1/VLOOKUP(M126,#REF!,6,0))</f>
        <v>0</v>
      </c>
      <c r="R126" s="39">
        <f t="shared" si="12"/>
        <v>1.0000009999999999</v>
      </c>
      <c r="S126" s="40" t="e">
        <f t="shared" si="13"/>
        <v>#N/A</v>
      </c>
    </row>
    <row r="127" spans="2:19" ht="16.5" x14ac:dyDescent="0.35">
      <c r="B127" s="31" t="s">
        <v>195</v>
      </c>
      <c r="C127" s="32">
        <f>VLOOKUP(B127,'Dados StatusInvest'!$A:$Z,26,0)</f>
        <v>7151528.6399999997</v>
      </c>
      <c r="D127" s="33">
        <f>VLOOKUP(B127,'Dados StatusInvest'!$A:$Z,20,0)/100</f>
        <v>0.152</v>
      </c>
      <c r="E127" s="5" t="e">
        <f t="shared" si="8"/>
        <v>#N/A</v>
      </c>
      <c r="F127" s="34">
        <f>IF(ISERROR(1/VLOOKUP(B127,#REF!,13,0)),0,1/VLOOKUP(B127,#REF!,13,0))</f>
        <v>0</v>
      </c>
      <c r="G127" s="35">
        <f t="shared" si="9"/>
        <v>1.0000009999999999</v>
      </c>
      <c r="H127" s="36" t="e">
        <f t="shared" si="10"/>
        <v>#N/A</v>
      </c>
      <c r="M127" s="31" t="s">
        <v>195</v>
      </c>
      <c r="N127" s="32">
        <f>VLOOKUP(M127,'Dados StatusInvest'!$A:$Z,26,0)</f>
        <v>7151528.6399999997</v>
      </c>
      <c r="O127" s="33">
        <f>VLOOKUP(M127,'Dados StatusInvest'!$A:$Z,18,0)/100</f>
        <v>0.32919999999999999</v>
      </c>
      <c r="P127" s="37" t="e">
        <f t="shared" si="11"/>
        <v>#N/A</v>
      </c>
      <c r="Q127" s="38">
        <f>IF(ISERROR(1/VLOOKUP(M127,#REF!,6,0)),0,1/VLOOKUP(M127,#REF!,6,0))</f>
        <v>0</v>
      </c>
      <c r="R127" s="39">
        <f t="shared" si="12"/>
        <v>1.0000009999999999</v>
      </c>
      <c r="S127" s="40" t="e">
        <f t="shared" si="13"/>
        <v>#N/A</v>
      </c>
    </row>
    <row r="128" spans="2:19" ht="16.5" x14ac:dyDescent="0.35">
      <c r="B128" s="31" t="s">
        <v>203</v>
      </c>
      <c r="C128" s="32">
        <f>VLOOKUP(B128,'Dados StatusInvest'!$A:$Z,26,0)</f>
        <v>4607806.71</v>
      </c>
      <c r="D128" s="33">
        <f>VLOOKUP(B128,'Dados StatusInvest'!$A:$Z,20,0)/100</f>
        <v>6.0999999999999999E-2</v>
      </c>
      <c r="E128" s="5" t="e">
        <f t="shared" si="8"/>
        <v>#N/A</v>
      </c>
      <c r="F128" s="34">
        <f>IF(ISERROR(1/VLOOKUP(B128,#REF!,13,0)),0,1/VLOOKUP(B128,#REF!,13,0))</f>
        <v>0</v>
      </c>
      <c r="G128" s="35">
        <f t="shared" si="9"/>
        <v>1.0000009999999999</v>
      </c>
      <c r="H128" s="36" t="e">
        <f t="shared" si="10"/>
        <v>#N/A</v>
      </c>
      <c r="M128" s="31" t="s">
        <v>203</v>
      </c>
      <c r="N128" s="32">
        <f>VLOOKUP(M128,'Dados StatusInvest'!$A:$Z,26,0)</f>
        <v>4607806.71</v>
      </c>
      <c r="O128" s="33">
        <f>VLOOKUP(M128,'Dados StatusInvest'!$A:$Z,18,0)/100</f>
        <v>7.7600000000000002E-2</v>
      </c>
      <c r="P128" s="37" t="e">
        <f t="shared" si="11"/>
        <v>#N/A</v>
      </c>
      <c r="Q128" s="38">
        <f>IF(ISERROR(1/VLOOKUP(M128,#REF!,6,0)),0,1/VLOOKUP(M128,#REF!,6,0))</f>
        <v>0</v>
      </c>
      <c r="R128" s="39">
        <f t="shared" si="12"/>
        <v>1.0000009999999999</v>
      </c>
      <c r="S128" s="40" t="e">
        <f t="shared" si="13"/>
        <v>#N/A</v>
      </c>
    </row>
    <row r="129" spans="2:19" ht="16.5" x14ac:dyDescent="0.35">
      <c r="B129" s="31" t="s">
        <v>243</v>
      </c>
      <c r="C129" s="32">
        <f>VLOOKUP(B129,'Dados StatusInvest'!$A:$Z,26,0)</f>
        <v>1646702.54</v>
      </c>
      <c r="D129" s="33">
        <f>VLOOKUP(B129,'Dados StatusInvest'!$A:$Z,20,0)/100</f>
        <v>3.8300000000000001E-2</v>
      </c>
      <c r="E129" s="5" t="e">
        <f t="shared" si="8"/>
        <v>#N/A</v>
      </c>
      <c r="F129" s="34">
        <f>IF(ISERROR(1/VLOOKUP(B129,#REF!,13,0)),0,1/VLOOKUP(B129,#REF!,13,0))</f>
        <v>0</v>
      </c>
      <c r="G129" s="35">
        <f t="shared" si="9"/>
        <v>1.0000009999999999</v>
      </c>
      <c r="H129" s="36" t="e">
        <f t="shared" si="10"/>
        <v>#N/A</v>
      </c>
      <c r="M129" s="31" t="s">
        <v>243</v>
      </c>
      <c r="N129" s="32">
        <f>VLOOKUP(M129,'Dados StatusInvest'!$A:$Z,26,0)</f>
        <v>1646702.54</v>
      </c>
      <c r="O129" s="33">
        <f>VLOOKUP(M129,'Dados StatusInvest'!$A:$Z,18,0)/100</f>
        <v>4.4299999999999999E-2</v>
      </c>
      <c r="P129" s="37" t="e">
        <f t="shared" si="11"/>
        <v>#N/A</v>
      </c>
      <c r="Q129" s="38">
        <f>IF(ISERROR(1/VLOOKUP(M129,#REF!,6,0)),0,1/VLOOKUP(M129,#REF!,6,0))</f>
        <v>0</v>
      </c>
      <c r="R129" s="39">
        <f t="shared" si="12"/>
        <v>1.0000009999999999</v>
      </c>
      <c r="S129" s="40" t="e">
        <f t="shared" si="13"/>
        <v>#N/A</v>
      </c>
    </row>
    <row r="130" spans="2:19" ht="16.5" x14ac:dyDescent="0.35">
      <c r="B130" s="31" t="s">
        <v>220</v>
      </c>
      <c r="C130" s="32">
        <f>VLOOKUP(B130,'Dados StatusInvest'!$A:$Z,26,0)</f>
        <v>8334024.71</v>
      </c>
      <c r="D130" s="33">
        <f>VLOOKUP(B130,'Dados StatusInvest'!$A:$Z,20,0)/100</f>
        <v>2.0199999999999999E-2</v>
      </c>
      <c r="E130" s="5" t="e">
        <f t="shared" si="8"/>
        <v>#N/A</v>
      </c>
      <c r="F130" s="34">
        <f>IF(ISERROR(1/VLOOKUP(B130,#REF!,13,0)),0,1/VLOOKUP(B130,#REF!,13,0))</f>
        <v>0</v>
      </c>
      <c r="G130" s="35">
        <f t="shared" si="9"/>
        <v>1.0000009999999999</v>
      </c>
      <c r="H130" s="36" t="e">
        <f t="shared" si="10"/>
        <v>#N/A</v>
      </c>
      <c r="M130" s="31" t="s">
        <v>220</v>
      </c>
      <c r="N130" s="32">
        <f>VLOOKUP(M130,'Dados StatusInvest'!$A:$Z,26,0)</f>
        <v>8334024.71</v>
      </c>
      <c r="O130" s="33">
        <f>VLOOKUP(M130,'Dados StatusInvest'!$A:$Z,18,0)/100</f>
        <v>9.2600000000000002E-2</v>
      </c>
      <c r="P130" s="37" t="e">
        <f t="shared" si="11"/>
        <v>#N/A</v>
      </c>
      <c r="Q130" s="38">
        <f>IF(ISERROR(1/VLOOKUP(M130,#REF!,6,0)),0,1/VLOOKUP(M130,#REF!,6,0))</f>
        <v>0</v>
      </c>
      <c r="R130" s="39">
        <f t="shared" si="12"/>
        <v>1.0000009999999999</v>
      </c>
      <c r="S130" s="40" t="e">
        <f t="shared" si="13"/>
        <v>#N/A</v>
      </c>
    </row>
    <row r="131" spans="2:19" ht="16.5" x14ac:dyDescent="0.35">
      <c r="B131" s="31" t="s">
        <v>122</v>
      </c>
      <c r="C131" s="32">
        <f>VLOOKUP(B131,'Dados StatusInvest'!$A:$Z,26,0)</f>
        <v>79162504</v>
      </c>
      <c r="D131" s="33">
        <f>VLOOKUP(B131,'Dados StatusInvest'!$A:$Z,20,0)/100</f>
        <v>0.252</v>
      </c>
      <c r="E131" s="5" t="e">
        <f t="shared" si="8"/>
        <v>#N/A</v>
      </c>
      <c r="F131" s="34">
        <f>IF(ISERROR(1/VLOOKUP(B131,#REF!,13,0)),0,1/VLOOKUP(B131,#REF!,13,0))</f>
        <v>0</v>
      </c>
      <c r="G131" s="35">
        <f t="shared" si="9"/>
        <v>1.0000009999999999</v>
      </c>
      <c r="H131" s="36" t="e">
        <f t="shared" si="10"/>
        <v>#N/A</v>
      </c>
      <c r="M131" s="31" t="s">
        <v>122</v>
      </c>
      <c r="N131" s="32">
        <f>VLOOKUP(M131,'Dados StatusInvest'!$A:$Z,26,0)</f>
        <v>79162504</v>
      </c>
      <c r="O131" s="33">
        <f>VLOOKUP(M131,'Dados StatusInvest'!$A:$Z,18,0)/100</f>
        <v>0.31180000000000002</v>
      </c>
      <c r="P131" s="37" t="e">
        <f t="shared" si="11"/>
        <v>#N/A</v>
      </c>
      <c r="Q131" s="38">
        <f>IF(ISERROR(1/VLOOKUP(M131,#REF!,6,0)),0,1/VLOOKUP(M131,#REF!,6,0))</f>
        <v>0</v>
      </c>
      <c r="R131" s="39">
        <f t="shared" si="12"/>
        <v>1.0000009999999999</v>
      </c>
      <c r="S131" s="40" t="e">
        <f t="shared" si="13"/>
        <v>#N/A</v>
      </c>
    </row>
    <row r="132" spans="2:19" ht="16.5" x14ac:dyDescent="0.35">
      <c r="B132" s="31" t="s">
        <v>235</v>
      </c>
      <c r="C132" s="32">
        <f>VLOOKUP(B132,'Dados StatusInvest'!$A:$Z,26,0)</f>
        <v>19625987.109999999</v>
      </c>
      <c r="D132" s="33">
        <f>VLOOKUP(B132,'Dados StatusInvest'!$A:$Z,20,0)/100</f>
        <v>0.1789</v>
      </c>
      <c r="E132" s="5" t="e">
        <f t="shared" si="8"/>
        <v>#N/A</v>
      </c>
      <c r="F132" s="34">
        <f>IF(ISERROR(1/VLOOKUP(B132,#REF!,13,0)),0,1/VLOOKUP(B132,#REF!,13,0))</f>
        <v>0</v>
      </c>
      <c r="G132" s="35">
        <f t="shared" si="9"/>
        <v>1.0000009999999999</v>
      </c>
      <c r="H132" s="36" t="e">
        <f t="shared" si="10"/>
        <v>#N/A</v>
      </c>
      <c r="M132" s="31" t="s">
        <v>235</v>
      </c>
      <c r="N132" s="32">
        <f>VLOOKUP(M132,'Dados StatusInvest'!$A:$Z,26,0)</f>
        <v>19625987.109999999</v>
      </c>
      <c r="O132" s="33">
        <f>VLOOKUP(M132,'Dados StatusInvest'!$A:$Z,18,0)/100</f>
        <v>0.23149999999999998</v>
      </c>
      <c r="P132" s="37" t="e">
        <f t="shared" si="11"/>
        <v>#N/A</v>
      </c>
      <c r="Q132" s="38">
        <f>IF(ISERROR(1/VLOOKUP(M132,#REF!,6,0)),0,1/VLOOKUP(M132,#REF!,6,0))</f>
        <v>0</v>
      </c>
      <c r="R132" s="39">
        <f t="shared" si="12"/>
        <v>1.0000009999999999</v>
      </c>
      <c r="S132" s="40" t="e">
        <f t="shared" si="13"/>
        <v>#N/A</v>
      </c>
    </row>
    <row r="133" spans="2:19" ht="16.5" x14ac:dyDescent="0.35">
      <c r="B133" s="31" t="s">
        <v>86</v>
      </c>
      <c r="C133" s="32">
        <f>VLOOKUP(B133,'Dados StatusInvest'!$A:$Z,26,0)</f>
        <v>44223197.079999998</v>
      </c>
      <c r="D133" s="33">
        <f>VLOOKUP(B133,'Dados StatusInvest'!$A:$Z,20,0)/100</f>
        <v>0</v>
      </c>
      <c r="E133" s="5" t="e">
        <f t="shared" si="8"/>
        <v>#N/A</v>
      </c>
      <c r="F133" s="34">
        <f>IF(ISERROR(1/VLOOKUP(B133,#REF!,13,0)),0,1/VLOOKUP(B133,#REF!,13,0))</f>
        <v>0</v>
      </c>
      <c r="G133" s="35">
        <f t="shared" si="9"/>
        <v>1.0000009999999999</v>
      </c>
      <c r="H133" s="36" t="e">
        <f t="shared" si="10"/>
        <v>#N/A</v>
      </c>
      <c r="M133" s="31" t="s">
        <v>86</v>
      </c>
      <c r="N133" s="32">
        <f>VLOOKUP(M133,'Dados StatusInvest'!$A:$Z,26,0)</f>
        <v>44223197.079999998</v>
      </c>
      <c r="O133" s="33">
        <f>VLOOKUP(M133,'Dados StatusInvest'!$A:$Z,18,0)/100</f>
        <v>-2.2000000000000001E-3</v>
      </c>
      <c r="P133" s="37" t="e">
        <f t="shared" si="11"/>
        <v>#N/A</v>
      </c>
      <c r="Q133" s="38">
        <f>IF(ISERROR(1/VLOOKUP(M133,#REF!,6,0)),0,1/VLOOKUP(M133,#REF!,6,0))</f>
        <v>0</v>
      </c>
      <c r="R133" s="39">
        <f t="shared" si="12"/>
        <v>1.0000009999999999</v>
      </c>
      <c r="S133" s="40" t="e">
        <f t="shared" si="13"/>
        <v>#N/A</v>
      </c>
    </row>
    <row r="134" spans="2:19" ht="16.5" x14ac:dyDescent="0.35">
      <c r="B134" s="31" t="s">
        <v>169</v>
      </c>
      <c r="C134" s="32">
        <f>VLOOKUP(B134,'Dados StatusInvest'!$A:$Z,26,0)</f>
        <v>9322397.2100000009</v>
      </c>
      <c r="D134" s="33">
        <f>VLOOKUP(B134,'Dados StatusInvest'!$A:$Z,20,0)/100</f>
        <v>-5.62E-2</v>
      </c>
      <c r="E134" s="5" t="e">
        <f t="shared" ref="E134:E197" si="14">RANK(D134,$D$6:$D$443,0)</f>
        <v>#N/A</v>
      </c>
      <c r="F134" s="34">
        <f>IF(ISERROR(1/VLOOKUP(B134,#REF!,13,0)),0,1/VLOOKUP(B134,#REF!,13,0))</f>
        <v>0</v>
      </c>
      <c r="G134" s="35">
        <f t="shared" ref="G134:G197" si="15">RANK(F134,$F$6:$F$443,0)+RANK(F134,$F$6:$F$443,0)/1000000</f>
        <v>1.0000009999999999</v>
      </c>
      <c r="H134" s="36" t="e">
        <f t="shared" ref="H134:H197" si="16">G134+E134+IF(C134&lt;$C$3,1000,0)</f>
        <v>#N/A</v>
      </c>
      <c r="M134" s="31" t="s">
        <v>169</v>
      </c>
      <c r="N134" s="32">
        <f>VLOOKUP(M134,'Dados StatusInvest'!$A:$Z,26,0)</f>
        <v>9322397.2100000009</v>
      </c>
      <c r="O134" s="33">
        <f>VLOOKUP(M134,'Dados StatusInvest'!$A:$Z,18,0)/100</f>
        <v>0.1114</v>
      </c>
      <c r="P134" s="37" t="e">
        <f t="shared" ref="P134:P197" si="17">RANK(O134,$O$6:$O$443,0)</f>
        <v>#N/A</v>
      </c>
      <c r="Q134" s="38">
        <f>IF(ISERROR(1/VLOOKUP(M134,#REF!,6,0)),0,1/VLOOKUP(M134,#REF!,6,0))</f>
        <v>0</v>
      </c>
      <c r="R134" s="39">
        <f t="shared" ref="R134:R197" si="18">RANK(Q134,$Q$6:$Q$443,0)+RANK(Q134,$Q$6:$Q$443,0)/1000000</f>
        <v>1.0000009999999999</v>
      </c>
      <c r="S134" s="40" t="e">
        <f t="shared" ref="S134:S197" si="19">R134+P134+IF(N134&lt;$C$3,1000,0)</f>
        <v>#N/A</v>
      </c>
    </row>
    <row r="135" spans="2:19" ht="16.5" x14ac:dyDescent="0.35">
      <c r="B135" s="31" t="s">
        <v>176</v>
      </c>
      <c r="C135" s="32">
        <f>VLOOKUP(B135,'Dados StatusInvest'!$A:$Z,26,0)</f>
        <v>9028734.8200000003</v>
      </c>
      <c r="D135" s="33">
        <f>VLOOKUP(B135,'Dados StatusInvest'!$A:$Z,20,0)/100</f>
        <v>-2.3700000000000002E-2</v>
      </c>
      <c r="E135" s="5" t="e">
        <f t="shared" si="14"/>
        <v>#N/A</v>
      </c>
      <c r="F135" s="34">
        <f>IF(ISERROR(1/VLOOKUP(B135,#REF!,13,0)),0,1/VLOOKUP(B135,#REF!,13,0))</f>
        <v>0</v>
      </c>
      <c r="G135" s="35">
        <f t="shared" si="15"/>
        <v>1.0000009999999999</v>
      </c>
      <c r="H135" s="36" t="e">
        <f t="shared" si="16"/>
        <v>#N/A</v>
      </c>
      <c r="M135" s="31" t="s">
        <v>176</v>
      </c>
      <c r="N135" s="32">
        <f>VLOOKUP(M135,'Dados StatusInvest'!$A:$Z,26,0)</f>
        <v>9028734.8200000003</v>
      </c>
      <c r="O135" s="33">
        <f>VLOOKUP(M135,'Dados StatusInvest'!$A:$Z,18,0)/100</f>
        <v>-9.3100000000000002E-2</v>
      </c>
      <c r="P135" s="37" t="e">
        <f t="shared" si="17"/>
        <v>#N/A</v>
      </c>
      <c r="Q135" s="38">
        <f>IF(ISERROR(1/VLOOKUP(M135,#REF!,6,0)),0,1/VLOOKUP(M135,#REF!,6,0))</f>
        <v>0</v>
      </c>
      <c r="R135" s="39">
        <f t="shared" si="18"/>
        <v>1.0000009999999999</v>
      </c>
      <c r="S135" s="40" t="e">
        <f t="shared" si="19"/>
        <v>#N/A</v>
      </c>
    </row>
    <row r="136" spans="2:19" ht="16.5" x14ac:dyDescent="0.35">
      <c r="B136" s="31" t="s">
        <v>224</v>
      </c>
      <c r="C136" s="32">
        <f>VLOOKUP(B136,'Dados StatusInvest'!$A:$Z,26,0)</f>
        <v>2951029.75</v>
      </c>
      <c r="D136" s="33">
        <f>VLOOKUP(B136,'Dados StatusInvest'!$A:$Z,20,0)/100</f>
        <v>7.6600000000000001E-2</v>
      </c>
      <c r="E136" s="5" t="e">
        <f t="shared" si="14"/>
        <v>#N/A</v>
      </c>
      <c r="F136" s="34">
        <f>IF(ISERROR(1/VLOOKUP(B136,#REF!,13,0)),0,1/VLOOKUP(B136,#REF!,13,0))</f>
        <v>0</v>
      </c>
      <c r="G136" s="35">
        <f t="shared" si="15"/>
        <v>1.0000009999999999</v>
      </c>
      <c r="H136" s="36" t="e">
        <f t="shared" si="16"/>
        <v>#N/A</v>
      </c>
      <c r="M136" s="31" t="s">
        <v>224</v>
      </c>
      <c r="N136" s="32">
        <f>VLOOKUP(M136,'Dados StatusInvest'!$A:$Z,26,0)</f>
        <v>2951029.75</v>
      </c>
      <c r="O136" s="33">
        <f>VLOOKUP(M136,'Dados StatusInvest'!$A:$Z,18,0)/100</f>
        <v>2.8000000000000004E-3</v>
      </c>
      <c r="P136" s="37" t="e">
        <f t="shared" si="17"/>
        <v>#N/A</v>
      </c>
      <c r="Q136" s="38">
        <f>IF(ISERROR(1/VLOOKUP(M136,#REF!,6,0)),0,1/VLOOKUP(M136,#REF!,6,0))</f>
        <v>0</v>
      </c>
      <c r="R136" s="39">
        <f t="shared" si="18"/>
        <v>1.0000009999999999</v>
      </c>
      <c r="S136" s="40" t="e">
        <f t="shared" si="19"/>
        <v>#N/A</v>
      </c>
    </row>
    <row r="137" spans="2:19" ht="16.5" x14ac:dyDescent="0.35">
      <c r="B137" s="31" t="s">
        <v>147</v>
      </c>
      <c r="C137" s="32">
        <f>VLOOKUP(B137,'Dados StatusInvest'!$A:$Z,26,0)</f>
        <v>20795612.390000001</v>
      </c>
      <c r="D137" s="33">
        <f>VLOOKUP(B137,'Dados StatusInvest'!$A:$Z,20,0)/100</f>
        <v>0.12380000000000001</v>
      </c>
      <c r="E137" s="5" t="e">
        <f t="shared" si="14"/>
        <v>#N/A</v>
      </c>
      <c r="F137" s="34">
        <f>IF(ISERROR(1/VLOOKUP(B137,#REF!,13,0)),0,1/VLOOKUP(B137,#REF!,13,0))</f>
        <v>0</v>
      </c>
      <c r="G137" s="35">
        <f t="shared" si="15"/>
        <v>1.0000009999999999</v>
      </c>
      <c r="H137" s="36" t="e">
        <f t="shared" si="16"/>
        <v>#N/A</v>
      </c>
      <c r="M137" s="31" t="s">
        <v>147</v>
      </c>
      <c r="N137" s="32">
        <f>VLOOKUP(M137,'Dados StatusInvest'!$A:$Z,26,0)</f>
        <v>20795612.390000001</v>
      </c>
      <c r="O137" s="33">
        <f>VLOOKUP(M137,'Dados StatusInvest'!$A:$Z,18,0)/100</f>
        <v>0.14899999999999999</v>
      </c>
      <c r="P137" s="37" t="e">
        <f t="shared" si="17"/>
        <v>#N/A</v>
      </c>
      <c r="Q137" s="38">
        <f>IF(ISERROR(1/VLOOKUP(M137,#REF!,6,0)),0,1/VLOOKUP(M137,#REF!,6,0))</f>
        <v>0</v>
      </c>
      <c r="R137" s="39">
        <f t="shared" si="18"/>
        <v>1.0000009999999999</v>
      </c>
      <c r="S137" s="40" t="e">
        <f t="shared" si="19"/>
        <v>#N/A</v>
      </c>
    </row>
    <row r="138" spans="2:19" ht="16.5" x14ac:dyDescent="0.35">
      <c r="B138" s="31" t="s">
        <v>165</v>
      </c>
      <c r="C138" s="32">
        <f>VLOOKUP(B138,'Dados StatusInvest'!$A:$Z,26,0)</f>
        <v>14443088.390000001</v>
      </c>
      <c r="D138" s="33">
        <f>VLOOKUP(B138,'Dados StatusInvest'!$A:$Z,20,0)/100</f>
        <v>3.27E-2</v>
      </c>
      <c r="E138" s="5" t="e">
        <f t="shared" si="14"/>
        <v>#N/A</v>
      </c>
      <c r="F138" s="34">
        <f>IF(ISERROR(1/VLOOKUP(B138,#REF!,13,0)),0,1/VLOOKUP(B138,#REF!,13,0))</f>
        <v>0</v>
      </c>
      <c r="G138" s="35">
        <f t="shared" si="15"/>
        <v>1.0000009999999999</v>
      </c>
      <c r="H138" s="36" t="e">
        <f t="shared" si="16"/>
        <v>#N/A</v>
      </c>
      <c r="M138" s="31" t="s">
        <v>165</v>
      </c>
      <c r="N138" s="32">
        <f>VLOOKUP(M138,'Dados StatusInvest'!$A:$Z,26,0)</f>
        <v>14443088.390000001</v>
      </c>
      <c r="O138" s="33">
        <f>VLOOKUP(M138,'Dados StatusInvest'!$A:$Z,18,0)/100</f>
        <v>4.0800000000000003E-2</v>
      </c>
      <c r="P138" s="37" t="e">
        <f t="shared" si="17"/>
        <v>#N/A</v>
      </c>
      <c r="Q138" s="38">
        <f>IF(ISERROR(1/VLOOKUP(M138,#REF!,6,0)),0,1/VLOOKUP(M138,#REF!,6,0))</f>
        <v>0</v>
      </c>
      <c r="R138" s="39">
        <f t="shared" si="18"/>
        <v>1.0000009999999999</v>
      </c>
      <c r="S138" s="40" t="e">
        <f t="shared" si="19"/>
        <v>#N/A</v>
      </c>
    </row>
    <row r="139" spans="2:19" ht="16.5" x14ac:dyDescent="0.35">
      <c r="B139" s="31" t="s">
        <v>179</v>
      </c>
      <c r="C139" s="32">
        <f>VLOOKUP(B139,'Dados StatusInvest'!$A:$Z,26,0)</f>
        <v>26071890.640000001</v>
      </c>
      <c r="D139" s="33">
        <f>VLOOKUP(B139,'Dados StatusInvest'!$A:$Z,20,0)/100</f>
        <v>0.1512</v>
      </c>
      <c r="E139" s="5" t="e">
        <f t="shared" si="14"/>
        <v>#N/A</v>
      </c>
      <c r="F139" s="34">
        <f>IF(ISERROR(1/VLOOKUP(B139,#REF!,13,0)),0,1/VLOOKUP(B139,#REF!,13,0))</f>
        <v>0</v>
      </c>
      <c r="G139" s="35">
        <f t="shared" si="15"/>
        <v>1.0000009999999999</v>
      </c>
      <c r="H139" s="36" t="e">
        <f t="shared" si="16"/>
        <v>#N/A</v>
      </c>
      <c r="M139" s="31" t="s">
        <v>179</v>
      </c>
      <c r="N139" s="32">
        <f>VLOOKUP(M139,'Dados StatusInvest'!$A:$Z,26,0)</f>
        <v>26071890.640000001</v>
      </c>
      <c r="O139" s="33">
        <f>VLOOKUP(M139,'Dados StatusInvest'!$A:$Z,18,0)/100</f>
        <v>0.1726</v>
      </c>
      <c r="P139" s="37" t="e">
        <f t="shared" si="17"/>
        <v>#N/A</v>
      </c>
      <c r="Q139" s="38">
        <f>IF(ISERROR(1/VLOOKUP(M139,#REF!,6,0)),0,1/VLOOKUP(M139,#REF!,6,0))</f>
        <v>0</v>
      </c>
      <c r="R139" s="39">
        <f t="shared" si="18"/>
        <v>1.0000009999999999</v>
      </c>
      <c r="S139" s="40" t="e">
        <f t="shared" si="19"/>
        <v>#N/A</v>
      </c>
    </row>
    <row r="140" spans="2:19" ht="16.5" x14ac:dyDescent="0.35">
      <c r="B140" s="31" t="s">
        <v>94</v>
      </c>
      <c r="C140" s="32">
        <f>VLOOKUP(B140,'Dados StatusInvest'!$A:$Z,26,0)</f>
        <v>20815030.609999999</v>
      </c>
      <c r="D140" s="33">
        <f>VLOOKUP(B140,'Dados StatusInvest'!$A:$Z,20,0)/100</f>
        <v>0.15560000000000002</v>
      </c>
      <c r="E140" s="5" t="e">
        <f t="shared" si="14"/>
        <v>#N/A</v>
      </c>
      <c r="F140" s="34">
        <f>IF(ISERROR(1/VLOOKUP(B140,#REF!,13,0)),0,1/VLOOKUP(B140,#REF!,13,0))</f>
        <v>0</v>
      </c>
      <c r="G140" s="35">
        <f t="shared" si="15"/>
        <v>1.0000009999999999</v>
      </c>
      <c r="H140" s="36" t="e">
        <f t="shared" si="16"/>
        <v>#N/A</v>
      </c>
      <c r="M140" s="31" t="s">
        <v>94</v>
      </c>
      <c r="N140" s="32">
        <f>VLOOKUP(M140,'Dados StatusInvest'!$A:$Z,26,0)</f>
        <v>20815030.609999999</v>
      </c>
      <c r="O140" s="33">
        <f>VLOOKUP(M140,'Dados StatusInvest'!$A:$Z,18,0)/100</f>
        <v>0.15740000000000001</v>
      </c>
      <c r="P140" s="37" t="e">
        <f t="shared" si="17"/>
        <v>#N/A</v>
      </c>
      <c r="Q140" s="38">
        <f>IF(ISERROR(1/VLOOKUP(M140,#REF!,6,0)),0,1/VLOOKUP(M140,#REF!,6,0))</f>
        <v>0</v>
      </c>
      <c r="R140" s="39">
        <f t="shared" si="18"/>
        <v>1.0000009999999999</v>
      </c>
      <c r="S140" s="40" t="e">
        <f t="shared" si="19"/>
        <v>#N/A</v>
      </c>
    </row>
    <row r="141" spans="2:19" ht="16.5" x14ac:dyDescent="0.35">
      <c r="B141" s="31" t="s">
        <v>150</v>
      </c>
      <c r="C141" s="32">
        <f>VLOOKUP(B141,'Dados StatusInvest'!$A:$Z,26,0)</f>
        <v>49236324.189999998</v>
      </c>
      <c r="D141" s="33">
        <f>VLOOKUP(B141,'Dados StatusInvest'!$A:$Z,20,0)/100</f>
        <v>0.1008</v>
      </c>
      <c r="E141" s="5" t="e">
        <f t="shared" si="14"/>
        <v>#N/A</v>
      </c>
      <c r="F141" s="34">
        <f>IF(ISERROR(1/VLOOKUP(B141,#REF!,13,0)),0,1/VLOOKUP(B141,#REF!,13,0))</f>
        <v>0</v>
      </c>
      <c r="G141" s="35">
        <f t="shared" si="15"/>
        <v>1.0000009999999999</v>
      </c>
      <c r="H141" s="36" t="e">
        <f t="shared" si="16"/>
        <v>#N/A</v>
      </c>
      <c r="M141" s="31" t="s">
        <v>150</v>
      </c>
      <c r="N141" s="32">
        <f>VLOOKUP(M141,'Dados StatusInvest'!$A:$Z,26,0)</f>
        <v>49236324.189999998</v>
      </c>
      <c r="O141" s="33">
        <f>VLOOKUP(M141,'Dados StatusInvest'!$A:$Z,18,0)/100</f>
        <v>7.6600000000000001E-2</v>
      </c>
      <c r="P141" s="37" t="e">
        <f t="shared" si="17"/>
        <v>#N/A</v>
      </c>
      <c r="Q141" s="38">
        <f>IF(ISERROR(1/VLOOKUP(M141,#REF!,6,0)),0,1/VLOOKUP(M141,#REF!,6,0))</f>
        <v>0</v>
      </c>
      <c r="R141" s="39">
        <f t="shared" si="18"/>
        <v>1.0000009999999999</v>
      </c>
      <c r="S141" s="40" t="e">
        <f t="shared" si="19"/>
        <v>#N/A</v>
      </c>
    </row>
    <row r="142" spans="2:19" ht="16.5" x14ac:dyDescent="0.35">
      <c r="B142" s="31" t="s">
        <v>163</v>
      </c>
      <c r="C142" s="32">
        <f>VLOOKUP(B142,'Dados StatusInvest'!$A:$Z,26,0)</f>
        <v>40412605.43</v>
      </c>
      <c r="D142" s="33">
        <f>VLOOKUP(B142,'Dados StatusInvest'!$A:$Z,20,0)/100</f>
        <v>0.35670000000000002</v>
      </c>
      <c r="E142" s="5" t="e">
        <f t="shared" si="14"/>
        <v>#N/A</v>
      </c>
      <c r="F142" s="34">
        <f>IF(ISERROR(1/VLOOKUP(B142,#REF!,13,0)),0,1/VLOOKUP(B142,#REF!,13,0))</f>
        <v>0</v>
      </c>
      <c r="G142" s="35">
        <f t="shared" si="15"/>
        <v>1.0000009999999999</v>
      </c>
      <c r="H142" s="36" t="e">
        <f t="shared" si="16"/>
        <v>#N/A</v>
      </c>
      <c r="M142" s="31" t="s">
        <v>163</v>
      </c>
      <c r="N142" s="32">
        <f>VLOOKUP(M142,'Dados StatusInvest'!$A:$Z,26,0)</f>
        <v>40412605.43</v>
      </c>
      <c r="O142" s="33">
        <f>VLOOKUP(M142,'Dados StatusInvest'!$A:$Z,18,0)/100</f>
        <v>0.34179999999999999</v>
      </c>
      <c r="P142" s="37" t="e">
        <f t="shared" si="17"/>
        <v>#N/A</v>
      </c>
      <c r="Q142" s="38">
        <f>IF(ISERROR(1/VLOOKUP(M142,#REF!,6,0)),0,1/VLOOKUP(M142,#REF!,6,0))</f>
        <v>0</v>
      </c>
      <c r="R142" s="39">
        <f t="shared" si="18"/>
        <v>1.0000009999999999</v>
      </c>
      <c r="S142" s="40" t="e">
        <f t="shared" si="19"/>
        <v>#N/A</v>
      </c>
    </row>
    <row r="143" spans="2:19" ht="16.5" x14ac:dyDescent="0.35">
      <c r="B143" s="31" t="s">
        <v>251</v>
      </c>
      <c r="C143" s="32">
        <f>VLOOKUP(B143,'Dados StatusInvest'!$A:$Z,26,0)</f>
        <v>1679326.96</v>
      </c>
      <c r="D143" s="33">
        <f>VLOOKUP(B143,'Dados StatusInvest'!$A:$Z,20,0)/100</f>
        <v>0</v>
      </c>
      <c r="E143" s="5" t="e">
        <f t="shared" si="14"/>
        <v>#N/A</v>
      </c>
      <c r="F143" s="34">
        <f>IF(ISERROR(1/VLOOKUP(B143,#REF!,13,0)),0,1/VLOOKUP(B143,#REF!,13,0))</f>
        <v>0</v>
      </c>
      <c r="G143" s="35">
        <f t="shared" si="15"/>
        <v>1.0000009999999999</v>
      </c>
      <c r="H143" s="36" t="e">
        <f t="shared" si="16"/>
        <v>#N/A</v>
      </c>
      <c r="M143" s="31" t="s">
        <v>251</v>
      </c>
      <c r="N143" s="32">
        <f>VLOOKUP(M143,'Dados StatusInvest'!$A:$Z,26,0)</f>
        <v>1679326.96</v>
      </c>
      <c r="O143" s="33">
        <f>VLOOKUP(M143,'Dados StatusInvest'!$A:$Z,18,0)/100</f>
        <v>5.2000000000000005E-2</v>
      </c>
      <c r="P143" s="37" t="e">
        <f t="shared" si="17"/>
        <v>#N/A</v>
      </c>
      <c r="Q143" s="38">
        <f>IF(ISERROR(1/VLOOKUP(M143,#REF!,6,0)),0,1/VLOOKUP(M143,#REF!,6,0))</f>
        <v>0</v>
      </c>
      <c r="R143" s="39">
        <f t="shared" si="18"/>
        <v>1.0000009999999999</v>
      </c>
      <c r="S143" s="40" t="e">
        <f t="shared" si="19"/>
        <v>#N/A</v>
      </c>
    </row>
    <row r="144" spans="2:19" ht="16.5" x14ac:dyDescent="0.35">
      <c r="B144" s="31" t="s">
        <v>178</v>
      </c>
      <c r="C144" s="32">
        <f>VLOOKUP(B144,'Dados StatusInvest'!$A:$Z,26,0)</f>
        <v>17758208</v>
      </c>
      <c r="D144" s="33">
        <f>VLOOKUP(B144,'Dados StatusInvest'!$A:$Z,20,0)/100</f>
        <v>0.1075</v>
      </c>
      <c r="E144" s="5" t="e">
        <f t="shared" si="14"/>
        <v>#N/A</v>
      </c>
      <c r="F144" s="34">
        <f>IF(ISERROR(1/VLOOKUP(B144,#REF!,13,0)),0,1/VLOOKUP(B144,#REF!,13,0))</f>
        <v>0</v>
      </c>
      <c r="G144" s="35">
        <f t="shared" si="15"/>
        <v>1.0000009999999999</v>
      </c>
      <c r="H144" s="36" t="e">
        <f t="shared" si="16"/>
        <v>#N/A</v>
      </c>
      <c r="M144" s="31" t="s">
        <v>178</v>
      </c>
      <c r="N144" s="32">
        <f>VLOOKUP(M144,'Dados StatusInvest'!$A:$Z,26,0)</f>
        <v>17758208</v>
      </c>
      <c r="O144" s="33">
        <f>VLOOKUP(M144,'Dados StatusInvest'!$A:$Z,18,0)/100</f>
        <v>0.12029999999999999</v>
      </c>
      <c r="P144" s="37" t="e">
        <f t="shared" si="17"/>
        <v>#N/A</v>
      </c>
      <c r="Q144" s="38">
        <f>IF(ISERROR(1/VLOOKUP(M144,#REF!,6,0)),0,1/VLOOKUP(M144,#REF!,6,0))</f>
        <v>0</v>
      </c>
      <c r="R144" s="39">
        <f t="shared" si="18"/>
        <v>1.0000009999999999</v>
      </c>
      <c r="S144" s="40" t="e">
        <f t="shared" si="19"/>
        <v>#N/A</v>
      </c>
    </row>
    <row r="145" spans="2:19" ht="16.5" x14ac:dyDescent="0.35">
      <c r="B145" s="31" t="s">
        <v>154</v>
      </c>
      <c r="C145" s="32">
        <f>VLOOKUP(B145,'Dados StatusInvest'!$A:$Z,26,0)</f>
        <v>14926607.710000001</v>
      </c>
      <c r="D145" s="33">
        <f>VLOOKUP(B145,'Dados StatusInvest'!$A:$Z,20,0)/100</f>
        <v>6.5000000000000002E-2</v>
      </c>
      <c r="E145" s="5" t="e">
        <f t="shared" si="14"/>
        <v>#N/A</v>
      </c>
      <c r="F145" s="34">
        <f>IF(ISERROR(1/VLOOKUP(B145,#REF!,13,0)),0,1/VLOOKUP(B145,#REF!,13,0))</f>
        <v>0</v>
      </c>
      <c r="G145" s="35">
        <f t="shared" si="15"/>
        <v>1.0000009999999999</v>
      </c>
      <c r="H145" s="36" t="e">
        <f t="shared" si="16"/>
        <v>#N/A</v>
      </c>
      <c r="M145" s="31" t="s">
        <v>154</v>
      </c>
      <c r="N145" s="32">
        <f>VLOOKUP(M145,'Dados StatusInvest'!$A:$Z,26,0)</f>
        <v>14926607.710000001</v>
      </c>
      <c r="O145" s="33">
        <f>VLOOKUP(M145,'Dados StatusInvest'!$A:$Z,18,0)/100</f>
        <v>0.14480000000000001</v>
      </c>
      <c r="P145" s="37" t="e">
        <f t="shared" si="17"/>
        <v>#N/A</v>
      </c>
      <c r="Q145" s="38">
        <f>IF(ISERROR(1/VLOOKUP(M145,#REF!,6,0)),0,1/VLOOKUP(M145,#REF!,6,0))</f>
        <v>0</v>
      </c>
      <c r="R145" s="39">
        <f t="shared" si="18"/>
        <v>1.0000009999999999</v>
      </c>
      <c r="S145" s="40" t="e">
        <f t="shared" si="19"/>
        <v>#N/A</v>
      </c>
    </row>
    <row r="146" spans="2:19" ht="16.5" x14ac:dyDescent="0.35">
      <c r="B146" s="31" t="s">
        <v>619</v>
      </c>
      <c r="C146" s="32">
        <f>VLOOKUP(B146,'Dados StatusInvest'!$A:$Z,26,0)</f>
        <v>0</v>
      </c>
      <c r="D146" s="33">
        <f>VLOOKUP(B146,'Dados StatusInvest'!$A:$Z,20,0)/100</f>
        <v>5.4600000000000003E-2</v>
      </c>
      <c r="E146" s="5" t="e">
        <f t="shared" si="14"/>
        <v>#N/A</v>
      </c>
      <c r="F146" s="34">
        <f>IF(ISERROR(1/VLOOKUP(B146,#REF!,13,0)),0,1/VLOOKUP(B146,#REF!,13,0))</f>
        <v>0</v>
      </c>
      <c r="G146" s="35">
        <f t="shared" si="15"/>
        <v>1.0000009999999999</v>
      </c>
      <c r="H146" s="36" t="e">
        <f t="shared" si="16"/>
        <v>#N/A</v>
      </c>
      <c r="M146" s="31" t="s">
        <v>619</v>
      </c>
      <c r="N146" s="32">
        <f>VLOOKUP(M146,'Dados StatusInvest'!$A:$Z,26,0)</f>
        <v>0</v>
      </c>
      <c r="O146" s="33">
        <f>VLOOKUP(M146,'Dados StatusInvest'!$A:$Z,18,0)/100</f>
        <v>5.1500000000000004E-2</v>
      </c>
      <c r="P146" s="37" t="e">
        <f t="shared" si="17"/>
        <v>#N/A</v>
      </c>
      <c r="Q146" s="38">
        <f>IF(ISERROR(1/VLOOKUP(M146,#REF!,6,0)),0,1/VLOOKUP(M146,#REF!,6,0))</f>
        <v>0</v>
      </c>
      <c r="R146" s="39">
        <f t="shared" si="18"/>
        <v>1.0000009999999999</v>
      </c>
      <c r="S146" s="40" t="e">
        <f t="shared" si="19"/>
        <v>#N/A</v>
      </c>
    </row>
    <row r="147" spans="2:19" ht="16.5" x14ac:dyDescent="0.35">
      <c r="B147" s="31" t="s">
        <v>173</v>
      </c>
      <c r="C147" s="32">
        <f>VLOOKUP(B147,'Dados StatusInvest'!$A:$Z,26,0)</f>
        <v>16650163.390000001</v>
      </c>
      <c r="D147" s="33">
        <f>VLOOKUP(B147,'Dados StatusInvest'!$A:$Z,20,0)/100</f>
        <v>9.5500000000000002E-2</v>
      </c>
      <c r="E147" s="5" t="e">
        <f t="shared" si="14"/>
        <v>#N/A</v>
      </c>
      <c r="F147" s="34">
        <f>IF(ISERROR(1/VLOOKUP(B147,#REF!,13,0)),0,1/VLOOKUP(B147,#REF!,13,0))</f>
        <v>0</v>
      </c>
      <c r="G147" s="35">
        <f t="shared" si="15"/>
        <v>1.0000009999999999</v>
      </c>
      <c r="H147" s="36" t="e">
        <f t="shared" si="16"/>
        <v>#N/A</v>
      </c>
      <c r="M147" s="31" t="s">
        <v>173</v>
      </c>
      <c r="N147" s="32">
        <f>VLOOKUP(M147,'Dados StatusInvest'!$A:$Z,26,0)</f>
        <v>16650163.390000001</v>
      </c>
      <c r="O147" s="33">
        <f>VLOOKUP(M147,'Dados StatusInvest'!$A:$Z,18,0)/100</f>
        <v>0.1106</v>
      </c>
      <c r="P147" s="37" t="e">
        <f t="shared" si="17"/>
        <v>#N/A</v>
      </c>
      <c r="Q147" s="38">
        <f>IF(ISERROR(1/VLOOKUP(M147,#REF!,6,0)),0,1/VLOOKUP(M147,#REF!,6,0))</f>
        <v>0</v>
      </c>
      <c r="R147" s="39">
        <f t="shared" si="18"/>
        <v>1.0000009999999999</v>
      </c>
      <c r="S147" s="40" t="e">
        <f t="shared" si="19"/>
        <v>#N/A</v>
      </c>
    </row>
    <row r="148" spans="2:19" ht="16.5" x14ac:dyDescent="0.35">
      <c r="B148" s="31" t="s">
        <v>196</v>
      </c>
      <c r="C148" s="32">
        <f>VLOOKUP(B148,'Dados StatusInvest'!$A:$Z,26,0)</f>
        <v>12087960.359999999</v>
      </c>
      <c r="D148" s="33">
        <f>VLOOKUP(B148,'Dados StatusInvest'!$A:$Z,20,0)/100</f>
        <v>0</v>
      </c>
      <c r="E148" s="5" t="e">
        <f t="shared" si="14"/>
        <v>#N/A</v>
      </c>
      <c r="F148" s="34">
        <f>IF(ISERROR(1/VLOOKUP(B148,#REF!,13,0)),0,1/VLOOKUP(B148,#REF!,13,0))</f>
        <v>0</v>
      </c>
      <c r="G148" s="35">
        <f t="shared" si="15"/>
        <v>1.0000009999999999</v>
      </c>
      <c r="H148" s="36" t="e">
        <f t="shared" si="16"/>
        <v>#N/A</v>
      </c>
      <c r="M148" s="31" t="s">
        <v>196</v>
      </c>
      <c r="N148" s="32">
        <f>VLOOKUP(M148,'Dados StatusInvest'!$A:$Z,26,0)</f>
        <v>12087960.359999999</v>
      </c>
      <c r="O148" s="33">
        <f>VLOOKUP(M148,'Dados StatusInvest'!$A:$Z,18,0)/100</f>
        <v>0.12939999999999999</v>
      </c>
      <c r="P148" s="37" t="e">
        <f t="shared" si="17"/>
        <v>#N/A</v>
      </c>
      <c r="Q148" s="38">
        <f>IF(ISERROR(1/VLOOKUP(M148,#REF!,6,0)),0,1/VLOOKUP(M148,#REF!,6,0))</f>
        <v>0</v>
      </c>
      <c r="R148" s="39">
        <f t="shared" si="18"/>
        <v>1.0000009999999999</v>
      </c>
      <c r="S148" s="40" t="e">
        <f t="shared" si="19"/>
        <v>#N/A</v>
      </c>
    </row>
    <row r="149" spans="2:19" ht="16.5" x14ac:dyDescent="0.35">
      <c r="B149" s="31" t="s">
        <v>192</v>
      </c>
      <c r="C149" s="32">
        <f>VLOOKUP(B149,'Dados StatusInvest'!$A:$Z,26,0)</f>
        <v>7599520.6799999997</v>
      </c>
      <c r="D149" s="33">
        <f>VLOOKUP(B149,'Dados StatusInvest'!$A:$Z,20,0)/100</f>
        <v>0.11650000000000001</v>
      </c>
      <c r="E149" s="5" t="e">
        <f t="shared" si="14"/>
        <v>#N/A</v>
      </c>
      <c r="F149" s="34">
        <f>IF(ISERROR(1/VLOOKUP(B149,#REF!,13,0)),0,1/VLOOKUP(B149,#REF!,13,0))</f>
        <v>0</v>
      </c>
      <c r="G149" s="35">
        <f t="shared" si="15"/>
        <v>1.0000009999999999</v>
      </c>
      <c r="H149" s="36" t="e">
        <f t="shared" si="16"/>
        <v>#N/A</v>
      </c>
      <c r="M149" s="31" t="s">
        <v>192</v>
      </c>
      <c r="N149" s="32">
        <f>VLOOKUP(M149,'Dados StatusInvest'!$A:$Z,26,0)</f>
        <v>7599520.6799999997</v>
      </c>
      <c r="O149" s="33">
        <f>VLOOKUP(M149,'Dados StatusInvest'!$A:$Z,18,0)/100</f>
        <v>0.1507</v>
      </c>
      <c r="P149" s="37" t="e">
        <f t="shared" si="17"/>
        <v>#N/A</v>
      </c>
      <c r="Q149" s="38">
        <f>IF(ISERROR(1/VLOOKUP(M149,#REF!,6,0)),0,1/VLOOKUP(M149,#REF!,6,0))</f>
        <v>0</v>
      </c>
      <c r="R149" s="39">
        <f t="shared" si="18"/>
        <v>1.0000009999999999</v>
      </c>
      <c r="S149" s="40" t="e">
        <f t="shared" si="19"/>
        <v>#N/A</v>
      </c>
    </row>
    <row r="150" spans="2:19" ht="16.5" x14ac:dyDescent="0.35">
      <c r="B150" s="31" t="s">
        <v>207</v>
      </c>
      <c r="C150" s="32">
        <f>VLOOKUP(B150,'Dados StatusInvest'!$A:$Z,26,0)</f>
        <v>15802281.710000001</v>
      </c>
      <c r="D150" s="33">
        <f>VLOOKUP(B150,'Dados StatusInvest'!$A:$Z,20,0)/100</f>
        <v>8.4000000000000005E-2</v>
      </c>
      <c r="E150" s="5" t="e">
        <f t="shared" si="14"/>
        <v>#N/A</v>
      </c>
      <c r="F150" s="34">
        <f>IF(ISERROR(1/VLOOKUP(B150,#REF!,13,0)),0,1/VLOOKUP(B150,#REF!,13,0))</f>
        <v>0</v>
      </c>
      <c r="G150" s="35">
        <f t="shared" si="15"/>
        <v>1.0000009999999999</v>
      </c>
      <c r="H150" s="36" t="e">
        <f t="shared" si="16"/>
        <v>#N/A</v>
      </c>
      <c r="M150" s="31" t="s">
        <v>207</v>
      </c>
      <c r="N150" s="32">
        <f>VLOOKUP(M150,'Dados StatusInvest'!$A:$Z,26,0)</f>
        <v>15802281.710000001</v>
      </c>
      <c r="O150" s="33">
        <f>VLOOKUP(M150,'Dados StatusInvest'!$A:$Z,18,0)/100</f>
        <v>4.2000000000000003E-2</v>
      </c>
      <c r="P150" s="37" t="e">
        <f t="shared" si="17"/>
        <v>#N/A</v>
      </c>
      <c r="Q150" s="38">
        <f>IF(ISERROR(1/VLOOKUP(M150,#REF!,6,0)),0,1/VLOOKUP(M150,#REF!,6,0))</f>
        <v>0</v>
      </c>
      <c r="R150" s="39">
        <f t="shared" si="18"/>
        <v>1.0000009999999999</v>
      </c>
      <c r="S150" s="40" t="e">
        <f t="shared" si="19"/>
        <v>#N/A</v>
      </c>
    </row>
    <row r="151" spans="2:19" ht="16.5" x14ac:dyDescent="0.35">
      <c r="B151" s="31" t="s">
        <v>199</v>
      </c>
      <c r="C151" s="32">
        <f>VLOOKUP(B151,'Dados StatusInvest'!$A:$Z,26,0)</f>
        <v>4956307.1399999997</v>
      </c>
      <c r="D151" s="33">
        <f>VLOOKUP(B151,'Dados StatusInvest'!$A:$Z,20,0)/100</f>
        <v>0.12619999999999998</v>
      </c>
      <c r="E151" s="5" t="e">
        <f t="shared" si="14"/>
        <v>#N/A</v>
      </c>
      <c r="F151" s="34">
        <f>IF(ISERROR(1/VLOOKUP(B151,#REF!,13,0)),0,1/VLOOKUP(B151,#REF!,13,0))</f>
        <v>0</v>
      </c>
      <c r="G151" s="35">
        <f t="shared" si="15"/>
        <v>1.0000009999999999</v>
      </c>
      <c r="H151" s="36" t="e">
        <f t="shared" si="16"/>
        <v>#N/A</v>
      </c>
      <c r="M151" s="31" t="s">
        <v>199</v>
      </c>
      <c r="N151" s="32">
        <f>VLOOKUP(M151,'Dados StatusInvest'!$A:$Z,26,0)</f>
        <v>4956307.1399999997</v>
      </c>
      <c r="O151" s="33">
        <f>VLOOKUP(M151,'Dados StatusInvest'!$A:$Z,18,0)/100</f>
        <v>0.21789999999999998</v>
      </c>
      <c r="P151" s="37" t="e">
        <f t="shared" si="17"/>
        <v>#N/A</v>
      </c>
      <c r="Q151" s="38">
        <f>IF(ISERROR(1/VLOOKUP(M151,#REF!,6,0)),0,1/VLOOKUP(M151,#REF!,6,0))</f>
        <v>0</v>
      </c>
      <c r="R151" s="39">
        <f t="shared" si="18"/>
        <v>1.0000009999999999</v>
      </c>
      <c r="S151" s="40" t="e">
        <f t="shared" si="19"/>
        <v>#N/A</v>
      </c>
    </row>
    <row r="152" spans="2:19" ht="16.5" x14ac:dyDescent="0.35">
      <c r="B152" s="31" t="s">
        <v>208</v>
      </c>
      <c r="C152" s="32">
        <f>VLOOKUP(B152,'Dados StatusInvest'!$A:$Z,26,0)</f>
        <v>6499848.29</v>
      </c>
      <c r="D152" s="33">
        <f>VLOOKUP(B152,'Dados StatusInvest'!$A:$Z,20,0)/100</f>
        <v>7.8899999999999998E-2</v>
      </c>
      <c r="E152" s="5" t="e">
        <f t="shared" si="14"/>
        <v>#N/A</v>
      </c>
      <c r="F152" s="34">
        <f>IF(ISERROR(1/VLOOKUP(B152,#REF!,13,0)),0,1/VLOOKUP(B152,#REF!,13,0))</f>
        <v>0</v>
      </c>
      <c r="G152" s="35">
        <f t="shared" si="15"/>
        <v>1.0000009999999999</v>
      </c>
      <c r="H152" s="36" t="e">
        <f t="shared" si="16"/>
        <v>#N/A</v>
      </c>
      <c r="M152" s="31" t="s">
        <v>208</v>
      </c>
      <c r="N152" s="32">
        <f>VLOOKUP(M152,'Dados StatusInvest'!$A:$Z,26,0)</f>
        <v>6499848.29</v>
      </c>
      <c r="O152" s="33">
        <f>VLOOKUP(M152,'Dados StatusInvest'!$A:$Z,18,0)/100</f>
        <v>0.11349999999999999</v>
      </c>
      <c r="P152" s="37" t="e">
        <f t="shared" si="17"/>
        <v>#N/A</v>
      </c>
      <c r="Q152" s="38">
        <f>IF(ISERROR(1/VLOOKUP(M152,#REF!,6,0)),0,1/VLOOKUP(M152,#REF!,6,0))</f>
        <v>0</v>
      </c>
      <c r="R152" s="39">
        <f t="shared" si="18"/>
        <v>1.0000009999999999</v>
      </c>
      <c r="S152" s="40" t="e">
        <f t="shared" si="19"/>
        <v>#N/A</v>
      </c>
    </row>
    <row r="153" spans="2:19" ht="16.5" x14ac:dyDescent="0.35">
      <c r="B153" s="31" t="s">
        <v>211</v>
      </c>
      <c r="C153" s="32">
        <f>VLOOKUP(B153,'Dados StatusInvest'!$A:$Z,26,0)</f>
        <v>3009934.11</v>
      </c>
      <c r="D153" s="33">
        <f>VLOOKUP(B153,'Dados StatusInvest'!$A:$Z,20,0)/100</f>
        <v>1.1899999999999999E-2</v>
      </c>
      <c r="E153" s="5" t="e">
        <f t="shared" si="14"/>
        <v>#N/A</v>
      </c>
      <c r="F153" s="34">
        <f>IF(ISERROR(1/VLOOKUP(B153,#REF!,13,0)),0,1/VLOOKUP(B153,#REF!,13,0))</f>
        <v>0</v>
      </c>
      <c r="G153" s="35">
        <f t="shared" si="15"/>
        <v>1.0000009999999999</v>
      </c>
      <c r="H153" s="36" t="e">
        <f t="shared" si="16"/>
        <v>#N/A</v>
      </c>
      <c r="M153" s="31" t="s">
        <v>211</v>
      </c>
      <c r="N153" s="32">
        <f>VLOOKUP(M153,'Dados StatusInvest'!$A:$Z,26,0)</f>
        <v>3009934.11</v>
      </c>
      <c r="O153" s="33">
        <f>VLOOKUP(M153,'Dados StatusInvest'!$A:$Z,18,0)/100</f>
        <v>-6.4299999999999996E-2</v>
      </c>
      <c r="P153" s="37" t="e">
        <f t="shared" si="17"/>
        <v>#N/A</v>
      </c>
      <c r="Q153" s="38">
        <f>IF(ISERROR(1/VLOOKUP(M153,#REF!,6,0)),0,1/VLOOKUP(M153,#REF!,6,0))</f>
        <v>0</v>
      </c>
      <c r="R153" s="39">
        <f t="shared" si="18"/>
        <v>1.0000009999999999</v>
      </c>
      <c r="S153" s="40" t="e">
        <f t="shared" si="19"/>
        <v>#N/A</v>
      </c>
    </row>
    <row r="154" spans="2:19" ht="16.5" x14ac:dyDescent="0.35">
      <c r="B154" s="31" t="s">
        <v>120</v>
      </c>
      <c r="C154" s="32">
        <f>VLOOKUP(B154,'Dados StatusInvest'!$A:$Z,26,0)</f>
        <v>8342973.96</v>
      </c>
      <c r="D154" s="33">
        <f>VLOOKUP(B154,'Dados StatusInvest'!$A:$Z,20,0)/100</f>
        <v>0.21780000000000002</v>
      </c>
      <c r="E154" s="5" t="e">
        <f t="shared" si="14"/>
        <v>#N/A</v>
      </c>
      <c r="F154" s="34">
        <f>IF(ISERROR(1/VLOOKUP(B154,#REF!,13,0)),0,1/VLOOKUP(B154,#REF!,13,0))</f>
        <v>0</v>
      </c>
      <c r="G154" s="35">
        <f t="shared" si="15"/>
        <v>1.0000009999999999</v>
      </c>
      <c r="H154" s="36" t="e">
        <f t="shared" si="16"/>
        <v>#N/A</v>
      </c>
      <c r="M154" s="31" t="s">
        <v>120</v>
      </c>
      <c r="N154" s="32">
        <f>VLOOKUP(M154,'Dados StatusInvest'!$A:$Z,26,0)</f>
        <v>8342973.96</v>
      </c>
      <c r="O154" s="33">
        <f>VLOOKUP(M154,'Dados StatusInvest'!$A:$Z,18,0)/100</f>
        <v>0.46250000000000002</v>
      </c>
      <c r="P154" s="37" t="e">
        <f t="shared" si="17"/>
        <v>#N/A</v>
      </c>
      <c r="Q154" s="38">
        <f>IF(ISERROR(1/VLOOKUP(M154,#REF!,6,0)),0,1/VLOOKUP(M154,#REF!,6,0))</f>
        <v>0</v>
      </c>
      <c r="R154" s="39">
        <f t="shared" si="18"/>
        <v>1.0000009999999999</v>
      </c>
      <c r="S154" s="40" t="e">
        <f t="shared" si="19"/>
        <v>#N/A</v>
      </c>
    </row>
    <row r="155" spans="2:19" ht="16.5" x14ac:dyDescent="0.35">
      <c r="B155" s="31" t="s">
        <v>219</v>
      </c>
      <c r="C155" s="32">
        <f>VLOOKUP(B155,'Dados StatusInvest'!$A:$Z,26,0)</f>
        <v>9085700.7100000009</v>
      </c>
      <c r="D155" s="33">
        <f>VLOOKUP(B155,'Dados StatusInvest'!$A:$Z,20,0)/100</f>
        <v>0.2369</v>
      </c>
      <c r="E155" s="5" t="e">
        <f t="shared" si="14"/>
        <v>#N/A</v>
      </c>
      <c r="F155" s="34">
        <f>IF(ISERROR(1/VLOOKUP(B155,#REF!,13,0)),0,1/VLOOKUP(B155,#REF!,13,0))</f>
        <v>0</v>
      </c>
      <c r="G155" s="35">
        <f t="shared" si="15"/>
        <v>1.0000009999999999</v>
      </c>
      <c r="H155" s="36" t="e">
        <f t="shared" si="16"/>
        <v>#N/A</v>
      </c>
      <c r="M155" s="31" t="s">
        <v>219</v>
      </c>
      <c r="N155" s="32">
        <f>VLOOKUP(M155,'Dados StatusInvest'!$A:$Z,26,0)</f>
        <v>9085700.7100000009</v>
      </c>
      <c r="O155" s="33">
        <f>VLOOKUP(M155,'Dados StatusInvest'!$A:$Z,18,0)/100</f>
        <v>0.24660000000000001</v>
      </c>
      <c r="P155" s="37" t="e">
        <f t="shared" si="17"/>
        <v>#N/A</v>
      </c>
      <c r="Q155" s="38">
        <f>IF(ISERROR(1/VLOOKUP(M155,#REF!,6,0)),0,1/VLOOKUP(M155,#REF!,6,0))</f>
        <v>0</v>
      </c>
      <c r="R155" s="39">
        <f t="shared" si="18"/>
        <v>1.0000009999999999</v>
      </c>
      <c r="S155" s="40" t="e">
        <f t="shared" si="19"/>
        <v>#N/A</v>
      </c>
    </row>
    <row r="156" spans="2:19" ht="16.5" x14ac:dyDescent="0.35">
      <c r="B156" s="31" t="s">
        <v>228</v>
      </c>
      <c r="C156" s="32">
        <f>VLOOKUP(B156,'Dados StatusInvest'!$A:$Z,26,0)</f>
        <v>2629210.79</v>
      </c>
      <c r="D156" s="33">
        <f>VLOOKUP(B156,'Dados StatusInvest'!$A:$Z,20,0)/100</f>
        <v>0.1208</v>
      </c>
      <c r="E156" s="5" t="e">
        <f t="shared" si="14"/>
        <v>#N/A</v>
      </c>
      <c r="F156" s="34">
        <f>IF(ISERROR(1/VLOOKUP(B156,#REF!,13,0)),0,1/VLOOKUP(B156,#REF!,13,0))</f>
        <v>0</v>
      </c>
      <c r="G156" s="35">
        <f t="shared" si="15"/>
        <v>1.0000009999999999</v>
      </c>
      <c r="H156" s="36" t="e">
        <f t="shared" si="16"/>
        <v>#N/A</v>
      </c>
      <c r="M156" s="31" t="s">
        <v>228</v>
      </c>
      <c r="N156" s="32">
        <f>VLOOKUP(M156,'Dados StatusInvest'!$A:$Z,26,0)</f>
        <v>2629210.79</v>
      </c>
      <c r="O156" s="33">
        <f>VLOOKUP(M156,'Dados StatusInvest'!$A:$Z,18,0)/100</f>
        <v>0.15229999999999999</v>
      </c>
      <c r="P156" s="37" t="e">
        <f t="shared" si="17"/>
        <v>#N/A</v>
      </c>
      <c r="Q156" s="38">
        <f>IF(ISERROR(1/VLOOKUP(M156,#REF!,6,0)),0,1/VLOOKUP(M156,#REF!,6,0))</f>
        <v>0</v>
      </c>
      <c r="R156" s="39">
        <f t="shared" si="18"/>
        <v>1.0000009999999999</v>
      </c>
      <c r="S156" s="40" t="e">
        <f t="shared" si="19"/>
        <v>#N/A</v>
      </c>
    </row>
    <row r="157" spans="2:19" ht="16.5" x14ac:dyDescent="0.35">
      <c r="B157" s="31" t="s">
        <v>227</v>
      </c>
      <c r="C157" s="32">
        <f>VLOOKUP(B157,'Dados StatusInvest'!$A:$Z,26,0)</f>
        <v>6270942.1100000003</v>
      </c>
      <c r="D157" s="33">
        <f>VLOOKUP(B157,'Dados StatusInvest'!$A:$Z,20,0)/100</f>
        <v>8.6300000000000002E-2</v>
      </c>
      <c r="E157" s="5" t="e">
        <f t="shared" si="14"/>
        <v>#N/A</v>
      </c>
      <c r="F157" s="34">
        <f>IF(ISERROR(1/VLOOKUP(B157,#REF!,13,0)),0,1/VLOOKUP(B157,#REF!,13,0))</f>
        <v>0</v>
      </c>
      <c r="G157" s="35">
        <f t="shared" si="15"/>
        <v>1.0000009999999999</v>
      </c>
      <c r="H157" s="36" t="e">
        <f t="shared" si="16"/>
        <v>#N/A</v>
      </c>
      <c r="M157" s="31" t="s">
        <v>227</v>
      </c>
      <c r="N157" s="32">
        <f>VLOOKUP(M157,'Dados StatusInvest'!$A:$Z,26,0)</f>
        <v>6270942.1100000003</v>
      </c>
      <c r="O157" s="33">
        <f>VLOOKUP(M157,'Dados StatusInvest'!$A:$Z,18,0)/100</f>
        <v>0.12039999999999999</v>
      </c>
      <c r="P157" s="37" t="e">
        <f t="shared" si="17"/>
        <v>#N/A</v>
      </c>
      <c r="Q157" s="38">
        <f>IF(ISERROR(1/VLOOKUP(M157,#REF!,6,0)),0,1/VLOOKUP(M157,#REF!,6,0))</f>
        <v>0</v>
      </c>
      <c r="R157" s="39">
        <f t="shared" si="18"/>
        <v>1.0000009999999999</v>
      </c>
      <c r="S157" s="40" t="e">
        <f t="shared" si="19"/>
        <v>#N/A</v>
      </c>
    </row>
    <row r="158" spans="2:19" ht="16.5" x14ac:dyDescent="0.35">
      <c r="B158" s="31" t="s">
        <v>267</v>
      </c>
      <c r="C158" s="32">
        <f>VLOOKUP(B158,'Dados StatusInvest'!$A:$Z,26,0)</f>
        <v>3063280.14</v>
      </c>
      <c r="D158" s="33">
        <f>VLOOKUP(B158,'Dados StatusInvest'!$A:$Z,20,0)/100</f>
        <v>7.1099999999999997E-2</v>
      </c>
      <c r="E158" s="5" t="e">
        <f t="shared" si="14"/>
        <v>#N/A</v>
      </c>
      <c r="F158" s="34">
        <f>IF(ISERROR(1/VLOOKUP(B158,#REF!,13,0)),0,1/VLOOKUP(B158,#REF!,13,0))</f>
        <v>0</v>
      </c>
      <c r="G158" s="35">
        <f t="shared" si="15"/>
        <v>1.0000009999999999</v>
      </c>
      <c r="H158" s="36" t="e">
        <f t="shared" si="16"/>
        <v>#N/A</v>
      </c>
      <c r="M158" s="31" t="s">
        <v>267</v>
      </c>
      <c r="N158" s="32">
        <f>VLOOKUP(M158,'Dados StatusInvest'!$A:$Z,26,0)</f>
        <v>3063280.14</v>
      </c>
      <c r="O158" s="33">
        <f>VLOOKUP(M158,'Dados StatusInvest'!$A:$Z,18,0)/100</f>
        <v>4.07E-2</v>
      </c>
      <c r="P158" s="37" t="e">
        <f t="shared" si="17"/>
        <v>#N/A</v>
      </c>
      <c r="Q158" s="38">
        <f>IF(ISERROR(1/VLOOKUP(M158,#REF!,6,0)),0,1/VLOOKUP(M158,#REF!,6,0))</f>
        <v>0</v>
      </c>
      <c r="R158" s="39">
        <f t="shared" si="18"/>
        <v>1.0000009999999999</v>
      </c>
      <c r="S158" s="40" t="e">
        <f t="shared" si="19"/>
        <v>#N/A</v>
      </c>
    </row>
    <row r="159" spans="2:19" ht="16.5" x14ac:dyDescent="0.35">
      <c r="B159" s="31" t="s">
        <v>164</v>
      </c>
      <c r="C159" s="32">
        <f>VLOOKUP(B159,'Dados StatusInvest'!$A:$Z,26,0)</f>
        <v>5928658.79</v>
      </c>
      <c r="D159" s="33">
        <f>VLOOKUP(B159,'Dados StatusInvest'!$A:$Z,20,0)/100</f>
        <v>0.28360000000000002</v>
      </c>
      <c r="E159" s="5" t="e">
        <f t="shared" si="14"/>
        <v>#N/A</v>
      </c>
      <c r="F159" s="34">
        <f>IF(ISERROR(1/VLOOKUP(B159,#REF!,13,0)),0,1/VLOOKUP(B159,#REF!,13,0))</f>
        <v>0</v>
      </c>
      <c r="G159" s="35">
        <f t="shared" si="15"/>
        <v>1.0000009999999999</v>
      </c>
      <c r="H159" s="36" t="e">
        <f t="shared" si="16"/>
        <v>#N/A</v>
      </c>
      <c r="M159" s="31" t="s">
        <v>164</v>
      </c>
      <c r="N159" s="32">
        <f>VLOOKUP(M159,'Dados StatusInvest'!$A:$Z,26,0)</f>
        <v>5928658.79</v>
      </c>
      <c r="O159" s="33">
        <f>VLOOKUP(M159,'Dados StatusInvest'!$A:$Z,18,0)/100</f>
        <v>0.31780000000000003</v>
      </c>
      <c r="P159" s="37" t="e">
        <f t="shared" si="17"/>
        <v>#N/A</v>
      </c>
      <c r="Q159" s="38">
        <f>IF(ISERROR(1/VLOOKUP(M159,#REF!,6,0)),0,1/VLOOKUP(M159,#REF!,6,0))</f>
        <v>0</v>
      </c>
      <c r="R159" s="39">
        <f t="shared" si="18"/>
        <v>1.0000009999999999</v>
      </c>
      <c r="S159" s="40" t="e">
        <f t="shared" si="19"/>
        <v>#N/A</v>
      </c>
    </row>
    <row r="160" spans="2:19" ht="16.5" x14ac:dyDescent="0.35">
      <c r="B160" s="31" t="s">
        <v>275</v>
      </c>
      <c r="C160" s="32">
        <f>VLOOKUP(B160,'Dados StatusInvest'!$A:$Z,26,0)</f>
        <v>25243573.75</v>
      </c>
      <c r="D160" s="33">
        <f>VLOOKUP(B160,'Dados StatusInvest'!$A:$Z,20,0)/100</f>
        <v>-0.46130000000000004</v>
      </c>
      <c r="E160" s="5" t="e">
        <f t="shared" si="14"/>
        <v>#N/A</v>
      </c>
      <c r="F160" s="34">
        <f>IF(ISERROR(1/VLOOKUP(B160,#REF!,13,0)),0,1/VLOOKUP(B160,#REF!,13,0))</f>
        <v>0</v>
      </c>
      <c r="G160" s="35">
        <f t="shared" si="15"/>
        <v>1.0000009999999999</v>
      </c>
      <c r="H160" s="36" t="e">
        <f t="shared" si="16"/>
        <v>#N/A</v>
      </c>
      <c r="M160" s="31" t="s">
        <v>275</v>
      </c>
      <c r="N160" s="32">
        <f>VLOOKUP(M160,'Dados StatusInvest'!$A:$Z,26,0)</f>
        <v>25243573.75</v>
      </c>
      <c r="O160" s="33">
        <f>VLOOKUP(M160,'Dados StatusInvest'!$A:$Z,18,0)/100</f>
        <v>-0.41509999999999997</v>
      </c>
      <c r="P160" s="37" t="e">
        <f t="shared" si="17"/>
        <v>#N/A</v>
      </c>
      <c r="Q160" s="38">
        <f>IF(ISERROR(1/VLOOKUP(M160,#REF!,6,0)),0,1/VLOOKUP(M160,#REF!,6,0))</f>
        <v>0</v>
      </c>
      <c r="R160" s="39">
        <f t="shared" si="18"/>
        <v>1.0000009999999999</v>
      </c>
      <c r="S160" s="40" t="e">
        <f t="shared" si="19"/>
        <v>#N/A</v>
      </c>
    </row>
    <row r="161" spans="2:19" ht="16.5" x14ac:dyDescent="0.35">
      <c r="B161" s="31" t="s">
        <v>236</v>
      </c>
      <c r="C161" s="32" t="e">
        <f>VLOOKUP(B161,'Dados StatusInvest'!$A:$Z,26,0)</f>
        <v>#N/A</v>
      </c>
      <c r="D161" s="33" t="e">
        <f>VLOOKUP(B161,'Dados StatusInvest'!$A:$Z,20,0)/100</f>
        <v>#N/A</v>
      </c>
      <c r="E161" s="5" t="e">
        <f t="shared" si="14"/>
        <v>#N/A</v>
      </c>
      <c r="F161" s="34">
        <f>IF(ISERROR(1/VLOOKUP(B161,#REF!,13,0)),0,1/VLOOKUP(B161,#REF!,13,0))</f>
        <v>0</v>
      </c>
      <c r="G161" s="35">
        <f t="shared" si="15"/>
        <v>1.0000009999999999</v>
      </c>
      <c r="H161" s="36" t="e">
        <f t="shared" si="16"/>
        <v>#N/A</v>
      </c>
      <c r="M161" s="31" t="s">
        <v>236</v>
      </c>
      <c r="N161" s="32" t="e">
        <f>VLOOKUP(M161,'Dados StatusInvest'!$A:$Z,26,0)</f>
        <v>#N/A</v>
      </c>
      <c r="O161" s="33" t="e">
        <f>VLOOKUP(M161,'Dados StatusInvest'!$A:$Z,18,0)/100</f>
        <v>#N/A</v>
      </c>
      <c r="P161" s="37" t="e">
        <f t="shared" si="17"/>
        <v>#N/A</v>
      </c>
      <c r="Q161" s="38">
        <f>IF(ISERROR(1/VLOOKUP(M161,#REF!,6,0)),0,1/VLOOKUP(M161,#REF!,6,0))</f>
        <v>0</v>
      </c>
      <c r="R161" s="39">
        <f t="shared" si="18"/>
        <v>1.0000009999999999</v>
      </c>
      <c r="S161" s="40" t="e">
        <f t="shared" si="19"/>
        <v>#N/A</v>
      </c>
    </row>
    <row r="162" spans="2:19" ht="16.5" x14ac:dyDescent="0.35">
      <c r="B162" s="31" t="s">
        <v>1710</v>
      </c>
      <c r="C162" s="32" t="e">
        <f>VLOOKUP(B162,'Dados StatusInvest'!$A:$Z,26,0)</f>
        <v>#N/A</v>
      </c>
      <c r="D162" s="33" t="e">
        <f>VLOOKUP(B162,'Dados StatusInvest'!$A:$Z,20,0)/100</f>
        <v>#N/A</v>
      </c>
      <c r="E162" s="5" t="e">
        <f t="shared" si="14"/>
        <v>#N/A</v>
      </c>
      <c r="F162" s="34">
        <f>IF(ISERROR(1/VLOOKUP(B162,#REF!,13,0)),0,1/VLOOKUP(B162,#REF!,13,0))</f>
        <v>0</v>
      </c>
      <c r="G162" s="35">
        <f t="shared" si="15"/>
        <v>1.0000009999999999</v>
      </c>
      <c r="H162" s="36" t="e">
        <f t="shared" si="16"/>
        <v>#N/A</v>
      </c>
      <c r="M162" s="31" t="s">
        <v>1710</v>
      </c>
      <c r="N162" s="32" t="e">
        <f>VLOOKUP(M162,'Dados StatusInvest'!$A:$Z,26,0)</f>
        <v>#N/A</v>
      </c>
      <c r="O162" s="33" t="e">
        <f>VLOOKUP(M162,'Dados StatusInvest'!$A:$Z,18,0)/100</f>
        <v>#N/A</v>
      </c>
      <c r="P162" s="37" t="e">
        <f t="shared" si="17"/>
        <v>#N/A</v>
      </c>
      <c r="Q162" s="38">
        <f>IF(ISERROR(1/VLOOKUP(M162,#REF!,6,0)),0,1/VLOOKUP(M162,#REF!,6,0))</f>
        <v>0</v>
      </c>
      <c r="R162" s="39">
        <f t="shared" si="18"/>
        <v>1.0000009999999999</v>
      </c>
      <c r="S162" s="40" t="e">
        <f t="shared" si="19"/>
        <v>#N/A</v>
      </c>
    </row>
    <row r="163" spans="2:19" ht="16.5" x14ac:dyDescent="0.35">
      <c r="B163" s="31" t="s">
        <v>167</v>
      </c>
      <c r="C163" s="32">
        <f>VLOOKUP(B163,'Dados StatusInvest'!$A:$Z,26,0)</f>
        <v>19807780.5</v>
      </c>
      <c r="D163" s="33">
        <f>VLOOKUP(B163,'Dados StatusInvest'!$A:$Z,20,0)/100</f>
        <v>0.50240000000000007</v>
      </c>
      <c r="E163" s="5" t="e">
        <f t="shared" si="14"/>
        <v>#N/A</v>
      </c>
      <c r="F163" s="34">
        <f>IF(ISERROR(1/VLOOKUP(B163,#REF!,13,0)),0,1/VLOOKUP(B163,#REF!,13,0))</f>
        <v>0</v>
      </c>
      <c r="G163" s="35">
        <f t="shared" si="15"/>
        <v>1.0000009999999999</v>
      </c>
      <c r="H163" s="36" t="e">
        <f t="shared" si="16"/>
        <v>#N/A</v>
      </c>
      <c r="M163" s="31" t="s">
        <v>167</v>
      </c>
      <c r="N163" s="32">
        <f>VLOOKUP(M163,'Dados StatusInvest'!$A:$Z,26,0)</f>
        <v>19807780.5</v>
      </c>
      <c r="O163" s="33">
        <f>VLOOKUP(M163,'Dados StatusInvest'!$A:$Z,18,0)/100</f>
        <v>0.81469999999999998</v>
      </c>
      <c r="P163" s="37" t="e">
        <f t="shared" si="17"/>
        <v>#N/A</v>
      </c>
      <c r="Q163" s="38">
        <f>IF(ISERROR(1/VLOOKUP(M163,#REF!,6,0)),0,1/VLOOKUP(M163,#REF!,6,0))</f>
        <v>0</v>
      </c>
      <c r="R163" s="39">
        <f t="shared" si="18"/>
        <v>1.0000009999999999</v>
      </c>
      <c r="S163" s="40" t="e">
        <f t="shared" si="19"/>
        <v>#N/A</v>
      </c>
    </row>
    <row r="164" spans="2:19" ht="16.5" x14ac:dyDescent="0.35">
      <c r="B164" s="31" t="s">
        <v>312</v>
      </c>
      <c r="C164" s="32">
        <f>VLOOKUP(B164,'Dados StatusInvest'!$A:$Z,26,0)</f>
        <v>653919.5</v>
      </c>
      <c r="D164" s="33">
        <f>VLOOKUP(B164,'Dados StatusInvest'!$A:$Z,20,0)/100</f>
        <v>8.2400000000000001E-2</v>
      </c>
      <c r="E164" s="5" t="e">
        <f t="shared" si="14"/>
        <v>#N/A</v>
      </c>
      <c r="F164" s="34">
        <f>IF(ISERROR(1/VLOOKUP(B164,#REF!,13,0)),0,1/VLOOKUP(B164,#REF!,13,0))</f>
        <v>0</v>
      </c>
      <c r="G164" s="35">
        <f t="shared" si="15"/>
        <v>1.0000009999999999</v>
      </c>
      <c r="H164" s="36" t="e">
        <f t="shared" si="16"/>
        <v>#N/A</v>
      </c>
      <c r="M164" s="31" t="s">
        <v>312</v>
      </c>
      <c r="N164" s="32">
        <f>VLOOKUP(M164,'Dados StatusInvest'!$A:$Z,26,0)</f>
        <v>653919.5</v>
      </c>
      <c r="O164" s="33">
        <f>VLOOKUP(M164,'Dados StatusInvest'!$A:$Z,18,0)/100</f>
        <v>8.6999999999999994E-2</v>
      </c>
      <c r="P164" s="37" t="e">
        <f t="shared" si="17"/>
        <v>#N/A</v>
      </c>
      <c r="Q164" s="38">
        <f>IF(ISERROR(1/VLOOKUP(M164,#REF!,6,0)),0,1/VLOOKUP(M164,#REF!,6,0))</f>
        <v>0</v>
      </c>
      <c r="R164" s="39">
        <f t="shared" si="18"/>
        <v>1.0000009999999999</v>
      </c>
      <c r="S164" s="40" t="e">
        <f t="shared" si="19"/>
        <v>#N/A</v>
      </c>
    </row>
    <row r="165" spans="2:19" ht="16.5" x14ac:dyDescent="0.35">
      <c r="B165" s="31" t="s">
        <v>188</v>
      </c>
      <c r="C165" s="32">
        <f>VLOOKUP(B165,'Dados StatusInvest'!$A:$Z,26,0)</f>
        <v>7175703.8200000003</v>
      </c>
      <c r="D165" s="33">
        <f>VLOOKUP(B165,'Dados StatusInvest'!$A:$Z,20,0)/100</f>
        <v>2.7000000000000003E-2</v>
      </c>
      <c r="E165" s="5" t="e">
        <f t="shared" si="14"/>
        <v>#N/A</v>
      </c>
      <c r="F165" s="34">
        <f>IF(ISERROR(1/VLOOKUP(B165,#REF!,13,0)),0,1/VLOOKUP(B165,#REF!,13,0))</f>
        <v>0</v>
      </c>
      <c r="G165" s="35">
        <f t="shared" si="15"/>
        <v>1.0000009999999999</v>
      </c>
      <c r="H165" s="36" t="e">
        <f t="shared" si="16"/>
        <v>#N/A</v>
      </c>
      <c r="M165" s="31" t="s">
        <v>188</v>
      </c>
      <c r="N165" s="32">
        <f>VLOOKUP(M165,'Dados StatusInvest'!$A:$Z,26,0)</f>
        <v>7175703.8200000003</v>
      </c>
      <c r="O165" s="33">
        <f>VLOOKUP(M165,'Dados StatusInvest'!$A:$Z,18,0)/100</f>
        <v>-2.7900000000000001E-2</v>
      </c>
      <c r="P165" s="37" t="e">
        <f t="shared" si="17"/>
        <v>#N/A</v>
      </c>
      <c r="Q165" s="38">
        <f>IF(ISERROR(1/VLOOKUP(M165,#REF!,6,0)),0,1/VLOOKUP(M165,#REF!,6,0))</f>
        <v>0</v>
      </c>
      <c r="R165" s="39">
        <f t="shared" si="18"/>
        <v>1.0000009999999999</v>
      </c>
      <c r="S165" s="40" t="e">
        <f t="shared" si="19"/>
        <v>#N/A</v>
      </c>
    </row>
    <row r="166" spans="2:19" ht="16.5" x14ac:dyDescent="0.35">
      <c r="B166" s="31" t="s">
        <v>265</v>
      </c>
      <c r="C166" s="32">
        <f>VLOOKUP(B166,'Dados StatusInvest'!$A:$Z,26,0)</f>
        <v>2326812</v>
      </c>
      <c r="D166" s="33">
        <f>VLOOKUP(B166,'Dados StatusInvest'!$A:$Z,20,0)/100</f>
        <v>0.1421</v>
      </c>
      <c r="E166" s="5" t="e">
        <f t="shared" si="14"/>
        <v>#N/A</v>
      </c>
      <c r="F166" s="34">
        <f>IF(ISERROR(1/VLOOKUP(B166,#REF!,13,0)),0,1/VLOOKUP(B166,#REF!,13,0))</f>
        <v>0</v>
      </c>
      <c r="G166" s="35">
        <f t="shared" si="15"/>
        <v>1.0000009999999999</v>
      </c>
      <c r="H166" s="36" t="e">
        <f t="shared" si="16"/>
        <v>#N/A</v>
      </c>
      <c r="M166" s="31" t="s">
        <v>265</v>
      </c>
      <c r="N166" s="32">
        <f>VLOOKUP(M166,'Dados StatusInvest'!$A:$Z,26,0)</f>
        <v>2326812</v>
      </c>
      <c r="O166" s="33">
        <f>VLOOKUP(M166,'Dados StatusInvest'!$A:$Z,18,0)/100</f>
        <v>0.42170000000000002</v>
      </c>
      <c r="P166" s="37" t="e">
        <f t="shared" si="17"/>
        <v>#N/A</v>
      </c>
      <c r="Q166" s="38">
        <f>IF(ISERROR(1/VLOOKUP(M166,#REF!,6,0)),0,1/VLOOKUP(M166,#REF!,6,0))</f>
        <v>0</v>
      </c>
      <c r="R166" s="39">
        <f t="shared" si="18"/>
        <v>1.0000009999999999</v>
      </c>
      <c r="S166" s="40" t="e">
        <f t="shared" si="19"/>
        <v>#N/A</v>
      </c>
    </row>
    <row r="167" spans="2:19" ht="16.5" x14ac:dyDescent="0.35">
      <c r="B167" s="31" t="s">
        <v>270</v>
      </c>
      <c r="C167" s="32">
        <f>VLOOKUP(B167,'Dados StatusInvest'!$A:$Z,26,0)</f>
        <v>731907.04</v>
      </c>
      <c r="D167" s="33">
        <f>VLOOKUP(B167,'Dados StatusInvest'!$A:$Z,20,0)/100</f>
        <v>0.15240000000000001</v>
      </c>
      <c r="E167" s="5" t="e">
        <f t="shared" si="14"/>
        <v>#N/A</v>
      </c>
      <c r="F167" s="34">
        <f>IF(ISERROR(1/VLOOKUP(B167,#REF!,13,0)),0,1/VLOOKUP(B167,#REF!,13,0))</f>
        <v>0</v>
      </c>
      <c r="G167" s="35">
        <f t="shared" si="15"/>
        <v>1.0000009999999999</v>
      </c>
      <c r="H167" s="36" t="e">
        <f t="shared" si="16"/>
        <v>#N/A</v>
      </c>
      <c r="M167" s="31" t="s">
        <v>270</v>
      </c>
      <c r="N167" s="32">
        <f>VLOOKUP(M167,'Dados StatusInvest'!$A:$Z,26,0)</f>
        <v>731907.04</v>
      </c>
      <c r="O167" s="33">
        <f>VLOOKUP(M167,'Dados StatusInvest'!$A:$Z,18,0)/100</f>
        <v>0.22670000000000001</v>
      </c>
      <c r="P167" s="37" t="e">
        <f t="shared" si="17"/>
        <v>#N/A</v>
      </c>
      <c r="Q167" s="38">
        <f>IF(ISERROR(1/VLOOKUP(M167,#REF!,6,0)),0,1/VLOOKUP(M167,#REF!,6,0))</f>
        <v>0</v>
      </c>
      <c r="R167" s="39">
        <f t="shared" si="18"/>
        <v>1.0000009999999999</v>
      </c>
      <c r="S167" s="40" t="e">
        <f t="shared" si="19"/>
        <v>#N/A</v>
      </c>
    </row>
    <row r="168" spans="2:19" ht="16.5" x14ac:dyDescent="0.35">
      <c r="B168" s="31" t="s">
        <v>149</v>
      </c>
      <c r="C168" s="32">
        <f>VLOOKUP(B168,'Dados StatusInvest'!$A:$Z,26,0)</f>
        <v>4779481.93</v>
      </c>
      <c r="D168" s="33">
        <f>VLOOKUP(B168,'Dados StatusInvest'!$A:$Z,20,0)/100</f>
        <v>0.26600000000000001</v>
      </c>
      <c r="E168" s="5" t="e">
        <f t="shared" si="14"/>
        <v>#N/A</v>
      </c>
      <c r="F168" s="34">
        <f>IF(ISERROR(1/VLOOKUP(B168,#REF!,13,0)),0,1/VLOOKUP(B168,#REF!,13,0))</f>
        <v>0</v>
      </c>
      <c r="G168" s="35">
        <f t="shared" si="15"/>
        <v>1.0000009999999999</v>
      </c>
      <c r="H168" s="36" t="e">
        <f t="shared" si="16"/>
        <v>#N/A</v>
      </c>
      <c r="M168" s="31" t="s">
        <v>149</v>
      </c>
      <c r="N168" s="32">
        <f>VLOOKUP(M168,'Dados StatusInvest'!$A:$Z,26,0)</f>
        <v>4779481.93</v>
      </c>
      <c r="O168" s="33">
        <f>VLOOKUP(M168,'Dados StatusInvest'!$A:$Z,18,0)/100</f>
        <v>0.52239999999999998</v>
      </c>
      <c r="P168" s="37" t="e">
        <f t="shared" si="17"/>
        <v>#N/A</v>
      </c>
      <c r="Q168" s="38">
        <f>IF(ISERROR(1/VLOOKUP(M168,#REF!,6,0)),0,1/VLOOKUP(M168,#REF!,6,0))</f>
        <v>0</v>
      </c>
      <c r="R168" s="39">
        <f t="shared" si="18"/>
        <v>1.0000009999999999</v>
      </c>
      <c r="S168" s="40" t="e">
        <f t="shared" si="19"/>
        <v>#N/A</v>
      </c>
    </row>
    <row r="169" spans="2:19" ht="16.5" x14ac:dyDescent="0.35">
      <c r="B169" s="31" t="s">
        <v>259</v>
      </c>
      <c r="C169" s="32">
        <f>VLOOKUP(B169,'Dados StatusInvest'!$A:$Z,26,0)</f>
        <v>1175211.96</v>
      </c>
      <c r="D169" s="33">
        <f>VLOOKUP(B169,'Dados StatusInvest'!$A:$Z,20,0)/100</f>
        <v>0.13789999999999999</v>
      </c>
      <c r="E169" s="5" t="e">
        <f t="shared" si="14"/>
        <v>#N/A</v>
      </c>
      <c r="F169" s="34">
        <f>IF(ISERROR(1/VLOOKUP(B169,#REF!,13,0)),0,1/VLOOKUP(B169,#REF!,13,0))</f>
        <v>0</v>
      </c>
      <c r="G169" s="35">
        <f t="shared" si="15"/>
        <v>1.0000009999999999</v>
      </c>
      <c r="H169" s="36" t="e">
        <f t="shared" si="16"/>
        <v>#N/A</v>
      </c>
      <c r="M169" s="31" t="s">
        <v>259</v>
      </c>
      <c r="N169" s="32">
        <f>VLOOKUP(M169,'Dados StatusInvest'!$A:$Z,26,0)</f>
        <v>1175211.96</v>
      </c>
      <c r="O169" s="33">
        <f>VLOOKUP(M169,'Dados StatusInvest'!$A:$Z,18,0)/100</f>
        <v>0.21640000000000001</v>
      </c>
      <c r="P169" s="37" t="e">
        <f t="shared" si="17"/>
        <v>#N/A</v>
      </c>
      <c r="Q169" s="38">
        <f>IF(ISERROR(1/VLOOKUP(M169,#REF!,6,0)),0,1/VLOOKUP(M169,#REF!,6,0))</f>
        <v>0</v>
      </c>
      <c r="R169" s="39">
        <f t="shared" si="18"/>
        <v>1.0000009999999999</v>
      </c>
      <c r="S169" s="40" t="e">
        <f t="shared" si="19"/>
        <v>#N/A</v>
      </c>
    </row>
    <row r="170" spans="2:19" ht="16.5" x14ac:dyDescent="0.35">
      <c r="B170" s="31" t="s">
        <v>144</v>
      </c>
      <c r="C170" s="32">
        <f>VLOOKUP(B170,'Dados StatusInvest'!$A:$Z,26,0)</f>
        <v>16088449.460000001</v>
      </c>
      <c r="D170" s="33">
        <f>VLOOKUP(B170,'Dados StatusInvest'!$A:$Z,20,0)/100</f>
        <v>0.29719999999999996</v>
      </c>
      <c r="E170" s="5" t="e">
        <f t="shared" si="14"/>
        <v>#N/A</v>
      </c>
      <c r="F170" s="34">
        <f>IF(ISERROR(1/VLOOKUP(B170,#REF!,13,0)),0,1/VLOOKUP(B170,#REF!,13,0))</f>
        <v>0</v>
      </c>
      <c r="G170" s="35">
        <f t="shared" si="15"/>
        <v>1.0000009999999999</v>
      </c>
      <c r="H170" s="36" t="e">
        <f t="shared" si="16"/>
        <v>#N/A</v>
      </c>
      <c r="M170" s="31" t="s">
        <v>144</v>
      </c>
      <c r="N170" s="32">
        <f>VLOOKUP(M170,'Dados StatusInvest'!$A:$Z,26,0)</f>
        <v>16088449.460000001</v>
      </c>
      <c r="O170" s="33">
        <f>VLOOKUP(M170,'Dados StatusInvest'!$A:$Z,18,0)/100</f>
        <v>0.31819999999999998</v>
      </c>
      <c r="P170" s="37" t="e">
        <f t="shared" si="17"/>
        <v>#N/A</v>
      </c>
      <c r="Q170" s="38">
        <f>IF(ISERROR(1/VLOOKUP(M170,#REF!,6,0)),0,1/VLOOKUP(M170,#REF!,6,0))</f>
        <v>0</v>
      </c>
      <c r="R170" s="39">
        <f t="shared" si="18"/>
        <v>1.0000009999999999</v>
      </c>
      <c r="S170" s="40" t="e">
        <f t="shared" si="19"/>
        <v>#N/A</v>
      </c>
    </row>
    <row r="171" spans="2:19" ht="16.5" x14ac:dyDescent="0.35">
      <c r="B171" s="31" t="s">
        <v>247</v>
      </c>
      <c r="C171" s="32">
        <f>VLOOKUP(B171,'Dados StatusInvest'!$A:$Z,26,0)</f>
        <v>3695874.54</v>
      </c>
      <c r="D171" s="33">
        <f>VLOOKUP(B171,'Dados StatusInvest'!$A:$Z,20,0)/100</f>
        <v>0.19539999999999999</v>
      </c>
      <c r="E171" s="5" t="e">
        <f t="shared" si="14"/>
        <v>#N/A</v>
      </c>
      <c r="F171" s="34">
        <f>IF(ISERROR(1/VLOOKUP(B171,#REF!,13,0)),0,1/VLOOKUP(B171,#REF!,13,0))</f>
        <v>0</v>
      </c>
      <c r="G171" s="35">
        <f t="shared" si="15"/>
        <v>1.0000009999999999</v>
      </c>
      <c r="H171" s="36" t="e">
        <f t="shared" si="16"/>
        <v>#N/A</v>
      </c>
      <c r="M171" s="31" t="s">
        <v>247</v>
      </c>
      <c r="N171" s="32">
        <f>VLOOKUP(M171,'Dados StatusInvest'!$A:$Z,26,0)</f>
        <v>3695874.54</v>
      </c>
      <c r="O171" s="33">
        <f>VLOOKUP(M171,'Dados StatusInvest'!$A:$Z,18,0)/100</f>
        <v>0.25129999999999997</v>
      </c>
      <c r="P171" s="37" t="e">
        <f t="shared" si="17"/>
        <v>#N/A</v>
      </c>
      <c r="Q171" s="38">
        <f>IF(ISERROR(1/VLOOKUP(M171,#REF!,6,0)),0,1/VLOOKUP(M171,#REF!,6,0))</f>
        <v>0</v>
      </c>
      <c r="R171" s="39">
        <f t="shared" si="18"/>
        <v>1.0000009999999999</v>
      </c>
      <c r="S171" s="40" t="e">
        <f t="shared" si="19"/>
        <v>#N/A</v>
      </c>
    </row>
    <row r="172" spans="2:19" ht="16.5" x14ac:dyDescent="0.35">
      <c r="B172" s="31" t="s">
        <v>88</v>
      </c>
      <c r="C172" s="32">
        <f>VLOOKUP(B172,'Dados StatusInvest'!$A:$Z,26,0)</f>
        <v>86840810.459999993</v>
      </c>
      <c r="D172" s="33">
        <f>VLOOKUP(B172,'Dados StatusInvest'!$A:$Z,20,0)/100</f>
        <v>7.5499999999999998E-2</v>
      </c>
      <c r="E172" s="5" t="e">
        <f t="shared" si="14"/>
        <v>#N/A</v>
      </c>
      <c r="F172" s="34">
        <f>IF(ISERROR(1/VLOOKUP(B172,#REF!,13,0)),0,1/VLOOKUP(B172,#REF!,13,0))</f>
        <v>0</v>
      </c>
      <c r="G172" s="35">
        <f t="shared" si="15"/>
        <v>1.0000009999999999</v>
      </c>
      <c r="H172" s="36" t="e">
        <f t="shared" si="16"/>
        <v>#N/A</v>
      </c>
      <c r="M172" s="31" t="s">
        <v>88</v>
      </c>
      <c r="N172" s="32">
        <f>VLOOKUP(M172,'Dados StatusInvest'!$A:$Z,26,0)</f>
        <v>86840810.459999993</v>
      </c>
      <c r="O172" s="33">
        <f>VLOOKUP(M172,'Dados StatusInvest'!$A:$Z,18,0)/100</f>
        <v>8.6500000000000007E-2</v>
      </c>
      <c r="P172" s="37" t="e">
        <f t="shared" si="17"/>
        <v>#N/A</v>
      </c>
      <c r="Q172" s="38">
        <f>IF(ISERROR(1/VLOOKUP(M172,#REF!,6,0)),0,1/VLOOKUP(M172,#REF!,6,0))</f>
        <v>0</v>
      </c>
      <c r="R172" s="39">
        <f t="shared" si="18"/>
        <v>1.0000009999999999</v>
      </c>
      <c r="S172" s="40" t="e">
        <f t="shared" si="19"/>
        <v>#N/A</v>
      </c>
    </row>
    <row r="173" spans="2:19" ht="16.5" x14ac:dyDescent="0.35">
      <c r="B173" s="31" t="s">
        <v>183</v>
      </c>
      <c r="C173" s="32">
        <f>VLOOKUP(B173,'Dados StatusInvest'!$A:$Z,26,0)</f>
        <v>9796295.5</v>
      </c>
      <c r="D173" s="33">
        <f>VLOOKUP(B173,'Dados StatusInvest'!$A:$Z,20,0)/100</f>
        <v>0</v>
      </c>
      <c r="E173" s="5" t="e">
        <f t="shared" si="14"/>
        <v>#N/A</v>
      </c>
      <c r="F173" s="34">
        <f>IF(ISERROR(1/VLOOKUP(B173,#REF!,13,0)),0,1/VLOOKUP(B173,#REF!,13,0))</f>
        <v>0</v>
      </c>
      <c r="G173" s="35">
        <f t="shared" si="15"/>
        <v>1.0000009999999999</v>
      </c>
      <c r="H173" s="36" t="e">
        <f t="shared" si="16"/>
        <v>#N/A</v>
      </c>
      <c r="M173" s="31" t="s">
        <v>183</v>
      </c>
      <c r="N173" s="32">
        <f>VLOOKUP(M173,'Dados StatusInvest'!$A:$Z,26,0)</f>
        <v>9796295.5</v>
      </c>
      <c r="O173" s="33">
        <f>VLOOKUP(M173,'Dados StatusInvest'!$A:$Z,18,0)/100</f>
        <v>-2.2000000000000001E-3</v>
      </c>
      <c r="P173" s="37" t="e">
        <f t="shared" si="17"/>
        <v>#N/A</v>
      </c>
      <c r="Q173" s="38">
        <f>IF(ISERROR(1/VLOOKUP(M173,#REF!,6,0)),0,1/VLOOKUP(M173,#REF!,6,0))</f>
        <v>0</v>
      </c>
      <c r="R173" s="39">
        <f t="shared" si="18"/>
        <v>1.0000009999999999</v>
      </c>
      <c r="S173" s="40" t="e">
        <f t="shared" si="19"/>
        <v>#N/A</v>
      </c>
    </row>
    <row r="174" spans="2:19" ht="16.5" x14ac:dyDescent="0.35">
      <c r="B174" s="31" t="s">
        <v>226</v>
      </c>
      <c r="C174" s="32">
        <f>VLOOKUP(B174,'Dados StatusInvest'!$A:$Z,26,0)</f>
        <v>11541681.82</v>
      </c>
      <c r="D174" s="33">
        <f>VLOOKUP(B174,'Dados StatusInvest'!$A:$Z,20,0)/100</f>
        <v>0.42270000000000002</v>
      </c>
      <c r="E174" s="5" t="e">
        <f t="shared" si="14"/>
        <v>#N/A</v>
      </c>
      <c r="F174" s="34">
        <f>IF(ISERROR(1/VLOOKUP(B174,#REF!,13,0)),0,1/VLOOKUP(B174,#REF!,13,0))</f>
        <v>0</v>
      </c>
      <c r="G174" s="35">
        <f t="shared" si="15"/>
        <v>1.0000009999999999</v>
      </c>
      <c r="H174" s="36" t="e">
        <f t="shared" si="16"/>
        <v>#N/A</v>
      </c>
      <c r="M174" s="31" t="s">
        <v>226</v>
      </c>
      <c r="N174" s="32">
        <f>VLOOKUP(M174,'Dados StatusInvest'!$A:$Z,26,0)</f>
        <v>11541681.82</v>
      </c>
      <c r="O174" s="33">
        <f>VLOOKUP(M174,'Dados StatusInvest'!$A:$Z,18,0)/100</f>
        <v>0.46840000000000004</v>
      </c>
      <c r="P174" s="37" t="e">
        <f t="shared" si="17"/>
        <v>#N/A</v>
      </c>
      <c r="Q174" s="38">
        <f>IF(ISERROR(1/VLOOKUP(M174,#REF!,6,0)),0,1/VLOOKUP(M174,#REF!,6,0))</f>
        <v>0</v>
      </c>
      <c r="R174" s="39">
        <f t="shared" si="18"/>
        <v>1.0000009999999999</v>
      </c>
      <c r="S174" s="40" t="e">
        <f t="shared" si="19"/>
        <v>#N/A</v>
      </c>
    </row>
    <row r="175" spans="2:19" ht="16.5" x14ac:dyDescent="0.35">
      <c r="B175" s="31" t="s">
        <v>239</v>
      </c>
      <c r="C175" s="32">
        <f>VLOOKUP(B175,'Dados StatusInvest'!$A:$Z,26,0)</f>
        <v>1717171.46</v>
      </c>
      <c r="D175" s="33">
        <f>VLOOKUP(B175,'Dados StatusInvest'!$A:$Z,20,0)/100</f>
        <v>0.14810000000000001</v>
      </c>
      <c r="E175" s="5" t="e">
        <f t="shared" si="14"/>
        <v>#N/A</v>
      </c>
      <c r="F175" s="34">
        <f>IF(ISERROR(1/VLOOKUP(B175,#REF!,13,0)),0,1/VLOOKUP(B175,#REF!,13,0))</f>
        <v>0</v>
      </c>
      <c r="G175" s="35">
        <f t="shared" si="15"/>
        <v>1.0000009999999999</v>
      </c>
      <c r="H175" s="36" t="e">
        <f t="shared" si="16"/>
        <v>#N/A</v>
      </c>
      <c r="M175" s="31" t="s">
        <v>239</v>
      </c>
      <c r="N175" s="32">
        <f>VLOOKUP(M175,'Dados StatusInvest'!$A:$Z,26,0)</f>
        <v>1717171.46</v>
      </c>
      <c r="O175" s="33">
        <f>VLOOKUP(M175,'Dados StatusInvest'!$A:$Z,18,0)/100</f>
        <v>0.17829999999999999</v>
      </c>
      <c r="P175" s="37" t="e">
        <f t="shared" si="17"/>
        <v>#N/A</v>
      </c>
      <c r="Q175" s="38">
        <f>IF(ISERROR(1/VLOOKUP(M175,#REF!,6,0)),0,1/VLOOKUP(M175,#REF!,6,0))</f>
        <v>0</v>
      </c>
      <c r="R175" s="39">
        <f t="shared" si="18"/>
        <v>1.0000009999999999</v>
      </c>
      <c r="S175" s="40" t="e">
        <f t="shared" si="19"/>
        <v>#N/A</v>
      </c>
    </row>
    <row r="176" spans="2:19" ht="16.5" x14ac:dyDescent="0.35">
      <c r="B176" s="31" t="s">
        <v>146</v>
      </c>
      <c r="C176" s="32">
        <f>VLOOKUP(B176,'Dados StatusInvest'!$A:$Z,26,0)</f>
        <v>12981245.609999999</v>
      </c>
      <c r="D176" s="33">
        <f>VLOOKUP(B176,'Dados StatusInvest'!$A:$Z,20,0)/100</f>
        <v>0.50460000000000005</v>
      </c>
      <c r="E176" s="5" t="e">
        <f t="shared" si="14"/>
        <v>#N/A</v>
      </c>
      <c r="F176" s="34">
        <f>IF(ISERROR(1/VLOOKUP(B176,#REF!,13,0)),0,1/VLOOKUP(B176,#REF!,13,0))</f>
        <v>0</v>
      </c>
      <c r="G176" s="35">
        <f t="shared" si="15"/>
        <v>1.0000009999999999</v>
      </c>
      <c r="H176" s="36" t="e">
        <f t="shared" si="16"/>
        <v>#N/A</v>
      </c>
      <c r="M176" s="31" t="s">
        <v>146</v>
      </c>
      <c r="N176" s="32">
        <f>VLOOKUP(M176,'Dados StatusInvest'!$A:$Z,26,0)</f>
        <v>12981245.609999999</v>
      </c>
      <c r="O176" s="33">
        <f>VLOOKUP(M176,'Dados StatusInvest'!$A:$Z,18,0)/100</f>
        <v>0.86010000000000009</v>
      </c>
      <c r="P176" s="37" t="e">
        <f t="shared" si="17"/>
        <v>#N/A</v>
      </c>
      <c r="Q176" s="38">
        <f>IF(ISERROR(1/VLOOKUP(M176,#REF!,6,0)),0,1/VLOOKUP(M176,#REF!,6,0))</f>
        <v>0</v>
      </c>
      <c r="R176" s="39">
        <f t="shared" si="18"/>
        <v>1.0000009999999999</v>
      </c>
      <c r="S176" s="40" t="e">
        <f t="shared" si="19"/>
        <v>#N/A</v>
      </c>
    </row>
    <row r="177" spans="2:19" ht="16.5" x14ac:dyDescent="0.35">
      <c r="B177" s="31" t="s">
        <v>287</v>
      </c>
      <c r="C177" s="32">
        <f>VLOOKUP(B177,'Dados StatusInvest'!$A:$Z,26,0)</f>
        <v>1049108.29</v>
      </c>
      <c r="D177" s="33">
        <f>VLOOKUP(B177,'Dados StatusInvest'!$A:$Z,20,0)/100</f>
        <v>0.18510000000000001</v>
      </c>
      <c r="E177" s="5" t="e">
        <f t="shared" si="14"/>
        <v>#N/A</v>
      </c>
      <c r="F177" s="34">
        <f>IF(ISERROR(1/VLOOKUP(B177,#REF!,13,0)),0,1/VLOOKUP(B177,#REF!,13,0))</f>
        <v>0</v>
      </c>
      <c r="G177" s="35">
        <f t="shared" si="15"/>
        <v>1.0000009999999999</v>
      </c>
      <c r="H177" s="36" t="e">
        <f t="shared" si="16"/>
        <v>#N/A</v>
      </c>
      <c r="M177" s="31" t="s">
        <v>287</v>
      </c>
      <c r="N177" s="32">
        <f>VLOOKUP(M177,'Dados StatusInvest'!$A:$Z,26,0)</f>
        <v>1049108.29</v>
      </c>
      <c r="O177" s="33">
        <f>VLOOKUP(M177,'Dados StatusInvest'!$A:$Z,18,0)/100</f>
        <v>0.20920000000000002</v>
      </c>
      <c r="P177" s="37" t="e">
        <f t="shared" si="17"/>
        <v>#N/A</v>
      </c>
      <c r="Q177" s="38">
        <f>IF(ISERROR(1/VLOOKUP(M177,#REF!,6,0)),0,1/VLOOKUP(M177,#REF!,6,0))</f>
        <v>0</v>
      </c>
      <c r="R177" s="39">
        <f t="shared" si="18"/>
        <v>1.0000009999999999</v>
      </c>
      <c r="S177" s="40" t="e">
        <f t="shared" si="19"/>
        <v>#N/A</v>
      </c>
    </row>
    <row r="178" spans="2:19" ht="16.5" x14ac:dyDescent="0.35">
      <c r="B178" s="31" t="s">
        <v>253</v>
      </c>
      <c r="C178" s="32">
        <f>VLOOKUP(B178,'Dados StatusInvest'!$A:$Z,26,0)</f>
        <v>423163.18</v>
      </c>
      <c r="D178" s="33">
        <f>VLOOKUP(B178,'Dados StatusInvest'!$A:$Z,20,0)/100</f>
        <v>-0.15920000000000001</v>
      </c>
      <c r="E178" s="5" t="e">
        <f t="shared" si="14"/>
        <v>#N/A</v>
      </c>
      <c r="F178" s="34">
        <f>IF(ISERROR(1/VLOOKUP(B178,#REF!,13,0)),0,1/VLOOKUP(B178,#REF!,13,0))</f>
        <v>0</v>
      </c>
      <c r="G178" s="35">
        <f t="shared" si="15"/>
        <v>1.0000009999999999</v>
      </c>
      <c r="H178" s="36" t="e">
        <f t="shared" si="16"/>
        <v>#N/A</v>
      </c>
      <c r="M178" s="31" t="s">
        <v>253</v>
      </c>
      <c r="N178" s="32">
        <f>VLOOKUP(M178,'Dados StatusInvest'!$A:$Z,26,0)</f>
        <v>423163.18</v>
      </c>
      <c r="O178" s="33">
        <f>VLOOKUP(M178,'Dados StatusInvest'!$A:$Z,18,0)/100</f>
        <v>-0.29880000000000001</v>
      </c>
      <c r="P178" s="37" t="e">
        <f t="shared" si="17"/>
        <v>#N/A</v>
      </c>
      <c r="Q178" s="38">
        <f>IF(ISERROR(1/VLOOKUP(M178,#REF!,6,0)),0,1/VLOOKUP(M178,#REF!,6,0))</f>
        <v>0</v>
      </c>
      <c r="R178" s="39">
        <f t="shared" si="18"/>
        <v>1.0000009999999999</v>
      </c>
      <c r="S178" s="40" t="e">
        <f t="shared" si="19"/>
        <v>#N/A</v>
      </c>
    </row>
    <row r="179" spans="2:19" ht="16.5" x14ac:dyDescent="0.35">
      <c r="B179" s="31" t="s">
        <v>210</v>
      </c>
      <c r="C179" s="32">
        <f>VLOOKUP(B179,'Dados StatusInvest'!$A:$Z,26,0)</f>
        <v>4637397.96</v>
      </c>
      <c r="D179" s="33">
        <f>VLOOKUP(B179,'Dados StatusInvest'!$A:$Z,20,0)/100</f>
        <v>0.1328</v>
      </c>
      <c r="E179" s="5" t="e">
        <f t="shared" si="14"/>
        <v>#N/A</v>
      </c>
      <c r="F179" s="34">
        <f>IF(ISERROR(1/VLOOKUP(B179,#REF!,13,0)),0,1/VLOOKUP(B179,#REF!,13,0))</f>
        <v>0</v>
      </c>
      <c r="G179" s="35">
        <f t="shared" si="15"/>
        <v>1.0000009999999999</v>
      </c>
      <c r="H179" s="36" t="e">
        <f t="shared" si="16"/>
        <v>#N/A</v>
      </c>
      <c r="M179" s="31" t="s">
        <v>210</v>
      </c>
      <c r="N179" s="32">
        <f>VLOOKUP(M179,'Dados StatusInvest'!$A:$Z,26,0)</f>
        <v>4637397.96</v>
      </c>
      <c r="O179" s="33">
        <f>VLOOKUP(M179,'Dados StatusInvest'!$A:$Z,18,0)/100</f>
        <v>0.22500000000000001</v>
      </c>
      <c r="P179" s="37" t="e">
        <f t="shared" si="17"/>
        <v>#N/A</v>
      </c>
      <c r="Q179" s="38">
        <f>IF(ISERROR(1/VLOOKUP(M179,#REF!,6,0)),0,1/VLOOKUP(M179,#REF!,6,0))</f>
        <v>0</v>
      </c>
      <c r="R179" s="39">
        <f t="shared" si="18"/>
        <v>1.0000009999999999</v>
      </c>
      <c r="S179" s="40" t="e">
        <f t="shared" si="19"/>
        <v>#N/A</v>
      </c>
    </row>
    <row r="180" spans="2:19" ht="16.5" x14ac:dyDescent="0.35">
      <c r="B180" s="31" t="s">
        <v>290</v>
      </c>
      <c r="C180" s="32">
        <f>VLOOKUP(B180,'Dados StatusInvest'!$A:$Z,26,0)</f>
        <v>958656.71</v>
      </c>
      <c r="D180" s="33">
        <f>VLOOKUP(B180,'Dados StatusInvest'!$A:$Z,20,0)/100</f>
        <v>-0.14660000000000001</v>
      </c>
      <c r="E180" s="5" t="e">
        <f t="shared" si="14"/>
        <v>#N/A</v>
      </c>
      <c r="F180" s="34">
        <f>IF(ISERROR(1/VLOOKUP(B180,#REF!,13,0)),0,1/VLOOKUP(B180,#REF!,13,0))</f>
        <v>0</v>
      </c>
      <c r="G180" s="35">
        <f t="shared" si="15"/>
        <v>1.0000009999999999</v>
      </c>
      <c r="H180" s="36" t="e">
        <f t="shared" si="16"/>
        <v>#N/A</v>
      </c>
      <c r="M180" s="31" t="s">
        <v>290</v>
      </c>
      <c r="N180" s="32">
        <f>VLOOKUP(M180,'Dados StatusInvest'!$A:$Z,26,0)</f>
        <v>958656.71</v>
      </c>
      <c r="O180" s="33">
        <f>VLOOKUP(M180,'Dados StatusInvest'!$A:$Z,18,0)/100</f>
        <v>-3.1202999999999999</v>
      </c>
      <c r="P180" s="37" t="e">
        <f t="shared" si="17"/>
        <v>#N/A</v>
      </c>
      <c r="Q180" s="38">
        <f>IF(ISERROR(1/VLOOKUP(M180,#REF!,6,0)),0,1/VLOOKUP(M180,#REF!,6,0))</f>
        <v>0</v>
      </c>
      <c r="R180" s="39">
        <f t="shared" si="18"/>
        <v>1.0000009999999999</v>
      </c>
      <c r="S180" s="40" t="e">
        <f t="shared" si="19"/>
        <v>#N/A</v>
      </c>
    </row>
    <row r="181" spans="2:19" ht="16.5" x14ac:dyDescent="0.35">
      <c r="B181" s="31" t="s">
        <v>293</v>
      </c>
      <c r="C181" s="32">
        <f>VLOOKUP(B181,'Dados StatusInvest'!$A:$Z,26,0)</f>
        <v>379238</v>
      </c>
      <c r="D181" s="33">
        <f>VLOOKUP(B181,'Dados StatusInvest'!$A:$Z,20,0)/100</f>
        <v>4.9599999999999998E-2</v>
      </c>
      <c r="E181" s="5" t="e">
        <f t="shared" si="14"/>
        <v>#N/A</v>
      </c>
      <c r="F181" s="34">
        <f>IF(ISERROR(1/VLOOKUP(B181,#REF!,13,0)),0,1/VLOOKUP(B181,#REF!,13,0))</f>
        <v>0</v>
      </c>
      <c r="G181" s="35">
        <f t="shared" si="15"/>
        <v>1.0000009999999999</v>
      </c>
      <c r="H181" s="36" t="e">
        <f t="shared" si="16"/>
        <v>#N/A</v>
      </c>
      <c r="M181" s="31" t="s">
        <v>293</v>
      </c>
      <c r="N181" s="32">
        <f>VLOOKUP(M181,'Dados StatusInvest'!$A:$Z,26,0)</f>
        <v>379238</v>
      </c>
      <c r="O181" s="33">
        <f>VLOOKUP(M181,'Dados StatusInvest'!$A:$Z,18,0)/100</f>
        <v>5.74E-2</v>
      </c>
      <c r="P181" s="37" t="e">
        <f t="shared" si="17"/>
        <v>#N/A</v>
      </c>
      <c r="Q181" s="38">
        <f>IF(ISERROR(1/VLOOKUP(M181,#REF!,6,0)),0,1/VLOOKUP(M181,#REF!,6,0))</f>
        <v>0</v>
      </c>
      <c r="R181" s="39">
        <f t="shared" si="18"/>
        <v>1.0000009999999999</v>
      </c>
      <c r="S181" s="40" t="e">
        <f t="shared" si="19"/>
        <v>#N/A</v>
      </c>
    </row>
    <row r="182" spans="2:19" ht="16.5" x14ac:dyDescent="0.35">
      <c r="B182" s="31" t="s">
        <v>266</v>
      </c>
      <c r="C182" s="32">
        <f>VLOOKUP(B182,'Dados StatusInvest'!$A:$Z,26,0)</f>
        <v>400909.71</v>
      </c>
      <c r="D182" s="33">
        <f>VLOOKUP(B182,'Dados StatusInvest'!$A:$Z,20,0)/100</f>
        <v>-4.07E-2</v>
      </c>
      <c r="E182" s="5" t="e">
        <f t="shared" si="14"/>
        <v>#N/A</v>
      </c>
      <c r="F182" s="34">
        <f>IF(ISERROR(1/VLOOKUP(B182,#REF!,13,0)),0,1/VLOOKUP(B182,#REF!,13,0))</f>
        <v>0</v>
      </c>
      <c r="G182" s="35">
        <f t="shared" si="15"/>
        <v>1.0000009999999999</v>
      </c>
      <c r="H182" s="36" t="e">
        <f t="shared" si="16"/>
        <v>#N/A</v>
      </c>
      <c r="M182" s="31" t="s">
        <v>266</v>
      </c>
      <c r="N182" s="32">
        <f>VLOOKUP(M182,'Dados StatusInvest'!$A:$Z,26,0)</f>
        <v>400909.71</v>
      </c>
      <c r="O182" s="33">
        <f>VLOOKUP(M182,'Dados StatusInvest'!$A:$Z,18,0)/100</f>
        <v>-4.4299999999999999E-2</v>
      </c>
      <c r="P182" s="37" t="e">
        <f t="shared" si="17"/>
        <v>#N/A</v>
      </c>
      <c r="Q182" s="38">
        <f>IF(ISERROR(1/VLOOKUP(M182,#REF!,6,0)),0,1/VLOOKUP(M182,#REF!,6,0))</f>
        <v>0</v>
      </c>
      <c r="R182" s="39">
        <f t="shared" si="18"/>
        <v>1.0000009999999999</v>
      </c>
      <c r="S182" s="40" t="e">
        <f t="shared" si="19"/>
        <v>#N/A</v>
      </c>
    </row>
    <row r="183" spans="2:19" ht="16.5" x14ac:dyDescent="0.35">
      <c r="B183" s="31" t="s">
        <v>289</v>
      </c>
      <c r="C183" s="32" t="e">
        <f>VLOOKUP(B183,'Dados StatusInvest'!$A:$Z,26,0)</f>
        <v>#N/A</v>
      </c>
      <c r="D183" s="33" t="e">
        <f>VLOOKUP(B183,'Dados StatusInvest'!$A:$Z,20,0)/100</f>
        <v>#N/A</v>
      </c>
      <c r="E183" s="5" t="e">
        <f t="shared" si="14"/>
        <v>#N/A</v>
      </c>
      <c r="F183" s="34">
        <f>IF(ISERROR(1/VLOOKUP(B183,#REF!,13,0)),0,1/VLOOKUP(B183,#REF!,13,0))</f>
        <v>0</v>
      </c>
      <c r="G183" s="35">
        <f t="shared" si="15"/>
        <v>1.0000009999999999</v>
      </c>
      <c r="H183" s="36" t="e">
        <f t="shared" si="16"/>
        <v>#N/A</v>
      </c>
      <c r="M183" s="31" t="s">
        <v>289</v>
      </c>
      <c r="N183" s="32" t="e">
        <f>VLOOKUP(M183,'Dados StatusInvest'!$A:$Z,26,0)</f>
        <v>#N/A</v>
      </c>
      <c r="O183" s="33" t="e">
        <f>VLOOKUP(M183,'Dados StatusInvest'!$A:$Z,18,0)/100</f>
        <v>#N/A</v>
      </c>
      <c r="P183" s="37" t="e">
        <f t="shared" si="17"/>
        <v>#N/A</v>
      </c>
      <c r="Q183" s="38">
        <f>IF(ISERROR(1/VLOOKUP(M183,#REF!,6,0)),0,1/VLOOKUP(M183,#REF!,6,0))</f>
        <v>0</v>
      </c>
      <c r="R183" s="39">
        <f t="shared" si="18"/>
        <v>1.0000009999999999</v>
      </c>
      <c r="S183" s="40" t="e">
        <f t="shared" si="19"/>
        <v>#N/A</v>
      </c>
    </row>
    <row r="184" spans="2:19" ht="16.5" x14ac:dyDescent="0.35">
      <c r="B184" s="31" t="s">
        <v>136</v>
      </c>
      <c r="C184" s="32">
        <f>VLOOKUP(B184,'Dados StatusInvest'!$A:$Z,26,0)</f>
        <v>12778179.539999999</v>
      </c>
      <c r="D184" s="33">
        <f>VLOOKUP(B184,'Dados StatusInvest'!$A:$Z,20,0)/100</f>
        <v>0.40979999999999994</v>
      </c>
      <c r="E184" s="5" t="e">
        <f t="shared" si="14"/>
        <v>#N/A</v>
      </c>
      <c r="F184" s="34">
        <f>IF(ISERROR(1/VLOOKUP(B184,#REF!,13,0)),0,1/VLOOKUP(B184,#REF!,13,0))</f>
        <v>0</v>
      </c>
      <c r="G184" s="35">
        <f t="shared" si="15"/>
        <v>1.0000009999999999</v>
      </c>
      <c r="H184" s="36" t="e">
        <f t="shared" si="16"/>
        <v>#N/A</v>
      </c>
      <c r="M184" s="31" t="s">
        <v>136</v>
      </c>
      <c r="N184" s="32">
        <f>VLOOKUP(M184,'Dados StatusInvest'!$A:$Z,26,0)</f>
        <v>12778179.539999999</v>
      </c>
      <c r="O184" s="33">
        <f>VLOOKUP(M184,'Dados StatusInvest'!$A:$Z,18,0)/100</f>
        <v>0.41820000000000002</v>
      </c>
      <c r="P184" s="37" t="e">
        <f t="shared" si="17"/>
        <v>#N/A</v>
      </c>
      <c r="Q184" s="38">
        <f>IF(ISERROR(1/VLOOKUP(M184,#REF!,6,0)),0,1/VLOOKUP(M184,#REF!,6,0))</f>
        <v>0</v>
      </c>
      <c r="R184" s="39">
        <f t="shared" si="18"/>
        <v>1.0000009999999999</v>
      </c>
      <c r="S184" s="40" t="e">
        <f t="shared" si="19"/>
        <v>#N/A</v>
      </c>
    </row>
    <row r="185" spans="2:19" ht="16.5" x14ac:dyDescent="0.35">
      <c r="B185" s="31" t="s">
        <v>629</v>
      </c>
      <c r="C185" s="32">
        <f>VLOOKUP(B185,'Dados StatusInvest'!$A:$Z,26,0)</f>
        <v>0</v>
      </c>
      <c r="D185" s="33">
        <f>VLOOKUP(B185,'Dados StatusInvest'!$A:$Z,20,0)/100</f>
        <v>0.13159999999999999</v>
      </c>
      <c r="E185" s="5" t="e">
        <f t="shared" si="14"/>
        <v>#N/A</v>
      </c>
      <c r="F185" s="34">
        <f>IF(ISERROR(1/VLOOKUP(B185,#REF!,13,0)),0,1/VLOOKUP(B185,#REF!,13,0))</f>
        <v>0</v>
      </c>
      <c r="G185" s="35">
        <f t="shared" si="15"/>
        <v>1.0000009999999999</v>
      </c>
      <c r="H185" s="36" t="e">
        <f t="shared" si="16"/>
        <v>#N/A</v>
      </c>
      <c r="M185" s="31" t="s">
        <v>629</v>
      </c>
      <c r="N185" s="32">
        <f>VLOOKUP(M185,'Dados StatusInvest'!$A:$Z,26,0)</f>
        <v>0</v>
      </c>
      <c r="O185" s="33">
        <f>VLOOKUP(M185,'Dados StatusInvest'!$A:$Z,18,0)/100</f>
        <v>0.51450000000000007</v>
      </c>
      <c r="P185" s="37" t="e">
        <f t="shared" si="17"/>
        <v>#N/A</v>
      </c>
      <c r="Q185" s="38">
        <f>IF(ISERROR(1/VLOOKUP(M185,#REF!,6,0)),0,1/VLOOKUP(M185,#REF!,6,0))</f>
        <v>0</v>
      </c>
      <c r="R185" s="39">
        <f t="shared" si="18"/>
        <v>1.0000009999999999</v>
      </c>
      <c r="S185" s="40" t="e">
        <f t="shared" si="19"/>
        <v>#N/A</v>
      </c>
    </row>
    <row r="186" spans="2:19" ht="16.5" x14ac:dyDescent="0.35">
      <c r="B186" s="31" t="s">
        <v>296</v>
      </c>
      <c r="C186" s="32">
        <f>VLOOKUP(B186,'Dados StatusInvest'!$A:$Z,26,0)</f>
        <v>442015.96</v>
      </c>
      <c r="D186" s="33">
        <f>VLOOKUP(B186,'Dados StatusInvest'!$A:$Z,20,0)/100</f>
        <v>0.11890000000000001</v>
      </c>
      <c r="E186" s="5" t="e">
        <f t="shared" si="14"/>
        <v>#N/A</v>
      </c>
      <c r="F186" s="34">
        <f>IF(ISERROR(1/VLOOKUP(B186,#REF!,13,0)),0,1/VLOOKUP(B186,#REF!,13,0))</f>
        <v>0</v>
      </c>
      <c r="G186" s="35">
        <f t="shared" si="15"/>
        <v>1.0000009999999999</v>
      </c>
      <c r="H186" s="36" t="e">
        <f t="shared" si="16"/>
        <v>#N/A</v>
      </c>
      <c r="M186" s="31" t="s">
        <v>296</v>
      </c>
      <c r="N186" s="32">
        <f>VLOOKUP(M186,'Dados StatusInvest'!$A:$Z,26,0)</f>
        <v>442015.96</v>
      </c>
      <c r="O186" s="33">
        <f>VLOOKUP(M186,'Dados StatusInvest'!$A:$Z,18,0)/100</f>
        <v>0.1431</v>
      </c>
      <c r="P186" s="37" t="e">
        <f t="shared" si="17"/>
        <v>#N/A</v>
      </c>
      <c r="Q186" s="38">
        <f>IF(ISERROR(1/VLOOKUP(M186,#REF!,6,0)),0,1/VLOOKUP(M186,#REF!,6,0))</f>
        <v>0</v>
      </c>
      <c r="R186" s="39">
        <f t="shared" si="18"/>
        <v>1.0000009999999999</v>
      </c>
      <c r="S186" s="40" t="e">
        <f t="shared" si="19"/>
        <v>#N/A</v>
      </c>
    </row>
    <row r="187" spans="2:19" ht="16.5" x14ac:dyDescent="0.35">
      <c r="B187" s="31" t="s">
        <v>269</v>
      </c>
      <c r="C187" s="32">
        <f>VLOOKUP(B187,'Dados StatusInvest'!$A:$Z,26,0)</f>
        <v>130183.71</v>
      </c>
      <c r="D187" s="33">
        <f>VLOOKUP(B187,'Dados StatusInvest'!$A:$Z,20,0)/100</f>
        <v>0.33329999999999999</v>
      </c>
      <c r="E187" s="5" t="e">
        <f t="shared" si="14"/>
        <v>#N/A</v>
      </c>
      <c r="F187" s="34">
        <f>IF(ISERROR(1/VLOOKUP(B187,#REF!,13,0)),0,1/VLOOKUP(B187,#REF!,13,0))</f>
        <v>0</v>
      </c>
      <c r="G187" s="35">
        <f t="shared" si="15"/>
        <v>1.0000009999999999</v>
      </c>
      <c r="H187" s="36" t="e">
        <f t="shared" si="16"/>
        <v>#N/A</v>
      </c>
      <c r="M187" s="31" t="s">
        <v>269</v>
      </c>
      <c r="N187" s="32">
        <f>VLOOKUP(M187,'Dados StatusInvest'!$A:$Z,26,0)</f>
        <v>130183.71</v>
      </c>
      <c r="O187" s="33">
        <f>VLOOKUP(M187,'Dados StatusInvest'!$A:$Z,18,0)/100</f>
        <v>0.40770000000000001</v>
      </c>
      <c r="P187" s="37" t="e">
        <f t="shared" si="17"/>
        <v>#N/A</v>
      </c>
      <c r="Q187" s="38">
        <f>IF(ISERROR(1/VLOOKUP(M187,#REF!,6,0)),0,1/VLOOKUP(M187,#REF!,6,0))</f>
        <v>0</v>
      </c>
      <c r="R187" s="39">
        <f t="shared" si="18"/>
        <v>1.0000009999999999</v>
      </c>
      <c r="S187" s="40" t="e">
        <f t="shared" si="19"/>
        <v>#N/A</v>
      </c>
    </row>
    <row r="188" spans="2:19" ht="16.5" x14ac:dyDescent="0.35">
      <c r="B188" s="31" t="s">
        <v>191</v>
      </c>
      <c r="C188" s="32">
        <f>VLOOKUP(B188,'Dados StatusInvest'!$A:$Z,26,0)</f>
        <v>16737003.93</v>
      </c>
      <c r="D188" s="33">
        <f>VLOOKUP(B188,'Dados StatusInvest'!$A:$Z,20,0)/100</f>
        <v>0.14649999999999999</v>
      </c>
      <c r="E188" s="5" t="e">
        <f t="shared" si="14"/>
        <v>#N/A</v>
      </c>
      <c r="F188" s="34">
        <f>IF(ISERROR(1/VLOOKUP(B188,#REF!,13,0)),0,1/VLOOKUP(B188,#REF!,13,0))</f>
        <v>0</v>
      </c>
      <c r="G188" s="35">
        <f t="shared" si="15"/>
        <v>1.0000009999999999</v>
      </c>
      <c r="H188" s="36" t="e">
        <f t="shared" si="16"/>
        <v>#N/A</v>
      </c>
      <c r="M188" s="31" t="s">
        <v>191</v>
      </c>
      <c r="N188" s="32">
        <f>VLOOKUP(M188,'Dados StatusInvest'!$A:$Z,26,0)</f>
        <v>16737003.93</v>
      </c>
      <c r="O188" s="33">
        <f>VLOOKUP(M188,'Dados StatusInvest'!$A:$Z,18,0)/100</f>
        <v>0.32669999999999999</v>
      </c>
      <c r="P188" s="37" t="e">
        <f t="shared" si="17"/>
        <v>#N/A</v>
      </c>
      <c r="Q188" s="38">
        <f>IF(ISERROR(1/VLOOKUP(M188,#REF!,6,0)),0,1/VLOOKUP(M188,#REF!,6,0))</f>
        <v>0</v>
      </c>
      <c r="R188" s="39">
        <f t="shared" si="18"/>
        <v>1.0000009999999999</v>
      </c>
      <c r="S188" s="40" t="e">
        <f t="shared" si="19"/>
        <v>#N/A</v>
      </c>
    </row>
    <row r="189" spans="2:19" ht="16.5" x14ac:dyDescent="0.35">
      <c r="B189" s="31" t="s">
        <v>305</v>
      </c>
      <c r="C189" s="32">
        <f>VLOOKUP(B189,'Dados StatusInvest'!$A:$Z,26,0)</f>
        <v>485930.71</v>
      </c>
      <c r="D189" s="33">
        <f>VLOOKUP(B189,'Dados StatusInvest'!$A:$Z,20,0)/100</f>
        <v>1.7744</v>
      </c>
      <c r="E189" s="5" t="e">
        <f t="shared" si="14"/>
        <v>#N/A</v>
      </c>
      <c r="F189" s="34">
        <f>IF(ISERROR(1/VLOOKUP(B189,#REF!,13,0)),0,1/VLOOKUP(B189,#REF!,13,0))</f>
        <v>0</v>
      </c>
      <c r="G189" s="35">
        <f t="shared" si="15"/>
        <v>1.0000009999999999</v>
      </c>
      <c r="H189" s="36" t="e">
        <f t="shared" si="16"/>
        <v>#N/A</v>
      </c>
      <c r="M189" s="31" t="s">
        <v>305</v>
      </c>
      <c r="N189" s="32">
        <f>VLOOKUP(M189,'Dados StatusInvest'!$A:$Z,26,0)</f>
        <v>485930.71</v>
      </c>
      <c r="O189" s="33">
        <f>VLOOKUP(M189,'Dados StatusInvest'!$A:$Z,18,0)/100</f>
        <v>-0.36359999999999998</v>
      </c>
      <c r="P189" s="37" t="e">
        <f t="shared" si="17"/>
        <v>#N/A</v>
      </c>
      <c r="Q189" s="38">
        <f>IF(ISERROR(1/VLOOKUP(M189,#REF!,6,0)),0,1/VLOOKUP(M189,#REF!,6,0))</f>
        <v>0</v>
      </c>
      <c r="R189" s="39">
        <f t="shared" si="18"/>
        <v>1.0000009999999999</v>
      </c>
      <c r="S189" s="40" t="e">
        <f t="shared" si="19"/>
        <v>#N/A</v>
      </c>
    </row>
    <row r="190" spans="2:19" ht="16.5" x14ac:dyDescent="0.35">
      <c r="B190" s="31" t="s">
        <v>626</v>
      </c>
      <c r="C190" s="32">
        <f>VLOOKUP(B190,'Dados StatusInvest'!$A:$Z,26,0)</f>
        <v>1340759.3999999999</v>
      </c>
      <c r="D190" s="33">
        <f>VLOOKUP(B190,'Dados StatusInvest'!$A:$Z,20,0)/100</f>
        <v>3.9300000000000002E-2</v>
      </c>
      <c r="E190" s="5" t="e">
        <f t="shared" si="14"/>
        <v>#N/A</v>
      </c>
      <c r="F190" s="34">
        <f>IF(ISERROR(1/VLOOKUP(B190,#REF!,13,0)),0,1/VLOOKUP(B190,#REF!,13,0))</f>
        <v>0</v>
      </c>
      <c r="G190" s="35">
        <f t="shared" si="15"/>
        <v>1.0000009999999999</v>
      </c>
      <c r="H190" s="36" t="e">
        <f t="shared" si="16"/>
        <v>#N/A</v>
      </c>
      <c r="M190" s="31" t="s">
        <v>626</v>
      </c>
      <c r="N190" s="32">
        <f>VLOOKUP(M190,'Dados StatusInvest'!$A:$Z,26,0)</f>
        <v>1340759.3999999999</v>
      </c>
      <c r="O190" s="33">
        <f>VLOOKUP(M190,'Dados StatusInvest'!$A:$Z,18,0)/100</f>
        <v>-0.12179999999999999</v>
      </c>
      <c r="P190" s="37" t="e">
        <f t="shared" si="17"/>
        <v>#N/A</v>
      </c>
      <c r="Q190" s="38">
        <f>IF(ISERROR(1/VLOOKUP(M190,#REF!,6,0)),0,1/VLOOKUP(M190,#REF!,6,0))</f>
        <v>0</v>
      </c>
      <c r="R190" s="39">
        <f t="shared" si="18"/>
        <v>1.0000009999999999</v>
      </c>
      <c r="S190" s="40" t="e">
        <f t="shared" si="19"/>
        <v>#N/A</v>
      </c>
    </row>
    <row r="191" spans="2:19" ht="16.5" x14ac:dyDescent="0.35">
      <c r="B191" s="31" t="s">
        <v>579</v>
      </c>
      <c r="C191" s="32">
        <f>VLOOKUP(B191,'Dados StatusInvest'!$A:$Z,26,0)</f>
        <v>0</v>
      </c>
      <c r="D191" s="33">
        <f>VLOOKUP(B191,'Dados StatusInvest'!$A:$Z,20,0)/100</f>
        <v>-1E-3</v>
      </c>
      <c r="E191" s="5" t="e">
        <f t="shared" si="14"/>
        <v>#N/A</v>
      </c>
      <c r="F191" s="34">
        <f>IF(ISERROR(1/VLOOKUP(B191,#REF!,13,0)),0,1/VLOOKUP(B191,#REF!,13,0))</f>
        <v>0</v>
      </c>
      <c r="G191" s="35">
        <f t="shared" si="15"/>
        <v>1.0000009999999999</v>
      </c>
      <c r="H191" s="36" t="e">
        <f t="shared" si="16"/>
        <v>#N/A</v>
      </c>
      <c r="M191" s="31" t="s">
        <v>579</v>
      </c>
      <c r="N191" s="32">
        <f>VLOOKUP(M191,'Dados StatusInvest'!$A:$Z,26,0)</f>
        <v>0</v>
      </c>
      <c r="O191" s="33">
        <f>VLOOKUP(M191,'Dados StatusInvest'!$A:$Z,18,0)/100</f>
        <v>-8.8300000000000003E-2</v>
      </c>
      <c r="P191" s="37" t="e">
        <f t="shared" si="17"/>
        <v>#N/A</v>
      </c>
      <c r="Q191" s="38">
        <f>IF(ISERROR(1/VLOOKUP(M191,#REF!,6,0)),0,1/VLOOKUP(M191,#REF!,6,0))</f>
        <v>0</v>
      </c>
      <c r="R191" s="39">
        <f t="shared" si="18"/>
        <v>1.0000009999999999</v>
      </c>
      <c r="S191" s="40" t="e">
        <f t="shared" si="19"/>
        <v>#N/A</v>
      </c>
    </row>
    <row r="192" spans="2:19" ht="16.5" x14ac:dyDescent="0.35">
      <c r="B192" s="31" t="s">
        <v>285</v>
      </c>
      <c r="C192" s="32">
        <f>VLOOKUP(B192,'Dados StatusInvest'!$A:$Z,26,0)</f>
        <v>644327.18000000005</v>
      </c>
      <c r="D192" s="33">
        <f>VLOOKUP(B192,'Dados StatusInvest'!$A:$Z,20,0)/100</f>
        <v>-0.56389999999999996</v>
      </c>
      <c r="E192" s="5" t="e">
        <f t="shared" si="14"/>
        <v>#N/A</v>
      </c>
      <c r="F192" s="34">
        <f>IF(ISERROR(1/VLOOKUP(B192,#REF!,13,0)),0,1/VLOOKUP(B192,#REF!,13,0))</f>
        <v>0</v>
      </c>
      <c r="G192" s="35">
        <f t="shared" si="15"/>
        <v>1.0000009999999999</v>
      </c>
      <c r="H192" s="36" t="e">
        <f t="shared" si="16"/>
        <v>#N/A</v>
      </c>
      <c r="M192" s="31" t="s">
        <v>285</v>
      </c>
      <c r="N192" s="32">
        <f>VLOOKUP(M192,'Dados StatusInvest'!$A:$Z,26,0)</f>
        <v>644327.18000000005</v>
      </c>
      <c r="O192" s="33">
        <f>VLOOKUP(M192,'Dados StatusInvest'!$A:$Z,18,0)/100</f>
        <v>-1.4725999999999999</v>
      </c>
      <c r="P192" s="37" t="e">
        <f t="shared" si="17"/>
        <v>#N/A</v>
      </c>
      <c r="Q192" s="38">
        <f>IF(ISERROR(1/VLOOKUP(M192,#REF!,6,0)),0,1/VLOOKUP(M192,#REF!,6,0))</f>
        <v>0</v>
      </c>
      <c r="R192" s="39">
        <f t="shared" si="18"/>
        <v>1.0000009999999999</v>
      </c>
      <c r="S192" s="40" t="e">
        <f t="shared" si="19"/>
        <v>#N/A</v>
      </c>
    </row>
    <row r="193" spans="2:19" ht="16.5" x14ac:dyDescent="0.35">
      <c r="B193" s="31" t="s">
        <v>201</v>
      </c>
      <c r="C193" s="32">
        <f>VLOOKUP(B193,'Dados StatusInvest'!$A:$Z,26,0)</f>
        <v>6017768.96</v>
      </c>
      <c r="D193" s="33">
        <f>VLOOKUP(B193,'Dados StatusInvest'!$A:$Z,20,0)/100</f>
        <v>5.2499999999999998E-2</v>
      </c>
      <c r="E193" s="5" t="e">
        <f t="shared" si="14"/>
        <v>#N/A</v>
      </c>
      <c r="F193" s="34">
        <f>IF(ISERROR(1/VLOOKUP(B193,#REF!,13,0)),0,1/VLOOKUP(B193,#REF!,13,0))</f>
        <v>0</v>
      </c>
      <c r="G193" s="35">
        <f t="shared" si="15"/>
        <v>1.0000009999999999</v>
      </c>
      <c r="H193" s="36" t="e">
        <f t="shared" si="16"/>
        <v>#N/A</v>
      </c>
      <c r="M193" s="31" t="s">
        <v>201</v>
      </c>
      <c r="N193" s="32">
        <f>VLOOKUP(M193,'Dados StatusInvest'!$A:$Z,26,0)</f>
        <v>6017768.96</v>
      </c>
      <c r="O193" s="33">
        <f>VLOOKUP(M193,'Dados StatusInvest'!$A:$Z,18,0)/100</f>
        <v>7.4700000000000003E-2</v>
      </c>
      <c r="P193" s="37" t="e">
        <f t="shared" si="17"/>
        <v>#N/A</v>
      </c>
      <c r="Q193" s="38">
        <f>IF(ISERROR(1/VLOOKUP(M193,#REF!,6,0)),0,1/VLOOKUP(M193,#REF!,6,0))</f>
        <v>0</v>
      </c>
      <c r="R193" s="39">
        <f t="shared" si="18"/>
        <v>1.0000009999999999</v>
      </c>
      <c r="S193" s="40" t="e">
        <f t="shared" si="19"/>
        <v>#N/A</v>
      </c>
    </row>
    <row r="194" spans="2:19" ht="16.5" x14ac:dyDescent="0.35">
      <c r="B194" s="31" t="s">
        <v>302</v>
      </c>
      <c r="C194" s="32">
        <f>VLOOKUP(B194,'Dados StatusInvest'!$A:$Z,26,0)</f>
        <v>584185.54</v>
      </c>
      <c r="D194" s="33">
        <f>VLOOKUP(B194,'Dados StatusInvest'!$A:$Z,20,0)/100</f>
        <v>0.1421</v>
      </c>
      <c r="E194" s="5" t="e">
        <f t="shared" si="14"/>
        <v>#N/A</v>
      </c>
      <c r="F194" s="34">
        <f>IF(ISERROR(1/VLOOKUP(B194,#REF!,13,0)),0,1/VLOOKUP(B194,#REF!,13,0))</f>
        <v>0</v>
      </c>
      <c r="G194" s="35">
        <f t="shared" si="15"/>
        <v>1.0000009999999999</v>
      </c>
      <c r="H194" s="36" t="e">
        <f t="shared" si="16"/>
        <v>#N/A</v>
      </c>
      <c r="M194" s="31" t="s">
        <v>302</v>
      </c>
      <c r="N194" s="32">
        <f>VLOOKUP(M194,'Dados StatusInvest'!$A:$Z,26,0)</f>
        <v>584185.54</v>
      </c>
      <c r="O194" s="33">
        <f>VLOOKUP(M194,'Dados StatusInvest'!$A:$Z,18,0)/100</f>
        <v>0.42170000000000002</v>
      </c>
      <c r="P194" s="37" t="e">
        <f t="shared" si="17"/>
        <v>#N/A</v>
      </c>
      <c r="Q194" s="38">
        <f>IF(ISERROR(1/VLOOKUP(M194,#REF!,6,0)),0,1/VLOOKUP(M194,#REF!,6,0))</f>
        <v>0</v>
      </c>
      <c r="R194" s="39">
        <f t="shared" si="18"/>
        <v>1.0000009999999999</v>
      </c>
      <c r="S194" s="40" t="e">
        <f t="shared" si="19"/>
        <v>#N/A</v>
      </c>
    </row>
    <row r="195" spans="2:19" ht="16.5" x14ac:dyDescent="0.35">
      <c r="B195" s="31" t="s">
        <v>331</v>
      </c>
      <c r="C195" s="32">
        <f>VLOOKUP(B195,'Dados StatusInvest'!$A:$Z,26,0)</f>
        <v>318258.61</v>
      </c>
      <c r="D195" s="33">
        <f>VLOOKUP(B195,'Dados StatusInvest'!$A:$Z,20,0)/100</f>
        <v>0.1348</v>
      </c>
      <c r="E195" s="5" t="e">
        <f t="shared" si="14"/>
        <v>#N/A</v>
      </c>
      <c r="F195" s="34">
        <f>IF(ISERROR(1/VLOOKUP(B195,#REF!,13,0)),0,1/VLOOKUP(B195,#REF!,13,0))</f>
        <v>0</v>
      </c>
      <c r="G195" s="35">
        <f t="shared" si="15"/>
        <v>1.0000009999999999</v>
      </c>
      <c r="H195" s="36" t="e">
        <f t="shared" si="16"/>
        <v>#N/A</v>
      </c>
      <c r="M195" s="31" t="s">
        <v>331</v>
      </c>
      <c r="N195" s="32">
        <f>VLOOKUP(M195,'Dados StatusInvest'!$A:$Z,26,0)</f>
        <v>318258.61</v>
      </c>
      <c r="O195" s="33">
        <f>VLOOKUP(M195,'Dados StatusInvest'!$A:$Z,18,0)/100</f>
        <v>0.18210000000000001</v>
      </c>
      <c r="P195" s="37" t="e">
        <f t="shared" si="17"/>
        <v>#N/A</v>
      </c>
      <c r="Q195" s="38">
        <f>IF(ISERROR(1/VLOOKUP(M195,#REF!,6,0)),0,1/VLOOKUP(M195,#REF!,6,0))</f>
        <v>0</v>
      </c>
      <c r="R195" s="39">
        <f t="shared" si="18"/>
        <v>1.0000009999999999</v>
      </c>
      <c r="S195" s="40" t="e">
        <f t="shared" si="19"/>
        <v>#N/A</v>
      </c>
    </row>
    <row r="196" spans="2:19" ht="16.5" x14ac:dyDescent="0.35">
      <c r="B196" s="31" t="s">
        <v>346</v>
      </c>
      <c r="C196" s="32">
        <f>VLOOKUP(B196,'Dados StatusInvest'!$A:$Z,26,0)</f>
        <v>140577</v>
      </c>
      <c r="D196" s="33">
        <f>VLOOKUP(B196,'Dados StatusInvest'!$A:$Z,20,0)/100</f>
        <v>9.5500000000000002E-2</v>
      </c>
      <c r="E196" s="5" t="e">
        <f t="shared" si="14"/>
        <v>#N/A</v>
      </c>
      <c r="F196" s="34">
        <f>IF(ISERROR(1/VLOOKUP(B196,#REF!,13,0)),0,1/VLOOKUP(B196,#REF!,13,0))</f>
        <v>0</v>
      </c>
      <c r="G196" s="35">
        <f t="shared" si="15"/>
        <v>1.0000009999999999</v>
      </c>
      <c r="H196" s="36" t="e">
        <f t="shared" si="16"/>
        <v>#N/A</v>
      </c>
      <c r="M196" s="31" t="s">
        <v>346</v>
      </c>
      <c r="N196" s="32">
        <f>VLOOKUP(M196,'Dados StatusInvest'!$A:$Z,26,0)</f>
        <v>140577</v>
      </c>
      <c r="O196" s="33">
        <f>VLOOKUP(M196,'Dados StatusInvest'!$A:$Z,18,0)/100</f>
        <v>4.2800000000000005E-2</v>
      </c>
      <c r="P196" s="37" t="e">
        <f t="shared" si="17"/>
        <v>#N/A</v>
      </c>
      <c r="Q196" s="38">
        <f>IF(ISERROR(1/VLOOKUP(M196,#REF!,6,0)),0,1/VLOOKUP(M196,#REF!,6,0))</f>
        <v>0</v>
      </c>
      <c r="R196" s="39">
        <f t="shared" si="18"/>
        <v>1.0000009999999999</v>
      </c>
      <c r="S196" s="40" t="e">
        <f t="shared" si="19"/>
        <v>#N/A</v>
      </c>
    </row>
    <row r="197" spans="2:19" ht="16.5" x14ac:dyDescent="0.35">
      <c r="B197" s="31" t="s">
        <v>114</v>
      </c>
      <c r="C197" s="32">
        <f>VLOOKUP(B197,'Dados StatusInvest'!$A:$Z,26,0)</f>
        <v>1462644.46</v>
      </c>
      <c r="D197" s="33">
        <f>VLOOKUP(B197,'Dados StatusInvest'!$A:$Z,20,0)/100</f>
        <v>-2.1630000000000003</v>
      </c>
      <c r="E197" s="5" t="e">
        <f t="shared" si="14"/>
        <v>#N/A</v>
      </c>
      <c r="F197" s="34">
        <f>IF(ISERROR(1/VLOOKUP(B197,#REF!,13,0)),0,1/VLOOKUP(B197,#REF!,13,0))</f>
        <v>0</v>
      </c>
      <c r="G197" s="35">
        <f t="shared" si="15"/>
        <v>1.0000009999999999</v>
      </c>
      <c r="H197" s="36" t="e">
        <f t="shared" si="16"/>
        <v>#N/A</v>
      </c>
      <c r="M197" s="31" t="s">
        <v>114</v>
      </c>
      <c r="N197" s="32">
        <f>VLOOKUP(M197,'Dados StatusInvest'!$A:$Z,26,0)</f>
        <v>1462644.46</v>
      </c>
      <c r="O197" s="33">
        <f>VLOOKUP(M197,'Dados StatusInvest'!$A:$Z,18,0)/100</f>
        <v>-0.3155</v>
      </c>
      <c r="P197" s="37" t="e">
        <f t="shared" si="17"/>
        <v>#N/A</v>
      </c>
      <c r="Q197" s="38">
        <f>IF(ISERROR(1/VLOOKUP(M197,#REF!,6,0)),0,1/VLOOKUP(M197,#REF!,6,0))</f>
        <v>0</v>
      </c>
      <c r="R197" s="39">
        <f t="shared" si="18"/>
        <v>1.0000009999999999</v>
      </c>
      <c r="S197" s="40" t="e">
        <f t="shared" si="19"/>
        <v>#N/A</v>
      </c>
    </row>
    <row r="198" spans="2:19" ht="16.5" x14ac:dyDescent="0.35">
      <c r="B198" s="31" t="s">
        <v>258</v>
      </c>
      <c r="C198" s="32">
        <f>VLOOKUP(B198,'Dados StatusInvest'!$A:$Z,26,0)</f>
        <v>1891095.54</v>
      </c>
      <c r="D198" s="33">
        <f>VLOOKUP(B198,'Dados StatusInvest'!$A:$Z,20,0)/100</f>
        <v>3.8300000000000001E-2</v>
      </c>
      <c r="E198" s="5" t="e">
        <f t="shared" ref="E198:E261" si="20">RANK(D198,$D$6:$D$443,0)</f>
        <v>#N/A</v>
      </c>
      <c r="F198" s="34">
        <f>IF(ISERROR(1/VLOOKUP(B198,#REF!,13,0)),0,1/VLOOKUP(B198,#REF!,13,0))</f>
        <v>0</v>
      </c>
      <c r="G198" s="35">
        <f t="shared" ref="G198:G261" si="21">RANK(F198,$F$6:$F$443,0)+RANK(F198,$F$6:$F$443,0)/1000000</f>
        <v>1.0000009999999999</v>
      </c>
      <c r="H198" s="36" t="e">
        <f t="shared" ref="H198:H261" si="22">G198+E198+IF(C198&lt;$C$3,1000,0)</f>
        <v>#N/A</v>
      </c>
      <c r="M198" s="31" t="s">
        <v>258</v>
      </c>
      <c r="N198" s="32">
        <f>VLOOKUP(M198,'Dados StatusInvest'!$A:$Z,26,0)</f>
        <v>1891095.54</v>
      </c>
      <c r="O198" s="33">
        <f>VLOOKUP(M198,'Dados StatusInvest'!$A:$Z,18,0)/100</f>
        <v>1.5800000000000002E-2</v>
      </c>
      <c r="P198" s="37" t="e">
        <f t="shared" ref="P198:P261" si="23">RANK(O198,$O$6:$O$443,0)</f>
        <v>#N/A</v>
      </c>
      <c r="Q198" s="38">
        <f>IF(ISERROR(1/VLOOKUP(M198,#REF!,6,0)),0,1/VLOOKUP(M198,#REF!,6,0))</f>
        <v>0</v>
      </c>
      <c r="R198" s="39">
        <f t="shared" ref="R198:R261" si="24">RANK(Q198,$Q$6:$Q$443,0)+RANK(Q198,$Q$6:$Q$443,0)/1000000</f>
        <v>1.0000009999999999</v>
      </c>
      <c r="S198" s="40" t="e">
        <f t="shared" ref="S198:S261" si="25">R198+P198+IF(N198&lt;$C$3,1000,0)</f>
        <v>#N/A</v>
      </c>
    </row>
    <row r="199" spans="2:19" ht="16.5" x14ac:dyDescent="0.35">
      <c r="B199" s="31" t="s">
        <v>281</v>
      </c>
      <c r="C199" s="32">
        <f>VLOOKUP(B199,'Dados StatusInvest'!$A:$Z,26,0)</f>
        <v>182232.18</v>
      </c>
      <c r="D199" s="33">
        <f>VLOOKUP(B199,'Dados StatusInvest'!$A:$Z,20,0)/100</f>
        <v>2.2614999999999998</v>
      </c>
      <c r="E199" s="5" t="e">
        <f t="shared" si="20"/>
        <v>#N/A</v>
      </c>
      <c r="F199" s="34">
        <f>IF(ISERROR(1/VLOOKUP(B199,#REF!,13,0)),0,1/VLOOKUP(B199,#REF!,13,0))</f>
        <v>0</v>
      </c>
      <c r="G199" s="35">
        <f t="shared" si="21"/>
        <v>1.0000009999999999</v>
      </c>
      <c r="H199" s="36" t="e">
        <f t="shared" si="22"/>
        <v>#N/A</v>
      </c>
      <c r="M199" s="31" t="s">
        <v>281</v>
      </c>
      <c r="N199" s="32">
        <f>VLOOKUP(M199,'Dados StatusInvest'!$A:$Z,26,0)</f>
        <v>182232.18</v>
      </c>
      <c r="O199" s="33">
        <f>VLOOKUP(M199,'Dados StatusInvest'!$A:$Z,18,0)/100</f>
        <v>-0.35899999999999999</v>
      </c>
      <c r="P199" s="37" t="e">
        <f t="shared" si="23"/>
        <v>#N/A</v>
      </c>
      <c r="Q199" s="38">
        <f>IF(ISERROR(1/VLOOKUP(M199,#REF!,6,0)),0,1/VLOOKUP(M199,#REF!,6,0))</f>
        <v>0</v>
      </c>
      <c r="R199" s="39">
        <f t="shared" si="24"/>
        <v>1.0000009999999999</v>
      </c>
      <c r="S199" s="40" t="e">
        <f t="shared" si="25"/>
        <v>#N/A</v>
      </c>
    </row>
    <row r="200" spans="2:19" ht="16.5" x14ac:dyDescent="0.35">
      <c r="B200" s="31" t="s">
        <v>264</v>
      </c>
      <c r="C200" s="32">
        <f>VLOOKUP(B200,'Dados StatusInvest'!$A:$Z,26,0)</f>
        <v>802229.18</v>
      </c>
      <c r="D200" s="33">
        <f>VLOOKUP(B200,'Dados StatusInvest'!$A:$Z,20,0)/100</f>
        <v>-0.10779999999999999</v>
      </c>
      <c r="E200" s="5" t="e">
        <f t="shared" si="20"/>
        <v>#N/A</v>
      </c>
      <c r="F200" s="34">
        <f>IF(ISERROR(1/VLOOKUP(B200,#REF!,13,0)),0,1/VLOOKUP(B200,#REF!,13,0))</f>
        <v>0</v>
      </c>
      <c r="G200" s="35">
        <f t="shared" si="21"/>
        <v>1.0000009999999999</v>
      </c>
      <c r="H200" s="36" t="e">
        <f t="shared" si="22"/>
        <v>#N/A</v>
      </c>
      <c r="M200" s="31" t="s">
        <v>264</v>
      </c>
      <c r="N200" s="32">
        <f>VLOOKUP(M200,'Dados StatusInvest'!$A:$Z,26,0)</f>
        <v>802229.18</v>
      </c>
      <c r="O200" s="33">
        <f>VLOOKUP(M200,'Dados StatusInvest'!$A:$Z,18,0)/100</f>
        <v>-0.33889999999999998</v>
      </c>
      <c r="P200" s="37" t="e">
        <f t="shared" si="23"/>
        <v>#N/A</v>
      </c>
      <c r="Q200" s="38">
        <f>IF(ISERROR(1/VLOOKUP(M200,#REF!,6,0)),0,1/VLOOKUP(M200,#REF!,6,0))</f>
        <v>0</v>
      </c>
      <c r="R200" s="39">
        <f t="shared" si="24"/>
        <v>1.0000009999999999</v>
      </c>
      <c r="S200" s="40" t="e">
        <f t="shared" si="25"/>
        <v>#N/A</v>
      </c>
    </row>
    <row r="201" spans="2:19" ht="16.5" x14ac:dyDescent="0.35">
      <c r="B201" s="31" t="s">
        <v>311</v>
      </c>
      <c r="C201" s="32">
        <f>VLOOKUP(B201,'Dados StatusInvest'!$A:$Z,26,0)</f>
        <v>209100.89</v>
      </c>
      <c r="D201" s="33">
        <f>VLOOKUP(B201,'Dados StatusInvest'!$A:$Z,20,0)/100</f>
        <v>5.0900000000000001E-2</v>
      </c>
      <c r="E201" s="5" t="e">
        <f t="shared" si="20"/>
        <v>#N/A</v>
      </c>
      <c r="F201" s="34">
        <f>IF(ISERROR(1/VLOOKUP(B201,#REF!,13,0)),0,1/VLOOKUP(B201,#REF!,13,0))</f>
        <v>0</v>
      </c>
      <c r="G201" s="35">
        <f t="shared" si="21"/>
        <v>1.0000009999999999</v>
      </c>
      <c r="H201" s="36" t="e">
        <f t="shared" si="22"/>
        <v>#N/A</v>
      </c>
      <c r="M201" s="31" t="s">
        <v>311</v>
      </c>
      <c r="N201" s="32">
        <f>VLOOKUP(M201,'Dados StatusInvest'!$A:$Z,26,0)</f>
        <v>209100.89</v>
      </c>
      <c r="O201" s="33">
        <f>VLOOKUP(M201,'Dados StatusInvest'!$A:$Z,18,0)/100</f>
        <v>-0.20920000000000002</v>
      </c>
      <c r="P201" s="37" t="e">
        <f t="shared" si="23"/>
        <v>#N/A</v>
      </c>
      <c r="Q201" s="38">
        <f>IF(ISERROR(1/VLOOKUP(M201,#REF!,6,0)),0,1/VLOOKUP(M201,#REF!,6,0))</f>
        <v>0</v>
      </c>
      <c r="R201" s="39">
        <f t="shared" si="24"/>
        <v>1.0000009999999999</v>
      </c>
      <c r="S201" s="40" t="e">
        <f t="shared" si="25"/>
        <v>#N/A</v>
      </c>
    </row>
    <row r="202" spans="2:19" ht="16.5" x14ac:dyDescent="0.35">
      <c r="B202" s="31" t="s">
        <v>222</v>
      </c>
      <c r="C202" s="32">
        <f>VLOOKUP(B202,'Dados StatusInvest'!$A:$Z,26,0)</f>
        <v>2136720.04</v>
      </c>
      <c r="D202" s="33">
        <f>VLOOKUP(B202,'Dados StatusInvest'!$A:$Z,20,0)/100</f>
        <v>0.94330000000000003</v>
      </c>
      <c r="E202" s="5" t="e">
        <f t="shared" si="20"/>
        <v>#N/A</v>
      </c>
      <c r="F202" s="34">
        <f>IF(ISERROR(1/VLOOKUP(B202,#REF!,13,0)),0,1/VLOOKUP(B202,#REF!,13,0))</f>
        <v>0</v>
      </c>
      <c r="G202" s="35">
        <f t="shared" si="21"/>
        <v>1.0000009999999999</v>
      </c>
      <c r="H202" s="36" t="e">
        <f t="shared" si="22"/>
        <v>#N/A</v>
      </c>
      <c r="M202" s="31" t="s">
        <v>222</v>
      </c>
      <c r="N202" s="32">
        <f>VLOOKUP(M202,'Dados StatusInvest'!$A:$Z,26,0)</f>
        <v>2136720.04</v>
      </c>
      <c r="O202" s="33">
        <f>VLOOKUP(M202,'Dados StatusInvest'!$A:$Z,18,0)/100</f>
        <v>0.95290000000000008</v>
      </c>
      <c r="P202" s="37" t="e">
        <f t="shared" si="23"/>
        <v>#N/A</v>
      </c>
      <c r="Q202" s="38">
        <f>IF(ISERROR(1/VLOOKUP(M202,#REF!,6,0)),0,1/VLOOKUP(M202,#REF!,6,0))</f>
        <v>0</v>
      </c>
      <c r="R202" s="39">
        <f t="shared" si="24"/>
        <v>1.0000009999999999</v>
      </c>
      <c r="S202" s="40" t="e">
        <f t="shared" si="25"/>
        <v>#N/A</v>
      </c>
    </row>
    <row r="203" spans="2:19" ht="16.5" x14ac:dyDescent="0.35">
      <c r="B203" s="31" t="s">
        <v>276</v>
      </c>
      <c r="C203" s="32">
        <f>VLOOKUP(B203,'Dados StatusInvest'!$A:$Z,26,0)</f>
        <v>3138726.61</v>
      </c>
      <c r="D203" s="33">
        <f>VLOOKUP(B203,'Dados StatusInvest'!$A:$Z,20,0)/100</f>
        <v>0.1208</v>
      </c>
      <c r="E203" s="5" t="e">
        <f t="shared" si="20"/>
        <v>#N/A</v>
      </c>
      <c r="F203" s="34">
        <f>IF(ISERROR(1/VLOOKUP(B203,#REF!,13,0)),0,1/VLOOKUP(B203,#REF!,13,0))</f>
        <v>0</v>
      </c>
      <c r="G203" s="35">
        <f t="shared" si="21"/>
        <v>1.0000009999999999</v>
      </c>
      <c r="H203" s="36" t="e">
        <f t="shared" si="22"/>
        <v>#N/A</v>
      </c>
      <c r="M203" s="31" t="s">
        <v>276</v>
      </c>
      <c r="N203" s="32">
        <f>VLOOKUP(M203,'Dados StatusInvest'!$A:$Z,26,0)</f>
        <v>3138726.61</v>
      </c>
      <c r="O203" s="33">
        <f>VLOOKUP(M203,'Dados StatusInvest'!$A:$Z,18,0)/100</f>
        <v>0.16190000000000002</v>
      </c>
      <c r="P203" s="37" t="e">
        <f t="shared" si="23"/>
        <v>#N/A</v>
      </c>
      <c r="Q203" s="38">
        <f>IF(ISERROR(1/VLOOKUP(M203,#REF!,6,0)),0,1/VLOOKUP(M203,#REF!,6,0))</f>
        <v>0</v>
      </c>
      <c r="R203" s="39">
        <f t="shared" si="24"/>
        <v>1.0000009999999999</v>
      </c>
      <c r="S203" s="40" t="e">
        <f t="shared" si="25"/>
        <v>#N/A</v>
      </c>
    </row>
    <row r="204" spans="2:19" ht="16.5" x14ac:dyDescent="0.35">
      <c r="B204" s="31" t="s">
        <v>306</v>
      </c>
      <c r="C204" s="32">
        <f>VLOOKUP(B204,'Dados StatusInvest'!$A:$Z,26,0)</f>
        <v>2985716.93</v>
      </c>
      <c r="D204" s="33">
        <f>VLOOKUP(B204,'Dados StatusInvest'!$A:$Z,20,0)/100</f>
        <v>0</v>
      </c>
      <c r="E204" s="5" t="e">
        <f t="shared" si="20"/>
        <v>#N/A</v>
      </c>
      <c r="F204" s="34">
        <f>IF(ISERROR(1/VLOOKUP(B204,#REF!,13,0)),0,1/VLOOKUP(B204,#REF!,13,0))</f>
        <v>0</v>
      </c>
      <c r="G204" s="35">
        <f t="shared" si="21"/>
        <v>1.0000009999999999</v>
      </c>
      <c r="H204" s="36" t="e">
        <f t="shared" si="22"/>
        <v>#N/A</v>
      </c>
      <c r="M204" s="31" t="s">
        <v>306</v>
      </c>
      <c r="N204" s="32">
        <f>VLOOKUP(M204,'Dados StatusInvest'!$A:$Z,26,0)</f>
        <v>2985716.93</v>
      </c>
      <c r="O204" s="33">
        <f>VLOOKUP(M204,'Dados StatusInvest'!$A:$Z,18,0)/100</f>
        <v>0.1391</v>
      </c>
      <c r="P204" s="37" t="e">
        <f t="shared" si="23"/>
        <v>#N/A</v>
      </c>
      <c r="Q204" s="38">
        <f>IF(ISERROR(1/VLOOKUP(M204,#REF!,6,0)),0,1/VLOOKUP(M204,#REF!,6,0))</f>
        <v>0</v>
      </c>
      <c r="R204" s="39">
        <f t="shared" si="24"/>
        <v>1.0000009999999999</v>
      </c>
      <c r="S204" s="40" t="e">
        <f t="shared" si="25"/>
        <v>#N/A</v>
      </c>
    </row>
    <row r="205" spans="2:19" ht="16.5" x14ac:dyDescent="0.35">
      <c r="B205" s="31" t="s">
        <v>282</v>
      </c>
      <c r="C205" s="32">
        <f>VLOOKUP(B205,'Dados StatusInvest'!$A:$Z,26,0)</f>
        <v>1304808.43</v>
      </c>
      <c r="D205" s="33">
        <f>VLOOKUP(B205,'Dados StatusInvest'!$A:$Z,20,0)/100</f>
        <v>0.30760000000000004</v>
      </c>
      <c r="E205" s="5" t="e">
        <f t="shared" si="20"/>
        <v>#N/A</v>
      </c>
      <c r="F205" s="34">
        <f>IF(ISERROR(1/VLOOKUP(B205,#REF!,13,0)),0,1/VLOOKUP(B205,#REF!,13,0))</f>
        <v>0</v>
      </c>
      <c r="G205" s="35">
        <f t="shared" si="21"/>
        <v>1.0000009999999999</v>
      </c>
      <c r="H205" s="36" t="e">
        <f t="shared" si="22"/>
        <v>#N/A</v>
      </c>
      <c r="M205" s="31" t="s">
        <v>282</v>
      </c>
      <c r="N205" s="32">
        <f>VLOOKUP(M205,'Dados StatusInvest'!$A:$Z,26,0)</f>
        <v>1304808.43</v>
      </c>
      <c r="O205" s="33">
        <f>VLOOKUP(M205,'Dados StatusInvest'!$A:$Z,18,0)/100</f>
        <v>0.37719999999999998</v>
      </c>
      <c r="P205" s="37" t="e">
        <f t="shared" si="23"/>
        <v>#N/A</v>
      </c>
      <c r="Q205" s="38">
        <f>IF(ISERROR(1/VLOOKUP(M205,#REF!,6,0)),0,1/VLOOKUP(M205,#REF!,6,0))</f>
        <v>0</v>
      </c>
      <c r="R205" s="39">
        <f t="shared" si="24"/>
        <v>1.0000009999999999</v>
      </c>
      <c r="S205" s="40" t="e">
        <f t="shared" si="25"/>
        <v>#N/A</v>
      </c>
    </row>
    <row r="206" spans="2:19" ht="16.5" x14ac:dyDescent="0.35">
      <c r="B206" s="31" t="s">
        <v>321</v>
      </c>
      <c r="C206" s="32">
        <f>VLOOKUP(B206,'Dados StatusInvest'!$A:$Z,26,0)</f>
        <v>104886.88</v>
      </c>
      <c r="D206" s="33">
        <f>VLOOKUP(B206,'Dados StatusInvest'!$A:$Z,20,0)/100</f>
        <v>0.3</v>
      </c>
      <c r="E206" s="5" t="e">
        <f t="shared" si="20"/>
        <v>#N/A</v>
      </c>
      <c r="F206" s="34">
        <f>IF(ISERROR(1/VLOOKUP(B206,#REF!,13,0)),0,1/VLOOKUP(B206,#REF!,13,0))</f>
        <v>0</v>
      </c>
      <c r="G206" s="35">
        <f t="shared" si="21"/>
        <v>1.0000009999999999</v>
      </c>
      <c r="H206" s="36" t="e">
        <f t="shared" si="22"/>
        <v>#N/A</v>
      </c>
      <c r="M206" s="31" t="s">
        <v>321</v>
      </c>
      <c r="N206" s="32">
        <f>VLOOKUP(M206,'Dados StatusInvest'!$A:$Z,26,0)</f>
        <v>104886.88</v>
      </c>
      <c r="O206" s="33">
        <f>VLOOKUP(M206,'Dados StatusInvest'!$A:$Z,18,0)/100</f>
        <v>2.3881000000000001</v>
      </c>
      <c r="P206" s="37" t="e">
        <f t="shared" si="23"/>
        <v>#N/A</v>
      </c>
      <c r="Q206" s="38">
        <f>IF(ISERROR(1/VLOOKUP(M206,#REF!,6,0)),0,1/VLOOKUP(M206,#REF!,6,0))</f>
        <v>0</v>
      </c>
      <c r="R206" s="39">
        <f t="shared" si="24"/>
        <v>1.0000009999999999</v>
      </c>
      <c r="S206" s="40" t="e">
        <f t="shared" si="25"/>
        <v>#N/A</v>
      </c>
    </row>
    <row r="207" spans="2:19" ht="16.5" x14ac:dyDescent="0.35">
      <c r="B207" s="31" t="s">
        <v>548</v>
      </c>
      <c r="C207" s="32">
        <f>VLOOKUP(B207,'Dados StatusInvest'!$A:$Z,26,0)</f>
        <v>0</v>
      </c>
      <c r="D207" s="33">
        <f>VLOOKUP(B207,'Dados StatusInvest'!$A:$Z,20,0)/100</f>
        <v>0.309</v>
      </c>
      <c r="E207" s="5" t="e">
        <f t="shared" si="20"/>
        <v>#N/A</v>
      </c>
      <c r="F207" s="34">
        <f>IF(ISERROR(1/VLOOKUP(B207,#REF!,13,0)),0,1/VLOOKUP(B207,#REF!,13,0))</f>
        <v>0</v>
      </c>
      <c r="G207" s="35">
        <f t="shared" si="21"/>
        <v>1.0000009999999999</v>
      </c>
      <c r="H207" s="36" t="e">
        <f t="shared" si="22"/>
        <v>#N/A</v>
      </c>
      <c r="M207" s="31" t="s">
        <v>548</v>
      </c>
      <c r="N207" s="32">
        <f>VLOOKUP(M207,'Dados StatusInvest'!$A:$Z,26,0)</f>
        <v>0</v>
      </c>
      <c r="O207" s="33">
        <f>VLOOKUP(M207,'Dados StatusInvest'!$A:$Z,18,0)/100</f>
        <v>-1.0605</v>
      </c>
      <c r="P207" s="37" t="e">
        <f t="shared" si="23"/>
        <v>#N/A</v>
      </c>
      <c r="Q207" s="38">
        <f>IF(ISERROR(1/VLOOKUP(M207,#REF!,6,0)),0,1/VLOOKUP(M207,#REF!,6,0))</f>
        <v>0</v>
      </c>
      <c r="R207" s="39">
        <f t="shared" si="24"/>
        <v>1.0000009999999999</v>
      </c>
      <c r="S207" s="40" t="e">
        <f t="shared" si="25"/>
        <v>#N/A</v>
      </c>
    </row>
    <row r="208" spans="2:19" ht="16.5" x14ac:dyDescent="0.35">
      <c r="B208" s="31" t="s">
        <v>280</v>
      </c>
      <c r="C208" s="32">
        <f>VLOOKUP(B208,'Dados StatusInvest'!$A:$Z,26,0)</f>
        <v>947798.04</v>
      </c>
      <c r="D208" s="33">
        <f>VLOOKUP(B208,'Dados StatusInvest'!$A:$Z,20,0)/100</f>
        <v>0.11650000000000001</v>
      </c>
      <c r="E208" s="5" t="e">
        <f t="shared" si="20"/>
        <v>#N/A</v>
      </c>
      <c r="F208" s="34">
        <f>IF(ISERROR(1/VLOOKUP(B208,#REF!,13,0)),0,1/VLOOKUP(B208,#REF!,13,0))</f>
        <v>0</v>
      </c>
      <c r="G208" s="35">
        <f t="shared" si="21"/>
        <v>1.0000009999999999</v>
      </c>
      <c r="H208" s="36" t="e">
        <f t="shared" si="22"/>
        <v>#N/A</v>
      </c>
      <c r="M208" s="31" t="s">
        <v>280</v>
      </c>
      <c r="N208" s="32">
        <f>VLOOKUP(M208,'Dados StatusInvest'!$A:$Z,26,0)</f>
        <v>947798.04</v>
      </c>
      <c r="O208" s="33">
        <f>VLOOKUP(M208,'Dados StatusInvest'!$A:$Z,18,0)/100</f>
        <v>0.1507</v>
      </c>
      <c r="P208" s="37" t="e">
        <f t="shared" si="23"/>
        <v>#N/A</v>
      </c>
      <c r="Q208" s="38">
        <f>IF(ISERROR(1/VLOOKUP(M208,#REF!,6,0)),0,1/VLOOKUP(M208,#REF!,6,0))</f>
        <v>0</v>
      </c>
      <c r="R208" s="39">
        <f t="shared" si="24"/>
        <v>1.0000009999999999</v>
      </c>
      <c r="S208" s="40" t="e">
        <f t="shared" si="25"/>
        <v>#N/A</v>
      </c>
    </row>
    <row r="209" spans="2:19" ht="16.5" x14ac:dyDescent="0.35">
      <c r="B209" s="31" t="s">
        <v>628</v>
      </c>
      <c r="C209" s="32">
        <f>VLOOKUP(B209,'Dados StatusInvest'!$A:$Z,26,0)</f>
        <v>0</v>
      </c>
      <c r="D209" s="33">
        <f>VLOOKUP(B209,'Dados StatusInvest'!$A:$Z,20,0)/100</f>
        <v>0.13159999999999999</v>
      </c>
      <c r="E209" s="5" t="e">
        <f t="shared" si="20"/>
        <v>#N/A</v>
      </c>
      <c r="F209" s="34">
        <f>IF(ISERROR(1/VLOOKUP(B209,#REF!,13,0)),0,1/VLOOKUP(B209,#REF!,13,0))</f>
        <v>0</v>
      </c>
      <c r="G209" s="35">
        <f t="shared" si="21"/>
        <v>1.0000009999999999</v>
      </c>
      <c r="H209" s="36" t="e">
        <f t="shared" si="22"/>
        <v>#N/A</v>
      </c>
      <c r="M209" s="31" t="s">
        <v>628</v>
      </c>
      <c r="N209" s="32">
        <f>VLOOKUP(M209,'Dados StatusInvest'!$A:$Z,26,0)</f>
        <v>0</v>
      </c>
      <c r="O209" s="33">
        <f>VLOOKUP(M209,'Dados StatusInvest'!$A:$Z,18,0)/100</f>
        <v>0.51450000000000007</v>
      </c>
      <c r="P209" s="37" t="e">
        <f t="shared" si="23"/>
        <v>#N/A</v>
      </c>
      <c r="Q209" s="38">
        <f>IF(ISERROR(1/VLOOKUP(M209,#REF!,6,0)),0,1/VLOOKUP(M209,#REF!,6,0))</f>
        <v>0</v>
      </c>
      <c r="R209" s="39">
        <f t="shared" si="24"/>
        <v>1.0000009999999999</v>
      </c>
      <c r="S209" s="40" t="e">
        <f t="shared" si="25"/>
        <v>#N/A</v>
      </c>
    </row>
    <row r="210" spans="2:19" ht="16.5" x14ac:dyDescent="0.35">
      <c r="B210" s="31" t="s">
        <v>326</v>
      </c>
      <c r="C210" s="32">
        <f>VLOOKUP(B210,'Dados StatusInvest'!$A:$Z,26,0)</f>
        <v>317036.82</v>
      </c>
      <c r="D210" s="33">
        <f>VLOOKUP(B210,'Dados StatusInvest'!$A:$Z,20,0)/100</f>
        <v>8.6500000000000007E-2</v>
      </c>
      <c r="E210" s="5" t="e">
        <f t="shared" si="20"/>
        <v>#N/A</v>
      </c>
      <c r="F210" s="34">
        <f>IF(ISERROR(1/VLOOKUP(B210,#REF!,13,0)),0,1/VLOOKUP(B210,#REF!,13,0))</f>
        <v>0</v>
      </c>
      <c r="G210" s="35">
        <f t="shared" si="21"/>
        <v>1.0000009999999999</v>
      </c>
      <c r="H210" s="36" t="e">
        <f t="shared" si="22"/>
        <v>#N/A</v>
      </c>
      <c r="M210" s="31" t="s">
        <v>326</v>
      </c>
      <c r="N210" s="32">
        <f>VLOOKUP(M210,'Dados StatusInvest'!$A:$Z,26,0)</f>
        <v>317036.82</v>
      </c>
      <c r="O210" s="33">
        <f>VLOOKUP(M210,'Dados StatusInvest'!$A:$Z,18,0)/100</f>
        <v>0.1492</v>
      </c>
      <c r="P210" s="37" t="e">
        <f t="shared" si="23"/>
        <v>#N/A</v>
      </c>
      <c r="Q210" s="38">
        <f>IF(ISERROR(1/VLOOKUP(M210,#REF!,6,0)),0,1/VLOOKUP(M210,#REF!,6,0))</f>
        <v>0</v>
      </c>
      <c r="R210" s="39">
        <f t="shared" si="24"/>
        <v>1.0000009999999999</v>
      </c>
      <c r="S210" s="40" t="e">
        <f t="shared" si="25"/>
        <v>#N/A</v>
      </c>
    </row>
    <row r="211" spans="2:19" ht="16.5" x14ac:dyDescent="0.35">
      <c r="B211" s="31" t="s">
        <v>1711</v>
      </c>
      <c r="C211" s="32" t="e">
        <f>VLOOKUP(B211,'Dados StatusInvest'!$A:$Z,26,0)</f>
        <v>#N/A</v>
      </c>
      <c r="D211" s="33" t="e">
        <f>VLOOKUP(B211,'Dados StatusInvest'!$A:$Z,20,0)/100</f>
        <v>#N/A</v>
      </c>
      <c r="E211" s="5" t="e">
        <f t="shared" si="20"/>
        <v>#N/A</v>
      </c>
      <c r="F211" s="34">
        <f>IF(ISERROR(1/VLOOKUP(B211,#REF!,13,0)),0,1/VLOOKUP(B211,#REF!,13,0))</f>
        <v>0</v>
      </c>
      <c r="G211" s="35">
        <f t="shared" si="21"/>
        <v>1.0000009999999999</v>
      </c>
      <c r="H211" s="36" t="e">
        <f t="shared" si="22"/>
        <v>#N/A</v>
      </c>
      <c r="M211" s="31" t="s">
        <v>1711</v>
      </c>
      <c r="N211" s="32" t="e">
        <f>VLOOKUP(M211,'Dados StatusInvest'!$A:$Z,26,0)</f>
        <v>#N/A</v>
      </c>
      <c r="O211" s="33" t="e">
        <f>VLOOKUP(M211,'Dados StatusInvest'!$A:$Z,18,0)/100</f>
        <v>#N/A</v>
      </c>
      <c r="P211" s="37" t="e">
        <f t="shared" si="23"/>
        <v>#N/A</v>
      </c>
      <c r="Q211" s="38">
        <f>IF(ISERROR(1/VLOOKUP(M211,#REF!,6,0)),0,1/VLOOKUP(M211,#REF!,6,0))</f>
        <v>0</v>
      </c>
      <c r="R211" s="39">
        <f t="shared" si="24"/>
        <v>1.0000009999999999</v>
      </c>
      <c r="S211" s="40" t="e">
        <f t="shared" si="25"/>
        <v>#N/A</v>
      </c>
    </row>
    <row r="212" spans="2:19" ht="16.5" x14ac:dyDescent="0.35">
      <c r="B212" s="31" t="s">
        <v>234</v>
      </c>
      <c r="C212" s="32">
        <f>VLOOKUP(B212,'Dados StatusInvest'!$A:$Z,26,0)</f>
        <v>5164465.79</v>
      </c>
      <c r="D212" s="33">
        <f>VLOOKUP(B212,'Dados StatusInvest'!$A:$Z,20,0)/100</f>
        <v>0.26929999999999998</v>
      </c>
      <c r="E212" s="5" t="e">
        <f t="shared" si="20"/>
        <v>#N/A</v>
      </c>
      <c r="F212" s="34">
        <f>IF(ISERROR(1/VLOOKUP(B212,#REF!,13,0)),0,1/VLOOKUP(B212,#REF!,13,0))</f>
        <v>0</v>
      </c>
      <c r="G212" s="35">
        <f t="shared" si="21"/>
        <v>1.0000009999999999</v>
      </c>
      <c r="H212" s="36" t="e">
        <f t="shared" si="22"/>
        <v>#N/A</v>
      </c>
      <c r="M212" s="31" t="s">
        <v>234</v>
      </c>
      <c r="N212" s="32">
        <f>VLOOKUP(M212,'Dados StatusInvest'!$A:$Z,26,0)</f>
        <v>5164465.79</v>
      </c>
      <c r="O212" s="33">
        <f>VLOOKUP(M212,'Dados StatusInvest'!$A:$Z,18,0)/100</f>
        <v>0.40679999999999999</v>
      </c>
      <c r="P212" s="37" t="e">
        <f t="shared" si="23"/>
        <v>#N/A</v>
      </c>
      <c r="Q212" s="38">
        <f>IF(ISERROR(1/VLOOKUP(M212,#REF!,6,0)),0,1/VLOOKUP(M212,#REF!,6,0))</f>
        <v>0</v>
      </c>
      <c r="R212" s="39">
        <f t="shared" si="24"/>
        <v>1.0000009999999999</v>
      </c>
      <c r="S212" s="40" t="e">
        <f t="shared" si="25"/>
        <v>#N/A</v>
      </c>
    </row>
    <row r="213" spans="2:19" ht="16.5" x14ac:dyDescent="0.35">
      <c r="B213" s="31" t="s">
        <v>215</v>
      </c>
      <c r="C213" s="32">
        <f>VLOOKUP(B213,'Dados StatusInvest'!$A:$Z,26,0)</f>
        <v>7098721.29</v>
      </c>
      <c r="D213" s="33">
        <f>VLOOKUP(B213,'Dados StatusInvest'!$A:$Z,20,0)/100</f>
        <v>0.20350000000000001</v>
      </c>
      <c r="E213" s="5" t="e">
        <f t="shared" si="20"/>
        <v>#N/A</v>
      </c>
      <c r="F213" s="34">
        <f>IF(ISERROR(1/VLOOKUP(B213,#REF!,13,0)),0,1/VLOOKUP(B213,#REF!,13,0))</f>
        <v>0</v>
      </c>
      <c r="G213" s="35">
        <f t="shared" si="21"/>
        <v>1.0000009999999999</v>
      </c>
      <c r="H213" s="36" t="e">
        <f t="shared" si="22"/>
        <v>#N/A</v>
      </c>
      <c r="M213" s="31" t="s">
        <v>215</v>
      </c>
      <c r="N213" s="32">
        <f>VLOOKUP(M213,'Dados StatusInvest'!$A:$Z,26,0)</f>
        <v>7098721.29</v>
      </c>
      <c r="O213" s="33">
        <f>VLOOKUP(M213,'Dados StatusInvest'!$A:$Z,18,0)/100</f>
        <v>0.32229999999999998</v>
      </c>
      <c r="P213" s="37" t="e">
        <f t="shared" si="23"/>
        <v>#N/A</v>
      </c>
      <c r="Q213" s="38">
        <f>IF(ISERROR(1/VLOOKUP(M213,#REF!,6,0)),0,1/VLOOKUP(M213,#REF!,6,0))</f>
        <v>0</v>
      </c>
      <c r="R213" s="39">
        <f t="shared" si="24"/>
        <v>1.0000009999999999</v>
      </c>
      <c r="S213" s="40" t="e">
        <f t="shared" si="25"/>
        <v>#N/A</v>
      </c>
    </row>
    <row r="214" spans="2:19" ht="16.5" x14ac:dyDescent="0.35">
      <c r="B214" s="31" t="s">
        <v>217</v>
      </c>
      <c r="C214" s="32">
        <f>VLOOKUP(B214,'Dados StatusInvest'!$A:$Z,26,0)</f>
        <v>1577997.04</v>
      </c>
      <c r="D214" s="33">
        <f>VLOOKUP(B214,'Dados StatusInvest'!$A:$Z,20,0)/100</f>
        <v>-0.13159999999999999</v>
      </c>
      <c r="E214" s="5" t="e">
        <f t="shared" si="20"/>
        <v>#N/A</v>
      </c>
      <c r="F214" s="34">
        <f>IF(ISERROR(1/VLOOKUP(B214,#REF!,13,0)),0,1/VLOOKUP(B214,#REF!,13,0))</f>
        <v>0</v>
      </c>
      <c r="G214" s="35">
        <f t="shared" si="21"/>
        <v>1.0000009999999999</v>
      </c>
      <c r="H214" s="36" t="e">
        <f t="shared" si="22"/>
        <v>#N/A</v>
      </c>
      <c r="M214" s="31" t="s">
        <v>217</v>
      </c>
      <c r="N214" s="32">
        <f>VLOOKUP(M214,'Dados StatusInvest'!$A:$Z,26,0)</f>
        <v>1577997.04</v>
      </c>
      <c r="O214" s="33">
        <f>VLOOKUP(M214,'Dados StatusInvest'!$A:$Z,18,0)/100</f>
        <v>0.1231</v>
      </c>
      <c r="P214" s="37" t="e">
        <f t="shared" si="23"/>
        <v>#N/A</v>
      </c>
      <c r="Q214" s="38">
        <f>IF(ISERROR(1/VLOOKUP(M214,#REF!,6,0)),0,1/VLOOKUP(M214,#REF!,6,0))</f>
        <v>0</v>
      </c>
      <c r="R214" s="39">
        <f t="shared" si="24"/>
        <v>1.0000009999999999</v>
      </c>
      <c r="S214" s="40" t="e">
        <f t="shared" si="25"/>
        <v>#N/A</v>
      </c>
    </row>
    <row r="215" spans="2:19" ht="16.5" x14ac:dyDescent="0.35">
      <c r="B215" s="31" t="s">
        <v>315</v>
      </c>
      <c r="C215" s="32">
        <f>VLOOKUP(B215,'Dados StatusInvest'!$A:$Z,26,0)</f>
        <v>184768.11</v>
      </c>
      <c r="D215" s="33">
        <f>VLOOKUP(B215,'Dados StatusInvest'!$A:$Z,20,0)/100</f>
        <v>0</v>
      </c>
      <c r="E215" s="5" t="e">
        <f t="shared" si="20"/>
        <v>#N/A</v>
      </c>
      <c r="F215" s="34">
        <f>IF(ISERROR(1/VLOOKUP(B215,#REF!,13,0)),0,1/VLOOKUP(B215,#REF!,13,0))</f>
        <v>0</v>
      </c>
      <c r="G215" s="35">
        <f t="shared" si="21"/>
        <v>1.0000009999999999</v>
      </c>
      <c r="H215" s="36" t="e">
        <f t="shared" si="22"/>
        <v>#N/A</v>
      </c>
      <c r="M215" s="31" t="s">
        <v>315</v>
      </c>
      <c r="N215" s="32">
        <f>VLOOKUP(M215,'Dados StatusInvest'!$A:$Z,26,0)</f>
        <v>184768.11</v>
      </c>
      <c r="O215" s="33">
        <f>VLOOKUP(M215,'Dados StatusInvest'!$A:$Z,18,0)/100</f>
        <v>1.21E-2</v>
      </c>
      <c r="P215" s="37" t="e">
        <f t="shared" si="23"/>
        <v>#N/A</v>
      </c>
      <c r="Q215" s="38">
        <f>IF(ISERROR(1/VLOOKUP(M215,#REF!,6,0)),0,1/VLOOKUP(M215,#REF!,6,0))</f>
        <v>0</v>
      </c>
      <c r="R215" s="39">
        <f t="shared" si="24"/>
        <v>1.0000009999999999</v>
      </c>
      <c r="S215" s="40" t="e">
        <f t="shared" si="25"/>
        <v>#N/A</v>
      </c>
    </row>
    <row r="216" spans="2:19" ht="16.5" x14ac:dyDescent="0.35">
      <c r="B216" s="31" t="s">
        <v>324</v>
      </c>
      <c r="C216" s="32">
        <f>VLOOKUP(B216,'Dados StatusInvest'!$A:$Z,26,0)</f>
        <v>2262550.64</v>
      </c>
      <c r="D216" s="33">
        <f>VLOOKUP(B216,'Dados StatusInvest'!$A:$Z,20,0)/100</f>
        <v>0.30210000000000004</v>
      </c>
      <c r="E216" s="5" t="e">
        <f t="shared" si="20"/>
        <v>#N/A</v>
      </c>
      <c r="F216" s="34">
        <f>IF(ISERROR(1/VLOOKUP(B216,#REF!,13,0)),0,1/VLOOKUP(B216,#REF!,13,0))</f>
        <v>0</v>
      </c>
      <c r="G216" s="35">
        <f t="shared" si="21"/>
        <v>1.0000009999999999</v>
      </c>
      <c r="H216" s="36" t="e">
        <f t="shared" si="22"/>
        <v>#N/A</v>
      </c>
      <c r="M216" s="31" t="s">
        <v>324</v>
      </c>
      <c r="N216" s="32">
        <f>VLOOKUP(M216,'Dados StatusInvest'!$A:$Z,26,0)</f>
        <v>2262550.64</v>
      </c>
      <c r="O216" s="33">
        <f>VLOOKUP(M216,'Dados StatusInvest'!$A:$Z,18,0)/100</f>
        <v>0.35710000000000003</v>
      </c>
      <c r="P216" s="37" t="e">
        <f t="shared" si="23"/>
        <v>#N/A</v>
      </c>
      <c r="Q216" s="38">
        <f>IF(ISERROR(1/VLOOKUP(M216,#REF!,6,0)),0,1/VLOOKUP(M216,#REF!,6,0))</f>
        <v>0</v>
      </c>
      <c r="R216" s="39">
        <f t="shared" si="24"/>
        <v>1.0000009999999999</v>
      </c>
      <c r="S216" s="40" t="e">
        <f t="shared" si="25"/>
        <v>#N/A</v>
      </c>
    </row>
    <row r="217" spans="2:19" ht="16.5" x14ac:dyDescent="0.35">
      <c r="B217" s="31" t="s">
        <v>105</v>
      </c>
      <c r="C217" s="32">
        <f>VLOOKUP(B217,'Dados StatusInvest'!$A:$Z,26,0)</f>
        <v>7352636.71</v>
      </c>
      <c r="D217" s="33">
        <f>VLOOKUP(B217,'Dados StatusInvest'!$A:$Z,20,0)/100</f>
        <v>0.74680000000000002</v>
      </c>
      <c r="E217" s="5" t="e">
        <f t="shared" si="20"/>
        <v>#N/A</v>
      </c>
      <c r="F217" s="34">
        <f>IF(ISERROR(1/VLOOKUP(B217,#REF!,13,0)),0,1/VLOOKUP(B217,#REF!,13,0))</f>
        <v>0</v>
      </c>
      <c r="G217" s="35">
        <f t="shared" si="21"/>
        <v>1.0000009999999999</v>
      </c>
      <c r="H217" s="36" t="e">
        <f t="shared" si="22"/>
        <v>#N/A</v>
      </c>
      <c r="M217" s="31" t="s">
        <v>105</v>
      </c>
      <c r="N217" s="32">
        <f>VLOOKUP(M217,'Dados StatusInvest'!$A:$Z,26,0)</f>
        <v>7352636.71</v>
      </c>
      <c r="O217" s="33">
        <f>VLOOKUP(M217,'Dados StatusInvest'!$A:$Z,18,0)/100</f>
        <v>1.2403</v>
      </c>
      <c r="P217" s="37" t="e">
        <f t="shared" si="23"/>
        <v>#N/A</v>
      </c>
      <c r="Q217" s="38">
        <f>IF(ISERROR(1/VLOOKUP(M217,#REF!,6,0)),0,1/VLOOKUP(M217,#REF!,6,0))</f>
        <v>0</v>
      </c>
      <c r="R217" s="39">
        <f t="shared" si="24"/>
        <v>1.0000009999999999</v>
      </c>
      <c r="S217" s="40" t="e">
        <f t="shared" si="25"/>
        <v>#N/A</v>
      </c>
    </row>
    <row r="218" spans="2:19" ht="16.5" x14ac:dyDescent="0.35">
      <c r="B218" s="31" t="s">
        <v>313</v>
      </c>
      <c r="C218" s="32">
        <f>VLOOKUP(B218,'Dados StatusInvest'!$A:$Z,26,0)</f>
        <v>236853.86</v>
      </c>
      <c r="D218" s="33">
        <f>VLOOKUP(B218,'Dados StatusInvest'!$A:$Z,20,0)/100</f>
        <v>0.13159999999999999</v>
      </c>
      <c r="E218" s="5" t="e">
        <f t="shared" si="20"/>
        <v>#N/A</v>
      </c>
      <c r="F218" s="34">
        <f>IF(ISERROR(1/VLOOKUP(B218,#REF!,13,0)),0,1/VLOOKUP(B218,#REF!,13,0))</f>
        <v>0</v>
      </c>
      <c r="G218" s="35">
        <f t="shared" si="21"/>
        <v>1.0000009999999999</v>
      </c>
      <c r="H218" s="36" t="e">
        <f t="shared" si="22"/>
        <v>#N/A</v>
      </c>
      <c r="M218" s="31" t="s">
        <v>313</v>
      </c>
      <c r="N218" s="32">
        <f>VLOOKUP(M218,'Dados StatusInvest'!$A:$Z,26,0)</f>
        <v>236853.86</v>
      </c>
      <c r="O218" s="33">
        <f>VLOOKUP(M218,'Dados StatusInvest'!$A:$Z,18,0)/100</f>
        <v>0.18440000000000001</v>
      </c>
      <c r="P218" s="37" t="e">
        <f t="shared" si="23"/>
        <v>#N/A</v>
      </c>
      <c r="Q218" s="38">
        <f>IF(ISERROR(1/VLOOKUP(M218,#REF!,6,0)),0,1/VLOOKUP(M218,#REF!,6,0))</f>
        <v>0</v>
      </c>
      <c r="R218" s="39">
        <f t="shared" si="24"/>
        <v>1.0000009999999999</v>
      </c>
      <c r="S218" s="40" t="e">
        <f t="shared" si="25"/>
        <v>#N/A</v>
      </c>
    </row>
    <row r="219" spans="2:19" ht="16.5" x14ac:dyDescent="0.35">
      <c r="B219" s="31" t="s">
        <v>308</v>
      </c>
      <c r="C219" s="32">
        <f>VLOOKUP(B219,'Dados StatusInvest'!$A:$Z,26,0)</f>
        <v>188486</v>
      </c>
      <c r="D219" s="33">
        <f>VLOOKUP(B219,'Dados StatusInvest'!$A:$Z,20,0)/100</f>
        <v>3.73E-2</v>
      </c>
      <c r="E219" s="5" t="e">
        <f t="shared" si="20"/>
        <v>#N/A</v>
      </c>
      <c r="F219" s="34">
        <f>IF(ISERROR(1/VLOOKUP(B219,#REF!,13,0)),0,1/VLOOKUP(B219,#REF!,13,0))</f>
        <v>0</v>
      </c>
      <c r="G219" s="35">
        <f t="shared" si="21"/>
        <v>1.0000009999999999</v>
      </c>
      <c r="H219" s="36" t="e">
        <f t="shared" si="22"/>
        <v>#N/A</v>
      </c>
      <c r="M219" s="31" t="s">
        <v>308</v>
      </c>
      <c r="N219" s="32">
        <f>VLOOKUP(M219,'Dados StatusInvest'!$A:$Z,26,0)</f>
        <v>188486</v>
      </c>
      <c r="O219" s="33">
        <f>VLOOKUP(M219,'Dados StatusInvest'!$A:$Z,18,0)/100</f>
        <v>0.1641</v>
      </c>
      <c r="P219" s="37" t="e">
        <f t="shared" si="23"/>
        <v>#N/A</v>
      </c>
      <c r="Q219" s="38">
        <f>IF(ISERROR(1/VLOOKUP(M219,#REF!,6,0)),0,1/VLOOKUP(M219,#REF!,6,0))</f>
        <v>0</v>
      </c>
      <c r="R219" s="39">
        <f t="shared" si="24"/>
        <v>1.0000009999999999</v>
      </c>
      <c r="S219" s="40" t="e">
        <f t="shared" si="25"/>
        <v>#N/A</v>
      </c>
    </row>
    <row r="220" spans="2:19" ht="16.5" x14ac:dyDescent="0.35">
      <c r="B220" s="31" t="s">
        <v>284</v>
      </c>
      <c r="C220" s="32">
        <f>VLOOKUP(B220,'Dados StatusInvest'!$A:$Z,26,0)</f>
        <v>1951291.93</v>
      </c>
      <c r="D220" s="33">
        <f>VLOOKUP(B220,'Dados StatusInvest'!$A:$Z,20,0)/100</f>
        <v>0.20579999999999998</v>
      </c>
      <c r="E220" s="5" t="e">
        <f t="shared" si="20"/>
        <v>#N/A</v>
      </c>
      <c r="F220" s="34">
        <f>IF(ISERROR(1/VLOOKUP(B220,#REF!,13,0)),0,1/VLOOKUP(B220,#REF!,13,0))</f>
        <v>0</v>
      </c>
      <c r="G220" s="35">
        <f t="shared" si="21"/>
        <v>1.0000009999999999</v>
      </c>
      <c r="H220" s="36" t="e">
        <f t="shared" si="22"/>
        <v>#N/A</v>
      </c>
      <c r="M220" s="31" t="s">
        <v>284</v>
      </c>
      <c r="N220" s="32">
        <f>VLOOKUP(M220,'Dados StatusInvest'!$A:$Z,26,0)</f>
        <v>1951291.93</v>
      </c>
      <c r="O220" s="33">
        <f>VLOOKUP(M220,'Dados StatusInvest'!$A:$Z,18,0)/100</f>
        <v>0.30609999999999998</v>
      </c>
      <c r="P220" s="37" t="e">
        <f t="shared" si="23"/>
        <v>#N/A</v>
      </c>
      <c r="Q220" s="38">
        <f>IF(ISERROR(1/VLOOKUP(M220,#REF!,6,0)),0,1/VLOOKUP(M220,#REF!,6,0))</f>
        <v>0</v>
      </c>
      <c r="R220" s="39">
        <f t="shared" si="24"/>
        <v>1.0000009999999999</v>
      </c>
      <c r="S220" s="40" t="e">
        <f t="shared" si="25"/>
        <v>#N/A</v>
      </c>
    </row>
    <row r="221" spans="2:19" ht="16.5" x14ac:dyDescent="0.35">
      <c r="B221" s="31" t="s">
        <v>319</v>
      </c>
      <c r="C221" s="32">
        <f>VLOOKUP(B221,'Dados StatusInvest'!$A:$Z,26,0)</f>
        <v>2408505.71</v>
      </c>
      <c r="D221" s="33">
        <f>VLOOKUP(B221,'Dados StatusInvest'!$A:$Z,20,0)/100</f>
        <v>0</v>
      </c>
      <c r="E221" s="5" t="e">
        <f t="shared" si="20"/>
        <v>#N/A</v>
      </c>
      <c r="F221" s="34">
        <f>IF(ISERROR(1/VLOOKUP(B221,#REF!,13,0)),0,1/VLOOKUP(B221,#REF!,13,0))</f>
        <v>0</v>
      </c>
      <c r="G221" s="35">
        <f t="shared" si="21"/>
        <v>1.0000009999999999</v>
      </c>
      <c r="H221" s="36" t="e">
        <f t="shared" si="22"/>
        <v>#N/A</v>
      </c>
      <c r="M221" s="31" t="s">
        <v>319</v>
      </c>
      <c r="N221" s="32">
        <f>VLOOKUP(M221,'Dados StatusInvest'!$A:$Z,26,0)</f>
        <v>2408505.71</v>
      </c>
      <c r="O221" s="33">
        <f>VLOOKUP(M221,'Dados StatusInvest'!$A:$Z,18,0)/100</f>
        <v>0.1391</v>
      </c>
      <c r="P221" s="37" t="e">
        <f t="shared" si="23"/>
        <v>#N/A</v>
      </c>
      <c r="Q221" s="38">
        <f>IF(ISERROR(1/VLOOKUP(M221,#REF!,6,0)),0,1/VLOOKUP(M221,#REF!,6,0))</f>
        <v>0</v>
      </c>
      <c r="R221" s="39">
        <f t="shared" si="24"/>
        <v>1.0000009999999999</v>
      </c>
      <c r="S221" s="40" t="e">
        <f t="shared" si="25"/>
        <v>#N/A</v>
      </c>
    </row>
    <row r="222" spans="2:19" ht="16.5" x14ac:dyDescent="0.35">
      <c r="B222" s="31" t="s">
        <v>327</v>
      </c>
      <c r="C222" s="32">
        <f>VLOOKUP(B222,'Dados StatusInvest'!$A:$Z,26,0)</f>
        <v>83791.289999999994</v>
      </c>
      <c r="D222" s="33">
        <f>VLOOKUP(B222,'Dados StatusInvest'!$A:$Z,20,0)/100</f>
        <v>9.8999999999999991E-3</v>
      </c>
      <c r="E222" s="5" t="e">
        <f t="shared" si="20"/>
        <v>#N/A</v>
      </c>
      <c r="F222" s="34">
        <f>IF(ISERROR(1/VLOOKUP(B222,#REF!,13,0)),0,1/VLOOKUP(B222,#REF!,13,0))</f>
        <v>0</v>
      </c>
      <c r="G222" s="35">
        <f t="shared" si="21"/>
        <v>1.0000009999999999</v>
      </c>
      <c r="H222" s="36" t="e">
        <f t="shared" si="22"/>
        <v>#N/A</v>
      </c>
      <c r="M222" s="31" t="s">
        <v>327</v>
      </c>
      <c r="N222" s="32">
        <f>VLOOKUP(M222,'Dados StatusInvest'!$A:$Z,26,0)</f>
        <v>83791.289999999994</v>
      </c>
      <c r="O222" s="33">
        <f>VLOOKUP(M222,'Dados StatusInvest'!$A:$Z,18,0)/100</f>
        <v>1.2500000000000001E-2</v>
      </c>
      <c r="P222" s="37" t="e">
        <f t="shared" si="23"/>
        <v>#N/A</v>
      </c>
      <c r="Q222" s="38">
        <f>IF(ISERROR(1/VLOOKUP(M222,#REF!,6,0)),0,1/VLOOKUP(M222,#REF!,6,0))</f>
        <v>0</v>
      </c>
      <c r="R222" s="39">
        <f t="shared" si="24"/>
        <v>1.0000009999999999</v>
      </c>
      <c r="S222" s="40" t="e">
        <f t="shared" si="25"/>
        <v>#N/A</v>
      </c>
    </row>
    <row r="223" spans="2:19" ht="16.5" x14ac:dyDescent="0.35">
      <c r="B223" s="31" t="s">
        <v>214</v>
      </c>
      <c r="C223" s="32">
        <f>VLOOKUP(B223,'Dados StatusInvest'!$A:$Z,26,0)</f>
        <v>1425534.43</v>
      </c>
      <c r="D223" s="33">
        <f>VLOOKUP(B223,'Dados StatusInvest'!$A:$Z,20,0)/100</f>
        <v>0.1061</v>
      </c>
      <c r="E223" s="5" t="e">
        <f t="shared" si="20"/>
        <v>#N/A</v>
      </c>
      <c r="F223" s="34">
        <f>IF(ISERROR(1/VLOOKUP(B223,#REF!,13,0)),0,1/VLOOKUP(B223,#REF!,13,0))</f>
        <v>0</v>
      </c>
      <c r="G223" s="35">
        <f t="shared" si="21"/>
        <v>1.0000009999999999</v>
      </c>
      <c r="H223" s="36" t="e">
        <f t="shared" si="22"/>
        <v>#N/A</v>
      </c>
      <c r="M223" s="31" t="s">
        <v>214</v>
      </c>
      <c r="N223" s="32">
        <f>VLOOKUP(M223,'Dados StatusInvest'!$A:$Z,26,0)</f>
        <v>1425534.43</v>
      </c>
      <c r="O223" s="33">
        <f>VLOOKUP(M223,'Dados StatusInvest'!$A:$Z,18,0)/100</f>
        <v>8.3800000000000013E-2</v>
      </c>
      <c r="P223" s="37" t="e">
        <f t="shared" si="23"/>
        <v>#N/A</v>
      </c>
      <c r="Q223" s="38">
        <f>IF(ISERROR(1/VLOOKUP(M223,#REF!,6,0)),0,1/VLOOKUP(M223,#REF!,6,0))</f>
        <v>0</v>
      </c>
      <c r="R223" s="39">
        <f t="shared" si="24"/>
        <v>1.0000009999999999</v>
      </c>
      <c r="S223" s="40" t="e">
        <f t="shared" si="25"/>
        <v>#N/A</v>
      </c>
    </row>
    <row r="224" spans="2:19" ht="16.5" x14ac:dyDescent="0.35">
      <c r="B224" s="31" t="s">
        <v>379</v>
      </c>
      <c r="C224" s="32">
        <f>VLOOKUP(B224,'Dados StatusInvest'!$A:$Z,26,0)</f>
        <v>41010.79</v>
      </c>
      <c r="D224" s="33">
        <f>VLOOKUP(B224,'Dados StatusInvest'!$A:$Z,20,0)/100</f>
        <v>4.2300000000000004E-2</v>
      </c>
      <c r="E224" s="5" t="e">
        <f t="shared" si="20"/>
        <v>#N/A</v>
      </c>
      <c r="F224" s="34">
        <f>IF(ISERROR(1/VLOOKUP(B224,#REF!,13,0)),0,1/VLOOKUP(B224,#REF!,13,0))</f>
        <v>0</v>
      </c>
      <c r="G224" s="35">
        <f t="shared" si="21"/>
        <v>1.0000009999999999</v>
      </c>
      <c r="H224" s="36" t="e">
        <f t="shared" si="22"/>
        <v>#N/A</v>
      </c>
      <c r="M224" s="31" t="s">
        <v>379</v>
      </c>
      <c r="N224" s="32">
        <f>VLOOKUP(M224,'Dados StatusInvest'!$A:$Z,26,0)</f>
        <v>41010.79</v>
      </c>
      <c r="O224" s="33">
        <f>VLOOKUP(M224,'Dados StatusInvest'!$A:$Z,18,0)/100</f>
        <v>-0.18640000000000001</v>
      </c>
      <c r="P224" s="37" t="e">
        <f t="shared" si="23"/>
        <v>#N/A</v>
      </c>
      <c r="Q224" s="38">
        <f>IF(ISERROR(1/VLOOKUP(M224,#REF!,6,0)),0,1/VLOOKUP(M224,#REF!,6,0))</f>
        <v>0</v>
      </c>
      <c r="R224" s="39">
        <f t="shared" si="24"/>
        <v>1.0000009999999999</v>
      </c>
      <c r="S224" s="40" t="e">
        <f t="shared" si="25"/>
        <v>#N/A</v>
      </c>
    </row>
    <row r="225" spans="2:19" ht="16.5" x14ac:dyDescent="0.35">
      <c r="B225" s="31" t="s">
        <v>336</v>
      </c>
      <c r="C225" s="32">
        <f>VLOOKUP(B225,'Dados StatusInvest'!$A:$Z,26,0)</f>
        <v>117161.5</v>
      </c>
      <c r="D225" s="33">
        <f>VLOOKUP(B225,'Dados StatusInvest'!$A:$Z,20,0)/100</f>
        <v>3.4599999999999999E-2</v>
      </c>
      <c r="E225" s="5" t="e">
        <f t="shared" si="20"/>
        <v>#N/A</v>
      </c>
      <c r="F225" s="34">
        <f>IF(ISERROR(1/VLOOKUP(B225,#REF!,13,0)),0,1/VLOOKUP(B225,#REF!,13,0))</f>
        <v>0</v>
      </c>
      <c r="G225" s="35">
        <f t="shared" si="21"/>
        <v>1.0000009999999999</v>
      </c>
      <c r="H225" s="36" t="e">
        <f t="shared" si="22"/>
        <v>#N/A</v>
      </c>
      <c r="M225" s="31" t="s">
        <v>336</v>
      </c>
      <c r="N225" s="32">
        <f>VLOOKUP(M225,'Dados StatusInvest'!$A:$Z,26,0)</f>
        <v>117161.5</v>
      </c>
      <c r="O225" s="33">
        <f>VLOOKUP(M225,'Dados StatusInvest'!$A:$Z,18,0)/100</f>
        <v>-3.3E-3</v>
      </c>
      <c r="P225" s="37" t="e">
        <f t="shared" si="23"/>
        <v>#N/A</v>
      </c>
      <c r="Q225" s="38">
        <f>IF(ISERROR(1/VLOOKUP(M225,#REF!,6,0)),0,1/VLOOKUP(M225,#REF!,6,0))</f>
        <v>0</v>
      </c>
      <c r="R225" s="39">
        <f t="shared" si="24"/>
        <v>1.0000009999999999</v>
      </c>
      <c r="S225" s="40" t="e">
        <f t="shared" si="25"/>
        <v>#N/A</v>
      </c>
    </row>
    <row r="226" spans="2:19" ht="16.5" x14ac:dyDescent="0.35">
      <c r="B226" s="31" t="s">
        <v>309</v>
      </c>
      <c r="C226" s="32">
        <f>VLOOKUP(B226,'Dados StatusInvest'!$A:$Z,26,0)</f>
        <v>438417.61</v>
      </c>
      <c r="D226" s="33">
        <f>VLOOKUP(B226,'Dados StatusInvest'!$A:$Z,20,0)/100</f>
        <v>0.45750000000000002</v>
      </c>
      <c r="E226" s="5" t="e">
        <f t="shared" si="20"/>
        <v>#N/A</v>
      </c>
      <c r="F226" s="34">
        <f>IF(ISERROR(1/VLOOKUP(B226,#REF!,13,0)),0,1/VLOOKUP(B226,#REF!,13,0))</f>
        <v>0</v>
      </c>
      <c r="G226" s="35">
        <f t="shared" si="21"/>
        <v>1.0000009999999999</v>
      </c>
      <c r="H226" s="36" t="e">
        <f t="shared" si="22"/>
        <v>#N/A</v>
      </c>
      <c r="M226" s="31" t="s">
        <v>309</v>
      </c>
      <c r="N226" s="32">
        <f>VLOOKUP(M226,'Dados StatusInvest'!$A:$Z,26,0)</f>
        <v>438417.61</v>
      </c>
      <c r="O226" s="33">
        <f>VLOOKUP(M226,'Dados StatusInvest'!$A:$Z,18,0)/100</f>
        <v>2.4781999999999997</v>
      </c>
      <c r="P226" s="37" t="e">
        <f t="shared" si="23"/>
        <v>#N/A</v>
      </c>
      <c r="Q226" s="38">
        <f>IF(ISERROR(1/VLOOKUP(M226,#REF!,6,0)),0,1/VLOOKUP(M226,#REF!,6,0))</f>
        <v>0</v>
      </c>
      <c r="R226" s="39">
        <f t="shared" si="24"/>
        <v>1.0000009999999999</v>
      </c>
      <c r="S226" s="40" t="e">
        <f t="shared" si="25"/>
        <v>#N/A</v>
      </c>
    </row>
    <row r="227" spans="2:19" ht="16.5" x14ac:dyDescent="0.35">
      <c r="B227" s="31" t="s">
        <v>489</v>
      </c>
      <c r="C227" s="32">
        <f>VLOOKUP(B227,'Dados StatusInvest'!$A:$Z,26,0)</f>
        <v>5127.08</v>
      </c>
      <c r="D227" s="33">
        <f>VLOOKUP(B227,'Dados StatusInvest'!$A:$Z,20,0)/100</f>
        <v>0</v>
      </c>
      <c r="E227" s="5" t="e">
        <f t="shared" si="20"/>
        <v>#N/A</v>
      </c>
      <c r="F227" s="34">
        <f>IF(ISERROR(1/VLOOKUP(B227,#REF!,13,0)),0,1/VLOOKUP(B227,#REF!,13,0))</f>
        <v>0</v>
      </c>
      <c r="G227" s="35">
        <f t="shared" si="21"/>
        <v>1.0000009999999999</v>
      </c>
      <c r="H227" s="36" t="e">
        <f t="shared" si="22"/>
        <v>#N/A</v>
      </c>
      <c r="M227" s="31" t="s">
        <v>489</v>
      </c>
      <c r="N227" s="32">
        <f>VLOOKUP(M227,'Dados StatusInvest'!$A:$Z,26,0)</f>
        <v>5127.08</v>
      </c>
      <c r="O227" s="33">
        <f>VLOOKUP(M227,'Dados StatusInvest'!$A:$Z,18,0)/100</f>
        <v>1.3636000000000001</v>
      </c>
      <c r="P227" s="37" t="e">
        <f t="shared" si="23"/>
        <v>#N/A</v>
      </c>
      <c r="Q227" s="38">
        <f>IF(ISERROR(1/VLOOKUP(M227,#REF!,6,0)),0,1/VLOOKUP(M227,#REF!,6,0))</f>
        <v>0</v>
      </c>
      <c r="R227" s="39">
        <f t="shared" si="24"/>
        <v>1.0000009999999999</v>
      </c>
      <c r="S227" s="40" t="e">
        <f t="shared" si="25"/>
        <v>#N/A</v>
      </c>
    </row>
    <row r="228" spans="2:19" ht="16.5" x14ac:dyDescent="0.35">
      <c r="B228" s="31" t="s">
        <v>288</v>
      </c>
      <c r="C228" s="32">
        <f>VLOOKUP(B228,'Dados StatusInvest'!$A:$Z,26,0)</f>
        <v>503103.14</v>
      </c>
      <c r="D228" s="33">
        <f>VLOOKUP(B228,'Dados StatusInvest'!$A:$Z,20,0)/100</f>
        <v>0.17499999999999999</v>
      </c>
      <c r="E228" s="5" t="e">
        <f t="shared" si="20"/>
        <v>#N/A</v>
      </c>
      <c r="F228" s="34">
        <f>IF(ISERROR(1/VLOOKUP(B228,#REF!,13,0)),0,1/VLOOKUP(B228,#REF!,13,0))</f>
        <v>0</v>
      </c>
      <c r="G228" s="35">
        <f t="shared" si="21"/>
        <v>1.0000009999999999</v>
      </c>
      <c r="H228" s="36" t="e">
        <f t="shared" si="22"/>
        <v>#N/A</v>
      </c>
      <c r="M228" s="31" t="s">
        <v>288</v>
      </c>
      <c r="N228" s="32">
        <f>VLOOKUP(M228,'Dados StatusInvest'!$A:$Z,26,0)</f>
        <v>503103.14</v>
      </c>
      <c r="O228" s="33">
        <f>VLOOKUP(M228,'Dados StatusInvest'!$A:$Z,18,0)/100</f>
        <v>-2.7300000000000001E-2</v>
      </c>
      <c r="P228" s="37" t="e">
        <f t="shared" si="23"/>
        <v>#N/A</v>
      </c>
      <c r="Q228" s="38">
        <f>IF(ISERROR(1/VLOOKUP(M228,#REF!,6,0)),0,1/VLOOKUP(M228,#REF!,6,0))</f>
        <v>0</v>
      </c>
      <c r="R228" s="39">
        <f t="shared" si="24"/>
        <v>1.0000009999999999</v>
      </c>
      <c r="S228" s="40" t="e">
        <f t="shared" si="25"/>
        <v>#N/A</v>
      </c>
    </row>
    <row r="229" spans="2:19" ht="16.5" x14ac:dyDescent="0.35">
      <c r="B229" s="31" t="s">
        <v>300</v>
      </c>
      <c r="C229" s="32">
        <f>VLOOKUP(B229,'Dados StatusInvest'!$A:$Z,26,0)</f>
        <v>659097</v>
      </c>
      <c r="D229" s="33">
        <f>VLOOKUP(B229,'Dados StatusInvest'!$A:$Z,20,0)/100</f>
        <v>0.50460000000000005</v>
      </c>
      <c r="E229" s="5" t="e">
        <f t="shared" si="20"/>
        <v>#N/A</v>
      </c>
      <c r="F229" s="34">
        <f>IF(ISERROR(1/VLOOKUP(B229,#REF!,13,0)),0,1/VLOOKUP(B229,#REF!,13,0))</f>
        <v>0</v>
      </c>
      <c r="G229" s="35">
        <f t="shared" si="21"/>
        <v>1.0000009999999999</v>
      </c>
      <c r="H229" s="36" t="e">
        <f t="shared" si="22"/>
        <v>#N/A</v>
      </c>
      <c r="M229" s="31" t="s">
        <v>300</v>
      </c>
      <c r="N229" s="32">
        <f>VLOOKUP(M229,'Dados StatusInvest'!$A:$Z,26,0)</f>
        <v>659097</v>
      </c>
      <c r="O229" s="33">
        <f>VLOOKUP(M229,'Dados StatusInvest'!$A:$Z,18,0)/100</f>
        <v>0.86010000000000009</v>
      </c>
      <c r="P229" s="37" t="e">
        <f t="shared" si="23"/>
        <v>#N/A</v>
      </c>
      <c r="Q229" s="38">
        <f>IF(ISERROR(1/VLOOKUP(M229,#REF!,6,0)),0,1/VLOOKUP(M229,#REF!,6,0))</f>
        <v>0</v>
      </c>
      <c r="R229" s="39">
        <f t="shared" si="24"/>
        <v>1.0000009999999999</v>
      </c>
      <c r="S229" s="40" t="e">
        <f t="shared" si="25"/>
        <v>#N/A</v>
      </c>
    </row>
    <row r="230" spans="2:19" ht="16.5" x14ac:dyDescent="0.35">
      <c r="B230" s="31" t="s">
        <v>374</v>
      </c>
      <c r="C230" s="32">
        <f>VLOOKUP(B230,'Dados StatusInvest'!$A:$Z,26,0)</f>
        <v>81098</v>
      </c>
      <c r="D230" s="33">
        <f>VLOOKUP(B230,'Dados StatusInvest'!$A:$Z,20,0)/100</f>
        <v>0.1512</v>
      </c>
      <c r="E230" s="5" t="e">
        <f t="shared" si="20"/>
        <v>#N/A</v>
      </c>
      <c r="F230" s="34">
        <f>IF(ISERROR(1/VLOOKUP(B230,#REF!,13,0)),0,1/VLOOKUP(B230,#REF!,13,0))</f>
        <v>0</v>
      </c>
      <c r="G230" s="35">
        <f t="shared" si="21"/>
        <v>1.0000009999999999</v>
      </c>
      <c r="H230" s="36" t="e">
        <f t="shared" si="22"/>
        <v>#N/A</v>
      </c>
      <c r="M230" s="31" t="s">
        <v>374</v>
      </c>
      <c r="N230" s="32">
        <f>VLOOKUP(M230,'Dados StatusInvest'!$A:$Z,26,0)</f>
        <v>81098</v>
      </c>
      <c r="O230" s="33">
        <f>VLOOKUP(M230,'Dados StatusInvest'!$A:$Z,18,0)/100</f>
        <v>0.1726</v>
      </c>
      <c r="P230" s="37" t="e">
        <f t="shared" si="23"/>
        <v>#N/A</v>
      </c>
      <c r="Q230" s="38">
        <f>IF(ISERROR(1/VLOOKUP(M230,#REF!,6,0)),0,1/VLOOKUP(M230,#REF!,6,0))</f>
        <v>0</v>
      </c>
      <c r="R230" s="39">
        <f t="shared" si="24"/>
        <v>1.0000009999999999</v>
      </c>
      <c r="S230" s="40" t="e">
        <f t="shared" si="25"/>
        <v>#N/A</v>
      </c>
    </row>
    <row r="231" spans="2:19" ht="16.5" x14ac:dyDescent="0.35">
      <c r="B231" s="31" t="s">
        <v>298</v>
      </c>
      <c r="C231" s="32">
        <f>VLOOKUP(B231,'Dados StatusInvest'!$A:$Z,26,0)</f>
        <v>329527.18</v>
      </c>
      <c r="D231" s="33">
        <f>VLOOKUP(B231,'Dados StatusInvest'!$A:$Z,20,0)/100</f>
        <v>0.188</v>
      </c>
      <c r="E231" s="5" t="e">
        <f t="shared" si="20"/>
        <v>#N/A</v>
      </c>
      <c r="F231" s="34">
        <f>IF(ISERROR(1/VLOOKUP(B231,#REF!,13,0)),0,1/VLOOKUP(B231,#REF!,13,0))</f>
        <v>0</v>
      </c>
      <c r="G231" s="35">
        <f t="shared" si="21"/>
        <v>1.0000009999999999</v>
      </c>
      <c r="H231" s="36" t="e">
        <f t="shared" si="22"/>
        <v>#N/A</v>
      </c>
      <c r="M231" s="31" t="s">
        <v>298</v>
      </c>
      <c r="N231" s="32">
        <f>VLOOKUP(M231,'Dados StatusInvest'!$A:$Z,26,0)</f>
        <v>329527.18</v>
      </c>
      <c r="O231" s="33">
        <f>VLOOKUP(M231,'Dados StatusInvest'!$A:$Z,18,0)/100</f>
        <v>0.26150000000000001</v>
      </c>
      <c r="P231" s="37" t="e">
        <f t="shared" si="23"/>
        <v>#N/A</v>
      </c>
      <c r="Q231" s="38">
        <f>IF(ISERROR(1/VLOOKUP(M231,#REF!,6,0)),0,1/VLOOKUP(M231,#REF!,6,0))</f>
        <v>0</v>
      </c>
      <c r="R231" s="39">
        <f t="shared" si="24"/>
        <v>1.0000009999999999</v>
      </c>
      <c r="S231" s="40" t="e">
        <f t="shared" si="25"/>
        <v>#N/A</v>
      </c>
    </row>
    <row r="232" spans="2:19" ht="16.5" x14ac:dyDescent="0.35">
      <c r="B232" s="31" t="s">
        <v>357</v>
      </c>
      <c r="C232" s="32">
        <f>VLOOKUP(B232,'Dados StatusInvest'!$A:$Z,26,0)</f>
        <v>528824.89</v>
      </c>
      <c r="D232" s="33">
        <f>VLOOKUP(B232,'Dados StatusInvest'!$A:$Z,20,0)/100</f>
        <v>-0.21100000000000002</v>
      </c>
      <c r="E232" s="5" t="e">
        <f t="shared" si="20"/>
        <v>#N/A</v>
      </c>
      <c r="F232" s="34">
        <f>IF(ISERROR(1/VLOOKUP(B232,#REF!,13,0)),0,1/VLOOKUP(B232,#REF!,13,0))</f>
        <v>0</v>
      </c>
      <c r="G232" s="35">
        <f t="shared" si="21"/>
        <v>1.0000009999999999</v>
      </c>
      <c r="H232" s="36" t="e">
        <f t="shared" si="22"/>
        <v>#N/A</v>
      </c>
      <c r="M232" s="31" t="s">
        <v>357</v>
      </c>
      <c r="N232" s="32">
        <f>VLOOKUP(M232,'Dados StatusInvest'!$A:$Z,26,0)</f>
        <v>528824.89</v>
      </c>
      <c r="O232" s="33">
        <f>VLOOKUP(M232,'Dados StatusInvest'!$A:$Z,18,0)/100</f>
        <v>-0.47899999999999998</v>
      </c>
      <c r="P232" s="37" t="e">
        <f t="shared" si="23"/>
        <v>#N/A</v>
      </c>
      <c r="Q232" s="38">
        <f>IF(ISERROR(1/VLOOKUP(M232,#REF!,6,0)),0,1/VLOOKUP(M232,#REF!,6,0))</f>
        <v>0</v>
      </c>
      <c r="R232" s="39">
        <f t="shared" si="24"/>
        <v>1.0000009999999999</v>
      </c>
      <c r="S232" s="40" t="e">
        <f t="shared" si="25"/>
        <v>#N/A</v>
      </c>
    </row>
    <row r="233" spans="2:19" ht="16.5" x14ac:dyDescent="0.35">
      <c r="B233" s="31" t="s">
        <v>278</v>
      </c>
      <c r="C233" s="32">
        <f>VLOOKUP(B233,'Dados StatusInvest'!$A:$Z,26,0)</f>
        <v>3637678.96</v>
      </c>
      <c r="D233" s="33">
        <f>VLOOKUP(B233,'Dados StatusInvest'!$A:$Z,20,0)/100</f>
        <v>0.50240000000000007</v>
      </c>
      <c r="E233" s="5" t="e">
        <f t="shared" si="20"/>
        <v>#N/A</v>
      </c>
      <c r="F233" s="34">
        <f>IF(ISERROR(1/VLOOKUP(B233,#REF!,13,0)),0,1/VLOOKUP(B233,#REF!,13,0))</f>
        <v>0</v>
      </c>
      <c r="G233" s="35">
        <f t="shared" si="21"/>
        <v>1.0000009999999999</v>
      </c>
      <c r="H233" s="36" t="e">
        <f t="shared" si="22"/>
        <v>#N/A</v>
      </c>
      <c r="M233" s="31" t="s">
        <v>278</v>
      </c>
      <c r="N233" s="32">
        <f>VLOOKUP(M233,'Dados StatusInvest'!$A:$Z,26,0)</f>
        <v>3637678.96</v>
      </c>
      <c r="O233" s="33">
        <f>VLOOKUP(M233,'Dados StatusInvest'!$A:$Z,18,0)/100</f>
        <v>0.81469999999999998</v>
      </c>
      <c r="P233" s="37" t="e">
        <f t="shared" si="23"/>
        <v>#N/A</v>
      </c>
      <c r="Q233" s="38">
        <f>IF(ISERROR(1/VLOOKUP(M233,#REF!,6,0)),0,1/VLOOKUP(M233,#REF!,6,0))</f>
        <v>0</v>
      </c>
      <c r="R233" s="39">
        <f t="shared" si="24"/>
        <v>1.0000009999999999</v>
      </c>
      <c r="S233" s="40" t="e">
        <f t="shared" si="25"/>
        <v>#N/A</v>
      </c>
    </row>
    <row r="234" spans="2:19" ht="16.5" x14ac:dyDescent="0.35">
      <c r="B234" s="31" t="s">
        <v>317</v>
      </c>
      <c r="C234" s="32">
        <f>VLOOKUP(B234,'Dados StatusInvest'!$A:$Z,26,0)</f>
        <v>434156.89</v>
      </c>
      <c r="D234" s="33">
        <f>VLOOKUP(B234,'Dados StatusInvest'!$A:$Z,20,0)/100</f>
        <v>0.18149999999999999</v>
      </c>
      <c r="E234" s="5" t="e">
        <f t="shared" si="20"/>
        <v>#N/A</v>
      </c>
      <c r="F234" s="34">
        <f>IF(ISERROR(1/VLOOKUP(B234,#REF!,13,0)),0,1/VLOOKUP(B234,#REF!,13,0))</f>
        <v>0</v>
      </c>
      <c r="G234" s="35">
        <f t="shared" si="21"/>
        <v>1.0000009999999999</v>
      </c>
      <c r="H234" s="36" t="e">
        <f t="shared" si="22"/>
        <v>#N/A</v>
      </c>
      <c r="M234" s="31" t="s">
        <v>317</v>
      </c>
      <c r="N234" s="32">
        <f>VLOOKUP(M234,'Dados StatusInvest'!$A:$Z,26,0)</f>
        <v>434156.89</v>
      </c>
      <c r="O234" s="33">
        <f>VLOOKUP(M234,'Dados StatusInvest'!$A:$Z,18,0)/100</f>
        <v>0.23929999999999998</v>
      </c>
      <c r="P234" s="37" t="e">
        <f t="shared" si="23"/>
        <v>#N/A</v>
      </c>
      <c r="Q234" s="38">
        <f>IF(ISERROR(1/VLOOKUP(M234,#REF!,6,0)),0,1/VLOOKUP(M234,#REF!,6,0))</f>
        <v>0</v>
      </c>
      <c r="R234" s="39">
        <f t="shared" si="24"/>
        <v>1.0000009999999999</v>
      </c>
      <c r="S234" s="40" t="e">
        <f t="shared" si="25"/>
        <v>#N/A</v>
      </c>
    </row>
    <row r="235" spans="2:19" ht="16.5" x14ac:dyDescent="0.35">
      <c r="B235" s="31" t="s">
        <v>303</v>
      </c>
      <c r="C235" s="32">
        <f>VLOOKUP(B235,'Dados StatusInvest'!$A:$Z,26,0)</f>
        <v>849561.86</v>
      </c>
      <c r="D235" s="33">
        <f>VLOOKUP(B235,'Dados StatusInvest'!$A:$Z,20,0)/100</f>
        <v>0.20579999999999998</v>
      </c>
      <c r="E235" s="5" t="e">
        <f t="shared" si="20"/>
        <v>#N/A</v>
      </c>
      <c r="F235" s="34">
        <f>IF(ISERROR(1/VLOOKUP(B235,#REF!,13,0)),0,1/VLOOKUP(B235,#REF!,13,0))</f>
        <v>0</v>
      </c>
      <c r="G235" s="35">
        <f t="shared" si="21"/>
        <v>1.0000009999999999</v>
      </c>
      <c r="H235" s="36" t="e">
        <f t="shared" si="22"/>
        <v>#N/A</v>
      </c>
      <c r="M235" s="31" t="s">
        <v>303</v>
      </c>
      <c r="N235" s="32">
        <f>VLOOKUP(M235,'Dados StatusInvest'!$A:$Z,26,0)</f>
        <v>849561.86</v>
      </c>
      <c r="O235" s="33">
        <f>VLOOKUP(M235,'Dados StatusInvest'!$A:$Z,18,0)/100</f>
        <v>0.30609999999999998</v>
      </c>
      <c r="P235" s="37" t="e">
        <f t="shared" si="23"/>
        <v>#N/A</v>
      </c>
      <c r="Q235" s="38">
        <f>IF(ISERROR(1/VLOOKUP(M235,#REF!,6,0)),0,1/VLOOKUP(M235,#REF!,6,0))</f>
        <v>0</v>
      </c>
      <c r="R235" s="39">
        <f t="shared" si="24"/>
        <v>1.0000009999999999</v>
      </c>
      <c r="S235" s="40" t="e">
        <f t="shared" si="25"/>
        <v>#N/A</v>
      </c>
    </row>
    <row r="236" spans="2:19" ht="16.5" x14ac:dyDescent="0.35">
      <c r="B236" s="31" t="s">
        <v>1712</v>
      </c>
      <c r="C236" s="32" t="e">
        <f>VLOOKUP(B236,'Dados StatusInvest'!$A:$Z,26,0)</f>
        <v>#N/A</v>
      </c>
      <c r="D236" s="33" t="e">
        <f>VLOOKUP(B236,'Dados StatusInvest'!$A:$Z,20,0)/100</f>
        <v>#N/A</v>
      </c>
      <c r="E236" s="5" t="e">
        <f t="shared" si="20"/>
        <v>#N/A</v>
      </c>
      <c r="F236" s="34">
        <f>IF(ISERROR(1/VLOOKUP(B236,#REF!,13,0)),0,1/VLOOKUP(B236,#REF!,13,0))</f>
        <v>0</v>
      </c>
      <c r="G236" s="35">
        <f t="shared" si="21"/>
        <v>1.0000009999999999</v>
      </c>
      <c r="H236" s="36" t="e">
        <f t="shared" si="22"/>
        <v>#N/A</v>
      </c>
      <c r="M236" s="31" t="s">
        <v>1712</v>
      </c>
      <c r="N236" s="32" t="e">
        <f>VLOOKUP(M236,'Dados StatusInvest'!$A:$Z,26,0)</f>
        <v>#N/A</v>
      </c>
      <c r="O236" s="33" t="e">
        <f>VLOOKUP(M236,'Dados StatusInvest'!$A:$Z,18,0)/100</f>
        <v>#N/A</v>
      </c>
      <c r="P236" s="37" t="e">
        <f t="shared" si="23"/>
        <v>#N/A</v>
      </c>
      <c r="Q236" s="38">
        <f>IF(ISERROR(1/VLOOKUP(M236,#REF!,6,0)),0,1/VLOOKUP(M236,#REF!,6,0))</f>
        <v>0</v>
      </c>
      <c r="R236" s="39">
        <f t="shared" si="24"/>
        <v>1.0000009999999999</v>
      </c>
      <c r="S236" s="40" t="e">
        <f t="shared" si="25"/>
        <v>#N/A</v>
      </c>
    </row>
    <row r="237" spans="2:19" ht="16.5" x14ac:dyDescent="0.35">
      <c r="B237" s="31" t="s">
        <v>612</v>
      </c>
      <c r="C237" s="32">
        <f>VLOOKUP(B237,'Dados StatusInvest'!$A:$Z,26,0)</f>
        <v>83188.67</v>
      </c>
      <c r="D237" s="33">
        <f>VLOOKUP(B237,'Dados StatusInvest'!$A:$Z,20,0)/100</f>
        <v>5.2499999999999998E-2</v>
      </c>
      <c r="E237" s="5" t="e">
        <f t="shared" si="20"/>
        <v>#N/A</v>
      </c>
      <c r="F237" s="34">
        <f>IF(ISERROR(1/VLOOKUP(B237,#REF!,13,0)),0,1/VLOOKUP(B237,#REF!,13,0))</f>
        <v>0</v>
      </c>
      <c r="G237" s="35">
        <f t="shared" si="21"/>
        <v>1.0000009999999999</v>
      </c>
      <c r="H237" s="36" t="e">
        <f t="shared" si="22"/>
        <v>#N/A</v>
      </c>
      <c r="M237" s="31" t="s">
        <v>612</v>
      </c>
      <c r="N237" s="32">
        <f>VLOOKUP(M237,'Dados StatusInvest'!$A:$Z,26,0)</f>
        <v>83188.67</v>
      </c>
      <c r="O237" s="33">
        <f>VLOOKUP(M237,'Dados StatusInvest'!$A:$Z,18,0)/100</f>
        <v>7.4700000000000003E-2</v>
      </c>
      <c r="P237" s="37" t="e">
        <f t="shared" si="23"/>
        <v>#N/A</v>
      </c>
      <c r="Q237" s="38">
        <f>IF(ISERROR(1/VLOOKUP(M237,#REF!,6,0)),0,1/VLOOKUP(M237,#REF!,6,0))</f>
        <v>0</v>
      </c>
      <c r="R237" s="39">
        <f t="shared" si="24"/>
        <v>1.0000009999999999</v>
      </c>
      <c r="S237" s="40" t="e">
        <f t="shared" si="25"/>
        <v>#N/A</v>
      </c>
    </row>
    <row r="238" spans="2:19" ht="16.5" x14ac:dyDescent="0.35">
      <c r="B238" s="31" t="s">
        <v>618</v>
      </c>
      <c r="C238" s="32">
        <f>VLOOKUP(B238,'Dados StatusInvest'!$A:$Z,26,0)</f>
        <v>0</v>
      </c>
      <c r="D238" s="33">
        <f>VLOOKUP(B238,'Dados StatusInvest'!$A:$Z,20,0)/100</f>
        <v>0.20350000000000001</v>
      </c>
      <c r="E238" s="5" t="e">
        <f t="shared" si="20"/>
        <v>#N/A</v>
      </c>
      <c r="F238" s="34">
        <f>IF(ISERROR(1/VLOOKUP(B238,#REF!,13,0)),0,1/VLOOKUP(B238,#REF!,13,0))</f>
        <v>0</v>
      </c>
      <c r="G238" s="35">
        <f t="shared" si="21"/>
        <v>1.0000009999999999</v>
      </c>
      <c r="H238" s="36" t="e">
        <f t="shared" si="22"/>
        <v>#N/A</v>
      </c>
      <c r="M238" s="31" t="s">
        <v>618</v>
      </c>
      <c r="N238" s="32">
        <f>VLOOKUP(M238,'Dados StatusInvest'!$A:$Z,26,0)</f>
        <v>0</v>
      </c>
      <c r="O238" s="33">
        <f>VLOOKUP(M238,'Dados StatusInvest'!$A:$Z,18,0)/100</f>
        <v>0.32229999999999998</v>
      </c>
      <c r="P238" s="37" t="e">
        <f t="shared" si="23"/>
        <v>#N/A</v>
      </c>
      <c r="Q238" s="38">
        <f>IF(ISERROR(1/VLOOKUP(M238,#REF!,6,0)),0,1/VLOOKUP(M238,#REF!,6,0))</f>
        <v>0</v>
      </c>
      <c r="R238" s="39">
        <f t="shared" si="24"/>
        <v>1.0000009999999999</v>
      </c>
      <c r="S238" s="40" t="e">
        <f t="shared" si="25"/>
        <v>#N/A</v>
      </c>
    </row>
    <row r="239" spans="2:19" ht="16.5" x14ac:dyDescent="0.35">
      <c r="B239" s="31" t="s">
        <v>268</v>
      </c>
      <c r="C239" s="32">
        <f>VLOOKUP(B239,'Dados StatusInvest'!$A:$Z,26,0)</f>
        <v>206824.68</v>
      </c>
      <c r="D239" s="33">
        <f>VLOOKUP(B239,'Dados StatusInvest'!$A:$Z,20,0)/100</f>
        <v>0.22949999999999998</v>
      </c>
      <c r="E239" s="5" t="e">
        <f t="shared" si="20"/>
        <v>#N/A</v>
      </c>
      <c r="F239" s="34">
        <f>IF(ISERROR(1/VLOOKUP(B239,#REF!,13,0)),0,1/VLOOKUP(B239,#REF!,13,0))</f>
        <v>0</v>
      </c>
      <c r="G239" s="35">
        <f t="shared" si="21"/>
        <v>1.0000009999999999</v>
      </c>
      <c r="H239" s="36" t="e">
        <f t="shared" si="22"/>
        <v>#N/A</v>
      </c>
      <c r="M239" s="31" t="s">
        <v>268</v>
      </c>
      <c r="N239" s="32">
        <f>VLOOKUP(M239,'Dados StatusInvest'!$A:$Z,26,0)</f>
        <v>206824.68</v>
      </c>
      <c r="O239" s="33">
        <f>VLOOKUP(M239,'Dados StatusInvest'!$A:$Z,18,0)/100</f>
        <v>0.23879999999999998</v>
      </c>
      <c r="P239" s="37" t="e">
        <f t="shared" si="23"/>
        <v>#N/A</v>
      </c>
      <c r="Q239" s="38">
        <f>IF(ISERROR(1/VLOOKUP(M239,#REF!,6,0)),0,1/VLOOKUP(M239,#REF!,6,0))</f>
        <v>0</v>
      </c>
      <c r="R239" s="39">
        <f t="shared" si="24"/>
        <v>1.0000009999999999</v>
      </c>
      <c r="S239" s="40" t="e">
        <f t="shared" si="25"/>
        <v>#N/A</v>
      </c>
    </row>
    <row r="240" spans="2:19" ht="16.5" x14ac:dyDescent="0.35">
      <c r="B240" s="31" t="s">
        <v>332</v>
      </c>
      <c r="C240" s="32">
        <f>VLOOKUP(B240,'Dados StatusInvest'!$A:$Z,26,0)</f>
        <v>135049.68</v>
      </c>
      <c r="D240" s="33">
        <f>VLOOKUP(B240,'Dados StatusInvest'!$A:$Z,20,0)/100</f>
        <v>0.13070000000000001</v>
      </c>
      <c r="E240" s="5" t="e">
        <f t="shared" si="20"/>
        <v>#N/A</v>
      </c>
      <c r="F240" s="34">
        <f>IF(ISERROR(1/VLOOKUP(B240,#REF!,13,0)),0,1/VLOOKUP(B240,#REF!,13,0))</f>
        <v>0</v>
      </c>
      <c r="G240" s="35">
        <f t="shared" si="21"/>
        <v>1.0000009999999999</v>
      </c>
      <c r="H240" s="36" t="e">
        <f t="shared" si="22"/>
        <v>#N/A</v>
      </c>
      <c r="M240" s="31" t="s">
        <v>332</v>
      </c>
      <c r="N240" s="32">
        <f>VLOOKUP(M240,'Dados StatusInvest'!$A:$Z,26,0)</f>
        <v>135049.68</v>
      </c>
      <c r="O240" s="33">
        <f>VLOOKUP(M240,'Dados StatusInvest'!$A:$Z,18,0)/100</f>
        <v>0.23879999999999998</v>
      </c>
      <c r="P240" s="37" t="e">
        <f t="shared" si="23"/>
        <v>#N/A</v>
      </c>
      <c r="Q240" s="38">
        <f>IF(ISERROR(1/VLOOKUP(M240,#REF!,6,0)),0,1/VLOOKUP(M240,#REF!,6,0))</f>
        <v>0</v>
      </c>
      <c r="R240" s="39">
        <f t="shared" si="24"/>
        <v>1.0000009999999999</v>
      </c>
      <c r="S240" s="40" t="e">
        <f t="shared" si="25"/>
        <v>#N/A</v>
      </c>
    </row>
    <row r="241" spans="2:19" ht="16.5" x14ac:dyDescent="0.35">
      <c r="B241" s="31" t="s">
        <v>367</v>
      </c>
      <c r="C241" s="32">
        <f>VLOOKUP(B241,'Dados StatusInvest'!$A:$Z,26,0)</f>
        <v>72296.11</v>
      </c>
      <c r="D241" s="33">
        <f>VLOOKUP(B241,'Dados StatusInvest'!$A:$Z,20,0)/100</f>
        <v>0</v>
      </c>
      <c r="E241" s="5" t="e">
        <f t="shared" si="20"/>
        <v>#N/A</v>
      </c>
      <c r="F241" s="34">
        <f>IF(ISERROR(1/VLOOKUP(B241,#REF!,13,0)),0,1/VLOOKUP(B241,#REF!,13,0))</f>
        <v>0</v>
      </c>
      <c r="G241" s="35">
        <f t="shared" si="21"/>
        <v>1.0000009999999999</v>
      </c>
      <c r="H241" s="36" t="e">
        <f t="shared" si="22"/>
        <v>#N/A</v>
      </c>
      <c r="M241" s="31" t="s">
        <v>367</v>
      </c>
      <c r="N241" s="32">
        <f>VLOOKUP(M241,'Dados StatusInvest'!$A:$Z,26,0)</f>
        <v>72296.11</v>
      </c>
      <c r="O241" s="33">
        <f>VLOOKUP(M241,'Dados StatusInvest'!$A:$Z,18,0)/100</f>
        <v>0.1381</v>
      </c>
      <c r="P241" s="37" t="e">
        <f t="shared" si="23"/>
        <v>#N/A</v>
      </c>
      <c r="Q241" s="38">
        <f>IF(ISERROR(1/VLOOKUP(M241,#REF!,6,0)),0,1/VLOOKUP(M241,#REF!,6,0))</f>
        <v>0</v>
      </c>
      <c r="R241" s="39">
        <f t="shared" si="24"/>
        <v>1.0000009999999999</v>
      </c>
      <c r="S241" s="40" t="e">
        <f t="shared" si="25"/>
        <v>#N/A</v>
      </c>
    </row>
    <row r="242" spans="2:19" ht="16.5" x14ac:dyDescent="0.35">
      <c r="B242" s="31" t="s">
        <v>349</v>
      </c>
      <c r="C242" s="32">
        <f>VLOOKUP(B242,'Dados StatusInvest'!$A:$Z,26,0)</f>
        <v>166391.39000000001</v>
      </c>
      <c r="D242" s="33">
        <f>VLOOKUP(B242,'Dados StatusInvest'!$A:$Z,20,0)/100</f>
        <v>1.6000000000000001E-3</v>
      </c>
      <c r="E242" s="5" t="e">
        <f t="shared" si="20"/>
        <v>#N/A</v>
      </c>
      <c r="F242" s="34">
        <f>IF(ISERROR(1/VLOOKUP(B242,#REF!,13,0)),0,1/VLOOKUP(B242,#REF!,13,0))</f>
        <v>0</v>
      </c>
      <c r="G242" s="35">
        <f t="shared" si="21"/>
        <v>1.0000009999999999</v>
      </c>
      <c r="H242" s="36" t="e">
        <f t="shared" si="22"/>
        <v>#N/A</v>
      </c>
      <c r="M242" s="31" t="s">
        <v>349</v>
      </c>
      <c r="N242" s="32">
        <f>VLOOKUP(M242,'Dados StatusInvest'!$A:$Z,26,0)</f>
        <v>166391.39000000001</v>
      </c>
      <c r="O242" s="33">
        <f>VLOOKUP(M242,'Dados StatusInvest'!$A:$Z,18,0)/100</f>
        <v>0.1686</v>
      </c>
      <c r="P242" s="37" t="e">
        <f t="shared" si="23"/>
        <v>#N/A</v>
      </c>
      <c r="Q242" s="38">
        <f>IF(ISERROR(1/VLOOKUP(M242,#REF!,6,0)),0,1/VLOOKUP(M242,#REF!,6,0))</f>
        <v>0</v>
      </c>
      <c r="R242" s="39">
        <f t="shared" si="24"/>
        <v>1.0000009999999999</v>
      </c>
      <c r="S242" s="40" t="e">
        <f t="shared" si="25"/>
        <v>#N/A</v>
      </c>
    </row>
    <row r="243" spans="2:19" ht="16.5" x14ac:dyDescent="0.35">
      <c r="B243" s="31" t="s">
        <v>389</v>
      </c>
      <c r="C243" s="32">
        <f>VLOOKUP(B243,'Dados StatusInvest'!$A:$Z,26,0)</f>
        <v>23326.43</v>
      </c>
      <c r="D243" s="33">
        <f>VLOOKUP(B243,'Dados StatusInvest'!$A:$Z,20,0)/100</f>
        <v>0</v>
      </c>
      <c r="E243" s="5" t="e">
        <f t="shared" si="20"/>
        <v>#N/A</v>
      </c>
      <c r="F243" s="34">
        <f>IF(ISERROR(1/VLOOKUP(B243,#REF!,13,0)),0,1/VLOOKUP(B243,#REF!,13,0))</f>
        <v>0</v>
      </c>
      <c r="G243" s="35">
        <f t="shared" si="21"/>
        <v>1.0000009999999999</v>
      </c>
      <c r="H243" s="36" t="e">
        <f t="shared" si="22"/>
        <v>#N/A</v>
      </c>
      <c r="M243" s="31" t="s">
        <v>389</v>
      </c>
      <c r="N243" s="32">
        <f>VLOOKUP(M243,'Dados StatusInvest'!$A:$Z,26,0)</f>
        <v>23326.43</v>
      </c>
      <c r="O243" s="33">
        <f>VLOOKUP(M243,'Dados StatusInvest'!$A:$Z,18,0)/100</f>
        <v>0.1537</v>
      </c>
      <c r="P243" s="37" t="e">
        <f t="shared" si="23"/>
        <v>#N/A</v>
      </c>
      <c r="Q243" s="38">
        <f>IF(ISERROR(1/VLOOKUP(M243,#REF!,6,0)),0,1/VLOOKUP(M243,#REF!,6,0))</f>
        <v>0</v>
      </c>
      <c r="R243" s="39">
        <f t="shared" si="24"/>
        <v>1.0000009999999999</v>
      </c>
      <c r="S243" s="40" t="e">
        <f t="shared" si="25"/>
        <v>#N/A</v>
      </c>
    </row>
    <row r="244" spans="2:19" ht="16.5" x14ac:dyDescent="0.35">
      <c r="B244" s="31" t="s">
        <v>365</v>
      </c>
      <c r="C244" s="32">
        <f>VLOOKUP(B244,'Dados StatusInvest'!$A:$Z,26,0)</f>
        <v>38542.36</v>
      </c>
      <c r="D244" s="33">
        <f>VLOOKUP(B244,'Dados StatusInvest'!$A:$Z,20,0)/100</f>
        <v>0.51570000000000005</v>
      </c>
      <c r="E244" s="5" t="e">
        <f t="shared" si="20"/>
        <v>#N/A</v>
      </c>
      <c r="F244" s="34">
        <f>IF(ISERROR(1/VLOOKUP(B244,#REF!,13,0)),0,1/VLOOKUP(B244,#REF!,13,0))</f>
        <v>0</v>
      </c>
      <c r="G244" s="35">
        <f t="shared" si="21"/>
        <v>1.0000009999999999</v>
      </c>
      <c r="H244" s="36" t="e">
        <f t="shared" si="22"/>
        <v>#N/A</v>
      </c>
      <c r="M244" s="31" t="s">
        <v>365</v>
      </c>
      <c r="N244" s="32">
        <f>VLOOKUP(M244,'Dados StatusInvest'!$A:$Z,26,0)</f>
        <v>38542.36</v>
      </c>
      <c r="O244" s="33">
        <f>VLOOKUP(M244,'Dados StatusInvest'!$A:$Z,18,0)/100</f>
        <v>-0.33759999999999996</v>
      </c>
      <c r="P244" s="37" t="e">
        <f t="shared" si="23"/>
        <v>#N/A</v>
      </c>
      <c r="Q244" s="38">
        <f>IF(ISERROR(1/VLOOKUP(M244,#REF!,6,0)),0,1/VLOOKUP(M244,#REF!,6,0))</f>
        <v>0</v>
      </c>
      <c r="R244" s="39">
        <f t="shared" si="24"/>
        <v>1.0000009999999999</v>
      </c>
      <c r="S244" s="40" t="e">
        <f t="shared" si="25"/>
        <v>#N/A</v>
      </c>
    </row>
    <row r="245" spans="2:19" ht="16.5" x14ac:dyDescent="0.35">
      <c r="B245" s="31" t="s">
        <v>369</v>
      </c>
      <c r="C245" s="32">
        <f>VLOOKUP(B245,'Dados StatusInvest'!$A:$Z,26,0)</f>
        <v>7006.77</v>
      </c>
      <c r="D245" s="33">
        <f>VLOOKUP(B245,'Dados StatusInvest'!$A:$Z,20,0)/100</f>
        <v>0.188</v>
      </c>
      <c r="E245" s="5" t="e">
        <f t="shared" si="20"/>
        <v>#N/A</v>
      </c>
      <c r="F245" s="34">
        <f>IF(ISERROR(1/VLOOKUP(B245,#REF!,13,0)),0,1/VLOOKUP(B245,#REF!,13,0))</f>
        <v>0</v>
      </c>
      <c r="G245" s="35">
        <f t="shared" si="21"/>
        <v>1.0000009999999999</v>
      </c>
      <c r="H245" s="36" t="e">
        <f t="shared" si="22"/>
        <v>#N/A</v>
      </c>
      <c r="M245" s="31" t="s">
        <v>369</v>
      </c>
      <c r="N245" s="32">
        <f>VLOOKUP(M245,'Dados StatusInvest'!$A:$Z,26,0)</f>
        <v>7006.77</v>
      </c>
      <c r="O245" s="33">
        <f>VLOOKUP(M245,'Dados StatusInvest'!$A:$Z,18,0)/100</f>
        <v>0.26150000000000001</v>
      </c>
      <c r="P245" s="37" t="e">
        <f t="shared" si="23"/>
        <v>#N/A</v>
      </c>
      <c r="Q245" s="38">
        <f>IF(ISERROR(1/VLOOKUP(M245,#REF!,6,0)),0,1/VLOOKUP(M245,#REF!,6,0))</f>
        <v>0</v>
      </c>
      <c r="R245" s="39">
        <f t="shared" si="24"/>
        <v>1.0000009999999999</v>
      </c>
      <c r="S245" s="40" t="e">
        <f t="shared" si="25"/>
        <v>#N/A</v>
      </c>
    </row>
    <row r="246" spans="2:19" ht="16.5" x14ac:dyDescent="0.35">
      <c r="B246" s="31" t="s">
        <v>359</v>
      </c>
      <c r="C246" s="32">
        <f>VLOOKUP(B246,'Dados StatusInvest'!$A:$Z,26,0)</f>
        <v>61322.82</v>
      </c>
      <c r="D246" s="33">
        <f>VLOOKUP(B246,'Dados StatusInvest'!$A:$Z,20,0)/100</f>
        <v>0.27589999999999998</v>
      </c>
      <c r="E246" s="5" t="e">
        <f t="shared" si="20"/>
        <v>#N/A</v>
      </c>
      <c r="F246" s="34">
        <f>IF(ISERROR(1/VLOOKUP(B246,#REF!,13,0)),0,1/VLOOKUP(B246,#REF!,13,0))</f>
        <v>0</v>
      </c>
      <c r="G246" s="35">
        <f t="shared" si="21"/>
        <v>1.0000009999999999</v>
      </c>
      <c r="H246" s="36" t="e">
        <f t="shared" si="22"/>
        <v>#N/A</v>
      </c>
      <c r="M246" s="31" t="s">
        <v>359</v>
      </c>
      <c r="N246" s="32">
        <f>VLOOKUP(M246,'Dados StatusInvest'!$A:$Z,26,0)</f>
        <v>61322.82</v>
      </c>
      <c r="O246" s="33">
        <f>VLOOKUP(M246,'Dados StatusInvest'!$A:$Z,18,0)/100</f>
        <v>0.44880000000000003</v>
      </c>
      <c r="P246" s="37" t="e">
        <f t="shared" si="23"/>
        <v>#N/A</v>
      </c>
      <c r="Q246" s="38">
        <f>IF(ISERROR(1/VLOOKUP(M246,#REF!,6,0)),0,1/VLOOKUP(M246,#REF!,6,0))</f>
        <v>0</v>
      </c>
      <c r="R246" s="39">
        <f t="shared" si="24"/>
        <v>1.0000009999999999</v>
      </c>
      <c r="S246" s="40" t="e">
        <f t="shared" si="25"/>
        <v>#N/A</v>
      </c>
    </row>
    <row r="247" spans="2:19" ht="16.5" x14ac:dyDescent="0.35">
      <c r="B247" s="31" t="s">
        <v>385</v>
      </c>
      <c r="C247" s="32">
        <f>VLOOKUP(B247,'Dados StatusInvest'!$A:$Z,26,0)</f>
        <v>26835.46</v>
      </c>
      <c r="D247" s="33">
        <f>VLOOKUP(B247,'Dados StatusInvest'!$A:$Z,20,0)/100</f>
        <v>0.19699999999999998</v>
      </c>
      <c r="E247" s="5" t="e">
        <f t="shared" si="20"/>
        <v>#N/A</v>
      </c>
      <c r="F247" s="34">
        <f>IF(ISERROR(1/VLOOKUP(B247,#REF!,13,0)),0,1/VLOOKUP(B247,#REF!,13,0))</f>
        <v>0</v>
      </c>
      <c r="G247" s="35">
        <f t="shared" si="21"/>
        <v>1.0000009999999999</v>
      </c>
      <c r="H247" s="36" t="e">
        <f t="shared" si="22"/>
        <v>#N/A</v>
      </c>
      <c r="M247" s="31" t="s">
        <v>385</v>
      </c>
      <c r="N247" s="32">
        <f>VLOOKUP(M247,'Dados StatusInvest'!$A:$Z,26,0)</f>
        <v>26835.46</v>
      </c>
      <c r="O247" s="33">
        <f>VLOOKUP(M247,'Dados StatusInvest'!$A:$Z,18,0)/100</f>
        <v>0.33079999999999998</v>
      </c>
      <c r="P247" s="37" t="e">
        <f t="shared" si="23"/>
        <v>#N/A</v>
      </c>
      <c r="Q247" s="38">
        <f>IF(ISERROR(1/VLOOKUP(M247,#REF!,6,0)),0,1/VLOOKUP(M247,#REF!,6,0))</f>
        <v>0</v>
      </c>
      <c r="R247" s="39">
        <f t="shared" si="24"/>
        <v>1.0000009999999999</v>
      </c>
      <c r="S247" s="40" t="e">
        <f t="shared" si="25"/>
        <v>#N/A</v>
      </c>
    </row>
    <row r="248" spans="2:19" ht="16.5" x14ac:dyDescent="0.35">
      <c r="B248" s="31" t="s">
        <v>171</v>
      </c>
      <c r="C248" s="32">
        <f>VLOOKUP(B248,'Dados StatusInvest'!$A:$Z,26,0)</f>
        <v>2159311.61</v>
      </c>
      <c r="D248" s="33">
        <f>VLOOKUP(B248,'Dados StatusInvest'!$A:$Z,20,0)/100</f>
        <v>-4.07E-2</v>
      </c>
      <c r="E248" s="5" t="e">
        <f t="shared" si="20"/>
        <v>#N/A</v>
      </c>
      <c r="F248" s="34">
        <f>IF(ISERROR(1/VLOOKUP(B248,#REF!,13,0)),0,1/VLOOKUP(B248,#REF!,13,0))</f>
        <v>0</v>
      </c>
      <c r="G248" s="35">
        <f t="shared" si="21"/>
        <v>1.0000009999999999</v>
      </c>
      <c r="H248" s="36" t="e">
        <f t="shared" si="22"/>
        <v>#N/A</v>
      </c>
      <c r="M248" s="31" t="s">
        <v>171</v>
      </c>
      <c r="N248" s="32">
        <f>VLOOKUP(M248,'Dados StatusInvest'!$A:$Z,26,0)</f>
        <v>2159311.61</v>
      </c>
      <c r="O248" s="33">
        <f>VLOOKUP(M248,'Dados StatusInvest'!$A:$Z,18,0)/100</f>
        <v>-4.4299999999999999E-2</v>
      </c>
      <c r="P248" s="37" t="e">
        <f t="shared" si="23"/>
        <v>#N/A</v>
      </c>
      <c r="Q248" s="38">
        <f>IF(ISERROR(1/VLOOKUP(M248,#REF!,6,0)),0,1/VLOOKUP(M248,#REF!,6,0))</f>
        <v>0</v>
      </c>
      <c r="R248" s="39">
        <f t="shared" si="24"/>
        <v>1.0000009999999999</v>
      </c>
      <c r="S248" s="40" t="e">
        <f t="shared" si="25"/>
        <v>#N/A</v>
      </c>
    </row>
    <row r="249" spans="2:19" ht="16.5" x14ac:dyDescent="0.35">
      <c r="B249" s="31" t="s">
        <v>372</v>
      </c>
      <c r="C249" s="32">
        <f>VLOOKUP(B249,'Dados StatusInvest'!$A:$Z,26,0)</f>
        <v>56990.48</v>
      </c>
      <c r="D249" s="33">
        <f>VLOOKUP(B249,'Dados StatusInvest'!$A:$Z,20,0)/100</f>
        <v>-4.5499999999999999E-2</v>
      </c>
      <c r="E249" s="5" t="e">
        <f t="shared" si="20"/>
        <v>#N/A</v>
      </c>
      <c r="F249" s="34">
        <f>IF(ISERROR(1/VLOOKUP(B249,#REF!,13,0)),0,1/VLOOKUP(B249,#REF!,13,0))</f>
        <v>0</v>
      </c>
      <c r="G249" s="35">
        <f t="shared" si="21"/>
        <v>1.0000009999999999</v>
      </c>
      <c r="H249" s="36" t="e">
        <f t="shared" si="22"/>
        <v>#N/A</v>
      </c>
      <c r="M249" s="31" t="s">
        <v>372</v>
      </c>
      <c r="N249" s="32">
        <f>VLOOKUP(M249,'Dados StatusInvest'!$A:$Z,26,0)</f>
        <v>56990.48</v>
      </c>
      <c r="O249" s="33">
        <f>VLOOKUP(M249,'Dados StatusInvest'!$A:$Z,18,0)/100</f>
        <v>-0.10769999999999999</v>
      </c>
      <c r="P249" s="37" t="e">
        <f t="shared" si="23"/>
        <v>#N/A</v>
      </c>
      <c r="Q249" s="38">
        <f>IF(ISERROR(1/VLOOKUP(M249,#REF!,6,0)),0,1/VLOOKUP(M249,#REF!,6,0))</f>
        <v>0</v>
      </c>
      <c r="R249" s="39">
        <f t="shared" si="24"/>
        <v>1.0000009999999999</v>
      </c>
      <c r="S249" s="40" t="e">
        <f t="shared" si="25"/>
        <v>#N/A</v>
      </c>
    </row>
    <row r="250" spans="2:19" ht="16.5" x14ac:dyDescent="0.35">
      <c r="B250" s="31" t="s">
        <v>368</v>
      </c>
      <c r="C250" s="32">
        <f>VLOOKUP(B250,'Dados StatusInvest'!$A:$Z,26,0)</f>
        <v>29846.21</v>
      </c>
      <c r="D250" s="33">
        <f>VLOOKUP(B250,'Dados StatusInvest'!$A:$Z,20,0)/100</f>
        <v>0.29410000000000003</v>
      </c>
      <c r="E250" s="5" t="e">
        <f t="shared" si="20"/>
        <v>#N/A</v>
      </c>
      <c r="F250" s="34">
        <f>IF(ISERROR(1/VLOOKUP(B250,#REF!,13,0)),0,1/VLOOKUP(B250,#REF!,13,0))</f>
        <v>0</v>
      </c>
      <c r="G250" s="35">
        <f t="shared" si="21"/>
        <v>1.0000009999999999</v>
      </c>
      <c r="H250" s="36" t="e">
        <f t="shared" si="22"/>
        <v>#N/A</v>
      </c>
      <c r="M250" s="31" t="s">
        <v>368</v>
      </c>
      <c r="N250" s="32">
        <f>VLOOKUP(M250,'Dados StatusInvest'!$A:$Z,26,0)</f>
        <v>29846.21</v>
      </c>
      <c r="O250" s="33">
        <f>VLOOKUP(M250,'Dados StatusInvest'!$A:$Z,18,0)/100</f>
        <v>-1.4294</v>
      </c>
      <c r="P250" s="37" t="e">
        <f t="shared" si="23"/>
        <v>#N/A</v>
      </c>
      <c r="Q250" s="38">
        <f>IF(ISERROR(1/VLOOKUP(M250,#REF!,6,0)),0,1/VLOOKUP(M250,#REF!,6,0))</f>
        <v>0</v>
      </c>
      <c r="R250" s="39">
        <f t="shared" si="24"/>
        <v>1.0000009999999999</v>
      </c>
      <c r="S250" s="40" t="e">
        <f t="shared" si="25"/>
        <v>#N/A</v>
      </c>
    </row>
    <row r="251" spans="2:19" ht="16.5" x14ac:dyDescent="0.35">
      <c r="B251" s="31" t="s">
        <v>337</v>
      </c>
      <c r="C251" s="32">
        <f>VLOOKUP(B251,'Dados StatusInvest'!$A:$Z,26,0)</f>
        <v>120496.32000000001</v>
      </c>
      <c r="D251" s="33">
        <f>VLOOKUP(B251,'Dados StatusInvest'!$A:$Z,20,0)/100</f>
        <v>0.1668</v>
      </c>
      <c r="E251" s="5" t="e">
        <f t="shared" si="20"/>
        <v>#N/A</v>
      </c>
      <c r="F251" s="34">
        <f>IF(ISERROR(1/VLOOKUP(B251,#REF!,13,0)),0,1/VLOOKUP(B251,#REF!,13,0))</f>
        <v>0</v>
      </c>
      <c r="G251" s="35">
        <f t="shared" si="21"/>
        <v>1.0000009999999999</v>
      </c>
      <c r="H251" s="36" t="e">
        <f t="shared" si="22"/>
        <v>#N/A</v>
      </c>
      <c r="M251" s="31" t="s">
        <v>337</v>
      </c>
      <c r="N251" s="32">
        <f>VLOOKUP(M251,'Dados StatusInvest'!$A:$Z,26,0)</f>
        <v>120496.32000000001</v>
      </c>
      <c r="O251" s="33">
        <f>VLOOKUP(M251,'Dados StatusInvest'!$A:$Z,18,0)/100</f>
        <v>0.21920000000000001</v>
      </c>
      <c r="P251" s="37" t="e">
        <f t="shared" si="23"/>
        <v>#N/A</v>
      </c>
      <c r="Q251" s="38">
        <f>IF(ISERROR(1/VLOOKUP(M251,#REF!,6,0)),0,1/VLOOKUP(M251,#REF!,6,0))</f>
        <v>0</v>
      </c>
      <c r="R251" s="39">
        <f t="shared" si="24"/>
        <v>1.0000009999999999</v>
      </c>
      <c r="S251" s="40" t="e">
        <f t="shared" si="25"/>
        <v>#N/A</v>
      </c>
    </row>
    <row r="252" spans="2:19" ht="16.5" x14ac:dyDescent="0.35">
      <c r="B252" s="31" t="s">
        <v>390</v>
      </c>
      <c r="C252" s="32">
        <f>VLOOKUP(B252,'Dados StatusInvest'!$A:$Z,26,0)</f>
        <v>29633.5</v>
      </c>
      <c r="D252" s="33">
        <f>VLOOKUP(B252,'Dados StatusInvest'!$A:$Z,20,0)/100</f>
        <v>0.26960000000000001</v>
      </c>
      <c r="E252" s="5" t="e">
        <f t="shared" si="20"/>
        <v>#N/A</v>
      </c>
      <c r="F252" s="34">
        <f>IF(ISERROR(1/VLOOKUP(B252,#REF!,13,0)),0,1/VLOOKUP(B252,#REF!,13,0))</f>
        <v>0</v>
      </c>
      <c r="G252" s="35">
        <f t="shared" si="21"/>
        <v>1.0000009999999999</v>
      </c>
      <c r="H252" s="36" t="e">
        <f t="shared" si="22"/>
        <v>#N/A</v>
      </c>
      <c r="M252" s="31" t="s">
        <v>390</v>
      </c>
      <c r="N252" s="32">
        <f>VLOOKUP(M252,'Dados StatusInvest'!$A:$Z,26,0)</f>
        <v>29633.5</v>
      </c>
      <c r="O252" s="33">
        <f>VLOOKUP(M252,'Dados StatusInvest'!$A:$Z,18,0)/100</f>
        <v>-4.1200000000000001E-2</v>
      </c>
      <c r="P252" s="37" t="e">
        <f t="shared" si="23"/>
        <v>#N/A</v>
      </c>
      <c r="Q252" s="38">
        <f>IF(ISERROR(1/VLOOKUP(M252,#REF!,6,0)),0,1/VLOOKUP(M252,#REF!,6,0))</f>
        <v>0</v>
      </c>
      <c r="R252" s="39">
        <f t="shared" si="24"/>
        <v>1.0000009999999999</v>
      </c>
      <c r="S252" s="40" t="e">
        <f t="shared" si="25"/>
        <v>#N/A</v>
      </c>
    </row>
    <row r="253" spans="2:19" ht="16.5" x14ac:dyDescent="0.35">
      <c r="B253" s="31" t="s">
        <v>424</v>
      </c>
      <c r="C253" s="32">
        <f>VLOOKUP(B253,'Dados StatusInvest'!$A:$Z,26,0)</f>
        <v>7009.42</v>
      </c>
      <c r="D253" s="33">
        <f>VLOOKUP(B253,'Dados StatusInvest'!$A:$Z,20,0)/100</f>
        <v>3.5200000000000002E-2</v>
      </c>
      <c r="E253" s="5" t="e">
        <f t="shared" si="20"/>
        <v>#N/A</v>
      </c>
      <c r="F253" s="34">
        <f>IF(ISERROR(1/VLOOKUP(B253,#REF!,13,0)),0,1/VLOOKUP(B253,#REF!,13,0))</f>
        <v>0</v>
      </c>
      <c r="G253" s="35">
        <f t="shared" si="21"/>
        <v>1.0000009999999999</v>
      </c>
      <c r="H253" s="36" t="e">
        <f t="shared" si="22"/>
        <v>#N/A</v>
      </c>
      <c r="M253" s="31" t="s">
        <v>424</v>
      </c>
      <c r="N253" s="32">
        <f>VLOOKUP(M253,'Dados StatusInvest'!$A:$Z,26,0)</f>
        <v>7009.42</v>
      </c>
      <c r="O253" s="33">
        <f>VLOOKUP(M253,'Dados StatusInvest'!$A:$Z,18,0)/100</f>
        <v>-0.11900000000000001</v>
      </c>
      <c r="P253" s="37" t="e">
        <f t="shared" si="23"/>
        <v>#N/A</v>
      </c>
      <c r="Q253" s="38">
        <f>IF(ISERROR(1/VLOOKUP(M253,#REF!,6,0)),0,1/VLOOKUP(M253,#REF!,6,0))</f>
        <v>0</v>
      </c>
      <c r="R253" s="39">
        <f t="shared" si="24"/>
        <v>1.0000009999999999</v>
      </c>
      <c r="S253" s="40" t="e">
        <f t="shared" si="25"/>
        <v>#N/A</v>
      </c>
    </row>
    <row r="254" spans="2:19" ht="16.5" x14ac:dyDescent="0.35">
      <c r="B254" s="31" t="s">
        <v>398</v>
      </c>
      <c r="C254" s="32">
        <f>VLOOKUP(B254,'Dados StatusInvest'!$A:$Z,26,0)</f>
        <v>48923.14</v>
      </c>
      <c r="D254" s="33">
        <f>VLOOKUP(B254,'Dados StatusInvest'!$A:$Z,20,0)/100</f>
        <v>0.1623</v>
      </c>
      <c r="E254" s="5" t="e">
        <f t="shared" si="20"/>
        <v>#N/A</v>
      </c>
      <c r="F254" s="34">
        <f>IF(ISERROR(1/VLOOKUP(B254,#REF!,13,0)),0,1/VLOOKUP(B254,#REF!,13,0))</f>
        <v>0</v>
      </c>
      <c r="G254" s="35">
        <f t="shared" si="21"/>
        <v>1.0000009999999999</v>
      </c>
      <c r="H254" s="36" t="e">
        <f t="shared" si="22"/>
        <v>#N/A</v>
      </c>
      <c r="M254" s="31" t="s">
        <v>398</v>
      </c>
      <c r="N254" s="32">
        <f>VLOOKUP(M254,'Dados StatusInvest'!$A:$Z,26,0)</f>
        <v>48923.14</v>
      </c>
      <c r="O254" s="33">
        <f>VLOOKUP(M254,'Dados StatusInvest'!$A:$Z,18,0)/100</f>
        <v>0.2</v>
      </c>
      <c r="P254" s="37" t="e">
        <f t="shared" si="23"/>
        <v>#N/A</v>
      </c>
      <c r="Q254" s="38">
        <f>IF(ISERROR(1/VLOOKUP(M254,#REF!,6,0)),0,1/VLOOKUP(M254,#REF!,6,0))</f>
        <v>0</v>
      </c>
      <c r="R254" s="39">
        <f t="shared" si="24"/>
        <v>1.0000009999999999</v>
      </c>
      <c r="S254" s="40" t="e">
        <f t="shared" si="25"/>
        <v>#N/A</v>
      </c>
    </row>
    <row r="255" spans="2:19" ht="16.5" x14ac:dyDescent="0.35">
      <c r="B255" s="31" t="s">
        <v>334</v>
      </c>
      <c r="C255" s="32">
        <f>VLOOKUP(B255,'Dados StatusInvest'!$A:$Z,26,0)</f>
        <v>30484.11</v>
      </c>
      <c r="D255" s="33">
        <f>VLOOKUP(B255,'Dados StatusInvest'!$A:$Z,20,0)/100</f>
        <v>0.11599999999999999</v>
      </c>
      <c r="E255" s="5" t="e">
        <f t="shared" si="20"/>
        <v>#N/A</v>
      </c>
      <c r="F255" s="34">
        <f>IF(ISERROR(1/VLOOKUP(B255,#REF!,13,0)),0,1/VLOOKUP(B255,#REF!,13,0))</f>
        <v>0</v>
      </c>
      <c r="G255" s="35">
        <f t="shared" si="21"/>
        <v>1.0000009999999999</v>
      </c>
      <c r="H255" s="36" t="e">
        <f t="shared" si="22"/>
        <v>#N/A</v>
      </c>
      <c r="M255" s="31" t="s">
        <v>334</v>
      </c>
      <c r="N255" s="32">
        <f>VLOOKUP(M255,'Dados StatusInvest'!$A:$Z,26,0)</f>
        <v>30484.11</v>
      </c>
      <c r="O255" s="33">
        <f>VLOOKUP(M255,'Dados StatusInvest'!$A:$Z,18,0)/100</f>
        <v>0.16969999999999999</v>
      </c>
      <c r="P255" s="37" t="e">
        <f t="shared" si="23"/>
        <v>#N/A</v>
      </c>
      <c r="Q255" s="38">
        <f>IF(ISERROR(1/VLOOKUP(M255,#REF!,6,0)),0,1/VLOOKUP(M255,#REF!,6,0))</f>
        <v>0</v>
      </c>
      <c r="R255" s="39">
        <f t="shared" si="24"/>
        <v>1.0000009999999999</v>
      </c>
      <c r="S255" s="40" t="e">
        <f t="shared" si="25"/>
        <v>#N/A</v>
      </c>
    </row>
    <row r="256" spans="2:19" ht="16.5" x14ac:dyDescent="0.35">
      <c r="B256" s="31" t="s">
        <v>256</v>
      </c>
      <c r="C256" s="32">
        <f>VLOOKUP(B256,'Dados StatusInvest'!$A:$Z,26,0)</f>
        <v>727135.43</v>
      </c>
      <c r="D256" s="33">
        <f>VLOOKUP(B256,'Dados StatusInvest'!$A:$Z,20,0)/100</f>
        <v>0.22510000000000002</v>
      </c>
      <c r="E256" s="5" t="e">
        <f t="shared" si="20"/>
        <v>#N/A</v>
      </c>
      <c r="F256" s="34">
        <f>IF(ISERROR(1/VLOOKUP(B256,#REF!,13,0)),0,1/VLOOKUP(B256,#REF!,13,0))</f>
        <v>0</v>
      </c>
      <c r="G256" s="35">
        <f t="shared" si="21"/>
        <v>1.0000009999999999</v>
      </c>
      <c r="H256" s="36" t="e">
        <f t="shared" si="22"/>
        <v>#N/A</v>
      </c>
      <c r="M256" s="31" t="s">
        <v>256</v>
      </c>
      <c r="N256" s="32">
        <f>VLOOKUP(M256,'Dados StatusInvest'!$A:$Z,26,0)</f>
        <v>727135.43</v>
      </c>
      <c r="O256" s="33">
        <f>VLOOKUP(M256,'Dados StatusInvest'!$A:$Z,18,0)/100</f>
        <v>0.2253</v>
      </c>
      <c r="P256" s="37" t="e">
        <f t="shared" si="23"/>
        <v>#N/A</v>
      </c>
      <c r="Q256" s="38">
        <f>IF(ISERROR(1/VLOOKUP(M256,#REF!,6,0)),0,1/VLOOKUP(M256,#REF!,6,0))</f>
        <v>0</v>
      </c>
      <c r="R256" s="39">
        <f t="shared" si="24"/>
        <v>1.0000009999999999</v>
      </c>
      <c r="S256" s="40" t="e">
        <f t="shared" si="25"/>
        <v>#N/A</v>
      </c>
    </row>
    <row r="257" spans="2:19" ht="16.5" x14ac:dyDescent="0.35">
      <c r="B257" s="31" t="s">
        <v>449</v>
      </c>
      <c r="C257" s="32">
        <f>VLOOKUP(B257,'Dados StatusInvest'!$A:$Z,26,0)</f>
        <v>2096</v>
      </c>
      <c r="D257" s="33">
        <f>VLOOKUP(B257,'Dados StatusInvest'!$A:$Z,20,0)/100</f>
        <v>0</v>
      </c>
      <c r="E257" s="5" t="e">
        <f t="shared" si="20"/>
        <v>#N/A</v>
      </c>
      <c r="F257" s="34">
        <f>IF(ISERROR(1/VLOOKUP(B257,#REF!,13,0)),0,1/VLOOKUP(B257,#REF!,13,0))</f>
        <v>0</v>
      </c>
      <c r="G257" s="35">
        <f t="shared" si="21"/>
        <v>1.0000009999999999</v>
      </c>
      <c r="H257" s="36" t="e">
        <f t="shared" si="22"/>
        <v>#N/A</v>
      </c>
      <c r="M257" s="31" t="s">
        <v>449</v>
      </c>
      <c r="N257" s="32">
        <f>VLOOKUP(M257,'Dados StatusInvest'!$A:$Z,26,0)</f>
        <v>2096</v>
      </c>
      <c r="O257" s="33">
        <f>VLOOKUP(M257,'Dados StatusInvest'!$A:$Z,18,0)/100</f>
        <v>4.4199999999999996E-2</v>
      </c>
      <c r="P257" s="37" t="e">
        <f t="shared" si="23"/>
        <v>#N/A</v>
      </c>
      <c r="Q257" s="38">
        <f>IF(ISERROR(1/VLOOKUP(M257,#REF!,6,0)),0,1/VLOOKUP(M257,#REF!,6,0))</f>
        <v>0</v>
      </c>
      <c r="R257" s="39">
        <f t="shared" si="24"/>
        <v>1.0000009999999999</v>
      </c>
      <c r="S257" s="40" t="e">
        <f t="shared" si="25"/>
        <v>#N/A</v>
      </c>
    </row>
    <row r="258" spans="2:19" ht="16.5" x14ac:dyDescent="0.35">
      <c r="B258" s="31" t="s">
        <v>531</v>
      </c>
      <c r="C258" s="32">
        <f>VLOOKUP(B258,'Dados StatusInvest'!$A:$Z,26,0)</f>
        <v>0</v>
      </c>
      <c r="D258" s="33">
        <f>VLOOKUP(B258,'Dados StatusInvest'!$A:$Z,20,0)/100</f>
        <v>0.2261</v>
      </c>
      <c r="E258" s="5" t="e">
        <f t="shared" si="20"/>
        <v>#N/A</v>
      </c>
      <c r="F258" s="34">
        <f>IF(ISERROR(1/VLOOKUP(B258,#REF!,13,0)),0,1/VLOOKUP(B258,#REF!,13,0))</f>
        <v>0</v>
      </c>
      <c r="G258" s="35">
        <f t="shared" si="21"/>
        <v>1.0000009999999999</v>
      </c>
      <c r="H258" s="36" t="e">
        <f t="shared" si="22"/>
        <v>#N/A</v>
      </c>
      <c r="M258" s="31" t="s">
        <v>531</v>
      </c>
      <c r="N258" s="32">
        <f>VLOOKUP(M258,'Dados StatusInvest'!$A:$Z,26,0)</f>
        <v>0</v>
      </c>
      <c r="O258" s="33">
        <f>VLOOKUP(M258,'Dados StatusInvest'!$A:$Z,18,0)/100</f>
        <v>-0.31469999999999998</v>
      </c>
      <c r="P258" s="37" t="e">
        <f t="shared" si="23"/>
        <v>#N/A</v>
      </c>
      <c r="Q258" s="38">
        <f>IF(ISERROR(1/VLOOKUP(M258,#REF!,6,0)),0,1/VLOOKUP(M258,#REF!,6,0))</f>
        <v>0</v>
      </c>
      <c r="R258" s="39">
        <f t="shared" si="24"/>
        <v>1.0000009999999999</v>
      </c>
      <c r="S258" s="40" t="e">
        <f t="shared" si="25"/>
        <v>#N/A</v>
      </c>
    </row>
    <row r="259" spans="2:19" ht="16.5" x14ac:dyDescent="0.35">
      <c r="B259" s="31" t="s">
        <v>360</v>
      </c>
      <c r="C259" s="32">
        <f>VLOOKUP(B259,'Dados StatusInvest'!$A:$Z,26,0)</f>
        <v>68610.460000000006</v>
      </c>
      <c r="D259" s="33">
        <f>VLOOKUP(B259,'Dados StatusInvest'!$A:$Z,20,0)/100</f>
        <v>0.15289999999999998</v>
      </c>
      <c r="E259" s="5" t="e">
        <f t="shared" si="20"/>
        <v>#N/A</v>
      </c>
      <c r="F259" s="34">
        <f>IF(ISERROR(1/VLOOKUP(B259,#REF!,13,0)),0,1/VLOOKUP(B259,#REF!,13,0))</f>
        <v>0</v>
      </c>
      <c r="G259" s="35">
        <f t="shared" si="21"/>
        <v>1.0000009999999999</v>
      </c>
      <c r="H259" s="36" t="e">
        <f t="shared" si="22"/>
        <v>#N/A</v>
      </c>
      <c r="M259" s="31" t="s">
        <v>360</v>
      </c>
      <c r="N259" s="32">
        <f>VLOOKUP(M259,'Dados StatusInvest'!$A:$Z,26,0)</f>
        <v>68610.460000000006</v>
      </c>
      <c r="O259" s="33">
        <f>VLOOKUP(M259,'Dados StatusInvest'!$A:$Z,18,0)/100</f>
        <v>0.18179999999999999</v>
      </c>
      <c r="P259" s="37" t="e">
        <f t="shared" si="23"/>
        <v>#N/A</v>
      </c>
      <c r="Q259" s="38">
        <f>IF(ISERROR(1/VLOOKUP(M259,#REF!,6,0)),0,1/VLOOKUP(M259,#REF!,6,0))</f>
        <v>0</v>
      </c>
      <c r="R259" s="39">
        <f t="shared" si="24"/>
        <v>1.0000009999999999</v>
      </c>
      <c r="S259" s="40" t="e">
        <f t="shared" si="25"/>
        <v>#N/A</v>
      </c>
    </row>
    <row r="260" spans="2:19" ht="16.5" x14ac:dyDescent="0.35">
      <c r="B260" s="31" t="s">
        <v>328</v>
      </c>
      <c r="C260" s="32">
        <f>VLOOKUP(B260,'Dados StatusInvest'!$A:$Z,26,0)</f>
        <v>75694.210000000006</v>
      </c>
      <c r="D260" s="33">
        <f>VLOOKUP(B260,'Dados StatusInvest'!$A:$Z,20,0)/100</f>
        <v>-7.4999999999999997E-2</v>
      </c>
      <c r="E260" s="5" t="e">
        <f t="shared" si="20"/>
        <v>#N/A</v>
      </c>
      <c r="F260" s="34">
        <f>IF(ISERROR(1/VLOOKUP(B260,#REF!,13,0)),0,1/VLOOKUP(B260,#REF!,13,0))</f>
        <v>0</v>
      </c>
      <c r="G260" s="35">
        <f t="shared" si="21"/>
        <v>1.0000009999999999</v>
      </c>
      <c r="H260" s="36" t="e">
        <f t="shared" si="22"/>
        <v>#N/A</v>
      </c>
      <c r="M260" s="31" t="s">
        <v>328</v>
      </c>
      <c r="N260" s="32">
        <f>VLOOKUP(M260,'Dados StatusInvest'!$A:$Z,26,0)</f>
        <v>75694.210000000006</v>
      </c>
      <c r="O260" s="33">
        <f>VLOOKUP(M260,'Dados StatusInvest'!$A:$Z,18,0)/100</f>
        <v>-0.11449999999999999</v>
      </c>
      <c r="P260" s="37" t="e">
        <f t="shared" si="23"/>
        <v>#N/A</v>
      </c>
      <c r="Q260" s="38">
        <f>IF(ISERROR(1/VLOOKUP(M260,#REF!,6,0)),0,1/VLOOKUP(M260,#REF!,6,0))</f>
        <v>0</v>
      </c>
      <c r="R260" s="39">
        <f t="shared" si="24"/>
        <v>1.0000009999999999</v>
      </c>
      <c r="S260" s="40" t="e">
        <f t="shared" si="25"/>
        <v>#N/A</v>
      </c>
    </row>
    <row r="261" spans="2:19" ht="16.5" x14ac:dyDescent="0.35">
      <c r="B261" s="31" t="s">
        <v>325</v>
      </c>
      <c r="C261" s="32">
        <f>VLOOKUP(B261,'Dados StatusInvest'!$A:$Z,26,0)</f>
        <v>128841.68</v>
      </c>
      <c r="D261" s="33">
        <f>VLOOKUP(B261,'Dados StatusInvest'!$A:$Z,20,0)/100</f>
        <v>0.12659999999999999</v>
      </c>
      <c r="E261" s="5" t="e">
        <f t="shared" si="20"/>
        <v>#N/A</v>
      </c>
      <c r="F261" s="34">
        <f>IF(ISERROR(1/VLOOKUP(B261,#REF!,13,0)),0,1/VLOOKUP(B261,#REF!,13,0))</f>
        <v>0</v>
      </c>
      <c r="G261" s="35">
        <f t="shared" si="21"/>
        <v>1.0000009999999999</v>
      </c>
      <c r="H261" s="36" t="e">
        <f t="shared" si="22"/>
        <v>#N/A</v>
      </c>
      <c r="M261" s="31" t="s">
        <v>325</v>
      </c>
      <c r="N261" s="32">
        <f>VLOOKUP(M261,'Dados StatusInvest'!$A:$Z,26,0)</f>
        <v>128841.68</v>
      </c>
      <c r="O261" s="33">
        <f>VLOOKUP(M261,'Dados StatusInvest'!$A:$Z,18,0)/100</f>
        <v>0.26429999999999998</v>
      </c>
      <c r="P261" s="37" t="e">
        <f t="shared" si="23"/>
        <v>#N/A</v>
      </c>
      <c r="Q261" s="38">
        <f>IF(ISERROR(1/VLOOKUP(M261,#REF!,6,0)),0,1/VLOOKUP(M261,#REF!,6,0))</f>
        <v>0</v>
      </c>
      <c r="R261" s="39">
        <f t="shared" si="24"/>
        <v>1.0000009999999999</v>
      </c>
      <c r="S261" s="40" t="e">
        <f t="shared" si="25"/>
        <v>#N/A</v>
      </c>
    </row>
    <row r="262" spans="2:19" ht="16.5" x14ac:dyDescent="0.35">
      <c r="B262" s="31" t="s">
        <v>363</v>
      </c>
      <c r="C262" s="32">
        <f>VLOOKUP(B262,'Dados StatusInvest'!$A:$Z,26,0)</f>
        <v>128061.75</v>
      </c>
      <c r="D262" s="33">
        <f>VLOOKUP(B262,'Dados StatusInvest'!$A:$Z,20,0)/100</f>
        <v>0.1512</v>
      </c>
      <c r="E262" s="5" t="e">
        <f t="shared" ref="E262:E325" si="26">RANK(D262,$D$6:$D$443,0)</f>
        <v>#N/A</v>
      </c>
      <c r="F262" s="34">
        <f>IF(ISERROR(1/VLOOKUP(B262,#REF!,13,0)),0,1/VLOOKUP(B262,#REF!,13,0))</f>
        <v>0</v>
      </c>
      <c r="G262" s="35">
        <f t="shared" ref="G262:G325" si="27">RANK(F262,$F$6:$F$443,0)+RANK(F262,$F$6:$F$443,0)/1000000</f>
        <v>1.0000009999999999</v>
      </c>
      <c r="H262" s="36" t="e">
        <f t="shared" ref="H262:H325" si="28">G262+E262+IF(C262&lt;$C$3,1000,0)</f>
        <v>#N/A</v>
      </c>
      <c r="M262" s="31" t="s">
        <v>363</v>
      </c>
      <c r="N262" s="32">
        <f>VLOOKUP(M262,'Dados StatusInvest'!$A:$Z,26,0)</f>
        <v>128061.75</v>
      </c>
      <c r="O262" s="33">
        <f>VLOOKUP(M262,'Dados StatusInvest'!$A:$Z,18,0)/100</f>
        <v>0.1726</v>
      </c>
      <c r="P262" s="37" t="e">
        <f t="shared" ref="P262:P325" si="29">RANK(O262,$O$6:$O$443,0)</f>
        <v>#N/A</v>
      </c>
      <c r="Q262" s="38">
        <f>IF(ISERROR(1/VLOOKUP(M262,#REF!,6,0)),0,1/VLOOKUP(M262,#REF!,6,0))</f>
        <v>0</v>
      </c>
      <c r="R262" s="39">
        <f t="shared" ref="R262:R325" si="30">RANK(Q262,$Q$6:$Q$443,0)+RANK(Q262,$Q$6:$Q$443,0)/1000000</f>
        <v>1.0000009999999999</v>
      </c>
      <c r="S262" s="40" t="e">
        <f t="shared" ref="S262:S325" si="31">R262+P262+IF(N262&lt;$C$3,1000,0)</f>
        <v>#N/A</v>
      </c>
    </row>
    <row r="263" spans="2:19" ht="16.5" x14ac:dyDescent="0.35">
      <c r="B263" s="31" t="s">
        <v>432</v>
      </c>
      <c r="C263" s="32">
        <f>VLOOKUP(B263,'Dados StatusInvest'!$A:$Z,26,0)</f>
        <v>35472</v>
      </c>
      <c r="D263" s="33">
        <f>VLOOKUP(B263,'Dados StatusInvest'!$A:$Z,20,0)/100</f>
        <v>0</v>
      </c>
      <c r="E263" s="5" t="e">
        <f t="shared" si="26"/>
        <v>#N/A</v>
      </c>
      <c r="F263" s="34">
        <f>IF(ISERROR(1/VLOOKUP(B263,#REF!,13,0)),0,1/VLOOKUP(B263,#REF!,13,0))</f>
        <v>0</v>
      </c>
      <c r="G263" s="35">
        <f t="shared" si="27"/>
        <v>1.0000009999999999</v>
      </c>
      <c r="H263" s="36" t="e">
        <f t="shared" si="28"/>
        <v>#N/A</v>
      </c>
      <c r="M263" s="31" t="s">
        <v>432</v>
      </c>
      <c r="N263" s="32">
        <f>VLOOKUP(M263,'Dados StatusInvest'!$A:$Z,26,0)</f>
        <v>35472</v>
      </c>
      <c r="O263" s="33">
        <f>VLOOKUP(M263,'Dados StatusInvest'!$A:$Z,18,0)/100</f>
        <v>0.20809999999999998</v>
      </c>
      <c r="P263" s="37" t="e">
        <f t="shared" si="29"/>
        <v>#N/A</v>
      </c>
      <c r="Q263" s="38">
        <f>IF(ISERROR(1/VLOOKUP(M263,#REF!,6,0)),0,1/VLOOKUP(M263,#REF!,6,0))</f>
        <v>0</v>
      </c>
      <c r="R263" s="39">
        <f t="shared" si="30"/>
        <v>1.0000009999999999</v>
      </c>
      <c r="S263" s="40" t="e">
        <f t="shared" si="31"/>
        <v>#N/A</v>
      </c>
    </row>
    <row r="264" spans="2:19" ht="16.5" x14ac:dyDescent="0.35">
      <c r="B264" s="31" t="s">
        <v>333</v>
      </c>
      <c r="C264" s="32">
        <f>VLOOKUP(B264,'Dados StatusInvest'!$A:$Z,26,0)</f>
        <v>96610.11</v>
      </c>
      <c r="D264" s="33">
        <f>VLOOKUP(B264,'Dados StatusInvest'!$A:$Z,20,0)/100</f>
        <v>0.11599999999999999</v>
      </c>
      <c r="E264" s="5" t="e">
        <f t="shared" si="26"/>
        <v>#N/A</v>
      </c>
      <c r="F264" s="34">
        <f>IF(ISERROR(1/VLOOKUP(B264,#REF!,13,0)),0,1/VLOOKUP(B264,#REF!,13,0))</f>
        <v>0</v>
      </c>
      <c r="G264" s="35">
        <f t="shared" si="27"/>
        <v>1.0000009999999999</v>
      </c>
      <c r="H264" s="36" t="e">
        <f t="shared" si="28"/>
        <v>#N/A</v>
      </c>
      <c r="M264" s="31" t="s">
        <v>333</v>
      </c>
      <c r="N264" s="32">
        <f>VLOOKUP(M264,'Dados StatusInvest'!$A:$Z,26,0)</f>
        <v>96610.11</v>
      </c>
      <c r="O264" s="33">
        <f>VLOOKUP(M264,'Dados StatusInvest'!$A:$Z,18,0)/100</f>
        <v>0.16969999999999999</v>
      </c>
      <c r="P264" s="37" t="e">
        <f t="shared" si="29"/>
        <v>#N/A</v>
      </c>
      <c r="Q264" s="38">
        <f>IF(ISERROR(1/VLOOKUP(M264,#REF!,6,0)),0,1/VLOOKUP(M264,#REF!,6,0))</f>
        <v>0</v>
      </c>
      <c r="R264" s="39">
        <f t="shared" si="30"/>
        <v>1.0000009999999999</v>
      </c>
      <c r="S264" s="40" t="e">
        <f t="shared" si="31"/>
        <v>#N/A</v>
      </c>
    </row>
    <row r="265" spans="2:19" ht="16.5" x14ac:dyDescent="0.35">
      <c r="B265" s="31" t="s">
        <v>413</v>
      </c>
      <c r="C265" s="32">
        <f>VLOOKUP(B265,'Dados StatusInvest'!$A:$Z,26,0)</f>
        <v>51529.64</v>
      </c>
      <c r="D265" s="33">
        <f>VLOOKUP(B265,'Dados StatusInvest'!$A:$Z,20,0)/100</f>
        <v>-1.1000000000000001E-2</v>
      </c>
      <c r="E265" s="5" t="e">
        <f t="shared" si="26"/>
        <v>#N/A</v>
      </c>
      <c r="F265" s="34">
        <f>IF(ISERROR(1/VLOOKUP(B265,#REF!,13,0)),0,1/VLOOKUP(B265,#REF!,13,0))</f>
        <v>0</v>
      </c>
      <c r="G265" s="35">
        <f t="shared" si="27"/>
        <v>1.0000009999999999</v>
      </c>
      <c r="H265" s="36" t="e">
        <f t="shared" si="28"/>
        <v>#N/A</v>
      </c>
      <c r="M265" s="31" t="s">
        <v>413</v>
      </c>
      <c r="N265" s="32">
        <f>VLOOKUP(M265,'Dados StatusInvest'!$A:$Z,26,0)</f>
        <v>51529.64</v>
      </c>
      <c r="O265" s="33">
        <f>VLOOKUP(M265,'Dados StatusInvest'!$A:$Z,18,0)/100</f>
        <v>6.83E-2</v>
      </c>
      <c r="P265" s="37" t="e">
        <f t="shared" si="29"/>
        <v>#N/A</v>
      </c>
      <c r="Q265" s="38">
        <f>IF(ISERROR(1/VLOOKUP(M265,#REF!,6,0)),0,1/VLOOKUP(M265,#REF!,6,0))</f>
        <v>0</v>
      </c>
      <c r="R265" s="39">
        <f t="shared" si="30"/>
        <v>1.0000009999999999</v>
      </c>
      <c r="S265" s="40" t="e">
        <f t="shared" si="31"/>
        <v>#N/A</v>
      </c>
    </row>
    <row r="266" spans="2:19" ht="16.5" x14ac:dyDescent="0.35">
      <c r="B266" s="31" t="s">
        <v>320</v>
      </c>
      <c r="C266" s="32">
        <f>VLOOKUP(B266,'Dados StatusInvest'!$A:$Z,26,0)</f>
        <v>16984.18</v>
      </c>
      <c r="D266" s="33">
        <f>VLOOKUP(B266,'Dados StatusInvest'!$A:$Z,20,0)/100</f>
        <v>-2.64E-2</v>
      </c>
      <c r="E266" s="5" t="e">
        <f t="shared" si="26"/>
        <v>#N/A</v>
      </c>
      <c r="F266" s="34">
        <f>IF(ISERROR(1/VLOOKUP(B266,#REF!,13,0)),0,1/VLOOKUP(B266,#REF!,13,0))</f>
        <v>0</v>
      </c>
      <c r="G266" s="35">
        <f t="shared" si="27"/>
        <v>1.0000009999999999</v>
      </c>
      <c r="H266" s="36" t="e">
        <f t="shared" si="28"/>
        <v>#N/A</v>
      </c>
      <c r="M266" s="31" t="s">
        <v>320</v>
      </c>
      <c r="N266" s="32">
        <f>VLOOKUP(M266,'Dados StatusInvest'!$A:$Z,26,0)</f>
        <v>16984.18</v>
      </c>
      <c r="O266" s="33">
        <f>VLOOKUP(M266,'Dados StatusInvest'!$A:$Z,18,0)/100</f>
        <v>-1</v>
      </c>
      <c r="P266" s="37" t="e">
        <f t="shared" si="29"/>
        <v>#N/A</v>
      </c>
      <c r="Q266" s="38">
        <f>IF(ISERROR(1/VLOOKUP(M266,#REF!,6,0)),0,1/VLOOKUP(M266,#REF!,6,0))</f>
        <v>0</v>
      </c>
      <c r="R266" s="39">
        <f t="shared" si="30"/>
        <v>1.0000009999999999</v>
      </c>
      <c r="S266" s="40" t="e">
        <f t="shared" si="31"/>
        <v>#N/A</v>
      </c>
    </row>
    <row r="267" spans="2:19" ht="16.5" x14ac:dyDescent="0.35">
      <c r="B267" s="31" t="s">
        <v>350</v>
      </c>
      <c r="C267" s="32">
        <f>VLOOKUP(B267,'Dados StatusInvest'!$A:$Z,26,0)</f>
        <v>112638.71</v>
      </c>
      <c r="D267" s="33">
        <f>VLOOKUP(B267,'Dados StatusInvest'!$A:$Z,20,0)/100</f>
        <v>8.7899999999999992E-2</v>
      </c>
      <c r="E267" s="5" t="e">
        <f t="shared" si="26"/>
        <v>#N/A</v>
      </c>
      <c r="F267" s="34">
        <f>IF(ISERROR(1/VLOOKUP(B267,#REF!,13,0)),0,1/VLOOKUP(B267,#REF!,13,0))</f>
        <v>0</v>
      </c>
      <c r="G267" s="35">
        <f t="shared" si="27"/>
        <v>1.0000009999999999</v>
      </c>
      <c r="H267" s="36" t="e">
        <f t="shared" si="28"/>
        <v>#N/A</v>
      </c>
      <c r="M267" s="31" t="s">
        <v>350</v>
      </c>
      <c r="N267" s="32">
        <f>VLOOKUP(M267,'Dados StatusInvest'!$A:$Z,26,0)</f>
        <v>112638.71</v>
      </c>
      <c r="O267" s="33">
        <f>VLOOKUP(M267,'Dados StatusInvest'!$A:$Z,18,0)/100</f>
        <v>0.10929999999999999</v>
      </c>
      <c r="P267" s="37" t="e">
        <f t="shared" si="29"/>
        <v>#N/A</v>
      </c>
      <c r="Q267" s="38">
        <f>IF(ISERROR(1/VLOOKUP(M267,#REF!,6,0)),0,1/VLOOKUP(M267,#REF!,6,0))</f>
        <v>0</v>
      </c>
      <c r="R267" s="39">
        <f t="shared" si="30"/>
        <v>1.0000009999999999</v>
      </c>
      <c r="S267" s="40" t="e">
        <f t="shared" si="31"/>
        <v>#N/A</v>
      </c>
    </row>
    <row r="268" spans="2:19" ht="16.5" x14ac:dyDescent="0.35">
      <c r="B268" s="31" t="s">
        <v>459</v>
      </c>
      <c r="C268" s="32">
        <f>VLOOKUP(B268,'Dados StatusInvest'!$A:$Z,26,0)</f>
        <v>16244.35</v>
      </c>
      <c r="D268" s="33">
        <f>VLOOKUP(B268,'Dados StatusInvest'!$A:$Z,20,0)/100</f>
        <v>7.3099999999999998E-2</v>
      </c>
      <c r="E268" s="5" t="e">
        <f t="shared" si="26"/>
        <v>#N/A</v>
      </c>
      <c r="F268" s="34">
        <f>IF(ISERROR(1/VLOOKUP(B268,#REF!,13,0)),0,1/VLOOKUP(B268,#REF!,13,0))</f>
        <v>0</v>
      </c>
      <c r="G268" s="35">
        <f t="shared" si="27"/>
        <v>1.0000009999999999</v>
      </c>
      <c r="H268" s="36" t="e">
        <f t="shared" si="28"/>
        <v>#N/A</v>
      </c>
      <c r="M268" s="31" t="s">
        <v>459</v>
      </c>
      <c r="N268" s="32">
        <f>VLOOKUP(M268,'Dados StatusInvest'!$A:$Z,26,0)</f>
        <v>16244.35</v>
      </c>
      <c r="O268" s="33">
        <f>VLOOKUP(M268,'Dados StatusInvest'!$A:$Z,18,0)/100</f>
        <v>2.8500000000000001E-2</v>
      </c>
      <c r="P268" s="37" t="e">
        <f t="shared" si="29"/>
        <v>#N/A</v>
      </c>
      <c r="Q268" s="38">
        <f>IF(ISERROR(1/VLOOKUP(M268,#REF!,6,0)),0,1/VLOOKUP(M268,#REF!,6,0))</f>
        <v>0</v>
      </c>
      <c r="R268" s="39">
        <f t="shared" si="30"/>
        <v>1.0000009999999999</v>
      </c>
      <c r="S268" s="40" t="e">
        <f t="shared" si="31"/>
        <v>#N/A</v>
      </c>
    </row>
    <row r="269" spans="2:19" ht="16.5" x14ac:dyDescent="0.35">
      <c r="B269" s="31" t="s">
        <v>586</v>
      </c>
      <c r="C269" s="32">
        <f>VLOOKUP(B269,'Dados StatusInvest'!$A:$Z,26,0)</f>
        <v>0</v>
      </c>
      <c r="D269" s="33">
        <f>VLOOKUP(B269,'Dados StatusInvest'!$A:$Z,20,0)/100</f>
        <v>0</v>
      </c>
      <c r="E269" s="5" t="e">
        <f t="shared" si="26"/>
        <v>#N/A</v>
      </c>
      <c r="F269" s="34">
        <f>IF(ISERROR(1/VLOOKUP(B269,#REF!,13,0)),0,1/VLOOKUP(B269,#REF!,13,0))</f>
        <v>0</v>
      </c>
      <c r="G269" s="35">
        <f t="shared" si="27"/>
        <v>1.0000009999999999</v>
      </c>
      <c r="H269" s="36" t="e">
        <f t="shared" si="28"/>
        <v>#N/A</v>
      </c>
      <c r="M269" s="31" t="s">
        <v>586</v>
      </c>
      <c r="N269" s="32">
        <f>VLOOKUP(M269,'Dados StatusInvest'!$A:$Z,26,0)</f>
        <v>0</v>
      </c>
      <c r="O269" s="33">
        <f>VLOOKUP(M269,'Dados StatusInvest'!$A:$Z,18,0)/100</f>
        <v>-0.94379999999999997</v>
      </c>
      <c r="P269" s="37" t="e">
        <f t="shared" si="29"/>
        <v>#N/A</v>
      </c>
      <c r="Q269" s="38">
        <f>IF(ISERROR(1/VLOOKUP(M269,#REF!,6,0)),0,1/VLOOKUP(M269,#REF!,6,0))</f>
        <v>0</v>
      </c>
      <c r="R269" s="39">
        <f t="shared" si="30"/>
        <v>1.0000009999999999</v>
      </c>
      <c r="S269" s="40" t="e">
        <f t="shared" si="31"/>
        <v>#N/A</v>
      </c>
    </row>
    <row r="270" spans="2:19" ht="16.5" x14ac:dyDescent="0.35">
      <c r="B270" s="31" t="s">
        <v>272</v>
      </c>
      <c r="C270" s="32">
        <f>VLOOKUP(B270,'Dados StatusInvest'!$A:$Z,26,0)</f>
        <v>281302.25</v>
      </c>
      <c r="D270" s="33">
        <f>VLOOKUP(B270,'Dados StatusInvest'!$A:$Z,20,0)/100</f>
        <v>-3.1335000000000002</v>
      </c>
      <c r="E270" s="5" t="e">
        <f t="shared" si="26"/>
        <v>#N/A</v>
      </c>
      <c r="F270" s="34">
        <f>IF(ISERROR(1/VLOOKUP(B270,#REF!,13,0)),0,1/VLOOKUP(B270,#REF!,13,0))</f>
        <v>0</v>
      </c>
      <c r="G270" s="35">
        <f t="shared" si="27"/>
        <v>1.0000009999999999</v>
      </c>
      <c r="H270" s="36" t="e">
        <f t="shared" si="28"/>
        <v>#N/A</v>
      </c>
      <c r="M270" s="31" t="s">
        <v>272</v>
      </c>
      <c r="N270" s="32">
        <f>VLOOKUP(M270,'Dados StatusInvest'!$A:$Z,26,0)</f>
        <v>281302.25</v>
      </c>
      <c r="O270" s="33">
        <f>VLOOKUP(M270,'Dados StatusInvest'!$A:$Z,18,0)/100</f>
        <v>-0.94969999999999999</v>
      </c>
      <c r="P270" s="37" t="e">
        <f t="shared" si="29"/>
        <v>#N/A</v>
      </c>
      <c r="Q270" s="38">
        <f>IF(ISERROR(1/VLOOKUP(M270,#REF!,6,0)),0,1/VLOOKUP(M270,#REF!,6,0))</f>
        <v>0</v>
      </c>
      <c r="R270" s="39">
        <f t="shared" si="30"/>
        <v>1.0000009999999999</v>
      </c>
      <c r="S270" s="40" t="e">
        <f t="shared" si="31"/>
        <v>#N/A</v>
      </c>
    </row>
    <row r="271" spans="2:19" ht="16.5" x14ac:dyDescent="0.35">
      <c r="B271" s="31" t="s">
        <v>402</v>
      </c>
      <c r="C271" s="32">
        <f>VLOOKUP(B271,'Dados StatusInvest'!$A:$Z,26,0)</f>
        <v>62904.22</v>
      </c>
      <c r="D271" s="33">
        <f>VLOOKUP(B271,'Dados StatusInvest'!$A:$Z,20,0)/100</f>
        <v>0</v>
      </c>
      <c r="E271" s="5" t="e">
        <f t="shared" si="26"/>
        <v>#N/A</v>
      </c>
      <c r="F271" s="34">
        <f>IF(ISERROR(1/VLOOKUP(B271,#REF!,13,0)),0,1/VLOOKUP(B271,#REF!,13,0))</f>
        <v>0</v>
      </c>
      <c r="G271" s="35">
        <f t="shared" si="27"/>
        <v>1.0000009999999999</v>
      </c>
      <c r="H271" s="36" t="e">
        <f t="shared" si="28"/>
        <v>#N/A</v>
      </c>
      <c r="M271" s="31" t="s">
        <v>402</v>
      </c>
      <c r="N271" s="32">
        <f>VLOOKUP(M271,'Dados StatusInvest'!$A:$Z,26,0)</f>
        <v>62904.22</v>
      </c>
      <c r="O271" s="33">
        <f>VLOOKUP(M271,'Dados StatusInvest'!$A:$Z,18,0)/100</f>
        <v>0.26369999999999999</v>
      </c>
      <c r="P271" s="37" t="e">
        <f t="shared" si="29"/>
        <v>#N/A</v>
      </c>
      <c r="Q271" s="38">
        <f>IF(ISERROR(1/VLOOKUP(M271,#REF!,6,0)),0,1/VLOOKUP(M271,#REF!,6,0))</f>
        <v>0</v>
      </c>
      <c r="R271" s="39">
        <f t="shared" si="30"/>
        <v>1.0000009999999999</v>
      </c>
      <c r="S271" s="40" t="e">
        <f t="shared" si="31"/>
        <v>#N/A</v>
      </c>
    </row>
    <row r="272" spans="2:19" ht="16.5" x14ac:dyDescent="0.35">
      <c r="B272" s="31" t="s">
        <v>403</v>
      </c>
      <c r="C272" s="32">
        <f>VLOOKUP(B272,'Dados StatusInvest'!$A:$Z,26,0)</f>
        <v>156401</v>
      </c>
      <c r="D272" s="33">
        <f>VLOOKUP(B272,'Dados StatusInvest'!$A:$Z,20,0)/100</f>
        <v>-2.5600000000000001E-2</v>
      </c>
      <c r="E272" s="5" t="e">
        <f t="shared" si="26"/>
        <v>#N/A</v>
      </c>
      <c r="F272" s="34">
        <f>IF(ISERROR(1/VLOOKUP(B272,#REF!,13,0)),0,1/VLOOKUP(B272,#REF!,13,0))</f>
        <v>0</v>
      </c>
      <c r="G272" s="35">
        <f t="shared" si="27"/>
        <v>1.0000009999999999</v>
      </c>
      <c r="H272" s="36" t="e">
        <f t="shared" si="28"/>
        <v>#N/A</v>
      </c>
      <c r="M272" s="31" t="s">
        <v>403</v>
      </c>
      <c r="N272" s="32">
        <f>VLOOKUP(M272,'Dados StatusInvest'!$A:$Z,26,0)</f>
        <v>156401</v>
      </c>
      <c r="O272" s="33">
        <f>VLOOKUP(M272,'Dados StatusInvest'!$A:$Z,18,0)/100</f>
        <v>5.5899999999999998E-2</v>
      </c>
      <c r="P272" s="37" t="e">
        <f t="shared" si="29"/>
        <v>#N/A</v>
      </c>
      <c r="Q272" s="38">
        <f>IF(ISERROR(1/VLOOKUP(M272,#REF!,6,0)),0,1/VLOOKUP(M272,#REF!,6,0))</f>
        <v>0</v>
      </c>
      <c r="R272" s="39">
        <f t="shared" si="30"/>
        <v>1.0000009999999999</v>
      </c>
      <c r="S272" s="40" t="e">
        <f t="shared" si="31"/>
        <v>#N/A</v>
      </c>
    </row>
    <row r="273" spans="2:19" ht="16.5" x14ac:dyDescent="0.35">
      <c r="B273" s="31" t="s">
        <v>344</v>
      </c>
      <c r="C273" s="32">
        <f>VLOOKUP(B273,'Dados StatusInvest'!$A:$Z,26,0)</f>
        <v>138688.89000000001</v>
      </c>
      <c r="D273" s="33">
        <f>VLOOKUP(B273,'Dados StatusInvest'!$A:$Z,20,0)/100</f>
        <v>0.38719999999999999</v>
      </c>
      <c r="E273" s="5" t="e">
        <f t="shared" si="26"/>
        <v>#N/A</v>
      </c>
      <c r="F273" s="34">
        <f>IF(ISERROR(1/VLOOKUP(B273,#REF!,13,0)),0,1/VLOOKUP(B273,#REF!,13,0))</f>
        <v>0</v>
      </c>
      <c r="G273" s="35">
        <f t="shared" si="27"/>
        <v>1.0000009999999999</v>
      </c>
      <c r="H273" s="36" t="e">
        <f t="shared" si="28"/>
        <v>#N/A</v>
      </c>
      <c r="M273" s="31" t="s">
        <v>344</v>
      </c>
      <c r="N273" s="32">
        <f>VLOOKUP(M273,'Dados StatusInvest'!$A:$Z,26,0)</f>
        <v>138688.89000000001</v>
      </c>
      <c r="O273" s="33">
        <f>VLOOKUP(M273,'Dados StatusInvest'!$A:$Z,18,0)/100</f>
        <v>0.4254</v>
      </c>
      <c r="P273" s="37" t="e">
        <f t="shared" si="29"/>
        <v>#N/A</v>
      </c>
      <c r="Q273" s="38">
        <f>IF(ISERROR(1/VLOOKUP(M273,#REF!,6,0)),0,1/VLOOKUP(M273,#REF!,6,0))</f>
        <v>0</v>
      </c>
      <c r="R273" s="39">
        <f t="shared" si="30"/>
        <v>1.0000009999999999</v>
      </c>
      <c r="S273" s="40" t="e">
        <f t="shared" si="31"/>
        <v>#N/A</v>
      </c>
    </row>
    <row r="274" spans="2:19" ht="16.5" x14ac:dyDescent="0.35">
      <c r="B274" s="31" t="s">
        <v>410</v>
      </c>
      <c r="C274" s="32">
        <f>VLOOKUP(B274,'Dados StatusInvest'!$A:$Z,26,0)</f>
        <v>43134.04</v>
      </c>
      <c r="D274" s="33">
        <f>VLOOKUP(B274,'Dados StatusInvest'!$A:$Z,20,0)/100</f>
        <v>-0.10349999999999999</v>
      </c>
      <c r="E274" s="5" t="e">
        <f t="shared" si="26"/>
        <v>#N/A</v>
      </c>
      <c r="F274" s="34">
        <f>IF(ISERROR(1/VLOOKUP(B274,#REF!,13,0)),0,1/VLOOKUP(B274,#REF!,13,0))</f>
        <v>0</v>
      </c>
      <c r="G274" s="35">
        <f t="shared" si="27"/>
        <v>1.0000009999999999</v>
      </c>
      <c r="H274" s="36" t="e">
        <f t="shared" si="28"/>
        <v>#N/A</v>
      </c>
      <c r="M274" s="31" t="s">
        <v>410</v>
      </c>
      <c r="N274" s="32">
        <f>VLOOKUP(M274,'Dados StatusInvest'!$A:$Z,26,0)</f>
        <v>43134.04</v>
      </c>
      <c r="O274" s="33">
        <f>VLOOKUP(M274,'Dados StatusInvest'!$A:$Z,18,0)/100</f>
        <v>-0.2913</v>
      </c>
      <c r="P274" s="37" t="e">
        <f t="shared" si="29"/>
        <v>#N/A</v>
      </c>
      <c r="Q274" s="38">
        <f>IF(ISERROR(1/VLOOKUP(M274,#REF!,6,0)),0,1/VLOOKUP(M274,#REF!,6,0))</f>
        <v>0</v>
      </c>
      <c r="R274" s="39">
        <f t="shared" si="30"/>
        <v>1.0000009999999999</v>
      </c>
      <c r="S274" s="40" t="e">
        <f t="shared" si="31"/>
        <v>#N/A</v>
      </c>
    </row>
    <row r="275" spans="2:19" ht="16.5" x14ac:dyDescent="0.35">
      <c r="B275" s="31" t="s">
        <v>330</v>
      </c>
      <c r="C275" s="32">
        <f>VLOOKUP(B275,'Dados StatusInvest'!$A:$Z,26,0)</f>
        <v>21352.54</v>
      </c>
      <c r="D275" s="33">
        <f>VLOOKUP(B275,'Dados StatusInvest'!$A:$Z,20,0)/100</f>
        <v>0.111</v>
      </c>
      <c r="E275" s="5" t="e">
        <f t="shared" si="26"/>
        <v>#N/A</v>
      </c>
      <c r="F275" s="34">
        <f>IF(ISERROR(1/VLOOKUP(B275,#REF!,13,0)),0,1/VLOOKUP(B275,#REF!,13,0))</f>
        <v>0</v>
      </c>
      <c r="G275" s="35">
        <f t="shared" si="27"/>
        <v>1.0000009999999999</v>
      </c>
      <c r="H275" s="36" t="e">
        <f t="shared" si="28"/>
        <v>#N/A</v>
      </c>
      <c r="M275" s="31" t="s">
        <v>330</v>
      </c>
      <c r="N275" s="32">
        <f>VLOOKUP(M275,'Dados StatusInvest'!$A:$Z,26,0)</f>
        <v>21352.54</v>
      </c>
      <c r="O275" s="33">
        <f>VLOOKUP(M275,'Dados StatusInvest'!$A:$Z,18,0)/100</f>
        <v>-0.1341</v>
      </c>
      <c r="P275" s="37" t="e">
        <f t="shared" si="29"/>
        <v>#N/A</v>
      </c>
      <c r="Q275" s="38">
        <f>IF(ISERROR(1/VLOOKUP(M275,#REF!,6,0)),0,1/VLOOKUP(M275,#REF!,6,0))</f>
        <v>0</v>
      </c>
      <c r="R275" s="39">
        <f t="shared" si="30"/>
        <v>1.0000009999999999</v>
      </c>
      <c r="S275" s="40" t="e">
        <f t="shared" si="31"/>
        <v>#N/A</v>
      </c>
    </row>
    <row r="276" spans="2:19" ht="16.5" x14ac:dyDescent="0.35">
      <c r="B276" s="31" t="s">
        <v>408</v>
      </c>
      <c r="C276" s="32">
        <f>VLOOKUP(B276,'Dados StatusInvest'!$A:$Z,26,0)</f>
        <v>20562.25</v>
      </c>
      <c r="D276" s="33">
        <f>VLOOKUP(B276,'Dados StatusInvest'!$A:$Z,20,0)/100</f>
        <v>0.50240000000000007</v>
      </c>
      <c r="E276" s="5" t="e">
        <f t="shared" si="26"/>
        <v>#N/A</v>
      </c>
      <c r="F276" s="34">
        <f>IF(ISERROR(1/VLOOKUP(B276,#REF!,13,0)),0,1/VLOOKUP(B276,#REF!,13,0))</f>
        <v>0</v>
      </c>
      <c r="G276" s="35">
        <f t="shared" si="27"/>
        <v>1.0000009999999999</v>
      </c>
      <c r="H276" s="36" t="e">
        <f t="shared" si="28"/>
        <v>#N/A</v>
      </c>
      <c r="M276" s="31" t="s">
        <v>408</v>
      </c>
      <c r="N276" s="32">
        <f>VLOOKUP(M276,'Dados StatusInvest'!$A:$Z,26,0)</f>
        <v>20562.25</v>
      </c>
      <c r="O276" s="33">
        <f>VLOOKUP(M276,'Dados StatusInvest'!$A:$Z,18,0)/100</f>
        <v>0.81469999999999998</v>
      </c>
      <c r="P276" s="37" t="e">
        <f t="shared" si="29"/>
        <v>#N/A</v>
      </c>
      <c r="Q276" s="38">
        <f>IF(ISERROR(1/VLOOKUP(M276,#REF!,6,0)),0,1/VLOOKUP(M276,#REF!,6,0))</f>
        <v>0</v>
      </c>
      <c r="R276" s="39">
        <f t="shared" si="30"/>
        <v>1.0000009999999999</v>
      </c>
      <c r="S276" s="40" t="e">
        <f t="shared" si="31"/>
        <v>#N/A</v>
      </c>
    </row>
    <row r="277" spans="2:19" ht="16.5" x14ac:dyDescent="0.35">
      <c r="B277" s="31" t="s">
        <v>370</v>
      </c>
      <c r="C277" s="32">
        <f>VLOOKUP(B277,'Dados StatusInvest'!$A:$Z,26,0)</f>
        <v>97968.07</v>
      </c>
      <c r="D277" s="33">
        <f>VLOOKUP(B277,'Dados StatusInvest'!$A:$Z,20,0)/100</f>
        <v>0.1333</v>
      </c>
      <c r="E277" s="5" t="e">
        <f t="shared" si="26"/>
        <v>#N/A</v>
      </c>
      <c r="F277" s="34">
        <f>IF(ISERROR(1/VLOOKUP(B277,#REF!,13,0)),0,1/VLOOKUP(B277,#REF!,13,0))</f>
        <v>0</v>
      </c>
      <c r="G277" s="35">
        <f t="shared" si="27"/>
        <v>1.0000009999999999</v>
      </c>
      <c r="H277" s="36" t="e">
        <f t="shared" si="28"/>
        <v>#N/A</v>
      </c>
      <c r="M277" s="31" t="s">
        <v>370</v>
      </c>
      <c r="N277" s="32">
        <f>VLOOKUP(M277,'Dados StatusInvest'!$A:$Z,26,0)</f>
        <v>97968.07</v>
      </c>
      <c r="O277" s="33">
        <f>VLOOKUP(M277,'Dados StatusInvest'!$A:$Z,18,0)/100</f>
        <v>0.28089999999999998</v>
      </c>
      <c r="P277" s="37" t="e">
        <f t="shared" si="29"/>
        <v>#N/A</v>
      </c>
      <c r="Q277" s="38">
        <f>IF(ISERROR(1/VLOOKUP(M277,#REF!,6,0)),0,1/VLOOKUP(M277,#REF!,6,0))</f>
        <v>0</v>
      </c>
      <c r="R277" s="39">
        <f t="shared" si="30"/>
        <v>1.0000009999999999</v>
      </c>
      <c r="S277" s="40" t="e">
        <f t="shared" si="31"/>
        <v>#N/A</v>
      </c>
    </row>
    <row r="278" spans="2:19" ht="16.5" x14ac:dyDescent="0.35">
      <c r="B278" s="31" t="s">
        <v>407</v>
      </c>
      <c r="C278" s="32">
        <f>VLOOKUP(B278,'Dados StatusInvest'!$A:$Z,26,0)</f>
        <v>18349.5</v>
      </c>
      <c r="D278" s="33">
        <f>VLOOKUP(B278,'Dados StatusInvest'!$A:$Z,20,0)/100</f>
        <v>0.12119999999999999</v>
      </c>
      <c r="E278" s="5" t="e">
        <f t="shared" si="26"/>
        <v>#N/A</v>
      </c>
      <c r="F278" s="34">
        <f>IF(ISERROR(1/VLOOKUP(B278,#REF!,13,0)),0,1/VLOOKUP(B278,#REF!,13,0))</f>
        <v>0</v>
      </c>
      <c r="G278" s="35">
        <f t="shared" si="27"/>
        <v>1.0000009999999999</v>
      </c>
      <c r="H278" s="36" t="e">
        <f t="shared" si="28"/>
        <v>#N/A</v>
      </c>
      <c r="M278" s="31" t="s">
        <v>407</v>
      </c>
      <c r="N278" s="32">
        <f>VLOOKUP(M278,'Dados StatusInvest'!$A:$Z,26,0)</f>
        <v>18349.5</v>
      </c>
      <c r="O278" s="33">
        <f>VLOOKUP(M278,'Dados StatusInvest'!$A:$Z,18,0)/100</f>
        <v>0.23519999999999999</v>
      </c>
      <c r="P278" s="37" t="e">
        <f t="shared" si="29"/>
        <v>#N/A</v>
      </c>
      <c r="Q278" s="38">
        <f>IF(ISERROR(1/VLOOKUP(M278,#REF!,6,0)),0,1/VLOOKUP(M278,#REF!,6,0))</f>
        <v>0</v>
      </c>
      <c r="R278" s="39">
        <f t="shared" si="30"/>
        <v>1.0000009999999999</v>
      </c>
      <c r="S278" s="40" t="e">
        <f t="shared" si="31"/>
        <v>#N/A</v>
      </c>
    </row>
    <row r="279" spans="2:19" ht="16.5" x14ac:dyDescent="0.35">
      <c r="B279" s="31" t="s">
        <v>362</v>
      </c>
      <c r="C279" s="32">
        <f>VLOOKUP(B279,'Dados StatusInvest'!$A:$Z,26,0)</f>
        <v>105691.86</v>
      </c>
      <c r="D279" s="33">
        <f>VLOOKUP(B279,'Dados StatusInvest'!$A:$Z,20,0)/100</f>
        <v>0.1333</v>
      </c>
      <c r="E279" s="5" t="e">
        <f t="shared" si="26"/>
        <v>#N/A</v>
      </c>
      <c r="F279" s="34">
        <f>IF(ISERROR(1/VLOOKUP(B279,#REF!,13,0)),0,1/VLOOKUP(B279,#REF!,13,0))</f>
        <v>0</v>
      </c>
      <c r="G279" s="35">
        <f t="shared" si="27"/>
        <v>1.0000009999999999</v>
      </c>
      <c r="H279" s="36" t="e">
        <f t="shared" si="28"/>
        <v>#N/A</v>
      </c>
      <c r="M279" s="31" t="s">
        <v>362</v>
      </c>
      <c r="N279" s="32">
        <f>VLOOKUP(M279,'Dados StatusInvest'!$A:$Z,26,0)</f>
        <v>105691.86</v>
      </c>
      <c r="O279" s="33">
        <f>VLOOKUP(M279,'Dados StatusInvest'!$A:$Z,18,0)/100</f>
        <v>0.28089999999999998</v>
      </c>
      <c r="P279" s="37" t="e">
        <f t="shared" si="29"/>
        <v>#N/A</v>
      </c>
      <c r="Q279" s="38">
        <f>IF(ISERROR(1/VLOOKUP(M279,#REF!,6,0)),0,1/VLOOKUP(M279,#REF!,6,0))</f>
        <v>0</v>
      </c>
      <c r="R279" s="39">
        <f t="shared" si="30"/>
        <v>1.0000009999999999</v>
      </c>
      <c r="S279" s="40" t="e">
        <f t="shared" si="31"/>
        <v>#N/A</v>
      </c>
    </row>
    <row r="280" spans="2:19" ht="16.5" x14ac:dyDescent="0.35">
      <c r="B280" s="31" t="s">
        <v>322</v>
      </c>
      <c r="C280" s="32">
        <f>VLOOKUP(B280,'Dados StatusInvest'!$A:$Z,26,0)</f>
        <v>81250.070000000007</v>
      </c>
      <c r="D280" s="33">
        <f>VLOOKUP(B280,'Dados StatusInvest'!$A:$Z,20,0)/100</f>
        <v>8.0199999999999994E-2</v>
      </c>
      <c r="E280" s="5" t="e">
        <f t="shared" si="26"/>
        <v>#N/A</v>
      </c>
      <c r="F280" s="34">
        <f>IF(ISERROR(1/VLOOKUP(B280,#REF!,13,0)),0,1/VLOOKUP(B280,#REF!,13,0))</f>
        <v>0</v>
      </c>
      <c r="G280" s="35">
        <f t="shared" si="27"/>
        <v>1.0000009999999999</v>
      </c>
      <c r="H280" s="36" t="e">
        <f t="shared" si="28"/>
        <v>#N/A</v>
      </c>
      <c r="M280" s="31" t="s">
        <v>322</v>
      </c>
      <c r="N280" s="32">
        <f>VLOOKUP(M280,'Dados StatusInvest'!$A:$Z,26,0)</f>
        <v>81250.070000000007</v>
      </c>
      <c r="O280" s="33">
        <f>VLOOKUP(M280,'Dados StatusInvest'!$A:$Z,18,0)/100</f>
        <v>-5.1900000000000002E-2</v>
      </c>
      <c r="P280" s="37" t="e">
        <f t="shared" si="29"/>
        <v>#N/A</v>
      </c>
      <c r="Q280" s="38">
        <f>IF(ISERROR(1/VLOOKUP(M280,#REF!,6,0)),0,1/VLOOKUP(M280,#REF!,6,0))</f>
        <v>0</v>
      </c>
      <c r="R280" s="39">
        <f t="shared" si="30"/>
        <v>1.0000009999999999</v>
      </c>
      <c r="S280" s="40" t="e">
        <f t="shared" si="31"/>
        <v>#N/A</v>
      </c>
    </row>
    <row r="281" spans="2:19" ht="16.5" x14ac:dyDescent="0.35">
      <c r="B281" s="31" t="s">
        <v>466</v>
      </c>
      <c r="C281" s="32">
        <f>VLOOKUP(B281,'Dados StatusInvest'!$A:$Z,26,0)</f>
        <v>12450</v>
      </c>
      <c r="D281" s="33">
        <f>VLOOKUP(B281,'Dados StatusInvest'!$A:$Z,20,0)/100</f>
        <v>0.12539999999999998</v>
      </c>
      <c r="E281" s="5" t="e">
        <f t="shared" si="26"/>
        <v>#N/A</v>
      </c>
      <c r="F281" s="34">
        <f>IF(ISERROR(1/VLOOKUP(B281,#REF!,13,0)),0,1/VLOOKUP(B281,#REF!,13,0))</f>
        <v>0</v>
      </c>
      <c r="G281" s="35">
        <f t="shared" si="27"/>
        <v>1.0000009999999999</v>
      </c>
      <c r="H281" s="36" t="e">
        <f t="shared" si="28"/>
        <v>#N/A</v>
      </c>
      <c r="M281" s="31" t="s">
        <v>466</v>
      </c>
      <c r="N281" s="32">
        <f>VLOOKUP(M281,'Dados StatusInvest'!$A:$Z,26,0)</f>
        <v>12450</v>
      </c>
      <c r="O281" s="33">
        <f>VLOOKUP(M281,'Dados StatusInvest'!$A:$Z,18,0)/100</f>
        <v>-0.27529999999999999</v>
      </c>
      <c r="P281" s="37" t="e">
        <f t="shared" si="29"/>
        <v>#N/A</v>
      </c>
      <c r="Q281" s="38">
        <f>IF(ISERROR(1/VLOOKUP(M281,#REF!,6,0)),0,1/VLOOKUP(M281,#REF!,6,0))</f>
        <v>0</v>
      </c>
      <c r="R281" s="39">
        <f t="shared" si="30"/>
        <v>1.0000009999999999</v>
      </c>
      <c r="S281" s="40" t="e">
        <f t="shared" si="31"/>
        <v>#N/A</v>
      </c>
    </row>
    <row r="282" spans="2:19" ht="16.5" x14ac:dyDescent="0.35">
      <c r="B282" s="31" t="s">
        <v>388</v>
      </c>
      <c r="C282" s="32">
        <f>VLOOKUP(B282,'Dados StatusInvest'!$A:$Z,26,0)</f>
        <v>37869.96</v>
      </c>
      <c r="D282" s="33">
        <f>VLOOKUP(B282,'Dados StatusInvest'!$A:$Z,20,0)/100</f>
        <v>-0.87239999999999995</v>
      </c>
      <c r="E282" s="5" t="e">
        <f t="shared" si="26"/>
        <v>#N/A</v>
      </c>
      <c r="F282" s="34">
        <f>IF(ISERROR(1/VLOOKUP(B282,#REF!,13,0)),0,1/VLOOKUP(B282,#REF!,13,0))</f>
        <v>0</v>
      </c>
      <c r="G282" s="35">
        <f t="shared" si="27"/>
        <v>1.0000009999999999</v>
      </c>
      <c r="H282" s="36" t="e">
        <f t="shared" si="28"/>
        <v>#N/A</v>
      </c>
      <c r="M282" s="31" t="s">
        <v>388</v>
      </c>
      <c r="N282" s="32">
        <f>VLOOKUP(M282,'Dados StatusInvest'!$A:$Z,26,0)</f>
        <v>37869.96</v>
      </c>
      <c r="O282" s="33">
        <f>VLOOKUP(M282,'Dados StatusInvest'!$A:$Z,18,0)/100</f>
        <v>-2.2400000000000003E-2</v>
      </c>
      <c r="P282" s="37" t="e">
        <f t="shared" si="29"/>
        <v>#N/A</v>
      </c>
      <c r="Q282" s="38">
        <f>IF(ISERROR(1/VLOOKUP(M282,#REF!,6,0)),0,1/VLOOKUP(M282,#REF!,6,0))</f>
        <v>0</v>
      </c>
      <c r="R282" s="39">
        <f t="shared" si="30"/>
        <v>1.0000009999999999</v>
      </c>
      <c r="S282" s="40" t="e">
        <f t="shared" si="31"/>
        <v>#N/A</v>
      </c>
    </row>
    <row r="283" spans="2:19" ht="16.5" x14ac:dyDescent="0.35">
      <c r="B283" s="31" t="s">
        <v>297</v>
      </c>
      <c r="C283" s="32">
        <f>VLOOKUP(B283,'Dados StatusInvest'!$A:$Z,26,0)</f>
        <v>972386.88</v>
      </c>
      <c r="D283" s="33">
        <f>VLOOKUP(B283,'Dados StatusInvest'!$A:$Z,20,0)/100</f>
        <v>0.2616</v>
      </c>
      <c r="E283" s="5" t="e">
        <f t="shared" si="26"/>
        <v>#N/A</v>
      </c>
      <c r="F283" s="34">
        <f>IF(ISERROR(1/VLOOKUP(B283,#REF!,13,0)),0,1/VLOOKUP(B283,#REF!,13,0))</f>
        <v>0</v>
      </c>
      <c r="G283" s="35">
        <f t="shared" si="27"/>
        <v>1.0000009999999999</v>
      </c>
      <c r="H283" s="36" t="e">
        <f t="shared" si="28"/>
        <v>#N/A</v>
      </c>
      <c r="M283" s="31" t="s">
        <v>297</v>
      </c>
      <c r="N283" s="32">
        <f>VLOOKUP(M283,'Dados StatusInvest'!$A:$Z,26,0)</f>
        <v>972386.88</v>
      </c>
      <c r="O283" s="33">
        <f>VLOOKUP(M283,'Dados StatusInvest'!$A:$Z,18,0)/100</f>
        <v>0.53790000000000004</v>
      </c>
      <c r="P283" s="37" t="e">
        <f t="shared" si="29"/>
        <v>#N/A</v>
      </c>
      <c r="Q283" s="38">
        <f>IF(ISERROR(1/VLOOKUP(M283,#REF!,6,0)),0,1/VLOOKUP(M283,#REF!,6,0))</f>
        <v>0</v>
      </c>
      <c r="R283" s="39">
        <f t="shared" si="30"/>
        <v>1.0000009999999999</v>
      </c>
      <c r="S283" s="40" t="e">
        <f t="shared" si="31"/>
        <v>#N/A</v>
      </c>
    </row>
    <row r="284" spans="2:19" ht="16.5" x14ac:dyDescent="0.35">
      <c r="B284" s="31" t="s">
        <v>376</v>
      </c>
      <c r="C284" s="32">
        <f>VLOOKUP(B284,'Dados StatusInvest'!$A:$Z,26,0)</f>
        <v>69466.14</v>
      </c>
      <c r="D284" s="33">
        <f>VLOOKUP(B284,'Dados StatusInvest'!$A:$Z,20,0)/100</f>
        <v>0</v>
      </c>
      <c r="E284" s="5" t="e">
        <f t="shared" si="26"/>
        <v>#N/A</v>
      </c>
      <c r="F284" s="34">
        <f>IF(ISERROR(1/VLOOKUP(B284,#REF!,13,0)),0,1/VLOOKUP(B284,#REF!,13,0))</f>
        <v>0</v>
      </c>
      <c r="G284" s="35">
        <f t="shared" si="27"/>
        <v>1.0000009999999999</v>
      </c>
      <c r="H284" s="36" t="e">
        <f t="shared" si="28"/>
        <v>#N/A</v>
      </c>
      <c r="M284" s="31" t="s">
        <v>376</v>
      </c>
      <c r="N284" s="32">
        <f>VLOOKUP(M284,'Dados StatusInvest'!$A:$Z,26,0)</f>
        <v>69466.14</v>
      </c>
      <c r="O284" s="33">
        <f>VLOOKUP(M284,'Dados StatusInvest'!$A:$Z,18,0)/100</f>
        <v>8.77E-2</v>
      </c>
      <c r="P284" s="37" t="e">
        <f t="shared" si="29"/>
        <v>#N/A</v>
      </c>
      <c r="Q284" s="38">
        <f>IF(ISERROR(1/VLOOKUP(M284,#REF!,6,0)),0,1/VLOOKUP(M284,#REF!,6,0))</f>
        <v>0</v>
      </c>
      <c r="R284" s="39">
        <f t="shared" si="30"/>
        <v>1.0000009999999999</v>
      </c>
      <c r="S284" s="40" t="e">
        <f t="shared" si="31"/>
        <v>#N/A</v>
      </c>
    </row>
    <row r="285" spans="2:19" ht="16.5" x14ac:dyDescent="0.35">
      <c r="B285" s="31" t="s">
        <v>354</v>
      </c>
      <c r="C285" s="32">
        <f>VLOOKUP(B285,'Dados StatusInvest'!$A:$Z,26,0)</f>
        <v>21941.93</v>
      </c>
      <c r="D285" s="33">
        <f>VLOOKUP(B285,'Dados StatusInvest'!$A:$Z,20,0)/100</f>
        <v>-0.1477</v>
      </c>
      <c r="E285" s="5" t="e">
        <f t="shared" si="26"/>
        <v>#N/A</v>
      </c>
      <c r="F285" s="34">
        <f>IF(ISERROR(1/VLOOKUP(B285,#REF!,13,0)),0,1/VLOOKUP(B285,#REF!,13,0))</f>
        <v>0</v>
      </c>
      <c r="G285" s="35">
        <f t="shared" si="27"/>
        <v>1.0000009999999999</v>
      </c>
      <c r="H285" s="36" t="e">
        <f t="shared" si="28"/>
        <v>#N/A</v>
      </c>
      <c r="M285" s="31" t="s">
        <v>354</v>
      </c>
      <c r="N285" s="32">
        <f>VLOOKUP(M285,'Dados StatusInvest'!$A:$Z,26,0)</f>
        <v>21941.93</v>
      </c>
      <c r="O285" s="33">
        <f>VLOOKUP(M285,'Dados StatusInvest'!$A:$Z,18,0)/100</f>
        <v>-9.3599999999999989E-2</v>
      </c>
      <c r="P285" s="37" t="e">
        <f t="shared" si="29"/>
        <v>#N/A</v>
      </c>
      <c r="Q285" s="38">
        <f>IF(ISERROR(1/VLOOKUP(M285,#REF!,6,0)),0,1/VLOOKUP(M285,#REF!,6,0))</f>
        <v>0</v>
      </c>
      <c r="R285" s="39">
        <f t="shared" si="30"/>
        <v>1.0000009999999999</v>
      </c>
      <c r="S285" s="40" t="e">
        <f t="shared" si="31"/>
        <v>#N/A</v>
      </c>
    </row>
    <row r="286" spans="2:19" ht="16.5" x14ac:dyDescent="0.35">
      <c r="B286" s="31" t="s">
        <v>1713</v>
      </c>
      <c r="C286" s="32" t="e">
        <f>VLOOKUP(B286,'Dados StatusInvest'!$A:$Z,26,0)</f>
        <v>#N/A</v>
      </c>
      <c r="D286" s="33" t="e">
        <f>VLOOKUP(B286,'Dados StatusInvest'!$A:$Z,20,0)/100</f>
        <v>#N/A</v>
      </c>
      <c r="E286" s="5" t="e">
        <f t="shared" si="26"/>
        <v>#N/A</v>
      </c>
      <c r="F286" s="34">
        <f>IF(ISERROR(1/VLOOKUP(B286,#REF!,13,0)),0,1/VLOOKUP(B286,#REF!,13,0))</f>
        <v>0</v>
      </c>
      <c r="G286" s="35">
        <f t="shared" si="27"/>
        <v>1.0000009999999999</v>
      </c>
      <c r="H286" s="36" t="e">
        <f t="shared" si="28"/>
        <v>#N/A</v>
      </c>
      <c r="M286" s="31" t="s">
        <v>1713</v>
      </c>
      <c r="N286" s="32" t="e">
        <f>VLOOKUP(M286,'Dados StatusInvest'!$A:$Z,26,0)</f>
        <v>#N/A</v>
      </c>
      <c r="O286" s="33" t="e">
        <f>VLOOKUP(M286,'Dados StatusInvest'!$A:$Z,18,0)/100</f>
        <v>#N/A</v>
      </c>
      <c r="P286" s="37" t="e">
        <f t="shared" si="29"/>
        <v>#N/A</v>
      </c>
      <c r="Q286" s="38">
        <f>IF(ISERROR(1/VLOOKUP(M286,#REF!,6,0)),0,1/VLOOKUP(M286,#REF!,6,0))</f>
        <v>0</v>
      </c>
      <c r="R286" s="39">
        <f t="shared" si="30"/>
        <v>1.0000009999999999</v>
      </c>
      <c r="S286" s="40" t="e">
        <f t="shared" si="31"/>
        <v>#N/A</v>
      </c>
    </row>
    <row r="287" spans="2:19" ht="16.5" x14ac:dyDescent="0.35">
      <c r="B287" s="31" t="s">
        <v>377</v>
      </c>
      <c r="C287" s="32">
        <f>VLOOKUP(B287,'Dados StatusInvest'!$A:$Z,26,0)</f>
        <v>234532.7</v>
      </c>
      <c r="D287" s="33">
        <f>VLOOKUP(B287,'Dados StatusInvest'!$A:$Z,20,0)/100</f>
        <v>0.18149999999999999</v>
      </c>
      <c r="E287" s="5" t="e">
        <f t="shared" si="26"/>
        <v>#N/A</v>
      </c>
      <c r="F287" s="34">
        <f>IF(ISERROR(1/VLOOKUP(B287,#REF!,13,0)),0,1/VLOOKUP(B287,#REF!,13,0))</f>
        <v>0</v>
      </c>
      <c r="G287" s="35">
        <f t="shared" si="27"/>
        <v>1.0000009999999999</v>
      </c>
      <c r="H287" s="36" t="e">
        <f t="shared" si="28"/>
        <v>#N/A</v>
      </c>
      <c r="M287" s="31" t="s">
        <v>377</v>
      </c>
      <c r="N287" s="32">
        <f>VLOOKUP(M287,'Dados StatusInvest'!$A:$Z,26,0)</f>
        <v>234532.7</v>
      </c>
      <c r="O287" s="33">
        <f>VLOOKUP(M287,'Dados StatusInvest'!$A:$Z,18,0)/100</f>
        <v>0.23929999999999998</v>
      </c>
      <c r="P287" s="37" t="e">
        <f t="shared" si="29"/>
        <v>#N/A</v>
      </c>
      <c r="Q287" s="38">
        <f>IF(ISERROR(1/VLOOKUP(M287,#REF!,6,0)),0,1/VLOOKUP(M287,#REF!,6,0))</f>
        <v>0</v>
      </c>
      <c r="R287" s="39">
        <f t="shared" si="30"/>
        <v>1.0000009999999999</v>
      </c>
      <c r="S287" s="40" t="e">
        <f t="shared" si="31"/>
        <v>#N/A</v>
      </c>
    </row>
    <row r="288" spans="2:19" ht="16.5" x14ac:dyDescent="0.35">
      <c r="B288" s="31" t="s">
        <v>341</v>
      </c>
      <c r="C288" s="32">
        <f>VLOOKUP(B288,'Dados StatusInvest'!$A:$Z,26,0)</f>
        <v>10588.26</v>
      </c>
      <c r="D288" s="33">
        <f>VLOOKUP(B288,'Dados StatusInvest'!$A:$Z,20,0)/100</f>
        <v>-2.64E-2</v>
      </c>
      <c r="E288" s="5" t="e">
        <f t="shared" si="26"/>
        <v>#N/A</v>
      </c>
      <c r="F288" s="34">
        <f>IF(ISERROR(1/VLOOKUP(B288,#REF!,13,0)),0,1/VLOOKUP(B288,#REF!,13,0))</f>
        <v>0</v>
      </c>
      <c r="G288" s="35">
        <f t="shared" si="27"/>
        <v>1.0000009999999999</v>
      </c>
      <c r="H288" s="36" t="e">
        <f t="shared" si="28"/>
        <v>#N/A</v>
      </c>
      <c r="M288" s="31" t="s">
        <v>341</v>
      </c>
      <c r="N288" s="32">
        <f>VLOOKUP(M288,'Dados StatusInvest'!$A:$Z,26,0)</f>
        <v>10588.26</v>
      </c>
      <c r="O288" s="33">
        <f>VLOOKUP(M288,'Dados StatusInvest'!$A:$Z,18,0)/100</f>
        <v>-1</v>
      </c>
      <c r="P288" s="37" t="e">
        <f t="shared" si="29"/>
        <v>#N/A</v>
      </c>
      <c r="Q288" s="38">
        <f>IF(ISERROR(1/VLOOKUP(M288,#REF!,6,0)),0,1/VLOOKUP(M288,#REF!,6,0))</f>
        <v>0</v>
      </c>
      <c r="R288" s="39">
        <f t="shared" si="30"/>
        <v>1.0000009999999999</v>
      </c>
      <c r="S288" s="40" t="e">
        <f t="shared" si="31"/>
        <v>#N/A</v>
      </c>
    </row>
    <row r="289" spans="2:19" ht="16.5" x14ac:dyDescent="0.35">
      <c r="B289" s="31" t="s">
        <v>420</v>
      </c>
      <c r="C289" s="32">
        <f>VLOOKUP(B289,'Dados StatusInvest'!$A:$Z,26,0)</f>
        <v>5378.04</v>
      </c>
      <c r="D289" s="33">
        <f>VLOOKUP(B289,'Dados StatusInvest'!$A:$Z,20,0)/100</f>
        <v>0.17760000000000001</v>
      </c>
      <c r="E289" s="5" t="e">
        <f t="shared" si="26"/>
        <v>#N/A</v>
      </c>
      <c r="F289" s="34">
        <f>IF(ISERROR(1/VLOOKUP(B289,#REF!,13,0)),0,1/VLOOKUP(B289,#REF!,13,0))</f>
        <v>0</v>
      </c>
      <c r="G289" s="35">
        <f t="shared" si="27"/>
        <v>1.0000009999999999</v>
      </c>
      <c r="H289" s="36" t="e">
        <f t="shared" si="28"/>
        <v>#N/A</v>
      </c>
      <c r="M289" s="31" t="s">
        <v>420</v>
      </c>
      <c r="N289" s="32">
        <f>VLOOKUP(M289,'Dados StatusInvest'!$A:$Z,26,0)</f>
        <v>5378.04</v>
      </c>
      <c r="O289" s="33">
        <f>VLOOKUP(M289,'Dados StatusInvest'!$A:$Z,18,0)/100</f>
        <v>0.38900000000000001</v>
      </c>
      <c r="P289" s="37" t="e">
        <f t="shared" si="29"/>
        <v>#N/A</v>
      </c>
      <c r="Q289" s="38">
        <f>IF(ISERROR(1/VLOOKUP(M289,#REF!,6,0)),0,1/VLOOKUP(M289,#REF!,6,0))</f>
        <v>0</v>
      </c>
      <c r="R289" s="39">
        <f t="shared" si="30"/>
        <v>1.0000009999999999</v>
      </c>
      <c r="S289" s="40" t="e">
        <f t="shared" si="31"/>
        <v>#N/A</v>
      </c>
    </row>
    <row r="290" spans="2:19" ht="16.5" x14ac:dyDescent="0.35">
      <c r="B290" s="31" t="s">
        <v>358</v>
      </c>
      <c r="C290" s="32">
        <f>VLOOKUP(B290,'Dados StatusInvest'!$A:$Z,26,0)</f>
        <v>10910.43</v>
      </c>
      <c r="D290" s="33">
        <f>VLOOKUP(B290,'Dados StatusInvest'!$A:$Z,20,0)/100</f>
        <v>-7.4999999999999997E-2</v>
      </c>
      <c r="E290" s="5" t="e">
        <f t="shared" si="26"/>
        <v>#N/A</v>
      </c>
      <c r="F290" s="34">
        <f>IF(ISERROR(1/VLOOKUP(B290,#REF!,13,0)),0,1/VLOOKUP(B290,#REF!,13,0))</f>
        <v>0</v>
      </c>
      <c r="G290" s="35">
        <f t="shared" si="27"/>
        <v>1.0000009999999999</v>
      </c>
      <c r="H290" s="36" t="e">
        <f t="shared" si="28"/>
        <v>#N/A</v>
      </c>
      <c r="M290" s="31" t="s">
        <v>358</v>
      </c>
      <c r="N290" s="32">
        <f>VLOOKUP(M290,'Dados StatusInvest'!$A:$Z,26,0)</f>
        <v>10910.43</v>
      </c>
      <c r="O290" s="33">
        <f>VLOOKUP(M290,'Dados StatusInvest'!$A:$Z,18,0)/100</f>
        <v>-0.11449999999999999</v>
      </c>
      <c r="P290" s="37" t="e">
        <f t="shared" si="29"/>
        <v>#N/A</v>
      </c>
      <c r="Q290" s="38">
        <f>IF(ISERROR(1/VLOOKUP(M290,#REF!,6,0)),0,1/VLOOKUP(M290,#REF!,6,0))</f>
        <v>0</v>
      </c>
      <c r="R290" s="39">
        <f t="shared" si="30"/>
        <v>1.0000009999999999</v>
      </c>
      <c r="S290" s="40" t="e">
        <f t="shared" si="31"/>
        <v>#N/A</v>
      </c>
    </row>
    <row r="291" spans="2:19" ht="16.5" x14ac:dyDescent="0.35">
      <c r="B291" s="31" t="s">
        <v>487</v>
      </c>
      <c r="C291" s="32">
        <f>VLOOKUP(B291,'Dados StatusInvest'!$A:$Z,26,0)</f>
        <v>2988</v>
      </c>
      <c r="D291" s="33">
        <f>VLOOKUP(B291,'Dados StatusInvest'!$A:$Z,20,0)/100</f>
        <v>0</v>
      </c>
      <c r="E291" s="5" t="e">
        <f t="shared" si="26"/>
        <v>#N/A</v>
      </c>
      <c r="F291" s="34">
        <f>IF(ISERROR(1/VLOOKUP(B291,#REF!,13,0)),0,1/VLOOKUP(B291,#REF!,13,0))</f>
        <v>0</v>
      </c>
      <c r="G291" s="35">
        <f t="shared" si="27"/>
        <v>1.0000009999999999</v>
      </c>
      <c r="H291" s="36" t="e">
        <f t="shared" si="28"/>
        <v>#N/A</v>
      </c>
      <c r="M291" s="31" t="s">
        <v>487</v>
      </c>
      <c r="N291" s="32">
        <f>VLOOKUP(M291,'Dados StatusInvest'!$A:$Z,26,0)</f>
        <v>2988</v>
      </c>
      <c r="O291" s="33">
        <f>VLOOKUP(M291,'Dados StatusInvest'!$A:$Z,18,0)/100</f>
        <v>3.4300000000000004E-2</v>
      </c>
      <c r="P291" s="37" t="e">
        <f t="shared" si="29"/>
        <v>#N/A</v>
      </c>
      <c r="Q291" s="38">
        <f>IF(ISERROR(1/VLOOKUP(M291,#REF!,6,0)),0,1/VLOOKUP(M291,#REF!,6,0))</f>
        <v>0</v>
      </c>
      <c r="R291" s="39">
        <f t="shared" si="30"/>
        <v>1.0000009999999999</v>
      </c>
      <c r="S291" s="40" t="e">
        <f t="shared" si="31"/>
        <v>#N/A</v>
      </c>
    </row>
    <row r="292" spans="2:19" ht="16.5" x14ac:dyDescent="0.35">
      <c r="B292" s="31" t="s">
        <v>587</v>
      </c>
      <c r="C292" s="32">
        <f>VLOOKUP(B292,'Dados StatusInvest'!$A:$Z,26,0)</f>
        <v>0</v>
      </c>
      <c r="D292" s="33">
        <f>VLOOKUP(B292,'Dados StatusInvest'!$A:$Z,20,0)/100</f>
        <v>0</v>
      </c>
      <c r="E292" s="5" t="e">
        <f t="shared" si="26"/>
        <v>#N/A</v>
      </c>
      <c r="F292" s="34">
        <f>IF(ISERROR(1/VLOOKUP(B292,#REF!,13,0)),0,1/VLOOKUP(B292,#REF!,13,0))</f>
        <v>0</v>
      </c>
      <c r="G292" s="35">
        <f t="shared" si="27"/>
        <v>1.0000009999999999</v>
      </c>
      <c r="H292" s="36" t="e">
        <f t="shared" si="28"/>
        <v>#N/A</v>
      </c>
      <c r="M292" s="31" t="s">
        <v>587</v>
      </c>
      <c r="N292" s="32">
        <f>VLOOKUP(M292,'Dados StatusInvest'!$A:$Z,26,0)</f>
        <v>0</v>
      </c>
      <c r="O292" s="33">
        <f>VLOOKUP(M292,'Dados StatusInvest'!$A:$Z,18,0)/100</f>
        <v>-0.94379999999999997</v>
      </c>
      <c r="P292" s="37" t="e">
        <f t="shared" si="29"/>
        <v>#N/A</v>
      </c>
      <c r="Q292" s="38">
        <f>IF(ISERROR(1/VLOOKUP(M292,#REF!,6,0)),0,1/VLOOKUP(M292,#REF!,6,0))</f>
        <v>0</v>
      </c>
      <c r="R292" s="39">
        <f t="shared" si="30"/>
        <v>1.0000009999999999</v>
      </c>
      <c r="S292" s="40" t="e">
        <f t="shared" si="31"/>
        <v>#N/A</v>
      </c>
    </row>
    <row r="293" spans="2:19" ht="16.5" x14ac:dyDescent="0.35">
      <c r="B293" s="31" t="s">
        <v>364</v>
      </c>
      <c r="C293" s="32">
        <f>VLOOKUP(B293,'Dados StatusInvest'!$A:$Z,26,0)</f>
        <v>100734.67</v>
      </c>
      <c r="D293" s="33">
        <f>VLOOKUP(B293,'Dados StatusInvest'!$A:$Z,20,0)/100</f>
        <v>-2.5600000000000001E-2</v>
      </c>
      <c r="E293" s="5" t="e">
        <f t="shared" si="26"/>
        <v>#N/A</v>
      </c>
      <c r="F293" s="34">
        <f>IF(ISERROR(1/VLOOKUP(B293,#REF!,13,0)),0,1/VLOOKUP(B293,#REF!,13,0))</f>
        <v>0</v>
      </c>
      <c r="G293" s="35">
        <f t="shared" si="27"/>
        <v>1.0000009999999999</v>
      </c>
      <c r="H293" s="36" t="e">
        <f t="shared" si="28"/>
        <v>#N/A</v>
      </c>
      <c r="M293" s="31" t="s">
        <v>364</v>
      </c>
      <c r="N293" s="32">
        <f>VLOOKUP(M293,'Dados StatusInvest'!$A:$Z,26,0)</f>
        <v>100734.67</v>
      </c>
      <c r="O293" s="33">
        <f>VLOOKUP(M293,'Dados StatusInvest'!$A:$Z,18,0)/100</f>
        <v>5.5899999999999998E-2</v>
      </c>
      <c r="P293" s="37" t="e">
        <f t="shared" si="29"/>
        <v>#N/A</v>
      </c>
      <c r="Q293" s="38">
        <f>IF(ISERROR(1/VLOOKUP(M293,#REF!,6,0)),0,1/VLOOKUP(M293,#REF!,6,0))</f>
        <v>0</v>
      </c>
      <c r="R293" s="39">
        <f t="shared" si="30"/>
        <v>1.0000009999999999</v>
      </c>
      <c r="S293" s="40" t="e">
        <f t="shared" si="31"/>
        <v>#N/A</v>
      </c>
    </row>
    <row r="294" spans="2:19" ht="16.5" x14ac:dyDescent="0.35">
      <c r="B294" s="31" t="s">
        <v>277</v>
      </c>
      <c r="C294" s="32">
        <f>VLOOKUP(B294,'Dados StatusInvest'!$A:$Z,26,0)</f>
        <v>1138685.75</v>
      </c>
      <c r="D294" s="33">
        <f>VLOOKUP(B294,'Dados StatusInvest'!$A:$Z,20,0)/100</f>
        <v>-3.1335000000000002</v>
      </c>
      <c r="E294" s="5" t="e">
        <f t="shared" si="26"/>
        <v>#N/A</v>
      </c>
      <c r="F294" s="34">
        <f>IF(ISERROR(1/VLOOKUP(B294,#REF!,13,0)),0,1/VLOOKUP(B294,#REF!,13,0))</f>
        <v>0</v>
      </c>
      <c r="G294" s="35">
        <f t="shared" si="27"/>
        <v>1.0000009999999999</v>
      </c>
      <c r="H294" s="36" t="e">
        <f t="shared" si="28"/>
        <v>#N/A</v>
      </c>
      <c r="M294" s="31" t="s">
        <v>277</v>
      </c>
      <c r="N294" s="32">
        <f>VLOOKUP(M294,'Dados StatusInvest'!$A:$Z,26,0)</f>
        <v>1138685.75</v>
      </c>
      <c r="O294" s="33">
        <f>VLOOKUP(M294,'Dados StatusInvest'!$A:$Z,18,0)/100</f>
        <v>-0.94969999999999999</v>
      </c>
      <c r="P294" s="37" t="e">
        <f t="shared" si="29"/>
        <v>#N/A</v>
      </c>
      <c r="Q294" s="38">
        <f>IF(ISERROR(1/VLOOKUP(M294,#REF!,6,0)),0,1/VLOOKUP(M294,#REF!,6,0))</f>
        <v>0</v>
      </c>
      <c r="R294" s="39">
        <f t="shared" si="30"/>
        <v>1.0000009999999999</v>
      </c>
      <c r="S294" s="40" t="e">
        <f t="shared" si="31"/>
        <v>#N/A</v>
      </c>
    </row>
    <row r="295" spans="2:19" ht="16.5" x14ac:dyDescent="0.35">
      <c r="B295" s="31" t="s">
        <v>400</v>
      </c>
      <c r="C295" s="32">
        <f>VLOOKUP(B295,'Dados StatusInvest'!$A:$Z,26,0)</f>
        <v>7158.94</v>
      </c>
      <c r="D295" s="33">
        <f>VLOOKUP(B295,'Dados StatusInvest'!$A:$Z,20,0)/100</f>
        <v>0</v>
      </c>
      <c r="E295" s="5" t="e">
        <f t="shared" si="26"/>
        <v>#N/A</v>
      </c>
      <c r="F295" s="34">
        <f>IF(ISERROR(1/VLOOKUP(B295,#REF!,13,0)),0,1/VLOOKUP(B295,#REF!,13,0))</f>
        <v>0</v>
      </c>
      <c r="G295" s="35">
        <f t="shared" si="27"/>
        <v>1.0000009999999999</v>
      </c>
      <c r="H295" s="36" t="e">
        <f t="shared" si="28"/>
        <v>#N/A</v>
      </c>
      <c r="M295" s="31" t="s">
        <v>400</v>
      </c>
      <c r="N295" s="32">
        <f>VLOOKUP(M295,'Dados StatusInvest'!$A:$Z,26,0)</f>
        <v>7158.94</v>
      </c>
      <c r="O295" s="33">
        <f>VLOOKUP(M295,'Dados StatusInvest'!$A:$Z,18,0)/100</f>
        <v>0.1537</v>
      </c>
      <c r="P295" s="37" t="e">
        <f t="shared" si="29"/>
        <v>#N/A</v>
      </c>
      <c r="Q295" s="38">
        <f>IF(ISERROR(1/VLOOKUP(M295,#REF!,6,0)),0,1/VLOOKUP(M295,#REF!,6,0))</f>
        <v>0</v>
      </c>
      <c r="R295" s="39">
        <f t="shared" si="30"/>
        <v>1.0000009999999999</v>
      </c>
      <c r="S295" s="40" t="e">
        <f t="shared" si="31"/>
        <v>#N/A</v>
      </c>
    </row>
    <row r="296" spans="2:19" ht="16.5" x14ac:dyDescent="0.35">
      <c r="B296" s="31" t="s">
        <v>335</v>
      </c>
      <c r="C296" s="32">
        <f>VLOOKUP(B296,'Dados StatusInvest'!$A:$Z,26,0)</f>
        <v>66954.86</v>
      </c>
      <c r="D296" s="33">
        <f>VLOOKUP(B296,'Dados StatusInvest'!$A:$Z,20,0)/100</f>
        <v>-8.1000000000000003E-2</v>
      </c>
      <c r="E296" s="5" t="e">
        <f t="shared" si="26"/>
        <v>#N/A</v>
      </c>
      <c r="F296" s="34">
        <f>IF(ISERROR(1/VLOOKUP(B296,#REF!,13,0)),0,1/VLOOKUP(B296,#REF!,13,0))</f>
        <v>0</v>
      </c>
      <c r="G296" s="35">
        <f t="shared" si="27"/>
        <v>1.0000009999999999</v>
      </c>
      <c r="H296" s="36" t="e">
        <f t="shared" si="28"/>
        <v>#N/A</v>
      </c>
      <c r="M296" s="31" t="s">
        <v>335</v>
      </c>
      <c r="N296" s="32">
        <f>VLOOKUP(M296,'Dados StatusInvest'!$A:$Z,26,0)</f>
        <v>66954.86</v>
      </c>
      <c r="O296" s="33">
        <f>VLOOKUP(M296,'Dados StatusInvest'!$A:$Z,18,0)/100</f>
        <v>3.7200000000000004E-2</v>
      </c>
      <c r="P296" s="37" t="e">
        <f t="shared" si="29"/>
        <v>#N/A</v>
      </c>
      <c r="Q296" s="38">
        <f>IF(ISERROR(1/VLOOKUP(M296,#REF!,6,0)),0,1/VLOOKUP(M296,#REF!,6,0))</f>
        <v>0</v>
      </c>
      <c r="R296" s="39">
        <f t="shared" si="30"/>
        <v>1.0000009999999999</v>
      </c>
      <c r="S296" s="40" t="e">
        <f t="shared" si="31"/>
        <v>#N/A</v>
      </c>
    </row>
    <row r="297" spans="2:19" ht="16.5" x14ac:dyDescent="0.35">
      <c r="B297" s="31" t="s">
        <v>437</v>
      </c>
      <c r="C297" s="32">
        <f>VLOOKUP(B297,'Dados StatusInvest'!$A:$Z,26,0)</f>
        <v>10442.41</v>
      </c>
      <c r="D297" s="33">
        <f>VLOOKUP(B297,'Dados StatusInvest'!$A:$Z,20,0)/100</f>
        <v>0</v>
      </c>
      <c r="E297" s="5" t="e">
        <f t="shared" si="26"/>
        <v>#N/A</v>
      </c>
      <c r="F297" s="34">
        <f>IF(ISERROR(1/VLOOKUP(B297,#REF!,13,0)),0,1/VLOOKUP(B297,#REF!,13,0))</f>
        <v>0</v>
      </c>
      <c r="G297" s="35">
        <f t="shared" si="27"/>
        <v>1.0000009999999999</v>
      </c>
      <c r="H297" s="36" t="e">
        <f t="shared" si="28"/>
        <v>#N/A</v>
      </c>
      <c r="M297" s="31" t="s">
        <v>437</v>
      </c>
      <c r="N297" s="32">
        <f>VLOOKUP(M297,'Dados StatusInvest'!$A:$Z,26,0)</f>
        <v>10442.41</v>
      </c>
      <c r="O297" s="33">
        <f>VLOOKUP(M297,'Dados StatusInvest'!$A:$Z,18,0)/100</f>
        <v>0.12520000000000001</v>
      </c>
      <c r="P297" s="37" t="e">
        <f t="shared" si="29"/>
        <v>#N/A</v>
      </c>
      <c r="Q297" s="38">
        <f>IF(ISERROR(1/VLOOKUP(M297,#REF!,6,0)),0,1/VLOOKUP(M297,#REF!,6,0))</f>
        <v>0</v>
      </c>
      <c r="R297" s="39">
        <f t="shared" si="30"/>
        <v>1.0000009999999999</v>
      </c>
      <c r="S297" s="40" t="e">
        <f t="shared" si="31"/>
        <v>#N/A</v>
      </c>
    </row>
    <row r="298" spans="2:19" ht="16.5" x14ac:dyDescent="0.35">
      <c r="B298" s="31" t="s">
        <v>463</v>
      </c>
      <c r="C298" s="32">
        <f>VLOOKUP(B298,'Dados StatusInvest'!$A:$Z,26,0)</f>
        <v>8894.7999999999993</v>
      </c>
      <c r="D298" s="33">
        <f>VLOOKUP(B298,'Dados StatusInvest'!$A:$Z,20,0)/100</f>
        <v>9.5500000000000002E-2</v>
      </c>
      <c r="E298" s="5" t="e">
        <f t="shared" si="26"/>
        <v>#N/A</v>
      </c>
      <c r="F298" s="34">
        <f>IF(ISERROR(1/VLOOKUP(B298,#REF!,13,0)),0,1/VLOOKUP(B298,#REF!,13,0))</f>
        <v>0</v>
      </c>
      <c r="G298" s="35">
        <f t="shared" si="27"/>
        <v>1.0000009999999999</v>
      </c>
      <c r="H298" s="36" t="e">
        <f t="shared" si="28"/>
        <v>#N/A</v>
      </c>
      <c r="M298" s="31" t="s">
        <v>463</v>
      </c>
      <c r="N298" s="32">
        <f>VLOOKUP(M298,'Dados StatusInvest'!$A:$Z,26,0)</f>
        <v>8894.7999999999993</v>
      </c>
      <c r="O298" s="33">
        <f>VLOOKUP(M298,'Dados StatusInvest'!$A:$Z,18,0)/100</f>
        <v>4.2800000000000005E-2</v>
      </c>
      <c r="P298" s="37" t="e">
        <f t="shared" si="29"/>
        <v>#N/A</v>
      </c>
      <c r="Q298" s="38">
        <f>IF(ISERROR(1/VLOOKUP(M298,#REF!,6,0)),0,1/VLOOKUP(M298,#REF!,6,0))</f>
        <v>0</v>
      </c>
      <c r="R298" s="39">
        <f t="shared" si="30"/>
        <v>1.0000009999999999</v>
      </c>
      <c r="S298" s="40" t="e">
        <f t="shared" si="31"/>
        <v>#N/A</v>
      </c>
    </row>
    <row r="299" spans="2:19" ht="16.5" x14ac:dyDescent="0.35">
      <c r="B299" s="31" t="s">
        <v>422</v>
      </c>
      <c r="C299" s="32">
        <f>VLOOKUP(B299,'Dados StatusInvest'!$A:$Z,26,0)</f>
        <v>18113.25</v>
      </c>
      <c r="D299" s="33">
        <f>VLOOKUP(B299,'Dados StatusInvest'!$A:$Z,20,0)/100</f>
        <v>0</v>
      </c>
      <c r="E299" s="5" t="e">
        <f t="shared" si="26"/>
        <v>#N/A</v>
      </c>
      <c r="F299" s="34">
        <f>IF(ISERROR(1/VLOOKUP(B299,#REF!,13,0)),0,1/VLOOKUP(B299,#REF!,13,0))</f>
        <v>0</v>
      </c>
      <c r="G299" s="35">
        <f t="shared" si="27"/>
        <v>1.0000009999999999</v>
      </c>
      <c r="H299" s="36" t="e">
        <f t="shared" si="28"/>
        <v>#N/A</v>
      </c>
      <c r="M299" s="31" t="s">
        <v>422</v>
      </c>
      <c r="N299" s="32">
        <f>VLOOKUP(M299,'Dados StatusInvest'!$A:$Z,26,0)</f>
        <v>18113.25</v>
      </c>
      <c r="O299" s="33">
        <f>VLOOKUP(M299,'Dados StatusInvest'!$A:$Z,18,0)/100</f>
        <v>0.1381</v>
      </c>
      <c r="P299" s="37" t="e">
        <f t="shared" si="29"/>
        <v>#N/A</v>
      </c>
      <c r="Q299" s="38">
        <f>IF(ISERROR(1/VLOOKUP(M299,#REF!,6,0)),0,1/VLOOKUP(M299,#REF!,6,0))</f>
        <v>0</v>
      </c>
      <c r="R299" s="39">
        <f t="shared" si="30"/>
        <v>1.0000009999999999</v>
      </c>
      <c r="S299" s="40" t="e">
        <f t="shared" si="31"/>
        <v>#N/A</v>
      </c>
    </row>
    <row r="300" spans="2:19" ht="16.5" x14ac:dyDescent="0.35">
      <c r="B300" s="31" t="s">
        <v>428</v>
      </c>
      <c r="C300" s="32">
        <f>VLOOKUP(B300,'Dados StatusInvest'!$A:$Z,26,0)</f>
        <v>8074</v>
      </c>
      <c r="D300" s="33">
        <f>VLOOKUP(B300,'Dados StatusInvest'!$A:$Z,20,0)/100</f>
        <v>1.09E-2</v>
      </c>
      <c r="E300" s="5" t="e">
        <f t="shared" si="26"/>
        <v>#N/A</v>
      </c>
      <c r="F300" s="34">
        <f>IF(ISERROR(1/VLOOKUP(B300,#REF!,13,0)),0,1/VLOOKUP(B300,#REF!,13,0))</f>
        <v>0</v>
      </c>
      <c r="G300" s="35">
        <f t="shared" si="27"/>
        <v>1.0000009999999999</v>
      </c>
      <c r="H300" s="36" t="e">
        <f t="shared" si="28"/>
        <v>#N/A</v>
      </c>
      <c r="M300" s="31" t="s">
        <v>428</v>
      </c>
      <c r="N300" s="32">
        <f>VLOOKUP(M300,'Dados StatusInvest'!$A:$Z,26,0)</f>
        <v>8074</v>
      </c>
      <c r="O300" s="33">
        <f>VLOOKUP(M300,'Dados StatusInvest'!$A:$Z,18,0)/100</f>
        <v>-8.6199999999999999E-2</v>
      </c>
      <c r="P300" s="37" t="e">
        <f t="shared" si="29"/>
        <v>#N/A</v>
      </c>
      <c r="Q300" s="38">
        <f>IF(ISERROR(1/VLOOKUP(M300,#REF!,6,0)),0,1/VLOOKUP(M300,#REF!,6,0))</f>
        <v>0</v>
      </c>
      <c r="R300" s="39">
        <f t="shared" si="30"/>
        <v>1.0000009999999999</v>
      </c>
      <c r="S300" s="40" t="e">
        <f t="shared" si="31"/>
        <v>#N/A</v>
      </c>
    </row>
    <row r="301" spans="2:19" ht="16.5" x14ac:dyDescent="0.35">
      <c r="B301" s="31" t="s">
        <v>440</v>
      </c>
      <c r="C301" s="32">
        <f>VLOOKUP(B301,'Dados StatusInvest'!$A:$Z,26,0)</f>
        <v>1843.54</v>
      </c>
      <c r="D301" s="33">
        <f>VLOOKUP(B301,'Dados StatusInvest'!$A:$Z,20,0)/100</f>
        <v>-0.68120000000000003</v>
      </c>
      <c r="E301" s="5" t="e">
        <f t="shared" si="26"/>
        <v>#N/A</v>
      </c>
      <c r="F301" s="34">
        <f>IF(ISERROR(1/VLOOKUP(B301,#REF!,13,0)),0,1/VLOOKUP(B301,#REF!,13,0))</f>
        <v>0</v>
      </c>
      <c r="G301" s="35">
        <f t="shared" si="27"/>
        <v>1.0000009999999999</v>
      </c>
      <c r="H301" s="36" t="e">
        <f t="shared" si="28"/>
        <v>#N/A</v>
      </c>
      <c r="M301" s="31" t="s">
        <v>440</v>
      </c>
      <c r="N301" s="32">
        <f>VLOOKUP(M301,'Dados StatusInvest'!$A:$Z,26,0)</f>
        <v>1843.54</v>
      </c>
      <c r="O301" s="33">
        <f>VLOOKUP(M301,'Dados StatusInvest'!$A:$Z,18,0)/100</f>
        <v>-6.5099999999999991E-2</v>
      </c>
      <c r="P301" s="37" t="e">
        <f t="shared" si="29"/>
        <v>#N/A</v>
      </c>
      <c r="Q301" s="38">
        <f>IF(ISERROR(1/VLOOKUP(M301,#REF!,6,0)),0,1/VLOOKUP(M301,#REF!,6,0))</f>
        <v>0</v>
      </c>
      <c r="R301" s="39">
        <f t="shared" si="30"/>
        <v>1.0000009999999999</v>
      </c>
      <c r="S301" s="40" t="e">
        <f t="shared" si="31"/>
        <v>#N/A</v>
      </c>
    </row>
    <row r="302" spans="2:19" ht="16.5" x14ac:dyDescent="0.35">
      <c r="B302" s="31" t="s">
        <v>486</v>
      </c>
      <c r="C302" s="32">
        <f>VLOOKUP(B302,'Dados StatusInvest'!$A:$Z,26,0)</f>
        <v>24547.8</v>
      </c>
      <c r="D302" s="33">
        <f>VLOOKUP(B302,'Dados StatusInvest'!$A:$Z,20,0)/100</f>
        <v>-8.4900000000000003E-2</v>
      </c>
      <c r="E302" s="5" t="e">
        <f t="shared" si="26"/>
        <v>#N/A</v>
      </c>
      <c r="F302" s="34">
        <f>IF(ISERROR(1/VLOOKUP(B302,#REF!,13,0)),0,1/VLOOKUP(B302,#REF!,13,0))</f>
        <v>0</v>
      </c>
      <c r="G302" s="35">
        <f t="shared" si="27"/>
        <v>1.0000009999999999</v>
      </c>
      <c r="H302" s="36" t="e">
        <f t="shared" si="28"/>
        <v>#N/A</v>
      </c>
      <c r="M302" s="31" t="s">
        <v>486</v>
      </c>
      <c r="N302" s="32">
        <f>VLOOKUP(M302,'Dados StatusInvest'!$A:$Z,26,0)</f>
        <v>24547.8</v>
      </c>
      <c r="O302" s="33">
        <f>VLOOKUP(M302,'Dados StatusInvest'!$A:$Z,18,0)/100</f>
        <v>-7.6799999999999993E-2</v>
      </c>
      <c r="P302" s="37" t="e">
        <f t="shared" si="29"/>
        <v>#N/A</v>
      </c>
      <c r="Q302" s="38">
        <f>IF(ISERROR(1/VLOOKUP(M302,#REF!,6,0)),0,1/VLOOKUP(M302,#REF!,6,0))</f>
        <v>0</v>
      </c>
      <c r="R302" s="39">
        <f t="shared" si="30"/>
        <v>1.0000009999999999</v>
      </c>
      <c r="S302" s="40" t="e">
        <f t="shared" si="31"/>
        <v>#N/A</v>
      </c>
    </row>
    <row r="303" spans="2:19" ht="16.5" x14ac:dyDescent="0.35">
      <c r="B303" s="31" t="s">
        <v>356</v>
      </c>
      <c r="C303" s="32">
        <f>VLOOKUP(B303,'Dados StatusInvest'!$A:$Z,26,0)</f>
        <v>68060.960000000006</v>
      </c>
      <c r="D303" s="33">
        <f>VLOOKUP(B303,'Dados StatusInvest'!$A:$Z,20,0)/100</f>
        <v>0.58899999999999997</v>
      </c>
      <c r="E303" s="5" t="e">
        <f t="shared" si="26"/>
        <v>#N/A</v>
      </c>
      <c r="F303" s="34">
        <f>IF(ISERROR(1/VLOOKUP(B303,#REF!,13,0)),0,1/VLOOKUP(B303,#REF!,13,0))</f>
        <v>0</v>
      </c>
      <c r="G303" s="35">
        <f t="shared" si="27"/>
        <v>1.0000009999999999</v>
      </c>
      <c r="H303" s="36" t="e">
        <f t="shared" si="28"/>
        <v>#N/A</v>
      </c>
      <c r="M303" s="31" t="s">
        <v>356</v>
      </c>
      <c r="N303" s="32">
        <f>VLOOKUP(M303,'Dados StatusInvest'!$A:$Z,26,0)</f>
        <v>68060.960000000006</v>
      </c>
      <c r="O303" s="33">
        <f>VLOOKUP(M303,'Dados StatusInvest'!$A:$Z,18,0)/100</f>
        <v>-7.4999999999999997E-3</v>
      </c>
      <c r="P303" s="37" t="e">
        <f t="shared" si="29"/>
        <v>#N/A</v>
      </c>
      <c r="Q303" s="38">
        <f>IF(ISERROR(1/VLOOKUP(M303,#REF!,6,0)),0,1/VLOOKUP(M303,#REF!,6,0))</f>
        <v>0</v>
      </c>
      <c r="R303" s="39">
        <f t="shared" si="30"/>
        <v>1.0000009999999999</v>
      </c>
      <c r="S303" s="40" t="e">
        <f t="shared" si="31"/>
        <v>#N/A</v>
      </c>
    </row>
    <row r="304" spans="2:19" ht="16.5" x14ac:dyDescent="0.35">
      <c r="B304" s="31" t="s">
        <v>423</v>
      </c>
      <c r="C304" s="32">
        <f>VLOOKUP(B304,'Dados StatusInvest'!$A:$Z,26,0)</f>
        <v>40875.5</v>
      </c>
      <c r="D304" s="33">
        <f>VLOOKUP(B304,'Dados StatusInvest'!$A:$Z,20,0)/100</f>
        <v>0.10300000000000001</v>
      </c>
      <c r="E304" s="5" t="e">
        <f t="shared" si="26"/>
        <v>#N/A</v>
      </c>
      <c r="F304" s="34">
        <f>IF(ISERROR(1/VLOOKUP(B304,#REF!,13,0)),0,1/VLOOKUP(B304,#REF!,13,0))</f>
        <v>0</v>
      </c>
      <c r="G304" s="35">
        <f t="shared" si="27"/>
        <v>1.0000009999999999</v>
      </c>
      <c r="H304" s="36" t="e">
        <f t="shared" si="28"/>
        <v>#N/A</v>
      </c>
      <c r="M304" s="31" t="s">
        <v>423</v>
      </c>
      <c r="N304" s="32">
        <f>VLOOKUP(M304,'Dados StatusInvest'!$A:$Z,26,0)</f>
        <v>40875.5</v>
      </c>
      <c r="O304" s="33">
        <f>VLOOKUP(M304,'Dados StatusInvest'!$A:$Z,18,0)/100</f>
        <v>0.114</v>
      </c>
      <c r="P304" s="37" t="e">
        <f t="shared" si="29"/>
        <v>#N/A</v>
      </c>
      <c r="Q304" s="38">
        <f>IF(ISERROR(1/VLOOKUP(M304,#REF!,6,0)),0,1/VLOOKUP(M304,#REF!,6,0))</f>
        <v>0</v>
      </c>
      <c r="R304" s="39">
        <f t="shared" si="30"/>
        <v>1.0000009999999999</v>
      </c>
      <c r="S304" s="40" t="e">
        <f t="shared" si="31"/>
        <v>#N/A</v>
      </c>
    </row>
    <row r="305" spans="2:19" ht="16.5" x14ac:dyDescent="0.35">
      <c r="B305" s="31" t="s">
        <v>345</v>
      </c>
      <c r="C305" s="32">
        <f>VLOOKUP(B305,'Dados StatusInvest'!$A:$Z,26,0)</f>
        <v>31937.75</v>
      </c>
      <c r="D305" s="33">
        <f>VLOOKUP(B305,'Dados StatusInvest'!$A:$Z,20,0)/100</f>
        <v>-8.1000000000000003E-2</v>
      </c>
      <c r="E305" s="5" t="e">
        <f t="shared" si="26"/>
        <v>#N/A</v>
      </c>
      <c r="F305" s="34">
        <f>IF(ISERROR(1/VLOOKUP(B305,#REF!,13,0)),0,1/VLOOKUP(B305,#REF!,13,0))</f>
        <v>0</v>
      </c>
      <c r="G305" s="35">
        <f t="shared" si="27"/>
        <v>1.0000009999999999</v>
      </c>
      <c r="H305" s="36" t="e">
        <f t="shared" si="28"/>
        <v>#N/A</v>
      </c>
      <c r="M305" s="31" t="s">
        <v>345</v>
      </c>
      <c r="N305" s="32">
        <f>VLOOKUP(M305,'Dados StatusInvest'!$A:$Z,26,0)</f>
        <v>31937.75</v>
      </c>
      <c r="O305" s="33">
        <f>VLOOKUP(M305,'Dados StatusInvest'!$A:$Z,18,0)/100</f>
        <v>3.7200000000000004E-2</v>
      </c>
      <c r="P305" s="37" t="e">
        <f t="shared" si="29"/>
        <v>#N/A</v>
      </c>
      <c r="Q305" s="38">
        <f>IF(ISERROR(1/VLOOKUP(M305,#REF!,6,0)),0,1/VLOOKUP(M305,#REF!,6,0))</f>
        <v>0</v>
      </c>
      <c r="R305" s="39">
        <f t="shared" si="30"/>
        <v>1.0000009999999999</v>
      </c>
      <c r="S305" s="40" t="e">
        <f t="shared" si="31"/>
        <v>#N/A</v>
      </c>
    </row>
    <row r="306" spans="2:19" ht="16.5" x14ac:dyDescent="0.35">
      <c r="B306" s="31" t="s">
        <v>429</v>
      </c>
      <c r="C306" s="32">
        <f>VLOOKUP(B306,'Dados StatusInvest'!$A:$Z,26,0)</f>
        <v>3914.75</v>
      </c>
      <c r="D306" s="33">
        <f>VLOOKUP(B306,'Dados StatusInvest'!$A:$Z,20,0)/100</f>
        <v>0.14630000000000001</v>
      </c>
      <c r="E306" s="5" t="e">
        <f t="shared" si="26"/>
        <v>#N/A</v>
      </c>
      <c r="F306" s="34">
        <f>IF(ISERROR(1/VLOOKUP(B306,#REF!,13,0)),0,1/VLOOKUP(B306,#REF!,13,0))</f>
        <v>0</v>
      </c>
      <c r="G306" s="35">
        <f t="shared" si="27"/>
        <v>1.0000009999999999</v>
      </c>
      <c r="H306" s="36" t="e">
        <f t="shared" si="28"/>
        <v>#N/A</v>
      </c>
      <c r="M306" s="31" t="s">
        <v>429</v>
      </c>
      <c r="N306" s="32">
        <f>VLOOKUP(M306,'Dados StatusInvest'!$A:$Z,26,0)</f>
        <v>3914.75</v>
      </c>
      <c r="O306" s="33">
        <f>VLOOKUP(M306,'Dados StatusInvest'!$A:$Z,18,0)/100</f>
        <v>0.2671</v>
      </c>
      <c r="P306" s="37" t="e">
        <f t="shared" si="29"/>
        <v>#N/A</v>
      </c>
      <c r="Q306" s="38">
        <f>IF(ISERROR(1/VLOOKUP(M306,#REF!,6,0)),0,1/VLOOKUP(M306,#REF!,6,0))</f>
        <v>0</v>
      </c>
      <c r="R306" s="39">
        <f t="shared" si="30"/>
        <v>1.0000009999999999</v>
      </c>
      <c r="S306" s="40" t="e">
        <f t="shared" si="31"/>
        <v>#N/A</v>
      </c>
    </row>
    <row r="307" spans="2:19" ht="16.5" x14ac:dyDescent="0.35">
      <c r="B307" s="31" t="s">
        <v>431</v>
      </c>
      <c r="C307" s="32">
        <f>VLOOKUP(B307,'Dados StatusInvest'!$A:$Z,26,0)</f>
        <v>16260.45</v>
      </c>
      <c r="D307" s="33">
        <f>VLOOKUP(B307,'Dados StatusInvest'!$A:$Z,20,0)/100</f>
        <v>0.3</v>
      </c>
      <c r="E307" s="5" t="e">
        <f t="shared" si="26"/>
        <v>#N/A</v>
      </c>
      <c r="F307" s="34">
        <f>IF(ISERROR(1/VLOOKUP(B307,#REF!,13,0)),0,1/VLOOKUP(B307,#REF!,13,0))</f>
        <v>0</v>
      </c>
      <c r="G307" s="35">
        <f t="shared" si="27"/>
        <v>1.0000009999999999</v>
      </c>
      <c r="H307" s="36" t="e">
        <f t="shared" si="28"/>
        <v>#N/A</v>
      </c>
      <c r="M307" s="31" t="s">
        <v>431</v>
      </c>
      <c r="N307" s="32">
        <f>VLOOKUP(M307,'Dados StatusInvest'!$A:$Z,26,0)</f>
        <v>16260.45</v>
      </c>
      <c r="O307" s="33">
        <f>VLOOKUP(M307,'Dados StatusInvest'!$A:$Z,18,0)/100</f>
        <v>2.3881000000000001</v>
      </c>
      <c r="P307" s="37" t="e">
        <f t="shared" si="29"/>
        <v>#N/A</v>
      </c>
      <c r="Q307" s="38">
        <f>IF(ISERROR(1/VLOOKUP(M307,#REF!,6,0)),0,1/VLOOKUP(M307,#REF!,6,0))</f>
        <v>0</v>
      </c>
      <c r="R307" s="39">
        <f t="shared" si="30"/>
        <v>1.0000009999999999</v>
      </c>
      <c r="S307" s="40" t="e">
        <f t="shared" si="31"/>
        <v>#N/A</v>
      </c>
    </row>
    <row r="308" spans="2:19" ht="16.5" x14ac:dyDescent="0.35">
      <c r="B308" s="31" t="s">
        <v>221</v>
      </c>
      <c r="C308" s="32">
        <f>VLOOKUP(B308,'Dados StatusInvest'!$A:$Z,26,0)</f>
        <v>3383959.18</v>
      </c>
      <c r="D308" s="33">
        <f>VLOOKUP(B308,'Dados StatusInvest'!$A:$Z,20,0)/100</f>
        <v>1.3300000000000001E-2</v>
      </c>
      <c r="E308" s="5" t="e">
        <f t="shared" si="26"/>
        <v>#N/A</v>
      </c>
      <c r="F308" s="34">
        <f>IF(ISERROR(1/VLOOKUP(B308,#REF!,13,0)),0,1/VLOOKUP(B308,#REF!,13,0))</f>
        <v>0</v>
      </c>
      <c r="G308" s="35">
        <f t="shared" si="27"/>
        <v>1.0000009999999999</v>
      </c>
      <c r="H308" s="36" t="e">
        <f t="shared" si="28"/>
        <v>#N/A</v>
      </c>
      <c r="M308" s="31" t="s">
        <v>221</v>
      </c>
      <c r="N308" s="32">
        <f>VLOOKUP(M308,'Dados StatusInvest'!$A:$Z,26,0)</f>
        <v>3383959.18</v>
      </c>
      <c r="O308" s="33">
        <f>VLOOKUP(M308,'Dados StatusInvest'!$A:$Z,18,0)/100</f>
        <v>-2.3399999999999997E-2</v>
      </c>
      <c r="P308" s="37" t="e">
        <f t="shared" si="29"/>
        <v>#N/A</v>
      </c>
      <c r="Q308" s="38">
        <f>IF(ISERROR(1/VLOOKUP(M308,#REF!,6,0)),0,1/VLOOKUP(M308,#REF!,6,0))</f>
        <v>0</v>
      </c>
      <c r="R308" s="39">
        <f t="shared" si="30"/>
        <v>1.0000009999999999</v>
      </c>
      <c r="S308" s="40" t="e">
        <f t="shared" si="31"/>
        <v>#N/A</v>
      </c>
    </row>
    <row r="309" spans="2:19" ht="16.5" x14ac:dyDescent="0.35">
      <c r="B309" s="31" t="s">
        <v>387</v>
      </c>
      <c r="C309" s="32">
        <f>VLOOKUP(B309,'Dados StatusInvest'!$A:$Z,26,0)</f>
        <v>54232.41</v>
      </c>
      <c r="D309" s="33">
        <f>VLOOKUP(B309,'Dados StatusInvest'!$A:$Z,20,0)/100</f>
        <v>0.15560000000000002</v>
      </c>
      <c r="E309" s="5" t="e">
        <f t="shared" si="26"/>
        <v>#N/A</v>
      </c>
      <c r="F309" s="34">
        <f>IF(ISERROR(1/VLOOKUP(B309,#REF!,13,0)),0,1/VLOOKUP(B309,#REF!,13,0))</f>
        <v>0</v>
      </c>
      <c r="G309" s="35">
        <f t="shared" si="27"/>
        <v>1.0000009999999999</v>
      </c>
      <c r="H309" s="36" t="e">
        <f t="shared" si="28"/>
        <v>#N/A</v>
      </c>
      <c r="M309" s="31" t="s">
        <v>387</v>
      </c>
      <c r="N309" s="32">
        <f>VLOOKUP(M309,'Dados StatusInvest'!$A:$Z,26,0)</f>
        <v>54232.41</v>
      </c>
      <c r="O309" s="33">
        <f>VLOOKUP(M309,'Dados StatusInvest'!$A:$Z,18,0)/100</f>
        <v>0.17800000000000002</v>
      </c>
      <c r="P309" s="37" t="e">
        <f t="shared" si="29"/>
        <v>#N/A</v>
      </c>
      <c r="Q309" s="38">
        <f>IF(ISERROR(1/VLOOKUP(M309,#REF!,6,0)),0,1/VLOOKUP(M309,#REF!,6,0))</f>
        <v>0</v>
      </c>
      <c r="R309" s="39">
        <f t="shared" si="30"/>
        <v>1.0000009999999999</v>
      </c>
      <c r="S309" s="40" t="e">
        <f t="shared" si="31"/>
        <v>#N/A</v>
      </c>
    </row>
    <row r="310" spans="2:19" ht="16.5" x14ac:dyDescent="0.35">
      <c r="B310" s="31" t="s">
        <v>427</v>
      </c>
      <c r="C310" s="32">
        <f>VLOOKUP(B310,'Dados StatusInvest'!$A:$Z,26,0)</f>
        <v>3842</v>
      </c>
      <c r="D310" s="33">
        <f>VLOOKUP(B310,'Dados StatusInvest'!$A:$Z,20,0)/100</f>
        <v>7.0099999999999996E-2</v>
      </c>
      <c r="E310" s="5" t="e">
        <f t="shared" si="26"/>
        <v>#N/A</v>
      </c>
      <c r="F310" s="34">
        <f>IF(ISERROR(1/VLOOKUP(B310,#REF!,13,0)),0,1/VLOOKUP(B310,#REF!,13,0))</f>
        <v>0</v>
      </c>
      <c r="G310" s="35">
        <f t="shared" si="27"/>
        <v>1.0000009999999999</v>
      </c>
      <c r="H310" s="36" t="e">
        <f t="shared" si="28"/>
        <v>#N/A</v>
      </c>
      <c r="M310" s="31" t="s">
        <v>427</v>
      </c>
      <c r="N310" s="32">
        <f>VLOOKUP(M310,'Dados StatusInvest'!$A:$Z,26,0)</f>
        <v>3842</v>
      </c>
      <c r="O310" s="33">
        <f>VLOOKUP(M310,'Dados StatusInvest'!$A:$Z,18,0)/100</f>
        <v>1.5800000000000002E-2</v>
      </c>
      <c r="P310" s="37" t="e">
        <f t="shared" si="29"/>
        <v>#N/A</v>
      </c>
      <c r="Q310" s="38">
        <f>IF(ISERROR(1/VLOOKUP(M310,#REF!,6,0)),0,1/VLOOKUP(M310,#REF!,6,0))</f>
        <v>0</v>
      </c>
      <c r="R310" s="39">
        <f t="shared" si="30"/>
        <v>1.0000009999999999</v>
      </c>
      <c r="S310" s="40" t="e">
        <f t="shared" si="31"/>
        <v>#N/A</v>
      </c>
    </row>
    <row r="311" spans="2:19" ht="16.5" x14ac:dyDescent="0.35">
      <c r="B311" s="31" t="s">
        <v>471</v>
      </c>
      <c r="C311" s="32">
        <f>VLOOKUP(B311,'Dados StatusInvest'!$A:$Z,26,0)</f>
        <v>11587.55</v>
      </c>
      <c r="D311" s="33">
        <f>VLOOKUP(B311,'Dados StatusInvest'!$A:$Z,20,0)/100</f>
        <v>-1.4227000000000001</v>
      </c>
      <c r="E311" s="5" t="e">
        <f t="shared" si="26"/>
        <v>#N/A</v>
      </c>
      <c r="F311" s="34">
        <f>IF(ISERROR(1/VLOOKUP(B311,#REF!,13,0)),0,1/VLOOKUP(B311,#REF!,13,0))</f>
        <v>0</v>
      </c>
      <c r="G311" s="35">
        <f t="shared" si="27"/>
        <v>1.0000009999999999</v>
      </c>
      <c r="H311" s="36" t="e">
        <f t="shared" si="28"/>
        <v>#N/A</v>
      </c>
      <c r="M311" s="31" t="s">
        <v>471</v>
      </c>
      <c r="N311" s="32">
        <f>VLOOKUP(M311,'Dados StatusInvest'!$A:$Z,26,0)</f>
        <v>11587.55</v>
      </c>
      <c r="O311" s="33">
        <f>VLOOKUP(M311,'Dados StatusInvest'!$A:$Z,18,0)/100</f>
        <v>-0.1225</v>
      </c>
      <c r="P311" s="37" t="e">
        <f t="shared" si="29"/>
        <v>#N/A</v>
      </c>
      <c r="Q311" s="38">
        <f>IF(ISERROR(1/VLOOKUP(M311,#REF!,6,0)),0,1/VLOOKUP(M311,#REF!,6,0))</f>
        <v>0</v>
      </c>
      <c r="R311" s="39">
        <f t="shared" si="30"/>
        <v>1.0000009999999999</v>
      </c>
      <c r="S311" s="40" t="e">
        <f t="shared" si="31"/>
        <v>#N/A</v>
      </c>
    </row>
    <row r="312" spans="2:19" ht="16.5" x14ac:dyDescent="0.35">
      <c r="B312" s="31" t="s">
        <v>417</v>
      </c>
      <c r="C312" s="32">
        <f>VLOOKUP(B312,'Dados StatusInvest'!$A:$Z,26,0)</f>
        <v>59167.05</v>
      </c>
      <c r="D312" s="33">
        <f>VLOOKUP(B312,'Dados StatusInvest'!$A:$Z,20,0)/100</f>
        <v>-1.95E-2</v>
      </c>
      <c r="E312" s="5" t="e">
        <f t="shared" si="26"/>
        <v>#N/A</v>
      </c>
      <c r="F312" s="34">
        <f>IF(ISERROR(1/VLOOKUP(B312,#REF!,13,0)),0,1/VLOOKUP(B312,#REF!,13,0))</f>
        <v>0</v>
      </c>
      <c r="G312" s="35">
        <f t="shared" si="27"/>
        <v>1.0000009999999999</v>
      </c>
      <c r="H312" s="36" t="e">
        <f t="shared" si="28"/>
        <v>#N/A</v>
      </c>
      <c r="M312" s="31" t="s">
        <v>417</v>
      </c>
      <c r="N312" s="32">
        <f>VLOOKUP(M312,'Dados StatusInvest'!$A:$Z,26,0)</f>
        <v>59167.05</v>
      </c>
      <c r="O312" s="33">
        <f>VLOOKUP(M312,'Dados StatusInvest'!$A:$Z,18,0)/100</f>
        <v>-4.7100000000000003E-2</v>
      </c>
      <c r="P312" s="37" t="e">
        <f t="shared" si="29"/>
        <v>#N/A</v>
      </c>
      <c r="Q312" s="38">
        <f>IF(ISERROR(1/VLOOKUP(M312,#REF!,6,0)),0,1/VLOOKUP(M312,#REF!,6,0))</f>
        <v>0</v>
      </c>
      <c r="R312" s="39">
        <f t="shared" si="30"/>
        <v>1.0000009999999999</v>
      </c>
      <c r="S312" s="40" t="e">
        <f t="shared" si="31"/>
        <v>#N/A</v>
      </c>
    </row>
    <row r="313" spans="2:19" ht="16.5" x14ac:dyDescent="0.35">
      <c r="B313" s="31" t="s">
        <v>460</v>
      </c>
      <c r="C313" s="32">
        <f>VLOOKUP(B313,'Dados StatusInvest'!$A:$Z,26,0)</f>
        <v>8026.33</v>
      </c>
      <c r="D313" s="33">
        <f>VLOOKUP(B313,'Dados StatusInvest'!$A:$Z,20,0)/100</f>
        <v>0.19510000000000002</v>
      </c>
      <c r="E313" s="5" t="e">
        <f t="shared" si="26"/>
        <v>#N/A</v>
      </c>
      <c r="F313" s="34">
        <f>IF(ISERROR(1/VLOOKUP(B313,#REF!,13,0)),0,1/VLOOKUP(B313,#REF!,13,0))</f>
        <v>0</v>
      </c>
      <c r="G313" s="35">
        <f t="shared" si="27"/>
        <v>1.0000009999999999</v>
      </c>
      <c r="H313" s="36" t="e">
        <f t="shared" si="28"/>
        <v>#N/A</v>
      </c>
      <c r="M313" s="31" t="s">
        <v>460</v>
      </c>
      <c r="N313" s="32">
        <f>VLOOKUP(M313,'Dados StatusInvest'!$A:$Z,26,0)</f>
        <v>8026.33</v>
      </c>
      <c r="O313" s="33">
        <f>VLOOKUP(M313,'Dados StatusInvest'!$A:$Z,18,0)/100</f>
        <v>0.2298</v>
      </c>
      <c r="P313" s="37" t="e">
        <f t="shared" si="29"/>
        <v>#N/A</v>
      </c>
      <c r="Q313" s="38">
        <f>IF(ISERROR(1/VLOOKUP(M313,#REF!,6,0)),0,1/VLOOKUP(M313,#REF!,6,0))</f>
        <v>0</v>
      </c>
      <c r="R313" s="39">
        <f t="shared" si="30"/>
        <v>1.0000009999999999</v>
      </c>
      <c r="S313" s="40" t="e">
        <f t="shared" si="31"/>
        <v>#N/A</v>
      </c>
    </row>
    <row r="314" spans="2:19" ht="16.5" x14ac:dyDescent="0.35">
      <c r="B314" s="31" t="s">
        <v>250</v>
      </c>
      <c r="C314" s="32">
        <f>VLOOKUP(B314,'Dados StatusInvest'!$A:$Z,26,0)</f>
        <v>0</v>
      </c>
      <c r="D314" s="33">
        <f>VLOOKUP(B314,'Dados StatusInvest'!$A:$Z,20,0)/100</f>
        <v>2.8000000000000004E-3</v>
      </c>
      <c r="E314" s="5" t="e">
        <f t="shared" si="26"/>
        <v>#N/A</v>
      </c>
      <c r="F314" s="34">
        <f>IF(ISERROR(1/VLOOKUP(B314,#REF!,13,0)),0,1/VLOOKUP(B314,#REF!,13,0))</f>
        <v>0</v>
      </c>
      <c r="G314" s="35">
        <f t="shared" si="27"/>
        <v>1.0000009999999999</v>
      </c>
      <c r="H314" s="36" t="e">
        <f t="shared" si="28"/>
        <v>#N/A</v>
      </c>
      <c r="M314" s="31" t="s">
        <v>250</v>
      </c>
      <c r="N314" s="32">
        <f>VLOOKUP(M314,'Dados StatusInvest'!$A:$Z,26,0)</f>
        <v>0</v>
      </c>
      <c r="O314" s="33">
        <f>VLOOKUP(M314,'Dados StatusInvest'!$A:$Z,18,0)/100</f>
        <v>-4.9699999999999994E-2</v>
      </c>
      <c r="P314" s="37" t="e">
        <f t="shared" si="29"/>
        <v>#N/A</v>
      </c>
      <c r="Q314" s="38">
        <f>IF(ISERROR(1/VLOOKUP(M314,#REF!,6,0)),0,1/VLOOKUP(M314,#REF!,6,0))</f>
        <v>0</v>
      </c>
      <c r="R314" s="39">
        <f t="shared" si="30"/>
        <v>1.0000009999999999</v>
      </c>
      <c r="S314" s="40" t="e">
        <f t="shared" si="31"/>
        <v>#N/A</v>
      </c>
    </row>
    <row r="315" spans="2:19" ht="16.5" x14ac:dyDescent="0.35">
      <c r="B315" s="31" t="s">
        <v>477</v>
      </c>
      <c r="C315" s="32">
        <f>VLOOKUP(B315,'Dados StatusInvest'!$A:$Z,26,0)</f>
        <v>2195.4</v>
      </c>
      <c r="D315" s="33">
        <f>VLOOKUP(B315,'Dados StatusInvest'!$A:$Z,20,0)/100</f>
        <v>6.6000000000000003E-2</v>
      </c>
      <c r="E315" s="5" t="e">
        <f t="shared" si="26"/>
        <v>#N/A</v>
      </c>
      <c r="F315" s="34">
        <f>IF(ISERROR(1/VLOOKUP(B315,#REF!,13,0)),0,1/VLOOKUP(B315,#REF!,13,0))</f>
        <v>0</v>
      </c>
      <c r="G315" s="35">
        <f t="shared" si="27"/>
        <v>1.0000009999999999</v>
      </c>
      <c r="H315" s="36" t="e">
        <f t="shared" si="28"/>
        <v>#N/A</v>
      </c>
      <c r="M315" s="31" t="s">
        <v>477</v>
      </c>
      <c r="N315" s="32">
        <f>VLOOKUP(M315,'Dados StatusInvest'!$A:$Z,26,0)</f>
        <v>2195.4</v>
      </c>
      <c r="O315" s="33">
        <f>VLOOKUP(M315,'Dados StatusInvest'!$A:$Z,18,0)/100</f>
        <v>0.1056</v>
      </c>
      <c r="P315" s="37" t="e">
        <f t="shared" si="29"/>
        <v>#N/A</v>
      </c>
      <c r="Q315" s="38">
        <f>IF(ISERROR(1/VLOOKUP(M315,#REF!,6,0)),0,1/VLOOKUP(M315,#REF!,6,0))</f>
        <v>0</v>
      </c>
      <c r="R315" s="39">
        <f t="shared" si="30"/>
        <v>1.0000009999999999</v>
      </c>
      <c r="S315" s="40" t="e">
        <f t="shared" si="31"/>
        <v>#N/A</v>
      </c>
    </row>
    <row r="316" spans="2:19" ht="16.5" x14ac:dyDescent="0.35">
      <c r="B316" s="31" t="s">
        <v>352</v>
      </c>
      <c r="C316" s="32">
        <f>VLOOKUP(B316,'Dados StatusInvest'!$A:$Z,26,0)</f>
        <v>54680.32</v>
      </c>
      <c r="D316" s="33">
        <f>VLOOKUP(B316,'Dados StatusInvest'!$A:$Z,20,0)/100</f>
        <v>0</v>
      </c>
      <c r="E316" s="5" t="e">
        <f t="shared" si="26"/>
        <v>#N/A</v>
      </c>
      <c r="F316" s="34">
        <f>IF(ISERROR(1/VLOOKUP(B316,#REF!,13,0)),0,1/VLOOKUP(B316,#REF!,13,0))</f>
        <v>0</v>
      </c>
      <c r="G316" s="35">
        <f t="shared" si="27"/>
        <v>1.0000009999999999</v>
      </c>
      <c r="H316" s="36" t="e">
        <f t="shared" si="28"/>
        <v>#N/A</v>
      </c>
      <c r="M316" s="31" t="s">
        <v>352</v>
      </c>
      <c r="N316" s="32">
        <f>VLOOKUP(M316,'Dados StatusInvest'!$A:$Z,26,0)</f>
        <v>54680.32</v>
      </c>
      <c r="O316" s="33">
        <f>VLOOKUP(M316,'Dados StatusInvest'!$A:$Z,18,0)/100</f>
        <v>0.1925</v>
      </c>
      <c r="P316" s="37" t="e">
        <f t="shared" si="29"/>
        <v>#N/A</v>
      </c>
      <c r="Q316" s="38">
        <f>IF(ISERROR(1/VLOOKUP(M316,#REF!,6,0)),0,1/VLOOKUP(M316,#REF!,6,0))</f>
        <v>0</v>
      </c>
      <c r="R316" s="39">
        <f t="shared" si="30"/>
        <v>1.0000009999999999</v>
      </c>
      <c r="S316" s="40" t="e">
        <f t="shared" si="31"/>
        <v>#N/A</v>
      </c>
    </row>
    <row r="317" spans="2:19" ht="16.5" x14ac:dyDescent="0.35">
      <c r="B317" s="31" t="s">
        <v>443</v>
      </c>
      <c r="C317" s="32">
        <f>VLOOKUP(B317,'Dados StatusInvest'!$A:$Z,26,0)</f>
        <v>34947.22</v>
      </c>
      <c r="D317" s="33">
        <f>VLOOKUP(B317,'Dados StatusInvest'!$A:$Z,20,0)/100</f>
        <v>8.6500000000000007E-2</v>
      </c>
      <c r="E317" s="5" t="e">
        <f t="shared" si="26"/>
        <v>#N/A</v>
      </c>
      <c r="F317" s="34">
        <f>IF(ISERROR(1/VLOOKUP(B317,#REF!,13,0)),0,1/VLOOKUP(B317,#REF!,13,0))</f>
        <v>0</v>
      </c>
      <c r="G317" s="35">
        <f t="shared" si="27"/>
        <v>1.0000009999999999</v>
      </c>
      <c r="H317" s="36" t="e">
        <f t="shared" si="28"/>
        <v>#N/A</v>
      </c>
      <c r="M317" s="31" t="s">
        <v>443</v>
      </c>
      <c r="N317" s="32">
        <f>VLOOKUP(M317,'Dados StatusInvest'!$A:$Z,26,0)</f>
        <v>34947.22</v>
      </c>
      <c r="O317" s="33">
        <f>VLOOKUP(M317,'Dados StatusInvest'!$A:$Z,18,0)/100</f>
        <v>0.1492</v>
      </c>
      <c r="P317" s="37" t="e">
        <f t="shared" si="29"/>
        <v>#N/A</v>
      </c>
      <c r="Q317" s="38">
        <f>IF(ISERROR(1/VLOOKUP(M317,#REF!,6,0)),0,1/VLOOKUP(M317,#REF!,6,0))</f>
        <v>0</v>
      </c>
      <c r="R317" s="39">
        <f t="shared" si="30"/>
        <v>1.0000009999999999</v>
      </c>
      <c r="S317" s="40" t="e">
        <f t="shared" si="31"/>
        <v>#N/A</v>
      </c>
    </row>
    <row r="318" spans="2:19" ht="16.5" x14ac:dyDescent="0.35">
      <c r="B318" s="31" t="s">
        <v>433</v>
      </c>
      <c r="C318" s="32">
        <f>VLOOKUP(B318,'Dados StatusInvest'!$A:$Z,26,0)</f>
        <v>14450</v>
      </c>
      <c r="D318" s="33">
        <f>VLOOKUP(B318,'Dados StatusInvest'!$A:$Z,20,0)/100</f>
        <v>-1.8100000000000002E-2</v>
      </c>
      <c r="E318" s="5" t="e">
        <f t="shared" si="26"/>
        <v>#N/A</v>
      </c>
      <c r="F318" s="34">
        <f>IF(ISERROR(1/VLOOKUP(B318,#REF!,13,0)),0,1/VLOOKUP(B318,#REF!,13,0))</f>
        <v>0</v>
      </c>
      <c r="G318" s="35">
        <f t="shared" si="27"/>
        <v>1.0000009999999999</v>
      </c>
      <c r="H318" s="36" t="e">
        <f t="shared" si="28"/>
        <v>#N/A</v>
      </c>
      <c r="M318" s="31" t="s">
        <v>433</v>
      </c>
      <c r="N318" s="32">
        <f>VLOOKUP(M318,'Dados StatusInvest'!$A:$Z,26,0)</f>
        <v>14450</v>
      </c>
      <c r="O318" s="33">
        <f>VLOOKUP(M318,'Dados StatusInvest'!$A:$Z,18,0)/100</f>
        <v>-6.59E-2</v>
      </c>
      <c r="P318" s="37" t="e">
        <f t="shared" si="29"/>
        <v>#N/A</v>
      </c>
      <c r="Q318" s="38">
        <f>IF(ISERROR(1/VLOOKUP(M318,#REF!,6,0)),0,1/VLOOKUP(M318,#REF!,6,0))</f>
        <v>0</v>
      </c>
      <c r="R318" s="39">
        <f t="shared" si="30"/>
        <v>1.0000009999999999</v>
      </c>
      <c r="S318" s="40" t="e">
        <f t="shared" si="31"/>
        <v>#N/A</v>
      </c>
    </row>
    <row r="319" spans="2:19" ht="16.5" x14ac:dyDescent="0.35">
      <c r="B319" s="31" t="s">
        <v>465</v>
      </c>
      <c r="C319" s="32">
        <f>VLOOKUP(B319,'Dados StatusInvest'!$A:$Z,26,0)</f>
        <v>5110.5600000000004</v>
      </c>
      <c r="D319" s="33">
        <f>VLOOKUP(B319,'Dados StatusInvest'!$A:$Z,20,0)/100</f>
        <v>0.39429999999999998</v>
      </c>
      <c r="E319" s="5" t="e">
        <f t="shared" si="26"/>
        <v>#N/A</v>
      </c>
      <c r="F319" s="34">
        <f>IF(ISERROR(1/VLOOKUP(B319,#REF!,13,0)),0,1/VLOOKUP(B319,#REF!,13,0))</f>
        <v>0</v>
      </c>
      <c r="G319" s="35">
        <f t="shared" si="27"/>
        <v>1.0000009999999999</v>
      </c>
      <c r="H319" s="36" t="e">
        <f t="shared" si="28"/>
        <v>#N/A</v>
      </c>
      <c r="M319" s="31" t="s">
        <v>465</v>
      </c>
      <c r="N319" s="32">
        <f>VLOOKUP(M319,'Dados StatusInvest'!$A:$Z,26,0)</f>
        <v>5110.5600000000004</v>
      </c>
      <c r="O319" s="33">
        <f>VLOOKUP(M319,'Dados StatusInvest'!$A:$Z,18,0)/100</f>
        <v>0.39979999999999999</v>
      </c>
      <c r="P319" s="37" t="e">
        <f t="shared" si="29"/>
        <v>#N/A</v>
      </c>
      <c r="Q319" s="38">
        <f>IF(ISERROR(1/VLOOKUP(M319,#REF!,6,0)),0,1/VLOOKUP(M319,#REF!,6,0))</f>
        <v>0</v>
      </c>
      <c r="R319" s="39">
        <f t="shared" si="30"/>
        <v>1.0000009999999999</v>
      </c>
      <c r="S319" s="40" t="e">
        <f t="shared" si="31"/>
        <v>#N/A</v>
      </c>
    </row>
    <row r="320" spans="2:19" ht="16.5" x14ac:dyDescent="0.35">
      <c r="B320" s="31" t="s">
        <v>382</v>
      </c>
      <c r="C320" s="32">
        <f>VLOOKUP(B320,'Dados StatusInvest'!$A:$Z,26,0)</f>
        <v>62056.800000000003</v>
      </c>
      <c r="D320" s="33">
        <f>VLOOKUP(B320,'Dados StatusInvest'!$A:$Z,20,0)/100</f>
        <v>-0.19500000000000001</v>
      </c>
      <c r="E320" s="5" t="e">
        <f t="shared" si="26"/>
        <v>#N/A</v>
      </c>
      <c r="F320" s="34">
        <f>IF(ISERROR(1/VLOOKUP(B320,#REF!,13,0)),0,1/VLOOKUP(B320,#REF!,13,0))</f>
        <v>0</v>
      </c>
      <c r="G320" s="35">
        <f t="shared" si="27"/>
        <v>1.0000009999999999</v>
      </c>
      <c r="H320" s="36" t="e">
        <f t="shared" si="28"/>
        <v>#N/A</v>
      </c>
      <c r="M320" s="31" t="s">
        <v>382</v>
      </c>
      <c r="N320" s="32">
        <f>VLOOKUP(M320,'Dados StatusInvest'!$A:$Z,26,0)</f>
        <v>62056.800000000003</v>
      </c>
      <c r="O320" s="33">
        <f>VLOOKUP(M320,'Dados StatusInvest'!$A:$Z,18,0)/100</f>
        <v>-0.80559999999999998</v>
      </c>
      <c r="P320" s="37" t="e">
        <f t="shared" si="29"/>
        <v>#N/A</v>
      </c>
      <c r="Q320" s="38">
        <f>IF(ISERROR(1/VLOOKUP(M320,#REF!,6,0)),0,1/VLOOKUP(M320,#REF!,6,0))</f>
        <v>0</v>
      </c>
      <c r="R320" s="39">
        <f t="shared" si="30"/>
        <v>1.0000009999999999</v>
      </c>
      <c r="S320" s="40" t="e">
        <f t="shared" si="31"/>
        <v>#N/A</v>
      </c>
    </row>
    <row r="321" spans="2:19" ht="16.5" x14ac:dyDescent="0.35">
      <c r="B321" s="31" t="s">
        <v>395</v>
      </c>
      <c r="C321" s="32">
        <f>VLOOKUP(B321,'Dados StatusInvest'!$A:$Z,26,0)</f>
        <v>3998.45</v>
      </c>
      <c r="D321" s="33">
        <f>VLOOKUP(B321,'Dados StatusInvest'!$A:$Z,20,0)/100</f>
        <v>6.6000000000000003E-2</v>
      </c>
      <c r="E321" s="5" t="e">
        <f t="shared" si="26"/>
        <v>#N/A</v>
      </c>
      <c r="F321" s="34">
        <f>IF(ISERROR(1/VLOOKUP(B321,#REF!,13,0)),0,1/VLOOKUP(B321,#REF!,13,0))</f>
        <v>0</v>
      </c>
      <c r="G321" s="35">
        <f t="shared" si="27"/>
        <v>1.0000009999999999</v>
      </c>
      <c r="H321" s="36" t="e">
        <f t="shared" si="28"/>
        <v>#N/A</v>
      </c>
      <c r="M321" s="31" t="s">
        <v>395</v>
      </c>
      <c r="N321" s="32">
        <f>VLOOKUP(M321,'Dados StatusInvest'!$A:$Z,26,0)</f>
        <v>3998.45</v>
      </c>
      <c r="O321" s="33">
        <f>VLOOKUP(M321,'Dados StatusInvest'!$A:$Z,18,0)/100</f>
        <v>0.1056</v>
      </c>
      <c r="P321" s="37" t="e">
        <f t="shared" si="29"/>
        <v>#N/A</v>
      </c>
      <c r="Q321" s="38">
        <f>IF(ISERROR(1/VLOOKUP(M321,#REF!,6,0)),0,1/VLOOKUP(M321,#REF!,6,0))</f>
        <v>0</v>
      </c>
      <c r="R321" s="39">
        <f t="shared" si="30"/>
        <v>1.0000009999999999</v>
      </c>
      <c r="S321" s="40" t="e">
        <f t="shared" si="31"/>
        <v>#N/A</v>
      </c>
    </row>
    <row r="322" spans="2:19" ht="16.5" x14ac:dyDescent="0.35">
      <c r="B322" s="31" t="s">
        <v>355</v>
      </c>
      <c r="C322" s="32">
        <f>VLOOKUP(B322,'Dados StatusInvest'!$A:$Z,26,0)</f>
        <v>10884.29</v>
      </c>
      <c r="D322" s="33">
        <f>VLOOKUP(B322,'Dados StatusInvest'!$A:$Z,20,0)/100</f>
        <v>0.22949999999999998</v>
      </c>
      <c r="E322" s="5" t="e">
        <f t="shared" si="26"/>
        <v>#N/A</v>
      </c>
      <c r="F322" s="34">
        <f>IF(ISERROR(1/VLOOKUP(B322,#REF!,13,0)),0,1/VLOOKUP(B322,#REF!,13,0))</f>
        <v>0</v>
      </c>
      <c r="G322" s="35">
        <f t="shared" si="27"/>
        <v>1.0000009999999999</v>
      </c>
      <c r="H322" s="36" t="e">
        <f t="shared" si="28"/>
        <v>#N/A</v>
      </c>
      <c r="M322" s="31" t="s">
        <v>355</v>
      </c>
      <c r="N322" s="32">
        <f>VLOOKUP(M322,'Dados StatusInvest'!$A:$Z,26,0)</f>
        <v>10884.29</v>
      </c>
      <c r="O322" s="33">
        <f>VLOOKUP(M322,'Dados StatusInvest'!$A:$Z,18,0)/100</f>
        <v>0.23879999999999998</v>
      </c>
      <c r="P322" s="37" t="e">
        <f t="shared" si="29"/>
        <v>#N/A</v>
      </c>
      <c r="Q322" s="38">
        <f>IF(ISERROR(1/VLOOKUP(M322,#REF!,6,0)),0,1/VLOOKUP(M322,#REF!,6,0))</f>
        <v>0</v>
      </c>
      <c r="R322" s="39">
        <f t="shared" si="30"/>
        <v>1.0000009999999999</v>
      </c>
      <c r="S322" s="40" t="e">
        <f t="shared" si="31"/>
        <v>#N/A</v>
      </c>
    </row>
    <row r="323" spans="2:19" ht="16.5" x14ac:dyDescent="0.35">
      <c r="B323" s="31" t="s">
        <v>515</v>
      </c>
      <c r="C323" s="32">
        <f>VLOOKUP(B323,'Dados StatusInvest'!$A:$Z,26,0)</f>
        <v>4905</v>
      </c>
      <c r="D323" s="33">
        <f>VLOOKUP(B323,'Dados StatusInvest'!$A:$Z,20,0)/100</f>
        <v>-3.1E-2</v>
      </c>
      <c r="E323" s="5" t="e">
        <f t="shared" si="26"/>
        <v>#N/A</v>
      </c>
      <c r="F323" s="34">
        <f>IF(ISERROR(1/VLOOKUP(B323,#REF!,13,0)),0,1/VLOOKUP(B323,#REF!,13,0))</f>
        <v>0</v>
      </c>
      <c r="G323" s="35">
        <f t="shared" si="27"/>
        <v>1.0000009999999999</v>
      </c>
      <c r="H323" s="36" t="e">
        <f t="shared" si="28"/>
        <v>#N/A</v>
      </c>
      <c r="M323" s="31" t="s">
        <v>515</v>
      </c>
      <c r="N323" s="32">
        <f>VLOOKUP(M323,'Dados StatusInvest'!$A:$Z,26,0)</f>
        <v>4905</v>
      </c>
      <c r="O323" s="33">
        <f>VLOOKUP(M323,'Dados StatusInvest'!$A:$Z,18,0)/100</f>
        <v>1.78E-2</v>
      </c>
      <c r="P323" s="37" t="e">
        <f t="shared" si="29"/>
        <v>#N/A</v>
      </c>
      <c r="Q323" s="38">
        <f>IF(ISERROR(1/VLOOKUP(M323,#REF!,6,0)),0,1/VLOOKUP(M323,#REF!,6,0))</f>
        <v>0</v>
      </c>
      <c r="R323" s="39">
        <f t="shared" si="30"/>
        <v>1.0000009999999999</v>
      </c>
      <c r="S323" s="40" t="e">
        <f t="shared" si="31"/>
        <v>#N/A</v>
      </c>
    </row>
    <row r="324" spans="2:19" ht="16.5" x14ac:dyDescent="0.35">
      <c r="B324" s="31" t="s">
        <v>452</v>
      </c>
      <c r="C324" s="32">
        <f>VLOOKUP(B324,'Dados StatusInvest'!$A:$Z,26,0)</f>
        <v>18319.28</v>
      </c>
      <c r="D324" s="33">
        <f>VLOOKUP(B324,'Dados StatusInvest'!$A:$Z,20,0)/100</f>
        <v>0</v>
      </c>
      <c r="E324" s="5" t="e">
        <f t="shared" si="26"/>
        <v>#N/A</v>
      </c>
      <c r="F324" s="34">
        <f>IF(ISERROR(1/VLOOKUP(B324,#REF!,13,0)),0,1/VLOOKUP(B324,#REF!,13,0))</f>
        <v>0</v>
      </c>
      <c r="G324" s="35">
        <f t="shared" si="27"/>
        <v>1.0000009999999999</v>
      </c>
      <c r="H324" s="36" t="e">
        <f t="shared" si="28"/>
        <v>#N/A</v>
      </c>
      <c r="M324" s="31" t="s">
        <v>452</v>
      </c>
      <c r="N324" s="32">
        <f>VLOOKUP(M324,'Dados StatusInvest'!$A:$Z,26,0)</f>
        <v>18319.28</v>
      </c>
      <c r="O324" s="33">
        <f>VLOOKUP(M324,'Dados StatusInvest'!$A:$Z,18,0)/100</f>
        <v>3.0999999999999999E-3</v>
      </c>
      <c r="P324" s="37" t="e">
        <f t="shared" si="29"/>
        <v>#N/A</v>
      </c>
      <c r="Q324" s="38">
        <f>IF(ISERROR(1/VLOOKUP(M324,#REF!,6,0)),0,1/VLOOKUP(M324,#REF!,6,0))</f>
        <v>0</v>
      </c>
      <c r="R324" s="39">
        <f t="shared" si="30"/>
        <v>1.0000009999999999</v>
      </c>
      <c r="S324" s="40" t="e">
        <f t="shared" si="31"/>
        <v>#N/A</v>
      </c>
    </row>
    <row r="325" spans="2:19" ht="16.5" x14ac:dyDescent="0.35">
      <c r="B325" s="31" t="s">
        <v>371</v>
      </c>
      <c r="C325" s="32">
        <f>VLOOKUP(B325,'Dados StatusInvest'!$A:$Z,26,0)</f>
        <v>27143.18</v>
      </c>
      <c r="D325" s="33">
        <f>VLOOKUP(B325,'Dados StatusInvest'!$A:$Z,20,0)/100</f>
        <v>0</v>
      </c>
      <c r="E325" s="5" t="e">
        <f t="shared" si="26"/>
        <v>#N/A</v>
      </c>
      <c r="F325" s="34">
        <f>IF(ISERROR(1/VLOOKUP(B325,#REF!,13,0)),0,1/VLOOKUP(B325,#REF!,13,0))</f>
        <v>0</v>
      </c>
      <c r="G325" s="35">
        <f t="shared" si="27"/>
        <v>1.0000009999999999</v>
      </c>
      <c r="H325" s="36" t="e">
        <f t="shared" si="28"/>
        <v>#N/A</v>
      </c>
      <c r="M325" s="31" t="s">
        <v>371</v>
      </c>
      <c r="N325" s="32">
        <f>VLOOKUP(M325,'Dados StatusInvest'!$A:$Z,26,0)</f>
        <v>27143.18</v>
      </c>
      <c r="O325" s="33">
        <f>VLOOKUP(M325,'Dados StatusInvest'!$A:$Z,18,0)/100</f>
        <v>0.1925</v>
      </c>
      <c r="P325" s="37" t="e">
        <f t="shared" si="29"/>
        <v>#N/A</v>
      </c>
      <c r="Q325" s="38">
        <f>IF(ISERROR(1/VLOOKUP(M325,#REF!,6,0)),0,1/VLOOKUP(M325,#REF!,6,0))</f>
        <v>0</v>
      </c>
      <c r="R325" s="39">
        <f t="shared" si="30"/>
        <v>1.0000009999999999</v>
      </c>
      <c r="S325" s="40" t="e">
        <f t="shared" si="31"/>
        <v>#N/A</v>
      </c>
    </row>
    <row r="326" spans="2:19" ht="16.5" x14ac:dyDescent="0.35">
      <c r="B326" s="31" t="s">
        <v>314</v>
      </c>
      <c r="C326" s="32">
        <f>VLOOKUP(B326,'Dados StatusInvest'!$A:$Z,26,0)</f>
        <v>380482.18</v>
      </c>
      <c r="D326" s="33">
        <f>VLOOKUP(B326,'Dados StatusInvest'!$A:$Z,20,0)/100</f>
        <v>0.58899999999999997</v>
      </c>
      <c r="E326" s="5" t="e">
        <f t="shared" ref="E326:E389" si="32">RANK(D326,$D$6:$D$443,0)</f>
        <v>#N/A</v>
      </c>
      <c r="F326" s="34">
        <f>IF(ISERROR(1/VLOOKUP(B326,#REF!,13,0)),0,1/VLOOKUP(B326,#REF!,13,0))</f>
        <v>0</v>
      </c>
      <c r="G326" s="35">
        <f t="shared" ref="G326:G389" si="33">RANK(F326,$F$6:$F$443,0)+RANK(F326,$F$6:$F$443,0)/1000000</f>
        <v>1.0000009999999999</v>
      </c>
      <c r="H326" s="36" t="e">
        <f t="shared" ref="H326:H389" si="34">G326+E326+IF(C326&lt;$C$3,1000,0)</f>
        <v>#N/A</v>
      </c>
      <c r="M326" s="31" t="s">
        <v>314</v>
      </c>
      <c r="N326" s="32">
        <f>VLOOKUP(M326,'Dados StatusInvest'!$A:$Z,26,0)</f>
        <v>380482.18</v>
      </c>
      <c r="O326" s="33">
        <f>VLOOKUP(M326,'Dados StatusInvest'!$A:$Z,18,0)/100</f>
        <v>-7.4999999999999997E-3</v>
      </c>
      <c r="P326" s="37" t="e">
        <f t="shared" ref="P326:P389" si="35">RANK(O326,$O$6:$O$443,0)</f>
        <v>#N/A</v>
      </c>
      <c r="Q326" s="38">
        <f>IF(ISERROR(1/VLOOKUP(M326,#REF!,6,0)),0,1/VLOOKUP(M326,#REF!,6,0))</f>
        <v>0</v>
      </c>
      <c r="R326" s="39">
        <f t="shared" ref="R326:R389" si="36">RANK(Q326,$Q$6:$Q$443,0)+RANK(Q326,$Q$6:$Q$443,0)/1000000</f>
        <v>1.0000009999999999</v>
      </c>
      <c r="S326" s="40" t="e">
        <f t="shared" ref="S326:S389" si="37">R326+P326+IF(N326&lt;$C$3,1000,0)</f>
        <v>#N/A</v>
      </c>
    </row>
    <row r="327" spans="2:19" ht="16.5" x14ac:dyDescent="0.35">
      <c r="B327" s="31" t="s">
        <v>409</v>
      </c>
      <c r="C327" s="32">
        <f>VLOOKUP(B327,'Dados StatusInvest'!$A:$Z,26,0)</f>
        <v>7207.25</v>
      </c>
      <c r="D327" s="33">
        <f>VLOOKUP(B327,'Dados StatusInvest'!$A:$Z,20,0)/100</f>
        <v>0.58660000000000001</v>
      </c>
      <c r="E327" s="5" t="e">
        <f t="shared" si="32"/>
        <v>#N/A</v>
      </c>
      <c r="F327" s="34">
        <f>IF(ISERROR(1/VLOOKUP(B327,#REF!,13,0)),0,1/VLOOKUP(B327,#REF!,13,0))</f>
        <v>0</v>
      </c>
      <c r="G327" s="35">
        <f t="shared" si="33"/>
        <v>1.0000009999999999</v>
      </c>
      <c r="H327" s="36" t="e">
        <f t="shared" si="34"/>
        <v>#N/A</v>
      </c>
      <c r="M327" s="31" t="s">
        <v>409</v>
      </c>
      <c r="N327" s="32">
        <f>VLOOKUP(M327,'Dados StatusInvest'!$A:$Z,26,0)</f>
        <v>7207.25</v>
      </c>
      <c r="O327" s="33">
        <f>VLOOKUP(M327,'Dados StatusInvest'!$A:$Z,18,0)/100</f>
        <v>-0.38650000000000001</v>
      </c>
      <c r="P327" s="37" t="e">
        <f t="shared" si="35"/>
        <v>#N/A</v>
      </c>
      <c r="Q327" s="38">
        <f>IF(ISERROR(1/VLOOKUP(M327,#REF!,6,0)),0,1/VLOOKUP(M327,#REF!,6,0))</f>
        <v>0</v>
      </c>
      <c r="R327" s="39">
        <f t="shared" si="36"/>
        <v>1.0000009999999999</v>
      </c>
      <c r="S327" s="40" t="e">
        <f t="shared" si="37"/>
        <v>#N/A</v>
      </c>
    </row>
    <row r="328" spans="2:19" ht="16.5" x14ac:dyDescent="0.35">
      <c r="B328" s="31" t="s">
        <v>383</v>
      </c>
      <c r="C328" s="32">
        <f>VLOOKUP(B328,'Dados StatusInvest'!$A:$Z,26,0)</f>
        <v>53281.120000000003</v>
      </c>
      <c r="D328" s="33">
        <f>VLOOKUP(B328,'Dados StatusInvest'!$A:$Z,20,0)/100</f>
        <v>-4.5499999999999999E-2</v>
      </c>
      <c r="E328" s="5" t="e">
        <f t="shared" si="32"/>
        <v>#N/A</v>
      </c>
      <c r="F328" s="34">
        <f>IF(ISERROR(1/VLOOKUP(B328,#REF!,13,0)),0,1/VLOOKUP(B328,#REF!,13,0))</f>
        <v>0</v>
      </c>
      <c r="G328" s="35">
        <f t="shared" si="33"/>
        <v>1.0000009999999999</v>
      </c>
      <c r="H328" s="36" t="e">
        <f t="shared" si="34"/>
        <v>#N/A</v>
      </c>
      <c r="M328" s="31" t="s">
        <v>383</v>
      </c>
      <c r="N328" s="32">
        <f>VLOOKUP(M328,'Dados StatusInvest'!$A:$Z,26,0)</f>
        <v>53281.120000000003</v>
      </c>
      <c r="O328" s="33">
        <f>VLOOKUP(M328,'Dados StatusInvest'!$A:$Z,18,0)/100</f>
        <v>-0.10769999999999999</v>
      </c>
      <c r="P328" s="37" t="e">
        <f t="shared" si="35"/>
        <v>#N/A</v>
      </c>
      <c r="Q328" s="38">
        <f>IF(ISERROR(1/VLOOKUP(M328,#REF!,6,0)),0,1/VLOOKUP(M328,#REF!,6,0))</f>
        <v>0</v>
      </c>
      <c r="R328" s="39">
        <f t="shared" si="36"/>
        <v>1.0000009999999999</v>
      </c>
      <c r="S328" s="40" t="e">
        <f t="shared" si="37"/>
        <v>#N/A</v>
      </c>
    </row>
    <row r="329" spans="2:19" ht="16.5" x14ac:dyDescent="0.35">
      <c r="B329" s="31" t="s">
        <v>603</v>
      </c>
      <c r="C329" s="32">
        <f>VLOOKUP(B329,'Dados StatusInvest'!$A:$Z,26,0)</f>
        <v>0</v>
      </c>
      <c r="D329" s="33">
        <f>VLOOKUP(B329,'Dados StatusInvest'!$A:$Z,20,0)/100</f>
        <v>0.15890000000000001</v>
      </c>
      <c r="E329" s="5" t="e">
        <f t="shared" si="32"/>
        <v>#N/A</v>
      </c>
      <c r="F329" s="34">
        <f>IF(ISERROR(1/VLOOKUP(B329,#REF!,13,0)),0,1/VLOOKUP(B329,#REF!,13,0))</f>
        <v>0</v>
      </c>
      <c r="G329" s="35">
        <f t="shared" si="33"/>
        <v>1.0000009999999999</v>
      </c>
      <c r="H329" s="36" t="e">
        <f t="shared" si="34"/>
        <v>#N/A</v>
      </c>
      <c r="M329" s="31" t="s">
        <v>603</v>
      </c>
      <c r="N329" s="32">
        <f>VLOOKUP(M329,'Dados StatusInvest'!$A:$Z,26,0)</f>
        <v>0</v>
      </c>
      <c r="O329" s="33">
        <f>VLOOKUP(M329,'Dados StatusInvest'!$A:$Z,18,0)/100</f>
        <v>0.23420000000000002</v>
      </c>
      <c r="P329" s="37" t="e">
        <f t="shared" si="35"/>
        <v>#N/A</v>
      </c>
      <c r="Q329" s="38">
        <f>IF(ISERROR(1/VLOOKUP(M329,#REF!,6,0)),0,1/VLOOKUP(M329,#REF!,6,0))</f>
        <v>0</v>
      </c>
      <c r="R329" s="39">
        <f t="shared" si="36"/>
        <v>1.0000009999999999</v>
      </c>
      <c r="S329" s="40" t="e">
        <f t="shared" si="37"/>
        <v>#N/A</v>
      </c>
    </row>
    <row r="330" spans="2:19" ht="16.5" x14ac:dyDescent="0.35">
      <c r="B330" s="31" t="s">
        <v>451</v>
      </c>
      <c r="C330" s="32">
        <f>VLOOKUP(B330,'Dados StatusInvest'!$A:$Z,26,0)</f>
        <v>21300</v>
      </c>
      <c r="D330" s="33">
        <f>VLOOKUP(B330,'Dados StatusInvest'!$A:$Z,20,0)/100</f>
        <v>0.20739999999999997</v>
      </c>
      <c r="E330" s="5" t="e">
        <f t="shared" si="32"/>
        <v>#N/A</v>
      </c>
      <c r="F330" s="34">
        <f>IF(ISERROR(1/VLOOKUP(B330,#REF!,13,0)),0,1/VLOOKUP(B330,#REF!,13,0))</f>
        <v>0</v>
      </c>
      <c r="G330" s="35">
        <f t="shared" si="33"/>
        <v>1.0000009999999999</v>
      </c>
      <c r="H330" s="36" t="e">
        <f t="shared" si="34"/>
        <v>#N/A</v>
      </c>
      <c r="M330" s="31" t="s">
        <v>451</v>
      </c>
      <c r="N330" s="32">
        <f>VLOOKUP(M330,'Dados StatusInvest'!$A:$Z,26,0)</f>
        <v>21300</v>
      </c>
      <c r="O330" s="33">
        <f>VLOOKUP(M330,'Dados StatusInvest'!$A:$Z,18,0)/100</f>
        <v>0.21690000000000001</v>
      </c>
      <c r="P330" s="37" t="e">
        <f t="shared" si="35"/>
        <v>#N/A</v>
      </c>
      <c r="Q330" s="38">
        <f>IF(ISERROR(1/VLOOKUP(M330,#REF!,6,0)),0,1/VLOOKUP(M330,#REF!,6,0))</f>
        <v>0</v>
      </c>
      <c r="R330" s="39">
        <f t="shared" si="36"/>
        <v>1.0000009999999999</v>
      </c>
      <c r="S330" s="40" t="e">
        <f t="shared" si="37"/>
        <v>#N/A</v>
      </c>
    </row>
    <row r="331" spans="2:19" ht="16.5" x14ac:dyDescent="0.35">
      <c r="B331" s="31" t="s">
        <v>474</v>
      </c>
      <c r="C331" s="32">
        <f>VLOOKUP(B331,'Dados StatusInvest'!$A:$Z,26,0)</f>
        <v>0</v>
      </c>
      <c r="D331" s="33">
        <f>VLOOKUP(B331,'Dados StatusInvest'!$A:$Z,20,0)/100</f>
        <v>0.1099</v>
      </c>
      <c r="E331" s="5" t="e">
        <f t="shared" si="32"/>
        <v>#N/A</v>
      </c>
      <c r="F331" s="34">
        <f>IF(ISERROR(1/VLOOKUP(B331,#REF!,13,0)),0,1/VLOOKUP(B331,#REF!,13,0))</f>
        <v>0</v>
      </c>
      <c r="G331" s="35">
        <f t="shared" si="33"/>
        <v>1.0000009999999999</v>
      </c>
      <c r="H331" s="36" t="e">
        <f t="shared" si="34"/>
        <v>#N/A</v>
      </c>
      <c r="M331" s="31" t="s">
        <v>474</v>
      </c>
      <c r="N331" s="32">
        <f>VLOOKUP(M331,'Dados StatusInvest'!$A:$Z,26,0)</f>
        <v>0</v>
      </c>
      <c r="O331" s="33">
        <f>VLOOKUP(M331,'Dados StatusInvest'!$A:$Z,18,0)/100</f>
        <v>0.74379999999999991</v>
      </c>
      <c r="P331" s="37" t="e">
        <f t="shared" si="35"/>
        <v>#N/A</v>
      </c>
      <c r="Q331" s="38">
        <f>IF(ISERROR(1/VLOOKUP(M331,#REF!,6,0)),0,1/VLOOKUP(M331,#REF!,6,0))</f>
        <v>0</v>
      </c>
      <c r="R331" s="39">
        <f t="shared" si="36"/>
        <v>1.0000009999999999</v>
      </c>
      <c r="S331" s="40" t="e">
        <f t="shared" si="37"/>
        <v>#N/A</v>
      </c>
    </row>
    <row r="332" spans="2:19" ht="16.5" x14ac:dyDescent="0.35">
      <c r="B332" s="31" t="s">
        <v>380</v>
      </c>
      <c r="C332" s="32">
        <f>VLOOKUP(B332,'Dados StatusInvest'!$A:$Z,26,0)</f>
        <v>7373.25</v>
      </c>
      <c r="D332" s="33">
        <f>VLOOKUP(B332,'Dados StatusInvest'!$A:$Z,20,0)/100</f>
        <v>0.11869999999999999</v>
      </c>
      <c r="E332" s="5" t="e">
        <f t="shared" si="32"/>
        <v>#N/A</v>
      </c>
      <c r="F332" s="34">
        <f>IF(ISERROR(1/VLOOKUP(B332,#REF!,13,0)),0,1/VLOOKUP(B332,#REF!,13,0))</f>
        <v>0</v>
      </c>
      <c r="G332" s="35">
        <f t="shared" si="33"/>
        <v>1.0000009999999999</v>
      </c>
      <c r="H332" s="36" t="e">
        <f t="shared" si="34"/>
        <v>#N/A</v>
      </c>
      <c r="M332" s="31" t="s">
        <v>380</v>
      </c>
      <c r="N332" s="32">
        <f>VLOOKUP(M332,'Dados StatusInvest'!$A:$Z,26,0)</f>
        <v>7373.25</v>
      </c>
      <c r="O332" s="33">
        <f>VLOOKUP(M332,'Dados StatusInvest'!$A:$Z,18,0)/100</f>
        <v>-0.20530000000000001</v>
      </c>
      <c r="P332" s="37" t="e">
        <f t="shared" si="35"/>
        <v>#N/A</v>
      </c>
      <c r="Q332" s="38">
        <f>IF(ISERROR(1/VLOOKUP(M332,#REF!,6,0)),0,1/VLOOKUP(M332,#REF!,6,0))</f>
        <v>0</v>
      </c>
      <c r="R332" s="39">
        <f t="shared" si="36"/>
        <v>1.0000009999999999</v>
      </c>
      <c r="S332" s="40" t="e">
        <f t="shared" si="37"/>
        <v>#N/A</v>
      </c>
    </row>
    <row r="333" spans="2:19" ht="16.5" x14ac:dyDescent="0.35">
      <c r="B333" s="31" t="s">
        <v>316</v>
      </c>
      <c r="C333" s="32">
        <f>VLOOKUP(B333,'Dados StatusInvest'!$A:$Z,26,0)</f>
        <v>98270.35</v>
      </c>
      <c r="D333" s="33">
        <f>VLOOKUP(B333,'Dados StatusInvest'!$A:$Z,20,0)/100</f>
        <v>0.61759999999999993</v>
      </c>
      <c r="E333" s="5" t="e">
        <f t="shared" si="32"/>
        <v>#N/A</v>
      </c>
      <c r="F333" s="34">
        <f>IF(ISERROR(1/VLOOKUP(B333,#REF!,13,0)),0,1/VLOOKUP(B333,#REF!,13,0))</f>
        <v>0</v>
      </c>
      <c r="G333" s="35">
        <f t="shared" si="33"/>
        <v>1.0000009999999999</v>
      </c>
      <c r="H333" s="36" t="e">
        <f t="shared" si="34"/>
        <v>#N/A</v>
      </c>
      <c r="M333" s="31" t="s">
        <v>316</v>
      </c>
      <c r="N333" s="32">
        <f>VLOOKUP(M333,'Dados StatusInvest'!$A:$Z,26,0)</f>
        <v>98270.35</v>
      </c>
      <c r="O333" s="33">
        <f>VLOOKUP(M333,'Dados StatusInvest'!$A:$Z,18,0)/100</f>
        <v>0.59329999999999994</v>
      </c>
      <c r="P333" s="37" t="e">
        <f t="shared" si="35"/>
        <v>#N/A</v>
      </c>
      <c r="Q333" s="38">
        <f>IF(ISERROR(1/VLOOKUP(M333,#REF!,6,0)),0,1/VLOOKUP(M333,#REF!,6,0))</f>
        <v>0</v>
      </c>
      <c r="R333" s="39">
        <f t="shared" si="36"/>
        <v>1.0000009999999999</v>
      </c>
      <c r="S333" s="40" t="e">
        <f t="shared" si="37"/>
        <v>#N/A</v>
      </c>
    </row>
    <row r="334" spans="2:19" ht="16.5" x14ac:dyDescent="0.35">
      <c r="B334" s="31" t="s">
        <v>399</v>
      </c>
      <c r="C334" s="32">
        <f>VLOOKUP(B334,'Dados StatusInvest'!$A:$Z,26,0)</f>
        <v>44142.36</v>
      </c>
      <c r="D334" s="33">
        <f>VLOOKUP(B334,'Dados StatusInvest'!$A:$Z,20,0)/100</f>
        <v>6.4199999999999993E-2</v>
      </c>
      <c r="E334" s="5" t="e">
        <f t="shared" si="32"/>
        <v>#N/A</v>
      </c>
      <c r="F334" s="34">
        <f>IF(ISERROR(1/VLOOKUP(B334,#REF!,13,0)),0,1/VLOOKUP(B334,#REF!,13,0))</f>
        <v>0</v>
      </c>
      <c r="G334" s="35">
        <f t="shared" si="33"/>
        <v>1.0000009999999999</v>
      </c>
      <c r="H334" s="36" t="e">
        <f t="shared" si="34"/>
        <v>#N/A</v>
      </c>
      <c r="M334" s="31" t="s">
        <v>399</v>
      </c>
      <c r="N334" s="32">
        <f>VLOOKUP(M334,'Dados StatusInvest'!$A:$Z,26,0)</f>
        <v>44142.36</v>
      </c>
      <c r="O334" s="33">
        <f>VLOOKUP(M334,'Dados StatusInvest'!$A:$Z,18,0)/100</f>
        <v>6.93E-2</v>
      </c>
      <c r="P334" s="37" t="e">
        <f t="shared" si="35"/>
        <v>#N/A</v>
      </c>
      <c r="Q334" s="38">
        <f>IF(ISERROR(1/VLOOKUP(M334,#REF!,6,0)),0,1/VLOOKUP(M334,#REF!,6,0))</f>
        <v>0</v>
      </c>
      <c r="R334" s="39">
        <f t="shared" si="36"/>
        <v>1.0000009999999999</v>
      </c>
      <c r="S334" s="40" t="e">
        <f t="shared" si="37"/>
        <v>#N/A</v>
      </c>
    </row>
    <row r="335" spans="2:19" ht="16.5" x14ac:dyDescent="0.35">
      <c r="B335" s="31" t="s">
        <v>445</v>
      </c>
      <c r="C335" s="32">
        <f>VLOOKUP(B335,'Dados StatusInvest'!$A:$Z,26,0)</f>
        <v>2125.54</v>
      </c>
      <c r="D335" s="33">
        <f>VLOOKUP(B335,'Dados StatusInvest'!$A:$Z,20,0)/100</f>
        <v>0</v>
      </c>
      <c r="E335" s="5" t="e">
        <f t="shared" si="32"/>
        <v>#N/A</v>
      </c>
      <c r="F335" s="34">
        <f>IF(ISERROR(1/VLOOKUP(B335,#REF!,13,0)),0,1/VLOOKUP(B335,#REF!,13,0))</f>
        <v>0</v>
      </c>
      <c r="G335" s="35">
        <f t="shared" si="33"/>
        <v>1.0000009999999999</v>
      </c>
      <c r="H335" s="36" t="e">
        <f t="shared" si="34"/>
        <v>#N/A</v>
      </c>
      <c r="M335" s="31" t="s">
        <v>445</v>
      </c>
      <c r="N335" s="32">
        <f>VLOOKUP(M335,'Dados StatusInvest'!$A:$Z,26,0)</f>
        <v>2125.54</v>
      </c>
      <c r="O335" s="33">
        <f>VLOOKUP(M335,'Dados StatusInvest'!$A:$Z,18,0)/100</f>
        <v>3.4300000000000004E-2</v>
      </c>
      <c r="P335" s="37" t="e">
        <f t="shared" si="35"/>
        <v>#N/A</v>
      </c>
      <c r="Q335" s="38">
        <f>IF(ISERROR(1/VLOOKUP(M335,#REF!,6,0)),0,1/VLOOKUP(M335,#REF!,6,0))</f>
        <v>0</v>
      </c>
      <c r="R335" s="39">
        <f t="shared" si="36"/>
        <v>1.0000009999999999</v>
      </c>
      <c r="S335" s="40" t="e">
        <f t="shared" si="37"/>
        <v>#N/A</v>
      </c>
    </row>
    <row r="336" spans="2:19" ht="16.5" x14ac:dyDescent="0.35">
      <c r="B336" s="31" t="s">
        <v>475</v>
      </c>
      <c r="C336" s="32">
        <f>VLOOKUP(B336,'Dados StatusInvest'!$A:$Z,26,0)</f>
        <v>0</v>
      </c>
      <c r="D336" s="33">
        <f>VLOOKUP(B336,'Dados StatusInvest'!$A:$Z,20,0)/100</f>
        <v>0.15289999999999998</v>
      </c>
      <c r="E336" s="5" t="e">
        <f t="shared" si="32"/>
        <v>#N/A</v>
      </c>
      <c r="F336" s="34">
        <f>IF(ISERROR(1/VLOOKUP(B336,#REF!,13,0)),0,1/VLOOKUP(B336,#REF!,13,0))</f>
        <v>0</v>
      </c>
      <c r="G336" s="35">
        <f t="shared" si="33"/>
        <v>1.0000009999999999</v>
      </c>
      <c r="H336" s="36" t="e">
        <f t="shared" si="34"/>
        <v>#N/A</v>
      </c>
      <c r="M336" s="31" t="s">
        <v>475</v>
      </c>
      <c r="N336" s="32">
        <f>VLOOKUP(M336,'Dados StatusInvest'!$A:$Z,26,0)</f>
        <v>0</v>
      </c>
      <c r="O336" s="33">
        <f>VLOOKUP(M336,'Dados StatusInvest'!$A:$Z,18,0)/100</f>
        <v>0.18179999999999999</v>
      </c>
      <c r="P336" s="37" t="e">
        <f t="shared" si="35"/>
        <v>#N/A</v>
      </c>
      <c r="Q336" s="38">
        <f>IF(ISERROR(1/VLOOKUP(M336,#REF!,6,0)),0,1/VLOOKUP(M336,#REF!,6,0))</f>
        <v>0</v>
      </c>
      <c r="R336" s="39">
        <f t="shared" si="36"/>
        <v>1.0000009999999999</v>
      </c>
      <c r="S336" s="40" t="e">
        <f t="shared" si="37"/>
        <v>#N/A</v>
      </c>
    </row>
    <row r="337" spans="2:19" ht="16.5" x14ac:dyDescent="0.35">
      <c r="B337" s="31" t="s">
        <v>375</v>
      </c>
      <c r="C337" s="32">
        <f>VLOOKUP(B337,'Dados StatusInvest'!$A:$Z,26,0)</f>
        <v>12300.5</v>
      </c>
      <c r="D337" s="33">
        <f>VLOOKUP(B337,'Dados StatusInvest'!$A:$Z,20,0)/100</f>
        <v>-2.6000000000000002E-2</v>
      </c>
      <c r="E337" s="5" t="e">
        <f t="shared" si="32"/>
        <v>#N/A</v>
      </c>
      <c r="F337" s="34">
        <f>IF(ISERROR(1/VLOOKUP(B337,#REF!,13,0)),0,1/VLOOKUP(B337,#REF!,13,0))</f>
        <v>0</v>
      </c>
      <c r="G337" s="35">
        <f t="shared" si="33"/>
        <v>1.0000009999999999</v>
      </c>
      <c r="H337" s="36" t="e">
        <f t="shared" si="34"/>
        <v>#N/A</v>
      </c>
      <c r="M337" s="31" t="s">
        <v>375</v>
      </c>
      <c r="N337" s="32">
        <f>VLOOKUP(M337,'Dados StatusInvest'!$A:$Z,26,0)</f>
        <v>12300.5</v>
      </c>
      <c r="O337" s="33">
        <f>VLOOKUP(M337,'Dados StatusInvest'!$A:$Z,18,0)/100</f>
        <v>-3.4799999999999998E-2</v>
      </c>
      <c r="P337" s="37" t="e">
        <f t="shared" si="35"/>
        <v>#N/A</v>
      </c>
      <c r="Q337" s="38">
        <f>IF(ISERROR(1/VLOOKUP(M337,#REF!,6,0)),0,1/VLOOKUP(M337,#REF!,6,0))</f>
        <v>0</v>
      </c>
      <c r="R337" s="39">
        <f t="shared" si="36"/>
        <v>1.0000009999999999</v>
      </c>
      <c r="S337" s="40" t="e">
        <f t="shared" si="37"/>
        <v>#N/A</v>
      </c>
    </row>
    <row r="338" spans="2:19" ht="16.5" x14ac:dyDescent="0.35">
      <c r="B338" s="31" t="s">
        <v>366</v>
      </c>
      <c r="C338" s="32">
        <f>VLOOKUP(B338,'Dados StatusInvest'!$A:$Z,26,0)</f>
        <v>329045.19</v>
      </c>
      <c r="D338" s="33">
        <f>VLOOKUP(B338,'Dados StatusInvest'!$A:$Z,20,0)/100</f>
        <v>0.20100000000000001</v>
      </c>
      <c r="E338" s="5" t="e">
        <f t="shared" si="32"/>
        <v>#N/A</v>
      </c>
      <c r="F338" s="34">
        <f>IF(ISERROR(1/VLOOKUP(B338,#REF!,13,0)),0,1/VLOOKUP(B338,#REF!,13,0))</f>
        <v>0</v>
      </c>
      <c r="G338" s="35">
        <f t="shared" si="33"/>
        <v>1.0000009999999999</v>
      </c>
      <c r="H338" s="36" t="e">
        <f t="shared" si="34"/>
        <v>#N/A</v>
      </c>
      <c r="M338" s="31" t="s">
        <v>366</v>
      </c>
      <c r="N338" s="32">
        <f>VLOOKUP(M338,'Dados StatusInvest'!$A:$Z,26,0)</f>
        <v>329045.19</v>
      </c>
      <c r="O338" s="33">
        <f>VLOOKUP(M338,'Dados StatusInvest'!$A:$Z,18,0)/100</f>
        <v>0.39329999999999998</v>
      </c>
      <c r="P338" s="37" t="e">
        <f t="shared" si="35"/>
        <v>#N/A</v>
      </c>
      <c r="Q338" s="38">
        <f>IF(ISERROR(1/VLOOKUP(M338,#REF!,6,0)),0,1/VLOOKUP(M338,#REF!,6,0))</f>
        <v>0</v>
      </c>
      <c r="R338" s="39">
        <f t="shared" si="36"/>
        <v>1.0000009999999999</v>
      </c>
      <c r="S338" s="40" t="e">
        <f t="shared" si="37"/>
        <v>#N/A</v>
      </c>
    </row>
    <row r="339" spans="2:19" ht="16.5" x14ac:dyDescent="0.35">
      <c r="B339" s="31" t="s">
        <v>568</v>
      </c>
      <c r="C339" s="32">
        <f>VLOOKUP(B339,'Dados StatusInvest'!$A:$Z,26,0)</f>
        <v>0</v>
      </c>
      <c r="D339" s="33">
        <f>VLOOKUP(B339,'Dados StatusInvest'!$A:$Z,20,0)/100</f>
        <v>4.3799999999999999E-2</v>
      </c>
      <c r="E339" s="5" t="e">
        <f t="shared" si="32"/>
        <v>#N/A</v>
      </c>
      <c r="F339" s="34">
        <f>IF(ISERROR(1/VLOOKUP(B339,#REF!,13,0)),0,1/VLOOKUP(B339,#REF!,13,0))</f>
        <v>0</v>
      </c>
      <c r="G339" s="35">
        <f t="shared" si="33"/>
        <v>1.0000009999999999</v>
      </c>
      <c r="H339" s="36" t="e">
        <f t="shared" si="34"/>
        <v>#N/A</v>
      </c>
      <c r="M339" s="31" t="s">
        <v>568</v>
      </c>
      <c r="N339" s="32">
        <f>VLOOKUP(M339,'Dados StatusInvest'!$A:$Z,26,0)</f>
        <v>0</v>
      </c>
      <c r="O339" s="33">
        <f>VLOOKUP(M339,'Dados StatusInvest'!$A:$Z,18,0)/100</f>
        <v>0.10869999999999999</v>
      </c>
      <c r="P339" s="37" t="e">
        <f t="shared" si="35"/>
        <v>#N/A</v>
      </c>
      <c r="Q339" s="38">
        <f>IF(ISERROR(1/VLOOKUP(M339,#REF!,6,0)),0,1/VLOOKUP(M339,#REF!,6,0))</f>
        <v>0</v>
      </c>
      <c r="R339" s="39">
        <f t="shared" si="36"/>
        <v>1.0000009999999999</v>
      </c>
      <c r="S339" s="40" t="e">
        <f t="shared" si="37"/>
        <v>#N/A</v>
      </c>
    </row>
    <row r="340" spans="2:19" ht="16.5" x14ac:dyDescent="0.35">
      <c r="B340" s="31" t="s">
        <v>467</v>
      </c>
      <c r="C340" s="32">
        <f>VLOOKUP(B340,'Dados StatusInvest'!$A:$Z,26,0)</f>
        <v>4125</v>
      </c>
      <c r="D340" s="33">
        <f>VLOOKUP(B340,'Dados StatusInvest'!$A:$Z,20,0)/100</f>
        <v>0.1067</v>
      </c>
      <c r="E340" s="5" t="e">
        <f t="shared" si="32"/>
        <v>#N/A</v>
      </c>
      <c r="F340" s="34">
        <f>IF(ISERROR(1/VLOOKUP(B340,#REF!,13,0)),0,1/VLOOKUP(B340,#REF!,13,0))</f>
        <v>0</v>
      </c>
      <c r="G340" s="35">
        <f t="shared" si="33"/>
        <v>1.0000009999999999</v>
      </c>
      <c r="H340" s="36" t="e">
        <f t="shared" si="34"/>
        <v>#N/A</v>
      </c>
      <c r="M340" s="31" t="s">
        <v>467</v>
      </c>
      <c r="N340" s="32">
        <f>VLOOKUP(M340,'Dados StatusInvest'!$A:$Z,26,0)</f>
        <v>4125</v>
      </c>
      <c r="O340" s="33">
        <f>VLOOKUP(M340,'Dados StatusInvest'!$A:$Z,18,0)/100</f>
        <v>-0.57950000000000002</v>
      </c>
      <c r="P340" s="37" t="e">
        <f t="shared" si="35"/>
        <v>#N/A</v>
      </c>
      <c r="Q340" s="38">
        <f>IF(ISERROR(1/VLOOKUP(M340,#REF!,6,0)),0,1/VLOOKUP(M340,#REF!,6,0))</f>
        <v>0</v>
      </c>
      <c r="R340" s="39">
        <f t="shared" si="36"/>
        <v>1.0000009999999999</v>
      </c>
      <c r="S340" s="40" t="e">
        <f t="shared" si="37"/>
        <v>#N/A</v>
      </c>
    </row>
    <row r="341" spans="2:19" ht="16.5" x14ac:dyDescent="0.35">
      <c r="B341" s="31" t="s">
        <v>340</v>
      </c>
      <c r="C341" s="32">
        <f>VLOOKUP(B341,'Dados StatusInvest'!$A:$Z,26,0)</f>
        <v>137880.54</v>
      </c>
      <c r="D341" s="33">
        <f>VLOOKUP(B341,'Dados StatusInvest'!$A:$Z,20,0)/100</f>
        <v>0.58899999999999997</v>
      </c>
      <c r="E341" s="5" t="e">
        <f t="shared" si="32"/>
        <v>#N/A</v>
      </c>
      <c r="F341" s="34">
        <f>IF(ISERROR(1/VLOOKUP(B341,#REF!,13,0)),0,1/VLOOKUP(B341,#REF!,13,0))</f>
        <v>0</v>
      </c>
      <c r="G341" s="35">
        <f t="shared" si="33"/>
        <v>1.0000009999999999</v>
      </c>
      <c r="H341" s="36" t="e">
        <f t="shared" si="34"/>
        <v>#N/A</v>
      </c>
      <c r="M341" s="31" t="s">
        <v>340</v>
      </c>
      <c r="N341" s="32">
        <f>VLOOKUP(M341,'Dados StatusInvest'!$A:$Z,26,0)</f>
        <v>137880.54</v>
      </c>
      <c r="O341" s="33">
        <f>VLOOKUP(M341,'Dados StatusInvest'!$A:$Z,18,0)/100</f>
        <v>-7.4999999999999997E-3</v>
      </c>
      <c r="P341" s="37" t="e">
        <f t="shared" si="35"/>
        <v>#N/A</v>
      </c>
      <c r="Q341" s="38">
        <f>IF(ISERROR(1/VLOOKUP(M341,#REF!,6,0)),0,1/VLOOKUP(M341,#REF!,6,0))</f>
        <v>0</v>
      </c>
      <c r="R341" s="39">
        <f t="shared" si="36"/>
        <v>1.0000009999999999</v>
      </c>
      <c r="S341" s="40" t="e">
        <f t="shared" si="37"/>
        <v>#N/A</v>
      </c>
    </row>
    <row r="342" spans="2:19" ht="16.5" x14ac:dyDescent="0.35">
      <c r="B342" s="31" t="s">
        <v>339</v>
      </c>
      <c r="C342" s="32">
        <f>VLOOKUP(B342,'Dados StatusInvest'!$A:$Z,26,0)</f>
        <v>44317.21</v>
      </c>
      <c r="D342" s="33">
        <f>VLOOKUP(B342,'Dados StatusInvest'!$A:$Z,20,0)/100</f>
        <v>0.11599999999999999</v>
      </c>
      <c r="E342" s="5" t="e">
        <f t="shared" si="32"/>
        <v>#N/A</v>
      </c>
      <c r="F342" s="34">
        <f>IF(ISERROR(1/VLOOKUP(B342,#REF!,13,0)),0,1/VLOOKUP(B342,#REF!,13,0))</f>
        <v>0</v>
      </c>
      <c r="G342" s="35">
        <f t="shared" si="33"/>
        <v>1.0000009999999999</v>
      </c>
      <c r="H342" s="36" t="e">
        <f t="shared" si="34"/>
        <v>#N/A</v>
      </c>
      <c r="M342" s="31" t="s">
        <v>339</v>
      </c>
      <c r="N342" s="32">
        <f>VLOOKUP(M342,'Dados StatusInvest'!$A:$Z,26,0)</f>
        <v>44317.21</v>
      </c>
      <c r="O342" s="33">
        <f>VLOOKUP(M342,'Dados StatusInvest'!$A:$Z,18,0)/100</f>
        <v>0.16969999999999999</v>
      </c>
      <c r="P342" s="37" t="e">
        <f t="shared" si="35"/>
        <v>#N/A</v>
      </c>
      <c r="Q342" s="38">
        <f>IF(ISERROR(1/VLOOKUP(M342,#REF!,6,0)),0,1/VLOOKUP(M342,#REF!,6,0))</f>
        <v>0</v>
      </c>
      <c r="R342" s="39">
        <f t="shared" si="36"/>
        <v>1.0000009999999999</v>
      </c>
      <c r="S342" s="40" t="e">
        <f t="shared" si="37"/>
        <v>#N/A</v>
      </c>
    </row>
    <row r="343" spans="2:19" ht="16.5" x14ac:dyDescent="0.35">
      <c r="B343" s="31" t="s">
        <v>373</v>
      </c>
      <c r="C343" s="32">
        <f>VLOOKUP(B343,'Dados StatusInvest'!$A:$Z,26,0)</f>
        <v>14027.5</v>
      </c>
      <c r="D343" s="33">
        <f>VLOOKUP(B343,'Dados StatusInvest'!$A:$Z,20,0)/100</f>
        <v>0.27589999999999998</v>
      </c>
      <c r="E343" s="5" t="e">
        <f t="shared" si="32"/>
        <v>#N/A</v>
      </c>
      <c r="F343" s="34">
        <f>IF(ISERROR(1/VLOOKUP(B343,#REF!,13,0)),0,1/VLOOKUP(B343,#REF!,13,0))</f>
        <v>0</v>
      </c>
      <c r="G343" s="35">
        <f t="shared" si="33"/>
        <v>1.0000009999999999</v>
      </c>
      <c r="H343" s="36" t="e">
        <f t="shared" si="34"/>
        <v>#N/A</v>
      </c>
      <c r="M343" s="31" t="s">
        <v>373</v>
      </c>
      <c r="N343" s="32">
        <f>VLOOKUP(M343,'Dados StatusInvest'!$A:$Z,26,0)</f>
        <v>14027.5</v>
      </c>
      <c r="O343" s="33">
        <f>VLOOKUP(M343,'Dados StatusInvest'!$A:$Z,18,0)/100</f>
        <v>0.44880000000000003</v>
      </c>
      <c r="P343" s="37" t="e">
        <f t="shared" si="35"/>
        <v>#N/A</v>
      </c>
      <c r="Q343" s="38">
        <f>IF(ISERROR(1/VLOOKUP(M343,#REF!,6,0)),0,1/VLOOKUP(M343,#REF!,6,0))</f>
        <v>0</v>
      </c>
      <c r="R343" s="39">
        <f t="shared" si="36"/>
        <v>1.0000009999999999</v>
      </c>
      <c r="S343" s="40" t="e">
        <f t="shared" si="37"/>
        <v>#N/A</v>
      </c>
    </row>
    <row r="344" spans="2:19" ht="16.5" x14ac:dyDescent="0.35">
      <c r="B344" s="31" t="s">
        <v>294</v>
      </c>
      <c r="C344" s="32">
        <f>VLOOKUP(B344,'Dados StatusInvest'!$A:$Z,26,0)</f>
        <v>130790.46</v>
      </c>
      <c r="D344" s="33">
        <f>VLOOKUP(B344,'Dados StatusInvest'!$A:$Z,20,0)/100</f>
        <v>0.22510000000000002</v>
      </c>
      <c r="E344" s="5" t="e">
        <f t="shared" si="32"/>
        <v>#N/A</v>
      </c>
      <c r="F344" s="34">
        <f>IF(ISERROR(1/VLOOKUP(B344,#REF!,13,0)),0,1/VLOOKUP(B344,#REF!,13,0))</f>
        <v>0</v>
      </c>
      <c r="G344" s="35">
        <f t="shared" si="33"/>
        <v>1.0000009999999999</v>
      </c>
      <c r="H344" s="36" t="e">
        <f t="shared" si="34"/>
        <v>#N/A</v>
      </c>
      <c r="M344" s="31" t="s">
        <v>294</v>
      </c>
      <c r="N344" s="32">
        <f>VLOOKUP(M344,'Dados StatusInvest'!$A:$Z,26,0)</f>
        <v>130790.46</v>
      </c>
      <c r="O344" s="33">
        <f>VLOOKUP(M344,'Dados StatusInvest'!$A:$Z,18,0)/100</f>
        <v>0.2253</v>
      </c>
      <c r="P344" s="37" t="e">
        <f t="shared" si="35"/>
        <v>#N/A</v>
      </c>
      <c r="Q344" s="38">
        <f>IF(ISERROR(1/VLOOKUP(M344,#REF!,6,0)),0,1/VLOOKUP(M344,#REF!,6,0))</f>
        <v>0</v>
      </c>
      <c r="R344" s="39">
        <f t="shared" si="36"/>
        <v>1.0000009999999999</v>
      </c>
      <c r="S344" s="40" t="e">
        <f t="shared" si="37"/>
        <v>#N/A</v>
      </c>
    </row>
    <row r="345" spans="2:19" ht="16.5" x14ac:dyDescent="0.35">
      <c r="B345" s="31" t="s">
        <v>1714</v>
      </c>
      <c r="C345" s="32" t="e">
        <f>VLOOKUP(B345,'Dados StatusInvest'!$A:$Z,26,0)</f>
        <v>#N/A</v>
      </c>
      <c r="D345" s="33" t="e">
        <f>VLOOKUP(B345,'Dados StatusInvest'!$A:$Z,20,0)/100</f>
        <v>#N/A</v>
      </c>
      <c r="E345" s="5" t="e">
        <f t="shared" si="32"/>
        <v>#N/A</v>
      </c>
      <c r="F345" s="34">
        <f>IF(ISERROR(1/VLOOKUP(B345,#REF!,13,0)),0,1/VLOOKUP(B345,#REF!,13,0))</f>
        <v>0</v>
      </c>
      <c r="G345" s="35">
        <f t="shared" si="33"/>
        <v>1.0000009999999999</v>
      </c>
      <c r="H345" s="36" t="e">
        <f t="shared" si="34"/>
        <v>#N/A</v>
      </c>
      <c r="M345" s="31" t="s">
        <v>1714</v>
      </c>
      <c r="N345" s="32" t="e">
        <f>VLOOKUP(M345,'Dados StatusInvest'!$A:$Z,26,0)</f>
        <v>#N/A</v>
      </c>
      <c r="O345" s="33" t="e">
        <f>VLOOKUP(M345,'Dados StatusInvest'!$A:$Z,18,0)/100</f>
        <v>#N/A</v>
      </c>
      <c r="P345" s="37" t="e">
        <f t="shared" si="35"/>
        <v>#N/A</v>
      </c>
      <c r="Q345" s="38">
        <f>IF(ISERROR(1/VLOOKUP(M345,#REF!,6,0)),0,1/VLOOKUP(M345,#REF!,6,0))</f>
        <v>0</v>
      </c>
      <c r="R345" s="39">
        <f t="shared" si="36"/>
        <v>1.0000009999999999</v>
      </c>
      <c r="S345" s="40" t="e">
        <f t="shared" si="37"/>
        <v>#N/A</v>
      </c>
    </row>
    <row r="346" spans="2:19" ht="16.5" x14ac:dyDescent="0.35">
      <c r="B346" s="31" t="s">
        <v>343</v>
      </c>
      <c r="C346" s="32">
        <f>VLOOKUP(B346,'Dados StatusInvest'!$A:$Z,26,0)</f>
        <v>16073.96</v>
      </c>
      <c r="D346" s="33">
        <f>VLOOKUP(B346,'Dados StatusInvest'!$A:$Z,20,0)/100</f>
        <v>9.2200000000000004E-2</v>
      </c>
      <c r="E346" s="5" t="e">
        <f t="shared" si="32"/>
        <v>#N/A</v>
      </c>
      <c r="F346" s="34">
        <f>IF(ISERROR(1/VLOOKUP(B346,#REF!,13,0)),0,1/VLOOKUP(B346,#REF!,13,0))</f>
        <v>0</v>
      </c>
      <c r="G346" s="35">
        <f t="shared" si="33"/>
        <v>1.0000009999999999</v>
      </c>
      <c r="H346" s="36" t="e">
        <f t="shared" si="34"/>
        <v>#N/A</v>
      </c>
      <c r="M346" s="31" t="s">
        <v>343</v>
      </c>
      <c r="N346" s="32">
        <f>VLOOKUP(M346,'Dados StatusInvest'!$A:$Z,26,0)</f>
        <v>16073.96</v>
      </c>
      <c r="O346" s="33">
        <f>VLOOKUP(M346,'Dados StatusInvest'!$A:$Z,18,0)/100</f>
        <v>-0.10619999999999999</v>
      </c>
      <c r="P346" s="37" t="e">
        <f t="shared" si="35"/>
        <v>#N/A</v>
      </c>
      <c r="Q346" s="38">
        <f>IF(ISERROR(1/VLOOKUP(M346,#REF!,6,0)),0,1/VLOOKUP(M346,#REF!,6,0))</f>
        <v>0</v>
      </c>
      <c r="R346" s="39">
        <f t="shared" si="36"/>
        <v>1.0000009999999999</v>
      </c>
      <c r="S346" s="40" t="e">
        <f t="shared" si="37"/>
        <v>#N/A</v>
      </c>
    </row>
    <row r="347" spans="2:19" ht="16.5" x14ac:dyDescent="0.35">
      <c r="B347" s="31" t="s">
        <v>472</v>
      </c>
      <c r="C347" s="32">
        <f>VLOOKUP(B347,'Dados StatusInvest'!$A:$Z,26,0)</f>
        <v>11379.14</v>
      </c>
      <c r="D347" s="33">
        <f>VLOOKUP(B347,'Dados StatusInvest'!$A:$Z,20,0)/100</f>
        <v>0</v>
      </c>
      <c r="E347" s="5" t="e">
        <f t="shared" si="32"/>
        <v>#N/A</v>
      </c>
      <c r="F347" s="34">
        <f>IF(ISERROR(1/VLOOKUP(B347,#REF!,13,0)),0,1/VLOOKUP(B347,#REF!,13,0))</f>
        <v>0</v>
      </c>
      <c r="G347" s="35">
        <f t="shared" si="33"/>
        <v>1.0000009999999999</v>
      </c>
      <c r="H347" s="36" t="e">
        <f t="shared" si="34"/>
        <v>#N/A</v>
      </c>
      <c r="M347" s="31" t="s">
        <v>472</v>
      </c>
      <c r="N347" s="32">
        <f>VLOOKUP(M347,'Dados StatusInvest'!$A:$Z,26,0)</f>
        <v>11379.14</v>
      </c>
      <c r="O347" s="33">
        <f>VLOOKUP(M347,'Dados StatusInvest'!$A:$Z,18,0)/100</f>
        <v>-1.2999999999999999E-3</v>
      </c>
      <c r="P347" s="37" t="e">
        <f t="shared" si="35"/>
        <v>#N/A</v>
      </c>
      <c r="Q347" s="38">
        <f>IF(ISERROR(1/VLOOKUP(M347,#REF!,6,0)),0,1/VLOOKUP(M347,#REF!,6,0))</f>
        <v>0</v>
      </c>
      <c r="R347" s="39">
        <f t="shared" si="36"/>
        <v>1.0000009999999999</v>
      </c>
      <c r="S347" s="40" t="e">
        <f t="shared" si="37"/>
        <v>#N/A</v>
      </c>
    </row>
    <row r="348" spans="2:19" ht="16.5" x14ac:dyDescent="0.35">
      <c r="B348" s="31" t="s">
        <v>353</v>
      </c>
      <c r="C348" s="32">
        <f>VLOOKUP(B348,'Dados StatusInvest'!$A:$Z,26,0)</f>
        <v>19646.810000000001</v>
      </c>
      <c r="D348" s="33">
        <f>VLOOKUP(B348,'Dados StatusInvest'!$A:$Z,20,0)/100</f>
        <v>1.7036000000000002</v>
      </c>
      <c r="E348" s="5" t="e">
        <f t="shared" si="32"/>
        <v>#N/A</v>
      </c>
      <c r="F348" s="34">
        <f>IF(ISERROR(1/VLOOKUP(B348,#REF!,13,0)),0,1/VLOOKUP(B348,#REF!,13,0))</f>
        <v>0</v>
      </c>
      <c r="G348" s="35">
        <f t="shared" si="33"/>
        <v>1.0000009999999999</v>
      </c>
      <c r="H348" s="36" t="e">
        <f t="shared" si="34"/>
        <v>#N/A</v>
      </c>
      <c r="M348" s="31" t="s">
        <v>353</v>
      </c>
      <c r="N348" s="32">
        <f>VLOOKUP(M348,'Dados StatusInvest'!$A:$Z,26,0)</f>
        <v>19646.810000000001</v>
      </c>
      <c r="O348" s="33">
        <f>VLOOKUP(M348,'Dados StatusInvest'!$A:$Z,18,0)/100</f>
        <v>-2.6614</v>
      </c>
      <c r="P348" s="37" t="e">
        <f t="shared" si="35"/>
        <v>#N/A</v>
      </c>
      <c r="Q348" s="38">
        <f>IF(ISERROR(1/VLOOKUP(M348,#REF!,6,0)),0,1/VLOOKUP(M348,#REF!,6,0))</f>
        <v>0</v>
      </c>
      <c r="R348" s="39">
        <f t="shared" si="36"/>
        <v>1.0000009999999999</v>
      </c>
      <c r="S348" s="40" t="e">
        <f t="shared" si="37"/>
        <v>#N/A</v>
      </c>
    </row>
    <row r="349" spans="2:19" ht="16.5" x14ac:dyDescent="0.35">
      <c r="B349" s="31" t="s">
        <v>430</v>
      </c>
      <c r="C349" s="32">
        <f>VLOOKUP(B349,'Dados StatusInvest'!$A:$Z,26,0)</f>
        <v>3350.2</v>
      </c>
      <c r="D349" s="33">
        <f>VLOOKUP(B349,'Dados StatusInvest'!$A:$Z,20,0)/100</f>
        <v>0.19699999999999998</v>
      </c>
      <c r="E349" s="5" t="e">
        <f t="shared" si="32"/>
        <v>#N/A</v>
      </c>
      <c r="F349" s="34">
        <f>IF(ISERROR(1/VLOOKUP(B349,#REF!,13,0)),0,1/VLOOKUP(B349,#REF!,13,0))</f>
        <v>0</v>
      </c>
      <c r="G349" s="35">
        <f t="shared" si="33"/>
        <v>1.0000009999999999</v>
      </c>
      <c r="H349" s="36" t="e">
        <f t="shared" si="34"/>
        <v>#N/A</v>
      </c>
      <c r="M349" s="31" t="s">
        <v>430</v>
      </c>
      <c r="N349" s="32">
        <f>VLOOKUP(M349,'Dados StatusInvest'!$A:$Z,26,0)</f>
        <v>3350.2</v>
      </c>
      <c r="O349" s="33">
        <f>VLOOKUP(M349,'Dados StatusInvest'!$A:$Z,18,0)/100</f>
        <v>0.33079999999999998</v>
      </c>
      <c r="P349" s="37" t="e">
        <f t="shared" si="35"/>
        <v>#N/A</v>
      </c>
      <c r="Q349" s="38">
        <f>IF(ISERROR(1/VLOOKUP(M349,#REF!,6,0)),0,1/VLOOKUP(M349,#REF!,6,0))</f>
        <v>0</v>
      </c>
      <c r="R349" s="39">
        <f t="shared" si="36"/>
        <v>1.0000009999999999</v>
      </c>
      <c r="S349" s="40" t="e">
        <f t="shared" si="37"/>
        <v>#N/A</v>
      </c>
    </row>
    <row r="350" spans="2:19" ht="16.5" x14ac:dyDescent="0.35">
      <c r="B350" s="31" t="s">
        <v>392</v>
      </c>
      <c r="C350" s="32">
        <f>VLOOKUP(B350,'Dados StatusInvest'!$A:$Z,26,0)</f>
        <v>662</v>
      </c>
      <c r="D350" s="33">
        <f>VLOOKUP(B350,'Dados StatusInvest'!$A:$Z,20,0)/100</f>
        <v>0.19699999999999998</v>
      </c>
      <c r="E350" s="5" t="e">
        <f t="shared" si="32"/>
        <v>#N/A</v>
      </c>
      <c r="F350" s="34">
        <f>IF(ISERROR(1/VLOOKUP(B350,#REF!,13,0)),0,1/VLOOKUP(B350,#REF!,13,0))</f>
        <v>0</v>
      </c>
      <c r="G350" s="35">
        <f t="shared" si="33"/>
        <v>1.0000009999999999</v>
      </c>
      <c r="H350" s="36" t="e">
        <f t="shared" si="34"/>
        <v>#N/A</v>
      </c>
      <c r="M350" s="31" t="s">
        <v>392</v>
      </c>
      <c r="N350" s="32">
        <f>VLOOKUP(M350,'Dados StatusInvest'!$A:$Z,26,0)</f>
        <v>662</v>
      </c>
      <c r="O350" s="33">
        <f>VLOOKUP(M350,'Dados StatusInvest'!$A:$Z,18,0)/100</f>
        <v>0.33079999999999998</v>
      </c>
      <c r="P350" s="37" t="e">
        <f t="shared" si="35"/>
        <v>#N/A</v>
      </c>
      <c r="Q350" s="38">
        <f>IF(ISERROR(1/VLOOKUP(M350,#REF!,6,0)),0,1/VLOOKUP(M350,#REF!,6,0))</f>
        <v>0</v>
      </c>
      <c r="R350" s="39">
        <f t="shared" si="36"/>
        <v>1.0000009999999999</v>
      </c>
      <c r="S350" s="40" t="e">
        <f t="shared" si="37"/>
        <v>#N/A</v>
      </c>
    </row>
    <row r="351" spans="2:19" ht="16.5" x14ac:dyDescent="0.35">
      <c r="B351" s="31" t="s">
        <v>483</v>
      </c>
      <c r="C351" s="32">
        <f>VLOOKUP(B351,'Dados StatusInvest'!$A:$Z,26,0)</f>
        <v>8001</v>
      </c>
      <c r="D351" s="33">
        <f>VLOOKUP(B351,'Dados StatusInvest'!$A:$Z,20,0)/100</f>
        <v>2.8500000000000001E-2</v>
      </c>
      <c r="E351" s="5" t="e">
        <f t="shared" si="32"/>
        <v>#N/A</v>
      </c>
      <c r="F351" s="34">
        <f>IF(ISERROR(1/VLOOKUP(B351,#REF!,13,0)),0,1/VLOOKUP(B351,#REF!,13,0))</f>
        <v>0</v>
      </c>
      <c r="G351" s="35">
        <f t="shared" si="33"/>
        <v>1.0000009999999999</v>
      </c>
      <c r="H351" s="36" t="e">
        <f t="shared" si="34"/>
        <v>#N/A</v>
      </c>
      <c r="M351" s="31" t="s">
        <v>483</v>
      </c>
      <c r="N351" s="32">
        <f>VLOOKUP(M351,'Dados StatusInvest'!$A:$Z,26,0)</f>
        <v>8001</v>
      </c>
      <c r="O351" s="33">
        <f>VLOOKUP(M351,'Dados StatusInvest'!$A:$Z,18,0)/100</f>
        <v>-2.87E-2</v>
      </c>
      <c r="P351" s="37" t="e">
        <f t="shared" si="35"/>
        <v>#N/A</v>
      </c>
      <c r="Q351" s="38">
        <f>IF(ISERROR(1/VLOOKUP(M351,#REF!,6,0)),0,1/VLOOKUP(M351,#REF!,6,0))</f>
        <v>0</v>
      </c>
      <c r="R351" s="39">
        <f t="shared" si="36"/>
        <v>1.0000009999999999</v>
      </c>
      <c r="S351" s="40" t="e">
        <f t="shared" si="37"/>
        <v>#N/A</v>
      </c>
    </row>
    <row r="352" spans="2:19" ht="16.5" x14ac:dyDescent="0.35">
      <c r="B352" s="31" t="s">
        <v>455</v>
      </c>
      <c r="C352" s="32">
        <f>VLOOKUP(B352,'Dados StatusInvest'!$A:$Z,26,0)</f>
        <v>22760.5</v>
      </c>
      <c r="D352" s="33">
        <f>VLOOKUP(B352,'Dados StatusInvest'!$A:$Z,20,0)/100</f>
        <v>7.3099999999999998E-2</v>
      </c>
      <c r="E352" s="5" t="e">
        <f t="shared" si="32"/>
        <v>#N/A</v>
      </c>
      <c r="F352" s="34">
        <f>IF(ISERROR(1/VLOOKUP(B352,#REF!,13,0)),0,1/VLOOKUP(B352,#REF!,13,0))</f>
        <v>0</v>
      </c>
      <c r="G352" s="35">
        <f t="shared" si="33"/>
        <v>1.0000009999999999</v>
      </c>
      <c r="H352" s="36" t="e">
        <f t="shared" si="34"/>
        <v>#N/A</v>
      </c>
      <c r="M352" s="31" t="s">
        <v>455</v>
      </c>
      <c r="N352" s="32">
        <f>VLOOKUP(M352,'Dados StatusInvest'!$A:$Z,26,0)</f>
        <v>22760.5</v>
      </c>
      <c r="O352" s="33">
        <f>VLOOKUP(M352,'Dados StatusInvest'!$A:$Z,18,0)/100</f>
        <v>2.8500000000000001E-2</v>
      </c>
      <c r="P352" s="37" t="e">
        <f t="shared" si="35"/>
        <v>#N/A</v>
      </c>
      <c r="Q352" s="38">
        <f>IF(ISERROR(1/VLOOKUP(M352,#REF!,6,0)),0,1/VLOOKUP(M352,#REF!,6,0))</f>
        <v>0</v>
      </c>
      <c r="R352" s="39">
        <f t="shared" si="36"/>
        <v>1.0000009999999999</v>
      </c>
      <c r="S352" s="40" t="e">
        <f t="shared" si="37"/>
        <v>#N/A</v>
      </c>
    </row>
    <row r="353" spans="2:19" ht="16.5" x14ac:dyDescent="0.35">
      <c r="B353" s="31" t="s">
        <v>426</v>
      </c>
      <c r="C353" s="32">
        <f>VLOOKUP(B353,'Dados StatusInvest'!$A:$Z,26,0)</f>
        <v>12302.92</v>
      </c>
      <c r="D353" s="33">
        <f>VLOOKUP(B353,'Dados StatusInvest'!$A:$Z,20,0)/100</f>
        <v>0.19510000000000002</v>
      </c>
      <c r="E353" s="5" t="e">
        <f t="shared" si="32"/>
        <v>#N/A</v>
      </c>
      <c r="F353" s="34">
        <f>IF(ISERROR(1/VLOOKUP(B353,#REF!,13,0)),0,1/VLOOKUP(B353,#REF!,13,0))</f>
        <v>0</v>
      </c>
      <c r="G353" s="35">
        <f t="shared" si="33"/>
        <v>1.0000009999999999</v>
      </c>
      <c r="H353" s="36" t="e">
        <f t="shared" si="34"/>
        <v>#N/A</v>
      </c>
      <c r="M353" s="31" t="s">
        <v>426</v>
      </c>
      <c r="N353" s="32">
        <f>VLOOKUP(M353,'Dados StatusInvest'!$A:$Z,26,0)</f>
        <v>12302.92</v>
      </c>
      <c r="O353" s="33">
        <f>VLOOKUP(M353,'Dados StatusInvest'!$A:$Z,18,0)/100</f>
        <v>0.2298</v>
      </c>
      <c r="P353" s="37" t="e">
        <f t="shared" si="35"/>
        <v>#N/A</v>
      </c>
      <c r="Q353" s="38">
        <f>IF(ISERROR(1/VLOOKUP(M353,#REF!,6,0)),0,1/VLOOKUP(M353,#REF!,6,0))</f>
        <v>0</v>
      </c>
      <c r="R353" s="39">
        <f t="shared" si="36"/>
        <v>1.0000009999999999</v>
      </c>
      <c r="S353" s="40" t="e">
        <f t="shared" si="37"/>
        <v>#N/A</v>
      </c>
    </row>
    <row r="354" spans="2:19" ht="16.5" x14ac:dyDescent="0.35">
      <c r="B354" s="31" t="s">
        <v>450</v>
      </c>
      <c r="C354" s="32">
        <f>VLOOKUP(B354,'Dados StatusInvest'!$A:$Z,26,0)</f>
        <v>8730</v>
      </c>
      <c r="D354" s="33">
        <f>VLOOKUP(B354,'Dados StatusInvest'!$A:$Z,20,0)/100</f>
        <v>0.11869999999999999</v>
      </c>
      <c r="E354" s="5" t="e">
        <f t="shared" si="32"/>
        <v>#N/A</v>
      </c>
      <c r="F354" s="34">
        <f>IF(ISERROR(1/VLOOKUP(B354,#REF!,13,0)),0,1/VLOOKUP(B354,#REF!,13,0))</f>
        <v>0</v>
      </c>
      <c r="G354" s="35">
        <f t="shared" si="33"/>
        <v>1.0000009999999999</v>
      </c>
      <c r="H354" s="36" t="e">
        <f t="shared" si="34"/>
        <v>#N/A</v>
      </c>
      <c r="M354" s="31" t="s">
        <v>450</v>
      </c>
      <c r="N354" s="32">
        <f>VLOOKUP(M354,'Dados StatusInvest'!$A:$Z,26,0)</f>
        <v>8730</v>
      </c>
      <c r="O354" s="33">
        <f>VLOOKUP(M354,'Dados StatusInvest'!$A:$Z,18,0)/100</f>
        <v>-0.20530000000000001</v>
      </c>
      <c r="P354" s="37" t="e">
        <f t="shared" si="35"/>
        <v>#N/A</v>
      </c>
      <c r="Q354" s="38">
        <f>IF(ISERROR(1/VLOOKUP(M354,#REF!,6,0)),0,1/VLOOKUP(M354,#REF!,6,0))</f>
        <v>0</v>
      </c>
      <c r="R354" s="39">
        <f t="shared" si="36"/>
        <v>1.0000009999999999</v>
      </c>
      <c r="S354" s="40" t="e">
        <f t="shared" si="37"/>
        <v>#N/A</v>
      </c>
    </row>
    <row r="355" spans="2:19" ht="16.5" x14ac:dyDescent="0.35">
      <c r="B355" s="31" t="s">
        <v>491</v>
      </c>
      <c r="C355" s="32">
        <f>VLOOKUP(B355,'Dados StatusInvest'!$A:$Z,26,0)</f>
        <v>1733.5</v>
      </c>
      <c r="D355" s="33">
        <f>VLOOKUP(B355,'Dados StatusInvest'!$A:$Z,20,0)/100</f>
        <v>0</v>
      </c>
      <c r="E355" s="5" t="e">
        <f t="shared" si="32"/>
        <v>#N/A</v>
      </c>
      <c r="F355" s="34">
        <f>IF(ISERROR(1/VLOOKUP(B355,#REF!,13,0)),0,1/VLOOKUP(B355,#REF!,13,0))</f>
        <v>0</v>
      </c>
      <c r="G355" s="35">
        <f t="shared" si="33"/>
        <v>1.0000009999999999</v>
      </c>
      <c r="H355" s="36" t="e">
        <f t="shared" si="34"/>
        <v>#N/A</v>
      </c>
      <c r="M355" s="31" t="s">
        <v>491</v>
      </c>
      <c r="N355" s="32">
        <f>VLOOKUP(M355,'Dados StatusInvest'!$A:$Z,26,0)</f>
        <v>1733.5</v>
      </c>
      <c r="O355" s="33">
        <f>VLOOKUP(M355,'Dados StatusInvest'!$A:$Z,18,0)/100</f>
        <v>8.77E-2</v>
      </c>
      <c r="P355" s="37" t="e">
        <f t="shared" si="35"/>
        <v>#N/A</v>
      </c>
      <c r="Q355" s="38">
        <f>IF(ISERROR(1/VLOOKUP(M355,#REF!,6,0)),0,1/VLOOKUP(M355,#REF!,6,0))</f>
        <v>0</v>
      </c>
      <c r="R355" s="39">
        <f t="shared" si="36"/>
        <v>1.0000009999999999</v>
      </c>
      <c r="S355" s="40" t="e">
        <f t="shared" si="37"/>
        <v>#N/A</v>
      </c>
    </row>
    <row r="356" spans="2:19" ht="16.5" x14ac:dyDescent="0.35">
      <c r="B356" s="31" t="s">
        <v>492</v>
      </c>
      <c r="C356" s="32">
        <f>VLOOKUP(B356,'Dados StatusInvest'!$A:$Z,26,0)</f>
        <v>26014.3</v>
      </c>
      <c r="D356" s="33">
        <f>VLOOKUP(B356,'Dados StatusInvest'!$A:$Z,20,0)/100</f>
        <v>0</v>
      </c>
      <c r="E356" s="5" t="e">
        <f t="shared" si="32"/>
        <v>#N/A</v>
      </c>
      <c r="F356" s="34">
        <f>IF(ISERROR(1/VLOOKUP(B356,#REF!,13,0)),0,1/VLOOKUP(B356,#REF!,13,0))</f>
        <v>0</v>
      </c>
      <c r="G356" s="35">
        <f t="shared" si="33"/>
        <v>1.0000009999999999</v>
      </c>
      <c r="H356" s="36" t="e">
        <f t="shared" si="34"/>
        <v>#N/A</v>
      </c>
      <c r="M356" s="31" t="s">
        <v>492</v>
      </c>
      <c r="N356" s="32">
        <f>VLOOKUP(M356,'Dados StatusInvest'!$A:$Z,26,0)</f>
        <v>26014.3</v>
      </c>
      <c r="O356" s="33">
        <f>VLOOKUP(M356,'Dados StatusInvest'!$A:$Z,18,0)/100</f>
        <v>3.0999999999999999E-3</v>
      </c>
      <c r="P356" s="37" t="e">
        <f t="shared" si="35"/>
        <v>#N/A</v>
      </c>
      <c r="Q356" s="38">
        <f>IF(ISERROR(1/VLOOKUP(M356,#REF!,6,0)),0,1/VLOOKUP(M356,#REF!,6,0))</f>
        <v>0</v>
      </c>
      <c r="R356" s="39">
        <f t="shared" si="36"/>
        <v>1.0000009999999999</v>
      </c>
      <c r="S356" s="40" t="e">
        <f t="shared" si="37"/>
        <v>#N/A</v>
      </c>
    </row>
    <row r="357" spans="2:19" ht="16.5" x14ac:dyDescent="0.35">
      <c r="B357" s="31" t="s">
        <v>438</v>
      </c>
      <c r="C357" s="32">
        <f>VLOOKUP(B357,'Dados StatusInvest'!$A:$Z,26,0)</f>
        <v>56931.94</v>
      </c>
      <c r="D357" s="33">
        <f>VLOOKUP(B357,'Dados StatusInvest'!$A:$Z,20,0)/100</f>
        <v>0.10580000000000001</v>
      </c>
      <c r="E357" s="5" t="e">
        <f t="shared" si="32"/>
        <v>#N/A</v>
      </c>
      <c r="F357" s="34">
        <f>IF(ISERROR(1/VLOOKUP(B357,#REF!,13,0)),0,1/VLOOKUP(B357,#REF!,13,0))</f>
        <v>0</v>
      </c>
      <c r="G357" s="35">
        <f t="shared" si="33"/>
        <v>1.0000009999999999</v>
      </c>
      <c r="H357" s="36" t="e">
        <f t="shared" si="34"/>
        <v>#N/A</v>
      </c>
      <c r="M357" s="31" t="s">
        <v>438</v>
      </c>
      <c r="N357" s="32">
        <f>VLOOKUP(M357,'Dados StatusInvest'!$A:$Z,26,0)</f>
        <v>56931.94</v>
      </c>
      <c r="O357" s="33">
        <f>VLOOKUP(M357,'Dados StatusInvest'!$A:$Z,18,0)/100</f>
        <v>0.1898</v>
      </c>
      <c r="P357" s="37" t="e">
        <f t="shared" si="35"/>
        <v>#N/A</v>
      </c>
      <c r="Q357" s="38">
        <f>IF(ISERROR(1/VLOOKUP(M357,#REF!,6,0)),0,1/VLOOKUP(M357,#REF!,6,0))</f>
        <v>0</v>
      </c>
      <c r="R357" s="39">
        <f t="shared" si="36"/>
        <v>1.0000009999999999</v>
      </c>
      <c r="S357" s="40" t="e">
        <f t="shared" si="37"/>
        <v>#N/A</v>
      </c>
    </row>
    <row r="358" spans="2:19" ht="16.5" x14ac:dyDescent="0.35">
      <c r="B358" s="31" t="s">
        <v>419</v>
      </c>
      <c r="C358" s="32">
        <f>VLOOKUP(B358,'Dados StatusInvest'!$A:$Z,26,0)</f>
        <v>5096.13</v>
      </c>
      <c r="D358" s="33">
        <f>VLOOKUP(B358,'Dados StatusInvest'!$A:$Z,20,0)/100</f>
        <v>3.7100000000000001E-2</v>
      </c>
      <c r="E358" s="5" t="e">
        <f t="shared" si="32"/>
        <v>#N/A</v>
      </c>
      <c r="F358" s="34">
        <f>IF(ISERROR(1/VLOOKUP(B358,#REF!,13,0)),0,1/VLOOKUP(B358,#REF!,13,0))</f>
        <v>0</v>
      </c>
      <c r="G358" s="35">
        <f t="shared" si="33"/>
        <v>1.0000009999999999</v>
      </c>
      <c r="H358" s="36" t="e">
        <f t="shared" si="34"/>
        <v>#N/A</v>
      </c>
      <c r="M358" s="31" t="s">
        <v>419</v>
      </c>
      <c r="N358" s="32">
        <f>VLOOKUP(M358,'Dados StatusInvest'!$A:$Z,26,0)</f>
        <v>5096.13</v>
      </c>
      <c r="O358" s="33">
        <f>VLOOKUP(M358,'Dados StatusInvest'!$A:$Z,18,0)/100</f>
        <v>0.40590000000000004</v>
      </c>
      <c r="P358" s="37" t="e">
        <f t="shared" si="35"/>
        <v>#N/A</v>
      </c>
      <c r="Q358" s="38">
        <f>IF(ISERROR(1/VLOOKUP(M358,#REF!,6,0)),0,1/VLOOKUP(M358,#REF!,6,0))</f>
        <v>0</v>
      </c>
      <c r="R358" s="39">
        <f t="shared" si="36"/>
        <v>1.0000009999999999</v>
      </c>
      <c r="S358" s="40" t="e">
        <f t="shared" si="37"/>
        <v>#N/A</v>
      </c>
    </row>
    <row r="359" spans="2:19" ht="16.5" x14ac:dyDescent="0.35">
      <c r="B359" s="31" t="s">
        <v>436</v>
      </c>
      <c r="C359" s="32">
        <f>VLOOKUP(B359,'Dados StatusInvest'!$A:$Z,26,0)</f>
        <v>13199.5</v>
      </c>
      <c r="D359" s="33">
        <f>VLOOKUP(B359,'Dados StatusInvest'!$A:$Z,20,0)/100</f>
        <v>0.20739999999999997</v>
      </c>
      <c r="E359" s="5" t="e">
        <f t="shared" si="32"/>
        <v>#N/A</v>
      </c>
      <c r="F359" s="34">
        <f>IF(ISERROR(1/VLOOKUP(B359,#REF!,13,0)),0,1/VLOOKUP(B359,#REF!,13,0))</f>
        <v>0</v>
      </c>
      <c r="G359" s="35">
        <f t="shared" si="33"/>
        <v>1.0000009999999999</v>
      </c>
      <c r="H359" s="36" t="e">
        <f t="shared" si="34"/>
        <v>#N/A</v>
      </c>
      <c r="M359" s="31" t="s">
        <v>436</v>
      </c>
      <c r="N359" s="32">
        <f>VLOOKUP(M359,'Dados StatusInvest'!$A:$Z,26,0)</f>
        <v>13199.5</v>
      </c>
      <c r="O359" s="33">
        <f>VLOOKUP(M359,'Dados StatusInvest'!$A:$Z,18,0)/100</f>
        <v>0.21690000000000001</v>
      </c>
      <c r="P359" s="37" t="e">
        <f t="shared" si="35"/>
        <v>#N/A</v>
      </c>
      <c r="Q359" s="38">
        <f>IF(ISERROR(1/VLOOKUP(M359,#REF!,6,0)),0,1/VLOOKUP(M359,#REF!,6,0))</f>
        <v>0</v>
      </c>
      <c r="R359" s="39">
        <f t="shared" si="36"/>
        <v>1.0000009999999999</v>
      </c>
      <c r="S359" s="40" t="e">
        <f t="shared" si="37"/>
        <v>#N/A</v>
      </c>
    </row>
    <row r="360" spans="2:19" ht="16.5" x14ac:dyDescent="0.35">
      <c r="B360" s="31" t="s">
        <v>504</v>
      </c>
      <c r="C360" s="32">
        <f>VLOOKUP(B360,'Dados StatusInvest'!$A:$Z,26,0)</f>
        <v>5389.38</v>
      </c>
      <c r="D360" s="33">
        <f>VLOOKUP(B360,'Dados StatusInvest'!$A:$Z,20,0)/100</f>
        <v>0</v>
      </c>
      <c r="E360" s="5" t="e">
        <f t="shared" si="32"/>
        <v>#N/A</v>
      </c>
      <c r="F360" s="34">
        <f>IF(ISERROR(1/VLOOKUP(B360,#REF!,13,0)),0,1/VLOOKUP(B360,#REF!,13,0))</f>
        <v>0</v>
      </c>
      <c r="G360" s="35">
        <f t="shared" si="33"/>
        <v>1.0000009999999999</v>
      </c>
      <c r="H360" s="36" t="e">
        <f t="shared" si="34"/>
        <v>#N/A</v>
      </c>
      <c r="M360" s="31" t="s">
        <v>504</v>
      </c>
      <c r="N360" s="32">
        <f>VLOOKUP(M360,'Dados StatusInvest'!$A:$Z,26,0)</f>
        <v>5389.38</v>
      </c>
      <c r="O360" s="33">
        <f>VLOOKUP(M360,'Dados StatusInvest'!$A:$Z,18,0)/100</f>
        <v>-1.2999999999999999E-3</v>
      </c>
      <c r="P360" s="37" t="e">
        <f t="shared" si="35"/>
        <v>#N/A</v>
      </c>
      <c r="Q360" s="38">
        <f>IF(ISERROR(1/VLOOKUP(M360,#REF!,6,0)),0,1/VLOOKUP(M360,#REF!,6,0))</f>
        <v>0</v>
      </c>
      <c r="R360" s="39">
        <f t="shared" si="36"/>
        <v>1.0000009999999999</v>
      </c>
      <c r="S360" s="40" t="e">
        <f t="shared" si="37"/>
        <v>#N/A</v>
      </c>
    </row>
    <row r="361" spans="2:19" ht="16.5" x14ac:dyDescent="0.35">
      <c r="B361" s="31" t="s">
        <v>391</v>
      </c>
      <c r="C361" s="32">
        <f>VLOOKUP(B361,'Dados StatusInvest'!$A:$Z,26,0)</f>
        <v>260577.04</v>
      </c>
      <c r="D361" s="33">
        <f>VLOOKUP(B361,'Dados StatusInvest'!$A:$Z,20,0)/100</f>
        <v>0.20100000000000001</v>
      </c>
      <c r="E361" s="5" t="e">
        <f t="shared" si="32"/>
        <v>#N/A</v>
      </c>
      <c r="F361" s="34">
        <f>IF(ISERROR(1/VLOOKUP(B361,#REF!,13,0)),0,1/VLOOKUP(B361,#REF!,13,0))</f>
        <v>0</v>
      </c>
      <c r="G361" s="35">
        <f t="shared" si="33"/>
        <v>1.0000009999999999</v>
      </c>
      <c r="H361" s="36" t="e">
        <f t="shared" si="34"/>
        <v>#N/A</v>
      </c>
      <c r="M361" s="31" t="s">
        <v>391</v>
      </c>
      <c r="N361" s="32">
        <f>VLOOKUP(M361,'Dados StatusInvest'!$A:$Z,26,0)</f>
        <v>260577.04</v>
      </c>
      <c r="O361" s="33">
        <f>VLOOKUP(M361,'Dados StatusInvest'!$A:$Z,18,0)/100</f>
        <v>0.39329999999999998</v>
      </c>
      <c r="P361" s="37" t="e">
        <f t="shared" si="35"/>
        <v>#N/A</v>
      </c>
      <c r="Q361" s="38">
        <f>IF(ISERROR(1/VLOOKUP(M361,#REF!,6,0)),0,1/VLOOKUP(M361,#REF!,6,0))</f>
        <v>0</v>
      </c>
      <c r="R361" s="39">
        <f t="shared" si="36"/>
        <v>1.0000009999999999</v>
      </c>
      <c r="S361" s="40" t="e">
        <f t="shared" si="37"/>
        <v>#N/A</v>
      </c>
    </row>
    <row r="362" spans="2:19" ht="16.5" x14ac:dyDescent="0.35">
      <c r="B362" s="31" t="s">
        <v>418</v>
      </c>
      <c r="C362" s="32">
        <f>VLOOKUP(B362,'Dados StatusInvest'!$A:$Z,26,0)</f>
        <v>27271.15</v>
      </c>
      <c r="D362" s="33">
        <f>VLOOKUP(B362,'Dados StatusInvest'!$A:$Z,20,0)/100</f>
        <v>-8.9999999999999998E-4</v>
      </c>
      <c r="E362" s="5" t="e">
        <f t="shared" si="32"/>
        <v>#N/A</v>
      </c>
      <c r="F362" s="34">
        <f>IF(ISERROR(1/VLOOKUP(B362,#REF!,13,0)),0,1/VLOOKUP(B362,#REF!,13,0))</f>
        <v>0</v>
      </c>
      <c r="G362" s="35">
        <f t="shared" si="33"/>
        <v>1.0000009999999999</v>
      </c>
      <c r="H362" s="36" t="e">
        <f t="shared" si="34"/>
        <v>#N/A</v>
      </c>
      <c r="M362" s="31" t="s">
        <v>418</v>
      </c>
      <c r="N362" s="32">
        <f>VLOOKUP(M362,'Dados StatusInvest'!$A:$Z,26,0)</f>
        <v>27271.15</v>
      </c>
      <c r="O362" s="33">
        <f>VLOOKUP(M362,'Dados StatusInvest'!$A:$Z,18,0)/100</f>
        <v>4.82E-2</v>
      </c>
      <c r="P362" s="37" t="e">
        <f t="shared" si="35"/>
        <v>#N/A</v>
      </c>
      <c r="Q362" s="38">
        <f>IF(ISERROR(1/VLOOKUP(M362,#REF!,6,0)),0,1/VLOOKUP(M362,#REF!,6,0))</f>
        <v>0</v>
      </c>
      <c r="R362" s="39">
        <f t="shared" si="36"/>
        <v>1.0000009999999999</v>
      </c>
      <c r="S362" s="40" t="e">
        <f t="shared" si="37"/>
        <v>#N/A</v>
      </c>
    </row>
    <row r="363" spans="2:19" ht="16.5" x14ac:dyDescent="0.35">
      <c r="B363" s="31" t="s">
        <v>494</v>
      </c>
      <c r="C363" s="32">
        <f>VLOOKUP(B363,'Dados StatusInvest'!$A:$Z,26,0)</f>
        <v>25198</v>
      </c>
      <c r="D363" s="33">
        <f>VLOOKUP(B363,'Dados StatusInvest'!$A:$Z,20,0)/100</f>
        <v>0.15439999999999998</v>
      </c>
      <c r="E363" s="5" t="e">
        <f t="shared" si="32"/>
        <v>#N/A</v>
      </c>
      <c r="F363" s="34">
        <f>IF(ISERROR(1/VLOOKUP(B363,#REF!,13,0)),0,1/VLOOKUP(B363,#REF!,13,0))</f>
        <v>0</v>
      </c>
      <c r="G363" s="35">
        <f t="shared" si="33"/>
        <v>1.0000009999999999</v>
      </c>
      <c r="H363" s="36" t="e">
        <f t="shared" si="34"/>
        <v>#N/A</v>
      </c>
      <c r="M363" s="31" t="s">
        <v>494</v>
      </c>
      <c r="N363" s="32">
        <f>VLOOKUP(M363,'Dados StatusInvest'!$A:$Z,26,0)</f>
        <v>25198</v>
      </c>
      <c r="O363" s="33">
        <f>VLOOKUP(M363,'Dados StatusInvest'!$A:$Z,18,0)/100</f>
        <v>0.28220000000000001</v>
      </c>
      <c r="P363" s="37" t="e">
        <f t="shared" si="35"/>
        <v>#N/A</v>
      </c>
      <c r="Q363" s="38">
        <f>IF(ISERROR(1/VLOOKUP(M363,#REF!,6,0)),0,1/VLOOKUP(M363,#REF!,6,0))</f>
        <v>0</v>
      </c>
      <c r="R363" s="39">
        <f t="shared" si="36"/>
        <v>1.0000009999999999</v>
      </c>
      <c r="S363" s="40" t="e">
        <f t="shared" si="37"/>
        <v>#N/A</v>
      </c>
    </row>
    <row r="364" spans="2:19" ht="16.5" x14ac:dyDescent="0.35">
      <c r="B364" s="31" t="s">
        <v>444</v>
      </c>
      <c r="C364" s="32">
        <f>VLOOKUP(B364,'Dados StatusInvest'!$A:$Z,26,0)</f>
        <v>13813.64</v>
      </c>
      <c r="D364" s="33">
        <f>VLOOKUP(B364,'Dados StatusInvest'!$A:$Z,20,0)/100</f>
        <v>-1.1000000000000001E-2</v>
      </c>
      <c r="E364" s="5" t="e">
        <f t="shared" si="32"/>
        <v>#N/A</v>
      </c>
      <c r="F364" s="34">
        <f>IF(ISERROR(1/VLOOKUP(B364,#REF!,13,0)),0,1/VLOOKUP(B364,#REF!,13,0))</f>
        <v>0</v>
      </c>
      <c r="G364" s="35">
        <f t="shared" si="33"/>
        <v>1.0000009999999999</v>
      </c>
      <c r="H364" s="36" t="e">
        <f t="shared" si="34"/>
        <v>#N/A</v>
      </c>
      <c r="M364" s="31" t="s">
        <v>444</v>
      </c>
      <c r="N364" s="32">
        <f>VLOOKUP(M364,'Dados StatusInvest'!$A:$Z,26,0)</f>
        <v>13813.64</v>
      </c>
      <c r="O364" s="33">
        <f>VLOOKUP(M364,'Dados StatusInvest'!$A:$Z,18,0)/100</f>
        <v>-1E-4</v>
      </c>
      <c r="P364" s="37" t="e">
        <f t="shared" si="35"/>
        <v>#N/A</v>
      </c>
      <c r="Q364" s="38">
        <f>IF(ISERROR(1/VLOOKUP(M364,#REF!,6,0)),0,1/VLOOKUP(M364,#REF!,6,0))</f>
        <v>0</v>
      </c>
      <c r="R364" s="39">
        <f t="shared" si="36"/>
        <v>1.0000009999999999</v>
      </c>
      <c r="S364" s="40" t="e">
        <f t="shared" si="37"/>
        <v>#N/A</v>
      </c>
    </row>
    <row r="365" spans="2:19" ht="16.5" x14ac:dyDescent="0.35">
      <c r="B365" s="31" t="s">
        <v>446</v>
      </c>
      <c r="C365" s="32">
        <f>VLOOKUP(B365,'Dados StatusInvest'!$A:$Z,26,0)</f>
        <v>39595.599999999999</v>
      </c>
      <c r="D365" s="33">
        <f>VLOOKUP(B365,'Dados StatusInvest'!$A:$Z,20,0)/100</f>
        <v>4.1900000000000007E-2</v>
      </c>
      <c r="E365" s="5" t="e">
        <f t="shared" si="32"/>
        <v>#N/A</v>
      </c>
      <c r="F365" s="34">
        <f>IF(ISERROR(1/VLOOKUP(B365,#REF!,13,0)),0,1/VLOOKUP(B365,#REF!,13,0))</f>
        <v>0</v>
      </c>
      <c r="G365" s="35">
        <f t="shared" si="33"/>
        <v>1.0000009999999999</v>
      </c>
      <c r="H365" s="36" t="e">
        <f t="shared" si="34"/>
        <v>#N/A</v>
      </c>
      <c r="M365" s="31" t="s">
        <v>446</v>
      </c>
      <c r="N365" s="32">
        <f>VLOOKUP(M365,'Dados StatusInvest'!$A:$Z,26,0)</f>
        <v>39595.599999999999</v>
      </c>
      <c r="O365" s="33">
        <f>VLOOKUP(M365,'Dados StatusInvest'!$A:$Z,18,0)/100</f>
        <v>5.5399999999999998E-2</v>
      </c>
      <c r="P365" s="37" t="e">
        <f t="shared" si="35"/>
        <v>#N/A</v>
      </c>
      <c r="Q365" s="38">
        <f>IF(ISERROR(1/VLOOKUP(M365,#REF!,6,0)),0,1/VLOOKUP(M365,#REF!,6,0))</f>
        <v>0</v>
      </c>
      <c r="R365" s="39">
        <f t="shared" si="36"/>
        <v>1.0000009999999999</v>
      </c>
      <c r="S365" s="40" t="e">
        <f t="shared" si="37"/>
        <v>#N/A</v>
      </c>
    </row>
    <row r="366" spans="2:19" ht="16.5" x14ac:dyDescent="0.35">
      <c r="B366" s="31" t="s">
        <v>411</v>
      </c>
      <c r="C366" s="32">
        <f>VLOOKUP(B366,'Dados StatusInvest'!$A:$Z,26,0)</f>
        <v>9036.67</v>
      </c>
      <c r="D366" s="33">
        <f>VLOOKUP(B366,'Dados StatusInvest'!$A:$Z,20,0)/100</f>
        <v>-7.3599999999999999E-2</v>
      </c>
      <c r="E366" s="5" t="e">
        <f t="shared" si="32"/>
        <v>#N/A</v>
      </c>
      <c r="F366" s="34">
        <f>IF(ISERROR(1/VLOOKUP(B366,#REF!,13,0)),0,1/VLOOKUP(B366,#REF!,13,0))</f>
        <v>0</v>
      </c>
      <c r="G366" s="35">
        <f t="shared" si="33"/>
        <v>1.0000009999999999</v>
      </c>
      <c r="H366" s="36" t="e">
        <f t="shared" si="34"/>
        <v>#N/A</v>
      </c>
      <c r="M366" s="31" t="s">
        <v>411</v>
      </c>
      <c r="N366" s="32">
        <f>VLOOKUP(M366,'Dados StatusInvest'!$A:$Z,26,0)</f>
        <v>9036.67</v>
      </c>
      <c r="O366" s="33">
        <f>VLOOKUP(M366,'Dados StatusInvest'!$A:$Z,18,0)/100</f>
        <v>-0.12279999999999999</v>
      </c>
      <c r="P366" s="37" t="e">
        <f t="shared" si="35"/>
        <v>#N/A</v>
      </c>
      <c r="Q366" s="38">
        <f>IF(ISERROR(1/VLOOKUP(M366,#REF!,6,0)),0,1/VLOOKUP(M366,#REF!,6,0))</f>
        <v>0</v>
      </c>
      <c r="R366" s="39">
        <f t="shared" si="36"/>
        <v>1.0000009999999999</v>
      </c>
      <c r="S366" s="40" t="e">
        <f t="shared" si="37"/>
        <v>#N/A</v>
      </c>
    </row>
    <row r="367" spans="2:19" ht="16.5" x14ac:dyDescent="0.35">
      <c r="B367" s="31" t="s">
        <v>348</v>
      </c>
      <c r="C367" s="32">
        <f>VLOOKUP(B367,'Dados StatusInvest'!$A:$Z,26,0)</f>
        <v>34716.89</v>
      </c>
      <c r="D367" s="33">
        <f>VLOOKUP(B367,'Dados StatusInvest'!$A:$Z,20,0)/100</f>
        <v>-0.14630000000000001</v>
      </c>
      <c r="E367" s="5" t="e">
        <f t="shared" si="32"/>
        <v>#N/A</v>
      </c>
      <c r="F367" s="34">
        <f>IF(ISERROR(1/VLOOKUP(B367,#REF!,13,0)),0,1/VLOOKUP(B367,#REF!,13,0))</f>
        <v>0</v>
      </c>
      <c r="G367" s="35">
        <f t="shared" si="33"/>
        <v>1.0000009999999999</v>
      </c>
      <c r="H367" s="36" t="e">
        <f t="shared" si="34"/>
        <v>#N/A</v>
      </c>
      <c r="M367" s="31" t="s">
        <v>348</v>
      </c>
      <c r="N367" s="32">
        <f>VLOOKUP(M367,'Dados StatusInvest'!$A:$Z,26,0)</f>
        <v>34716.89</v>
      </c>
      <c r="O367" s="33">
        <f>VLOOKUP(M367,'Dados StatusInvest'!$A:$Z,18,0)/100</f>
        <v>-5.7200000000000001E-2</v>
      </c>
      <c r="P367" s="37" t="e">
        <f t="shared" si="35"/>
        <v>#N/A</v>
      </c>
      <c r="Q367" s="38">
        <f>IF(ISERROR(1/VLOOKUP(M367,#REF!,6,0)),0,1/VLOOKUP(M367,#REF!,6,0))</f>
        <v>0</v>
      </c>
      <c r="R367" s="39">
        <f t="shared" si="36"/>
        <v>1.0000009999999999</v>
      </c>
      <c r="S367" s="40" t="e">
        <f t="shared" si="37"/>
        <v>#N/A</v>
      </c>
    </row>
    <row r="368" spans="2:19" ht="16.5" x14ac:dyDescent="0.35">
      <c r="B368" s="31" t="s">
        <v>1715</v>
      </c>
      <c r="C368" s="32" t="e">
        <f>VLOOKUP(B368,'Dados StatusInvest'!$A:$Z,26,0)</f>
        <v>#N/A</v>
      </c>
      <c r="D368" s="33" t="e">
        <f>VLOOKUP(B368,'Dados StatusInvest'!$A:$Z,20,0)/100</f>
        <v>#N/A</v>
      </c>
      <c r="E368" s="5" t="e">
        <f t="shared" si="32"/>
        <v>#N/A</v>
      </c>
      <c r="F368" s="34">
        <f>IF(ISERROR(1/VLOOKUP(B368,#REF!,13,0)),0,1/VLOOKUP(B368,#REF!,13,0))</f>
        <v>0</v>
      </c>
      <c r="G368" s="35">
        <f t="shared" si="33"/>
        <v>1.0000009999999999</v>
      </c>
      <c r="H368" s="36" t="e">
        <f t="shared" si="34"/>
        <v>#N/A</v>
      </c>
      <c r="M368" s="31" t="s">
        <v>1715</v>
      </c>
      <c r="N368" s="32" t="e">
        <f>VLOOKUP(M368,'Dados StatusInvest'!$A:$Z,26,0)</f>
        <v>#N/A</v>
      </c>
      <c r="O368" s="33" t="e">
        <f>VLOOKUP(M368,'Dados StatusInvest'!$A:$Z,18,0)/100</f>
        <v>#N/A</v>
      </c>
      <c r="P368" s="37" t="e">
        <f t="shared" si="35"/>
        <v>#N/A</v>
      </c>
      <c r="Q368" s="38">
        <f>IF(ISERROR(1/VLOOKUP(M368,#REF!,6,0)),0,1/VLOOKUP(M368,#REF!,6,0))</f>
        <v>0</v>
      </c>
      <c r="R368" s="39">
        <f t="shared" si="36"/>
        <v>1.0000009999999999</v>
      </c>
      <c r="S368" s="40" t="e">
        <f t="shared" si="37"/>
        <v>#N/A</v>
      </c>
    </row>
    <row r="369" spans="2:19" ht="16.5" x14ac:dyDescent="0.35">
      <c r="B369" s="31" t="s">
        <v>393</v>
      </c>
      <c r="C369" s="32">
        <f>VLOOKUP(B369,'Dados StatusInvest'!$A:$Z,26,0)</f>
        <v>30347.81</v>
      </c>
      <c r="D369" s="33">
        <f>VLOOKUP(B369,'Dados StatusInvest'!$A:$Z,20,0)/100</f>
        <v>8.0600000000000005E-2</v>
      </c>
      <c r="E369" s="5" t="e">
        <f t="shared" si="32"/>
        <v>#N/A</v>
      </c>
      <c r="F369" s="34">
        <f>IF(ISERROR(1/VLOOKUP(B369,#REF!,13,0)),0,1/VLOOKUP(B369,#REF!,13,0))</f>
        <v>0</v>
      </c>
      <c r="G369" s="35">
        <f t="shared" si="33"/>
        <v>1.0000009999999999</v>
      </c>
      <c r="H369" s="36" t="e">
        <f t="shared" si="34"/>
        <v>#N/A</v>
      </c>
      <c r="M369" s="31" t="s">
        <v>393</v>
      </c>
      <c r="N369" s="32">
        <f>VLOOKUP(M369,'Dados StatusInvest'!$A:$Z,26,0)</f>
        <v>30347.81</v>
      </c>
      <c r="O369" s="33">
        <f>VLOOKUP(M369,'Dados StatusInvest'!$A:$Z,18,0)/100</f>
        <v>9.5799999999999996E-2</v>
      </c>
      <c r="P369" s="37" t="e">
        <f t="shared" si="35"/>
        <v>#N/A</v>
      </c>
      <c r="Q369" s="38">
        <f>IF(ISERROR(1/VLOOKUP(M369,#REF!,6,0)),0,1/VLOOKUP(M369,#REF!,6,0))</f>
        <v>0</v>
      </c>
      <c r="R369" s="39">
        <f t="shared" si="36"/>
        <v>1.0000009999999999</v>
      </c>
      <c r="S369" s="40" t="e">
        <f t="shared" si="37"/>
        <v>#N/A</v>
      </c>
    </row>
    <row r="370" spans="2:19" ht="16.5" x14ac:dyDescent="0.35">
      <c r="B370" s="31" t="s">
        <v>510</v>
      </c>
      <c r="C370" s="32">
        <f>VLOOKUP(B370,'Dados StatusInvest'!$A:$Z,26,0)</f>
        <v>4101.5</v>
      </c>
      <c r="D370" s="33">
        <f>VLOOKUP(B370,'Dados StatusInvest'!$A:$Z,20,0)/100</f>
        <v>0.10580000000000001</v>
      </c>
      <c r="E370" s="5" t="e">
        <f t="shared" si="32"/>
        <v>#N/A</v>
      </c>
      <c r="F370" s="34">
        <f>IF(ISERROR(1/VLOOKUP(B370,#REF!,13,0)),0,1/VLOOKUP(B370,#REF!,13,0))</f>
        <v>0</v>
      </c>
      <c r="G370" s="35">
        <f t="shared" si="33"/>
        <v>1.0000009999999999</v>
      </c>
      <c r="H370" s="36" t="e">
        <f t="shared" si="34"/>
        <v>#N/A</v>
      </c>
      <c r="M370" s="31" t="s">
        <v>510</v>
      </c>
      <c r="N370" s="32">
        <f>VLOOKUP(M370,'Dados StatusInvest'!$A:$Z,26,0)</f>
        <v>4101.5</v>
      </c>
      <c r="O370" s="33">
        <f>VLOOKUP(M370,'Dados StatusInvest'!$A:$Z,18,0)/100</f>
        <v>0.1898</v>
      </c>
      <c r="P370" s="37" t="e">
        <f t="shared" si="35"/>
        <v>#N/A</v>
      </c>
      <c r="Q370" s="38">
        <f>IF(ISERROR(1/VLOOKUP(M370,#REF!,6,0)),0,1/VLOOKUP(M370,#REF!,6,0))</f>
        <v>0</v>
      </c>
      <c r="R370" s="39">
        <f t="shared" si="36"/>
        <v>1.0000009999999999</v>
      </c>
      <c r="S370" s="40" t="e">
        <f t="shared" si="37"/>
        <v>#N/A</v>
      </c>
    </row>
    <row r="371" spans="2:19" ht="16.5" x14ac:dyDescent="0.35">
      <c r="B371" s="31" t="s">
        <v>495</v>
      </c>
      <c r="C371" s="32">
        <f>VLOOKUP(B371,'Dados StatusInvest'!$A:$Z,26,0)</f>
        <v>11799</v>
      </c>
      <c r="D371" s="33">
        <f>VLOOKUP(B371,'Dados StatusInvest'!$A:$Z,20,0)/100</f>
        <v>0.32939999999999997</v>
      </c>
      <c r="E371" s="5" t="e">
        <f t="shared" si="32"/>
        <v>#N/A</v>
      </c>
      <c r="F371" s="34">
        <f>IF(ISERROR(1/VLOOKUP(B371,#REF!,13,0)),0,1/VLOOKUP(B371,#REF!,13,0))</f>
        <v>0</v>
      </c>
      <c r="G371" s="35">
        <f t="shared" si="33"/>
        <v>1.0000009999999999</v>
      </c>
      <c r="H371" s="36" t="e">
        <f t="shared" si="34"/>
        <v>#N/A</v>
      </c>
      <c r="M371" s="31" t="s">
        <v>495</v>
      </c>
      <c r="N371" s="32">
        <f>VLOOKUP(M371,'Dados StatusInvest'!$A:$Z,26,0)</f>
        <v>11799</v>
      </c>
      <c r="O371" s="33">
        <f>VLOOKUP(M371,'Dados StatusInvest'!$A:$Z,18,0)/100</f>
        <v>-7.7600000000000002E-2</v>
      </c>
      <c r="P371" s="37" t="e">
        <f t="shared" si="35"/>
        <v>#N/A</v>
      </c>
      <c r="Q371" s="38">
        <f>IF(ISERROR(1/VLOOKUP(M371,#REF!,6,0)),0,1/VLOOKUP(M371,#REF!,6,0))</f>
        <v>0</v>
      </c>
      <c r="R371" s="39">
        <f t="shared" si="36"/>
        <v>1.0000009999999999</v>
      </c>
      <c r="S371" s="40" t="e">
        <f t="shared" si="37"/>
        <v>#N/A</v>
      </c>
    </row>
    <row r="372" spans="2:19" ht="16.5" x14ac:dyDescent="0.35">
      <c r="B372" s="31" t="s">
        <v>478</v>
      </c>
      <c r="C372" s="32">
        <f>VLOOKUP(B372,'Dados StatusInvest'!$A:$Z,26,0)</f>
        <v>24515.27</v>
      </c>
      <c r="D372" s="33">
        <f>VLOOKUP(B372,'Dados StatusInvest'!$A:$Z,20,0)/100</f>
        <v>0.10920000000000001</v>
      </c>
      <c r="E372" s="5" t="e">
        <f t="shared" si="32"/>
        <v>#N/A</v>
      </c>
      <c r="F372" s="34">
        <f>IF(ISERROR(1/VLOOKUP(B372,#REF!,13,0)),0,1/VLOOKUP(B372,#REF!,13,0))</f>
        <v>0</v>
      </c>
      <c r="G372" s="35">
        <f t="shared" si="33"/>
        <v>1.0000009999999999</v>
      </c>
      <c r="H372" s="36" t="e">
        <f t="shared" si="34"/>
        <v>#N/A</v>
      </c>
      <c r="M372" s="31" t="s">
        <v>478</v>
      </c>
      <c r="N372" s="32">
        <f>VLOOKUP(M372,'Dados StatusInvest'!$A:$Z,26,0)</f>
        <v>24515.27</v>
      </c>
      <c r="O372" s="33">
        <f>VLOOKUP(M372,'Dados StatusInvest'!$A:$Z,18,0)/100</f>
        <v>-0.10199999999999999</v>
      </c>
      <c r="P372" s="37" t="e">
        <f t="shared" si="35"/>
        <v>#N/A</v>
      </c>
      <c r="Q372" s="38">
        <f>IF(ISERROR(1/VLOOKUP(M372,#REF!,6,0)),0,1/VLOOKUP(M372,#REF!,6,0))</f>
        <v>0</v>
      </c>
      <c r="R372" s="39">
        <f t="shared" si="36"/>
        <v>1.0000009999999999</v>
      </c>
      <c r="S372" s="40" t="e">
        <f t="shared" si="37"/>
        <v>#N/A</v>
      </c>
    </row>
    <row r="373" spans="2:19" ht="16.5" x14ac:dyDescent="0.35">
      <c r="B373" s="31" t="s">
        <v>520</v>
      </c>
      <c r="C373" s="32">
        <f>VLOOKUP(B373,'Dados StatusInvest'!$A:$Z,26,0)</f>
        <v>0</v>
      </c>
      <c r="D373" s="33">
        <f>VLOOKUP(B373,'Dados StatusInvest'!$A:$Z,20,0)/100</f>
        <v>9.8186</v>
      </c>
      <c r="E373" s="5" t="e">
        <f t="shared" si="32"/>
        <v>#N/A</v>
      </c>
      <c r="F373" s="34">
        <f>IF(ISERROR(1/VLOOKUP(B373,#REF!,13,0)),0,1/VLOOKUP(B373,#REF!,13,0))</f>
        <v>0</v>
      </c>
      <c r="G373" s="35">
        <f t="shared" si="33"/>
        <v>1.0000009999999999</v>
      </c>
      <c r="H373" s="36" t="e">
        <f t="shared" si="34"/>
        <v>#N/A</v>
      </c>
      <c r="M373" s="31" t="s">
        <v>520</v>
      </c>
      <c r="N373" s="32">
        <f>VLOOKUP(M373,'Dados StatusInvest'!$A:$Z,26,0)</f>
        <v>0</v>
      </c>
      <c r="O373" s="33">
        <f>VLOOKUP(M373,'Dados StatusInvest'!$A:$Z,18,0)/100</f>
        <v>-4.2598000000000003</v>
      </c>
      <c r="P373" s="37" t="e">
        <f t="shared" si="35"/>
        <v>#N/A</v>
      </c>
      <c r="Q373" s="38">
        <f>IF(ISERROR(1/VLOOKUP(M373,#REF!,6,0)),0,1/VLOOKUP(M373,#REF!,6,0))</f>
        <v>0</v>
      </c>
      <c r="R373" s="39">
        <f t="shared" si="36"/>
        <v>1.0000009999999999</v>
      </c>
      <c r="S373" s="40" t="e">
        <f t="shared" si="37"/>
        <v>#N/A</v>
      </c>
    </row>
    <row r="374" spans="2:19" ht="16.5" x14ac:dyDescent="0.35">
      <c r="B374" s="31" t="s">
        <v>1716</v>
      </c>
      <c r="C374" s="32" t="e">
        <f>VLOOKUP(B374,'Dados StatusInvest'!$A:$Z,26,0)</f>
        <v>#N/A</v>
      </c>
      <c r="D374" s="33" t="e">
        <f>VLOOKUP(B374,'Dados StatusInvest'!$A:$Z,20,0)/100</f>
        <v>#N/A</v>
      </c>
      <c r="E374" s="5" t="e">
        <f t="shared" si="32"/>
        <v>#N/A</v>
      </c>
      <c r="F374" s="34">
        <f>IF(ISERROR(1/VLOOKUP(B374,#REF!,13,0)),0,1/VLOOKUP(B374,#REF!,13,0))</f>
        <v>0</v>
      </c>
      <c r="G374" s="35">
        <f t="shared" si="33"/>
        <v>1.0000009999999999</v>
      </c>
      <c r="H374" s="36" t="e">
        <f t="shared" si="34"/>
        <v>#N/A</v>
      </c>
      <c r="M374" s="31" t="s">
        <v>1716</v>
      </c>
      <c r="N374" s="32" t="e">
        <f>VLOOKUP(M374,'Dados StatusInvest'!$A:$Z,26,0)</f>
        <v>#N/A</v>
      </c>
      <c r="O374" s="33" t="e">
        <f>VLOOKUP(M374,'Dados StatusInvest'!$A:$Z,18,0)/100</f>
        <v>#N/A</v>
      </c>
      <c r="P374" s="37" t="e">
        <f t="shared" si="35"/>
        <v>#N/A</v>
      </c>
      <c r="Q374" s="38">
        <f>IF(ISERROR(1/VLOOKUP(M374,#REF!,6,0)),0,1/VLOOKUP(M374,#REF!,6,0))</f>
        <v>0</v>
      </c>
      <c r="R374" s="39">
        <f t="shared" si="36"/>
        <v>1.0000009999999999</v>
      </c>
      <c r="S374" s="40" t="e">
        <f t="shared" si="37"/>
        <v>#N/A</v>
      </c>
    </row>
    <row r="375" spans="2:19" ht="16.5" x14ac:dyDescent="0.35">
      <c r="B375" s="31" t="s">
        <v>509</v>
      </c>
      <c r="C375" s="32">
        <f>VLOOKUP(B375,'Dados StatusInvest'!$A:$Z,26,0)</f>
        <v>1332.4</v>
      </c>
      <c r="D375" s="33">
        <f>VLOOKUP(B375,'Dados StatusInvest'!$A:$Z,20,0)/100</f>
        <v>-3.1E-2</v>
      </c>
      <c r="E375" s="5" t="e">
        <f t="shared" si="32"/>
        <v>#N/A</v>
      </c>
      <c r="F375" s="34">
        <f>IF(ISERROR(1/VLOOKUP(B375,#REF!,13,0)),0,1/VLOOKUP(B375,#REF!,13,0))</f>
        <v>0</v>
      </c>
      <c r="G375" s="35">
        <f t="shared" si="33"/>
        <v>1.0000009999999999</v>
      </c>
      <c r="H375" s="36" t="e">
        <f t="shared" si="34"/>
        <v>#N/A</v>
      </c>
      <c r="M375" s="31" t="s">
        <v>509</v>
      </c>
      <c r="N375" s="32">
        <f>VLOOKUP(M375,'Dados StatusInvest'!$A:$Z,26,0)</f>
        <v>1332.4</v>
      </c>
      <c r="O375" s="33">
        <f>VLOOKUP(M375,'Dados StatusInvest'!$A:$Z,18,0)/100</f>
        <v>1.78E-2</v>
      </c>
      <c r="P375" s="37" t="e">
        <f t="shared" si="35"/>
        <v>#N/A</v>
      </c>
      <c r="Q375" s="38">
        <f>IF(ISERROR(1/VLOOKUP(M375,#REF!,6,0)),0,1/VLOOKUP(M375,#REF!,6,0))</f>
        <v>0</v>
      </c>
      <c r="R375" s="39">
        <f t="shared" si="36"/>
        <v>1.0000009999999999</v>
      </c>
      <c r="S375" s="40" t="e">
        <f t="shared" si="37"/>
        <v>#N/A</v>
      </c>
    </row>
    <row r="376" spans="2:19" ht="16.5" x14ac:dyDescent="0.35">
      <c r="B376" s="31" t="s">
        <v>414</v>
      </c>
      <c r="C376" s="32">
        <f>VLOOKUP(B376,'Dados StatusInvest'!$A:$Z,26,0)</f>
        <v>4000</v>
      </c>
      <c r="D376" s="33">
        <f>VLOOKUP(B376,'Dados StatusInvest'!$A:$Z,20,0)/100</f>
        <v>-0.6673</v>
      </c>
      <c r="E376" s="5" t="e">
        <f t="shared" si="32"/>
        <v>#N/A</v>
      </c>
      <c r="F376" s="34">
        <f>IF(ISERROR(1/VLOOKUP(B376,#REF!,13,0)),0,1/VLOOKUP(B376,#REF!,13,0))</f>
        <v>0</v>
      </c>
      <c r="G376" s="35">
        <f t="shared" si="33"/>
        <v>1.0000009999999999</v>
      </c>
      <c r="H376" s="36" t="e">
        <f t="shared" si="34"/>
        <v>#N/A</v>
      </c>
      <c r="M376" s="31" t="s">
        <v>414</v>
      </c>
      <c r="N376" s="32">
        <f>VLOOKUP(M376,'Dados StatusInvest'!$A:$Z,26,0)</f>
        <v>4000</v>
      </c>
      <c r="O376" s="33">
        <f>VLOOKUP(M376,'Dados StatusInvest'!$A:$Z,18,0)/100</f>
        <v>-0.59909999999999997</v>
      </c>
      <c r="P376" s="37" t="e">
        <f t="shared" si="35"/>
        <v>#N/A</v>
      </c>
      <c r="Q376" s="38">
        <f>IF(ISERROR(1/VLOOKUP(M376,#REF!,6,0)),0,1/VLOOKUP(M376,#REF!,6,0))</f>
        <v>0</v>
      </c>
      <c r="R376" s="39">
        <f t="shared" si="36"/>
        <v>1.0000009999999999</v>
      </c>
      <c r="S376" s="40" t="e">
        <f t="shared" si="37"/>
        <v>#N/A</v>
      </c>
    </row>
    <row r="377" spans="2:19" ht="16.5" x14ac:dyDescent="0.35">
      <c r="B377" s="31" t="s">
        <v>507</v>
      </c>
      <c r="C377" s="32">
        <f>VLOOKUP(B377,'Dados StatusInvest'!$A:$Z,26,0)</f>
        <v>2435.75</v>
      </c>
      <c r="D377" s="33">
        <f>VLOOKUP(B377,'Dados StatusInvest'!$A:$Z,20,0)/100</f>
        <v>4.2300000000000004E-2</v>
      </c>
      <c r="E377" s="5" t="e">
        <f t="shared" si="32"/>
        <v>#N/A</v>
      </c>
      <c r="F377" s="34">
        <f>IF(ISERROR(1/VLOOKUP(B377,#REF!,13,0)),0,1/VLOOKUP(B377,#REF!,13,0))</f>
        <v>0</v>
      </c>
      <c r="G377" s="35">
        <f t="shared" si="33"/>
        <v>1.0000009999999999</v>
      </c>
      <c r="H377" s="36" t="e">
        <f t="shared" si="34"/>
        <v>#N/A</v>
      </c>
      <c r="M377" s="31" t="s">
        <v>507</v>
      </c>
      <c r="N377" s="32">
        <f>VLOOKUP(M377,'Dados StatusInvest'!$A:$Z,26,0)</f>
        <v>2435.75</v>
      </c>
      <c r="O377" s="33">
        <f>VLOOKUP(M377,'Dados StatusInvest'!$A:$Z,18,0)/100</f>
        <v>-0.18640000000000001</v>
      </c>
      <c r="P377" s="37" t="e">
        <f t="shared" si="35"/>
        <v>#N/A</v>
      </c>
      <c r="Q377" s="38">
        <f>IF(ISERROR(1/VLOOKUP(M377,#REF!,6,0)),0,1/VLOOKUP(M377,#REF!,6,0))</f>
        <v>0</v>
      </c>
      <c r="R377" s="39">
        <f t="shared" si="36"/>
        <v>1.0000009999999999</v>
      </c>
      <c r="S377" s="40" t="e">
        <f t="shared" si="37"/>
        <v>#N/A</v>
      </c>
    </row>
    <row r="378" spans="2:19" ht="16.5" x14ac:dyDescent="0.35">
      <c r="B378" s="31" t="s">
        <v>519</v>
      </c>
      <c r="C378" s="32">
        <f>VLOOKUP(B378,'Dados StatusInvest'!$A:$Z,26,0)</f>
        <v>0</v>
      </c>
      <c r="D378" s="33">
        <f>VLOOKUP(B378,'Dados StatusInvest'!$A:$Z,20,0)/100</f>
        <v>0.19699999999999998</v>
      </c>
      <c r="E378" s="5" t="e">
        <f t="shared" si="32"/>
        <v>#N/A</v>
      </c>
      <c r="F378" s="34">
        <f>IF(ISERROR(1/VLOOKUP(B378,#REF!,13,0)),0,1/VLOOKUP(B378,#REF!,13,0))</f>
        <v>0</v>
      </c>
      <c r="G378" s="35">
        <f t="shared" si="33"/>
        <v>1.0000009999999999</v>
      </c>
      <c r="H378" s="36" t="e">
        <f t="shared" si="34"/>
        <v>#N/A</v>
      </c>
      <c r="M378" s="31" t="s">
        <v>519</v>
      </c>
      <c r="N378" s="32">
        <f>VLOOKUP(M378,'Dados StatusInvest'!$A:$Z,26,0)</f>
        <v>0</v>
      </c>
      <c r="O378" s="33">
        <f>VLOOKUP(M378,'Dados StatusInvest'!$A:$Z,18,0)/100</f>
        <v>0.33079999999999998</v>
      </c>
      <c r="P378" s="37" t="e">
        <f t="shared" si="35"/>
        <v>#N/A</v>
      </c>
      <c r="Q378" s="38">
        <f>IF(ISERROR(1/VLOOKUP(M378,#REF!,6,0)),0,1/VLOOKUP(M378,#REF!,6,0))</f>
        <v>0</v>
      </c>
      <c r="R378" s="39">
        <f t="shared" si="36"/>
        <v>1.0000009999999999</v>
      </c>
      <c r="S378" s="40" t="e">
        <f t="shared" si="37"/>
        <v>#N/A</v>
      </c>
    </row>
    <row r="379" spans="2:19" ht="16.5" x14ac:dyDescent="0.35">
      <c r="B379" s="31" t="s">
        <v>464</v>
      </c>
      <c r="C379" s="32">
        <f>VLOOKUP(B379,'Dados StatusInvest'!$A:$Z,26,0)</f>
        <v>10250</v>
      </c>
      <c r="D379" s="33">
        <f>VLOOKUP(B379,'Dados StatusInvest'!$A:$Z,20,0)/100</f>
        <v>0</v>
      </c>
      <c r="E379" s="5" t="e">
        <f t="shared" si="32"/>
        <v>#N/A</v>
      </c>
      <c r="F379" s="34">
        <f>IF(ISERROR(1/VLOOKUP(B379,#REF!,13,0)),0,1/VLOOKUP(B379,#REF!,13,0))</f>
        <v>0</v>
      </c>
      <c r="G379" s="35">
        <f t="shared" si="33"/>
        <v>1.0000009999999999</v>
      </c>
      <c r="H379" s="36" t="e">
        <f t="shared" si="34"/>
        <v>#N/A</v>
      </c>
      <c r="M379" s="31" t="s">
        <v>464</v>
      </c>
      <c r="N379" s="32">
        <f>VLOOKUP(M379,'Dados StatusInvest'!$A:$Z,26,0)</f>
        <v>10250</v>
      </c>
      <c r="O379" s="33">
        <f>VLOOKUP(M379,'Dados StatusInvest'!$A:$Z,18,0)/100</f>
        <v>6.8099999999999994E-2</v>
      </c>
      <c r="P379" s="37" t="e">
        <f t="shared" si="35"/>
        <v>#N/A</v>
      </c>
      <c r="Q379" s="38">
        <f>IF(ISERROR(1/VLOOKUP(M379,#REF!,6,0)),0,1/VLOOKUP(M379,#REF!,6,0))</f>
        <v>0</v>
      </c>
      <c r="R379" s="39">
        <f t="shared" si="36"/>
        <v>1.0000009999999999</v>
      </c>
      <c r="S379" s="40" t="e">
        <f t="shared" si="37"/>
        <v>#N/A</v>
      </c>
    </row>
    <row r="380" spans="2:19" ht="16.5" x14ac:dyDescent="0.35">
      <c r="B380" s="31" t="s">
        <v>482</v>
      </c>
      <c r="C380" s="32">
        <f>VLOOKUP(B380,'Dados StatusInvest'!$A:$Z,26,0)</f>
        <v>11395.5</v>
      </c>
      <c r="D380" s="33">
        <f>VLOOKUP(B380,'Dados StatusInvest'!$A:$Z,20,0)/100</f>
        <v>0.11890000000000001</v>
      </c>
      <c r="E380" s="5" t="e">
        <f t="shared" si="32"/>
        <v>#N/A</v>
      </c>
      <c r="F380" s="34">
        <f>IF(ISERROR(1/VLOOKUP(B380,#REF!,13,0)),0,1/VLOOKUP(B380,#REF!,13,0))</f>
        <v>0</v>
      </c>
      <c r="G380" s="35">
        <f t="shared" si="33"/>
        <v>1.0000009999999999</v>
      </c>
      <c r="H380" s="36" t="e">
        <f t="shared" si="34"/>
        <v>#N/A</v>
      </c>
      <c r="M380" s="31" t="s">
        <v>482</v>
      </c>
      <c r="N380" s="32">
        <f>VLOOKUP(M380,'Dados StatusInvest'!$A:$Z,26,0)</f>
        <v>11395.5</v>
      </c>
      <c r="O380" s="33">
        <f>VLOOKUP(M380,'Dados StatusInvest'!$A:$Z,18,0)/100</f>
        <v>0.1431</v>
      </c>
      <c r="P380" s="37" t="e">
        <f t="shared" si="35"/>
        <v>#N/A</v>
      </c>
      <c r="Q380" s="38">
        <f>IF(ISERROR(1/VLOOKUP(M380,#REF!,6,0)),0,1/VLOOKUP(M380,#REF!,6,0))</f>
        <v>0</v>
      </c>
      <c r="R380" s="39">
        <f t="shared" si="36"/>
        <v>1.0000009999999999</v>
      </c>
      <c r="S380" s="40" t="e">
        <f t="shared" si="37"/>
        <v>#N/A</v>
      </c>
    </row>
    <row r="381" spans="2:19" ht="16.5" x14ac:dyDescent="0.35">
      <c r="B381" s="31" t="s">
        <v>496</v>
      </c>
      <c r="C381" s="32">
        <f>VLOOKUP(B381,'Dados StatusInvest'!$A:$Z,26,0)</f>
        <v>7682</v>
      </c>
      <c r="D381" s="33">
        <f>VLOOKUP(B381,'Dados StatusInvest'!$A:$Z,20,0)/100</f>
        <v>0.45750000000000002</v>
      </c>
      <c r="E381" s="5" t="e">
        <f t="shared" si="32"/>
        <v>#N/A</v>
      </c>
      <c r="F381" s="34">
        <f>IF(ISERROR(1/VLOOKUP(B381,#REF!,13,0)),0,1/VLOOKUP(B381,#REF!,13,0))</f>
        <v>0</v>
      </c>
      <c r="G381" s="35">
        <f t="shared" si="33"/>
        <v>1.0000009999999999</v>
      </c>
      <c r="H381" s="36" t="e">
        <f t="shared" si="34"/>
        <v>#N/A</v>
      </c>
      <c r="M381" s="31" t="s">
        <v>496</v>
      </c>
      <c r="N381" s="32">
        <f>VLOOKUP(M381,'Dados StatusInvest'!$A:$Z,26,0)</f>
        <v>7682</v>
      </c>
      <c r="O381" s="33">
        <f>VLOOKUP(M381,'Dados StatusInvest'!$A:$Z,18,0)/100</f>
        <v>2.4781999999999997</v>
      </c>
      <c r="P381" s="37" t="e">
        <f t="shared" si="35"/>
        <v>#N/A</v>
      </c>
      <c r="Q381" s="38">
        <f>IF(ISERROR(1/VLOOKUP(M381,#REF!,6,0)),0,1/VLOOKUP(M381,#REF!,6,0))</f>
        <v>0</v>
      </c>
      <c r="R381" s="39">
        <f t="shared" si="36"/>
        <v>1.0000009999999999</v>
      </c>
      <c r="S381" s="40" t="e">
        <f t="shared" si="37"/>
        <v>#N/A</v>
      </c>
    </row>
    <row r="382" spans="2:19" ht="16.5" x14ac:dyDescent="0.35">
      <c r="B382" s="31" t="s">
        <v>397</v>
      </c>
      <c r="C382" s="32">
        <f>VLOOKUP(B382,'Dados StatusInvest'!$A:$Z,26,0)</f>
        <v>126652.36</v>
      </c>
      <c r="D382" s="33">
        <f>VLOOKUP(B382,'Dados StatusInvest'!$A:$Z,20,0)/100</f>
        <v>0.1472</v>
      </c>
      <c r="E382" s="5" t="e">
        <f t="shared" si="32"/>
        <v>#N/A</v>
      </c>
      <c r="F382" s="34">
        <f>IF(ISERROR(1/VLOOKUP(B382,#REF!,13,0)),0,1/VLOOKUP(B382,#REF!,13,0))</f>
        <v>0</v>
      </c>
      <c r="G382" s="35">
        <f t="shared" si="33"/>
        <v>1.0000009999999999</v>
      </c>
      <c r="H382" s="36" t="e">
        <f t="shared" si="34"/>
        <v>#N/A</v>
      </c>
      <c r="M382" s="31" t="s">
        <v>397</v>
      </c>
      <c r="N382" s="32">
        <f>VLOOKUP(M382,'Dados StatusInvest'!$A:$Z,26,0)</f>
        <v>126652.36</v>
      </c>
      <c r="O382" s="33">
        <f>VLOOKUP(M382,'Dados StatusInvest'!$A:$Z,18,0)/100</f>
        <v>0.15920000000000001</v>
      </c>
      <c r="P382" s="37" t="e">
        <f t="shared" si="35"/>
        <v>#N/A</v>
      </c>
      <c r="Q382" s="38">
        <f>IF(ISERROR(1/VLOOKUP(M382,#REF!,6,0)),0,1/VLOOKUP(M382,#REF!,6,0))</f>
        <v>0</v>
      </c>
      <c r="R382" s="39">
        <f t="shared" si="36"/>
        <v>1.0000009999999999</v>
      </c>
      <c r="S382" s="40" t="e">
        <f t="shared" si="37"/>
        <v>#N/A</v>
      </c>
    </row>
    <row r="383" spans="2:19" ht="16.5" x14ac:dyDescent="0.35">
      <c r="B383" s="31" t="s">
        <v>484</v>
      </c>
      <c r="C383" s="32">
        <f>VLOOKUP(B383,'Dados StatusInvest'!$A:$Z,26,0)</f>
        <v>3528.64</v>
      </c>
      <c r="D383" s="33">
        <f>VLOOKUP(B383,'Dados StatusInvest'!$A:$Z,20,0)/100</f>
        <v>1.61E-2</v>
      </c>
      <c r="E383" s="5" t="e">
        <f t="shared" si="32"/>
        <v>#N/A</v>
      </c>
      <c r="F383" s="34">
        <f>IF(ISERROR(1/VLOOKUP(B383,#REF!,13,0)),0,1/VLOOKUP(B383,#REF!,13,0))</f>
        <v>0</v>
      </c>
      <c r="G383" s="35">
        <f t="shared" si="33"/>
        <v>1.0000009999999999</v>
      </c>
      <c r="H383" s="36" t="e">
        <f t="shared" si="34"/>
        <v>#N/A</v>
      </c>
      <c r="M383" s="31" t="s">
        <v>484</v>
      </c>
      <c r="N383" s="32">
        <f>VLOOKUP(M383,'Dados StatusInvest'!$A:$Z,26,0)</f>
        <v>3528.64</v>
      </c>
      <c r="O383" s="33">
        <f>VLOOKUP(M383,'Dados StatusInvest'!$A:$Z,18,0)/100</f>
        <v>1.89E-2</v>
      </c>
      <c r="P383" s="37" t="e">
        <f t="shared" si="35"/>
        <v>#N/A</v>
      </c>
      <c r="Q383" s="38">
        <f>IF(ISERROR(1/VLOOKUP(M383,#REF!,6,0)),0,1/VLOOKUP(M383,#REF!,6,0))</f>
        <v>0</v>
      </c>
      <c r="R383" s="39">
        <f t="shared" si="36"/>
        <v>1.0000009999999999</v>
      </c>
      <c r="S383" s="40" t="e">
        <f t="shared" si="37"/>
        <v>#N/A</v>
      </c>
    </row>
    <row r="384" spans="2:19" ht="16.5" x14ac:dyDescent="0.35">
      <c r="B384" s="31" t="s">
        <v>405</v>
      </c>
      <c r="C384" s="32">
        <f>VLOOKUP(B384,'Dados StatusInvest'!$A:$Z,26,0)</f>
        <v>4945.2</v>
      </c>
      <c r="D384" s="33">
        <f>VLOOKUP(B384,'Dados StatusInvest'!$A:$Z,20,0)/100</f>
        <v>0.10920000000000001</v>
      </c>
      <c r="E384" s="5" t="e">
        <f t="shared" si="32"/>
        <v>#N/A</v>
      </c>
      <c r="F384" s="34">
        <f>IF(ISERROR(1/VLOOKUP(B384,#REF!,13,0)),0,1/VLOOKUP(B384,#REF!,13,0))</f>
        <v>0</v>
      </c>
      <c r="G384" s="35">
        <f t="shared" si="33"/>
        <v>1.0000009999999999</v>
      </c>
      <c r="H384" s="36" t="e">
        <f t="shared" si="34"/>
        <v>#N/A</v>
      </c>
      <c r="M384" s="31" t="s">
        <v>405</v>
      </c>
      <c r="N384" s="32">
        <f>VLOOKUP(M384,'Dados StatusInvest'!$A:$Z,26,0)</f>
        <v>4945.2</v>
      </c>
      <c r="O384" s="33">
        <f>VLOOKUP(M384,'Dados StatusInvest'!$A:$Z,18,0)/100</f>
        <v>-0.10199999999999999</v>
      </c>
      <c r="P384" s="37" t="e">
        <f t="shared" si="35"/>
        <v>#N/A</v>
      </c>
      <c r="Q384" s="38">
        <f>IF(ISERROR(1/VLOOKUP(M384,#REF!,6,0)),0,1/VLOOKUP(M384,#REF!,6,0))</f>
        <v>0</v>
      </c>
      <c r="R384" s="39">
        <f t="shared" si="36"/>
        <v>1.0000009999999999</v>
      </c>
      <c r="S384" s="40" t="e">
        <f t="shared" si="37"/>
        <v>#N/A</v>
      </c>
    </row>
    <row r="385" spans="2:19" ht="16.5" x14ac:dyDescent="0.35">
      <c r="B385" s="31" t="s">
        <v>462</v>
      </c>
      <c r="C385" s="32">
        <f>VLOOKUP(B385,'Dados StatusInvest'!$A:$Z,26,0)</f>
        <v>37906</v>
      </c>
      <c r="D385" s="33">
        <f>VLOOKUP(B385,'Dados StatusInvest'!$A:$Z,20,0)/100</f>
        <v>0.32939999999999997</v>
      </c>
      <c r="E385" s="5" t="e">
        <f t="shared" si="32"/>
        <v>#N/A</v>
      </c>
      <c r="F385" s="34">
        <f>IF(ISERROR(1/VLOOKUP(B385,#REF!,13,0)),0,1/VLOOKUP(B385,#REF!,13,0))</f>
        <v>0</v>
      </c>
      <c r="G385" s="35">
        <f t="shared" si="33"/>
        <v>1.0000009999999999</v>
      </c>
      <c r="H385" s="36" t="e">
        <f t="shared" si="34"/>
        <v>#N/A</v>
      </c>
      <c r="M385" s="31" t="s">
        <v>462</v>
      </c>
      <c r="N385" s="32">
        <f>VLOOKUP(M385,'Dados StatusInvest'!$A:$Z,26,0)</f>
        <v>37906</v>
      </c>
      <c r="O385" s="33">
        <f>VLOOKUP(M385,'Dados StatusInvest'!$A:$Z,18,0)/100</f>
        <v>-7.7600000000000002E-2</v>
      </c>
      <c r="P385" s="37" t="e">
        <f t="shared" si="35"/>
        <v>#N/A</v>
      </c>
      <c r="Q385" s="38">
        <f>IF(ISERROR(1/VLOOKUP(M385,#REF!,6,0)),0,1/VLOOKUP(M385,#REF!,6,0))</f>
        <v>0</v>
      </c>
      <c r="R385" s="39">
        <f t="shared" si="36"/>
        <v>1.0000009999999999</v>
      </c>
      <c r="S385" s="40" t="e">
        <f t="shared" si="37"/>
        <v>#N/A</v>
      </c>
    </row>
    <row r="386" spans="2:19" ht="16.5" x14ac:dyDescent="0.35">
      <c r="B386" s="31" t="s">
        <v>441</v>
      </c>
      <c r="C386" s="32">
        <f>VLOOKUP(B386,'Dados StatusInvest'!$A:$Z,26,0)</f>
        <v>10668.22</v>
      </c>
      <c r="D386" s="33">
        <f>VLOOKUP(B386,'Dados StatusInvest'!$A:$Z,20,0)/100</f>
        <v>0.17739999999999997</v>
      </c>
      <c r="E386" s="5" t="e">
        <f t="shared" si="32"/>
        <v>#N/A</v>
      </c>
      <c r="F386" s="34">
        <f>IF(ISERROR(1/VLOOKUP(B386,#REF!,13,0)),0,1/VLOOKUP(B386,#REF!,13,0))</f>
        <v>0</v>
      </c>
      <c r="G386" s="35">
        <f t="shared" si="33"/>
        <v>1.0000009999999999</v>
      </c>
      <c r="H386" s="36" t="e">
        <f t="shared" si="34"/>
        <v>#N/A</v>
      </c>
      <c r="M386" s="31" t="s">
        <v>441</v>
      </c>
      <c r="N386" s="32">
        <f>VLOOKUP(M386,'Dados StatusInvest'!$A:$Z,26,0)</f>
        <v>10668.22</v>
      </c>
      <c r="O386" s="33">
        <f>VLOOKUP(M386,'Dados StatusInvest'!$A:$Z,18,0)/100</f>
        <v>0.34560000000000002</v>
      </c>
      <c r="P386" s="37" t="e">
        <f t="shared" si="35"/>
        <v>#N/A</v>
      </c>
      <c r="Q386" s="38">
        <f>IF(ISERROR(1/VLOOKUP(M386,#REF!,6,0)),0,1/VLOOKUP(M386,#REF!,6,0))</f>
        <v>0</v>
      </c>
      <c r="R386" s="39">
        <f t="shared" si="36"/>
        <v>1.0000009999999999</v>
      </c>
      <c r="S386" s="40" t="e">
        <f t="shared" si="37"/>
        <v>#N/A</v>
      </c>
    </row>
    <row r="387" spans="2:19" ht="16.5" x14ac:dyDescent="0.35">
      <c r="B387" s="31" t="s">
        <v>602</v>
      </c>
      <c r="C387" s="32">
        <f>VLOOKUP(B387,'Dados StatusInvest'!$A:$Z,26,0)</f>
        <v>0</v>
      </c>
      <c r="D387" s="33">
        <f>VLOOKUP(B387,'Dados StatusInvest'!$A:$Z,20,0)/100</f>
        <v>0.15890000000000001</v>
      </c>
      <c r="E387" s="5" t="e">
        <f t="shared" si="32"/>
        <v>#N/A</v>
      </c>
      <c r="F387" s="34">
        <f>IF(ISERROR(1/VLOOKUP(B387,#REF!,13,0)),0,1/VLOOKUP(B387,#REF!,13,0))</f>
        <v>0</v>
      </c>
      <c r="G387" s="35">
        <f t="shared" si="33"/>
        <v>1.0000009999999999</v>
      </c>
      <c r="H387" s="36" t="e">
        <f t="shared" si="34"/>
        <v>#N/A</v>
      </c>
      <c r="M387" s="31" t="s">
        <v>602</v>
      </c>
      <c r="N387" s="32">
        <f>VLOOKUP(M387,'Dados StatusInvest'!$A:$Z,26,0)</f>
        <v>0</v>
      </c>
      <c r="O387" s="33">
        <f>VLOOKUP(M387,'Dados StatusInvest'!$A:$Z,18,0)/100</f>
        <v>0.23420000000000002</v>
      </c>
      <c r="P387" s="37" t="e">
        <f t="shared" si="35"/>
        <v>#N/A</v>
      </c>
      <c r="Q387" s="38">
        <f>IF(ISERROR(1/VLOOKUP(M387,#REF!,6,0)),0,1/VLOOKUP(M387,#REF!,6,0))</f>
        <v>0</v>
      </c>
      <c r="R387" s="39">
        <f t="shared" si="36"/>
        <v>1.0000009999999999</v>
      </c>
      <c r="S387" s="40" t="e">
        <f t="shared" si="37"/>
        <v>#N/A</v>
      </c>
    </row>
    <row r="388" spans="2:19" ht="16.5" x14ac:dyDescent="0.35">
      <c r="B388" s="31" t="s">
        <v>470</v>
      </c>
      <c r="C388" s="32">
        <f>VLOOKUP(B388,'Dados StatusInvest'!$A:$Z,26,0)</f>
        <v>6789.09</v>
      </c>
      <c r="D388" s="33">
        <f>VLOOKUP(B388,'Dados StatusInvest'!$A:$Z,20,0)/100</f>
        <v>-3.1E-2</v>
      </c>
      <c r="E388" s="5" t="e">
        <f t="shared" si="32"/>
        <v>#N/A</v>
      </c>
      <c r="F388" s="34">
        <f>IF(ISERROR(1/VLOOKUP(B388,#REF!,13,0)),0,1/VLOOKUP(B388,#REF!,13,0))</f>
        <v>0</v>
      </c>
      <c r="G388" s="35">
        <f t="shared" si="33"/>
        <v>1.0000009999999999</v>
      </c>
      <c r="H388" s="36" t="e">
        <f t="shared" si="34"/>
        <v>#N/A</v>
      </c>
      <c r="M388" s="31" t="s">
        <v>470</v>
      </c>
      <c r="N388" s="32">
        <f>VLOOKUP(M388,'Dados StatusInvest'!$A:$Z,26,0)</f>
        <v>6789.09</v>
      </c>
      <c r="O388" s="33">
        <f>VLOOKUP(M388,'Dados StatusInvest'!$A:$Z,18,0)/100</f>
        <v>1.78E-2</v>
      </c>
      <c r="P388" s="37" t="e">
        <f t="shared" si="35"/>
        <v>#N/A</v>
      </c>
      <c r="Q388" s="38">
        <f>IF(ISERROR(1/VLOOKUP(M388,#REF!,6,0)),0,1/VLOOKUP(M388,#REF!,6,0))</f>
        <v>0</v>
      </c>
      <c r="R388" s="39">
        <f t="shared" si="36"/>
        <v>1.0000009999999999</v>
      </c>
      <c r="S388" s="40" t="e">
        <f t="shared" si="37"/>
        <v>#N/A</v>
      </c>
    </row>
    <row r="389" spans="2:19" ht="16.5" x14ac:dyDescent="0.35">
      <c r="B389" s="31" t="s">
        <v>404</v>
      </c>
      <c r="C389" s="32">
        <f>VLOOKUP(B389,'Dados StatusInvest'!$A:$Z,26,0)</f>
        <v>6904.15</v>
      </c>
      <c r="D389" s="33">
        <f>VLOOKUP(B389,'Dados StatusInvest'!$A:$Z,20,0)/100</f>
        <v>5.6999999999999993E-3</v>
      </c>
      <c r="E389" s="5" t="e">
        <f t="shared" si="32"/>
        <v>#N/A</v>
      </c>
      <c r="F389" s="34">
        <f>IF(ISERROR(1/VLOOKUP(B389,#REF!,13,0)),0,1/VLOOKUP(B389,#REF!,13,0))</f>
        <v>0</v>
      </c>
      <c r="G389" s="35">
        <f t="shared" si="33"/>
        <v>1.0000009999999999</v>
      </c>
      <c r="H389" s="36" t="e">
        <f t="shared" si="34"/>
        <v>#N/A</v>
      </c>
      <c r="M389" s="31" t="s">
        <v>404</v>
      </c>
      <c r="N389" s="32">
        <f>VLOOKUP(M389,'Dados StatusInvest'!$A:$Z,26,0)</f>
        <v>6904.15</v>
      </c>
      <c r="O389" s="33">
        <f>VLOOKUP(M389,'Dados StatusInvest'!$A:$Z,18,0)/100</f>
        <v>-5.3200000000000004E-2</v>
      </c>
      <c r="P389" s="37" t="e">
        <f t="shared" si="35"/>
        <v>#N/A</v>
      </c>
      <c r="Q389" s="38">
        <f>IF(ISERROR(1/VLOOKUP(M389,#REF!,6,0)),0,1/VLOOKUP(M389,#REF!,6,0))</f>
        <v>0</v>
      </c>
      <c r="R389" s="39">
        <f t="shared" si="36"/>
        <v>1.0000009999999999</v>
      </c>
      <c r="S389" s="40" t="e">
        <f t="shared" si="37"/>
        <v>#N/A</v>
      </c>
    </row>
    <row r="390" spans="2:19" ht="16.5" x14ac:dyDescent="0.35">
      <c r="B390" s="31" t="s">
        <v>401</v>
      </c>
      <c r="C390" s="32">
        <f>VLOOKUP(B390,'Dados StatusInvest'!$A:$Z,26,0)</f>
        <v>26584.92</v>
      </c>
      <c r="D390" s="33">
        <f>VLOOKUP(B390,'Dados StatusInvest'!$A:$Z,20,0)/100</f>
        <v>0.15439999999999998</v>
      </c>
      <c r="E390" s="5" t="e">
        <f t="shared" ref="E390:E453" si="38">RANK(D390,$D$6:$D$443,0)</f>
        <v>#N/A</v>
      </c>
      <c r="F390" s="34">
        <f>IF(ISERROR(1/VLOOKUP(B390,#REF!,13,0)),0,1/VLOOKUP(B390,#REF!,13,0))</f>
        <v>0</v>
      </c>
      <c r="G390" s="35">
        <f t="shared" ref="G390:G453" si="39">RANK(F390,$F$6:$F$443,0)+RANK(F390,$F$6:$F$443,0)/1000000</f>
        <v>1.0000009999999999</v>
      </c>
      <c r="H390" s="36" t="e">
        <f t="shared" ref="H390:H453" si="40">G390+E390+IF(C390&lt;$C$3,1000,0)</f>
        <v>#N/A</v>
      </c>
      <c r="M390" s="31" t="s">
        <v>401</v>
      </c>
      <c r="N390" s="32">
        <f>VLOOKUP(M390,'Dados StatusInvest'!$A:$Z,26,0)</f>
        <v>26584.92</v>
      </c>
      <c r="O390" s="33">
        <f>VLOOKUP(M390,'Dados StatusInvest'!$A:$Z,18,0)/100</f>
        <v>0.28220000000000001</v>
      </c>
      <c r="P390" s="37" t="e">
        <f t="shared" ref="P390:P453" si="41">RANK(O390,$O$6:$O$443,0)</f>
        <v>#N/A</v>
      </c>
      <c r="Q390" s="38">
        <f>IF(ISERROR(1/VLOOKUP(M390,#REF!,6,0)),0,1/VLOOKUP(M390,#REF!,6,0))</f>
        <v>0</v>
      </c>
      <c r="R390" s="39">
        <f t="shared" ref="R390:R453" si="42">RANK(Q390,$Q$6:$Q$443,0)+RANK(Q390,$Q$6:$Q$443,0)/1000000</f>
        <v>1.0000009999999999</v>
      </c>
      <c r="S390" s="40" t="e">
        <f t="shared" ref="S390:S453" si="43">R390+P390+IF(N390&lt;$C$3,1000,0)</f>
        <v>#N/A</v>
      </c>
    </row>
    <row r="391" spans="2:19" ht="16.5" x14ac:dyDescent="0.35">
      <c r="B391" s="31" t="s">
        <v>567</v>
      </c>
      <c r="C391" s="32">
        <f>VLOOKUP(B391,'Dados StatusInvest'!$A:$Z,26,0)</f>
        <v>0</v>
      </c>
      <c r="D391" s="33">
        <f>VLOOKUP(B391,'Dados StatusInvest'!$A:$Z,20,0)/100</f>
        <v>4.3799999999999999E-2</v>
      </c>
      <c r="E391" s="5" t="e">
        <f t="shared" si="38"/>
        <v>#N/A</v>
      </c>
      <c r="F391" s="34">
        <f>IF(ISERROR(1/VLOOKUP(B391,#REF!,13,0)),0,1/VLOOKUP(B391,#REF!,13,0))</f>
        <v>0</v>
      </c>
      <c r="G391" s="35">
        <f t="shared" si="39"/>
        <v>1.0000009999999999</v>
      </c>
      <c r="H391" s="36" t="e">
        <f t="shared" si="40"/>
        <v>#N/A</v>
      </c>
      <c r="M391" s="31" t="s">
        <v>567</v>
      </c>
      <c r="N391" s="32">
        <f>VLOOKUP(M391,'Dados StatusInvest'!$A:$Z,26,0)</f>
        <v>0</v>
      </c>
      <c r="O391" s="33">
        <f>VLOOKUP(M391,'Dados StatusInvest'!$A:$Z,18,0)/100</f>
        <v>0.10869999999999999</v>
      </c>
      <c r="P391" s="37" t="e">
        <f t="shared" si="41"/>
        <v>#N/A</v>
      </c>
      <c r="Q391" s="38">
        <f>IF(ISERROR(1/VLOOKUP(M391,#REF!,6,0)),0,1/VLOOKUP(M391,#REF!,6,0))</f>
        <v>0</v>
      </c>
      <c r="R391" s="39">
        <f t="shared" si="42"/>
        <v>1.0000009999999999</v>
      </c>
      <c r="S391" s="40" t="e">
        <f t="shared" si="43"/>
        <v>#N/A</v>
      </c>
    </row>
    <row r="392" spans="2:19" ht="16.5" x14ac:dyDescent="0.35">
      <c r="B392" s="31" t="s">
        <v>481</v>
      </c>
      <c r="C392" s="32">
        <f>VLOOKUP(B392,'Dados StatusInvest'!$A:$Z,26,0)</f>
        <v>27075</v>
      </c>
      <c r="D392" s="33">
        <f>VLOOKUP(B392,'Dados StatusInvest'!$A:$Z,20,0)/100</f>
        <v>-7.3599999999999999E-2</v>
      </c>
      <c r="E392" s="5" t="e">
        <f t="shared" si="38"/>
        <v>#N/A</v>
      </c>
      <c r="F392" s="34">
        <f>IF(ISERROR(1/VLOOKUP(B392,#REF!,13,0)),0,1/VLOOKUP(B392,#REF!,13,0))</f>
        <v>0</v>
      </c>
      <c r="G392" s="35">
        <f t="shared" si="39"/>
        <v>1.0000009999999999</v>
      </c>
      <c r="H392" s="36" t="e">
        <f t="shared" si="40"/>
        <v>#N/A</v>
      </c>
      <c r="M392" s="31" t="s">
        <v>481</v>
      </c>
      <c r="N392" s="32">
        <f>VLOOKUP(M392,'Dados StatusInvest'!$A:$Z,26,0)</f>
        <v>27075</v>
      </c>
      <c r="O392" s="33">
        <f>VLOOKUP(M392,'Dados StatusInvest'!$A:$Z,18,0)/100</f>
        <v>-0.12279999999999999</v>
      </c>
      <c r="P392" s="37" t="e">
        <f t="shared" si="41"/>
        <v>#N/A</v>
      </c>
      <c r="Q392" s="38">
        <f>IF(ISERROR(1/VLOOKUP(M392,#REF!,6,0)),0,1/VLOOKUP(M392,#REF!,6,0))</f>
        <v>0</v>
      </c>
      <c r="R392" s="39">
        <f t="shared" si="42"/>
        <v>1.0000009999999999</v>
      </c>
      <c r="S392" s="40" t="e">
        <f t="shared" si="43"/>
        <v>#N/A</v>
      </c>
    </row>
    <row r="393" spans="2:19" ht="16.5" x14ac:dyDescent="0.35">
      <c r="B393" s="31" t="s">
        <v>421</v>
      </c>
      <c r="C393" s="32">
        <f>VLOOKUP(B393,'Dados StatusInvest'!$A:$Z,26,0)</f>
        <v>26659.61</v>
      </c>
      <c r="D393" s="33">
        <f>VLOOKUP(B393,'Dados StatusInvest'!$A:$Z,20,0)/100</f>
        <v>0.29719999999999996</v>
      </c>
      <c r="E393" s="5" t="e">
        <f t="shared" si="38"/>
        <v>#N/A</v>
      </c>
      <c r="F393" s="34">
        <f>IF(ISERROR(1/VLOOKUP(B393,#REF!,13,0)),0,1/VLOOKUP(B393,#REF!,13,0))</f>
        <v>0</v>
      </c>
      <c r="G393" s="35">
        <f t="shared" si="39"/>
        <v>1.0000009999999999</v>
      </c>
      <c r="H393" s="36" t="e">
        <f t="shared" si="40"/>
        <v>#N/A</v>
      </c>
      <c r="M393" s="31" t="s">
        <v>421</v>
      </c>
      <c r="N393" s="32">
        <f>VLOOKUP(M393,'Dados StatusInvest'!$A:$Z,26,0)</f>
        <v>26659.61</v>
      </c>
      <c r="O393" s="33">
        <f>VLOOKUP(M393,'Dados StatusInvest'!$A:$Z,18,0)/100</f>
        <v>0.31819999999999998</v>
      </c>
      <c r="P393" s="37" t="e">
        <f t="shared" si="41"/>
        <v>#N/A</v>
      </c>
      <c r="Q393" s="38">
        <f>IF(ISERROR(1/VLOOKUP(M393,#REF!,6,0)),0,1/VLOOKUP(M393,#REF!,6,0))</f>
        <v>0</v>
      </c>
      <c r="R393" s="39">
        <f t="shared" si="42"/>
        <v>1.0000009999999999</v>
      </c>
      <c r="S393" s="40" t="e">
        <f t="shared" si="43"/>
        <v>#N/A</v>
      </c>
    </row>
    <row r="394" spans="2:19" ht="16.5" x14ac:dyDescent="0.35">
      <c r="B394" s="31" t="s">
        <v>457</v>
      </c>
      <c r="C394" s="32">
        <f>VLOOKUP(B394,'Dados StatusInvest'!$A:$Z,26,0)</f>
        <v>5400</v>
      </c>
      <c r="D394" s="33">
        <f>VLOOKUP(B394,'Dados StatusInvest'!$A:$Z,20,0)/100</f>
        <v>0.12119999999999999</v>
      </c>
      <c r="E394" s="5" t="e">
        <f t="shared" si="38"/>
        <v>#N/A</v>
      </c>
      <c r="F394" s="34">
        <f>IF(ISERROR(1/VLOOKUP(B394,#REF!,13,0)),0,1/VLOOKUP(B394,#REF!,13,0))</f>
        <v>0</v>
      </c>
      <c r="G394" s="35">
        <f t="shared" si="39"/>
        <v>1.0000009999999999</v>
      </c>
      <c r="H394" s="36" t="e">
        <f t="shared" si="40"/>
        <v>#N/A</v>
      </c>
      <c r="M394" s="31" t="s">
        <v>457</v>
      </c>
      <c r="N394" s="32">
        <f>VLOOKUP(M394,'Dados StatusInvest'!$A:$Z,26,0)</f>
        <v>5400</v>
      </c>
      <c r="O394" s="33">
        <f>VLOOKUP(M394,'Dados StatusInvest'!$A:$Z,18,0)/100</f>
        <v>0.23519999999999999</v>
      </c>
      <c r="P394" s="37" t="e">
        <f t="shared" si="41"/>
        <v>#N/A</v>
      </c>
      <c r="Q394" s="38">
        <f>IF(ISERROR(1/VLOOKUP(M394,#REF!,6,0)),0,1/VLOOKUP(M394,#REF!,6,0))</f>
        <v>0</v>
      </c>
      <c r="R394" s="39">
        <f t="shared" si="42"/>
        <v>1.0000009999999999</v>
      </c>
      <c r="S394" s="40" t="e">
        <f t="shared" si="43"/>
        <v>#N/A</v>
      </c>
    </row>
    <row r="395" spans="2:19" ht="16.5" x14ac:dyDescent="0.35">
      <c r="B395" s="31" t="s">
        <v>511</v>
      </c>
      <c r="C395" s="32">
        <f>VLOOKUP(B395,'Dados StatusInvest'!$A:$Z,26,0)</f>
        <v>2089</v>
      </c>
      <c r="D395" s="33">
        <f>VLOOKUP(B395,'Dados StatusInvest'!$A:$Z,20,0)/100</f>
        <v>0.26929999999999998</v>
      </c>
      <c r="E395" s="5" t="e">
        <f t="shared" si="38"/>
        <v>#N/A</v>
      </c>
      <c r="F395" s="34">
        <f>IF(ISERROR(1/VLOOKUP(B395,#REF!,13,0)),0,1/VLOOKUP(B395,#REF!,13,0))</f>
        <v>0</v>
      </c>
      <c r="G395" s="35">
        <f t="shared" si="39"/>
        <v>1.0000009999999999</v>
      </c>
      <c r="H395" s="36" t="e">
        <f t="shared" si="40"/>
        <v>#N/A</v>
      </c>
      <c r="M395" s="31" t="s">
        <v>511</v>
      </c>
      <c r="N395" s="32">
        <f>VLOOKUP(M395,'Dados StatusInvest'!$A:$Z,26,0)</f>
        <v>2089</v>
      </c>
      <c r="O395" s="33">
        <f>VLOOKUP(M395,'Dados StatusInvest'!$A:$Z,18,0)/100</f>
        <v>0.40679999999999999</v>
      </c>
      <c r="P395" s="37" t="e">
        <f t="shared" si="41"/>
        <v>#N/A</v>
      </c>
      <c r="Q395" s="38">
        <f>IF(ISERROR(1/VLOOKUP(M395,#REF!,6,0)),0,1/VLOOKUP(M395,#REF!,6,0))</f>
        <v>0</v>
      </c>
      <c r="R395" s="39">
        <f t="shared" si="42"/>
        <v>1.0000009999999999</v>
      </c>
      <c r="S395" s="40" t="e">
        <f t="shared" si="43"/>
        <v>#N/A</v>
      </c>
    </row>
    <row r="396" spans="2:19" ht="16.5" x14ac:dyDescent="0.35">
      <c r="B396" s="31" t="s">
        <v>384</v>
      </c>
      <c r="C396" s="32">
        <f>VLOOKUP(B396,'Dados StatusInvest'!$A:$Z,26,0)</f>
        <v>8900</v>
      </c>
      <c r="D396" s="33">
        <f>VLOOKUP(B396,'Dados StatusInvest'!$A:$Z,20,0)/100</f>
        <v>0.24579999999999999</v>
      </c>
      <c r="E396" s="5" t="e">
        <f t="shared" si="38"/>
        <v>#N/A</v>
      </c>
      <c r="F396" s="34">
        <f>IF(ISERROR(1/VLOOKUP(B396,#REF!,13,0)),0,1/VLOOKUP(B396,#REF!,13,0))</f>
        <v>0</v>
      </c>
      <c r="G396" s="35">
        <f t="shared" si="39"/>
        <v>1.0000009999999999</v>
      </c>
      <c r="H396" s="36" t="e">
        <f t="shared" si="40"/>
        <v>#N/A</v>
      </c>
      <c r="M396" s="31" t="s">
        <v>384</v>
      </c>
      <c r="N396" s="32">
        <f>VLOOKUP(M396,'Dados StatusInvest'!$A:$Z,26,0)</f>
        <v>8900</v>
      </c>
      <c r="O396" s="33">
        <f>VLOOKUP(M396,'Dados StatusInvest'!$A:$Z,18,0)/100</f>
        <v>0.42810000000000004</v>
      </c>
      <c r="P396" s="37" t="e">
        <f t="shared" si="41"/>
        <v>#N/A</v>
      </c>
      <c r="Q396" s="38">
        <f>IF(ISERROR(1/VLOOKUP(M396,#REF!,6,0)),0,1/VLOOKUP(M396,#REF!,6,0))</f>
        <v>0</v>
      </c>
      <c r="R396" s="39">
        <f t="shared" si="42"/>
        <v>1.0000009999999999</v>
      </c>
      <c r="S396" s="40" t="e">
        <f t="shared" si="43"/>
        <v>#N/A</v>
      </c>
    </row>
    <row r="397" spans="2:19" ht="16.5" x14ac:dyDescent="0.35">
      <c r="B397" s="31" t="s">
        <v>503</v>
      </c>
      <c r="C397" s="32">
        <f>VLOOKUP(B397,'Dados StatusInvest'!$A:$Z,26,0)</f>
        <v>10474.5</v>
      </c>
      <c r="D397" s="33">
        <f>VLOOKUP(B397,'Dados StatusInvest'!$A:$Z,20,0)/100</f>
        <v>0.70310000000000006</v>
      </c>
      <c r="E397" s="5" t="e">
        <f t="shared" si="38"/>
        <v>#N/A</v>
      </c>
      <c r="F397" s="34">
        <f>IF(ISERROR(1/VLOOKUP(B397,#REF!,13,0)),0,1/VLOOKUP(B397,#REF!,13,0))</f>
        <v>0</v>
      </c>
      <c r="G397" s="35">
        <f t="shared" si="39"/>
        <v>1.0000009999999999</v>
      </c>
      <c r="H397" s="36" t="e">
        <f t="shared" si="40"/>
        <v>#N/A</v>
      </c>
      <c r="M397" s="31" t="s">
        <v>503</v>
      </c>
      <c r="N397" s="32">
        <f>VLOOKUP(M397,'Dados StatusInvest'!$A:$Z,26,0)</f>
        <v>10474.5</v>
      </c>
      <c r="O397" s="33">
        <f>VLOOKUP(M397,'Dados StatusInvest'!$A:$Z,18,0)/100</f>
        <v>0.71409999999999996</v>
      </c>
      <c r="P397" s="37" t="e">
        <f t="shared" si="41"/>
        <v>#N/A</v>
      </c>
      <c r="Q397" s="38">
        <f>IF(ISERROR(1/VLOOKUP(M397,#REF!,6,0)),0,1/VLOOKUP(M397,#REF!,6,0))</f>
        <v>0</v>
      </c>
      <c r="R397" s="39">
        <f t="shared" si="42"/>
        <v>1.0000009999999999</v>
      </c>
      <c r="S397" s="40" t="e">
        <f t="shared" si="43"/>
        <v>#N/A</v>
      </c>
    </row>
    <row r="398" spans="2:19" ht="16.5" x14ac:dyDescent="0.35">
      <c r="B398" s="31" t="s">
        <v>469</v>
      </c>
      <c r="C398" s="32">
        <f>VLOOKUP(B398,'Dados StatusInvest'!$A:$Z,26,0)</f>
        <v>6450</v>
      </c>
      <c r="D398" s="33">
        <f>VLOOKUP(B398,'Dados StatusInvest'!$A:$Z,20,0)/100</f>
        <v>6.4299999999999996E-2</v>
      </c>
      <c r="E398" s="5" t="e">
        <f t="shared" si="38"/>
        <v>#N/A</v>
      </c>
      <c r="F398" s="34">
        <f>IF(ISERROR(1/VLOOKUP(B398,#REF!,13,0)),0,1/VLOOKUP(B398,#REF!,13,0))</f>
        <v>0</v>
      </c>
      <c r="G398" s="35">
        <f t="shared" si="39"/>
        <v>1.0000009999999999</v>
      </c>
      <c r="H398" s="36" t="e">
        <f t="shared" si="40"/>
        <v>#N/A</v>
      </c>
      <c r="M398" s="31" t="s">
        <v>469</v>
      </c>
      <c r="N398" s="32">
        <f>VLOOKUP(M398,'Dados StatusInvest'!$A:$Z,26,0)</f>
        <v>6450</v>
      </c>
      <c r="O398" s="33">
        <f>VLOOKUP(M398,'Dados StatusInvest'!$A:$Z,18,0)/100</f>
        <v>8.5699999999999998E-2</v>
      </c>
      <c r="P398" s="37" t="e">
        <f t="shared" si="41"/>
        <v>#N/A</v>
      </c>
      <c r="Q398" s="38">
        <f>IF(ISERROR(1/VLOOKUP(M398,#REF!,6,0)),0,1/VLOOKUP(M398,#REF!,6,0))</f>
        <v>0</v>
      </c>
      <c r="R398" s="39">
        <f t="shared" si="42"/>
        <v>1.0000009999999999</v>
      </c>
      <c r="S398" s="40" t="e">
        <f t="shared" si="43"/>
        <v>#N/A</v>
      </c>
    </row>
    <row r="399" spans="2:19" ht="16.5" x14ac:dyDescent="0.35">
      <c r="B399" s="31" t="s">
        <v>498</v>
      </c>
      <c r="C399" s="32">
        <f>VLOOKUP(B399,'Dados StatusInvest'!$A:$Z,26,0)</f>
        <v>2348.5</v>
      </c>
      <c r="D399" s="33">
        <f>VLOOKUP(B399,'Dados StatusInvest'!$A:$Z,20,0)/100</f>
        <v>0.1067</v>
      </c>
      <c r="E399" s="5" t="e">
        <f t="shared" si="38"/>
        <v>#N/A</v>
      </c>
      <c r="F399" s="34">
        <f>IF(ISERROR(1/VLOOKUP(B399,#REF!,13,0)),0,1/VLOOKUP(B399,#REF!,13,0))</f>
        <v>0</v>
      </c>
      <c r="G399" s="35">
        <f t="shared" si="39"/>
        <v>1.0000009999999999</v>
      </c>
      <c r="H399" s="36" t="e">
        <f t="shared" si="40"/>
        <v>#N/A</v>
      </c>
      <c r="M399" s="31" t="s">
        <v>498</v>
      </c>
      <c r="N399" s="32">
        <f>VLOOKUP(M399,'Dados StatusInvest'!$A:$Z,26,0)</f>
        <v>2348.5</v>
      </c>
      <c r="O399" s="33">
        <f>VLOOKUP(M399,'Dados StatusInvest'!$A:$Z,18,0)/100</f>
        <v>-0.57950000000000002</v>
      </c>
      <c r="P399" s="37" t="e">
        <f t="shared" si="41"/>
        <v>#N/A</v>
      </c>
      <c r="Q399" s="38">
        <f>IF(ISERROR(1/VLOOKUP(M399,#REF!,6,0)),0,1/VLOOKUP(M399,#REF!,6,0))</f>
        <v>0</v>
      </c>
      <c r="R399" s="39">
        <f t="shared" si="42"/>
        <v>1.0000009999999999</v>
      </c>
      <c r="S399" s="40" t="e">
        <f t="shared" si="43"/>
        <v>#N/A</v>
      </c>
    </row>
    <row r="400" spans="2:19" ht="16.5" x14ac:dyDescent="0.35">
      <c r="B400" s="31" t="s">
        <v>480</v>
      </c>
      <c r="C400" s="32">
        <f>VLOOKUP(B400,'Dados StatusInvest'!$A:$Z,26,0)</f>
        <v>7538.6</v>
      </c>
      <c r="D400" s="33">
        <f>VLOOKUP(B400,'Dados StatusInvest'!$A:$Z,20,0)/100</f>
        <v>0.1668</v>
      </c>
      <c r="E400" s="5" t="e">
        <f t="shared" si="38"/>
        <v>#N/A</v>
      </c>
      <c r="F400" s="34">
        <f>IF(ISERROR(1/VLOOKUP(B400,#REF!,13,0)),0,1/VLOOKUP(B400,#REF!,13,0))</f>
        <v>0</v>
      </c>
      <c r="G400" s="35">
        <f t="shared" si="39"/>
        <v>1.0000009999999999</v>
      </c>
      <c r="H400" s="36" t="e">
        <f t="shared" si="40"/>
        <v>#N/A</v>
      </c>
      <c r="M400" s="31" t="s">
        <v>480</v>
      </c>
      <c r="N400" s="32">
        <f>VLOOKUP(M400,'Dados StatusInvest'!$A:$Z,26,0)</f>
        <v>7538.6</v>
      </c>
      <c r="O400" s="33">
        <f>VLOOKUP(M400,'Dados StatusInvest'!$A:$Z,18,0)/100</f>
        <v>0.21920000000000001</v>
      </c>
      <c r="P400" s="37" t="e">
        <f t="shared" si="41"/>
        <v>#N/A</v>
      </c>
      <c r="Q400" s="38">
        <f>IF(ISERROR(1/VLOOKUP(M400,#REF!,6,0)),0,1/VLOOKUP(M400,#REF!,6,0))</f>
        <v>0</v>
      </c>
      <c r="R400" s="39">
        <f t="shared" si="42"/>
        <v>1.0000009999999999</v>
      </c>
      <c r="S400" s="40" t="e">
        <f t="shared" si="43"/>
        <v>#N/A</v>
      </c>
    </row>
    <row r="401" spans="2:19" ht="16.5" x14ac:dyDescent="0.35">
      <c r="B401" s="31" t="s">
        <v>479</v>
      </c>
      <c r="C401" s="32">
        <f>VLOOKUP(B401,'Dados StatusInvest'!$A:$Z,26,0)</f>
        <v>1734.67</v>
      </c>
      <c r="D401" s="33">
        <f>VLOOKUP(B401,'Dados StatusInvest'!$A:$Z,20,0)/100</f>
        <v>1.7036000000000002</v>
      </c>
      <c r="E401" s="5" t="e">
        <f t="shared" si="38"/>
        <v>#N/A</v>
      </c>
      <c r="F401" s="34">
        <f>IF(ISERROR(1/VLOOKUP(B401,#REF!,13,0)),0,1/VLOOKUP(B401,#REF!,13,0))</f>
        <v>0</v>
      </c>
      <c r="G401" s="35">
        <f t="shared" si="39"/>
        <v>1.0000009999999999</v>
      </c>
      <c r="H401" s="36" t="e">
        <f t="shared" si="40"/>
        <v>#N/A</v>
      </c>
      <c r="M401" s="31" t="s">
        <v>479</v>
      </c>
      <c r="N401" s="32">
        <f>VLOOKUP(M401,'Dados StatusInvest'!$A:$Z,26,0)</f>
        <v>1734.67</v>
      </c>
      <c r="O401" s="33">
        <f>VLOOKUP(M401,'Dados StatusInvest'!$A:$Z,18,0)/100</f>
        <v>-2.6614</v>
      </c>
      <c r="P401" s="37" t="e">
        <f t="shared" si="41"/>
        <v>#N/A</v>
      </c>
      <c r="Q401" s="38">
        <f>IF(ISERROR(1/VLOOKUP(M401,#REF!,6,0)),0,1/VLOOKUP(M401,#REF!,6,0))</f>
        <v>0</v>
      </c>
      <c r="R401" s="39">
        <f t="shared" si="42"/>
        <v>1.0000009999999999</v>
      </c>
      <c r="S401" s="40" t="e">
        <f t="shared" si="43"/>
        <v>#N/A</v>
      </c>
    </row>
    <row r="402" spans="2:19" ht="16.5" x14ac:dyDescent="0.35">
      <c r="B402" s="31" t="s">
        <v>488</v>
      </c>
      <c r="C402" s="32">
        <f>VLOOKUP(B402,'Dados StatusInvest'!$A:$Z,26,0)</f>
        <v>7378</v>
      </c>
      <c r="D402" s="33">
        <f>VLOOKUP(B402,'Dados StatusInvest'!$A:$Z,20,0)/100</f>
        <v>0</v>
      </c>
      <c r="E402" s="5" t="e">
        <f t="shared" si="38"/>
        <v>#N/A</v>
      </c>
      <c r="F402" s="34">
        <f>IF(ISERROR(1/VLOOKUP(B402,#REF!,13,0)),0,1/VLOOKUP(B402,#REF!,13,0))</f>
        <v>0</v>
      </c>
      <c r="G402" s="35">
        <f t="shared" si="39"/>
        <v>1.0000009999999999</v>
      </c>
      <c r="H402" s="36" t="e">
        <f t="shared" si="40"/>
        <v>#N/A</v>
      </c>
      <c r="M402" s="31" t="s">
        <v>488</v>
      </c>
      <c r="N402" s="32">
        <f>VLOOKUP(M402,'Dados StatusInvest'!$A:$Z,26,0)</f>
        <v>7378</v>
      </c>
      <c r="O402" s="33">
        <f>VLOOKUP(M402,'Dados StatusInvest'!$A:$Z,18,0)/100</f>
        <v>6.8099999999999994E-2</v>
      </c>
      <c r="P402" s="37" t="e">
        <f t="shared" si="41"/>
        <v>#N/A</v>
      </c>
      <c r="Q402" s="38">
        <f>IF(ISERROR(1/VLOOKUP(M402,#REF!,6,0)),0,1/VLOOKUP(M402,#REF!,6,0))</f>
        <v>0</v>
      </c>
      <c r="R402" s="39">
        <f t="shared" si="42"/>
        <v>1.0000009999999999</v>
      </c>
      <c r="S402" s="40" t="e">
        <f t="shared" si="43"/>
        <v>#N/A</v>
      </c>
    </row>
    <row r="403" spans="2:19" ht="16.5" x14ac:dyDescent="0.35">
      <c r="B403" s="31" t="s">
        <v>473</v>
      </c>
      <c r="C403" s="32">
        <f>VLOOKUP(B403,'Dados StatusInvest'!$A:$Z,26,0)</f>
        <v>2946</v>
      </c>
      <c r="D403" s="33">
        <f>VLOOKUP(B403,'Dados StatusInvest'!$A:$Z,20,0)/100</f>
        <v>0</v>
      </c>
      <c r="E403" s="5" t="e">
        <f t="shared" si="38"/>
        <v>#N/A</v>
      </c>
      <c r="F403" s="34">
        <f>IF(ISERROR(1/VLOOKUP(B403,#REF!,13,0)),0,1/VLOOKUP(B403,#REF!,13,0))</f>
        <v>0</v>
      </c>
      <c r="G403" s="35">
        <f t="shared" si="39"/>
        <v>1.0000009999999999</v>
      </c>
      <c r="H403" s="36" t="e">
        <f t="shared" si="40"/>
        <v>#N/A</v>
      </c>
      <c r="M403" s="31" t="s">
        <v>473</v>
      </c>
      <c r="N403" s="32">
        <f>VLOOKUP(M403,'Dados StatusInvest'!$A:$Z,26,0)</f>
        <v>2946</v>
      </c>
      <c r="O403" s="33">
        <f>VLOOKUP(M403,'Dados StatusInvest'!$A:$Z,18,0)/100</f>
        <v>0.12520000000000001</v>
      </c>
      <c r="P403" s="37" t="e">
        <f t="shared" si="41"/>
        <v>#N/A</v>
      </c>
      <c r="Q403" s="38">
        <f>IF(ISERROR(1/VLOOKUP(M403,#REF!,6,0)),0,1/VLOOKUP(M403,#REF!,6,0))</f>
        <v>0</v>
      </c>
      <c r="R403" s="39">
        <f t="shared" si="42"/>
        <v>1.0000009999999999</v>
      </c>
      <c r="S403" s="40" t="e">
        <f t="shared" si="43"/>
        <v>#N/A</v>
      </c>
    </row>
    <row r="404" spans="2:19" ht="16.5" x14ac:dyDescent="0.35">
      <c r="B404" s="31" t="s">
        <v>502</v>
      </c>
      <c r="C404" s="32">
        <f>VLOOKUP(B404,'Dados StatusInvest'!$A:$Z,26,0)</f>
        <v>9477</v>
      </c>
      <c r="D404" s="33">
        <f>VLOOKUP(B404,'Dados StatusInvest'!$A:$Z,20,0)/100</f>
        <v>1.61E-2</v>
      </c>
      <c r="E404" s="5" t="e">
        <f t="shared" si="38"/>
        <v>#N/A</v>
      </c>
      <c r="F404" s="34">
        <f>IF(ISERROR(1/VLOOKUP(B404,#REF!,13,0)),0,1/VLOOKUP(B404,#REF!,13,0))</f>
        <v>0</v>
      </c>
      <c r="G404" s="35">
        <f t="shared" si="39"/>
        <v>1.0000009999999999</v>
      </c>
      <c r="H404" s="36" t="e">
        <f t="shared" si="40"/>
        <v>#N/A</v>
      </c>
      <c r="M404" s="31" t="s">
        <v>502</v>
      </c>
      <c r="N404" s="32">
        <f>VLOOKUP(M404,'Dados StatusInvest'!$A:$Z,26,0)</f>
        <v>9477</v>
      </c>
      <c r="O404" s="33">
        <f>VLOOKUP(M404,'Dados StatusInvest'!$A:$Z,18,0)/100</f>
        <v>1.89E-2</v>
      </c>
      <c r="P404" s="37" t="e">
        <f t="shared" si="41"/>
        <v>#N/A</v>
      </c>
      <c r="Q404" s="38">
        <f>IF(ISERROR(1/VLOOKUP(M404,#REF!,6,0)),0,1/VLOOKUP(M404,#REF!,6,0))</f>
        <v>0</v>
      </c>
      <c r="R404" s="39">
        <f t="shared" si="42"/>
        <v>1.0000009999999999</v>
      </c>
      <c r="S404" s="40" t="e">
        <f t="shared" si="43"/>
        <v>#N/A</v>
      </c>
    </row>
    <row r="405" spans="2:19" ht="16.5" x14ac:dyDescent="0.35">
      <c r="B405" s="31" t="s">
        <v>406</v>
      </c>
      <c r="C405" s="32">
        <f>VLOOKUP(B405,'Dados StatusInvest'!$A:$Z,26,0)</f>
        <v>6230</v>
      </c>
      <c r="D405" s="33">
        <f>VLOOKUP(B405,'Dados StatusInvest'!$A:$Z,20,0)/100</f>
        <v>0</v>
      </c>
      <c r="E405" s="5" t="e">
        <f t="shared" si="38"/>
        <v>#N/A</v>
      </c>
      <c r="F405" s="34">
        <f>IF(ISERROR(1/VLOOKUP(B405,#REF!,13,0)),0,1/VLOOKUP(B405,#REF!,13,0))</f>
        <v>0</v>
      </c>
      <c r="G405" s="35">
        <f t="shared" si="39"/>
        <v>1.0000009999999999</v>
      </c>
      <c r="H405" s="36" t="e">
        <f t="shared" si="40"/>
        <v>#N/A</v>
      </c>
      <c r="M405" s="31" t="s">
        <v>406</v>
      </c>
      <c r="N405" s="32">
        <f>VLOOKUP(M405,'Dados StatusInvest'!$A:$Z,26,0)</f>
        <v>6230</v>
      </c>
      <c r="O405" s="33">
        <f>VLOOKUP(M405,'Dados StatusInvest'!$A:$Z,18,0)/100</f>
        <v>0.23350000000000001</v>
      </c>
      <c r="P405" s="37" t="e">
        <f t="shared" si="41"/>
        <v>#N/A</v>
      </c>
      <c r="Q405" s="38">
        <f>IF(ISERROR(1/VLOOKUP(M405,#REF!,6,0)),0,1/VLOOKUP(M405,#REF!,6,0))</f>
        <v>0</v>
      </c>
      <c r="R405" s="39">
        <f t="shared" si="42"/>
        <v>1.0000009999999999</v>
      </c>
      <c r="S405" s="40" t="e">
        <f t="shared" si="43"/>
        <v>#N/A</v>
      </c>
    </row>
    <row r="406" spans="2:19" ht="16.5" x14ac:dyDescent="0.35">
      <c r="B406" s="31" t="s">
        <v>562</v>
      </c>
      <c r="C406" s="32">
        <f>VLOOKUP(B406,'Dados StatusInvest'!$A:$Z,26,0)</f>
        <v>0</v>
      </c>
      <c r="D406" s="33">
        <f>VLOOKUP(B406,'Dados StatusInvest'!$A:$Z,20,0)/100</f>
        <v>0.20949999999999999</v>
      </c>
      <c r="E406" s="5" t="e">
        <f t="shared" si="38"/>
        <v>#N/A</v>
      </c>
      <c r="F406" s="34">
        <f>IF(ISERROR(1/VLOOKUP(B406,#REF!,13,0)),0,1/VLOOKUP(B406,#REF!,13,0))</f>
        <v>0</v>
      </c>
      <c r="G406" s="35">
        <f t="shared" si="39"/>
        <v>1.0000009999999999</v>
      </c>
      <c r="H406" s="36" t="e">
        <f t="shared" si="40"/>
        <v>#N/A</v>
      </c>
      <c r="M406" s="31" t="s">
        <v>562</v>
      </c>
      <c r="N406" s="32">
        <f>VLOOKUP(M406,'Dados StatusInvest'!$A:$Z,26,0)</f>
        <v>0</v>
      </c>
      <c r="O406" s="33">
        <f>VLOOKUP(M406,'Dados StatusInvest'!$A:$Z,18,0)/100</f>
        <v>0.23949999999999999</v>
      </c>
      <c r="P406" s="37" t="e">
        <f t="shared" si="41"/>
        <v>#N/A</v>
      </c>
      <c r="Q406" s="38">
        <f>IF(ISERROR(1/VLOOKUP(M406,#REF!,6,0)),0,1/VLOOKUP(M406,#REF!,6,0))</f>
        <v>0</v>
      </c>
      <c r="R406" s="39">
        <f t="shared" si="42"/>
        <v>1.0000009999999999</v>
      </c>
      <c r="S406" s="40" t="e">
        <f t="shared" si="43"/>
        <v>#N/A</v>
      </c>
    </row>
    <row r="407" spans="2:19" ht="16.5" x14ac:dyDescent="0.35">
      <c r="B407" s="31" t="s">
        <v>442</v>
      </c>
      <c r="C407" s="32">
        <f>VLOOKUP(B407,'Dados StatusInvest'!$A:$Z,26,0)</f>
        <v>5006.1400000000003</v>
      </c>
      <c r="D407" s="33">
        <f>VLOOKUP(B407,'Dados StatusInvest'!$A:$Z,20,0)/100</f>
        <v>0.15560000000000002</v>
      </c>
      <c r="E407" s="5" t="e">
        <f t="shared" si="38"/>
        <v>#N/A</v>
      </c>
      <c r="F407" s="34">
        <f>IF(ISERROR(1/VLOOKUP(B407,#REF!,13,0)),0,1/VLOOKUP(B407,#REF!,13,0))</f>
        <v>0</v>
      </c>
      <c r="G407" s="35">
        <f t="shared" si="39"/>
        <v>1.0000009999999999</v>
      </c>
      <c r="H407" s="36" t="e">
        <f t="shared" si="40"/>
        <v>#N/A</v>
      </c>
      <c r="M407" s="31" t="s">
        <v>442</v>
      </c>
      <c r="N407" s="32">
        <f>VLOOKUP(M407,'Dados StatusInvest'!$A:$Z,26,0)</f>
        <v>5006.1400000000003</v>
      </c>
      <c r="O407" s="33">
        <f>VLOOKUP(M407,'Dados StatusInvest'!$A:$Z,18,0)/100</f>
        <v>0.17800000000000002</v>
      </c>
      <c r="P407" s="37" t="e">
        <f t="shared" si="41"/>
        <v>#N/A</v>
      </c>
      <c r="Q407" s="38">
        <f>IF(ISERROR(1/VLOOKUP(M407,#REF!,6,0)),0,1/VLOOKUP(M407,#REF!,6,0))</f>
        <v>0</v>
      </c>
      <c r="R407" s="39">
        <f t="shared" si="42"/>
        <v>1.0000009999999999</v>
      </c>
      <c r="S407" s="40" t="e">
        <f t="shared" si="43"/>
        <v>#N/A</v>
      </c>
    </row>
    <row r="408" spans="2:19" ht="16.5" x14ac:dyDescent="0.35">
      <c r="B408" s="31" t="s">
        <v>381</v>
      </c>
      <c r="C408" s="32">
        <f>VLOOKUP(B408,'Dados StatusInvest'!$A:$Z,26,0)</f>
        <v>46901.64</v>
      </c>
      <c r="D408" s="33">
        <f>VLOOKUP(B408,'Dados StatusInvest'!$A:$Z,20,0)/100</f>
        <v>6.4199999999999993E-2</v>
      </c>
      <c r="E408" s="5" t="e">
        <f t="shared" si="38"/>
        <v>#N/A</v>
      </c>
      <c r="F408" s="34">
        <f>IF(ISERROR(1/VLOOKUP(B408,#REF!,13,0)),0,1/VLOOKUP(B408,#REF!,13,0))</f>
        <v>0</v>
      </c>
      <c r="G408" s="35">
        <f t="shared" si="39"/>
        <v>1.0000009999999999</v>
      </c>
      <c r="H408" s="36" t="e">
        <f t="shared" si="40"/>
        <v>#N/A</v>
      </c>
      <c r="M408" s="31" t="s">
        <v>381</v>
      </c>
      <c r="N408" s="32">
        <f>VLOOKUP(M408,'Dados StatusInvest'!$A:$Z,26,0)</f>
        <v>46901.64</v>
      </c>
      <c r="O408" s="33">
        <f>VLOOKUP(M408,'Dados StatusInvest'!$A:$Z,18,0)/100</f>
        <v>6.93E-2</v>
      </c>
      <c r="P408" s="37" t="e">
        <f t="shared" si="41"/>
        <v>#N/A</v>
      </c>
      <c r="Q408" s="38">
        <f>IF(ISERROR(1/VLOOKUP(M408,#REF!,6,0)),0,1/VLOOKUP(M408,#REF!,6,0))</f>
        <v>0</v>
      </c>
      <c r="R408" s="39">
        <f t="shared" si="42"/>
        <v>1.0000009999999999</v>
      </c>
      <c r="S408" s="40" t="e">
        <f t="shared" si="43"/>
        <v>#N/A</v>
      </c>
    </row>
    <row r="409" spans="2:19" ht="16.5" x14ac:dyDescent="0.35">
      <c r="B409" s="31" t="s">
        <v>416</v>
      </c>
      <c r="C409" s="32">
        <f>VLOOKUP(B409,'Dados StatusInvest'!$A:$Z,26,0)</f>
        <v>3000</v>
      </c>
      <c r="D409" s="33">
        <f>VLOOKUP(B409,'Dados StatusInvest'!$A:$Z,20,0)/100</f>
        <v>0.14630000000000001</v>
      </c>
      <c r="E409" s="5" t="e">
        <f t="shared" si="38"/>
        <v>#N/A</v>
      </c>
      <c r="F409" s="34">
        <f>IF(ISERROR(1/VLOOKUP(B409,#REF!,13,0)),0,1/VLOOKUP(B409,#REF!,13,0))</f>
        <v>0</v>
      </c>
      <c r="G409" s="35">
        <f t="shared" si="39"/>
        <v>1.0000009999999999</v>
      </c>
      <c r="H409" s="36" t="e">
        <f t="shared" si="40"/>
        <v>#N/A</v>
      </c>
      <c r="M409" s="31" t="s">
        <v>416</v>
      </c>
      <c r="N409" s="32">
        <f>VLOOKUP(M409,'Dados StatusInvest'!$A:$Z,26,0)</f>
        <v>3000</v>
      </c>
      <c r="O409" s="33">
        <f>VLOOKUP(M409,'Dados StatusInvest'!$A:$Z,18,0)/100</f>
        <v>0.2671</v>
      </c>
      <c r="P409" s="37" t="e">
        <f t="shared" si="41"/>
        <v>#N/A</v>
      </c>
      <c r="Q409" s="38">
        <f>IF(ISERROR(1/VLOOKUP(M409,#REF!,6,0)),0,1/VLOOKUP(M409,#REF!,6,0))</f>
        <v>0</v>
      </c>
      <c r="R409" s="39">
        <f t="shared" si="42"/>
        <v>1.0000009999999999</v>
      </c>
      <c r="S409" s="40" t="e">
        <f t="shared" si="43"/>
        <v>#N/A</v>
      </c>
    </row>
    <row r="410" spans="2:19" ht="16.5" x14ac:dyDescent="0.35">
      <c r="B410" s="31" t="s">
        <v>453</v>
      </c>
      <c r="C410" s="32">
        <f>VLOOKUP(B410,'Dados StatusInvest'!$A:$Z,26,0)</f>
        <v>11245.73</v>
      </c>
      <c r="D410" s="33">
        <f>VLOOKUP(B410,'Dados StatusInvest'!$A:$Z,20,0)/100</f>
        <v>0</v>
      </c>
      <c r="E410" s="5" t="e">
        <f t="shared" si="38"/>
        <v>#N/A</v>
      </c>
      <c r="F410" s="34">
        <f>IF(ISERROR(1/VLOOKUP(B410,#REF!,13,0)),0,1/VLOOKUP(B410,#REF!,13,0))</f>
        <v>0</v>
      </c>
      <c r="G410" s="35">
        <f t="shared" si="39"/>
        <v>1.0000009999999999</v>
      </c>
      <c r="H410" s="36" t="e">
        <f t="shared" si="40"/>
        <v>#N/A</v>
      </c>
      <c r="M410" s="31" t="s">
        <v>453</v>
      </c>
      <c r="N410" s="32">
        <f>VLOOKUP(M410,'Dados StatusInvest'!$A:$Z,26,0)</f>
        <v>11245.73</v>
      </c>
      <c r="O410" s="33">
        <f>VLOOKUP(M410,'Dados StatusInvest'!$A:$Z,18,0)/100</f>
        <v>0.23350000000000001</v>
      </c>
      <c r="P410" s="37" t="e">
        <f t="shared" si="41"/>
        <v>#N/A</v>
      </c>
      <c r="Q410" s="38">
        <f>IF(ISERROR(1/VLOOKUP(M410,#REF!,6,0)),0,1/VLOOKUP(M410,#REF!,6,0))</f>
        <v>0</v>
      </c>
      <c r="R410" s="39">
        <f t="shared" si="42"/>
        <v>1.0000009999999999</v>
      </c>
      <c r="S410" s="40" t="e">
        <f t="shared" si="43"/>
        <v>#N/A</v>
      </c>
    </row>
    <row r="411" spans="2:19" ht="16.5" x14ac:dyDescent="0.35">
      <c r="B411" s="31" t="s">
        <v>439</v>
      </c>
      <c r="C411" s="32">
        <f>VLOOKUP(B411,'Dados StatusInvest'!$A:$Z,26,0)</f>
        <v>4080</v>
      </c>
      <c r="D411" s="33">
        <f>VLOOKUP(B411,'Dados StatusInvest'!$A:$Z,20,0)/100</f>
        <v>0.22949999999999998</v>
      </c>
      <c r="E411" s="5" t="e">
        <f t="shared" si="38"/>
        <v>#N/A</v>
      </c>
      <c r="F411" s="34">
        <f>IF(ISERROR(1/VLOOKUP(B411,#REF!,13,0)),0,1/VLOOKUP(B411,#REF!,13,0))</f>
        <v>0</v>
      </c>
      <c r="G411" s="35">
        <f t="shared" si="39"/>
        <v>1.0000009999999999</v>
      </c>
      <c r="H411" s="36" t="e">
        <f t="shared" si="40"/>
        <v>#N/A</v>
      </c>
      <c r="M411" s="31" t="s">
        <v>439</v>
      </c>
      <c r="N411" s="32">
        <f>VLOOKUP(M411,'Dados StatusInvest'!$A:$Z,26,0)</f>
        <v>4080</v>
      </c>
      <c r="O411" s="33">
        <f>VLOOKUP(M411,'Dados StatusInvest'!$A:$Z,18,0)/100</f>
        <v>0.23879999999999998</v>
      </c>
      <c r="P411" s="37" t="e">
        <f t="shared" si="41"/>
        <v>#N/A</v>
      </c>
      <c r="Q411" s="38">
        <f>IF(ISERROR(1/VLOOKUP(M411,#REF!,6,0)),0,1/VLOOKUP(M411,#REF!,6,0))</f>
        <v>0</v>
      </c>
      <c r="R411" s="39">
        <f t="shared" si="42"/>
        <v>1.0000009999999999</v>
      </c>
      <c r="S411" s="40" t="e">
        <f t="shared" si="43"/>
        <v>#N/A</v>
      </c>
    </row>
    <row r="412" spans="2:19" ht="16.5" x14ac:dyDescent="0.35">
      <c r="B412" s="31" t="s">
        <v>476</v>
      </c>
      <c r="C412" s="32">
        <f>VLOOKUP(B412,'Dados StatusInvest'!$A:$Z,26,0)</f>
        <v>7729.33</v>
      </c>
      <c r="D412" s="33">
        <f>VLOOKUP(B412,'Dados StatusInvest'!$A:$Z,20,0)/100</f>
        <v>0.2351</v>
      </c>
      <c r="E412" s="5" t="e">
        <f t="shared" si="38"/>
        <v>#N/A</v>
      </c>
      <c r="F412" s="34">
        <f>IF(ISERROR(1/VLOOKUP(B412,#REF!,13,0)),0,1/VLOOKUP(B412,#REF!,13,0))</f>
        <v>0</v>
      </c>
      <c r="G412" s="35">
        <f t="shared" si="39"/>
        <v>1.0000009999999999</v>
      </c>
      <c r="H412" s="36" t="e">
        <f t="shared" si="40"/>
        <v>#N/A</v>
      </c>
      <c r="M412" s="31" t="s">
        <v>476</v>
      </c>
      <c r="N412" s="32">
        <f>VLOOKUP(M412,'Dados StatusInvest'!$A:$Z,26,0)</f>
        <v>7729.33</v>
      </c>
      <c r="O412" s="33">
        <f>VLOOKUP(M412,'Dados StatusInvest'!$A:$Z,18,0)/100</f>
        <v>0.27960000000000002</v>
      </c>
      <c r="P412" s="37" t="e">
        <f t="shared" si="41"/>
        <v>#N/A</v>
      </c>
      <c r="Q412" s="38">
        <f>IF(ISERROR(1/VLOOKUP(M412,#REF!,6,0)),0,1/VLOOKUP(M412,#REF!,6,0))</f>
        <v>0</v>
      </c>
      <c r="R412" s="39">
        <f t="shared" si="42"/>
        <v>1.0000009999999999</v>
      </c>
      <c r="S412" s="40" t="e">
        <f t="shared" si="43"/>
        <v>#N/A</v>
      </c>
    </row>
    <row r="413" spans="2:19" ht="16.5" x14ac:dyDescent="0.35">
      <c r="B413" s="31" t="s">
        <v>508</v>
      </c>
      <c r="C413" s="32">
        <f>VLOOKUP(B413,'Dados StatusInvest'!$A:$Z,26,0)</f>
        <v>1137.29</v>
      </c>
      <c r="D413" s="33">
        <f>VLOOKUP(B413,'Dados StatusInvest'!$A:$Z,20,0)/100</f>
        <v>1.61E-2</v>
      </c>
      <c r="E413" s="5" t="e">
        <f t="shared" si="38"/>
        <v>#N/A</v>
      </c>
      <c r="F413" s="34">
        <f>IF(ISERROR(1/VLOOKUP(B413,#REF!,13,0)),0,1/VLOOKUP(B413,#REF!,13,0))</f>
        <v>0</v>
      </c>
      <c r="G413" s="35">
        <f t="shared" si="39"/>
        <v>1.0000009999999999</v>
      </c>
      <c r="H413" s="36" t="e">
        <f t="shared" si="40"/>
        <v>#N/A</v>
      </c>
      <c r="M413" s="31" t="s">
        <v>508</v>
      </c>
      <c r="N413" s="32">
        <f>VLOOKUP(M413,'Dados StatusInvest'!$A:$Z,26,0)</f>
        <v>1137.29</v>
      </c>
      <c r="O413" s="33">
        <f>VLOOKUP(M413,'Dados StatusInvest'!$A:$Z,18,0)/100</f>
        <v>1.89E-2</v>
      </c>
      <c r="P413" s="37" t="e">
        <f t="shared" si="41"/>
        <v>#N/A</v>
      </c>
      <c r="Q413" s="38">
        <f>IF(ISERROR(1/VLOOKUP(M413,#REF!,6,0)),0,1/VLOOKUP(M413,#REF!,6,0))</f>
        <v>0</v>
      </c>
      <c r="R413" s="39">
        <f t="shared" si="42"/>
        <v>1.0000009999999999</v>
      </c>
      <c r="S413" s="40" t="e">
        <f t="shared" si="43"/>
        <v>#N/A</v>
      </c>
    </row>
    <row r="414" spans="2:19" ht="16.5" x14ac:dyDescent="0.35">
      <c r="B414" s="31" t="s">
        <v>493</v>
      </c>
      <c r="C414" s="32">
        <f>VLOOKUP(B414,'Dados StatusInvest'!$A:$Z,26,0)</f>
        <v>5220</v>
      </c>
      <c r="D414" s="33">
        <f>VLOOKUP(B414,'Dados StatusInvest'!$A:$Z,20,0)/100</f>
        <v>-1.95E-2</v>
      </c>
      <c r="E414" s="5" t="e">
        <f t="shared" si="38"/>
        <v>#N/A</v>
      </c>
      <c r="F414" s="34">
        <f>IF(ISERROR(1/VLOOKUP(B414,#REF!,13,0)),0,1/VLOOKUP(B414,#REF!,13,0))</f>
        <v>0</v>
      </c>
      <c r="G414" s="35">
        <f t="shared" si="39"/>
        <v>1.0000009999999999</v>
      </c>
      <c r="H414" s="36" t="e">
        <f t="shared" si="40"/>
        <v>#N/A</v>
      </c>
      <c r="M414" s="31" t="s">
        <v>493</v>
      </c>
      <c r="N414" s="32">
        <f>VLOOKUP(M414,'Dados StatusInvest'!$A:$Z,26,0)</f>
        <v>5220</v>
      </c>
      <c r="O414" s="33">
        <f>VLOOKUP(M414,'Dados StatusInvest'!$A:$Z,18,0)/100</f>
        <v>-4.7100000000000003E-2</v>
      </c>
      <c r="P414" s="37" t="e">
        <f t="shared" si="41"/>
        <v>#N/A</v>
      </c>
      <c r="Q414" s="38">
        <f>IF(ISERROR(1/VLOOKUP(M414,#REF!,6,0)),0,1/VLOOKUP(M414,#REF!,6,0))</f>
        <v>0</v>
      </c>
      <c r="R414" s="39">
        <f t="shared" si="42"/>
        <v>1.0000009999999999</v>
      </c>
      <c r="S414" s="40" t="e">
        <f t="shared" si="43"/>
        <v>#N/A</v>
      </c>
    </row>
    <row r="415" spans="2:19" ht="16.5" x14ac:dyDescent="0.35">
      <c r="B415" s="31" t="s">
        <v>435</v>
      </c>
      <c r="C415" s="32">
        <f>VLOOKUP(B415,'Dados StatusInvest'!$A:$Z,26,0)</f>
        <v>17153.5</v>
      </c>
      <c r="D415" s="33">
        <f>VLOOKUP(B415,'Dados StatusInvest'!$A:$Z,20,0)/100</f>
        <v>0.17739999999999997</v>
      </c>
      <c r="E415" s="5" t="e">
        <f t="shared" si="38"/>
        <v>#N/A</v>
      </c>
      <c r="F415" s="34">
        <f>IF(ISERROR(1/VLOOKUP(B415,#REF!,13,0)),0,1/VLOOKUP(B415,#REF!,13,0))</f>
        <v>0</v>
      </c>
      <c r="G415" s="35">
        <f t="shared" si="39"/>
        <v>1.0000009999999999</v>
      </c>
      <c r="H415" s="36" t="e">
        <f t="shared" si="40"/>
        <v>#N/A</v>
      </c>
      <c r="M415" s="31" t="s">
        <v>435</v>
      </c>
      <c r="N415" s="32">
        <f>VLOOKUP(M415,'Dados StatusInvest'!$A:$Z,26,0)</f>
        <v>17153.5</v>
      </c>
      <c r="O415" s="33">
        <f>VLOOKUP(M415,'Dados StatusInvest'!$A:$Z,18,0)/100</f>
        <v>0.34560000000000002</v>
      </c>
      <c r="P415" s="37" t="e">
        <f t="shared" si="41"/>
        <v>#N/A</v>
      </c>
      <c r="Q415" s="38">
        <f>IF(ISERROR(1/VLOOKUP(M415,#REF!,6,0)),0,1/VLOOKUP(M415,#REF!,6,0))</f>
        <v>0</v>
      </c>
      <c r="R415" s="39">
        <f t="shared" si="42"/>
        <v>1.0000009999999999</v>
      </c>
      <c r="S415" s="40" t="e">
        <f t="shared" si="43"/>
        <v>#N/A</v>
      </c>
    </row>
    <row r="416" spans="2:19" ht="16.5" x14ac:dyDescent="0.35">
      <c r="B416" s="31" t="s">
        <v>456</v>
      </c>
      <c r="C416" s="32">
        <f>VLOOKUP(B416,'Dados StatusInvest'!$A:$Z,26,0)</f>
        <v>10418.4</v>
      </c>
      <c r="D416" s="33">
        <f>VLOOKUP(B416,'Dados StatusInvest'!$A:$Z,20,0)/100</f>
        <v>-8.5145999999999997</v>
      </c>
      <c r="E416" s="5" t="e">
        <f t="shared" si="38"/>
        <v>#N/A</v>
      </c>
      <c r="F416" s="34">
        <f>IF(ISERROR(1/VLOOKUP(B416,#REF!,13,0)),0,1/VLOOKUP(B416,#REF!,13,0))</f>
        <v>0</v>
      </c>
      <c r="G416" s="35">
        <f t="shared" si="39"/>
        <v>1.0000009999999999</v>
      </c>
      <c r="H416" s="36" t="e">
        <f t="shared" si="40"/>
        <v>#N/A</v>
      </c>
      <c r="M416" s="31" t="s">
        <v>456</v>
      </c>
      <c r="N416" s="32">
        <f>VLOOKUP(M416,'Dados StatusInvest'!$A:$Z,26,0)</f>
        <v>10418.4</v>
      </c>
      <c r="O416" s="33">
        <f>VLOOKUP(M416,'Dados StatusInvest'!$A:$Z,18,0)/100</f>
        <v>-5.8465999999999996</v>
      </c>
      <c r="P416" s="37" t="e">
        <f t="shared" si="41"/>
        <v>#N/A</v>
      </c>
      <c r="Q416" s="38">
        <f>IF(ISERROR(1/VLOOKUP(M416,#REF!,6,0)),0,1/VLOOKUP(M416,#REF!,6,0))</f>
        <v>0</v>
      </c>
      <c r="R416" s="39">
        <f t="shared" si="42"/>
        <v>1.0000009999999999</v>
      </c>
      <c r="S416" s="40" t="e">
        <f t="shared" si="43"/>
        <v>#N/A</v>
      </c>
    </row>
    <row r="417" spans="2:19" ht="16.5" x14ac:dyDescent="0.35">
      <c r="B417" s="31" t="s">
        <v>512</v>
      </c>
      <c r="C417" s="32">
        <f>VLOOKUP(B417,'Dados StatusInvest'!$A:$Z,26,0)</f>
        <v>3072.5</v>
      </c>
      <c r="D417" s="33">
        <f>VLOOKUP(B417,'Dados StatusInvest'!$A:$Z,20,0)/100</f>
        <v>-3.1E-2</v>
      </c>
      <c r="E417" s="5" t="e">
        <f t="shared" si="38"/>
        <v>#N/A</v>
      </c>
      <c r="F417" s="34">
        <f>IF(ISERROR(1/VLOOKUP(B417,#REF!,13,0)),0,1/VLOOKUP(B417,#REF!,13,0))</f>
        <v>0</v>
      </c>
      <c r="G417" s="35">
        <f t="shared" si="39"/>
        <v>1.0000009999999999</v>
      </c>
      <c r="H417" s="36" t="e">
        <f t="shared" si="40"/>
        <v>#N/A</v>
      </c>
      <c r="M417" s="31" t="s">
        <v>512</v>
      </c>
      <c r="N417" s="32">
        <f>VLOOKUP(M417,'Dados StatusInvest'!$A:$Z,26,0)</f>
        <v>3072.5</v>
      </c>
      <c r="O417" s="33">
        <f>VLOOKUP(M417,'Dados StatusInvest'!$A:$Z,18,0)/100</f>
        <v>1.78E-2</v>
      </c>
      <c r="P417" s="37" t="e">
        <f t="shared" si="41"/>
        <v>#N/A</v>
      </c>
      <c r="Q417" s="38">
        <f>IF(ISERROR(1/VLOOKUP(M417,#REF!,6,0)),0,1/VLOOKUP(M417,#REF!,6,0))</f>
        <v>0</v>
      </c>
      <c r="R417" s="39">
        <f t="shared" si="42"/>
        <v>1.0000009999999999</v>
      </c>
      <c r="S417" s="40" t="e">
        <f t="shared" si="43"/>
        <v>#N/A</v>
      </c>
    </row>
    <row r="418" spans="2:19" ht="16.5" x14ac:dyDescent="0.35">
      <c r="B418" s="31" t="s">
        <v>425</v>
      </c>
      <c r="C418" s="32">
        <f>VLOOKUP(B418,'Dados StatusInvest'!$A:$Z,26,0)</f>
        <v>3509</v>
      </c>
      <c r="D418" s="33">
        <f>VLOOKUP(B418,'Dados StatusInvest'!$A:$Z,20,0)/100</f>
        <v>4.1900000000000007E-2</v>
      </c>
      <c r="E418" s="5" t="e">
        <f t="shared" si="38"/>
        <v>#N/A</v>
      </c>
      <c r="F418" s="34">
        <f>IF(ISERROR(1/VLOOKUP(B418,#REF!,13,0)),0,1/VLOOKUP(B418,#REF!,13,0))</f>
        <v>0</v>
      </c>
      <c r="G418" s="35">
        <f t="shared" si="39"/>
        <v>1.0000009999999999</v>
      </c>
      <c r="H418" s="36" t="e">
        <f t="shared" si="40"/>
        <v>#N/A</v>
      </c>
      <c r="M418" s="31" t="s">
        <v>425</v>
      </c>
      <c r="N418" s="32">
        <f>VLOOKUP(M418,'Dados StatusInvest'!$A:$Z,26,0)</f>
        <v>3509</v>
      </c>
      <c r="O418" s="33">
        <f>VLOOKUP(M418,'Dados StatusInvest'!$A:$Z,18,0)/100</f>
        <v>5.5399999999999998E-2</v>
      </c>
      <c r="P418" s="37" t="e">
        <f t="shared" si="41"/>
        <v>#N/A</v>
      </c>
      <c r="Q418" s="38">
        <f>IF(ISERROR(1/VLOOKUP(M418,#REF!,6,0)),0,1/VLOOKUP(M418,#REF!,6,0))</f>
        <v>0</v>
      </c>
      <c r="R418" s="39">
        <f t="shared" si="42"/>
        <v>1.0000009999999999</v>
      </c>
      <c r="S418" s="40" t="e">
        <f t="shared" si="43"/>
        <v>#N/A</v>
      </c>
    </row>
    <row r="419" spans="2:19" ht="16.5" x14ac:dyDescent="0.35">
      <c r="B419" s="31" t="s">
        <v>447</v>
      </c>
      <c r="C419" s="32">
        <f>VLOOKUP(B419,'Dados StatusInvest'!$A:$Z,26,0)</f>
        <v>20536.099999999999</v>
      </c>
      <c r="D419" s="33">
        <f>VLOOKUP(B419,'Dados StatusInvest'!$A:$Z,20,0)/100</f>
        <v>-1.4227000000000001</v>
      </c>
      <c r="E419" s="5" t="e">
        <f t="shared" si="38"/>
        <v>#N/A</v>
      </c>
      <c r="F419" s="34">
        <f>IF(ISERROR(1/VLOOKUP(B419,#REF!,13,0)),0,1/VLOOKUP(B419,#REF!,13,0))</f>
        <v>0</v>
      </c>
      <c r="G419" s="35">
        <f t="shared" si="39"/>
        <v>1.0000009999999999</v>
      </c>
      <c r="H419" s="36" t="e">
        <f t="shared" si="40"/>
        <v>#N/A</v>
      </c>
      <c r="M419" s="31" t="s">
        <v>447</v>
      </c>
      <c r="N419" s="32">
        <f>VLOOKUP(M419,'Dados StatusInvest'!$A:$Z,26,0)</f>
        <v>20536.099999999999</v>
      </c>
      <c r="O419" s="33">
        <f>VLOOKUP(M419,'Dados StatusInvest'!$A:$Z,18,0)/100</f>
        <v>-0.1225</v>
      </c>
      <c r="P419" s="37" t="e">
        <f t="shared" si="41"/>
        <v>#N/A</v>
      </c>
      <c r="Q419" s="38">
        <f>IF(ISERROR(1/VLOOKUP(M419,#REF!,6,0)),0,1/VLOOKUP(M419,#REF!,6,0))</f>
        <v>0</v>
      </c>
      <c r="R419" s="39">
        <f t="shared" si="42"/>
        <v>1.0000009999999999</v>
      </c>
      <c r="S419" s="40" t="e">
        <f t="shared" si="43"/>
        <v>#N/A</v>
      </c>
    </row>
    <row r="420" spans="2:19" ht="16.5" x14ac:dyDescent="0.35">
      <c r="B420" s="31" t="s">
        <v>513</v>
      </c>
      <c r="C420" s="41">
        <f>VLOOKUP(B420,'Dados StatusInvest'!$A:$Z,26,0)</f>
        <v>1700</v>
      </c>
      <c r="D420" s="33">
        <f>VLOOKUP(B420,'Dados StatusInvest'!$A:$Z,20,0)/100</f>
        <v>-3.1E-2</v>
      </c>
      <c r="E420" s="5" t="e">
        <f t="shared" si="38"/>
        <v>#N/A</v>
      </c>
      <c r="F420" s="34">
        <f>IF(ISERROR(1/VLOOKUP(B420,#REF!,13,0)),0,1/VLOOKUP(B420,#REF!,13,0))</f>
        <v>0</v>
      </c>
      <c r="G420" s="35">
        <f t="shared" si="39"/>
        <v>1.0000009999999999</v>
      </c>
      <c r="H420" s="36" t="e">
        <f t="shared" si="40"/>
        <v>#N/A</v>
      </c>
      <c r="M420" s="31" t="s">
        <v>513</v>
      </c>
      <c r="N420" s="32">
        <f>VLOOKUP(M420,'Dados StatusInvest'!$A:$Z,26,0)</f>
        <v>1700</v>
      </c>
      <c r="O420" s="33">
        <f>VLOOKUP(M420,'Dados StatusInvest'!$A:$Z,18,0)/100</f>
        <v>1.78E-2</v>
      </c>
      <c r="P420" s="37" t="e">
        <f t="shared" si="41"/>
        <v>#N/A</v>
      </c>
      <c r="Q420" s="38">
        <f>IF(ISERROR(1/VLOOKUP(M420,#REF!,6,0)),0,1/VLOOKUP(M420,#REF!,6,0))</f>
        <v>0</v>
      </c>
      <c r="R420" s="39">
        <f t="shared" si="42"/>
        <v>1.0000009999999999</v>
      </c>
      <c r="S420" s="40" t="e">
        <f t="shared" si="43"/>
        <v>#N/A</v>
      </c>
    </row>
    <row r="421" spans="2:19" ht="16.5" x14ac:dyDescent="0.35">
      <c r="B421" s="31" t="s">
        <v>461</v>
      </c>
      <c r="C421" s="41">
        <f>VLOOKUP(B421,'Dados StatusInvest'!$A:$Z,26,0)</f>
        <v>18345</v>
      </c>
      <c r="D421" s="33">
        <f>VLOOKUP(B421,'Dados StatusInvest'!$A:$Z,20,0)/100</f>
        <v>0.17739999999999997</v>
      </c>
      <c r="E421" s="5" t="e">
        <f t="shared" si="38"/>
        <v>#N/A</v>
      </c>
      <c r="F421" s="34">
        <f>IF(ISERROR(1/VLOOKUP(B421,#REF!,13,0)),0,1/VLOOKUP(B421,#REF!,13,0))</f>
        <v>0</v>
      </c>
      <c r="G421" s="35">
        <f t="shared" si="39"/>
        <v>1.0000009999999999</v>
      </c>
      <c r="H421" s="36" t="e">
        <f t="shared" si="40"/>
        <v>#N/A</v>
      </c>
      <c r="M421" s="31" t="s">
        <v>461</v>
      </c>
      <c r="N421" s="32">
        <f>VLOOKUP(M421,'Dados StatusInvest'!$A:$Z,26,0)</f>
        <v>18345</v>
      </c>
      <c r="O421" s="33">
        <f>VLOOKUP(M421,'Dados StatusInvest'!$A:$Z,18,0)/100</f>
        <v>0.34560000000000002</v>
      </c>
      <c r="P421" s="37" t="e">
        <f t="shared" si="41"/>
        <v>#N/A</v>
      </c>
      <c r="Q421" s="38">
        <f>IF(ISERROR(1/VLOOKUP(M421,#REF!,6,0)),0,1/VLOOKUP(M421,#REF!,6,0))</f>
        <v>0</v>
      </c>
      <c r="R421" s="39">
        <f t="shared" si="42"/>
        <v>1.0000009999999999</v>
      </c>
      <c r="S421" s="40" t="e">
        <f t="shared" si="43"/>
        <v>#N/A</v>
      </c>
    </row>
    <row r="422" spans="2:19" ht="16.5" x14ac:dyDescent="0.35">
      <c r="B422" s="31" t="s">
        <v>497</v>
      </c>
      <c r="C422" s="41">
        <f>VLOOKUP(B422,'Dados StatusInvest'!$A:$Z,26,0)</f>
        <v>18110.330000000002</v>
      </c>
      <c r="D422" s="33">
        <f>VLOOKUP(B422,'Dados StatusInvest'!$A:$Z,20,0)/100</f>
        <v>0.1206</v>
      </c>
      <c r="E422" s="5" t="e">
        <f t="shared" si="38"/>
        <v>#N/A</v>
      </c>
      <c r="F422" s="34">
        <f>IF(ISERROR(1/VLOOKUP(B422,#REF!,13,0)),0,1/VLOOKUP(B422,#REF!,13,0))</f>
        <v>0</v>
      </c>
      <c r="G422" s="35">
        <f t="shared" si="39"/>
        <v>1.0000009999999999</v>
      </c>
      <c r="H422" s="36" t="e">
        <f t="shared" si="40"/>
        <v>#N/A</v>
      </c>
      <c r="M422" s="31" t="s">
        <v>497</v>
      </c>
      <c r="N422" s="32">
        <f>VLOOKUP(M422,'Dados StatusInvest'!$A:$Z,26,0)</f>
        <v>18110.330000000002</v>
      </c>
      <c r="O422" s="33">
        <f>VLOOKUP(M422,'Dados StatusInvest'!$A:$Z,18,0)/100</f>
        <v>0.1464</v>
      </c>
      <c r="P422" s="37" t="e">
        <f t="shared" si="41"/>
        <v>#N/A</v>
      </c>
      <c r="Q422" s="38">
        <f>IF(ISERROR(1/VLOOKUP(M422,#REF!,6,0)),0,1/VLOOKUP(M422,#REF!,6,0))</f>
        <v>0</v>
      </c>
      <c r="R422" s="39">
        <f t="shared" si="42"/>
        <v>1.0000009999999999</v>
      </c>
      <c r="S422" s="40" t="e">
        <f t="shared" si="43"/>
        <v>#N/A</v>
      </c>
    </row>
    <row r="423" spans="2:19" ht="16.5" x14ac:dyDescent="0.35">
      <c r="B423" s="31" t="s">
        <v>501</v>
      </c>
      <c r="C423" s="41">
        <f>VLOOKUP(B423,'Dados StatusInvest'!$A:$Z,26,0)</f>
        <v>3770.14</v>
      </c>
      <c r="D423" s="33">
        <f>VLOOKUP(B423,'Dados StatusInvest'!$A:$Z,20,0)/100</f>
        <v>-0.68120000000000003</v>
      </c>
      <c r="E423" s="5" t="e">
        <f t="shared" si="38"/>
        <v>#N/A</v>
      </c>
      <c r="F423" s="34">
        <f>IF(ISERROR(1/VLOOKUP(B423,#REF!,13,0)),0,1/VLOOKUP(B423,#REF!,13,0))</f>
        <v>0</v>
      </c>
      <c r="G423" s="35">
        <f t="shared" si="39"/>
        <v>1.0000009999999999</v>
      </c>
      <c r="H423" s="36" t="e">
        <f t="shared" si="40"/>
        <v>#N/A</v>
      </c>
      <c r="M423" s="31" t="s">
        <v>501</v>
      </c>
      <c r="N423" s="32">
        <f>VLOOKUP(M423,'Dados StatusInvest'!$A:$Z,26,0)</f>
        <v>3770.14</v>
      </c>
      <c r="O423" s="33">
        <f>VLOOKUP(M423,'Dados StatusInvest'!$A:$Z,18,0)/100</f>
        <v>-6.5099999999999991E-2</v>
      </c>
      <c r="P423" s="37" t="e">
        <f t="shared" si="41"/>
        <v>#N/A</v>
      </c>
      <c r="Q423" s="38">
        <f>IF(ISERROR(1/VLOOKUP(M423,#REF!,6,0)),0,1/VLOOKUP(M423,#REF!,6,0))</f>
        <v>0</v>
      </c>
      <c r="R423" s="39">
        <f t="shared" si="42"/>
        <v>1.0000009999999999</v>
      </c>
      <c r="S423" s="40" t="e">
        <f t="shared" si="43"/>
        <v>#N/A</v>
      </c>
    </row>
    <row r="424" spans="2:19" ht="16.5" x14ac:dyDescent="0.35">
      <c r="B424" s="31" t="s">
        <v>1717</v>
      </c>
      <c r="C424" s="41" t="e">
        <f>VLOOKUP(B424,'Dados StatusInvest'!$A:$Z,26,0)</f>
        <v>#N/A</v>
      </c>
      <c r="D424" s="33" t="e">
        <f>VLOOKUP(B424,'Dados StatusInvest'!$A:$Z,20,0)/100</f>
        <v>#N/A</v>
      </c>
      <c r="E424" s="5" t="e">
        <f t="shared" si="38"/>
        <v>#N/A</v>
      </c>
      <c r="F424" s="34">
        <f>IF(ISERROR(1/VLOOKUP(B424,#REF!,13,0)),0,1/VLOOKUP(B424,#REF!,13,0))</f>
        <v>0</v>
      </c>
      <c r="G424" s="35">
        <f t="shared" si="39"/>
        <v>1.0000009999999999</v>
      </c>
      <c r="H424" s="36" t="e">
        <f t="shared" si="40"/>
        <v>#N/A</v>
      </c>
      <c r="M424" s="31" t="s">
        <v>1717</v>
      </c>
      <c r="N424" s="32" t="e">
        <f>VLOOKUP(M424,'Dados StatusInvest'!$A:$Z,26,0)</f>
        <v>#N/A</v>
      </c>
      <c r="O424" s="33" t="e">
        <f>VLOOKUP(M424,'Dados StatusInvest'!$A:$Z,18,0)/100</f>
        <v>#N/A</v>
      </c>
      <c r="P424" s="37" t="e">
        <f t="shared" si="41"/>
        <v>#N/A</v>
      </c>
      <c r="Q424" s="38">
        <f>IF(ISERROR(1/VLOOKUP(M424,#REF!,6,0)),0,1/VLOOKUP(M424,#REF!,6,0))</f>
        <v>0</v>
      </c>
      <c r="R424" s="39">
        <f t="shared" si="42"/>
        <v>1.0000009999999999</v>
      </c>
      <c r="S424" s="40" t="e">
        <f t="shared" si="43"/>
        <v>#N/A</v>
      </c>
    </row>
    <row r="425" spans="2:19" ht="16.5" x14ac:dyDescent="0.35">
      <c r="B425" s="31" t="s">
        <v>396</v>
      </c>
      <c r="C425" s="41">
        <f>VLOOKUP(B425,'Dados StatusInvest'!$A:$Z,26,0)</f>
        <v>13940.07</v>
      </c>
      <c r="D425" s="33">
        <f>VLOOKUP(B425,'Dados StatusInvest'!$A:$Z,20,0)/100</f>
        <v>-0.1477</v>
      </c>
      <c r="E425" s="5" t="e">
        <f t="shared" si="38"/>
        <v>#N/A</v>
      </c>
      <c r="F425" s="34">
        <f>IF(ISERROR(1/VLOOKUP(B425,#REF!,13,0)),0,1/VLOOKUP(B425,#REF!,13,0))</f>
        <v>0</v>
      </c>
      <c r="G425" s="35">
        <f t="shared" si="39"/>
        <v>1.0000009999999999</v>
      </c>
      <c r="H425" s="36" t="e">
        <f t="shared" si="40"/>
        <v>#N/A</v>
      </c>
      <c r="M425" s="31" t="s">
        <v>396</v>
      </c>
      <c r="N425" s="32">
        <f>VLOOKUP(M425,'Dados StatusInvest'!$A:$Z,26,0)</f>
        <v>13940.07</v>
      </c>
      <c r="O425" s="33">
        <f>VLOOKUP(M425,'Dados StatusInvest'!$A:$Z,18,0)/100</f>
        <v>-9.3599999999999989E-2</v>
      </c>
      <c r="P425" s="37" t="e">
        <f t="shared" si="41"/>
        <v>#N/A</v>
      </c>
      <c r="Q425" s="38">
        <f>IF(ISERROR(1/VLOOKUP(M425,#REF!,6,0)),0,1/VLOOKUP(M425,#REF!,6,0))</f>
        <v>0</v>
      </c>
      <c r="R425" s="39">
        <f t="shared" si="42"/>
        <v>1.0000009999999999</v>
      </c>
      <c r="S425" s="40" t="e">
        <f t="shared" si="43"/>
        <v>#N/A</v>
      </c>
    </row>
    <row r="426" spans="2:19" ht="16.5" x14ac:dyDescent="0.35">
      <c r="B426" s="31" t="s">
        <v>310</v>
      </c>
      <c r="C426" s="41">
        <f>VLOOKUP(B426,'Dados StatusInvest'!$A:$Z,26,0)</f>
        <v>42111.040000000001</v>
      </c>
      <c r="D426" s="33">
        <f>VLOOKUP(B426,'Dados StatusInvest'!$A:$Z,20,0)/100</f>
        <v>0.13070000000000001</v>
      </c>
      <c r="E426" s="5" t="e">
        <f t="shared" si="38"/>
        <v>#N/A</v>
      </c>
      <c r="F426" s="34">
        <f>IF(ISERROR(1/VLOOKUP(B426,#REF!,13,0)),0,1/VLOOKUP(B426,#REF!,13,0))</f>
        <v>0</v>
      </c>
      <c r="G426" s="35">
        <f t="shared" si="39"/>
        <v>1.0000009999999999</v>
      </c>
      <c r="H426" s="36" t="e">
        <f t="shared" si="40"/>
        <v>#N/A</v>
      </c>
      <c r="M426" s="31" t="s">
        <v>310</v>
      </c>
      <c r="N426" s="32">
        <f>VLOOKUP(M426,'Dados StatusInvest'!$A:$Z,26,0)</f>
        <v>42111.040000000001</v>
      </c>
      <c r="O426" s="33">
        <f>VLOOKUP(M426,'Dados StatusInvest'!$A:$Z,18,0)/100</f>
        <v>0.23879999999999998</v>
      </c>
      <c r="P426" s="37" t="e">
        <f t="shared" si="41"/>
        <v>#N/A</v>
      </c>
      <c r="Q426" s="38">
        <f>IF(ISERROR(1/VLOOKUP(M426,#REF!,6,0)),0,1/VLOOKUP(M426,#REF!,6,0))</f>
        <v>0</v>
      </c>
      <c r="R426" s="39">
        <f t="shared" si="42"/>
        <v>1.0000009999999999</v>
      </c>
      <c r="S426" s="40" t="e">
        <f t="shared" si="43"/>
        <v>#N/A</v>
      </c>
    </row>
    <row r="427" spans="2:19" ht="16.5" x14ac:dyDescent="0.35">
      <c r="B427" s="31" t="s">
        <v>1718</v>
      </c>
      <c r="C427" s="41" t="e">
        <f>VLOOKUP(B427,'Dados StatusInvest'!$A:$Z,26,0)</f>
        <v>#N/A</v>
      </c>
      <c r="D427" s="33" t="e">
        <f>VLOOKUP(B427,'Dados StatusInvest'!$A:$Z,20,0)/100</f>
        <v>#N/A</v>
      </c>
      <c r="E427" s="5" t="e">
        <f t="shared" si="38"/>
        <v>#N/A</v>
      </c>
      <c r="F427" s="34">
        <f>IF(ISERROR(1/VLOOKUP(B427,#REF!,13,0)),0,1/VLOOKUP(B427,#REF!,13,0))</f>
        <v>0</v>
      </c>
      <c r="G427" s="35">
        <f t="shared" si="39"/>
        <v>1.0000009999999999</v>
      </c>
      <c r="H427" s="36" t="e">
        <f t="shared" si="40"/>
        <v>#N/A</v>
      </c>
      <c r="M427" s="31" t="s">
        <v>1718</v>
      </c>
      <c r="N427" s="32" t="e">
        <f>VLOOKUP(M427,'Dados StatusInvest'!$A:$Z,26,0)</f>
        <v>#N/A</v>
      </c>
      <c r="O427" s="33" t="e">
        <f>VLOOKUP(M427,'Dados StatusInvest'!$A:$Z,18,0)/100</f>
        <v>#N/A</v>
      </c>
      <c r="P427" s="37" t="e">
        <f t="shared" si="41"/>
        <v>#N/A</v>
      </c>
      <c r="Q427" s="38">
        <f>IF(ISERROR(1/VLOOKUP(M427,#REF!,6,0)),0,1/VLOOKUP(M427,#REF!,6,0))</f>
        <v>0</v>
      </c>
      <c r="R427" s="39">
        <f t="shared" si="42"/>
        <v>1.0000009999999999</v>
      </c>
      <c r="S427" s="40" t="e">
        <f t="shared" si="43"/>
        <v>#N/A</v>
      </c>
    </row>
    <row r="428" spans="2:19" ht="16.5" x14ac:dyDescent="0.35">
      <c r="B428" s="31" t="s">
        <v>552</v>
      </c>
      <c r="C428" s="41">
        <f>VLOOKUP(B428,'Dados StatusInvest'!$A:$Z,26,0)</f>
        <v>0</v>
      </c>
      <c r="D428" s="33">
        <f>VLOOKUP(B428,'Dados StatusInvest'!$A:$Z,20,0)/100</f>
        <v>5.9900000000000002E-2</v>
      </c>
      <c r="E428" s="5" t="e">
        <f t="shared" si="38"/>
        <v>#N/A</v>
      </c>
      <c r="F428" s="34">
        <f>IF(ISERROR(1/VLOOKUP(B428,#REF!,13,0)),0,1/VLOOKUP(B428,#REF!,13,0))</f>
        <v>0</v>
      </c>
      <c r="G428" s="35">
        <f t="shared" si="39"/>
        <v>1.0000009999999999</v>
      </c>
      <c r="H428" s="36" t="e">
        <f t="shared" si="40"/>
        <v>#N/A</v>
      </c>
      <c r="M428" s="31" t="s">
        <v>552</v>
      </c>
      <c r="N428" s="32">
        <f>VLOOKUP(M428,'Dados StatusInvest'!$A:$Z,26,0)</f>
        <v>0</v>
      </c>
      <c r="O428" s="33">
        <f>VLOOKUP(M428,'Dados StatusInvest'!$A:$Z,18,0)/100</f>
        <v>8.8000000000000009E-2</v>
      </c>
      <c r="P428" s="37" t="e">
        <f t="shared" si="41"/>
        <v>#N/A</v>
      </c>
      <c r="Q428" s="38">
        <f>IF(ISERROR(1/VLOOKUP(M428,#REF!,6,0)),0,1/VLOOKUP(M428,#REF!,6,0))</f>
        <v>0</v>
      </c>
      <c r="R428" s="39">
        <f t="shared" si="42"/>
        <v>1.0000009999999999</v>
      </c>
      <c r="S428" s="40" t="e">
        <f t="shared" si="43"/>
        <v>#N/A</v>
      </c>
    </row>
    <row r="429" spans="2:19" ht="16.5" x14ac:dyDescent="0.35">
      <c r="B429" s="31" t="s">
        <v>505</v>
      </c>
      <c r="C429" s="41">
        <f>VLOOKUP(B429,'Dados StatusInvest'!$A:$Z,26,0)</f>
        <v>1900</v>
      </c>
      <c r="D429" s="33">
        <f>VLOOKUP(B429,'Dados StatusInvest'!$A:$Z,20,0)/100</f>
        <v>8.0600000000000005E-2</v>
      </c>
      <c r="E429" s="5" t="e">
        <f t="shared" si="38"/>
        <v>#N/A</v>
      </c>
      <c r="F429" s="34">
        <f>IF(ISERROR(1/VLOOKUP(B429,#REF!,13,0)),0,1/VLOOKUP(B429,#REF!,13,0))</f>
        <v>0</v>
      </c>
      <c r="G429" s="35">
        <f t="shared" si="39"/>
        <v>1.0000009999999999</v>
      </c>
      <c r="H429" s="36" t="e">
        <f t="shared" si="40"/>
        <v>#N/A</v>
      </c>
      <c r="M429" s="31" t="s">
        <v>505</v>
      </c>
      <c r="N429" s="32">
        <f>VLOOKUP(M429,'Dados StatusInvest'!$A:$Z,26,0)</f>
        <v>1900</v>
      </c>
      <c r="O429" s="33">
        <f>VLOOKUP(M429,'Dados StatusInvest'!$A:$Z,18,0)/100</f>
        <v>9.5799999999999996E-2</v>
      </c>
      <c r="P429" s="37" t="e">
        <f t="shared" si="41"/>
        <v>#N/A</v>
      </c>
      <c r="Q429" s="38">
        <f>IF(ISERROR(1/VLOOKUP(M429,#REF!,6,0)),0,1/VLOOKUP(M429,#REF!,6,0))</f>
        <v>0</v>
      </c>
      <c r="R429" s="39">
        <f t="shared" si="42"/>
        <v>1.0000009999999999</v>
      </c>
      <c r="S429" s="40" t="e">
        <f t="shared" si="43"/>
        <v>#N/A</v>
      </c>
    </row>
    <row r="430" spans="2:19" ht="16.5" x14ac:dyDescent="0.35">
      <c r="B430" s="31" t="s">
        <v>499</v>
      </c>
      <c r="C430" s="41">
        <f>VLOOKUP(B430,'Dados StatusInvest'!$A:$Z,26,0)</f>
        <v>3560</v>
      </c>
      <c r="D430" s="33">
        <f>VLOOKUP(B430,'Dados StatusInvest'!$A:$Z,20,0)/100</f>
        <v>-3.1E-2</v>
      </c>
      <c r="E430" s="5" t="e">
        <f t="shared" si="38"/>
        <v>#N/A</v>
      </c>
      <c r="F430" s="34">
        <f>IF(ISERROR(1/VLOOKUP(B430,#REF!,13,0)),0,1/VLOOKUP(B430,#REF!,13,0))</f>
        <v>0</v>
      </c>
      <c r="G430" s="35">
        <f t="shared" si="39"/>
        <v>1.0000009999999999</v>
      </c>
      <c r="H430" s="36" t="e">
        <f t="shared" si="40"/>
        <v>#N/A</v>
      </c>
      <c r="M430" s="31" t="s">
        <v>499</v>
      </c>
      <c r="N430" s="32">
        <f>VLOOKUP(M430,'Dados StatusInvest'!$A:$Z,26,0)</f>
        <v>3560</v>
      </c>
      <c r="O430" s="33">
        <f>VLOOKUP(M430,'Dados StatusInvest'!$A:$Z,18,0)/100</f>
        <v>1.78E-2</v>
      </c>
      <c r="P430" s="37" t="e">
        <f t="shared" si="41"/>
        <v>#N/A</v>
      </c>
      <c r="Q430" s="38">
        <f>IF(ISERROR(1/VLOOKUP(M430,#REF!,6,0)),0,1/VLOOKUP(M430,#REF!,6,0))</f>
        <v>0</v>
      </c>
      <c r="R430" s="39">
        <f t="shared" si="42"/>
        <v>1.0000009999999999</v>
      </c>
      <c r="S430" s="40" t="e">
        <f t="shared" si="43"/>
        <v>#N/A</v>
      </c>
    </row>
    <row r="431" spans="2:19" ht="16.5" x14ac:dyDescent="0.35">
      <c r="B431" s="31" t="s">
        <v>506</v>
      </c>
      <c r="C431" s="41">
        <f>VLOOKUP(B431,'Dados StatusInvest'!$A:$Z,26,0)</f>
        <v>0</v>
      </c>
      <c r="D431" s="33">
        <f>VLOOKUP(B431,'Dados StatusInvest'!$A:$Z,20,0)/100</f>
        <v>0.20739999999999997</v>
      </c>
      <c r="E431" s="5" t="e">
        <f t="shared" si="38"/>
        <v>#N/A</v>
      </c>
      <c r="F431" s="34">
        <f>IF(ISERROR(1/VLOOKUP(B431,#REF!,13,0)),0,1/VLOOKUP(B431,#REF!,13,0))</f>
        <v>0</v>
      </c>
      <c r="G431" s="35">
        <f t="shared" si="39"/>
        <v>1.0000009999999999</v>
      </c>
      <c r="H431" s="36" t="e">
        <f t="shared" si="40"/>
        <v>#N/A</v>
      </c>
      <c r="M431" s="31" t="s">
        <v>506</v>
      </c>
      <c r="N431" s="32">
        <f>VLOOKUP(M431,'Dados StatusInvest'!$A:$Z,26,0)</f>
        <v>0</v>
      </c>
      <c r="O431" s="33">
        <f>VLOOKUP(M431,'Dados StatusInvest'!$A:$Z,18,0)/100</f>
        <v>0.21690000000000001</v>
      </c>
      <c r="P431" s="37" t="e">
        <f t="shared" si="41"/>
        <v>#N/A</v>
      </c>
      <c r="Q431" s="38">
        <f>IF(ISERROR(1/VLOOKUP(M431,#REF!,6,0)),0,1/VLOOKUP(M431,#REF!,6,0))</f>
        <v>0</v>
      </c>
      <c r="R431" s="39">
        <f t="shared" si="42"/>
        <v>1.0000009999999999</v>
      </c>
      <c r="S431" s="40" t="e">
        <f t="shared" si="43"/>
        <v>#N/A</v>
      </c>
    </row>
    <row r="432" spans="2:19" ht="16.5" x14ac:dyDescent="0.35">
      <c r="B432" s="31" t="s">
        <v>500</v>
      </c>
      <c r="C432" s="41">
        <f>VLOOKUP(B432,'Dados StatusInvest'!$A:$Z,26,0)</f>
        <v>6913.5</v>
      </c>
      <c r="D432" s="33">
        <f>VLOOKUP(B432,'Dados StatusInvest'!$A:$Z,20,0)/100</f>
        <v>0.1206</v>
      </c>
      <c r="E432" s="5" t="e">
        <f t="shared" si="38"/>
        <v>#N/A</v>
      </c>
      <c r="F432" s="34">
        <f>IF(ISERROR(1/VLOOKUP(B432,#REF!,13,0)),0,1/VLOOKUP(B432,#REF!,13,0))</f>
        <v>0</v>
      </c>
      <c r="G432" s="35">
        <f t="shared" si="39"/>
        <v>1.0000009999999999</v>
      </c>
      <c r="H432" s="36" t="e">
        <f t="shared" si="40"/>
        <v>#N/A</v>
      </c>
      <c r="M432" s="31" t="s">
        <v>500</v>
      </c>
      <c r="N432" s="32">
        <f>VLOOKUP(M432,'Dados StatusInvest'!$A:$Z,26,0)</f>
        <v>6913.5</v>
      </c>
      <c r="O432" s="33">
        <f>VLOOKUP(M432,'Dados StatusInvest'!$A:$Z,18,0)/100</f>
        <v>0.1464</v>
      </c>
      <c r="P432" s="37" t="e">
        <f t="shared" si="41"/>
        <v>#N/A</v>
      </c>
      <c r="Q432" s="38">
        <f>IF(ISERROR(1/VLOOKUP(M432,#REF!,6,0)),0,1/VLOOKUP(M432,#REF!,6,0))</f>
        <v>0</v>
      </c>
      <c r="R432" s="39">
        <f t="shared" si="42"/>
        <v>1.0000009999999999</v>
      </c>
      <c r="S432" s="40" t="e">
        <f t="shared" si="43"/>
        <v>#N/A</v>
      </c>
    </row>
    <row r="433" spans="2:19" ht="16.5" x14ac:dyDescent="0.35">
      <c r="B433" s="31" t="s">
        <v>546</v>
      </c>
      <c r="C433" s="41">
        <f>VLOOKUP(B433,'Dados StatusInvest'!$A:$Z,26,0)</f>
        <v>0</v>
      </c>
      <c r="D433" s="33">
        <f>VLOOKUP(B433,'Dados StatusInvest'!$A:$Z,20,0)/100</f>
        <v>-3.1E-2</v>
      </c>
      <c r="E433" s="5" t="e">
        <f t="shared" si="38"/>
        <v>#N/A</v>
      </c>
      <c r="F433" s="34">
        <f>IF(ISERROR(1/VLOOKUP(B433,#REF!,13,0)),0,1/VLOOKUP(B433,#REF!,13,0))</f>
        <v>0</v>
      </c>
      <c r="G433" s="35">
        <f t="shared" si="39"/>
        <v>1.0000009999999999</v>
      </c>
      <c r="H433" s="36" t="e">
        <f t="shared" si="40"/>
        <v>#N/A</v>
      </c>
      <c r="M433" s="31" t="s">
        <v>546</v>
      </c>
      <c r="N433" s="32">
        <f>VLOOKUP(M433,'Dados StatusInvest'!$A:$Z,26,0)</f>
        <v>0</v>
      </c>
      <c r="O433" s="33">
        <f>VLOOKUP(M433,'Dados StatusInvest'!$A:$Z,18,0)/100</f>
        <v>1.78E-2</v>
      </c>
      <c r="P433" s="37" t="e">
        <f t="shared" si="41"/>
        <v>#N/A</v>
      </c>
      <c r="Q433" s="38">
        <f>IF(ISERROR(1/VLOOKUP(M433,#REF!,6,0)),0,1/VLOOKUP(M433,#REF!,6,0))</f>
        <v>0</v>
      </c>
      <c r="R433" s="39">
        <f t="shared" si="42"/>
        <v>1.0000009999999999</v>
      </c>
      <c r="S433" s="40" t="e">
        <f t="shared" si="43"/>
        <v>#N/A</v>
      </c>
    </row>
    <row r="434" spans="2:19" ht="16.5" x14ac:dyDescent="0.35">
      <c r="B434" s="31" t="s">
        <v>485</v>
      </c>
      <c r="C434" s="41">
        <f>VLOOKUP(B434,'Dados StatusInvest'!$A:$Z,26,0)</f>
        <v>9347.33</v>
      </c>
      <c r="D434" s="33">
        <f>VLOOKUP(B434,'Dados StatusInvest'!$A:$Z,20,0)/100</f>
        <v>0.1206</v>
      </c>
      <c r="E434" s="5" t="e">
        <f t="shared" si="38"/>
        <v>#N/A</v>
      </c>
      <c r="F434" s="34">
        <f>IF(ISERROR(1/VLOOKUP(B434,#REF!,13,0)),0,1/VLOOKUP(B434,#REF!,13,0))</f>
        <v>0</v>
      </c>
      <c r="G434" s="35">
        <f t="shared" si="39"/>
        <v>1.0000009999999999</v>
      </c>
      <c r="H434" s="36" t="e">
        <f t="shared" si="40"/>
        <v>#N/A</v>
      </c>
      <c r="M434" s="31" t="s">
        <v>485</v>
      </c>
      <c r="N434" s="32">
        <f>VLOOKUP(M434,'Dados StatusInvest'!$A:$Z,26,0)</f>
        <v>9347.33</v>
      </c>
      <c r="O434" s="33">
        <f>VLOOKUP(M434,'Dados StatusInvest'!$A:$Z,18,0)/100</f>
        <v>0.1464</v>
      </c>
      <c r="P434" s="37" t="e">
        <f t="shared" si="41"/>
        <v>#N/A</v>
      </c>
      <c r="Q434" s="38">
        <f>IF(ISERROR(1/VLOOKUP(M434,#REF!,6,0)),0,1/VLOOKUP(M434,#REF!,6,0))</f>
        <v>0</v>
      </c>
      <c r="R434" s="39">
        <f t="shared" si="42"/>
        <v>1.0000009999999999</v>
      </c>
      <c r="S434" s="40" t="e">
        <f t="shared" si="43"/>
        <v>#N/A</v>
      </c>
    </row>
    <row r="435" spans="2:19" ht="16.5" x14ac:dyDescent="0.35">
      <c r="B435" s="31" t="s">
        <v>570</v>
      </c>
      <c r="C435" s="41">
        <f>VLOOKUP(B435,'Dados StatusInvest'!$A:$Z,26,0)</f>
        <v>0</v>
      </c>
      <c r="D435" s="33">
        <f>VLOOKUP(B435,'Dados StatusInvest'!$A:$Z,20,0)/100</f>
        <v>1.6000000000000001E-3</v>
      </c>
      <c r="E435" s="5" t="e">
        <f t="shared" si="38"/>
        <v>#N/A</v>
      </c>
      <c r="F435" s="34">
        <f>IF(ISERROR(1/VLOOKUP(B435,#REF!,13,0)),0,1/VLOOKUP(B435,#REF!,13,0))</f>
        <v>0</v>
      </c>
      <c r="G435" s="35">
        <f t="shared" si="39"/>
        <v>1.0000009999999999</v>
      </c>
      <c r="H435" s="36" t="e">
        <f t="shared" si="40"/>
        <v>#N/A</v>
      </c>
      <c r="M435" s="31" t="s">
        <v>570</v>
      </c>
      <c r="N435" s="32">
        <f>VLOOKUP(M435,'Dados StatusInvest'!$A:$Z,26,0)</f>
        <v>0</v>
      </c>
      <c r="O435" s="33">
        <f>VLOOKUP(M435,'Dados StatusInvest'!$A:$Z,18,0)/100</f>
        <v>0.1686</v>
      </c>
      <c r="P435" s="37" t="e">
        <f t="shared" si="41"/>
        <v>#N/A</v>
      </c>
      <c r="Q435" s="38">
        <f>IF(ISERROR(1/VLOOKUP(M435,#REF!,6,0)),0,1/VLOOKUP(M435,#REF!,6,0))</f>
        <v>0</v>
      </c>
      <c r="R435" s="39">
        <f t="shared" si="42"/>
        <v>1.0000009999999999</v>
      </c>
      <c r="S435" s="40" t="e">
        <f t="shared" si="43"/>
        <v>#N/A</v>
      </c>
    </row>
    <row r="436" spans="2:19" ht="16.5" x14ac:dyDescent="0.35">
      <c r="B436" s="31" t="s">
        <v>541</v>
      </c>
      <c r="C436" s="41">
        <f>VLOOKUP(B436,'Dados StatusInvest'!$A:$Z,26,0)</f>
        <v>0</v>
      </c>
      <c r="D436" s="33">
        <f>VLOOKUP(B436,'Dados StatusInvest'!$A:$Z,20,0)/100</f>
        <v>0</v>
      </c>
      <c r="E436" s="5" t="e">
        <f t="shared" si="38"/>
        <v>#N/A</v>
      </c>
      <c r="F436" s="34">
        <f>IF(ISERROR(1/VLOOKUP(B436,#REF!,13,0)),0,1/VLOOKUP(B436,#REF!,13,0))</f>
        <v>0</v>
      </c>
      <c r="G436" s="35">
        <f t="shared" si="39"/>
        <v>1.0000009999999999</v>
      </c>
      <c r="H436" s="36" t="e">
        <f t="shared" si="40"/>
        <v>#N/A</v>
      </c>
      <c r="M436" s="31" t="s">
        <v>541</v>
      </c>
      <c r="N436" s="32">
        <f>VLOOKUP(M436,'Dados StatusInvest'!$A:$Z,26,0)</f>
        <v>0</v>
      </c>
      <c r="O436" s="33">
        <f>VLOOKUP(M436,'Dados StatusInvest'!$A:$Z,18,0)/100</f>
        <v>0.16440000000000002</v>
      </c>
      <c r="P436" s="37" t="e">
        <f t="shared" si="41"/>
        <v>#N/A</v>
      </c>
      <c r="Q436" s="38">
        <f>IF(ISERROR(1/VLOOKUP(M436,#REF!,6,0)),0,1/VLOOKUP(M436,#REF!,6,0))</f>
        <v>0</v>
      </c>
      <c r="R436" s="39">
        <f t="shared" si="42"/>
        <v>1.0000009999999999</v>
      </c>
      <c r="S436" s="40" t="e">
        <f t="shared" si="43"/>
        <v>#N/A</v>
      </c>
    </row>
    <row r="437" spans="2:19" ht="16.5" x14ac:dyDescent="0.35">
      <c r="B437" s="31" t="s">
        <v>468</v>
      </c>
      <c r="C437" s="41">
        <f>VLOOKUP(B437,'Dados StatusInvest'!$A:$Z,26,0)</f>
        <v>4610</v>
      </c>
      <c r="D437" s="33">
        <f>VLOOKUP(B437,'Dados StatusInvest'!$A:$Z,20,0)/100</f>
        <v>0</v>
      </c>
      <c r="E437" s="5" t="e">
        <f t="shared" si="38"/>
        <v>#N/A</v>
      </c>
      <c r="F437" s="34">
        <f>IF(ISERROR(1/VLOOKUP(B437,#REF!,13,0)),0,1/VLOOKUP(B437,#REF!,13,0))</f>
        <v>0</v>
      </c>
      <c r="G437" s="35">
        <f t="shared" si="39"/>
        <v>1.0000009999999999</v>
      </c>
      <c r="H437" s="36" t="e">
        <f t="shared" si="40"/>
        <v>#N/A</v>
      </c>
      <c r="M437" s="31" t="s">
        <v>468</v>
      </c>
      <c r="N437" s="32">
        <f>VLOOKUP(M437,'Dados StatusInvest'!$A:$Z,26,0)</f>
        <v>4610</v>
      </c>
      <c r="O437" s="33">
        <f>VLOOKUP(M437,'Dados StatusInvest'!$A:$Z,18,0)/100</f>
        <v>4.4199999999999996E-2</v>
      </c>
      <c r="P437" s="37" t="e">
        <f t="shared" si="41"/>
        <v>#N/A</v>
      </c>
      <c r="Q437" s="38">
        <f>IF(ISERROR(1/VLOOKUP(M437,#REF!,6,0)),0,1/VLOOKUP(M437,#REF!,6,0))</f>
        <v>0</v>
      </c>
      <c r="R437" s="39">
        <f t="shared" si="42"/>
        <v>1.0000009999999999</v>
      </c>
      <c r="S437" s="40" t="e">
        <f t="shared" si="43"/>
        <v>#N/A</v>
      </c>
    </row>
    <row r="438" spans="2:19" ht="16.5" x14ac:dyDescent="0.35">
      <c r="B438" s="31" t="s">
        <v>517</v>
      </c>
      <c r="C438" s="41">
        <f>VLOOKUP(B438,'Dados StatusInvest'!$A:$Z,26,0)</f>
        <v>13950</v>
      </c>
      <c r="D438" s="33">
        <f>VLOOKUP(B438,'Dados StatusInvest'!$A:$Z,20,0)/100</f>
        <v>-2.6000000000000002E-2</v>
      </c>
      <c r="E438" s="5" t="e">
        <f t="shared" si="38"/>
        <v>#N/A</v>
      </c>
      <c r="F438" s="34">
        <f>IF(ISERROR(1/VLOOKUP(B438,#REF!,13,0)),0,1/VLOOKUP(B438,#REF!,13,0))</f>
        <v>0</v>
      </c>
      <c r="G438" s="35">
        <f t="shared" si="39"/>
        <v>1.0000009999999999</v>
      </c>
      <c r="H438" s="36" t="e">
        <f t="shared" si="40"/>
        <v>#N/A</v>
      </c>
      <c r="M438" s="31" t="s">
        <v>517</v>
      </c>
      <c r="N438" s="32">
        <f>VLOOKUP(M438,'Dados StatusInvest'!$A:$Z,26,0)</f>
        <v>13950</v>
      </c>
      <c r="O438" s="33">
        <f>VLOOKUP(M438,'Dados StatusInvest'!$A:$Z,18,0)/100</f>
        <v>-3.4799999999999998E-2</v>
      </c>
      <c r="P438" s="37" t="e">
        <f t="shared" si="41"/>
        <v>#N/A</v>
      </c>
      <c r="Q438" s="38">
        <f>IF(ISERROR(1/VLOOKUP(M438,#REF!,6,0)),0,1/VLOOKUP(M438,#REF!,6,0))</f>
        <v>0</v>
      </c>
      <c r="R438" s="39">
        <f t="shared" si="42"/>
        <v>1.0000009999999999</v>
      </c>
      <c r="S438" s="40" t="e">
        <f t="shared" si="43"/>
        <v>#N/A</v>
      </c>
    </row>
    <row r="439" spans="2:19" ht="16.5" x14ac:dyDescent="0.35">
      <c r="B439" s="31" t="s">
        <v>550</v>
      </c>
      <c r="C439" s="41">
        <f>VLOOKUP(B439,'Dados StatusInvest'!$A:$Z,26,0)</f>
        <v>20460.47</v>
      </c>
      <c r="D439" s="33">
        <f>VLOOKUP(B439,'Dados StatusInvest'!$A:$Z,20,0)/100</f>
        <v>0.1099</v>
      </c>
      <c r="E439" s="5" t="e">
        <f t="shared" si="38"/>
        <v>#N/A</v>
      </c>
      <c r="F439" s="34">
        <f>IF(ISERROR(1/VLOOKUP(B439,#REF!,13,0)),0,1/VLOOKUP(B439,#REF!,13,0))</f>
        <v>0</v>
      </c>
      <c r="G439" s="35">
        <f t="shared" si="39"/>
        <v>1.0000009999999999</v>
      </c>
      <c r="H439" s="36" t="e">
        <f t="shared" si="40"/>
        <v>#N/A</v>
      </c>
      <c r="M439" s="31" t="s">
        <v>550</v>
      </c>
      <c r="N439" s="32">
        <f>VLOOKUP(M439,'Dados StatusInvest'!$A:$Z,26,0)</f>
        <v>20460.47</v>
      </c>
      <c r="O439" s="33">
        <f>VLOOKUP(M439,'Dados StatusInvest'!$A:$Z,18,0)/100</f>
        <v>0.74379999999999991</v>
      </c>
      <c r="P439" s="37" t="e">
        <f t="shared" si="41"/>
        <v>#N/A</v>
      </c>
      <c r="Q439" s="38">
        <f>IF(ISERROR(1/VLOOKUP(M439,#REF!,6,0)),0,1/VLOOKUP(M439,#REF!,6,0))</f>
        <v>0</v>
      </c>
      <c r="R439" s="39">
        <f t="shared" si="42"/>
        <v>1.0000009999999999</v>
      </c>
      <c r="S439" s="40" t="e">
        <f t="shared" si="43"/>
        <v>#N/A</v>
      </c>
    </row>
    <row r="440" spans="2:19" ht="16.5" x14ac:dyDescent="0.35">
      <c r="B440" s="31" t="s">
        <v>458</v>
      </c>
      <c r="C440" s="41">
        <f>VLOOKUP(B440,'Dados StatusInvest'!$A:$Z,26,0)</f>
        <v>0</v>
      </c>
      <c r="D440" s="33">
        <f>VLOOKUP(B440,'Dados StatusInvest'!$A:$Z,20,0)/100</f>
        <v>2.8500000000000001E-2</v>
      </c>
      <c r="E440" s="5" t="e">
        <f t="shared" si="38"/>
        <v>#N/A</v>
      </c>
      <c r="F440" s="34">
        <f>IF(ISERROR(1/VLOOKUP(B440,#REF!,13,0)),0,1/VLOOKUP(B440,#REF!,13,0))</f>
        <v>0</v>
      </c>
      <c r="G440" s="35">
        <f t="shared" si="39"/>
        <v>1.0000009999999999</v>
      </c>
      <c r="H440" s="36" t="e">
        <f t="shared" si="40"/>
        <v>#N/A</v>
      </c>
      <c r="M440" s="31" t="s">
        <v>458</v>
      </c>
      <c r="N440" s="32">
        <f>VLOOKUP(M440,'Dados StatusInvest'!$A:$Z,26,0)</f>
        <v>0</v>
      </c>
      <c r="O440" s="33">
        <f>VLOOKUP(M440,'Dados StatusInvest'!$A:$Z,18,0)/100</f>
        <v>-2.87E-2</v>
      </c>
      <c r="P440" s="37" t="e">
        <f t="shared" si="41"/>
        <v>#N/A</v>
      </c>
      <c r="Q440" s="38">
        <f>IF(ISERROR(1/VLOOKUP(M440,#REF!,6,0)),0,1/VLOOKUP(M440,#REF!,6,0))</f>
        <v>0</v>
      </c>
      <c r="R440" s="39">
        <f t="shared" si="42"/>
        <v>1.0000009999999999</v>
      </c>
      <c r="S440" s="40" t="e">
        <f t="shared" si="43"/>
        <v>#N/A</v>
      </c>
    </row>
    <row r="441" spans="2:19" ht="16.5" x14ac:dyDescent="0.35">
      <c r="B441" s="31" t="s">
        <v>518</v>
      </c>
      <c r="C441" s="41">
        <f>VLOOKUP(B441,'Dados StatusInvest'!$A:$Z,26,0)</f>
        <v>0</v>
      </c>
      <c r="D441" s="33">
        <f>VLOOKUP(B441,'Dados StatusInvest'!$A:$Z,20,0)/100</f>
        <v>-1.8100000000000002E-2</v>
      </c>
      <c r="E441" s="5" t="e">
        <f t="shared" si="38"/>
        <v>#N/A</v>
      </c>
      <c r="F441" s="34">
        <f>IF(ISERROR(1/VLOOKUP(B441,#REF!,13,0)),0,1/VLOOKUP(B441,#REF!,13,0))</f>
        <v>0</v>
      </c>
      <c r="G441" s="35">
        <f t="shared" si="39"/>
        <v>1.0000009999999999</v>
      </c>
      <c r="H441" s="36" t="e">
        <f t="shared" si="40"/>
        <v>#N/A</v>
      </c>
      <c r="M441" s="31" t="s">
        <v>518</v>
      </c>
      <c r="N441" s="32">
        <f>VLOOKUP(M441,'Dados StatusInvest'!$A:$Z,26,0)</f>
        <v>0</v>
      </c>
      <c r="O441" s="33">
        <f>VLOOKUP(M441,'Dados StatusInvest'!$A:$Z,18,0)/100</f>
        <v>-6.59E-2</v>
      </c>
      <c r="P441" s="37" t="e">
        <f t="shared" si="41"/>
        <v>#N/A</v>
      </c>
      <c r="Q441" s="38">
        <f>IF(ISERROR(1/VLOOKUP(M441,#REF!,6,0)),0,1/VLOOKUP(M441,#REF!,6,0))</f>
        <v>0</v>
      </c>
      <c r="R441" s="39">
        <f t="shared" si="42"/>
        <v>1.0000009999999999</v>
      </c>
      <c r="S441" s="40" t="e">
        <f t="shared" si="43"/>
        <v>#N/A</v>
      </c>
    </row>
    <row r="442" spans="2:19" ht="16.5" x14ac:dyDescent="0.35">
      <c r="B442" s="31" t="s">
        <v>521</v>
      </c>
      <c r="C442" s="41">
        <f>VLOOKUP(B442,'Dados StatusInvest'!$A:$Z,26,0)</f>
        <v>0</v>
      </c>
      <c r="D442" s="33">
        <f>VLOOKUP(B442,'Dados StatusInvest'!$A:$Z,20,0)/100</f>
        <v>5.9900000000000002E-2</v>
      </c>
      <c r="E442" s="5" t="e">
        <f t="shared" si="38"/>
        <v>#N/A</v>
      </c>
      <c r="F442" s="34">
        <f>IF(ISERROR(1/VLOOKUP(B442,#REF!,13,0)),0,1/VLOOKUP(B442,#REF!,13,0))</f>
        <v>0</v>
      </c>
      <c r="G442" s="35">
        <f t="shared" si="39"/>
        <v>1.0000009999999999</v>
      </c>
      <c r="H442" s="36" t="e">
        <f t="shared" si="40"/>
        <v>#N/A</v>
      </c>
      <c r="M442" s="31" t="s">
        <v>521</v>
      </c>
      <c r="N442" s="32">
        <f>VLOOKUP(M442,'Dados StatusInvest'!$A:$Z,26,0)</f>
        <v>0</v>
      </c>
      <c r="O442" s="33">
        <f>VLOOKUP(M442,'Dados StatusInvest'!$A:$Z,18,0)/100</f>
        <v>8.8000000000000009E-2</v>
      </c>
      <c r="P442" s="37" t="e">
        <f t="shared" si="41"/>
        <v>#N/A</v>
      </c>
      <c r="Q442" s="38">
        <f>IF(ISERROR(1/VLOOKUP(M442,#REF!,6,0)),0,1/VLOOKUP(M442,#REF!,6,0))</f>
        <v>0</v>
      </c>
      <c r="R442" s="39">
        <f t="shared" si="42"/>
        <v>1.0000009999999999</v>
      </c>
      <c r="S442" s="40" t="e">
        <f t="shared" si="43"/>
        <v>#N/A</v>
      </c>
    </row>
    <row r="443" spans="2:19" ht="16.5" x14ac:dyDescent="0.35">
      <c r="B443" s="31" t="s">
        <v>412</v>
      </c>
      <c r="C443" s="41">
        <f>VLOOKUP(B443,'Dados StatusInvest'!$A:$Z,26,0)</f>
        <v>0</v>
      </c>
      <c r="D443" s="33">
        <f>VLOOKUP(B443,'Dados StatusInvest'!$A:$Z,20,0)/100</f>
        <v>-1.1000000000000001E-2</v>
      </c>
      <c r="E443" s="5" t="e">
        <f t="shared" si="38"/>
        <v>#N/A</v>
      </c>
      <c r="F443" s="34">
        <f>IF(ISERROR(1/VLOOKUP(B443,#REF!,13,0)),0,1/VLOOKUP(B443,#REF!,13,0))</f>
        <v>0</v>
      </c>
      <c r="G443" s="35">
        <f t="shared" si="39"/>
        <v>1.0000009999999999</v>
      </c>
      <c r="H443" s="36" t="e">
        <f t="shared" si="40"/>
        <v>#N/A</v>
      </c>
      <c r="M443" s="31" t="s">
        <v>412</v>
      </c>
      <c r="N443" s="32">
        <f>VLOOKUP(M443,'Dados StatusInvest'!$A:$Z,26,0)</f>
        <v>0</v>
      </c>
      <c r="O443" s="33">
        <f>VLOOKUP(M443,'Dados StatusInvest'!$A:$Z,18,0)/100</f>
        <v>-1E-4</v>
      </c>
      <c r="P443" s="37" t="e">
        <f t="shared" si="41"/>
        <v>#N/A</v>
      </c>
      <c r="Q443" s="38">
        <f>IF(ISERROR(1/VLOOKUP(M443,#REF!,6,0)),0,1/VLOOKUP(M443,#REF!,6,0))</f>
        <v>0</v>
      </c>
      <c r="R443" s="39">
        <f t="shared" si="42"/>
        <v>1.0000009999999999</v>
      </c>
      <c r="S443" s="40" t="e">
        <f t="shared" si="43"/>
        <v>#N/A</v>
      </c>
    </row>
    <row r="444" spans="2:19" ht="14.25" x14ac:dyDescent="0.2">
      <c r="C444" s="14"/>
      <c r="D444" s="17"/>
      <c r="E444" s="17"/>
      <c r="F444" s="42"/>
      <c r="G444" s="35"/>
      <c r="H444" s="35"/>
      <c r="N444" s="17"/>
      <c r="O444" s="17"/>
      <c r="P444" s="17"/>
      <c r="Q444" s="17"/>
      <c r="R444" s="18"/>
      <c r="S444" s="18"/>
    </row>
    <row r="445" spans="2:19" ht="14.25" x14ac:dyDescent="0.2">
      <c r="C445" s="14"/>
      <c r="D445" s="17"/>
      <c r="E445" s="17"/>
      <c r="F445" s="42"/>
      <c r="G445" s="35"/>
      <c r="H445" s="35"/>
      <c r="N445" s="17"/>
      <c r="O445" s="17"/>
      <c r="P445" s="17"/>
      <c r="Q445" s="17"/>
      <c r="R445" s="18"/>
      <c r="S445" s="18"/>
    </row>
    <row r="446" spans="2:19" ht="14.25" x14ac:dyDescent="0.2">
      <c r="C446" s="14"/>
      <c r="D446" s="17"/>
      <c r="E446" s="17"/>
      <c r="F446" s="42"/>
      <c r="G446" s="35"/>
      <c r="H446" s="35"/>
      <c r="N446" s="17"/>
      <c r="O446" s="17"/>
      <c r="P446" s="17"/>
      <c r="Q446" s="17"/>
      <c r="R446" s="18"/>
      <c r="S446" s="18"/>
    </row>
    <row r="447" spans="2:19" ht="14.25" x14ac:dyDescent="0.2">
      <c r="C447" s="14"/>
      <c r="D447" s="17"/>
      <c r="E447" s="17"/>
      <c r="F447" s="42"/>
      <c r="G447" s="35"/>
      <c r="H447" s="35"/>
      <c r="N447" s="17"/>
      <c r="O447" s="17"/>
      <c r="P447" s="17"/>
      <c r="Q447" s="17"/>
      <c r="R447" s="18"/>
      <c r="S447" s="18"/>
    </row>
    <row r="448" spans="2:19" ht="14.25" x14ac:dyDescent="0.2">
      <c r="C448" s="14"/>
      <c r="D448" s="17"/>
      <c r="E448" s="17"/>
      <c r="F448" s="42"/>
      <c r="G448" s="35"/>
      <c r="H448" s="35"/>
      <c r="N448" s="17"/>
      <c r="O448" s="17"/>
      <c r="P448" s="17"/>
      <c r="Q448" s="17"/>
      <c r="R448" s="18"/>
      <c r="S448" s="18"/>
    </row>
    <row r="449" spans="3:19" ht="14.25" x14ac:dyDescent="0.2">
      <c r="C449" s="14"/>
      <c r="D449" s="17"/>
      <c r="E449" s="17"/>
      <c r="F449" s="42"/>
      <c r="G449" s="35"/>
      <c r="H449" s="35"/>
      <c r="N449" s="17"/>
      <c r="O449" s="17"/>
      <c r="P449" s="17"/>
      <c r="Q449" s="17"/>
      <c r="R449" s="18"/>
      <c r="S449" s="18"/>
    </row>
    <row r="450" spans="3:19" ht="14.25" x14ac:dyDescent="0.2">
      <c r="C450" s="14"/>
      <c r="D450" s="17"/>
      <c r="E450" s="17"/>
      <c r="F450" s="42"/>
      <c r="G450" s="35"/>
      <c r="H450" s="35"/>
      <c r="N450" s="17"/>
      <c r="O450" s="17"/>
      <c r="P450" s="17"/>
      <c r="Q450" s="17"/>
      <c r="R450" s="18"/>
      <c r="S450" s="18"/>
    </row>
    <row r="451" spans="3:19" ht="14.25" x14ac:dyDescent="0.2">
      <c r="C451" s="14"/>
      <c r="D451" s="17"/>
      <c r="E451" s="17"/>
      <c r="F451" s="42"/>
      <c r="G451" s="35"/>
      <c r="H451" s="35"/>
      <c r="N451" s="17"/>
      <c r="O451" s="17"/>
      <c r="P451" s="17"/>
      <c r="Q451" s="17"/>
      <c r="R451" s="18"/>
      <c r="S451" s="18"/>
    </row>
    <row r="452" spans="3:19" ht="14.25" x14ac:dyDescent="0.2">
      <c r="C452" s="14"/>
      <c r="D452" s="17"/>
      <c r="E452" s="17"/>
      <c r="F452" s="42"/>
      <c r="G452" s="35"/>
      <c r="H452" s="35"/>
      <c r="N452" s="17"/>
      <c r="O452" s="17"/>
      <c r="P452" s="17"/>
      <c r="Q452" s="17"/>
      <c r="R452" s="18"/>
      <c r="S452" s="18"/>
    </row>
    <row r="453" spans="3:19" ht="14.25" x14ac:dyDescent="0.2">
      <c r="C453" s="14"/>
      <c r="D453" s="17"/>
      <c r="E453" s="17"/>
      <c r="F453" s="42"/>
      <c r="G453" s="35"/>
      <c r="H453" s="35"/>
      <c r="N453" s="17"/>
      <c r="O453" s="17"/>
      <c r="P453" s="17"/>
      <c r="Q453" s="17"/>
      <c r="R453" s="18"/>
      <c r="S453" s="18"/>
    </row>
    <row r="454" spans="3:19" ht="14.25" x14ac:dyDescent="0.2">
      <c r="C454" s="14"/>
      <c r="D454" s="17"/>
      <c r="E454" s="17"/>
      <c r="F454" s="42"/>
      <c r="G454" s="35"/>
      <c r="H454" s="35"/>
      <c r="N454" s="17"/>
      <c r="O454" s="17"/>
      <c r="P454" s="17"/>
      <c r="Q454" s="17"/>
      <c r="R454" s="18"/>
      <c r="S454" s="18"/>
    </row>
    <row r="455" spans="3:19" ht="14.25" x14ac:dyDescent="0.2">
      <c r="C455" s="14"/>
      <c r="D455" s="17"/>
      <c r="E455" s="17"/>
      <c r="F455" s="42"/>
      <c r="G455" s="35"/>
      <c r="H455" s="35"/>
      <c r="N455" s="17"/>
      <c r="O455" s="17"/>
      <c r="P455" s="17"/>
      <c r="Q455" s="17"/>
      <c r="R455" s="18"/>
      <c r="S455" s="18"/>
    </row>
    <row r="456" spans="3:19" ht="14.25" x14ac:dyDescent="0.2">
      <c r="C456" s="14"/>
      <c r="D456" s="17"/>
      <c r="E456" s="17"/>
      <c r="F456" s="42"/>
      <c r="G456" s="35"/>
      <c r="H456" s="35"/>
      <c r="N456" s="17"/>
      <c r="O456" s="17"/>
      <c r="P456" s="17"/>
      <c r="Q456" s="17"/>
      <c r="R456" s="18"/>
      <c r="S456" s="18"/>
    </row>
    <row r="457" spans="3:19" ht="14.25" x14ac:dyDescent="0.2">
      <c r="C457" s="14"/>
      <c r="D457" s="17"/>
      <c r="E457" s="17"/>
      <c r="F457" s="42"/>
      <c r="G457" s="35"/>
      <c r="H457" s="35"/>
      <c r="N457" s="17"/>
      <c r="O457" s="17"/>
      <c r="P457" s="17"/>
      <c r="Q457" s="17"/>
      <c r="R457" s="18"/>
      <c r="S457" s="18"/>
    </row>
    <row r="458" spans="3:19" ht="14.25" x14ac:dyDescent="0.2">
      <c r="C458" s="14"/>
      <c r="D458" s="17"/>
      <c r="E458" s="17"/>
      <c r="F458" s="42"/>
      <c r="G458" s="35"/>
      <c r="H458" s="35"/>
      <c r="N458" s="17"/>
      <c r="O458" s="17"/>
      <c r="P458" s="17"/>
      <c r="Q458" s="17"/>
      <c r="R458" s="18"/>
      <c r="S458" s="18"/>
    </row>
    <row r="459" spans="3:19" ht="14.25" x14ac:dyDescent="0.2">
      <c r="C459" s="14"/>
      <c r="D459" s="17"/>
      <c r="E459" s="17"/>
      <c r="F459" s="42"/>
      <c r="G459" s="35"/>
      <c r="H459" s="35"/>
      <c r="N459" s="17"/>
      <c r="O459" s="17"/>
      <c r="P459" s="17"/>
      <c r="Q459" s="17"/>
      <c r="R459" s="18"/>
      <c r="S459" s="18"/>
    </row>
    <row r="460" spans="3:19" ht="14.25" x14ac:dyDescent="0.2">
      <c r="C460" s="14"/>
      <c r="D460" s="17"/>
      <c r="E460" s="17"/>
      <c r="F460" s="42"/>
      <c r="G460" s="35"/>
      <c r="H460" s="35"/>
      <c r="N460" s="17"/>
      <c r="O460" s="17"/>
      <c r="P460" s="17"/>
      <c r="Q460" s="17"/>
      <c r="R460" s="18"/>
      <c r="S460" s="18"/>
    </row>
    <row r="461" spans="3:19" ht="14.25" x14ac:dyDescent="0.2">
      <c r="C461" s="14"/>
      <c r="D461" s="17"/>
      <c r="E461" s="17"/>
      <c r="F461" s="42"/>
      <c r="G461" s="35"/>
      <c r="H461" s="35"/>
      <c r="N461" s="17"/>
      <c r="O461" s="17"/>
      <c r="P461" s="17"/>
      <c r="Q461" s="17"/>
      <c r="R461" s="18"/>
      <c r="S461" s="18"/>
    </row>
    <row r="462" spans="3:19" ht="14.25" x14ac:dyDescent="0.2">
      <c r="C462" s="14"/>
      <c r="D462" s="17"/>
      <c r="E462" s="17"/>
      <c r="F462" s="42"/>
      <c r="G462" s="35"/>
      <c r="H462" s="35"/>
      <c r="N462" s="17"/>
      <c r="O462" s="17"/>
      <c r="P462" s="17"/>
      <c r="Q462" s="17"/>
      <c r="R462" s="18"/>
      <c r="S462" s="18"/>
    </row>
    <row r="463" spans="3:19" ht="14.25" x14ac:dyDescent="0.2">
      <c r="C463" s="14"/>
      <c r="D463" s="17"/>
      <c r="E463" s="17"/>
      <c r="F463" s="42"/>
      <c r="G463" s="35"/>
      <c r="H463" s="35"/>
      <c r="N463" s="17"/>
      <c r="O463" s="17"/>
      <c r="P463" s="17"/>
      <c r="Q463" s="17"/>
      <c r="R463" s="18"/>
      <c r="S463" s="18"/>
    </row>
    <row r="464" spans="3:19" ht="14.25" x14ac:dyDescent="0.2">
      <c r="C464" s="14"/>
      <c r="D464" s="17"/>
      <c r="E464" s="17"/>
      <c r="F464" s="42"/>
      <c r="G464" s="35"/>
      <c r="H464" s="35"/>
      <c r="N464" s="17"/>
      <c r="O464" s="17"/>
      <c r="P464" s="17"/>
      <c r="Q464" s="17"/>
      <c r="R464" s="18"/>
      <c r="S464" s="18"/>
    </row>
    <row r="465" spans="3:19" ht="14.25" x14ac:dyDescent="0.2">
      <c r="C465" s="14"/>
      <c r="D465" s="17"/>
      <c r="E465" s="17"/>
      <c r="F465" s="42"/>
      <c r="G465" s="35"/>
      <c r="H465" s="35"/>
      <c r="N465" s="17"/>
      <c r="O465" s="17"/>
      <c r="P465" s="17"/>
      <c r="Q465" s="17"/>
      <c r="R465" s="18"/>
      <c r="S465" s="18"/>
    </row>
    <row r="466" spans="3:19" ht="14.25" x14ac:dyDescent="0.2">
      <c r="C466" s="14"/>
      <c r="D466" s="17"/>
      <c r="E466" s="17"/>
      <c r="F466" s="42"/>
      <c r="G466" s="35"/>
      <c r="H466" s="35"/>
      <c r="N466" s="17"/>
      <c r="O466" s="17"/>
      <c r="P466" s="17"/>
      <c r="Q466" s="17"/>
      <c r="R466" s="18"/>
      <c r="S466" s="18"/>
    </row>
    <row r="467" spans="3:19" ht="14.25" x14ac:dyDescent="0.2">
      <c r="C467" s="14"/>
      <c r="D467" s="17"/>
      <c r="E467" s="17"/>
      <c r="F467" s="42"/>
      <c r="G467" s="35"/>
      <c r="H467" s="35"/>
      <c r="N467" s="17"/>
      <c r="O467" s="17"/>
      <c r="P467" s="17"/>
      <c r="Q467" s="17"/>
      <c r="R467" s="18"/>
      <c r="S467" s="18"/>
    </row>
    <row r="468" spans="3:19" ht="14.25" x14ac:dyDescent="0.2">
      <c r="C468" s="14"/>
      <c r="D468" s="17"/>
      <c r="E468" s="17"/>
      <c r="F468" s="42"/>
      <c r="G468" s="35"/>
      <c r="H468" s="35"/>
      <c r="N468" s="17"/>
      <c r="O468" s="17"/>
      <c r="P468" s="17"/>
      <c r="Q468" s="17"/>
      <c r="R468" s="18"/>
      <c r="S468" s="18"/>
    </row>
    <row r="469" spans="3:19" ht="14.25" x14ac:dyDescent="0.2">
      <c r="C469" s="14"/>
      <c r="D469" s="17"/>
      <c r="E469" s="17"/>
      <c r="F469" s="42"/>
      <c r="G469" s="35"/>
      <c r="H469" s="35"/>
      <c r="N469" s="17"/>
      <c r="O469" s="17"/>
      <c r="P469" s="17"/>
      <c r="Q469" s="17"/>
      <c r="R469" s="18"/>
      <c r="S469" s="18"/>
    </row>
    <row r="470" spans="3:19" ht="14.25" x14ac:dyDescent="0.2">
      <c r="C470" s="14"/>
      <c r="D470" s="17"/>
      <c r="E470" s="17"/>
      <c r="F470" s="42"/>
      <c r="G470" s="35"/>
      <c r="H470" s="35"/>
      <c r="N470" s="17"/>
      <c r="O470" s="17"/>
      <c r="P470" s="17"/>
      <c r="Q470" s="17"/>
      <c r="R470" s="18"/>
      <c r="S470" s="18"/>
    </row>
    <row r="471" spans="3:19" ht="14.25" x14ac:dyDescent="0.2">
      <c r="C471" s="14"/>
      <c r="D471" s="17"/>
      <c r="E471" s="17"/>
      <c r="F471" s="42"/>
      <c r="G471" s="35"/>
      <c r="H471" s="35"/>
      <c r="N471" s="17"/>
      <c r="O471" s="17"/>
      <c r="P471" s="17"/>
      <c r="Q471" s="17"/>
      <c r="R471" s="18"/>
      <c r="S471" s="18"/>
    </row>
    <row r="472" spans="3:19" ht="14.25" x14ac:dyDescent="0.2">
      <c r="C472" s="14"/>
      <c r="D472" s="17"/>
      <c r="E472" s="17"/>
      <c r="F472" s="42"/>
      <c r="G472" s="35"/>
      <c r="H472" s="35"/>
      <c r="N472" s="17"/>
      <c r="O472" s="17"/>
      <c r="P472" s="17"/>
      <c r="Q472" s="17"/>
      <c r="R472" s="18"/>
      <c r="S472" s="18"/>
    </row>
    <row r="473" spans="3:19" ht="14.25" x14ac:dyDescent="0.2">
      <c r="C473" s="14"/>
      <c r="D473" s="17"/>
      <c r="E473" s="17"/>
      <c r="F473" s="42"/>
      <c r="G473" s="35"/>
      <c r="H473" s="35"/>
      <c r="N473" s="17"/>
      <c r="O473" s="17"/>
      <c r="P473" s="17"/>
      <c r="Q473" s="17"/>
      <c r="R473" s="18"/>
      <c r="S473" s="18"/>
    </row>
    <row r="474" spans="3:19" ht="14.25" x14ac:dyDescent="0.2">
      <c r="C474" s="14"/>
      <c r="D474" s="17"/>
      <c r="E474" s="17"/>
      <c r="F474" s="42"/>
      <c r="G474" s="35"/>
      <c r="H474" s="35"/>
      <c r="N474" s="17"/>
      <c r="O474" s="17"/>
      <c r="P474" s="17"/>
      <c r="Q474" s="17"/>
      <c r="R474" s="18"/>
      <c r="S474" s="18"/>
    </row>
    <row r="475" spans="3:19" ht="14.25" x14ac:dyDescent="0.2">
      <c r="C475" s="14"/>
      <c r="D475" s="17"/>
      <c r="E475" s="17"/>
      <c r="F475" s="42"/>
      <c r="G475" s="35"/>
      <c r="H475" s="35"/>
      <c r="N475" s="17"/>
      <c r="O475" s="17"/>
      <c r="P475" s="17"/>
      <c r="Q475" s="17"/>
      <c r="R475" s="18"/>
      <c r="S475" s="18"/>
    </row>
    <row r="476" spans="3:19" ht="14.25" x14ac:dyDescent="0.2">
      <c r="C476" s="14"/>
      <c r="D476" s="17"/>
      <c r="E476" s="17"/>
      <c r="F476" s="42"/>
      <c r="G476" s="35"/>
      <c r="H476" s="35"/>
      <c r="N476" s="17"/>
      <c r="O476" s="17"/>
      <c r="P476" s="17"/>
      <c r="Q476" s="17"/>
      <c r="R476" s="18"/>
      <c r="S476" s="18"/>
    </row>
    <row r="477" spans="3:19" ht="14.25" x14ac:dyDescent="0.2">
      <c r="C477" s="14"/>
      <c r="D477" s="17"/>
      <c r="E477" s="17"/>
      <c r="F477" s="42"/>
      <c r="G477" s="35"/>
      <c r="H477" s="35"/>
      <c r="N477" s="17"/>
      <c r="O477" s="17"/>
      <c r="P477" s="17"/>
      <c r="Q477" s="17"/>
      <c r="R477" s="18"/>
      <c r="S477" s="18"/>
    </row>
    <row r="478" spans="3:19" ht="14.25" x14ac:dyDescent="0.2">
      <c r="C478" s="14"/>
      <c r="D478" s="17"/>
      <c r="E478" s="17"/>
      <c r="F478" s="42"/>
      <c r="G478" s="35"/>
      <c r="H478" s="35"/>
      <c r="N478" s="17"/>
      <c r="O478" s="17"/>
      <c r="P478" s="17"/>
      <c r="Q478" s="17"/>
      <c r="R478" s="18"/>
      <c r="S478" s="18"/>
    </row>
    <row r="479" spans="3:19" ht="14.25" x14ac:dyDescent="0.2">
      <c r="C479" s="14"/>
      <c r="D479" s="17"/>
      <c r="E479" s="17"/>
      <c r="F479" s="42"/>
      <c r="G479" s="35"/>
      <c r="H479" s="35"/>
      <c r="N479" s="17"/>
      <c r="O479" s="17"/>
      <c r="P479" s="17"/>
      <c r="Q479" s="17"/>
      <c r="R479" s="18"/>
      <c r="S479" s="18"/>
    </row>
    <row r="480" spans="3:19" ht="14.25" x14ac:dyDescent="0.2">
      <c r="C480" s="14"/>
      <c r="D480" s="17"/>
      <c r="E480" s="17"/>
      <c r="F480" s="42"/>
      <c r="G480" s="35"/>
      <c r="H480" s="35"/>
      <c r="N480" s="17"/>
      <c r="O480" s="17"/>
      <c r="P480" s="17"/>
      <c r="Q480" s="17"/>
      <c r="R480" s="18"/>
      <c r="S480" s="18"/>
    </row>
    <row r="481" spans="3:19" ht="14.25" x14ac:dyDescent="0.2">
      <c r="C481" s="14"/>
      <c r="D481" s="17"/>
      <c r="E481" s="17"/>
      <c r="F481" s="42"/>
      <c r="G481" s="35"/>
      <c r="H481" s="35"/>
      <c r="N481" s="17"/>
      <c r="O481" s="17"/>
      <c r="P481" s="17"/>
      <c r="Q481" s="17"/>
      <c r="R481" s="18"/>
      <c r="S481" s="18"/>
    </row>
    <row r="482" spans="3:19" ht="14.25" x14ac:dyDescent="0.2">
      <c r="C482" s="14"/>
      <c r="D482" s="17"/>
      <c r="E482" s="17"/>
      <c r="F482" s="42"/>
      <c r="G482" s="35"/>
      <c r="H482" s="35"/>
      <c r="N482" s="17"/>
      <c r="O482" s="17"/>
      <c r="P482" s="17"/>
      <c r="Q482" s="17"/>
      <c r="R482" s="18"/>
      <c r="S482" s="18"/>
    </row>
    <row r="483" spans="3:19" ht="14.25" x14ac:dyDescent="0.2">
      <c r="C483" s="14"/>
      <c r="D483" s="17"/>
      <c r="E483" s="17"/>
      <c r="F483" s="42"/>
      <c r="G483" s="35"/>
      <c r="H483" s="35"/>
      <c r="N483" s="17"/>
      <c r="O483" s="17"/>
      <c r="P483" s="17"/>
      <c r="Q483" s="17"/>
      <c r="R483" s="18"/>
      <c r="S483" s="18"/>
    </row>
    <row r="484" spans="3:19" ht="14.25" x14ac:dyDescent="0.2">
      <c r="C484" s="14"/>
      <c r="D484" s="17"/>
      <c r="E484" s="17"/>
      <c r="F484" s="42"/>
      <c r="G484" s="35"/>
      <c r="H484" s="35"/>
      <c r="N484" s="17"/>
      <c r="O484" s="17"/>
      <c r="P484" s="17"/>
      <c r="Q484" s="17"/>
      <c r="R484" s="18"/>
      <c r="S484" s="18"/>
    </row>
    <row r="485" spans="3:19" ht="14.25" x14ac:dyDescent="0.2">
      <c r="C485" s="14"/>
      <c r="D485" s="17"/>
      <c r="E485" s="17"/>
      <c r="F485" s="42"/>
      <c r="G485" s="35"/>
      <c r="H485" s="35"/>
      <c r="N485" s="17"/>
      <c r="O485" s="17"/>
      <c r="P485" s="17"/>
      <c r="Q485" s="17"/>
      <c r="R485" s="18"/>
      <c r="S485" s="18"/>
    </row>
    <row r="486" spans="3:19" ht="14.25" x14ac:dyDescent="0.2">
      <c r="C486" s="14"/>
      <c r="D486" s="17"/>
      <c r="E486" s="17"/>
      <c r="F486" s="42"/>
      <c r="G486" s="35"/>
      <c r="H486" s="35"/>
      <c r="N486" s="17"/>
      <c r="O486" s="17"/>
      <c r="P486" s="17"/>
      <c r="Q486" s="17"/>
      <c r="R486" s="18"/>
      <c r="S486" s="18"/>
    </row>
    <row r="487" spans="3:19" ht="14.25" x14ac:dyDescent="0.2">
      <c r="C487" s="14"/>
      <c r="D487" s="17"/>
      <c r="E487" s="17"/>
      <c r="F487" s="42"/>
      <c r="G487" s="35"/>
      <c r="H487" s="35"/>
      <c r="N487" s="17"/>
      <c r="O487" s="17"/>
      <c r="P487" s="17"/>
      <c r="Q487" s="17"/>
      <c r="R487" s="18"/>
      <c r="S487" s="18"/>
    </row>
    <row r="488" spans="3:19" ht="14.25" x14ac:dyDescent="0.2">
      <c r="C488" s="14"/>
      <c r="D488" s="17"/>
      <c r="E488" s="17"/>
      <c r="F488" s="42"/>
      <c r="G488" s="35"/>
      <c r="H488" s="35"/>
      <c r="N488" s="17"/>
      <c r="O488" s="17"/>
      <c r="P488" s="17"/>
      <c r="Q488" s="17"/>
      <c r="R488" s="18"/>
      <c r="S488" s="18"/>
    </row>
    <row r="489" spans="3:19" ht="14.25" x14ac:dyDescent="0.2">
      <c r="C489" s="14"/>
      <c r="D489" s="17"/>
      <c r="E489" s="17"/>
      <c r="F489" s="42"/>
      <c r="G489" s="35"/>
      <c r="H489" s="35"/>
      <c r="N489" s="17"/>
      <c r="O489" s="17"/>
      <c r="P489" s="17"/>
      <c r="Q489" s="17"/>
      <c r="R489" s="18"/>
      <c r="S489" s="18"/>
    </row>
    <row r="490" spans="3:19" ht="14.25" x14ac:dyDescent="0.2">
      <c r="C490" s="14"/>
      <c r="D490" s="17"/>
      <c r="E490" s="17"/>
      <c r="F490" s="42"/>
      <c r="G490" s="35"/>
      <c r="H490" s="35"/>
      <c r="N490" s="17"/>
      <c r="O490" s="17"/>
      <c r="P490" s="17"/>
      <c r="Q490" s="17"/>
      <c r="R490" s="18"/>
      <c r="S490" s="18"/>
    </row>
    <row r="491" spans="3:19" ht="14.25" x14ac:dyDescent="0.2">
      <c r="C491" s="14"/>
      <c r="D491" s="17"/>
      <c r="E491" s="17"/>
      <c r="F491" s="42"/>
      <c r="G491" s="35"/>
      <c r="H491" s="35"/>
      <c r="N491" s="17"/>
      <c r="O491" s="17"/>
      <c r="P491" s="17"/>
      <c r="Q491" s="17"/>
      <c r="R491" s="18"/>
      <c r="S491" s="18"/>
    </row>
    <row r="492" spans="3:19" ht="14.25" x14ac:dyDescent="0.2">
      <c r="C492" s="14"/>
      <c r="D492" s="17"/>
      <c r="E492" s="17"/>
      <c r="F492" s="42"/>
      <c r="G492" s="35"/>
      <c r="H492" s="35"/>
      <c r="N492" s="17"/>
      <c r="O492" s="17"/>
      <c r="P492" s="17"/>
      <c r="Q492" s="17"/>
      <c r="R492" s="18"/>
      <c r="S492" s="18"/>
    </row>
    <row r="493" spans="3:19" ht="14.25" x14ac:dyDescent="0.2">
      <c r="C493" s="14"/>
      <c r="D493" s="17"/>
      <c r="E493" s="17"/>
      <c r="F493" s="42"/>
      <c r="G493" s="35"/>
      <c r="H493" s="35"/>
      <c r="N493" s="17"/>
      <c r="O493" s="17"/>
      <c r="P493" s="17"/>
      <c r="Q493" s="17"/>
      <c r="R493" s="18"/>
      <c r="S493" s="18"/>
    </row>
    <row r="494" spans="3:19" ht="14.25" x14ac:dyDescent="0.2">
      <c r="C494" s="14"/>
      <c r="D494" s="17"/>
      <c r="E494" s="17"/>
      <c r="F494" s="42"/>
      <c r="G494" s="35"/>
      <c r="H494" s="35"/>
      <c r="N494" s="17"/>
      <c r="O494" s="17"/>
      <c r="P494" s="17"/>
      <c r="Q494" s="17"/>
      <c r="R494" s="18"/>
      <c r="S494" s="18"/>
    </row>
    <row r="495" spans="3:19" ht="14.25" x14ac:dyDescent="0.2">
      <c r="C495" s="14"/>
      <c r="D495" s="17"/>
      <c r="E495" s="17"/>
      <c r="F495" s="42"/>
      <c r="G495" s="35"/>
      <c r="H495" s="35"/>
      <c r="N495" s="17"/>
      <c r="O495" s="17"/>
      <c r="P495" s="17"/>
      <c r="Q495" s="17"/>
      <c r="R495" s="18"/>
      <c r="S495" s="18"/>
    </row>
    <row r="496" spans="3:19" ht="14.25" x14ac:dyDescent="0.2">
      <c r="C496" s="14"/>
      <c r="D496" s="17"/>
      <c r="E496" s="17"/>
      <c r="F496" s="42"/>
      <c r="G496" s="35"/>
      <c r="H496" s="35"/>
      <c r="N496" s="17"/>
      <c r="O496" s="17"/>
      <c r="P496" s="17"/>
      <c r="Q496" s="17"/>
      <c r="R496" s="18"/>
      <c r="S496" s="18"/>
    </row>
    <row r="497" spans="3:19" ht="14.25" x14ac:dyDescent="0.2">
      <c r="C497" s="14"/>
      <c r="D497" s="17"/>
      <c r="E497" s="17"/>
      <c r="F497" s="42"/>
      <c r="G497" s="35"/>
      <c r="H497" s="35"/>
      <c r="N497" s="17"/>
      <c r="O497" s="17"/>
      <c r="P497" s="17"/>
      <c r="Q497" s="17"/>
      <c r="R497" s="18"/>
      <c r="S497" s="18"/>
    </row>
    <row r="498" spans="3:19" ht="14.25" x14ac:dyDescent="0.2">
      <c r="C498" s="14"/>
      <c r="D498" s="17"/>
      <c r="E498" s="17"/>
      <c r="F498" s="42"/>
      <c r="G498" s="35"/>
      <c r="H498" s="35"/>
      <c r="N498" s="17"/>
      <c r="O498" s="17"/>
      <c r="P498" s="17"/>
      <c r="Q498" s="17"/>
      <c r="R498" s="18"/>
      <c r="S498" s="18"/>
    </row>
    <row r="499" spans="3:19" ht="14.25" x14ac:dyDescent="0.2">
      <c r="C499" s="14"/>
      <c r="D499" s="17"/>
      <c r="E499" s="17"/>
      <c r="F499" s="42"/>
      <c r="G499" s="35"/>
      <c r="H499" s="35"/>
      <c r="N499" s="17"/>
      <c r="O499" s="17"/>
      <c r="P499" s="17"/>
      <c r="Q499" s="17"/>
      <c r="R499" s="18"/>
      <c r="S499" s="18"/>
    </row>
    <row r="500" spans="3:19" ht="14.25" x14ac:dyDescent="0.2">
      <c r="C500" s="14"/>
      <c r="D500" s="17"/>
      <c r="E500" s="17"/>
      <c r="F500" s="42"/>
      <c r="G500" s="35"/>
      <c r="H500" s="35"/>
      <c r="N500" s="17"/>
      <c r="O500" s="17"/>
      <c r="P500" s="17"/>
      <c r="Q500" s="17"/>
      <c r="R500" s="18"/>
      <c r="S500" s="18"/>
    </row>
    <row r="501" spans="3:19" ht="14.25" x14ac:dyDescent="0.2">
      <c r="C501" s="14"/>
      <c r="D501" s="17"/>
      <c r="E501" s="17"/>
      <c r="F501" s="42"/>
      <c r="G501" s="35"/>
      <c r="H501" s="35"/>
      <c r="N501" s="17"/>
      <c r="O501" s="17"/>
      <c r="P501" s="17"/>
      <c r="Q501" s="17"/>
      <c r="R501" s="18"/>
      <c r="S501" s="18"/>
    </row>
    <row r="502" spans="3:19" ht="14.25" x14ac:dyDescent="0.2">
      <c r="C502" s="14"/>
      <c r="D502" s="17"/>
      <c r="E502" s="17"/>
      <c r="F502" s="42"/>
      <c r="G502" s="35"/>
      <c r="H502" s="35"/>
      <c r="N502" s="17"/>
      <c r="O502" s="17"/>
      <c r="P502" s="17"/>
      <c r="Q502" s="17"/>
      <c r="R502" s="18"/>
      <c r="S502" s="18"/>
    </row>
    <row r="503" spans="3:19" ht="14.25" x14ac:dyDescent="0.2">
      <c r="C503" s="14"/>
      <c r="D503" s="17"/>
      <c r="E503" s="17"/>
      <c r="F503" s="42"/>
      <c r="G503" s="35"/>
      <c r="H503" s="35"/>
      <c r="N503" s="17"/>
      <c r="O503" s="17"/>
      <c r="P503" s="17"/>
      <c r="Q503" s="17"/>
      <c r="R503" s="18"/>
      <c r="S503" s="18"/>
    </row>
    <row r="504" spans="3:19" ht="14.25" x14ac:dyDescent="0.2">
      <c r="C504" s="14"/>
      <c r="D504" s="17"/>
      <c r="E504" s="17"/>
      <c r="F504" s="42"/>
      <c r="G504" s="35"/>
      <c r="H504" s="35"/>
      <c r="N504" s="17"/>
      <c r="O504" s="17"/>
      <c r="P504" s="17"/>
      <c r="Q504" s="17"/>
      <c r="R504" s="18"/>
      <c r="S504" s="18"/>
    </row>
    <row r="505" spans="3:19" ht="14.25" x14ac:dyDescent="0.2">
      <c r="C505" s="14"/>
      <c r="D505" s="17"/>
      <c r="E505" s="17"/>
      <c r="F505" s="42"/>
      <c r="G505" s="35"/>
      <c r="H505" s="35"/>
      <c r="N505" s="17"/>
      <c r="O505" s="17"/>
      <c r="P505" s="17"/>
      <c r="Q505" s="17"/>
      <c r="R505" s="18"/>
      <c r="S505" s="18"/>
    </row>
    <row r="506" spans="3:19" ht="14.25" x14ac:dyDescent="0.2">
      <c r="C506" s="14"/>
      <c r="D506" s="17"/>
      <c r="E506" s="17"/>
      <c r="F506" s="42"/>
      <c r="G506" s="35"/>
      <c r="H506" s="35"/>
      <c r="N506" s="17"/>
      <c r="O506" s="17"/>
      <c r="P506" s="17"/>
      <c r="Q506" s="17"/>
      <c r="R506" s="18"/>
      <c r="S506" s="18"/>
    </row>
    <row r="507" spans="3:19" ht="14.25" x14ac:dyDescent="0.2">
      <c r="C507" s="14"/>
      <c r="D507" s="17"/>
      <c r="E507" s="17"/>
      <c r="F507" s="42"/>
      <c r="G507" s="35"/>
      <c r="H507" s="35"/>
      <c r="N507" s="17"/>
      <c r="O507" s="17"/>
      <c r="P507" s="17"/>
      <c r="Q507" s="17"/>
      <c r="R507" s="18"/>
      <c r="S507" s="18"/>
    </row>
    <row r="508" spans="3:19" ht="14.25" x14ac:dyDescent="0.2">
      <c r="C508" s="14"/>
      <c r="D508" s="17"/>
      <c r="E508" s="17"/>
      <c r="F508" s="42"/>
      <c r="G508" s="35"/>
      <c r="H508" s="35"/>
      <c r="N508" s="17"/>
      <c r="O508" s="17"/>
      <c r="P508" s="17"/>
      <c r="Q508" s="17"/>
      <c r="R508" s="18"/>
      <c r="S508" s="18"/>
    </row>
    <row r="509" spans="3:19" ht="14.25" x14ac:dyDescent="0.2">
      <c r="C509" s="14"/>
      <c r="D509" s="17"/>
      <c r="E509" s="17"/>
      <c r="F509" s="42"/>
      <c r="G509" s="35"/>
      <c r="H509" s="35"/>
      <c r="N509" s="17"/>
      <c r="O509" s="17"/>
      <c r="P509" s="17"/>
      <c r="Q509" s="17"/>
      <c r="R509" s="18"/>
      <c r="S509" s="18"/>
    </row>
    <row r="510" spans="3:19" ht="14.25" x14ac:dyDescent="0.2">
      <c r="C510" s="14"/>
      <c r="D510" s="17"/>
      <c r="E510" s="17"/>
      <c r="F510" s="42"/>
      <c r="G510" s="35"/>
      <c r="H510" s="35"/>
      <c r="N510" s="17"/>
      <c r="O510" s="17"/>
      <c r="P510" s="17"/>
      <c r="Q510" s="17"/>
      <c r="R510" s="18"/>
      <c r="S510" s="18"/>
    </row>
    <row r="511" spans="3:19" ht="14.25" x14ac:dyDescent="0.2">
      <c r="C511" s="14"/>
      <c r="D511" s="17"/>
      <c r="E511" s="17"/>
      <c r="F511" s="42"/>
      <c r="G511" s="35"/>
      <c r="H511" s="35"/>
      <c r="N511" s="17"/>
      <c r="O511" s="17"/>
      <c r="P511" s="17"/>
      <c r="Q511" s="17"/>
      <c r="R511" s="18"/>
      <c r="S511" s="18"/>
    </row>
    <row r="512" spans="3:19" ht="14.25" x14ac:dyDescent="0.2">
      <c r="C512" s="14"/>
      <c r="D512" s="17"/>
      <c r="E512" s="17"/>
      <c r="F512" s="42"/>
      <c r="G512" s="35"/>
      <c r="H512" s="35"/>
      <c r="N512" s="17"/>
      <c r="O512" s="17"/>
      <c r="P512" s="17"/>
      <c r="Q512" s="17"/>
      <c r="R512" s="18"/>
      <c r="S512" s="18"/>
    </row>
    <row r="513" spans="3:19" ht="14.25" x14ac:dyDescent="0.2">
      <c r="C513" s="14"/>
      <c r="D513" s="17"/>
      <c r="E513" s="17"/>
      <c r="F513" s="42"/>
      <c r="G513" s="35"/>
      <c r="H513" s="35"/>
      <c r="N513" s="17"/>
      <c r="O513" s="17"/>
      <c r="P513" s="17"/>
      <c r="Q513" s="17"/>
      <c r="R513" s="18"/>
      <c r="S513" s="18"/>
    </row>
    <row r="514" spans="3:19" ht="14.25" x14ac:dyDescent="0.2">
      <c r="C514" s="14"/>
      <c r="D514" s="17"/>
      <c r="E514" s="17"/>
      <c r="F514" s="42"/>
      <c r="G514" s="35"/>
      <c r="H514" s="35"/>
      <c r="N514" s="17"/>
      <c r="O514" s="17"/>
      <c r="P514" s="17"/>
      <c r="Q514" s="17"/>
      <c r="R514" s="18"/>
      <c r="S514" s="18"/>
    </row>
    <row r="515" spans="3:19" ht="14.25" x14ac:dyDescent="0.2">
      <c r="C515" s="14"/>
      <c r="D515" s="17"/>
      <c r="E515" s="17"/>
      <c r="F515" s="42"/>
      <c r="G515" s="35"/>
      <c r="H515" s="35"/>
      <c r="N515" s="17"/>
      <c r="O515" s="17"/>
      <c r="P515" s="17"/>
      <c r="Q515" s="17"/>
      <c r="R515" s="18"/>
      <c r="S515" s="18"/>
    </row>
    <row r="516" spans="3:19" ht="14.25" x14ac:dyDescent="0.2">
      <c r="C516" s="14"/>
      <c r="D516" s="17"/>
      <c r="E516" s="17"/>
      <c r="F516" s="42"/>
      <c r="G516" s="35"/>
      <c r="H516" s="35"/>
      <c r="N516" s="17"/>
      <c r="O516" s="17"/>
      <c r="P516" s="17"/>
      <c r="Q516" s="17"/>
      <c r="R516" s="18"/>
      <c r="S516" s="18"/>
    </row>
    <row r="517" spans="3:19" ht="14.25" x14ac:dyDescent="0.2">
      <c r="C517" s="14"/>
      <c r="D517" s="17"/>
      <c r="E517" s="17"/>
      <c r="F517" s="42"/>
      <c r="G517" s="35"/>
      <c r="H517" s="35"/>
      <c r="N517" s="17"/>
      <c r="O517" s="17"/>
      <c r="P517" s="17"/>
      <c r="Q517" s="17"/>
      <c r="R517" s="18"/>
      <c r="S517" s="18"/>
    </row>
    <row r="518" spans="3:19" ht="14.25" x14ac:dyDescent="0.2">
      <c r="C518" s="14"/>
      <c r="D518" s="17"/>
      <c r="E518" s="17"/>
      <c r="F518" s="42"/>
      <c r="G518" s="35"/>
      <c r="H518" s="35"/>
      <c r="N518" s="17"/>
      <c r="O518" s="17"/>
      <c r="P518" s="17"/>
      <c r="Q518" s="17"/>
      <c r="R518" s="18"/>
      <c r="S518" s="18"/>
    </row>
    <row r="519" spans="3:19" ht="14.25" x14ac:dyDescent="0.2">
      <c r="C519" s="14"/>
      <c r="D519" s="17"/>
      <c r="E519" s="17"/>
      <c r="F519" s="42"/>
      <c r="G519" s="35"/>
      <c r="H519" s="35"/>
      <c r="N519" s="17"/>
      <c r="O519" s="17"/>
      <c r="P519" s="17"/>
      <c r="Q519" s="17"/>
      <c r="R519" s="18"/>
      <c r="S519" s="18"/>
    </row>
    <row r="520" spans="3:19" ht="14.25" x14ac:dyDescent="0.2">
      <c r="C520" s="14"/>
      <c r="D520" s="17"/>
      <c r="E520" s="17"/>
      <c r="F520" s="42"/>
      <c r="G520" s="35"/>
      <c r="H520" s="35"/>
      <c r="N520" s="17"/>
      <c r="O520" s="17"/>
      <c r="P520" s="17"/>
      <c r="Q520" s="17"/>
      <c r="R520" s="18"/>
      <c r="S520" s="18"/>
    </row>
    <row r="521" spans="3:19" ht="14.25" x14ac:dyDescent="0.2">
      <c r="C521" s="14"/>
      <c r="D521" s="17"/>
      <c r="E521" s="17"/>
      <c r="F521" s="42"/>
      <c r="G521" s="35"/>
      <c r="H521" s="35"/>
      <c r="N521" s="17"/>
      <c r="O521" s="17"/>
      <c r="P521" s="17"/>
      <c r="Q521" s="17"/>
      <c r="R521" s="18"/>
      <c r="S521" s="18"/>
    </row>
    <row r="522" spans="3:19" ht="14.25" x14ac:dyDescent="0.2">
      <c r="C522" s="14"/>
      <c r="D522" s="17"/>
      <c r="E522" s="17"/>
      <c r="F522" s="42"/>
      <c r="G522" s="35"/>
      <c r="H522" s="35"/>
      <c r="N522" s="17"/>
      <c r="O522" s="17"/>
      <c r="P522" s="17"/>
      <c r="Q522" s="17"/>
      <c r="R522" s="18"/>
      <c r="S522" s="18"/>
    </row>
    <row r="523" spans="3:19" ht="14.25" x14ac:dyDescent="0.2">
      <c r="C523" s="14"/>
      <c r="D523" s="17"/>
      <c r="E523" s="17"/>
      <c r="F523" s="42"/>
      <c r="G523" s="35"/>
      <c r="H523" s="35"/>
      <c r="N523" s="17"/>
      <c r="O523" s="17"/>
      <c r="P523" s="17"/>
      <c r="Q523" s="17"/>
      <c r="R523" s="18"/>
      <c r="S523" s="18"/>
    </row>
    <row r="524" spans="3:19" ht="14.25" x14ac:dyDescent="0.2">
      <c r="C524" s="14"/>
      <c r="D524" s="17"/>
      <c r="E524" s="17"/>
      <c r="F524" s="42"/>
      <c r="G524" s="35"/>
      <c r="H524" s="35"/>
      <c r="N524" s="17"/>
      <c r="O524" s="17"/>
      <c r="P524" s="17"/>
      <c r="Q524" s="17"/>
      <c r="R524" s="18"/>
      <c r="S524" s="18"/>
    </row>
    <row r="525" spans="3:19" ht="14.25" x14ac:dyDescent="0.2">
      <c r="C525" s="14"/>
      <c r="D525" s="17"/>
      <c r="E525" s="17"/>
      <c r="F525" s="42"/>
      <c r="G525" s="35"/>
      <c r="H525" s="35"/>
      <c r="N525" s="17"/>
      <c r="O525" s="17"/>
      <c r="P525" s="17"/>
      <c r="Q525" s="17"/>
      <c r="R525" s="18"/>
      <c r="S525" s="18"/>
    </row>
    <row r="526" spans="3:19" ht="14.25" x14ac:dyDescent="0.2">
      <c r="C526" s="14"/>
      <c r="D526" s="17"/>
      <c r="E526" s="17"/>
      <c r="F526" s="42"/>
      <c r="G526" s="35"/>
      <c r="H526" s="35"/>
      <c r="N526" s="17"/>
      <c r="O526" s="17"/>
      <c r="P526" s="17"/>
      <c r="Q526" s="17"/>
      <c r="R526" s="18"/>
      <c r="S526" s="18"/>
    </row>
    <row r="527" spans="3:19" ht="14.25" x14ac:dyDescent="0.2">
      <c r="C527" s="14"/>
      <c r="D527" s="17"/>
      <c r="E527" s="17"/>
      <c r="F527" s="42"/>
      <c r="G527" s="35"/>
      <c r="H527" s="35"/>
      <c r="N527" s="17"/>
      <c r="O527" s="17"/>
      <c r="P527" s="17"/>
      <c r="Q527" s="17"/>
      <c r="R527" s="18"/>
      <c r="S527" s="18"/>
    </row>
    <row r="528" spans="3:19" ht="14.25" x14ac:dyDescent="0.2">
      <c r="C528" s="14"/>
      <c r="D528" s="17"/>
      <c r="E528" s="17"/>
      <c r="F528" s="42"/>
      <c r="G528" s="35"/>
      <c r="H528" s="35"/>
      <c r="N528" s="17"/>
      <c r="O528" s="17"/>
      <c r="P528" s="17"/>
      <c r="Q528" s="17"/>
      <c r="R528" s="18"/>
      <c r="S528" s="18"/>
    </row>
    <row r="529" spans="3:19" ht="14.25" x14ac:dyDescent="0.2">
      <c r="C529" s="14"/>
      <c r="D529" s="17"/>
      <c r="E529" s="17"/>
      <c r="F529" s="42"/>
      <c r="G529" s="35"/>
      <c r="H529" s="35"/>
      <c r="N529" s="17"/>
      <c r="O529" s="17"/>
      <c r="P529" s="17"/>
      <c r="Q529" s="17"/>
      <c r="R529" s="18"/>
      <c r="S529" s="18"/>
    </row>
    <row r="530" spans="3:19" ht="14.25" x14ac:dyDescent="0.2">
      <c r="C530" s="14"/>
      <c r="D530" s="17"/>
      <c r="E530" s="17"/>
      <c r="F530" s="42"/>
      <c r="G530" s="35"/>
      <c r="H530" s="35"/>
      <c r="N530" s="17"/>
      <c r="O530" s="17"/>
      <c r="P530" s="17"/>
      <c r="Q530" s="17"/>
      <c r="R530" s="18"/>
      <c r="S530" s="18"/>
    </row>
    <row r="531" spans="3:19" ht="14.25" x14ac:dyDescent="0.2">
      <c r="C531" s="14"/>
      <c r="D531" s="17"/>
      <c r="E531" s="17"/>
      <c r="F531" s="42"/>
      <c r="G531" s="35"/>
      <c r="H531" s="35"/>
      <c r="N531" s="17"/>
      <c r="O531" s="17"/>
      <c r="P531" s="17"/>
      <c r="Q531" s="17"/>
      <c r="R531" s="18"/>
      <c r="S531" s="18"/>
    </row>
    <row r="532" spans="3:19" ht="14.25" x14ac:dyDescent="0.2">
      <c r="C532" s="14"/>
      <c r="D532" s="17"/>
      <c r="E532" s="17"/>
      <c r="F532" s="42"/>
      <c r="G532" s="35"/>
      <c r="H532" s="35"/>
      <c r="N532" s="17"/>
      <c r="O532" s="17"/>
      <c r="P532" s="17"/>
      <c r="Q532" s="17"/>
      <c r="R532" s="18"/>
      <c r="S532" s="18"/>
    </row>
    <row r="533" spans="3:19" ht="14.25" x14ac:dyDescent="0.2">
      <c r="C533" s="14"/>
      <c r="D533" s="17"/>
      <c r="E533" s="17"/>
      <c r="F533" s="42"/>
      <c r="G533" s="35"/>
      <c r="H533" s="35"/>
      <c r="N533" s="17"/>
      <c r="O533" s="17"/>
      <c r="P533" s="17"/>
      <c r="Q533" s="17"/>
      <c r="R533" s="18"/>
      <c r="S533" s="18"/>
    </row>
    <row r="534" spans="3:19" ht="14.25" x14ac:dyDescent="0.2">
      <c r="C534" s="14"/>
      <c r="D534" s="17"/>
      <c r="E534" s="17"/>
      <c r="F534" s="42"/>
      <c r="G534" s="35"/>
      <c r="H534" s="35"/>
      <c r="N534" s="17"/>
      <c r="O534" s="17"/>
      <c r="P534" s="17"/>
      <c r="Q534" s="17"/>
      <c r="R534" s="18"/>
      <c r="S534" s="18"/>
    </row>
    <row r="535" spans="3:19" ht="14.25" x14ac:dyDescent="0.2">
      <c r="C535" s="14"/>
      <c r="D535" s="17"/>
      <c r="E535" s="17"/>
      <c r="F535" s="42"/>
      <c r="G535" s="35"/>
      <c r="H535" s="35"/>
      <c r="N535" s="17"/>
      <c r="O535" s="17"/>
      <c r="P535" s="17"/>
      <c r="Q535" s="17"/>
      <c r="R535" s="18"/>
      <c r="S535" s="18"/>
    </row>
    <row r="536" spans="3:19" ht="14.25" x14ac:dyDescent="0.2">
      <c r="C536" s="14"/>
      <c r="D536" s="17"/>
      <c r="E536" s="17"/>
      <c r="F536" s="42"/>
      <c r="G536" s="35"/>
      <c r="H536" s="35"/>
      <c r="N536" s="17"/>
      <c r="O536" s="17"/>
      <c r="P536" s="17"/>
      <c r="Q536" s="17"/>
      <c r="R536" s="18"/>
      <c r="S536" s="18"/>
    </row>
    <row r="537" spans="3:19" ht="14.25" x14ac:dyDescent="0.2">
      <c r="C537" s="14"/>
      <c r="D537" s="17"/>
      <c r="E537" s="17"/>
      <c r="F537" s="42"/>
      <c r="G537" s="35"/>
      <c r="H537" s="35"/>
      <c r="N537" s="17"/>
      <c r="O537" s="17"/>
      <c r="P537" s="17"/>
      <c r="Q537" s="17"/>
      <c r="R537" s="18"/>
      <c r="S537" s="18"/>
    </row>
    <row r="538" spans="3:19" ht="14.25" x14ac:dyDescent="0.2">
      <c r="C538" s="14"/>
      <c r="D538" s="17"/>
      <c r="E538" s="17"/>
      <c r="F538" s="42"/>
      <c r="G538" s="35"/>
      <c r="H538" s="35"/>
      <c r="N538" s="17"/>
      <c r="O538" s="17"/>
      <c r="P538" s="17"/>
      <c r="Q538" s="17"/>
      <c r="R538" s="18"/>
      <c r="S538" s="18"/>
    </row>
    <row r="539" spans="3:19" ht="14.25" x14ac:dyDescent="0.2">
      <c r="C539" s="14"/>
      <c r="D539" s="17"/>
      <c r="E539" s="17"/>
      <c r="F539" s="42"/>
      <c r="G539" s="35"/>
      <c r="H539" s="35"/>
      <c r="N539" s="17"/>
      <c r="O539" s="17"/>
      <c r="P539" s="17"/>
      <c r="Q539" s="17"/>
      <c r="R539" s="18"/>
      <c r="S539" s="18"/>
    </row>
    <row r="540" spans="3:19" ht="14.25" x14ac:dyDescent="0.2">
      <c r="C540" s="14"/>
      <c r="D540" s="17"/>
      <c r="E540" s="17"/>
      <c r="F540" s="42"/>
      <c r="G540" s="35"/>
      <c r="H540" s="35"/>
      <c r="N540" s="17"/>
      <c r="O540" s="17"/>
      <c r="P540" s="17"/>
      <c r="Q540" s="17"/>
      <c r="R540" s="18"/>
      <c r="S540" s="18"/>
    </row>
    <row r="541" spans="3:19" ht="14.25" x14ac:dyDescent="0.2">
      <c r="C541" s="14"/>
      <c r="D541" s="17"/>
      <c r="E541" s="17"/>
      <c r="F541" s="42"/>
      <c r="G541" s="35"/>
      <c r="H541" s="35"/>
      <c r="N541" s="17"/>
      <c r="O541" s="17"/>
      <c r="P541" s="17"/>
      <c r="Q541" s="17"/>
      <c r="R541" s="18"/>
      <c r="S541" s="18"/>
    </row>
    <row r="542" spans="3:19" ht="14.25" x14ac:dyDescent="0.2">
      <c r="C542" s="14"/>
      <c r="D542" s="17"/>
      <c r="E542" s="17"/>
      <c r="F542" s="42"/>
      <c r="G542" s="35"/>
      <c r="H542" s="35"/>
      <c r="N542" s="17"/>
      <c r="O542" s="17"/>
      <c r="P542" s="17"/>
      <c r="Q542" s="17"/>
      <c r="R542" s="18"/>
      <c r="S542" s="18"/>
    </row>
    <row r="543" spans="3:19" ht="14.25" x14ac:dyDescent="0.2">
      <c r="C543" s="14"/>
      <c r="D543" s="17"/>
      <c r="E543" s="17"/>
      <c r="F543" s="42"/>
      <c r="G543" s="35"/>
      <c r="H543" s="35"/>
      <c r="N543" s="17"/>
      <c r="O543" s="17"/>
      <c r="P543" s="17"/>
      <c r="Q543" s="17"/>
      <c r="R543" s="18"/>
      <c r="S543" s="18"/>
    </row>
    <row r="544" spans="3:19" ht="14.25" x14ac:dyDescent="0.2">
      <c r="C544" s="14"/>
      <c r="D544" s="17"/>
      <c r="E544" s="17"/>
      <c r="F544" s="42"/>
      <c r="G544" s="35"/>
      <c r="H544" s="35"/>
      <c r="N544" s="17"/>
      <c r="O544" s="17"/>
      <c r="P544" s="17"/>
      <c r="Q544" s="17"/>
      <c r="R544" s="18"/>
      <c r="S544" s="18"/>
    </row>
    <row r="545" spans="3:19" ht="14.25" x14ac:dyDescent="0.2">
      <c r="C545" s="14"/>
      <c r="D545" s="17"/>
      <c r="E545" s="17"/>
      <c r="F545" s="42"/>
      <c r="G545" s="35"/>
      <c r="H545" s="35"/>
      <c r="N545" s="17"/>
      <c r="O545" s="17"/>
      <c r="P545" s="17"/>
      <c r="Q545" s="17"/>
      <c r="R545" s="18"/>
      <c r="S545" s="18"/>
    </row>
    <row r="546" spans="3:19" ht="14.25" x14ac:dyDescent="0.2">
      <c r="C546" s="14"/>
      <c r="D546" s="17"/>
      <c r="E546" s="17"/>
      <c r="F546" s="42"/>
      <c r="G546" s="35"/>
      <c r="H546" s="35"/>
      <c r="N546" s="17"/>
      <c r="O546" s="17"/>
      <c r="P546" s="17"/>
      <c r="Q546" s="17"/>
      <c r="R546" s="18"/>
      <c r="S546" s="18"/>
    </row>
    <row r="547" spans="3:19" ht="14.25" x14ac:dyDescent="0.2">
      <c r="C547" s="14"/>
      <c r="D547" s="17"/>
      <c r="E547" s="17"/>
      <c r="F547" s="42"/>
      <c r="G547" s="35"/>
      <c r="H547" s="35"/>
      <c r="N547" s="17"/>
      <c r="O547" s="17"/>
      <c r="P547" s="17"/>
      <c r="Q547" s="17"/>
      <c r="R547" s="18"/>
      <c r="S547" s="18"/>
    </row>
    <row r="548" spans="3:19" ht="14.25" x14ac:dyDescent="0.2">
      <c r="C548" s="14"/>
      <c r="D548" s="17"/>
      <c r="E548" s="17"/>
      <c r="F548" s="42"/>
      <c r="G548" s="35"/>
      <c r="H548" s="35"/>
      <c r="N548" s="17"/>
      <c r="O548" s="17"/>
      <c r="P548" s="17"/>
      <c r="Q548" s="17"/>
      <c r="R548" s="18"/>
      <c r="S548" s="18"/>
    </row>
    <row r="549" spans="3:19" ht="14.25" x14ac:dyDescent="0.2">
      <c r="C549" s="14"/>
      <c r="D549" s="17"/>
      <c r="E549" s="17"/>
      <c r="F549" s="42"/>
      <c r="G549" s="35"/>
      <c r="H549" s="35"/>
      <c r="N549" s="17"/>
      <c r="O549" s="17"/>
      <c r="P549" s="17"/>
      <c r="Q549" s="17"/>
      <c r="R549" s="18"/>
      <c r="S549" s="18"/>
    </row>
    <row r="550" spans="3:19" ht="14.25" x14ac:dyDescent="0.2">
      <c r="C550" s="14"/>
      <c r="D550" s="17"/>
      <c r="E550" s="17"/>
      <c r="F550" s="42"/>
      <c r="G550" s="35"/>
      <c r="H550" s="35"/>
      <c r="N550" s="17"/>
      <c r="O550" s="17"/>
      <c r="P550" s="17"/>
      <c r="Q550" s="17"/>
      <c r="R550" s="18"/>
      <c r="S550" s="18"/>
    </row>
    <row r="551" spans="3:19" ht="14.25" x14ac:dyDescent="0.2">
      <c r="C551" s="14"/>
      <c r="D551" s="17"/>
      <c r="E551" s="17"/>
      <c r="F551" s="42"/>
      <c r="G551" s="35"/>
      <c r="H551" s="35"/>
      <c r="N551" s="17"/>
      <c r="O551" s="17"/>
      <c r="P551" s="17"/>
      <c r="Q551" s="17"/>
      <c r="R551" s="18"/>
      <c r="S551" s="18"/>
    </row>
    <row r="552" spans="3:19" ht="14.25" x14ac:dyDescent="0.2">
      <c r="C552" s="14"/>
      <c r="D552" s="17"/>
      <c r="E552" s="17"/>
      <c r="F552" s="42"/>
      <c r="G552" s="35"/>
      <c r="H552" s="35"/>
      <c r="N552" s="17"/>
      <c r="O552" s="17"/>
      <c r="P552" s="17"/>
      <c r="Q552" s="17"/>
      <c r="R552" s="18"/>
      <c r="S552" s="18"/>
    </row>
    <row r="553" spans="3:19" ht="14.25" x14ac:dyDescent="0.2">
      <c r="C553" s="14"/>
      <c r="D553" s="17"/>
      <c r="E553" s="17"/>
      <c r="F553" s="42"/>
      <c r="G553" s="35"/>
      <c r="H553" s="35"/>
      <c r="N553" s="17"/>
      <c r="O553" s="17"/>
      <c r="P553" s="17"/>
      <c r="Q553" s="17"/>
      <c r="R553" s="18"/>
      <c r="S553" s="18"/>
    </row>
    <row r="554" spans="3:19" ht="14.25" x14ac:dyDescent="0.2">
      <c r="C554" s="14"/>
      <c r="D554" s="17"/>
      <c r="E554" s="17"/>
      <c r="F554" s="42"/>
      <c r="G554" s="35"/>
      <c r="H554" s="35"/>
      <c r="N554" s="17"/>
      <c r="O554" s="17"/>
      <c r="P554" s="17"/>
      <c r="Q554" s="17"/>
      <c r="R554" s="18"/>
      <c r="S554" s="18"/>
    </row>
    <row r="555" spans="3:19" ht="14.25" x14ac:dyDescent="0.2">
      <c r="C555" s="14"/>
      <c r="D555" s="17"/>
      <c r="E555" s="17"/>
      <c r="F555" s="42"/>
      <c r="G555" s="35"/>
      <c r="H555" s="35"/>
      <c r="N555" s="17"/>
      <c r="O555" s="17"/>
      <c r="P555" s="17"/>
      <c r="Q555" s="17"/>
      <c r="R555" s="18"/>
      <c r="S555" s="18"/>
    </row>
    <row r="556" spans="3:19" ht="14.25" x14ac:dyDescent="0.2">
      <c r="C556" s="14"/>
      <c r="D556" s="17"/>
      <c r="E556" s="17"/>
      <c r="F556" s="42"/>
      <c r="G556" s="35"/>
      <c r="H556" s="35"/>
      <c r="N556" s="17"/>
      <c r="O556" s="17"/>
      <c r="P556" s="17"/>
      <c r="Q556" s="17"/>
      <c r="R556" s="18"/>
      <c r="S556" s="18"/>
    </row>
    <row r="557" spans="3:19" ht="14.25" x14ac:dyDescent="0.2">
      <c r="C557" s="14"/>
      <c r="D557" s="17"/>
      <c r="E557" s="17"/>
      <c r="F557" s="42"/>
      <c r="G557" s="35"/>
      <c r="H557" s="35"/>
      <c r="N557" s="17"/>
      <c r="O557" s="17"/>
      <c r="P557" s="17"/>
      <c r="Q557" s="17"/>
      <c r="R557" s="18"/>
      <c r="S557" s="18"/>
    </row>
    <row r="558" spans="3:19" ht="14.25" x14ac:dyDescent="0.2">
      <c r="C558" s="14"/>
      <c r="D558" s="17"/>
      <c r="E558" s="17"/>
      <c r="F558" s="42"/>
      <c r="G558" s="35"/>
      <c r="H558" s="35"/>
      <c r="N558" s="17"/>
      <c r="O558" s="17"/>
      <c r="P558" s="17"/>
      <c r="Q558" s="17"/>
      <c r="R558" s="18"/>
      <c r="S558" s="18"/>
    </row>
    <row r="559" spans="3:19" ht="14.25" x14ac:dyDescent="0.2">
      <c r="C559" s="14"/>
      <c r="D559" s="17"/>
      <c r="E559" s="17"/>
      <c r="F559" s="42"/>
      <c r="G559" s="35"/>
      <c r="H559" s="35"/>
      <c r="N559" s="17"/>
      <c r="O559" s="17"/>
      <c r="P559" s="17"/>
      <c r="Q559" s="17"/>
      <c r="R559" s="18"/>
      <c r="S559" s="18"/>
    </row>
    <row r="560" spans="3:19" ht="14.25" x14ac:dyDescent="0.2">
      <c r="C560" s="14"/>
      <c r="D560" s="17"/>
      <c r="E560" s="17"/>
      <c r="F560" s="42"/>
      <c r="G560" s="35"/>
      <c r="H560" s="35"/>
      <c r="N560" s="17"/>
      <c r="O560" s="17"/>
      <c r="P560" s="17"/>
      <c r="Q560" s="17"/>
      <c r="R560" s="18"/>
      <c r="S560" s="18"/>
    </row>
    <row r="561" spans="3:19" ht="14.25" x14ac:dyDescent="0.2">
      <c r="C561" s="14"/>
      <c r="D561" s="17"/>
      <c r="E561" s="17"/>
      <c r="F561" s="42"/>
      <c r="G561" s="35"/>
      <c r="H561" s="35"/>
      <c r="N561" s="17"/>
      <c r="O561" s="17"/>
      <c r="P561" s="17"/>
      <c r="Q561" s="17"/>
      <c r="R561" s="18"/>
      <c r="S561" s="18"/>
    </row>
    <row r="562" spans="3:19" ht="14.25" x14ac:dyDescent="0.2">
      <c r="C562" s="14"/>
      <c r="D562" s="17"/>
      <c r="E562" s="17"/>
      <c r="F562" s="42"/>
      <c r="G562" s="35"/>
      <c r="H562" s="35"/>
      <c r="N562" s="17"/>
      <c r="O562" s="17"/>
      <c r="P562" s="17"/>
      <c r="Q562" s="17"/>
      <c r="R562" s="18"/>
      <c r="S562" s="18"/>
    </row>
    <row r="563" spans="3:19" ht="14.25" x14ac:dyDescent="0.2">
      <c r="C563" s="14"/>
      <c r="D563" s="17"/>
      <c r="E563" s="17"/>
      <c r="F563" s="42"/>
      <c r="G563" s="35"/>
      <c r="H563" s="35"/>
      <c r="N563" s="17"/>
      <c r="O563" s="17"/>
      <c r="P563" s="17"/>
      <c r="Q563" s="17"/>
      <c r="R563" s="18"/>
      <c r="S563" s="18"/>
    </row>
    <row r="564" spans="3:19" ht="14.25" x14ac:dyDescent="0.2">
      <c r="C564" s="14"/>
      <c r="D564" s="17"/>
      <c r="E564" s="17"/>
      <c r="F564" s="42"/>
      <c r="G564" s="35"/>
      <c r="H564" s="35"/>
      <c r="N564" s="17"/>
      <c r="O564" s="17"/>
      <c r="P564" s="17"/>
      <c r="Q564" s="17"/>
      <c r="R564" s="18"/>
      <c r="S564" s="18"/>
    </row>
    <row r="565" spans="3:19" ht="14.25" x14ac:dyDescent="0.2">
      <c r="C565" s="14"/>
      <c r="D565" s="17"/>
      <c r="E565" s="17"/>
      <c r="F565" s="42"/>
      <c r="G565" s="35"/>
      <c r="H565" s="35"/>
      <c r="N565" s="17"/>
      <c r="O565" s="17"/>
      <c r="P565" s="17"/>
      <c r="Q565" s="17"/>
      <c r="R565" s="18"/>
      <c r="S565" s="18"/>
    </row>
    <row r="566" spans="3:19" ht="14.25" x14ac:dyDescent="0.2">
      <c r="C566" s="14"/>
      <c r="D566" s="17"/>
      <c r="E566" s="17"/>
      <c r="F566" s="42"/>
      <c r="G566" s="35"/>
      <c r="H566" s="35"/>
      <c r="N566" s="17"/>
      <c r="O566" s="17"/>
      <c r="P566" s="17"/>
      <c r="Q566" s="17"/>
      <c r="R566" s="18"/>
      <c r="S566" s="18"/>
    </row>
    <row r="567" spans="3:19" ht="14.25" x14ac:dyDescent="0.2">
      <c r="C567" s="14"/>
      <c r="D567" s="17"/>
      <c r="E567" s="17"/>
      <c r="F567" s="42"/>
      <c r="G567" s="35"/>
      <c r="H567" s="35"/>
      <c r="N567" s="17"/>
      <c r="O567" s="17"/>
      <c r="P567" s="17"/>
      <c r="Q567" s="17"/>
      <c r="R567" s="18"/>
      <c r="S567" s="18"/>
    </row>
    <row r="568" spans="3:19" ht="14.25" x14ac:dyDescent="0.2">
      <c r="C568" s="14"/>
      <c r="D568" s="17"/>
      <c r="E568" s="17"/>
      <c r="F568" s="42"/>
      <c r="G568" s="35"/>
      <c r="H568" s="35"/>
      <c r="N568" s="17"/>
      <c r="O568" s="17"/>
      <c r="P568" s="17"/>
      <c r="Q568" s="17"/>
      <c r="R568" s="18"/>
      <c r="S568" s="18"/>
    </row>
    <row r="569" spans="3:19" ht="14.25" x14ac:dyDescent="0.2">
      <c r="C569" s="14"/>
      <c r="D569" s="17"/>
      <c r="E569" s="17"/>
      <c r="F569" s="42"/>
      <c r="G569" s="35"/>
      <c r="H569" s="35"/>
      <c r="N569" s="17"/>
      <c r="O569" s="17"/>
      <c r="P569" s="17"/>
      <c r="Q569" s="17"/>
      <c r="R569" s="18"/>
      <c r="S569" s="18"/>
    </row>
    <row r="570" spans="3:19" ht="14.25" x14ac:dyDescent="0.2">
      <c r="C570" s="14"/>
      <c r="D570" s="17"/>
      <c r="E570" s="17"/>
      <c r="F570" s="42"/>
      <c r="G570" s="35"/>
      <c r="H570" s="35"/>
      <c r="N570" s="17"/>
      <c r="O570" s="17"/>
      <c r="P570" s="17"/>
      <c r="Q570" s="17"/>
      <c r="R570" s="18"/>
      <c r="S570" s="18"/>
    </row>
    <row r="571" spans="3:19" ht="14.25" x14ac:dyDescent="0.2">
      <c r="C571" s="14"/>
      <c r="D571" s="17"/>
      <c r="E571" s="17"/>
      <c r="F571" s="42"/>
      <c r="G571" s="35"/>
      <c r="H571" s="35"/>
      <c r="N571" s="17"/>
      <c r="O571" s="17"/>
      <c r="P571" s="17"/>
      <c r="Q571" s="17"/>
      <c r="R571" s="18"/>
      <c r="S571" s="18"/>
    </row>
    <row r="572" spans="3:19" ht="14.25" x14ac:dyDescent="0.2">
      <c r="C572" s="14"/>
      <c r="D572" s="17"/>
      <c r="E572" s="17"/>
      <c r="F572" s="42"/>
      <c r="G572" s="35"/>
      <c r="H572" s="35"/>
      <c r="N572" s="17"/>
      <c r="O572" s="17"/>
      <c r="P572" s="17"/>
      <c r="Q572" s="17"/>
      <c r="R572" s="18"/>
      <c r="S572" s="18"/>
    </row>
    <row r="573" spans="3:19" ht="14.25" x14ac:dyDescent="0.2">
      <c r="C573" s="14"/>
      <c r="D573" s="17"/>
      <c r="E573" s="17"/>
      <c r="F573" s="42"/>
      <c r="G573" s="35"/>
      <c r="H573" s="35"/>
      <c r="N573" s="17"/>
      <c r="O573" s="17"/>
      <c r="P573" s="17"/>
      <c r="Q573" s="17"/>
      <c r="R573" s="18"/>
      <c r="S573" s="18"/>
    </row>
    <row r="574" spans="3:19" ht="14.25" x14ac:dyDescent="0.2">
      <c r="C574" s="14"/>
      <c r="D574" s="17"/>
      <c r="E574" s="17"/>
      <c r="F574" s="42"/>
      <c r="G574" s="35"/>
      <c r="H574" s="35"/>
      <c r="N574" s="17"/>
      <c r="O574" s="17"/>
      <c r="P574" s="17"/>
      <c r="Q574" s="17"/>
      <c r="R574" s="18"/>
      <c r="S574" s="18"/>
    </row>
    <row r="575" spans="3:19" ht="14.25" x14ac:dyDescent="0.2">
      <c r="C575" s="14"/>
      <c r="D575" s="17"/>
      <c r="E575" s="17"/>
      <c r="F575" s="42"/>
      <c r="G575" s="35"/>
      <c r="H575" s="35"/>
      <c r="N575" s="17"/>
      <c r="O575" s="17"/>
      <c r="P575" s="17"/>
      <c r="Q575" s="17"/>
      <c r="R575" s="18"/>
      <c r="S575" s="18"/>
    </row>
    <row r="576" spans="3:19" ht="14.25" x14ac:dyDescent="0.2">
      <c r="C576" s="14"/>
      <c r="D576" s="17"/>
      <c r="E576" s="17"/>
      <c r="F576" s="42"/>
      <c r="G576" s="35"/>
      <c r="H576" s="35"/>
      <c r="N576" s="17"/>
      <c r="O576" s="17"/>
      <c r="P576" s="17"/>
      <c r="Q576" s="17"/>
      <c r="R576" s="18"/>
      <c r="S576" s="18"/>
    </row>
    <row r="577" spans="3:19" ht="14.25" x14ac:dyDescent="0.2">
      <c r="C577" s="14"/>
      <c r="D577" s="17"/>
      <c r="E577" s="17"/>
      <c r="F577" s="42"/>
      <c r="G577" s="35"/>
      <c r="H577" s="35"/>
      <c r="N577" s="17"/>
      <c r="O577" s="17"/>
      <c r="P577" s="17"/>
      <c r="Q577" s="17"/>
      <c r="R577" s="18"/>
      <c r="S577" s="18"/>
    </row>
    <row r="578" spans="3:19" ht="14.25" x14ac:dyDescent="0.2">
      <c r="C578" s="14"/>
      <c r="D578" s="17"/>
      <c r="E578" s="17"/>
      <c r="F578" s="42"/>
      <c r="G578" s="35"/>
      <c r="H578" s="35"/>
      <c r="N578" s="17"/>
      <c r="O578" s="17"/>
      <c r="P578" s="17"/>
      <c r="Q578" s="17"/>
      <c r="R578" s="18"/>
      <c r="S578" s="18"/>
    </row>
    <row r="579" spans="3:19" ht="14.25" x14ac:dyDescent="0.2">
      <c r="C579" s="14"/>
      <c r="D579" s="17"/>
      <c r="E579" s="17"/>
      <c r="F579" s="42"/>
      <c r="G579" s="35"/>
      <c r="H579" s="35"/>
      <c r="N579" s="17"/>
      <c r="O579" s="17"/>
      <c r="P579" s="17"/>
      <c r="Q579" s="17"/>
      <c r="R579" s="18"/>
      <c r="S579" s="18"/>
    </row>
    <row r="580" spans="3:19" ht="14.25" x14ac:dyDescent="0.2">
      <c r="C580" s="14"/>
      <c r="D580" s="17"/>
      <c r="E580" s="17"/>
      <c r="F580" s="42"/>
      <c r="G580" s="35"/>
      <c r="H580" s="35"/>
      <c r="N580" s="17"/>
      <c r="O580" s="17"/>
      <c r="P580" s="17"/>
      <c r="Q580" s="17"/>
      <c r="R580" s="18"/>
      <c r="S580" s="18"/>
    </row>
    <row r="581" spans="3:19" ht="14.25" x14ac:dyDescent="0.2">
      <c r="C581" s="14"/>
      <c r="D581" s="17"/>
      <c r="E581" s="17"/>
      <c r="F581" s="42"/>
      <c r="G581" s="35"/>
      <c r="H581" s="35"/>
      <c r="N581" s="17"/>
      <c r="O581" s="17"/>
      <c r="P581" s="17"/>
      <c r="Q581" s="17"/>
      <c r="R581" s="18"/>
      <c r="S581" s="18"/>
    </row>
    <row r="582" spans="3:19" ht="14.25" x14ac:dyDescent="0.2">
      <c r="C582" s="14"/>
      <c r="D582" s="17"/>
      <c r="E582" s="17"/>
      <c r="F582" s="42"/>
      <c r="G582" s="35"/>
      <c r="H582" s="35"/>
      <c r="N582" s="17"/>
      <c r="O582" s="17"/>
      <c r="P582" s="17"/>
      <c r="Q582" s="17"/>
      <c r="R582" s="18"/>
      <c r="S582" s="18"/>
    </row>
    <row r="583" spans="3:19" ht="14.25" x14ac:dyDescent="0.2">
      <c r="C583" s="14"/>
      <c r="D583" s="17"/>
      <c r="E583" s="17"/>
      <c r="F583" s="42"/>
      <c r="G583" s="35"/>
      <c r="H583" s="35"/>
      <c r="N583" s="17"/>
      <c r="O583" s="17"/>
      <c r="P583" s="17"/>
      <c r="Q583" s="17"/>
      <c r="R583" s="18"/>
      <c r="S583" s="18"/>
    </row>
    <row r="584" spans="3:19" ht="14.25" x14ac:dyDescent="0.2">
      <c r="C584" s="14"/>
      <c r="D584" s="17"/>
      <c r="E584" s="17"/>
      <c r="F584" s="42"/>
      <c r="G584" s="35"/>
      <c r="H584" s="35"/>
      <c r="N584" s="17"/>
      <c r="O584" s="17"/>
      <c r="P584" s="17"/>
      <c r="Q584" s="17"/>
      <c r="R584" s="18"/>
      <c r="S584" s="18"/>
    </row>
    <row r="585" spans="3:19" ht="14.25" x14ac:dyDescent="0.2">
      <c r="C585" s="14"/>
      <c r="D585" s="17"/>
      <c r="E585" s="17"/>
      <c r="F585" s="42"/>
      <c r="G585" s="35"/>
      <c r="H585" s="35"/>
      <c r="N585" s="17"/>
      <c r="O585" s="17"/>
      <c r="P585" s="17"/>
      <c r="Q585" s="17"/>
      <c r="R585" s="18"/>
      <c r="S585" s="18"/>
    </row>
    <row r="586" spans="3:19" ht="14.25" x14ac:dyDescent="0.2">
      <c r="C586" s="14"/>
      <c r="D586" s="17"/>
      <c r="E586" s="17"/>
      <c r="F586" s="42"/>
      <c r="G586" s="35"/>
      <c r="H586" s="35"/>
      <c r="N586" s="17"/>
      <c r="O586" s="17"/>
      <c r="P586" s="17"/>
      <c r="Q586" s="17"/>
      <c r="R586" s="18"/>
      <c r="S586" s="18"/>
    </row>
    <row r="587" spans="3:19" ht="14.25" x14ac:dyDescent="0.2">
      <c r="C587" s="14"/>
      <c r="D587" s="17"/>
      <c r="E587" s="17"/>
      <c r="F587" s="42"/>
      <c r="G587" s="35"/>
      <c r="H587" s="35"/>
      <c r="N587" s="17"/>
      <c r="O587" s="17"/>
      <c r="P587" s="17"/>
      <c r="Q587" s="17"/>
      <c r="R587" s="18"/>
      <c r="S587" s="18"/>
    </row>
    <row r="588" spans="3:19" ht="14.25" x14ac:dyDescent="0.2">
      <c r="C588" s="14"/>
      <c r="D588" s="17"/>
      <c r="E588" s="17"/>
      <c r="F588" s="42"/>
      <c r="G588" s="35"/>
      <c r="H588" s="35"/>
      <c r="N588" s="17"/>
      <c r="O588" s="17"/>
      <c r="P588" s="17"/>
      <c r="Q588" s="17"/>
      <c r="R588" s="18"/>
      <c r="S588" s="18"/>
    </row>
    <row r="589" spans="3:19" ht="14.25" x14ac:dyDescent="0.2">
      <c r="C589" s="14"/>
      <c r="D589" s="17"/>
      <c r="E589" s="17"/>
      <c r="F589" s="42"/>
      <c r="G589" s="35"/>
      <c r="H589" s="35"/>
      <c r="N589" s="17"/>
      <c r="O589" s="17"/>
      <c r="P589" s="17"/>
      <c r="Q589" s="17"/>
      <c r="R589" s="18"/>
      <c r="S589" s="18"/>
    </row>
    <row r="590" spans="3:19" ht="14.25" x14ac:dyDescent="0.2">
      <c r="C590" s="14"/>
      <c r="D590" s="17"/>
      <c r="E590" s="17"/>
      <c r="F590" s="42"/>
      <c r="G590" s="35"/>
      <c r="H590" s="35"/>
      <c r="N590" s="17"/>
      <c r="O590" s="17"/>
      <c r="P590" s="17"/>
      <c r="Q590" s="17"/>
      <c r="R590" s="18"/>
      <c r="S590" s="18"/>
    </row>
    <row r="591" spans="3:19" ht="14.25" x14ac:dyDescent="0.2">
      <c r="C591" s="14"/>
      <c r="D591" s="17"/>
      <c r="E591" s="17"/>
      <c r="F591" s="42"/>
      <c r="G591" s="35"/>
      <c r="H591" s="35"/>
      <c r="N591" s="17"/>
      <c r="O591" s="17"/>
      <c r="P591" s="17"/>
      <c r="Q591" s="17"/>
      <c r="R591" s="18"/>
      <c r="S591" s="18"/>
    </row>
    <row r="592" spans="3:19" ht="14.25" x14ac:dyDescent="0.2">
      <c r="C592" s="14"/>
      <c r="D592" s="17"/>
      <c r="E592" s="17"/>
      <c r="F592" s="42"/>
      <c r="G592" s="35"/>
      <c r="H592" s="35"/>
      <c r="N592" s="17"/>
      <c r="O592" s="17"/>
      <c r="P592" s="17"/>
      <c r="Q592" s="17"/>
      <c r="R592" s="18"/>
      <c r="S592" s="18"/>
    </row>
    <row r="593" spans="3:19" ht="14.25" x14ac:dyDescent="0.2">
      <c r="C593" s="14"/>
      <c r="D593" s="17"/>
      <c r="E593" s="17"/>
      <c r="F593" s="42"/>
      <c r="G593" s="35"/>
      <c r="H593" s="35"/>
      <c r="N593" s="17"/>
      <c r="O593" s="17"/>
      <c r="P593" s="17"/>
      <c r="Q593" s="17"/>
      <c r="R593" s="18"/>
      <c r="S593" s="18"/>
    </row>
    <row r="594" spans="3:19" ht="14.25" x14ac:dyDescent="0.2">
      <c r="C594" s="14"/>
      <c r="D594" s="17"/>
      <c r="E594" s="17"/>
      <c r="F594" s="42"/>
      <c r="G594" s="35"/>
      <c r="H594" s="35"/>
      <c r="N594" s="17"/>
      <c r="O594" s="17"/>
      <c r="P594" s="17"/>
      <c r="Q594" s="17"/>
      <c r="R594" s="18"/>
      <c r="S594" s="18"/>
    </row>
    <row r="595" spans="3:19" ht="14.25" x14ac:dyDescent="0.2">
      <c r="C595" s="14"/>
      <c r="D595" s="17"/>
      <c r="E595" s="17"/>
      <c r="F595" s="42"/>
      <c r="G595" s="35"/>
      <c r="H595" s="35"/>
      <c r="N595" s="17"/>
      <c r="O595" s="17"/>
      <c r="P595" s="17"/>
      <c r="Q595" s="17"/>
      <c r="R595" s="18"/>
      <c r="S595" s="18"/>
    </row>
    <row r="596" spans="3:19" ht="14.25" x14ac:dyDescent="0.2">
      <c r="C596" s="14"/>
      <c r="D596" s="17"/>
      <c r="E596" s="17"/>
      <c r="F596" s="42"/>
      <c r="G596" s="35"/>
      <c r="H596" s="35"/>
      <c r="N596" s="17"/>
      <c r="O596" s="17"/>
      <c r="P596" s="17"/>
      <c r="Q596" s="17"/>
      <c r="R596" s="18"/>
      <c r="S596" s="18"/>
    </row>
    <row r="597" spans="3:19" ht="14.25" x14ac:dyDescent="0.2">
      <c r="C597" s="14"/>
      <c r="D597" s="17"/>
      <c r="E597" s="17"/>
      <c r="F597" s="42"/>
      <c r="G597" s="35"/>
      <c r="H597" s="35"/>
      <c r="N597" s="17"/>
      <c r="O597" s="17"/>
      <c r="P597" s="17"/>
      <c r="Q597" s="17"/>
      <c r="R597" s="18"/>
      <c r="S597" s="18"/>
    </row>
    <row r="598" spans="3:19" ht="14.25" x14ac:dyDescent="0.2">
      <c r="C598" s="14"/>
      <c r="D598" s="17"/>
      <c r="E598" s="17"/>
      <c r="F598" s="42"/>
      <c r="G598" s="35"/>
      <c r="H598" s="35"/>
      <c r="N598" s="17"/>
      <c r="O598" s="17"/>
      <c r="P598" s="17"/>
      <c r="Q598" s="17"/>
      <c r="R598" s="18"/>
      <c r="S598" s="18"/>
    </row>
    <row r="599" spans="3:19" ht="14.25" x14ac:dyDescent="0.2">
      <c r="C599" s="14"/>
      <c r="D599" s="17"/>
      <c r="E599" s="17"/>
      <c r="F599" s="42"/>
      <c r="G599" s="35"/>
      <c r="H599" s="35"/>
      <c r="N599" s="17"/>
      <c r="O599" s="17"/>
      <c r="P599" s="17"/>
      <c r="Q599" s="17"/>
      <c r="R599" s="18"/>
      <c r="S599" s="18"/>
    </row>
    <row r="600" spans="3:19" ht="14.25" x14ac:dyDescent="0.2">
      <c r="C600" s="14"/>
      <c r="D600" s="17"/>
      <c r="E600" s="17"/>
      <c r="F600" s="42"/>
      <c r="G600" s="35"/>
      <c r="H600" s="35"/>
      <c r="N600" s="17"/>
      <c r="O600" s="17"/>
      <c r="P600" s="17"/>
      <c r="Q600" s="17"/>
      <c r="R600" s="18"/>
      <c r="S600" s="18"/>
    </row>
    <row r="601" spans="3:19" ht="14.25" x14ac:dyDescent="0.2">
      <c r="C601" s="14"/>
      <c r="D601" s="17"/>
      <c r="E601" s="17"/>
      <c r="F601" s="42"/>
      <c r="G601" s="35"/>
      <c r="H601" s="35"/>
      <c r="N601" s="17"/>
      <c r="O601" s="17"/>
      <c r="P601" s="17"/>
      <c r="Q601" s="17"/>
      <c r="R601" s="18"/>
      <c r="S601" s="18"/>
    </row>
    <row r="602" spans="3:19" ht="14.25" x14ac:dyDescent="0.2">
      <c r="C602" s="14"/>
      <c r="D602" s="17"/>
      <c r="E602" s="17"/>
      <c r="F602" s="42"/>
      <c r="G602" s="35"/>
      <c r="H602" s="35"/>
      <c r="N602" s="17"/>
      <c r="O602" s="17"/>
      <c r="P602" s="17"/>
      <c r="Q602" s="17"/>
      <c r="R602" s="18"/>
      <c r="S602" s="18"/>
    </row>
    <row r="603" spans="3:19" ht="14.25" x14ac:dyDescent="0.2">
      <c r="C603" s="14"/>
      <c r="D603" s="17"/>
      <c r="E603" s="17"/>
      <c r="F603" s="42"/>
      <c r="G603" s="35"/>
      <c r="H603" s="35"/>
      <c r="N603" s="17"/>
      <c r="O603" s="17"/>
      <c r="P603" s="17"/>
      <c r="Q603" s="17"/>
      <c r="R603" s="18"/>
      <c r="S603" s="18"/>
    </row>
    <row r="604" spans="3:19" ht="14.25" x14ac:dyDescent="0.2">
      <c r="C604" s="14"/>
      <c r="D604" s="17"/>
      <c r="E604" s="17"/>
      <c r="F604" s="42"/>
      <c r="G604" s="35"/>
      <c r="H604" s="35"/>
      <c r="N604" s="17"/>
      <c r="O604" s="17"/>
      <c r="P604" s="17"/>
      <c r="Q604" s="17"/>
      <c r="R604" s="18"/>
      <c r="S604" s="18"/>
    </row>
    <row r="605" spans="3:19" ht="14.25" x14ac:dyDescent="0.2">
      <c r="C605" s="14"/>
      <c r="D605" s="17"/>
      <c r="E605" s="17"/>
      <c r="F605" s="42"/>
      <c r="G605" s="35"/>
      <c r="H605" s="35"/>
      <c r="N605" s="17"/>
      <c r="O605" s="17"/>
      <c r="P605" s="17"/>
      <c r="Q605" s="17"/>
      <c r="R605" s="18"/>
      <c r="S605" s="18"/>
    </row>
    <row r="606" spans="3:19" ht="14.25" x14ac:dyDescent="0.2">
      <c r="C606" s="14"/>
      <c r="D606" s="17"/>
      <c r="E606" s="17"/>
      <c r="F606" s="42"/>
      <c r="G606" s="35"/>
      <c r="H606" s="35"/>
      <c r="N606" s="17"/>
      <c r="O606" s="17"/>
      <c r="P606" s="17"/>
      <c r="Q606" s="17"/>
      <c r="R606" s="18"/>
      <c r="S606" s="18"/>
    </row>
    <row r="607" spans="3:19" ht="14.25" x14ac:dyDescent="0.2">
      <c r="C607" s="14"/>
      <c r="D607" s="17"/>
      <c r="E607" s="17"/>
      <c r="F607" s="42"/>
      <c r="G607" s="35"/>
      <c r="H607" s="35"/>
      <c r="N607" s="17"/>
      <c r="O607" s="17"/>
      <c r="P607" s="17"/>
      <c r="Q607" s="17"/>
      <c r="R607" s="18"/>
      <c r="S607" s="18"/>
    </row>
    <row r="608" spans="3:19" ht="14.25" x14ac:dyDescent="0.2">
      <c r="C608" s="14"/>
      <c r="D608" s="17"/>
      <c r="E608" s="17"/>
      <c r="F608" s="42"/>
      <c r="G608" s="35"/>
      <c r="H608" s="35"/>
      <c r="N608" s="17"/>
      <c r="O608" s="17"/>
      <c r="P608" s="17"/>
      <c r="Q608" s="17"/>
      <c r="R608" s="18"/>
      <c r="S608" s="18"/>
    </row>
    <row r="609" spans="3:19" ht="14.25" x14ac:dyDescent="0.2">
      <c r="C609" s="14"/>
      <c r="D609" s="17"/>
      <c r="E609" s="17"/>
      <c r="F609" s="42"/>
      <c r="G609" s="35"/>
      <c r="H609" s="35"/>
      <c r="N609" s="17"/>
      <c r="O609" s="17"/>
      <c r="P609" s="17"/>
      <c r="Q609" s="17"/>
      <c r="R609" s="18"/>
      <c r="S609" s="18"/>
    </row>
    <row r="610" spans="3:19" ht="14.25" x14ac:dyDescent="0.2">
      <c r="C610" s="14"/>
      <c r="D610" s="17"/>
      <c r="E610" s="17"/>
      <c r="F610" s="42"/>
      <c r="G610" s="35"/>
      <c r="H610" s="35"/>
      <c r="N610" s="17"/>
      <c r="O610" s="17"/>
      <c r="P610" s="17"/>
      <c r="Q610" s="17"/>
      <c r="R610" s="18"/>
      <c r="S610" s="18"/>
    </row>
    <row r="611" spans="3:19" ht="14.25" x14ac:dyDescent="0.2">
      <c r="C611" s="14"/>
      <c r="D611" s="17"/>
      <c r="E611" s="17"/>
      <c r="F611" s="42"/>
      <c r="G611" s="35"/>
      <c r="H611" s="35"/>
      <c r="N611" s="17"/>
      <c r="O611" s="17"/>
      <c r="P611" s="17"/>
      <c r="Q611" s="17"/>
      <c r="R611" s="18"/>
      <c r="S611" s="18"/>
    </row>
    <row r="612" spans="3:19" ht="14.25" x14ac:dyDescent="0.2">
      <c r="C612" s="14"/>
      <c r="D612" s="17"/>
      <c r="E612" s="17"/>
      <c r="F612" s="42"/>
      <c r="G612" s="35"/>
      <c r="H612" s="35"/>
      <c r="N612" s="17"/>
      <c r="O612" s="17"/>
      <c r="P612" s="17"/>
      <c r="Q612" s="17"/>
      <c r="R612" s="18"/>
      <c r="S612" s="18"/>
    </row>
    <row r="613" spans="3:19" ht="14.25" x14ac:dyDescent="0.2">
      <c r="C613" s="14"/>
      <c r="D613" s="17"/>
      <c r="E613" s="17"/>
      <c r="F613" s="42"/>
      <c r="G613" s="35"/>
      <c r="H613" s="35"/>
      <c r="N613" s="17"/>
      <c r="O613" s="17"/>
      <c r="P613" s="17"/>
      <c r="Q613" s="17"/>
      <c r="R613" s="18"/>
      <c r="S613" s="18"/>
    </row>
    <row r="614" spans="3:19" ht="14.25" x14ac:dyDescent="0.2">
      <c r="C614" s="14"/>
      <c r="D614" s="17"/>
      <c r="E614" s="17"/>
      <c r="F614" s="42"/>
      <c r="G614" s="35"/>
      <c r="H614" s="35"/>
      <c r="N614" s="17"/>
      <c r="O614" s="17"/>
      <c r="P614" s="17"/>
      <c r="Q614" s="17"/>
      <c r="R614" s="18"/>
      <c r="S614" s="18"/>
    </row>
    <row r="615" spans="3:19" ht="14.25" x14ac:dyDescent="0.2">
      <c r="C615" s="14"/>
      <c r="D615" s="17"/>
      <c r="E615" s="17"/>
      <c r="F615" s="42"/>
      <c r="G615" s="35"/>
      <c r="H615" s="35"/>
      <c r="N615" s="17"/>
      <c r="O615" s="17"/>
      <c r="P615" s="17"/>
      <c r="Q615" s="17"/>
      <c r="R615" s="18"/>
      <c r="S615" s="18"/>
    </row>
    <row r="616" spans="3:19" ht="14.25" x14ac:dyDescent="0.2">
      <c r="C616" s="14"/>
      <c r="D616" s="17"/>
      <c r="E616" s="17"/>
      <c r="F616" s="42"/>
      <c r="G616" s="35"/>
      <c r="H616" s="35"/>
      <c r="N616" s="17"/>
      <c r="O616" s="17"/>
      <c r="P616" s="17"/>
      <c r="Q616" s="17"/>
      <c r="R616" s="18"/>
      <c r="S616" s="18"/>
    </row>
    <row r="617" spans="3:19" ht="14.25" x14ac:dyDescent="0.2">
      <c r="C617" s="14"/>
      <c r="D617" s="17"/>
      <c r="E617" s="17"/>
      <c r="F617" s="42"/>
      <c r="G617" s="35"/>
      <c r="H617" s="35"/>
      <c r="N617" s="17"/>
      <c r="O617" s="17"/>
      <c r="P617" s="17"/>
      <c r="Q617" s="17"/>
      <c r="R617" s="18"/>
      <c r="S617" s="18"/>
    </row>
    <row r="618" spans="3:19" ht="14.25" x14ac:dyDescent="0.2">
      <c r="C618" s="14"/>
      <c r="D618" s="17"/>
      <c r="E618" s="17"/>
      <c r="F618" s="42"/>
      <c r="G618" s="35"/>
      <c r="H618" s="35"/>
      <c r="N618" s="17"/>
      <c r="O618" s="17"/>
      <c r="P618" s="17"/>
      <c r="Q618" s="17"/>
      <c r="R618" s="18"/>
      <c r="S618" s="18"/>
    </row>
    <row r="619" spans="3:19" ht="14.25" x14ac:dyDescent="0.2">
      <c r="C619" s="14"/>
      <c r="D619" s="17"/>
      <c r="E619" s="17"/>
      <c r="F619" s="42"/>
      <c r="G619" s="35"/>
      <c r="H619" s="35"/>
      <c r="N619" s="17"/>
      <c r="O619" s="17"/>
      <c r="P619" s="17"/>
      <c r="Q619" s="17"/>
      <c r="R619" s="18"/>
      <c r="S619" s="18"/>
    </row>
    <row r="620" spans="3:19" ht="14.25" x14ac:dyDescent="0.2">
      <c r="C620" s="14"/>
      <c r="D620" s="17"/>
      <c r="E620" s="17"/>
      <c r="F620" s="42"/>
      <c r="G620" s="35"/>
      <c r="H620" s="35"/>
      <c r="N620" s="17"/>
      <c r="O620" s="17"/>
      <c r="P620" s="17"/>
      <c r="Q620" s="17"/>
      <c r="R620" s="18"/>
      <c r="S620" s="18"/>
    </row>
    <row r="621" spans="3:19" ht="14.25" x14ac:dyDescent="0.2">
      <c r="C621" s="14"/>
      <c r="D621" s="17"/>
      <c r="E621" s="17"/>
      <c r="F621" s="42"/>
      <c r="G621" s="35"/>
      <c r="H621" s="35"/>
      <c r="N621" s="17"/>
      <c r="O621" s="17"/>
      <c r="P621" s="17"/>
      <c r="Q621" s="17"/>
      <c r="R621" s="18"/>
      <c r="S621" s="18"/>
    </row>
    <row r="622" spans="3:19" ht="14.25" x14ac:dyDescent="0.2">
      <c r="C622" s="14"/>
      <c r="D622" s="17"/>
      <c r="E622" s="17"/>
      <c r="F622" s="42"/>
      <c r="G622" s="35"/>
      <c r="H622" s="35"/>
      <c r="N622" s="17"/>
      <c r="O622" s="17"/>
      <c r="P622" s="17"/>
      <c r="Q622" s="17"/>
      <c r="R622" s="18"/>
      <c r="S622" s="18"/>
    </row>
    <row r="623" spans="3:19" ht="14.25" x14ac:dyDescent="0.2">
      <c r="C623" s="14"/>
      <c r="D623" s="17"/>
      <c r="E623" s="17"/>
      <c r="F623" s="42"/>
      <c r="G623" s="35"/>
      <c r="H623" s="35"/>
      <c r="N623" s="17"/>
      <c r="O623" s="17"/>
      <c r="P623" s="17"/>
      <c r="Q623" s="17"/>
      <c r="R623" s="18"/>
      <c r="S623" s="18"/>
    </row>
    <row r="624" spans="3:19" ht="14.25" x14ac:dyDescent="0.2">
      <c r="C624" s="14"/>
      <c r="D624" s="17"/>
      <c r="E624" s="17"/>
      <c r="F624" s="42"/>
      <c r="G624" s="35"/>
      <c r="H624" s="35"/>
      <c r="N624" s="17"/>
      <c r="O624" s="17"/>
      <c r="P624" s="17"/>
      <c r="Q624" s="17"/>
      <c r="R624" s="18"/>
      <c r="S624" s="18"/>
    </row>
    <row r="625" spans="3:19" ht="14.25" x14ac:dyDescent="0.2">
      <c r="C625" s="14"/>
      <c r="D625" s="17"/>
      <c r="E625" s="17"/>
      <c r="F625" s="42"/>
      <c r="G625" s="35"/>
      <c r="H625" s="35"/>
      <c r="N625" s="17"/>
      <c r="O625" s="17"/>
      <c r="P625" s="17"/>
      <c r="Q625" s="17"/>
      <c r="R625" s="18"/>
      <c r="S625" s="18"/>
    </row>
    <row r="626" spans="3:19" ht="14.25" x14ac:dyDescent="0.2">
      <c r="C626" s="14"/>
      <c r="D626" s="17"/>
      <c r="E626" s="17"/>
      <c r="F626" s="42"/>
      <c r="G626" s="35"/>
      <c r="H626" s="35"/>
      <c r="N626" s="17"/>
      <c r="O626" s="17"/>
      <c r="P626" s="17"/>
      <c r="Q626" s="17"/>
      <c r="R626" s="18"/>
      <c r="S626" s="18"/>
    </row>
    <row r="627" spans="3:19" ht="14.25" x14ac:dyDescent="0.2">
      <c r="C627" s="14"/>
      <c r="D627" s="17"/>
      <c r="E627" s="17"/>
      <c r="F627" s="42"/>
      <c r="G627" s="35"/>
      <c r="H627" s="35"/>
      <c r="N627" s="17"/>
      <c r="O627" s="17"/>
      <c r="P627" s="17"/>
      <c r="Q627" s="17"/>
      <c r="R627" s="18"/>
      <c r="S627" s="18"/>
    </row>
    <row r="628" spans="3:19" ht="14.25" x14ac:dyDescent="0.2">
      <c r="C628" s="14"/>
      <c r="D628" s="17"/>
      <c r="E628" s="17"/>
      <c r="F628" s="42"/>
      <c r="G628" s="35"/>
      <c r="H628" s="35"/>
      <c r="N628" s="17"/>
      <c r="O628" s="17"/>
      <c r="P628" s="17"/>
      <c r="Q628" s="17"/>
      <c r="R628" s="18"/>
      <c r="S628" s="18"/>
    </row>
    <row r="629" spans="3:19" ht="14.25" x14ac:dyDescent="0.2">
      <c r="C629" s="14"/>
      <c r="D629" s="17"/>
      <c r="E629" s="17"/>
      <c r="F629" s="42"/>
      <c r="G629" s="35"/>
      <c r="H629" s="35"/>
      <c r="N629" s="17"/>
      <c r="O629" s="17"/>
      <c r="P629" s="17"/>
      <c r="Q629" s="17"/>
      <c r="R629" s="18"/>
      <c r="S629" s="18"/>
    </row>
    <row r="630" spans="3:19" ht="14.25" x14ac:dyDescent="0.2">
      <c r="C630" s="14"/>
      <c r="D630" s="17"/>
      <c r="E630" s="17"/>
      <c r="F630" s="42"/>
      <c r="G630" s="35"/>
      <c r="H630" s="35"/>
      <c r="N630" s="17"/>
      <c r="O630" s="17"/>
      <c r="P630" s="17"/>
      <c r="Q630" s="17"/>
      <c r="R630" s="18"/>
      <c r="S630" s="18"/>
    </row>
    <row r="631" spans="3:19" ht="14.25" x14ac:dyDescent="0.2">
      <c r="C631" s="14"/>
      <c r="D631" s="17"/>
      <c r="E631" s="17"/>
      <c r="F631" s="42"/>
      <c r="G631" s="35"/>
      <c r="H631" s="35"/>
      <c r="N631" s="17"/>
      <c r="O631" s="17"/>
      <c r="P631" s="17"/>
      <c r="Q631" s="17"/>
      <c r="R631" s="18"/>
      <c r="S631" s="18"/>
    </row>
    <row r="632" spans="3:19" ht="14.25" x14ac:dyDescent="0.2">
      <c r="C632" s="14"/>
      <c r="D632" s="17"/>
      <c r="E632" s="17"/>
      <c r="F632" s="42"/>
      <c r="G632" s="35"/>
      <c r="H632" s="35"/>
      <c r="N632" s="17"/>
      <c r="O632" s="17"/>
      <c r="P632" s="17"/>
      <c r="Q632" s="17"/>
      <c r="R632" s="18"/>
      <c r="S632" s="18"/>
    </row>
    <row r="633" spans="3:19" ht="14.25" x14ac:dyDescent="0.2">
      <c r="C633" s="14"/>
      <c r="D633" s="17"/>
      <c r="E633" s="17"/>
      <c r="F633" s="42"/>
      <c r="G633" s="35"/>
      <c r="H633" s="35"/>
      <c r="N633" s="17"/>
      <c r="O633" s="17"/>
      <c r="P633" s="17"/>
      <c r="Q633" s="17"/>
      <c r="R633" s="18"/>
      <c r="S633" s="18"/>
    </row>
    <row r="634" spans="3:19" ht="14.25" x14ac:dyDescent="0.2">
      <c r="C634" s="14"/>
      <c r="D634" s="17"/>
      <c r="E634" s="17"/>
      <c r="F634" s="42"/>
      <c r="G634" s="35"/>
      <c r="H634" s="35"/>
      <c r="N634" s="17"/>
      <c r="O634" s="17"/>
      <c r="P634" s="17"/>
      <c r="Q634" s="17"/>
      <c r="R634" s="18"/>
      <c r="S634" s="18"/>
    </row>
    <row r="635" spans="3:19" ht="14.25" x14ac:dyDescent="0.2">
      <c r="C635" s="14"/>
      <c r="D635" s="17"/>
      <c r="E635" s="17"/>
      <c r="F635" s="42"/>
      <c r="G635" s="35"/>
      <c r="H635" s="35"/>
      <c r="N635" s="17"/>
      <c r="O635" s="17"/>
      <c r="P635" s="17"/>
      <c r="Q635" s="17"/>
      <c r="R635" s="18"/>
      <c r="S635" s="18"/>
    </row>
    <row r="636" spans="3:19" ht="14.25" x14ac:dyDescent="0.2">
      <c r="C636" s="14"/>
      <c r="D636" s="17"/>
      <c r="E636" s="17"/>
      <c r="F636" s="42"/>
      <c r="G636" s="35"/>
      <c r="H636" s="35"/>
      <c r="N636" s="17"/>
      <c r="O636" s="17"/>
      <c r="P636" s="17"/>
      <c r="Q636" s="17"/>
      <c r="R636" s="18"/>
      <c r="S636" s="18"/>
    </row>
    <row r="637" spans="3:19" ht="14.25" x14ac:dyDescent="0.2">
      <c r="C637" s="14"/>
      <c r="D637" s="17"/>
      <c r="E637" s="17"/>
      <c r="F637" s="42"/>
      <c r="G637" s="35"/>
      <c r="H637" s="35"/>
      <c r="N637" s="17"/>
      <c r="O637" s="17"/>
      <c r="P637" s="17"/>
      <c r="Q637" s="17"/>
      <c r="R637" s="18"/>
      <c r="S637" s="18"/>
    </row>
    <row r="638" spans="3:19" ht="14.25" x14ac:dyDescent="0.2">
      <c r="C638" s="14"/>
      <c r="D638" s="17"/>
      <c r="E638" s="17"/>
      <c r="F638" s="42"/>
      <c r="G638" s="35"/>
      <c r="H638" s="35"/>
      <c r="N638" s="17"/>
      <c r="O638" s="17"/>
      <c r="P638" s="17"/>
      <c r="Q638" s="17"/>
      <c r="R638" s="18"/>
      <c r="S638" s="18"/>
    </row>
    <row r="639" spans="3:19" ht="14.25" x14ac:dyDescent="0.2">
      <c r="C639" s="14"/>
      <c r="D639" s="17"/>
      <c r="E639" s="17"/>
      <c r="F639" s="42"/>
      <c r="G639" s="35"/>
      <c r="H639" s="35"/>
      <c r="N639" s="17"/>
      <c r="O639" s="17"/>
      <c r="P639" s="17"/>
      <c r="Q639" s="17"/>
      <c r="R639" s="18"/>
      <c r="S639" s="18"/>
    </row>
    <row r="640" spans="3:19" ht="14.25" x14ac:dyDescent="0.2">
      <c r="C640" s="14"/>
      <c r="D640" s="17"/>
      <c r="E640" s="17"/>
      <c r="F640" s="42"/>
      <c r="G640" s="35"/>
      <c r="H640" s="35"/>
      <c r="N640" s="17"/>
      <c r="O640" s="17"/>
      <c r="P640" s="17"/>
      <c r="Q640" s="17"/>
      <c r="R640" s="18"/>
      <c r="S640" s="18"/>
    </row>
    <row r="641" spans="3:19" ht="14.25" x14ac:dyDescent="0.2">
      <c r="C641" s="14"/>
      <c r="D641" s="17"/>
      <c r="E641" s="17"/>
      <c r="F641" s="42"/>
      <c r="G641" s="35"/>
      <c r="H641" s="35"/>
      <c r="N641" s="17"/>
      <c r="O641" s="17"/>
      <c r="P641" s="17"/>
      <c r="Q641" s="17"/>
      <c r="R641" s="18"/>
      <c r="S641" s="18"/>
    </row>
    <row r="642" spans="3:19" ht="14.25" x14ac:dyDescent="0.2">
      <c r="C642" s="14"/>
      <c r="D642" s="17"/>
      <c r="E642" s="17"/>
      <c r="F642" s="42"/>
      <c r="G642" s="35"/>
      <c r="H642" s="35"/>
      <c r="N642" s="17"/>
      <c r="O642" s="17"/>
      <c r="P642" s="17"/>
      <c r="Q642" s="17"/>
      <c r="R642" s="18"/>
      <c r="S642" s="18"/>
    </row>
    <row r="643" spans="3:19" ht="14.25" x14ac:dyDescent="0.2">
      <c r="C643" s="14"/>
      <c r="D643" s="17"/>
      <c r="E643" s="17"/>
      <c r="F643" s="42"/>
      <c r="G643" s="35"/>
      <c r="H643" s="35"/>
      <c r="N643" s="17"/>
      <c r="O643" s="17"/>
      <c r="P643" s="17"/>
      <c r="Q643" s="17"/>
      <c r="R643" s="18"/>
      <c r="S643" s="18"/>
    </row>
    <row r="644" spans="3:19" ht="14.25" x14ac:dyDescent="0.2">
      <c r="C644" s="14"/>
      <c r="D644" s="17"/>
      <c r="E644" s="17"/>
      <c r="F644" s="42"/>
      <c r="G644" s="35"/>
      <c r="H644" s="35"/>
      <c r="N644" s="17"/>
      <c r="O644" s="17"/>
      <c r="P644" s="17"/>
      <c r="Q644" s="17"/>
      <c r="R644" s="18"/>
      <c r="S644" s="18"/>
    </row>
    <row r="645" spans="3:19" ht="14.25" x14ac:dyDescent="0.2">
      <c r="C645" s="14"/>
      <c r="D645" s="17"/>
      <c r="E645" s="17"/>
      <c r="F645" s="42"/>
      <c r="G645" s="35"/>
      <c r="H645" s="35"/>
      <c r="N645" s="17"/>
      <c r="O645" s="17"/>
      <c r="P645" s="17"/>
      <c r="Q645" s="17"/>
      <c r="R645" s="18"/>
      <c r="S645" s="18"/>
    </row>
    <row r="646" spans="3:19" ht="14.25" x14ac:dyDescent="0.2">
      <c r="C646" s="14"/>
      <c r="D646" s="17"/>
      <c r="E646" s="17"/>
      <c r="F646" s="42"/>
      <c r="G646" s="35"/>
      <c r="H646" s="35"/>
      <c r="N646" s="17"/>
      <c r="O646" s="17"/>
      <c r="P646" s="17"/>
      <c r="Q646" s="17"/>
      <c r="R646" s="18"/>
      <c r="S646" s="18"/>
    </row>
    <row r="647" spans="3:19" ht="14.25" x14ac:dyDescent="0.2">
      <c r="C647" s="14"/>
      <c r="D647" s="17"/>
      <c r="E647" s="17"/>
      <c r="F647" s="42"/>
      <c r="G647" s="35"/>
      <c r="H647" s="35"/>
      <c r="N647" s="17"/>
      <c r="O647" s="17"/>
      <c r="P647" s="17"/>
      <c r="Q647" s="17"/>
      <c r="R647" s="18"/>
      <c r="S647" s="18"/>
    </row>
    <row r="648" spans="3:19" ht="14.25" x14ac:dyDescent="0.2">
      <c r="C648" s="14"/>
      <c r="D648" s="17"/>
      <c r="E648" s="17"/>
      <c r="F648" s="42"/>
      <c r="G648" s="35"/>
      <c r="H648" s="35"/>
      <c r="N648" s="17"/>
      <c r="O648" s="17"/>
      <c r="P648" s="17"/>
      <c r="Q648" s="17"/>
      <c r="R648" s="18"/>
      <c r="S648" s="18"/>
    </row>
    <row r="649" spans="3:19" ht="14.25" x14ac:dyDescent="0.2">
      <c r="C649" s="14"/>
      <c r="D649" s="17"/>
      <c r="E649" s="17"/>
      <c r="F649" s="42"/>
      <c r="G649" s="35"/>
      <c r="H649" s="35"/>
      <c r="N649" s="17"/>
      <c r="O649" s="17"/>
      <c r="P649" s="17"/>
      <c r="Q649" s="17"/>
      <c r="R649" s="18"/>
      <c r="S649" s="18"/>
    </row>
    <row r="650" spans="3:19" ht="14.25" x14ac:dyDescent="0.2">
      <c r="C650" s="14"/>
      <c r="D650" s="17"/>
      <c r="E650" s="17"/>
      <c r="F650" s="42"/>
      <c r="G650" s="35"/>
      <c r="H650" s="35"/>
      <c r="N650" s="17"/>
      <c r="O650" s="17"/>
      <c r="P650" s="17"/>
      <c r="Q650" s="17"/>
      <c r="R650" s="18"/>
      <c r="S650" s="18"/>
    </row>
    <row r="651" spans="3:19" ht="14.25" x14ac:dyDescent="0.2">
      <c r="C651" s="14"/>
      <c r="D651" s="17"/>
      <c r="E651" s="17"/>
      <c r="F651" s="42"/>
      <c r="G651" s="35"/>
      <c r="H651" s="35"/>
      <c r="N651" s="17"/>
      <c r="O651" s="17"/>
      <c r="P651" s="17"/>
      <c r="Q651" s="17"/>
      <c r="R651" s="18"/>
      <c r="S651" s="18"/>
    </row>
    <row r="652" spans="3:19" ht="14.25" x14ac:dyDescent="0.2">
      <c r="C652" s="14"/>
      <c r="D652" s="17"/>
      <c r="E652" s="17"/>
      <c r="F652" s="42"/>
      <c r="G652" s="35"/>
      <c r="H652" s="35"/>
      <c r="N652" s="17"/>
      <c r="O652" s="17"/>
      <c r="P652" s="17"/>
      <c r="Q652" s="17"/>
      <c r="R652" s="18"/>
      <c r="S652" s="18"/>
    </row>
    <row r="653" spans="3:19" ht="14.25" x14ac:dyDescent="0.2">
      <c r="C653" s="14"/>
      <c r="D653" s="17"/>
      <c r="E653" s="17"/>
      <c r="F653" s="42"/>
      <c r="G653" s="35"/>
      <c r="H653" s="35"/>
      <c r="N653" s="17"/>
      <c r="O653" s="17"/>
      <c r="P653" s="17"/>
      <c r="Q653" s="17"/>
      <c r="R653" s="18"/>
      <c r="S653" s="18"/>
    </row>
    <row r="654" spans="3:19" ht="14.25" x14ac:dyDescent="0.2">
      <c r="C654" s="14"/>
      <c r="D654" s="17"/>
      <c r="E654" s="17"/>
      <c r="F654" s="42"/>
      <c r="G654" s="35"/>
      <c r="H654" s="35"/>
      <c r="N654" s="17"/>
      <c r="O654" s="17"/>
      <c r="P654" s="17"/>
      <c r="Q654" s="17"/>
      <c r="R654" s="18"/>
      <c r="S654" s="18"/>
    </row>
    <row r="655" spans="3:19" ht="14.25" x14ac:dyDescent="0.2">
      <c r="C655" s="14"/>
      <c r="D655" s="17"/>
      <c r="E655" s="17"/>
      <c r="F655" s="42"/>
      <c r="G655" s="35"/>
      <c r="H655" s="35"/>
      <c r="N655" s="17"/>
      <c r="O655" s="17"/>
      <c r="P655" s="17"/>
      <c r="Q655" s="17"/>
      <c r="R655" s="18"/>
      <c r="S655" s="18"/>
    </row>
    <row r="656" spans="3:19" ht="14.25" x14ac:dyDescent="0.2">
      <c r="C656" s="14"/>
      <c r="D656" s="17"/>
      <c r="E656" s="17"/>
      <c r="F656" s="42"/>
      <c r="G656" s="35"/>
      <c r="H656" s="35"/>
      <c r="N656" s="17"/>
      <c r="O656" s="17"/>
      <c r="P656" s="17"/>
      <c r="Q656" s="17"/>
      <c r="R656" s="18"/>
      <c r="S656" s="18"/>
    </row>
    <row r="657" spans="3:19" ht="14.25" x14ac:dyDescent="0.2">
      <c r="C657" s="14"/>
      <c r="D657" s="17"/>
      <c r="E657" s="17"/>
      <c r="F657" s="42"/>
      <c r="G657" s="35"/>
      <c r="H657" s="35"/>
      <c r="N657" s="17"/>
      <c r="O657" s="17"/>
      <c r="P657" s="17"/>
      <c r="Q657" s="17"/>
      <c r="R657" s="18"/>
      <c r="S657" s="18"/>
    </row>
    <row r="658" spans="3:19" ht="14.25" x14ac:dyDescent="0.2">
      <c r="C658" s="14"/>
      <c r="D658" s="17"/>
      <c r="E658" s="17"/>
      <c r="F658" s="42"/>
      <c r="G658" s="35"/>
      <c r="H658" s="35"/>
      <c r="N658" s="17"/>
      <c r="O658" s="17"/>
      <c r="P658" s="17"/>
      <c r="Q658" s="17"/>
      <c r="R658" s="18"/>
      <c r="S658" s="18"/>
    </row>
    <row r="659" spans="3:19" ht="14.25" x14ac:dyDescent="0.2">
      <c r="C659" s="14"/>
      <c r="D659" s="17"/>
      <c r="E659" s="17"/>
      <c r="F659" s="42"/>
      <c r="G659" s="35"/>
      <c r="H659" s="35"/>
      <c r="N659" s="17"/>
      <c r="O659" s="17"/>
      <c r="P659" s="17"/>
      <c r="Q659" s="17"/>
      <c r="R659" s="18"/>
      <c r="S659" s="18"/>
    </row>
    <row r="660" spans="3:19" ht="14.25" x14ac:dyDescent="0.2">
      <c r="C660" s="14"/>
      <c r="D660" s="17"/>
      <c r="E660" s="17"/>
      <c r="F660" s="42"/>
      <c r="G660" s="35"/>
      <c r="H660" s="35"/>
      <c r="N660" s="17"/>
      <c r="O660" s="17"/>
      <c r="P660" s="17"/>
      <c r="Q660" s="17"/>
      <c r="R660" s="18"/>
      <c r="S660" s="18"/>
    </row>
    <row r="661" spans="3:19" ht="14.25" x14ac:dyDescent="0.2">
      <c r="C661" s="14"/>
      <c r="D661" s="17"/>
      <c r="E661" s="17"/>
      <c r="F661" s="42"/>
      <c r="G661" s="35"/>
      <c r="H661" s="35"/>
      <c r="N661" s="17"/>
      <c r="O661" s="17"/>
      <c r="P661" s="17"/>
      <c r="Q661" s="17"/>
      <c r="R661" s="18"/>
      <c r="S661" s="18"/>
    </row>
    <row r="662" spans="3:19" ht="14.25" x14ac:dyDescent="0.2">
      <c r="C662" s="14"/>
      <c r="D662" s="17"/>
      <c r="E662" s="17"/>
      <c r="F662" s="42"/>
      <c r="G662" s="35"/>
      <c r="H662" s="35"/>
      <c r="N662" s="17"/>
      <c r="O662" s="17"/>
      <c r="P662" s="17"/>
      <c r="Q662" s="17"/>
      <c r="R662" s="18"/>
      <c r="S662" s="18"/>
    </row>
    <row r="663" spans="3:19" ht="14.25" x14ac:dyDescent="0.2">
      <c r="C663" s="14"/>
      <c r="D663" s="17"/>
      <c r="E663" s="17"/>
      <c r="F663" s="42"/>
      <c r="G663" s="35"/>
      <c r="H663" s="35"/>
      <c r="N663" s="17"/>
      <c r="O663" s="17"/>
      <c r="P663" s="17"/>
      <c r="Q663" s="17"/>
      <c r="R663" s="18"/>
      <c r="S663" s="18"/>
    </row>
    <row r="664" spans="3:19" ht="14.25" x14ac:dyDescent="0.2">
      <c r="C664" s="14"/>
      <c r="D664" s="17"/>
      <c r="E664" s="17"/>
      <c r="F664" s="42"/>
      <c r="G664" s="35"/>
      <c r="H664" s="35"/>
      <c r="N664" s="17"/>
      <c r="O664" s="17"/>
      <c r="P664" s="17"/>
      <c r="Q664" s="17"/>
      <c r="R664" s="18"/>
      <c r="S664" s="18"/>
    </row>
    <row r="665" spans="3:19" ht="14.25" x14ac:dyDescent="0.2">
      <c r="C665" s="14"/>
      <c r="D665" s="17"/>
      <c r="E665" s="17"/>
      <c r="F665" s="42"/>
      <c r="G665" s="35"/>
      <c r="H665" s="35"/>
      <c r="N665" s="17"/>
      <c r="O665" s="17"/>
      <c r="P665" s="17"/>
      <c r="Q665" s="17"/>
      <c r="R665" s="18"/>
      <c r="S665" s="18"/>
    </row>
    <row r="666" spans="3:19" ht="14.25" x14ac:dyDescent="0.2">
      <c r="C666" s="14"/>
      <c r="D666" s="17"/>
      <c r="E666" s="17"/>
      <c r="F666" s="42"/>
      <c r="G666" s="35"/>
      <c r="H666" s="35"/>
      <c r="N666" s="17"/>
      <c r="O666" s="17"/>
      <c r="P666" s="17"/>
      <c r="Q666" s="17"/>
      <c r="R666" s="18"/>
      <c r="S666" s="18"/>
    </row>
    <row r="667" spans="3:19" ht="14.25" x14ac:dyDescent="0.2">
      <c r="C667" s="14"/>
      <c r="D667" s="17"/>
      <c r="E667" s="17"/>
      <c r="F667" s="42"/>
      <c r="G667" s="35"/>
      <c r="H667" s="35"/>
      <c r="N667" s="17"/>
      <c r="O667" s="17"/>
      <c r="P667" s="17"/>
      <c r="Q667" s="17"/>
      <c r="R667" s="18"/>
      <c r="S667" s="18"/>
    </row>
    <row r="668" spans="3:19" ht="14.25" x14ac:dyDescent="0.2">
      <c r="C668" s="14"/>
      <c r="D668" s="17"/>
      <c r="E668" s="17"/>
      <c r="F668" s="42"/>
      <c r="G668" s="35"/>
      <c r="H668" s="35"/>
      <c r="N668" s="17"/>
      <c r="O668" s="17"/>
      <c r="P668" s="17"/>
      <c r="Q668" s="17"/>
      <c r="R668" s="18"/>
      <c r="S668" s="18"/>
    </row>
    <row r="669" spans="3:19" ht="14.25" x14ac:dyDescent="0.2">
      <c r="C669" s="14"/>
      <c r="D669" s="17"/>
      <c r="E669" s="17"/>
      <c r="F669" s="42"/>
      <c r="G669" s="35"/>
      <c r="H669" s="35"/>
      <c r="N669" s="17"/>
      <c r="O669" s="17"/>
      <c r="P669" s="17"/>
      <c r="Q669" s="17"/>
      <c r="R669" s="18"/>
      <c r="S669" s="18"/>
    </row>
    <row r="670" spans="3:19" ht="14.25" x14ac:dyDescent="0.2">
      <c r="C670" s="14"/>
      <c r="D670" s="17"/>
      <c r="E670" s="17"/>
      <c r="F670" s="42"/>
      <c r="G670" s="35"/>
      <c r="H670" s="35"/>
      <c r="N670" s="17"/>
      <c r="O670" s="17"/>
      <c r="P670" s="17"/>
      <c r="Q670" s="17"/>
      <c r="R670" s="18"/>
      <c r="S670" s="18"/>
    </row>
    <row r="671" spans="3:19" ht="14.25" x14ac:dyDescent="0.2">
      <c r="C671" s="14"/>
      <c r="D671" s="17"/>
      <c r="E671" s="17"/>
      <c r="F671" s="42"/>
      <c r="G671" s="35"/>
      <c r="H671" s="35"/>
      <c r="N671" s="17"/>
      <c r="O671" s="17"/>
      <c r="P671" s="17"/>
      <c r="Q671" s="17"/>
      <c r="R671" s="18"/>
      <c r="S671" s="18"/>
    </row>
    <row r="672" spans="3:19" ht="14.25" x14ac:dyDescent="0.2">
      <c r="C672" s="14"/>
      <c r="D672" s="17"/>
      <c r="E672" s="17"/>
      <c r="F672" s="42"/>
      <c r="G672" s="35"/>
      <c r="H672" s="35"/>
      <c r="N672" s="17"/>
      <c r="O672" s="17"/>
      <c r="P672" s="17"/>
      <c r="Q672" s="17"/>
      <c r="R672" s="18"/>
      <c r="S672" s="18"/>
    </row>
    <row r="673" spans="3:19" ht="14.25" x14ac:dyDescent="0.2">
      <c r="C673" s="14"/>
      <c r="D673" s="17"/>
      <c r="E673" s="17"/>
      <c r="F673" s="42"/>
      <c r="G673" s="35"/>
      <c r="H673" s="35"/>
      <c r="N673" s="17"/>
      <c r="O673" s="17"/>
      <c r="P673" s="17"/>
      <c r="Q673" s="17"/>
      <c r="R673" s="18"/>
      <c r="S673" s="18"/>
    </row>
    <row r="674" spans="3:19" ht="14.25" x14ac:dyDescent="0.2">
      <c r="C674" s="14"/>
      <c r="D674" s="17"/>
      <c r="E674" s="17"/>
      <c r="F674" s="42"/>
      <c r="G674" s="35"/>
      <c r="H674" s="35"/>
      <c r="N674" s="17"/>
      <c r="O674" s="17"/>
      <c r="P674" s="17"/>
      <c r="Q674" s="17"/>
      <c r="R674" s="18"/>
      <c r="S674" s="18"/>
    </row>
    <row r="675" spans="3:19" ht="14.25" x14ac:dyDescent="0.2">
      <c r="C675" s="14"/>
      <c r="D675" s="17"/>
      <c r="E675" s="17"/>
      <c r="F675" s="42"/>
      <c r="G675" s="35"/>
      <c r="H675" s="35"/>
      <c r="N675" s="17"/>
      <c r="O675" s="17"/>
      <c r="P675" s="17"/>
      <c r="Q675" s="17"/>
      <c r="R675" s="18"/>
      <c r="S675" s="18"/>
    </row>
    <row r="676" spans="3:19" ht="14.25" x14ac:dyDescent="0.2">
      <c r="C676" s="14"/>
      <c r="D676" s="17"/>
      <c r="E676" s="17"/>
      <c r="F676" s="42"/>
      <c r="G676" s="35"/>
      <c r="H676" s="35"/>
      <c r="N676" s="17"/>
      <c r="O676" s="17"/>
      <c r="P676" s="17"/>
      <c r="Q676" s="17"/>
      <c r="R676" s="18"/>
      <c r="S676" s="18"/>
    </row>
    <row r="677" spans="3:19" ht="14.25" x14ac:dyDescent="0.2">
      <c r="C677" s="14"/>
      <c r="D677" s="17"/>
      <c r="E677" s="17"/>
      <c r="F677" s="42"/>
      <c r="G677" s="35"/>
      <c r="H677" s="35"/>
      <c r="N677" s="17"/>
      <c r="O677" s="17"/>
      <c r="P677" s="17"/>
      <c r="Q677" s="17"/>
      <c r="R677" s="18"/>
      <c r="S677" s="18"/>
    </row>
    <row r="678" spans="3:19" ht="14.25" x14ac:dyDescent="0.2">
      <c r="C678" s="14"/>
      <c r="D678" s="17"/>
      <c r="E678" s="17"/>
      <c r="F678" s="42"/>
      <c r="G678" s="35"/>
      <c r="H678" s="35"/>
      <c r="N678" s="17"/>
      <c r="O678" s="17"/>
      <c r="P678" s="17"/>
      <c r="Q678" s="17"/>
      <c r="R678" s="18"/>
      <c r="S678" s="18"/>
    </row>
    <row r="679" spans="3:19" ht="14.25" x14ac:dyDescent="0.2">
      <c r="C679" s="14"/>
      <c r="D679" s="17"/>
      <c r="E679" s="17"/>
      <c r="F679" s="42"/>
      <c r="G679" s="35"/>
      <c r="H679" s="35"/>
      <c r="N679" s="17"/>
      <c r="O679" s="17"/>
      <c r="P679" s="17"/>
      <c r="Q679" s="17"/>
      <c r="R679" s="18"/>
      <c r="S679" s="18"/>
    </row>
    <row r="680" spans="3:19" ht="14.25" x14ac:dyDescent="0.2">
      <c r="C680" s="14"/>
      <c r="D680" s="17"/>
      <c r="E680" s="17"/>
      <c r="F680" s="42"/>
      <c r="G680" s="35"/>
      <c r="H680" s="35"/>
      <c r="N680" s="17"/>
      <c r="O680" s="17"/>
      <c r="P680" s="17"/>
      <c r="Q680" s="17"/>
      <c r="R680" s="18"/>
      <c r="S680" s="18"/>
    </row>
    <row r="681" spans="3:19" ht="14.25" x14ac:dyDescent="0.2">
      <c r="C681" s="14"/>
      <c r="D681" s="17"/>
      <c r="E681" s="17"/>
      <c r="F681" s="42"/>
      <c r="G681" s="35"/>
      <c r="H681" s="35"/>
      <c r="N681" s="17"/>
      <c r="O681" s="17"/>
      <c r="P681" s="17"/>
      <c r="Q681" s="17"/>
      <c r="R681" s="18"/>
      <c r="S681" s="18"/>
    </row>
    <row r="682" spans="3:19" ht="14.25" x14ac:dyDescent="0.2">
      <c r="C682" s="14"/>
      <c r="D682" s="17"/>
      <c r="E682" s="17"/>
      <c r="F682" s="42"/>
      <c r="G682" s="35"/>
      <c r="H682" s="35"/>
      <c r="N682" s="17"/>
      <c r="O682" s="17"/>
      <c r="P682" s="17"/>
      <c r="Q682" s="17"/>
      <c r="R682" s="18"/>
      <c r="S682" s="18"/>
    </row>
    <row r="683" spans="3:19" ht="14.25" x14ac:dyDescent="0.2">
      <c r="C683" s="14"/>
      <c r="D683" s="17"/>
      <c r="E683" s="17"/>
      <c r="F683" s="42"/>
      <c r="G683" s="35"/>
      <c r="H683" s="35"/>
      <c r="N683" s="17"/>
      <c r="O683" s="17"/>
      <c r="P683" s="17"/>
      <c r="Q683" s="17"/>
      <c r="R683" s="18"/>
      <c r="S683" s="18"/>
    </row>
    <row r="684" spans="3:19" ht="14.25" x14ac:dyDescent="0.2">
      <c r="C684" s="14"/>
      <c r="D684" s="17"/>
      <c r="E684" s="17"/>
      <c r="F684" s="42"/>
      <c r="G684" s="35"/>
      <c r="H684" s="35"/>
      <c r="N684" s="17"/>
      <c r="O684" s="17"/>
      <c r="P684" s="17"/>
      <c r="Q684" s="17"/>
      <c r="R684" s="18"/>
      <c r="S684" s="18"/>
    </row>
    <row r="685" spans="3:19" ht="14.25" x14ac:dyDescent="0.2">
      <c r="C685" s="14"/>
      <c r="D685" s="17"/>
      <c r="E685" s="17"/>
      <c r="F685" s="42"/>
      <c r="G685" s="35"/>
      <c r="H685" s="35"/>
      <c r="N685" s="17"/>
      <c r="O685" s="17"/>
      <c r="P685" s="17"/>
      <c r="Q685" s="17"/>
      <c r="R685" s="18"/>
      <c r="S685" s="18"/>
    </row>
    <row r="686" spans="3:19" ht="14.25" x14ac:dyDescent="0.2">
      <c r="C686" s="14"/>
      <c r="D686" s="17"/>
      <c r="E686" s="17"/>
      <c r="F686" s="42"/>
      <c r="G686" s="35"/>
      <c r="H686" s="35"/>
      <c r="N686" s="17"/>
      <c r="O686" s="17"/>
      <c r="P686" s="17"/>
      <c r="Q686" s="17"/>
      <c r="R686" s="18"/>
      <c r="S686" s="18"/>
    </row>
    <row r="687" spans="3:19" ht="14.25" x14ac:dyDescent="0.2">
      <c r="C687" s="14"/>
      <c r="D687" s="17"/>
      <c r="E687" s="17"/>
      <c r="F687" s="42"/>
      <c r="G687" s="35"/>
      <c r="H687" s="35"/>
      <c r="N687" s="17"/>
      <c r="O687" s="17"/>
      <c r="P687" s="17"/>
      <c r="Q687" s="17"/>
      <c r="R687" s="18"/>
      <c r="S687" s="18"/>
    </row>
    <row r="688" spans="3:19" ht="14.25" x14ac:dyDescent="0.2">
      <c r="C688" s="14"/>
      <c r="D688" s="17"/>
      <c r="E688" s="17"/>
      <c r="F688" s="42"/>
      <c r="G688" s="35"/>
      <c r="H688" s="35"/>
      <c r="N688" s="17"/>
      <c r="O688" s="17"/>
      <c r="P688" s="17"/>
      <c r="Q688" s="17"/>
      <c r="R688" s="18"/>
      <c r="S688" s="18"/>
    </row>
    <row r="689" spans="3:19" ht="14.25" x14ac:dyDescent="0.2">
      <c r="C689" s="14"/>
      <c r="D689" s="17"/>
      <c r="E689" s="17"/>
      <c r="F689" s="42"/>
      <c r="G689" s="35"/>
      <c r="H689" s="35"/>
      <c r="N689" s="17"/>
      <c r="O689" s="17"/>
      <c r="P689" s="17"/>
      <c r="Q689" s="17"/>
      <c r="R689" s="18"/>
      <c r="S689" s="18"/>
    </row>
    <row r="690" spans="3:19" ht="14.25" x14ac:dyDescent="0.2">
      <c r="C690" s="14"/>
      <c r="D690" s="17"/>
      <c r="E690" s="17"/>
      <c r="F690" s="42"/>
      <c r="G690" s="35"/>
      <c r="H690" s="35"/>
      <c r="N690" s="17"/>
      <c r="O690" s="17"/>
      <c r="P690" s="17"/>
      <c r="Q690" s="17"/>
      <c r="R690" s="18"/>
      <c r="S690" s="18"/>
    </row>
    <row r="691" spans="3:19" ht="14.25" x14ac:dyDescent="0.2">
      <c r="C691" s="14"/>
      <c r="D691" s="17"/>
      <c r="E691" s="17"/>
      <c r="F691" s="42"/>
      <c r="G691" s="35"/>
      <c r="H691" s="35"/>
      <c r="N691" s="17"/>
      <c r="O691" s="17"/>
      <c r="P691" s="17"/>
      <c r="Q691" s="17"/>
      <c r="R691" s="18"/>
      <c r="S691" s="18"/>
    </row>
    <row r="692" spans="3:19" ht="14.25" x14ac:dyDescent="0.2">
      <c r="C692" s="14"/>
      <c r="D692" s="17"/>
      <c r="E692" s="17"/>
      <c r="F692" s="42"/>
      <c r="G692" s="35"/>
      <c r="H692" s="35"/>
      <c r="N692" s="17"/>
      <c r="O692" s="17"/>
      <c r="P692" s="17"/>
      <c r="Q692" s="17"/>
      <c r="R692" s="18"/>
      <c r="S692" s="18"/>
    </row>
    <row r="693" spans="3:19" ht="14.25" x14ac:dyDescent="0.2">
      <c r="C693" s="14"/>
      <c r="D693" s="17"/>
      <c r="E693" s="17"/>
      <c r="F693" s="42"/>
      <c r="G693" s="35"/>
      <c r="H693" s="35"/>
      <c r="N693" s="17"/>
      <c r="O693" s="17"/>
      <c r="P693" s="17"/>
      <c r="Q693" s="17"/>
      <c r="R693" s="18"/>
      <c r="S693" s="18"/>
    </row>
    <row r="694" spans="3:19" ht="14.25" x14ac:dyDescent="0.2">
      <c r="C694" s="14"/>
      <c r="D694" s="17"/>
      <c r="E694" s="17"/>
      <c r="F694" s="42"/>
      <c r="G694" s="35"/>
      <c r="H694" s="35"/>
      <c r="N694" s="17"/>
      <c r="O694" s="17"/>
      <c r="P694" s="17"/>
      <c r="Q694" s="17"/>
      <c r="R694" s="18"/>
      <c r="S694" s="18"/>
    </row>
    <row r="695" spans="3:19" ht="14.25" x14ac:dyDescent="0.2">
      <c r="C695" s="14"/>
      <c r="D695" s="17"/>
      <c r="E695" s="17"/>
      <c r="F695" s="42"/>
      <c r="G695" s="35"/>
      <c r="H695" s="35"/>
      <c r="N695" s="17"/>
      <c r="O695" s="17"/>
      <c r="P695" s="17"/>
      <c r="Q695" s="17"/>
      <c r="R695" s="18"/>
      <c r="S695" s="18"/>
    </row>
    <row r="696" spans="3:19" ht="14.25" x14ac:dyDescent="0.2">
      <c r="C696" s="14"/>
      <c r="D696" s="17"/>
      <c r="E696" s="17"/>
      <c r="F696" s="42"/>
      <c r="G696" s="35"/>
      <c r="H696" s="35"/>
      <c r="N696" s="17"/>
      <c r="O696" s="17"/>
      <c r="P696" s="17"/>
      <c r="Q696" s="17"/>
      <c r="R696" s="18"/>
      <c r="S696" s="18"/>
    </row>
    <row r="697" spans="3:19" ht="14.25" x14ac:dyDescent="0.2">
      <c r="C697" s="14"/>
      <c r="D697" s="17"/>
      <c r="E697" s="17"/>
      <c r="F697" s="42"/>
      <c r="G697" s="35"/>
      <c r="H697" s="35"/>
      <c r="N697" s="17"/>
      <c r="O697" s="17"/>
      <c r="P697" s="17"/>
      <c r="Q697" s="17"/>
      <c r="R697" s="18"/>
      <c r="S697" s="18"/>
    </row>
    <row r="698" spans="3:19" ht="14.25" x14ac:dyDescent="0.2">
      <c r="C698" s="14"/>
      <c r="D698" s="17"/>
      <c r="E698" s="17"/>
      <c r="F698" s="42"/>
      <c r="G698" s="35"/>
      <c r="H698" s="35"/>
      <c r="N698" s="17"/>
      <c r="O698" s="17"/>
      <c r="P698" s="17"/>
      <c r="Q698" s="17"/>
      <c r="R698" s="18"/>
      <c r="S698" s="18"/>
    </row>
    <row r="699" spans="3:19" ht="14.25" x14ac:dyDescent="0.2">
      <c r="C699" s="14"/>
      <c r="D699" s="17"/>
      <c r="E699" s="17"/>
      <c r="F699" s="42"/>
      <c r="G699" s="35"/>
      <c r="H699" s="35"/>
      <c r="N699" s="17"/>
      <c r="O699" s="17"/>
      <c r="P699" s="17"/>
      <c r="Q699" s="17"/>
      <c r="R699" s="18"/>
      <c r="S699" s="18"/>
    </row>
    <row r="700" spans="3:19" ht="14.25" x14ac:dyDescent="0.2">
      <c r="C700" s="14"/>
      <c r="D700" s="17"/>
      <c r="E700" s="17"/>
      <c r="F700" s="42"/>
      <c r="G700" s="35"/>
      <c r="H700" s="35"/>
      <c r="N700" s="17"/>
      <c r="O700" s="17"/>
      <c r="P700" s="17"/>
      <c r="Q700" s="17"/>
      <c r="R700" s="18"/>
      <c r="S700" s="18"/>
    </row>
    <row r="701" spans="3:19" ht="14.25" x14ac:dyDescent="0.2">
      <c r="C701" s="14"/>
      <c r="D701" s="17"/>
      <c r="E701" s="17"/>
      <c r="F701" s="42"/>
      <c r="G701" s="35"/>
      <c r="H701" s="35"/>
      <c r="N701" s="17"/>
      <c r="O701" s="17"/>
      <c r="P701" s="17"/>
      <c r="Q701" s="17"/>
      <c r="R701" s="18"/>
      <c r="S701" s="18"/>
    </row>
    <row r="702" spans="3:19" ht="14.25" x14ac:dyDescent="0.2">
      <c r="C702" s="14"/>
      <c r="D702" s="17"/>
      <c r="E702" s="17"/>
      <c r="F702" s="42"/>
      <c r="G702" s="35"/>
      <c r="H702" s="35"/>
      <c r="N702" s="17"/>
      <c r="O702" s="17"/>
      <c r="P702" s="17"/>
      <c r="Q702" s="17"/>
      <c r="R702" s="18"/>
      <c r="S702" s="18"/>
    </row>
    <row r="703" spans="3:19" ht="14.25" x14ac:dyDescent="0.2">
      <c r="C703" s="14"/>
      <c r="D703" s="17"/>
      <c r="E703" s="17"/>
      <c r="F703" s="42"/>
      <c r="G703" s="35"/>
      <c r="H703" s="35"/>
      <c r="N703" s="17"/>
      <c r="O703" s="17"/>
      <c r="P703" s="17"/>
      <c r="Q703" s="17"/>
      <c r="R703" s="18"/>
      <c r="S703" s="18"/>
    </row>
    <row r="704" spans="3:19" ht="14.25" x14ac:dyDescent="0.2">
      <c r="C704" s="14"/>
      <c r="D704" s="17"/>
      <c r="E704" s="17"/>
      <c r="F704" s="42"/>
      <c r="G704" s="35"/>
      <c r="H704" s="35"/>
      <c r="N704" s="17"/>
      <c r="O704" s="17"/>
      <c r="P704" s="17"/>
      <c r="Q704" s="17"/>
      <c r="R704" s="18"/>
      <c r="S704" s="18"/>
    </row>
    <row r="705" spans="3:19" ht="14.25" x14ac:dyDescent="0.2">
      <c r="C705" s="14"/>
      <c r="D705" s="17"/>
      <c r="E705" s="17"/>
      <c r="F705" s="42"/>
      <c r="G705" s="35"/>
      <c r="H705" s="35"/>
      <c r="N705" s="17"/>
      <c r="O705" s="17"/>
      <c r="P705" s="17"/>
      <c r="Q705" s="17"/>
      <c r="R705" s="18"/>
      <c r="S705" s="18"/>
    </row>
    <row r="706" spans="3:19" ht="14.25" x14ac:dyDescent="0.2">
      <c r="C706" s="14"/>
      <c r="D706" s="17"/>
      <c r="E706" s="17"/>
      <c r="F706" s="42"/>
      <c r="G706" s="35"/>
      <c r="H706" s="35"/>
      <c r="N706" s="17"/>
      <c r="O706" s="17"/>
      <c r="P706" s="17"/>
      <c r="Q706" s="17"/>
      <c r="R706" s="18"/>
      <c r="S706" s="18"/>
    </row>
    <row r="707" spans="3:19" ht="14.25" x14ac:dyDescent="0.2">
      <c r="C707" s="14"/>
      <c r="D707" s="17"/>
      <c r="E707" s="17"/>
      <c r="F707" s="42"/>
      <c r="G707" s="35"/>
      <c r="H707" s="35"/>
      <c r="N707" s="17"/>
      <c r="O707" s="17"/>
      <c r="P707" s="17"/>
      <c r="Q707" s="17"/>
      <c r="R707" s="18"/>
      <c r="S707" s="18"/>
    </row>
    <row r="708" spans="3:19" ht="14.25" x14ac:dyDescent="0.2">
      <c r="C708" s="14"/>
      <c r="D708" s="17"/>
      <c r="E708" s="17"/>
      <c r="F708" s="42"/>
      <c r="G708" s="35"/>
      <c r="H708" s="35"/>
      <c r="N708" s="17"/>
      <c r="O708" s="17"/>
      <c r="P708" s="17"/>
      <c r="Q708" s="17"/>
      <c r="R708" s="18"/>
      <c r="S708" s="18"/>
    </row>
    <row r="709" spans="3:19" ht="14.25" x14ac:dyDescent="0.2">
      <c r="C709" s="14"/>
      <c r="D709" s="17"/>
      <c r="E709" s="17"/>
      <c r="F709" s="42"/>
      <c r="G709" s="35"/>
      <c r="H709" s="35"/>
      <c r="N709" s="17"/>
      <c r="O709" s="17"/>
      <c r="P709" s="17"/>
      <c r="Q709" s="17"/>
      <c r="R709" s="18"/>
      <c r="S709" s="18"/>
    </row>
    <row r="710" spans="3:19" ht="14.25" x14ac:dyDescent="0.2">
      <c r="C710" s="14"/>
      <c r="D710" s="17"/>
      <c r="E710" s="17"/>
      <c r="F710" s="42"/>
      <c r="G710" s="35"/>
      <c r="H710" s="35"/>
      <c r="N710" s="17"/>
      <c r="O710" s="17"/>
      <c r="P710" s="17"/>
      <c r="Q710" s="17"/>
      <c r="R710" s="18"/>
      <c r="S710" s="18"/>
    </row>
    <row r="711" spans="3:19" ht="14.25" x14ac:dyDescent="0.2">
      <c r="C711" s="14"/>
      <c r="D711" s="17"/>
      <c r="E711" s="17"/>
      <c r="F711" s="42"/>
      <c r="G711" s="35"/>
      <c r="H711" s="35"/>
      <c r="N711" s="17"/>
      <c r="O711" s="17"/>
      <c r="P711" s="17"/>
      <c r="Q711" s="17"/>
      <c r="R711" s="18"/>
      <c r="S711" s="18"/>
    </row>
    <row r="712" spans="3:19" ht="14.25" x14ac:dyDescent="0.2">
      <c r="C712" s="14"/>
      <c r="D712" s="17"/>
      <c r="E712" s="17"/>
      <c r="F712" s="42"/>
      <c r="G712" s="35"/>
      <c r="H712" s="35"/>
      <c r="N712" s="17"/>
      <c r="O712" s="17"/>
      <c r="P712" s="17"/>
      <c r="Q712" s="17"/>
      <c r="R712" s="18"/>
      <c r="S712" s="18"/>
    </row>
    <row r="713" spans="3:19" ht="14.25" x14ac:dyDescent="0.2">
      <c r="C713" s="14"/>
      <c r="D713" s="17"/>
      <c r="E713" s="17"/>
      <c r="F713" s="42"/>
      <c r="G713" s="35"/>
      <c r="H713" s="35"/>
      <c r="N713" s="17"/>
      <c r="O713" s="17"/>
      <c r="P713" s="17"/>
      <c r="Q713" s="17"/>
      <c r="R713" s="18"/>
      <c r="S713" s="18"/>
    </row>
    <row r="714" spans="3:19" ht="14.25" x14ac:dyDescent="0.2">
      <c r="C714" s="14"/>
      <c r="D714" s="17"/>
      <c r="E714" s="17"/>
      <c r="F714" s="42"/>
      <c r="G714" s="35"/>
      <c r="H714" s="35"/>
      <c r="N714" s="17"/>
      <c r="O714" s="17"/>
      <c r="P714" s="17"/>
      <c r="Q714" s="17"/>
      <c r="R714" s="18"/>
      <c r="S714" s="18"/>
    </row>
    <row r="715" spans="3:19" ht="14.25" x14ac:dyDescent="0.2">
      <c r="C715" s="14"/>
      <c r="D715" s="17"/>
      <c r="E715" s="17"/>
      <c r="F715" s="42"/>
      <c r="G715" s="35"/>
      <c r="H715" s="35"/>
      <c r="N715" s="17"/>
      <c r="O715" s="17"/>
      <c r="P715" s="17"/>
      <c r="Q715" s="17"/>
      <c r="R715" s="18"/>
      <c r="S715" s="18"/>
    </row>
    <row r="716" spans="3:19" ht="14.25" x14ac:dyDescent="0.2">
      <c r="C716" s="14"/>
      <c r="D716" s="17"/>
      <c r="E716" s="17"/>
      <c r="F716" s="42"/>
      <c r="G716" s="35"/>
      <c r="H716" s="35"/>
      <c r="N716" s="17"/>
      <c r="O716" s="17"/>
      <c r="P716" s="17"/>
      <c r="Q716" s="17"/>
      <c r="R716" s="18"/>
      <c r="S716" s="18"/>
    </row>
    <row r="717" spans="3:19" ht="14.25" x14ac:dyDescent="0.2">
      <c r="C717" s="14"/>
      <c r="D717" s="17"/>
      <c r="E717" s="17"/>
      <c r="F717" s="42"/>
      <c r="G717" s="35"/>
      <c r="H717" s="35"/>
      <c r="N717" s="17"/>
      <c r="O717" s="17"/>
      <c r="P717" s="17"/>
      <c r="Q717" s="17"/>
      <c r="R717" s="18"/>
      <c r="S717" s="18"/>
    </row>
    <row r="718" spans="3:19" ht="14.25" x14ac:dyDescent="0.2">
      <c r="C718" s="14"/>
      <c r="D718" s="17"/>
      <c r="E718" s="17"/>
      <c r="F718" s="42"/>
      <c r="G718" s="35"/>
      <c r="H718" s="35"/>
      <c r="N718" s="17"/>
      <c r="O718" s="17"/>
      <c r="P718" s="17"/>
      <c r="Q718" s="17"/>
      <c r="R718" s="18"/>
      <c r="S718" s="18"/>
    </row>
    <row r="719" spans="3:19" ht="14.25" x14ac:dyDescent="0.2">
      <c r="C719" s="14"/>
      <c r="D719" s="17"/>
      <c r="E719" s="17"/>
      <c r="F719" s="42"/>
      <c r="G719" s="35"/>
      <c r="H719" s="35"/>
      <c r="N719" s="17"/>
      <c r="O719" s="17"/>
      <c r="P719" s="17"/>
      <c r="Q719" s="17"/>
      <c r="R719" s="18"/>
      <c r="S719" s="18"/>
    </row>
    <row r="720" spans="3:19" ht="14.25" x14ac:dyDescent="0.2">
      <c r="C720" s="14"/>
      <c r="D720" s="17"/>
      <c r="E720" s="17"/>
      <c r="F720" s="42"/>
      <c r="G720" s="35"/>
      <c r="H720" s="35"/>
      <c r="N720" s="17"/>
      <c r="O720" s="17"/>
      <c r="P720" s="17"/>
      <c r="Q720" s="17"/>
      <c r="R720" s="18"/>
      <c r="S720" s="18"/>
    </row>
    <row r="721" spans="3:19" ht="14.25" x14ac:dyDescent="0.2">
      <c r="C721" s="14"/>
      <c r="D721" s="17"/>
      <c r="E721" s="17"/>
      <c r="F721" s="42"/>
      <c r="G721" s="35"/>
      <c r="H721" s="35"/>
      <c r="N721" s="17"/>
      <c r="O721" s="17"/>
      <c r="P721" s="17"/>
      <c r="Q721" s="17"/>
      <c r="R721" s="18"/>
      <c r="S721" s="18"/>
    </row>
    <row r="722" spans="3:19" ht="14.25" x14ac:dyDescent="0.2">
      <c r="C722" s="14"/>
      <c r="D722" s="17"/>
      <c r="E722" s="17"/>
      <c r="F722" s="42"/>
      <c r="G722" s="35"/>
      <c r="H722" s="35"/>
      <c r="N722" s="17"/>
      <c r="O722" s="17"/>
      <c r="P722" s="17"/>
      <c r="Q722" s="17"/>
      <c r="R722" s="18"/>
      <c r="S722" s="18"/>
    </row>
    <row r="723" spans="3:19" ht="14.25" x14ac:dyDescent="0.2">
      <c r="C723" s="14"/>
      <c r="D723" s="17"/>
      <c r="E723" s="17"/>
      <c r="F723" s="42"/>
      <c r="G723" s="35"/>
      <c r="H723" s="35"/>
      <c r="N723" s="17"/>
      <c r="O723" s="17"/>
      <c r="P723" s="17"/>
      <c r="Q723" s="17"/>
      <c r="R723" s="18"/>
      <c r="S723" s="18"/>
    </row>
    <row r="724" spans="3:19" ht="14.25" x14ac:dyDescent="0.2">
      <c r="C724" s="14"/>
      <c r="D724" s="17"/>
      <c r="E724" s="17"/>
      <c r="F724" s="42"/>
      <c r="G724" s="35"/>
      <c r="H724" s="35"/>
      <c r="N724" s="17"/>
      <c r="O724" s="17"/>
      <c r="P724" s="17"/>
      <c r="Q724" s="17"/>
      <c r="R724" s="18"/>
      <c r="S724" s="18"/>
    </row>
    <row r="725" spans="3:19" ht="14.25" x14ac:dyDescent="0.2">
      <c r="C725" s="14"/>
      <c r="D725" s="17"/>
      <c r="E725" s="17"/>
      <c r="F725" s="42"/>
      <c r="G725" s="35"/>
      <c r="H725" s="35"/>
      <c r="N725" s="17"/>
      <c r="O725" s="17"/>
      <c r="P725" s="17"/>
      <c r="Q725" s="17"/>
      <c r="R725" s="18"/>
      <c r="S725" s="18"/>
    </row>
    <row r="726" spans="3:19" ht="14.25" x14ac:dyDescent="0.2">
      <c r="C726" s="14"/>
      <c r="D726" s="17"/>
      <c r="E726" s="17"/>
      <c r="F726" s="42"/>
      <c r="G726" s="35"/>
      <c r="H726" s="35"/>
      <c r="N726" s="17"/>
      <c r="O726" s="17"/>
      <c r="P726" s="17"/>
      <c r="Q726" s="17"/>
      <c r="R726" s="18"/>
      <c r="S726" s="18"/>
    </row>
    <row r="727" spans="3:19" ht="14.25" x14ac:dyDescent="0.2">
      <c r="C727" s="14"/>
      <c r="D727" s="17"/>
      <c r="E727" s="17"/>
      <c r="F727" s="42"/>
      <c r="G727" s="35"/>
      <c r="H727" s="35"/>
      <c r="N727" s="17"/>
      <c r="O727" s="17"/>
      <c r="P727" s="17"/>
      <c r="Q727" s="17"/>
      <c r="R727" s="18"/>
      <c r="S727" s="18"/>
    </row>
    <row r="728" spans="3:19" ht="14.25" x14ac:dyDescent="0.2">
      <c r="C728" s="14"/>
      <c r="D728" s="17"/>
      <c r="E728" s="17"/>
      <c r="F728" s="42"/>
      <c r="G728" s="35"/>
      <c r="H728" s="35"/>
      <c r="N728" s="17"/>
      <c r="O728" s="17"/>
      <c r="P728" s="17"/>
      <c r="Q728" s="17"/>
      <c r="R728" s="18"/>
      <c r="S728" s="18"/>
    </row>
    <row r="729" spans="3:19" ht="14.25" x14ac:dyDescent="0.2">
      <c r="C729" s="14"/>
      <c r="D729" s="17"/>
      <c r="E729" s="17"/>
      <c r="F729" s="42"/>
      <c r="G729" s="35"/>
      <c r="H729" s="35"/>
      <c r="N729" s="17"/>
      <c r="O729" s="17"/>
      <c r="P729" s="17"/>
      <c r="Q729" s="17"/>
      <c r="R729" s="18"/>
      <c r="S729" s="18"/>
    </row>
    <row r="730" spans="3:19" ht="14.25" x14ac:dyDescent="0.2">
      <c r="C730" s="14"/>
      <c r="D730" s="17"/>
      <c r="E730" s="17"/>
      <c r="F730" s="42"/>
      <c r="G730" s="35"/>
      <c r="H730" s="35"/>
      <c r="N730" s="17"/>
      <c r="O730" s="17"/>
      <c r="P730" s="17"/>
      <c r="Q730" s="17"/>
      <c r="R730" s="18"/>
      <c r="S730" s="18"/>
    </row>
    <row r="731" spans="3:19" ht="14.25" x14ac:dyDescent="0.2">
      <c r="C731" s="14"/>
      <c r="D731" s="17"/>
      <c r="E731" s="17"/>
      <c r="F731" s="42"/>
      <c r="G731" s="35"/>
      <c r="H731" s="35"/>
      <c r="N731" s="17"/>
      <c r="O731" s="17"/>
      <c r="P731" s="17"/>
      <c r="Q731" s="17"/>
      <c r="R731" s="18"/>
      <c r="S731" s="18"/>
    </row>
    <row r="732" spans="3:19" ht="14.25" x14ac:dyDescent="0.2">
      <c r="C732" s="14"/>
      <c r="D732" s="17"/>
      <c r="E732" s="17"/>
      <c r="F732" s="42"/>
      <c r="G732" s="35"/>
      <c r="H732" s="35"/>
      <c r="N732" s="17"/>
      <c r="O732" s="17"/>
      <c r="P732" s="17"/>
      <c r="Q732" s="17"/>
      <c r="R732" s="18"/>
      <c r="S732" s="18"/>
    </row>
    <row r="733" spans="3:19" ht="14.25" x14ac:dyDescent="0.2">
      <c r="C733" s="14"/>
      <c r="D733" s="17"/>
      <c r="E733" s="17"/>
      <c r="F733" s="42"/>
      <c r="G733" s="35"/>
      <c r="H733" s="35"/>
      <c r="N733" s="17"/>
      <c r="O733" s="17"/>
      <c r="P733" s="17"/>
      <c r="Q733" s="17"/>
      <c r="R733" s="18"/>
      <c r="S733" s="18"/>
    </row>
    <row r="734" spans="3:19" ht="14.25" x14ac:dyDescent="0.2">
      <c r="C734" s="14"/>
      <c r="D734" s="17"/>
      <c r="E734" s="17"/>
      <c r="F734" s="42"/>
      <c r="G734" s="35"/>
      <c r="H734" s="35"/>
      <c r="N734" s="17"/>
      <c r="O734" s="17"/>
      <c r="P734" s="17"/>
      <c r="Q734" s="17"/>
      <c r="R734" s="18"/>
      <c r="S734" s="18"/>
    </row>
    <row r="735" spans="3:19" ht="14.25" x14ac:dyDescent="0.2">
      <c r="C735" s="14"/>
      <c r="D735" s="17"/>
      <c r="E735" s="17"/>
      <c r="F735" s="42"/>
      <c r="G735" s="35"/>
      <c r="H735" s="35"/>
      <c r="N735" s="17"/>
      <c r="O735" s="17"/>
      <c r="P735" s="17"/>
      <c r="Q735" s="17"/>
      <c r="R735" s="18"/>
      <c r="S735" s="18"/>
    </row>
    <row r="736" spans="3:19" ht="14.25" x14ac:dyDescent="0.2">
      <c r="C736" s="14"/>
      <c r="D736" s="17"/>
      <c r="E736" s="17"/>
      <c r="F736" s="42"/>
      <c r="G736" s="35"/>
      <c r="H736" s="35"/>
      <c r="N736" s="17"/>
      <c r="O736" s="17"/>
      <c r="P736" s="17"/>
      <c r="Q736" s="17"/>
      <c r="R736" s="18"/>
      <c r="S736" s="18"/>
    </row>
    <row r="737" spans="3:19" ht="14.25" x14ac:dyDescent="0.2">
      <c r="C737" s="14"/>
      <c r="D737" s="17"/>
      <c r="E737" s="17"/>
      <c r="F737" s="42"/>
      <c r="G737" s="35"/>
      <c r="H737" s="35"/>
      <c r="N737" s="17"/>
      <c r="O737" s="17"/>
      <c r="P737" s="17"/>
      <c r="Q737" s="17"/>
      <c r="R737" s="18"/>
      <c r="S737" s="18"/>
    </row>
    <row r="738" spans="3:19" ht="14.25" x14ac:dyDescent="0.2">
      <c r="C738" s="14"/>
      <c r="D738" s="17"/>
      <c r="E738" s="17"/>
      <c r="F738" s="42"/>
      <c r="G738" s="35"/>
      <c r="H738" s="35"/>
      <c r="N738" s="17"/>
      <c r="O738" s="17"/>
      <c r="P738" s="17"/>
      <c r="Q738" s="17"/>
      <c r="R738" s="18"/>
      <c r="S738" s="18"/>
    </row>
    <row r="739" spans="3:19" ht="14.25" x14ac:dyDescent="0.2">
      <c r="C739" s="14"/>
      <c r="D739" s="17"/>
      <c r="E739" s="17"/>
      <c r="F739" s="42"/>
      <c r="G739" s="35"/>
      <c r="H739" s="35"/>
      <c r="N739" s="17"/>
      <c r="O739" s="17"/>
      <c r="P739" s="17"/>
      <c r="Q739" s="17"/>
      <c r="R739" s="18"/>
      <c r="S739" s="18"/>
    </row>
    <row r="740" spans="3:19" ht="14.25" x14ac:dyDescent="0.2">
      <c r="C740" s="14"/>
      <c r="D740" s="17"/>
      <c r="E740" s="17"/>
      <c r="F740" s="42"/>
      <c r="G740" s="35"/>
      <c r="H740" s="35"/>
      <c r="N740" s="17"/>
      <c r="O740" s="17"/>
      <c r="P740" s="17"/>
      <c r="Q740" s="17"/>
      <c r="R740" s="18"/>
      <c r="S740" s="18"/>
    </row>
    <row r="741" spans="3:19" ht="14.25" x14ac:dyDescent="0.2">
      <c r="C741" s="14"/>
      <c r="D741" s="17"/>
      <c r="E741" s="17"/>
      <c r="F741" s="42"/>
      <c r="G741" s="35"/>
      <c r="H741" s="35"/>
      <c r="N741" s="17"/>
      <c r="O741" s="17"/>
      <c r="P741" s="17"/>
      <c r="Q741" s="17"/>
      <c r="R741" s="18"/>
      <c r="S741" s="18"/>
    </row>
    <row r="742" spans="3:19" ht="14.25" x14ac:dyDescent="0.2">
      <c r="C742" s="14"/>
      <c r="D742" s="17"/>
      <c r="E742" s="17"/>
      <c r="F742" s="42"/>
      <c r="G742" s="35"/>
      <c r="H742" s="35"/>
      <c r="N742" s="17"/>
      <c r="O742" s="17"/>
      <c r="P742" s="17"/>
      <c r="Q742" s="17"/>
      <c r="R742" s="18"/>
      <c r="S742" s="18"/>
    </row>
    <row r="743" spans="3:19" ht="14.25" x14ac:dyDescent="0.2">
      <c r="C743" s="14"/>
      <c r="D743" s="17"/>
      <c r="E743" s="17"/>
      <c r="F743" s="42"/>
      <c r="G743" s="35"/>
      <c r="H743" s="35"/>
      <c r="N743" s="17"/>
      <c r="O743" s="17"/>
      <c r="P743" s="17"/>
      <c r="Q743" s="17"/>
      <c r="R743" s="18"/>
      <c r="S743" s="18"/>
    </row>
    <row r="744" spans="3:19" ht="14.25" x14ac:dyDescent="0.2">
      <c r="C744" s="14"/>
      <c r="D744" s="17"/>
      <c r="E744" s="17"/>
      <c r="F744" s="42"/>
      <c r="G744" s="35"/>
      <c r="H744" s="35"/>
      <c r="N744" s="17"/>
      <c r="O744" s="17"/>
      <c r="P744" s="17"/>
      <c r="Q744" s="17"/>
      <c r="R744" s="18"/>
      <c r="S744" s="18"/>
    </row>
    <row r="745" spans="3:19" ht="14.25" x14ac:dyDescent="0.2">
      <c r="C745" s="14"/>
      <c r="D745" s="17"/>
      <c r="E745" s="17"/>
      <c r="F745" s="42"/>
      <c r="G745" s="35"/>
      <c r="H745" s="35"/>
      <c r="N745" s="17"/>
      <c r="O745" s="17"/>
      <c r="P745" s="17"/>
      <c r="Q745" s="17"/>
      <c r="R745" s="18"/>
      <c r="S745" s="18"/>
    </row>
    <row r="746" spans="3:19" ht="14.25" x14ac:dyDescent="0.2">
      <c r="C746" s="14"/>
      <c r="D746" s="17"/>
      <c r="E746" s="17"/>
      <c r="F746" s="42"/>
      <c r="G746" s="35"/>
      <c r="H746" s="35"/>
      <c r="N746" s="17"/>
      <c r="O746" s="17"/>
      <c r="P746" s="17"/>
      <c r="Q746" s="17"/>
      <c r="R746" s="18"/>
      <c r="S746" s="18"/>
    </row>
    <row r="747" spans="3:19" ht="14.25" x14ac:dyDescent="0.2">
      <c r="C747" s="14"/>
      <c r="D747" s="17"/>
      <c r="E747" s="17"/>
      <c r="F747" s="42"/>
      <c r="G747" s="35"/>
      <c r="H747" s="35"/>
      <c r="N747" s="17"/>
      <c r="O747" s="17"/>
      <c r="P747" s="17"/>
      <c r="Q747" s="17"/>
      <c r="R747" s="18"/>
      <c r="S747" s="18"/>
    </row>
    <row r="748" spans="3:19" ht="14.25" x14ac:dyDescent="0.2">
      <c r="C748" s="14"/>
      <c r="D748" s="17"/>
      <c r="E748" s="17"/>
      <c r="F748" s="42"/>
      <c r="G748" s="35"/>
      <c r="H748" s="35"/>
      <c r="N748" s="17"/>
      <c r="O748" s="17"/>
      <c r="P748" s="17"/>
      <c r="Q748" s="17"/>
      <c r="R748" s="18"/>
      <c r="S748" s="18"/>
    </row>
    <row r="749" spans="3:19" ht="14.25" x14ac:dyDescent="0.2">
      <c r="C749" s="14"/>
      <c r="D749" s="17"/>
      <c r="E749" s="17"/>
      <c r="F749" s="42"/>
      <c r="G749" s="35"/>
      <c r="H749" s="35"/>
      <c r="N749" s="17"/>
      <c r="O749" s="17"/>
      <c r="P749" s="17"/>
      <c r="Q749" s="17"/>
      <c r="R749" s="18"/>
      <c r="S749" s="18"/>
    </row>
    <row r="750" spans="3:19" ht="14.25" x14ac:dyDescent="0.2">
      <c r="C750" s="14"/>
      <c r="D750" s="17"/>
      <c r="E750" s="17"/>
      <c r="F750" s="42"/>
      <c r="G750" s="35"/>
      <c r="H750" s="35"/>
      <c r="N750" s="17"/>
      <c r="O750" s="17"/>
      <c r="P750" s="17"/>
      <c r="Q750" s="17"/>
      <c r="R750" s="18"/>
      <c r="S750" s="18"/>
    </row>
    <row r="751" spans="3:19" ht="14.25" x14ac:dyDescent="0.2">
      <c r="C751" s="14"/>
      <c r="D751" s="17"/>
      <c r="E751" s="17"/>
      <c r="F751" s="42"/>
      <c r="G751" s="35"/>
      <c r="H751" s="35"/>
      <c r="N751" s="17"/>
      <c r="O751" s="17"/>
      <c r="P751" s="17"/>
      <c r="Q751" s="17"/>
      <c r="R751" s="18"/>
      <c r="S751" s="18"/>
    </row>
    <row r="752" spans="3:19" ht="14.25" x14ac:dyDescent="0.2">
      <c r="C752" s="14"/>
      <c r="D752" s="17"/>
      <c r="E752" s="17"/>
      <c r="F752" s="42"/>
      <c r="G752" s="35"/>
      <c r="H752" s="35"/>
      <c r="N752" s="17"/>
      <c r="O752" s="17"/>
      <c r="P752" s="17"/>
      <c r="Q752" s="17"/>
      <c r="R752" s="18"/>
      <c r="S752" s="18"/>
    </row>
    <row r="753" spans="3:19" ht="14.25" x14ac:dyDescent="0.2">
      <c r="C753" s="14"/>
      <c r="D753" s="17"/>
      <c r="E753" s="17"/>
      <c r="F753" s="42"/>
      <c r="G753" s="35"/>
      <c r="H753" s="35"/>
      <c r="N753" s="17"/>
      <c r="O753" s="17"/>
      <c r="P753" s="17"/>
      <c r="Q753" s="17"/>
      <c r="R753" s="18"/>
      <c r="S753" s="18"/>
    </row>
    <row r="754" spans="3:19" ht="14.25" x14ac:dyDescent="0.2">
      <c r="C754" s="14"/>
      <c r="D754" s="17"/>
      <c r="E754" s="17"/>
      <c r="F754" s="42"/>
      <c r="G754" s="35"/>
      <c r="H754" s="35"/>
      <c r="N754" s="17"/>
      <c r="O754" s="17"/>
      <c r="P754" s="17"/>
      <c r="Q754" s="17"/>
      <c r="R754" s="18"/>
      <c r="S754" s="18"/>
    </row>
    <row r="755" spans="3:19" ht="14.25" x14ac:dyDescent="0.2">
      <c r="C755" s="14"/>
      <c r="D755" s="17"/>
      <c r="E755" s="17"/>
      <c r="F755" s="42"/>
      <c r="G755" s="35"/>
      <c r="H755" s="35"/>
      <c r="N755" s="17"/>
      <c r="O755" s="17"/>
      <c r="P755" s="17"/>
      <c r="Q755" s="17"/>
      <c r="R755" s="18"/>
      <c r="S755" s="18"/>
    </row>
    <row r="756" spans="3:19" ht="14.25" x14ac:dyDescent="0.2">
      <c r="C756" s="14"/>
      <c r="D756" s="17"/>
      <c r="E756" s="17"/>
      <c r="F756" s="42"/>
      <c r="G756" s="35"/>
      <c r="H756" s="35"/>
      <c r="N756" s="17"/>
      <c r="O756" s="17"/>
      <c r="P756" s="17"/>
      <c r="Q756" s="17"/>
      <c r="R756" s="18"/>
      <c r="S756" s="18"/>
    </row>
    <row r="757" spans="3:19" ht="14.25" x14ac:dyDescent="0.2">
      <c r="C757" s="14"/>
      <c r="D757" s="17"/>
      <c r="E757" s="17"/>
      <c r="F757" s="42"/>
      <c r="G757" s="35"/>
      <c r="H757" s="35"/>
      <c r="N757" s="17"/>
      <c r="O757" s="17"/>
      <c r="P757" s="17"/>
      <c r="Q757" s="17"/>
      <c r="R757" s="18"/>
      <c r="S757" s="18"/>
    </row>
    <row r="758" spans="3:19" ht="14.25" x14ac:dyDescent="0.2">
      <c r="C758" s="14"/>
      <c r="D758" s="17"/>
      <c r="E758" s="17"/>
      <c r="F758" s="42"/>
      <c r="G758" s="35"/>
      <c r="H758" s="35"/>
      <c r="N758" s="17"/>
      <c r="O758" s="17"/>
      <c r="P758" s="17"/>
      <c r="Q758" s="17"/>
      <c r="R758" s="18"/>
      <c r="S758" s="18"/>
    </row>
    <row r="759" spans="3:19" ht="14.25" x14ac:dyDescent="0.2">
      <c r="C759" s="14"/>
      <c r="D759" s="17"/>
      <c r="E759" s="17"/>
      <c r="F759" s="42"/>
      <c r="G759" s="35"/>
      <c r="H759" s="35"/>
      <c r="N759" s="17"/>
      <c r="O759" s="17"/>
      <c r="P759" s="17"/>
      <c r="Q759" s="17"/>
      <c r="R759" s="18"/>
      <c r="S759" s="18"/>
    </row>
    <row r="760" spans="3:19" ht="14.25" x14ac:dyDescent="0.2">
      <c r="C760" s="14"/>
      <c r="D760" s="17"/>
      <c r="E760" s="17"/>
      <c r="F760" s="42"/>
      <c r="G760" s="35"/>
      <c r="H760" s="35"/>
      <c r="N760" s="17"/>
      <c r="O760" s="17"/>
      <c r="P760" s="17"/>
      <c r="Q760" s="17"/>
      <c r="R760" s="18"/>
      <c r="S760" s="18"/>
    </row>
    <row r="761" spans="3:19" ht="14.25" x14ac:dyDescent="0.2">
      <c r="C761" s="14"/>
      <c r="D761" s="17"/>
      <c r="E761" s="17"/>
      <c r="F761" s="42"/>
      <c r="G761" s="35"/>
      <c r="H761" s="35"/>
      <c r="N761" s="17"/>
      <c r="O761" s="17"/>
      <c r="P761" s="17"/>
      <c r="Q761" s="17"/>
      <c r="R761" s="18"/>
      <c r="S761" s="18"/>
    </row>
    <row r="762" spans="3:19" ht="14.25" x14ac:dyDescent="0.2">
      <c r="C762" s="14"/>
      <c r="D762" s="17"/>
      <c r="E762" s="17"/>
      <c r="F762" s="42"/>
      <c r="G762" s="35"/>
      <c r="H762" s="35"/>
      <c r="N762" s="17"/>
      <c r="O762" s="17"/>
      <c r="P762" s="17"/>
      <c r="Q762" s="17"/>
      <c r="R762" s="18"/>
      <c r="S762" s="18"/>
    </row>
    <row r="763" spans="3:19" ht="14.25" x14ac:dyDescent="0.2">
      <c r="C763" s="14"/>
      <c r="D763" s="17"/>
      <c r="E763" s="17"/>
      <c r="F763" s="42"/>
      <c r="G763" s="35"/>
      <c r="H763" s="35"/>
      <c r="N763" s="17"/>
      <c r="O763" s="17"/>
      <c r="P763" s="17"/>
      <c r="Q763" s="17"/>
      <c r="R763" s="18"/>
      <c r="S763" s="18"/>
    </row>
    <row r="764" spans="3:19" ht="14.25" x14ac:dyDescent="0.2">
      <c r="C764" s="14"/>
      <c r="D764" s="17"/>
      <c r="E764" s="17"/>
      <c r="F764" s="42"/>
      <c r="G764" s="35"/>
      <c r="H764" s="35"/>
      <c r="N764" s="17"/>
      <c r="O764" s="17"/>
      <c r="P764" s="17"/>
      <c r="Q764" s="17"/>
      <c r="R764" s="18"/>
      <c r="S764" s="18"/>
    </row>
    <row r="765" spans="3:19" ht="14.25" x14ac:dyDescent="0.2">
      <c r="C765" s="14"/>
      <c r="D765" s="17"/>
      <c r="E765" s="17"/>
      <c r="F765" s="42"/>
      <c r="G765" s="35"/>
      <c r="H765" s="35"/>
      <c r="N765" s="17"/>
      <c r="O765" s="17"/>
      <c r="P765" s="17"/>
      <c r="Q765" s="17"/>
      <c r="R765" s="18"/>
      <c r="S765" s="18"/>
    </row>
    <row r="766" spans="3:19" ht="14.25" x14ac:dyDescent="0.2">
      <c r="C766" s="14"/>
      <c r="D766" s="17"/>
      <c r="E766" s="17"/>
      <c r="F766" s="42"/>
      <c r="G766" s="35"/>
      <c r="H766" s="35"/>
      <c r="N766" s="17"/>
      <c r="O766" s="17"/>
      <c r="P766" s="17"/>
      <c r="Q766" s="17"/>
      <c r="R766" s="18"/>
      <c r="S766" s="18"/>
    </row>
    <row r="767" spans="3:19" ht="14.25" x14ac:dyDescent="0.2">
      <c r="C767" s="14"/>
      <c r="D767" s="17"/>
      <c r="E767" s="17"/>
      <c r="F767" s="42"/>
      <c r="G767" s="35"/>
      <c r="H767" s="35"/>
      <c r="N767" s="17"/>
      <c r="O767" s="17"/>
      <c r="P767" s="17"/>
      <c r="Q767" s="17"/>
      <c r="R767" s="18"/>
      <c r="S767" s="18"/>
    </row>
    <row r="768" spans="3:19" ht="14.25" x14ac:dyDescent="0.2">
      <c r="C768" s="14"/>
      <c r="D768" s="17"/>
      <c r="E768" s="17"/>
      <c r="F768" s="42"/>
      <c r="G768" s="35"/>
      <c r="H768" s="35"/>
      <c r="N768" s="17"/>
      <c r="O768" s="17"/>
      <c r="P768" s="17"/>
      <c r="Q768" s="17"/>
      <c r="R768" s="18"/>
      <c r="S768" s="18"/>
    </row>
    <row r="769" spans="3:19" ht="14.25" x14ac:dyDescent="0.2">
      <c r="C769" s="14"/>
      <c r="D769" s="17"/>
      <c r="E769" s="17"/>
      <c r="F769" s="42"/>
      <c r="G769" s="35"/>
      <c r="H769" s="35"/>
      <c r="N769" s="17"/>
      <c r="O769" s="17"/>
      <c r="P769" s="17"/>
      <c r="Q769" s="17"/>
      <c r="R769" s="18"/>
      <c r="S769" s="18"/>
    </row>
    <row r="770" spans="3:19" ht="14.25" x14ac:dyDescent="0.2">
      <c r="C770" s="14"/>
      <c r="D770" s="17"/>
      <c r="E770" s="17"/>
      <c r="F770" s="42"/>
      <c r="G770" s="35"/>
      <c r="H770" s="35"/>
      <c r="N770" s="17"/>
      <c r="O770" s="17"/>
      <c r="P770" s="17"/>
      <c r="Q770" s="17"/>
      <c r="R770" s="18"/>
      <c r="S770" s="18"/>
    </row>
    <row r="771" spans="3:19" ht="14.25" x14ac:dyDescent="0.2">
      <c r="C771" s="14"/>
      <c r="D771" s="17"/>
      <c r="E771" s="17"/>
      <c r="F771" s="42"/>
      <c r="G771" s="35"/>
      <c r="H771" s="35"/>
      <c r="N771" s="17"/>
      <c r="O771" s="17"/>
      <c r="P771" s="17"/>
      <c r="Q771" s="17"/>
      <c r="R771" s="18"/>
      <c r="S771" s="18"/>
    </row>
    <row r="772" spans="3:19" ht="14.25" x14ac:dyDescent="0.2">
      <c r="C772" s="14"/>
      <c r="D772" s="17"/>
      <c r="E772" s="17"/>
      <c r="F772" s="42"/>
      <c r="G772" s="35"/>
      <c r="H772" s="35"/>
      <c r="N772" s="17"/>
      <c r="O772" s="17"/>
      <c r="P772" s="17"/>
      <c r="Q772" s="17"/>
      <c r="R772" s="18"/>
      <c r="S772" s="18"/>
    </row>
    <row r="773" spans="3:19" ht="14.25" x14ac:dyDescent="0.2">
      <c r="C773" s="14"/>
      <c r="D773" s="17"/>
      <c r="E773" s="17"/>
      <c r="F773" s="42"/>
      <c r="G773" s="35"/>
      <c r="H773" s="35"/>
      <c r="N773" s="17"/>
      <c r="O773" s="17"/>
      <c r="P773" s="17"/>
      <c r="Q773" s="17"/>
      <c r="R773" s="18"/>
      <c r="S773" s="18"/>
    </row>
    <row r="774" spans="3:19" ht="14.25" x14ac:dyDescent="0.2">
      <c r="C774" s="14"/>
      <c r="D774" s="17"/>
      <c r="E774" s="17"/>
      <c r="F774" s="42"/>
      <c r="G774" s="35"/>
      <c r="H774" s="35"/>
      <c r="N774" s="17"/>
      <c r="O774" s="17"/>
      <c r="P774" s="17"/>
      <c r="Q774" s="17"/>
      <c r="R774" s="18"/>
      <c r="S774" s="18"/>
    </row>
    <row r="775" spans="3:19" ht="14.25" x14ac:dyDescent="0.2">
      <c r="C775" s="14"/>
      <c r="D775" s="17"/>
      <c r="E775" s="17"/>
      <c r="F775" s="42"/>
      <c r="G775" s="35"/>
      <c r="H775" s="35"/>
      <c r="N775" s="17"/>
      <c r="O775" s="17"/>
      <c r="P775" s="17"/>
      <c r="Q775" s="17"/>
      <c r="R775" s="18"/>
      <c r="S775" s="18"/>
    </row>
    <row r="776" spans="3:19" ht="14.25" x14ac:dyDescent="0.2">
      <c r="C776" s="14"/>
      <c r="D776" s="17"/>
      <c r="E776" s="17"/>
      <c r="F776" s="42"/>
      <c r="G776" s="35"/>
      <c r="H776" s="35"/>
      <c r="N776" s="17"/>
      <c r="O776" s="17"/>
      <c r="P776" s="17"/>
      <c r="Q776" s="17"/>
      <c r="R776" s="18"/>
      <c r="S776" s="18"/>
    </row>
    <row r="777" spans="3:19" ht="14.25" x14ac:dyDescent="0.2">
      <c r="C777" s="14"/>
      <c r="D777" s="17"/>
      <c r="E777" s="17"/>
      <c r="F777" s="42"/>
      <c r="G777" s="35"/>
      <c r="H777" s="35"/>
      <c r="N777" s="17"/>
      <c r="O777" s="17"/>
      <c r="P777" s="17"/>
      <c r="Q777" s="17"/>
      <c r="R777" s="18"/>
      <c r="S777" s="18"/>
    </row>
    <row r="778" spans="3:19" ht="14.25" x14ac:dyDescent="0.2">
      <c r="C778" s="14"/>
      <c r="D778" s="17"/>
      <c r="E778" s="17"/>
      <c r="F778" s="42"/>
      <c r="G778" s="35"/>
      <c r="H778" s="35"/>
      <c r="N778" s="17"/>
      <c r="O778" s="17"/>
      <c r="P778" s="17"/>
      <c r="Q778" s="17"/>
      <c r="R778" s="18"/>
      <c r="S778" s="18"/>
    </row>
    <row r="779" spans="3:19" ht="14.25" x14ac:dyDescent="0.2">
      <c r="C779" s="14"/>
      <c r="D779" s="17"/>
      <c r="E779" s="17"/>
      <c r="F779" s="42"/>
      <c r="G779" s="35"/>
      <c r="H779" s="35"/>
      <c r="N779" s="17"/>
      <c r="O779" s="17"/>
      <c r="P779" s="17"/>
      <c r="Q779" s="17"/>
      <c r="R779" s="18"/>
      <c r="S779" s="18"/>
    </row>
    <row r="780" spans="3:19" ht="14.25" x14ac:dyDescent="0.2">
      <c r="C780" s="14"/>
      <c r="D780" s="17"/>
      <c r="E780" s="17"/>
      <c r="F780" s="42"/>
      <c r="G780" s="35"/>
      <c r="H780" s="35"/>
      <c r="N780" s="17"/>
      <c r="O780" s="17"/>
      <c r="P780" s="17"/>
      <c r="Q780" s="17"/>
      <c r="R780" s="18"/>
      <c r="S780" s="18"/>
    </row>
    <row r="781" spans="3:19" ht="14.25" x14ac:dyDescent="0.2">
      <c r="C781" s="14"/>
      <c r="D781" s="17"/>
      <c r="E781" s="17"/>
      <c r="F781" s="42"/>
      <c r="G781" s="35"/>
      <c r="H781" s="35"/>
      <c r="N781" s="17"/>
      <c r="O781" s="17"/>
      <c r="P781" s="17"/>
      <c r="Q781" s="17"/>
      <c r="R781" s="18"/>
      <c r="S781" s="18"/>
    </row>
    <row r="782" spans="3:19" ht="14.25" x14ac:dyDescent="0.2">
      <c r="C782" s="14"/>
      <c r="D782" s="17"/>
      <c r="E782" s="17"/>
      <c r="F782" s="42"/>
      <c r="G782" s="35"/>
      <c r="H782" s="35"/>
      <c r="N782" s="17"/>
      <c r="O782" s="17"/>
      <c r="P782" s="17"/>
      <c r="Q782" s="17"/>
      <c r="R782" s="18"/>
      <c r="S782" s="18"/>
    </row>
    <row r="783" spans="3:19" ht="14.25" x14ac:dyDescent="0.2">
      <c r="C783" s="14"/>
      <c r="D783" s="17"/>
      <c r="E783" s="17"/>
      <c r="F783" s="42"/>
      <c r="G783" s="35"/>
      <c r="H783" s="35"/>
      <c r="N783" s="17"/>
      <c r="O783" s="17"/>
      <c r="P783" s="17"/>
      <c r="Q783" s="17"/>
      <c r="R783" s="18"/>
      <c r="S783" s="18"/>
    </row>
    <row r="784" spans="3:19" ht="14.25" x14ac:dyDescent="0.2">
      <c r="C784" s="14"/>
      <c r="D784" s="17"/>
      <c r="E784" s="17"/>
      <c r="F784" s="42"/>
      <c r="G784" s="35"/>
      <c r="H784" s="35"/>
      <c r="N784" s="17"/>
      <c r="O784" s="17"/>
      <c r="P784" s="17"/>
      <c r="Q784" s="17"/>
      <c r="R784" s="18"/>
      <c r="S784" s="18"/>
    </row>
    <row r="785" spans="3:19" ht="14.25" x14ac:dyDescent="0.2">
      <c r="C785" s="14"/>
      <c r="D785" s="17"/>
      <c r="E785" s="17"/>
      <c r="F785" s="42"/>
      <c r="G785" s="35"/>
      <c r="H785" s="35"/>
      <c r="N785" s="17"/>
      <c r="O785" s="17"/>
      <c r="P785" s="17"/>
      <c r="Q785" s="17"/>
      <c r="R785" s="18"/>
      <c r="S785" s="18"/>
    </row>
    <row r="786" spans="3:19" ht="14.25" x14ac:dyDescent="0.2">
      <c r="C786" s="14"/>
      <c r="D786" s="17"/>
      <c r="E786" s="17"/>
      <c r="F786" s="42"/>
      <c r="G786" s="35"/>
      <c r="H786" s="35"/>
      <c r="N786" s="17"/>
      <c r="O786" s="17"/>
      <c r="P786" s="17"/>
      <c r="Q786" s="17"/>
      <c r="R786" s="18"/>
      <c r="S786" s="18"/>
    </row>
    <row r="787" spans="3:19" ht="14.25" x14ac:dyDescent="0.2">
      <c r="C787" s="14"/>
      <c r="D787" s="17"/>
      <c r="E787" s="17"/>
      <c r="F787" s="42"/>
      <c r="G787" s="35"/>
      <c r="H787" s="35"/>
      <c r="N787" s="17"/>
      <c r="O787" s="17"/>
      <c r="P787" s="17"/>
      <c r="Q787" s="17"/>
      <c r="R787" s="18"/>
      <c r="S787" s="18"/>
    </row>
    <row r="788" spans="3:19" ht="14.25" x14ac:dyDescent="0.2">
      <c r="C788" s="14"/>
      <c r="D788" s="17"/>
      <c r="E788" s="17"/>
      <c r="F788" s="42"/>
      <c r="G788" s="35"/>
      <c r="H788" s="35"/>
      <c r="N788" s="17"/>
      <c r="O788" s="17"/>
      <c r="P788" s="17"/>
      <c r="Q788" s="17"/>
      <c r="R788" s="18"/>
      <c r="S788" s="18"/>
    </row>
    <row r="789" spans="3:19" ht="14.25" x14ac:dyDescent="0.2">
      <c r="C789" s="14"/>
      <c r="D789" s="17"/>
      <c r="E789" s="17"/>
      <c r="F789" s="42"/>
      <c r="G789" s="35"/>
      <c r="H789" s="35"/>
      <c r="N789" s="17"/>
      <c r="O789" s="17"/>
      <c r="P789" s="17"/>
      <c r="Q789" s="17"/>
      <c r="R789" s="18"/>
      <c r="S789" s="18"/>
    </row>
    <row r="790" spans="3:19" ht="14.25" x14ac:dyDescent="0.2">
      <c r="C790" s="14"/>
      <c r="D790" s="17"/>
      <c r="E790" s="17"/>
      <c r="F790" s="42"/>
      <c r="G790" s="35"/>
      <c r="H790" s="35"/>
      <c r="N790" s="17"/>
      <c r="O790" s="17"/>
      <c r="P790" s="17"/>
      <c r="Q790" s="17"/>
      <c r="R790" s="18"/>
      <c r="S790" s="18"/>
    </row>
    <row r="791" spans="3:19" ht="14.25" x14ac:dyDescent="0.2">
      <c r="C791" s="14"/>
      <c r="D791" s="17"/>
      <c r="E791" s="17"/>
      <c r="F791" s="42"/>
      <c r="G791" s="35"/>
      <c r="H791" s="35"/>
      <c r="N791" s="17"/>
      <c r="O791" s="17"/>
      <c r="P791" s="17"/>
      <c r="Q791" s="17"/>
      <c r="R791" s="18"/>
      <c r="S791" s="18"/>
    </row>
    <row r="792" spans="3:19" ht="14.25" x14ac:dyDescent="0.2">
      <c r="C792" s="14"/>
      <c r="D792" s="17"/>
      <c r="E792" s="17"/>
      <c r="F792" s="42"/>
      <c r="G792" s="35"/>
      <c r="H792" s="35"/>
      <c r="N792" s="17"/>
      <c r="O792" s="17"/>
      <c r="P792" s="17"/>
      <c r="Q792" s="17"/>
      <c r="R792" s="18"/>
      <c r="S792" s="18"/>
    </row>
    <row r="793" spans="3:19" ht="14.25" x14ac:dyDescent="0.2">
      <c r="C793" s="14"/>
      <c r="D793" s="17"/>
      <c r="E793" s="17"/>
      <c r="F793" s="42"/>
      <c r="G793" s="35"/>
      <c r="H793" s="35"/>
      <c r="N793" s="17"/>
      <c r="O793" s="17"/>
      <c r="P793" s="17"/>
      <c r="Q793" s="17"/>
      <c r="R793" s="18"/>
      <c r="S793" s="18"/>
    </row>
    <row r="794" spans="3:19" ht="14.25" x14ac:dyDescent="0.2">
      <c r="C794" s="14"/>
      <c r="D794" s="17"/>
      <c r="E794" s="17"/>
      <c r="F794" s="42"/>
      <c r="G794" s="35"/>
      <c r="H794" s="35"/>
      <c r="N794" s="17"/>
      <c r="O794" s="17"/>
      <c r="P794" s="17"/>
      <c r="Q794" s="17"/>
      <c r="R794" s="18"/>
      <c r="S794" s="18"/>
    </row>
    <row r="795" spans="3:19" ht="14.25" x14ac:dyDescent="0.2">
      <c r="C795" s="14"/>
      <c r="D795" s="17"/>
      <c r="E795" s="17"/>
      <c r="F795" s="42"/>
      <c r="G795" s="35"/>
      <c r="H795" s="35"/>
      <c r="N795" s="17"/>
      <c r="O795" s="17"/>
      <c r="P795" s="17"/>
      <c r="Q795" s="17"/>
      <c r="R795" s="18"/>
      <c r="S795" s="18"/>
    </row>
    <row r="796" spans="3:19" ht="14.25" x14ac:dyDescent="0.2">
      <c r="C796" s="14"/>
      <c r="D796" s="17"/>
      <c r="E796" s="17"/>
      <c r="F796" s="42"/>
      <c r="G796" s="35"/>
      <c r="H796" s="35"/>
      <c r="N796" s="17"/>
      <c r="O796" s="17"/>
      <c r="P796" s="17"/>
      <c r="Q796" s="17"/>
      <c r="R796" s="18"/>
      <c r="S796" s="18"/>
    </row>
    <row r="797" spans="3:19" ht="14.25" x14ac:dyDescent="0.2">
      <c r="C797" s="14"/>
      <c r="D797" s="17"/>
      <c r="E797" s="17"/>
      <c r="F797" s="42"/>
      <c r="G797" s="35"/>
      <c r="H797" s="35"/>
      <c r="N797" s="17"/>
      <c r="O797" s="17"/>
      <c r="P797" s="17"/>
      <c r="Q797" s="17"/>
      <c r="R797" s="18"/>
      <c r="S797" s="18"/>
    </row>
    <row r="798" spans="3:19" ht="14.25" x14ac:dyDescent="0.2">
      <c r="C798" s="14"/>
      <c r="D798" s="17"/>
      <c r="E798" s="17"/>
      <c r="F798" s="42"/>
      <c r="G798" s="35"/>
      <c r="H798" s="35"/>
      <c r="N798" s="17"/>
      <c r="O798" s="17"/>
      <c r="P798" s="17"/>
      <c r="Q798" s="17"/>
      <c r="R798" s="18"/>
      <c r="S798" s="18"/>
    </row>
    <row r="799" spans="3:19" ht="14.25" x14ac:dyDescent="0.2">
      <c r="C799" s="14"/>
      <c r="D799" s="17"/>
      <c r="E799" s="17"/>
      <c r="F799" s="42"/>
      <c r="G799" s="35"/>
      <c r="H799" s="35"/>
      <c r="N799" s="17"/>
      <c r="O799" s="17"/>
      <c r="P799" s="17"/>
      <c r="Q799" s="17"/>
      <c r="R799" s="18"/>
      <c r="S799" s="18"/>
    </row>
    <row r="800" spans="3:19" ht="14.25" x14ac:dyDescent="0.2">
      <c r="C800" s="14"/>
      <c r="D800" s="17"/>
      <c r="E800" s="17"/>
      <c r="F800" s="42"/>
      <c r="G800" s="35"/>
      <c r="H800" s="35"/>
      <c r="N800" s="17"/>
      <c r="O800" s="17"/>
      <c r="P800" s="17"/>
      <c r="Q800" s="17"/>
      <c r="R800" s="18"/>
      <c r="S800" s="18"/>
    </row>
    <row r="801" spans="3:19" ht="14.25" x14ac:dyDescent="0.2">
      <c r="C801" s="14"/>
      <c r="D801" s="17"/>
      <c r="E801" s="17"/>
      <c r="F801" s="42"/>
      <c r="G801" s="35"/>
      <c r="H801" s="35"/>
      <c r="N801" s="17"/>
      <c r="O801" s="17"/>
      <c r="P801" s="17"/>
      <c r="Q801" s="17"/>
      <c r="R801" s="18"/>
      <c r="S801" s="18"/>
    </row>
    <row r="802" spans="3:19" ht="14.25" x14ac:dyDescent="0.2">
      <c r="C802" s="14"/>
      <c r="D802" s="17"/>
      <c r="E802" s="17"/>
      <c r="F802" s="42"/>
      <c r="G802" s="35"/>
      <c r="H802" s="35"/>
      <c r="N802" s="17"/>
      <c r="O802" s="17"/>
      <c r="P802" s="17"/>
      <c r="Q802" s="17"/>
      <c r="R802" s="18"/>
      <c r="S802" s="18"/>
    </row>
    <row r="803" spans="3:19" ht="14.25" x14ac:dyDescent="0.2">
      <c r="C803" s="14"/>
      <c r="D803" s="17"/>
      <c r="E803" s="17"/>
      <c r="F803" s="42"/>
      <c r="G803" s="35"/>
      <c r="H803" s="35"/>
      <c r="N803" s="17"/>
      <c r="O803" s="17"/>
      <c r="P803" s="17"/>
      <c r="Q803" s="17"/>
      <c r="R803" s="18"/>
      <c r="S803" s="18"/>
    </row>
    <row r="804" spans="3:19" ht="14.25" x14ac:dyDescent="0.2">
      <c r="C804" s="14"/>
      <c r="D804" s="17"/>
      <c r="E804" s="17"/>
      <c r="F804" s="42"/>
      <c r="G804" s="35"/>
      <c r="H804" s="35"/>
      <c r="N804" s="17"/>
      <c r="O804" s="17"/>
      <c r="P804" s="17"/>
      <c r="Q804" s="17"/>
      <c r="R804" s="18"/>
      <c r="S804" s="18"/>
    </row>
    <row r="805" spans="3:19" ht="14.25" x14ac:dyDescent="0.2">
      <c r="C805" s="14"/>
      <c r="D805" s="17"/>
      <c r="E805" s="17"/>
      <c r="F805" s="42"/>
      <c r="G805" s="35"/>
      <c r="H805" s="35"/>
      <c r="N805" s="17"/>
      <c r="O805" s="17"/>
      <c r="P805" s="17"/>
      <c r="Q805" s="17"/>
      <c r="R805" s="18"/>
      <c r="S805" s="18"/>
    </row>
    <row r="806" spans="3:19" ht="14.25" x14ac:dyDescent="0.2">
      <c r="C806" s="14"/>
      <c r="D806" s="17"/>
      <c r="E806" s="17"/>
      <c r="F806" s="42"/>
      <c r="G806" s="35"/>
      <c r="H806" s="35"/>
      <c r="N806" s="17"/>
      <c r="O806" s="17"/>
      <c r="P806" s="17"/>
      <c r="Q806" s="17"/>
      <c r="R806" s="18"/>
      <c r="S806" s="18"/>
    </row>
    <row r="807" spans="3:19" ht="14.25" x14ac:dyDescent="0.2">
      <c r="C807" s="14"/>
      <c r="D807" s="17"/>
      <c r="E807" s="17"/>
      <c r="F807" s="42"/>
      <c r="G807" s="35"/>
      <c r="H807" s="35"/>
      <c r="N807" s="17"/>
      <c r="O807" s="17"/>
      <c r="P807" s="17"/>
      <c r="Q807" s="17"/>
      <c r="R807" s="18"/>
      <c r="S807" s="18"/>
    </row>
    <row r="808" spans="3:19" ht="14.25" x14ac:dyDescent="0.2">
      <c r="C808" s="14"/>
      <c r="D808" s="17"/>
      <c r="E808" s="17"/>
      <c r="F808" s="42"/>
      <c r="G808" s="35"/>
      <c r="H808" s="35"/>
      <c r="N808" s="17"/>
      <c r="O808" s="17"/>
      <c r="P808" s="17"/>
      <c r="Q808" s="17"/>
      <c r="R808" s="18"/>
      <c r="S808" s="18"/>
    </row>
    <row r="809" spans="3:19" ht="14.25" x14ac:dyDescent="0.2">
      <c r="C809" s="14"/>
      <c r="D809" s="17"/>
      <c r="E809" s="17"/>
      <c r="F809" s="42"/>
      <c r="G809" s="35"/>
      <c r="H809" s="35"/>
      <c r="N809" s="17"/>
      <c r="O809" s="17"/>
      <c r="P809" s="17"/>
      <c r="Q809" s="17"/>
      <c r="R809" s="18"/>
      <c r="S809" s="18"/>
    </row>
    <row r="810" spans="3:19" ht="14.25" x14ac:dyDescent="0.2">
      <c r="C810" s="14"/>
      <c r="D810" s="17"/>
      <c r="E810" s="17"/>
      <c r="F810" s="42"/>
      <c r="G810" s="35"/>
      <c r="H810" s="35"/>
      <c r="N810" s="17"/>
      <c r="O810" s="17"/>
      <c r="P810" s="17"/>
      <c r="Q810" s="17"/>
      <c r="R810" s="18"/>
      <c r="S810" s="18"/>
    </row>
    <row r="811" spans="3:19" ht="14.25" x14ac:dyDescent="0.2">
      <c r="C811" s="14"/>
      <c r="D811" s="17"/>
      <c r="E811" s="17"/>
      <c r="F811" s="42"/>
      <c r="G811" s="35"/>
      <c r="H811" s="35"/>
      <c r="N811" s="17"/>
      <c r="O811" s="17"/>
      <c r="P811" s="17"/>
      <c r="Q811" s="17"/>
      <c r="R811" s="18"/>
      <c r="S811" s="18"/>
    </row>
    <row r="812" spans="3:19" ht="14.25" x14ac:dyDescent="0.2">
      <c r="C812" s="14"/>
      <c r="D812" s="17"/>
      <c r="E812" s="17"/>
      <c r="F812" s="42"/>
      <c r="G812" s="35"/>
      <c r="H812" s="35"/>
      <c r="N812" s="17"/>
      <c r="O812" s="17"/>
      <c r="P812" s="17"/>
      <c r="Q812" s="17"/>
      <c r="R812" s="18"/>
      <c r="S812" s="18"/>
    </row>
    <row r="813" spans="3:19" ht="14.25" x14ac:dyDescent="0.2">
      <c r="C813" s="14"/>
      <c r="D813" s="17"/>
      <c r="E813" s="17"/>
      <c r="F813" s="42"/>
      <c r="G813" s="35"/>
      <c r="H813" s="35"/>
      <c r="N813" s="17"/>
      <c r="O813" s="17"/>
      <c r="P813" s="17"/>
      <c r="Q813" s="17"/>
      <c r="R813" s="18"/>
      <c r="S813" s="18"/>
    </row>
    <row r="814" spans="3:19" ht="14.25" x14ac:dyDescent="0.2">
      <c r="C814" s="14"/>
      <c r="D814" s="17"/>
      <c r="E814" s="17"/>
      <c r="F814" s="42"/>
      <c r="G814" s="35"/>
      <c r="H814" s="35"/>
      <c r="N814" s="17"/>
      <c r="O814" s="17"/>
      <c r="P814" s="17"/>
      <c r="Q814" s="17"/>
      <c r="R814" s="18"/>
      <c r="S814" s="18"/>
    </row>
    <row r="815" spans="3:19" ht="14.25" x14ac:dyDescent="0.2">
      <c r="C815" s="14"/>
      <c r="D815" s="17"/>
      <c r="E815" s="17"/>
      <c r="F815" s="42"/>
      <c r="G815" s="35"/>
      <c r="H815" s="35"/>
      <c r="N815" s="17"/>
      <c r="O815" s="17"/>
      <c r="P815" s="17"/>
      <c r="Q815" s="17"/>
      <c r="R815" s="18"/>
      <c r="S815" s="18"/>
    </row>
    <row r="816" spans="3:19" ht="14.25" x14ac:dyDescent="0.2">
      <c r="C816" s="14"/>
      <c r="D816" s="17"/>
      <c r="E816" s="17"/>
      <c r="F816" s="42"/>
      <c r="G816" s="35"/>
      <c r="H816" s="35"/>
      <c r="N816" s="17"/>
      <c r="O816" s="17"/>
      <c r="P816" s="17"/>
      <c r="Q816" s="17"/>
      <c r="R816" s="18"/>
      <c r="S816" s="18"/>
    </row>
    <row r="817" spans="3:19" ht="14.25" x14ac:dyDescent="0.2">
      <c r="C817" s="14"/>
      <c r="D817" s="17"/>
      <c r="E817" s="17"/>
      <c r="F817" s="42"/>
      <c r="G817" s="35"/>
      <c r="H817" s="35"/>
      <c r="N817" s="17"/>
      <c r="O817" s="17"/>
      <c r="P817" s="17"/>
      <c r="Q817" s="17"/>
      <c r="R817" s="18"/>
      <c r="S817" s="18"/>
    </row>
    <row r="818" spans="3:19" ht="14.25" x14ac:dyDescent="0.2">
      <c r="C818" s="14"/>
      <c r="D818" s="17"/>
      <c r="E818" s="17"/>
      <c r="F818" s="42"/>
      <c r="G818" s="35"/>
      <c r="H818" s="35"/>
      <c r="N818" s="17"/>
      <c r="O818" s="17"/>
      <c r="P818" s="17"/>
      <c r="Q818" s="17"/>
      <c r="R818" s="18"/>
      <c r="S818" s="18"/>
    </row>
    <row r="819" spans="3:19" ht="14.25" x14ac:dyDescent="0.2">
      <c r="C819" s="14"/>
      <c r="D819" s="17"/>
      <c r="E819" s="17"/>
      <c r="F819" s="42"/>
      <c r="G819" s="35"/>
      <c r="H819" s="35"/>
      <c r="N819" s="17"/>
      <c r="O819" s="17"/>
      <c r="P819" s="17"/>
      <c r="Q819" s="17"/>
      <c r="R819" s="18"/>
      <c r="S819" s="18"/>
    </row>
    <row r="820" spans="3:19" ht="14.25" x14ac:dyDescent="0.2">
      <c r="C820" s="14"/>
      <c r="D820" s="17"/>
      <c r="E820" s="17"/>
      <c r="F820" s="42"/>
      <c r="G820" s="35"/>
      <c r="H820" s="35"/>
      <c r="N820" s="17"/>
      <c r="O820" s="17"/>
      <c r="P820" s="17"/>
      <c r="Q820" s="17"/>
      <c r="R820" s="18"/>
      <c r="S820" s="18"/>
    </row>
    <row r="821" spans="3:19" ht="14.25" x14ac:dyDescent="0.2">
      <c r="C821" s="14"/>
      <c r="D821" s="17"/>
      <c r="E821" s="17"/>
      <c r="F821" s="42"/>
      <c r="G821" s="35"/>
      <c r="H821" s="35"/>
      <c r="N821" s="17"/>
      <c r="O821" s="17"/>
      <c r="P821" s="17"/>
      <c r="Q821" s="17"/>
      <c r="R821" s="18"/>
      <c r="S821" s="18"/>
    </row>
    <row r="822" spans="3:19" ht="14.25" x14ac:dyDescent="0.2">
      <c r="C822" s="14"/>
      <c r="D822" s="17"/>
      <c r="E822" s="17"/>
      <c r="F822" s="42"/>
      <c r="G822" s="35"/>
      <c r="H822" s="35"/>
      <c r="N822" s="17"/>
      <c r="O822" s="17"/>
      <c r="P822" s="17"/>
      <c r="Q822" s="17"/>
      <c r="R822" s="18"/>
      <c r="S822" s="18"/>
    </row>
    <row r="823" spans="3:19" ht="14.25" x14ac:dyDescent="0.2">
      <c r="C823" s="14"/>
      <c r="D823" s="17"/>
      <c r="E823" s="17"/>
      <c r="F823" s="42"/>
      <c r="G823" s="35"/>
      <c r="H823" s="35"/>
      <c r="N823" s="17"/>
      <c r="O823" s="17"/>
      <c r="P823" s="17"/>
      <c r="Q823" s="17"/>
      <c r="R823" s="18"/>
      <c r="S823" s="18"/>
    </row>
    <row r="824" spans="3:19" ht="14.25" x14ac:dyDescent="0.2">
      <c r="C824" s="14"/>
      <c r="D824" s="17"/>
      <c r="E824" s="17"/>
      <c r="F824" s="42"/>
      <c r="G824" s="35"/>
      <c r="H824" s="35"/>
      <c r="N824" s="17"/>
      <c r="O824" s="17"/>
      <c r="P824" s="17"/>
      <c r="Q824" s="17"/>
      <c r="R824" s="18"/>
      <c r="S824" s="18"/>
    </row>
    <row r="825" spans="3:19" ht="14.25" x14ac:dyDescent="0.2">
      <c r="C825" s="14"/>
      <c r="D825" s="17"/>
      <c r="E825" s="17"/>
      <c r="F825" s="42"/>
      <c r="G825" s="35"/>
      <c r="H825" s="35"/>
      <c r="N825" s="17"/>
      <c r="O825" s="17"/>
      <c r="P825" s="17"/>
      <c r="Q825" s="17"/>
      <c r="R825" s="18"/>
      <c r="S825" s="18"/>
    </row>
    <row r="826" spans="3:19" ht="14.25" x14ac:dyDescent="0.2">
      <c r="C826" s="14"/>
      <c r="D826" s="17"/>
      <c r="E826" s="17"/>
      <c r="F826" s="42"/>
      <c r="G826" s="35"/>
      <c r="H826" s="35"/>
      <c r="N826" s="17"/>
      <c r="O826" s="17"/>
      <c r="P826" s="17"/>
      <c r="Q826" s="17"/>
      <c r="R826" s="18"/>
      <c r="S826" s="18"/>
    </row>
    <row r="827" spans="3:19" ht="14.25" x14ac:dyDescent="0.2">
      <c r="C827" s="14"/>
      <c r="D827" s="17"/>
      <c r="E827" s="17"/>
      <c r="F827" s="42"/>
      <c r="G827" s="35"/>
      <c r="H827" s="35"/>
      <c r="N827" s="17"/>
      <c r="O827" s="17"/>
      <c r="P827" s="17"/>
      <c r="Q827" s="17"/>
      <c r="R827" s="18"/>
      <c r="S827" s="18"/>
    </row>
    <row r="828" spans="3:19" ht="14.25" x14ac:dyDescent="0.2">
      <c r="C828" s="14"/>
      <c r="D828" s="17"/>
      <c r="E828" s="17"/>
      <c r="F828" s="42"/>
      <c r="G828" s="35"/>
      <c r="H828" s="35"/>
      <c r="N828" s="17"/>
      <c r="O828" s="17"/>
      <c r="P828" s="17"/>
      <c r="Q828" s="17"/>
      <c r="R828" s="18"/>
      <c r="S828" s="18"/>
    </row>
    <row r="829" spans="3:19" ht="14.25" x14ac:dyDescent="0.2">
      <c r="C829" s="14"/>
      <c r="D829" s="17"/>
      <c r="E829" s="17"/>
      <c r="F829" s="42"/>
      <c r="G829" s="35"/>
      <c r="H829" s="35"/>
      <c r="N829" s="17"/>
      <c r="O829" s="17"/>
      <c r="P829" s="17"/>
      <c r="Q829" s="17"/>
      <c r="R829" s="18"/>
      <c r="S829" s="18"/>
    </row>
    <row r="830" spans="3:19" ht="14.25" x14ac:dyDescent="0.2">
      <c r="C830" s="14"/>
      <c r="D830" s="17"/>
      <c r="E830" s="17"/>
      <c r="F830" s="42"/>
      <c r="G830" s="35"/>
      <c r="H830" s="35"/>
      <c r="N830" s="17"/>
      <c r="O830" s="17"/>
      <c r="P830" s="17"/>
      <c r="Q830" s="17"/>
      <c r="R830" s="18"/>
      <c r="S830" s="18"/>
    </row>
    <row r="831" spans="3:19" ht="14.25" x14ac:dyDescent="0.2">
      <c r="C831" s="14"/>
      <c r="D831" s="17"/>
      <c r="E831" s="17"/>
      <c r="F831" s="42"/>
      <c r="G831" s="35"/>
      <c r="H831" s="35"/>
      <c r="N831" s="17"/>
      <c r="O831" s="17"/>
      <c r="P831" s="17"/>
      <c r="Q831" s="17"/>
      <c r="R831" s="18"/>
      <c r="S831" s="18"/>
    </row>
    <row r="832" spans="3:19" ht="14.25" x14ac:dyDescent="0.2">
      <c r="C832" s="14"/>
      <c r="D832" s="17"/>
      <c r="E832" s="17"/>
      <c r="F832" s="42"/>
      <c r="G832" s="35"/>
      <c r="H832" s="35"/>
      <c r="N832" s="17"/>
      <c r="O832" s="17"/>
      <c r="P832" s="17"/>
      <c r="Q832" s="17"/>
      <c r="R832" s="18"/>
      <c r="S832" s="18"/>
    </row>
    <row r="833" spans="3:19" ht="14.25" x14ac:dyDescent="0.2">
      <c r="C833" s="14"/>
      <c r="D833" s="17"/>
      <c r="E833" s="17"/>
      <c r="F833" s="42"/>
      <c r="G833" s="35"/>
      <c r="H833" s="35"/>
      <c r="N833" s="17"/>
      <c r="O833" s="17"/>
      <c r="P833" s="17"/>
      <c r="Q833" s="17"/>
      <c r="R833" s="18"/>
      <c r="S833" s="18"/>
    </row>
    <row r="834" spans="3:19" ht="14.25" x14ac:dyDescent="0.2">
      <c r="C834" s="14"/>
      <c r="D834" s="17"/>
      <c r="E834" s="17"/>
      <c r="F834" s="42"/>
      <c r="G834" s="35"/>
      <c r="H834" s="35"/>
      <c r="N834" s="17"/>
      <c r="O834" s="17"/>
      <c r="P834" s="17"/>
      <c r="Q834" s="17"/>
      <c r="R834" s="18"/>
      <c r="S834" s="18"/>
    </row>
    <row r="835" spans="3:19" ht="14.25" x14ac:dyDescent="0.2">
      <c r="C835" s="14"/>
      <c r="D835" s="17"/>
      <c r="E835" s="17"/>
      <c r="F835" s="42"/>
      <c r="G835" s="35"/>
      <c r="H835" s="35"/>
      <c r="N835" s="17"/>
      <c r="O835" s="17"/>
      <c r="P835" s="17"/>
      <c r="Q835" s="17"/>
      <c r="R835" s="18"/>
      <c r="S835" s="18"/>
    </row>
    <row r="836" spans="3:19" ht="14.25" x14ac:dyDescent="0.2">
      <c r="C836" s="14"/>
      <c r="D836" s="17"/>
      <c r="E836" s="17"/>
      <c r="F836" s="42"/>
      <c r="G836" s="35"/>
      <c r="H836" s="35"/>
      <c r="N836" s="17"/>
      <c r="O836" s="17"/>
      <c r="P836" s="17"/>
      <c r="Q836" s="17"/>
      <c r="R836" s="18"/>
      <c r="S836" s="18"/>
    </row>
    <row r="837" spans="3:19" ht="14.25" x14ac:dyDescent="0.2">
      <c r="C837" s="14"/>
      <c r="D837" s="17"/>
      <c r="E837" s="17"/>
      <c r="F837" s="42"/>
      <c r="G837" s="35"/>
      <c r="H837" s="35"/>
      <c r="N837" s="17"/>
      <c r="O837" s="17"/>
      <c r="P837" s="17"/>
      <c r="Q837" s="17"/>
      <c r="R837" s="18"/>
      <c r="S837" s="18"/>
    </row>
    <row r="838" spans="3:19" ht="14.25" x14ac:dyDescent="0.2">
      <c r="C838" s="14"/>
      <c r="D838" s="17"/>
      <c r="E838" s="17"/>
      <c r="F838" s="42"/>
      <c r="G838" s="35"/>
      <c r="H838" s="35"/>
      <c r="N838" s="17"/>
      <c r="O838" s="17"/>
      <c r="P838" s="17"/>
      <c r="Q838" s="17"/>
      <c r="R838" s="18"/>
      <c r="S838" s="18"/>
    </row>
    <row r="839" spans="3:19" ht="14.25" x14ac:dyDescent="0.2">
      <c r="C839" s="14"/>
      <c r="D839" s="17"/>
      <c r="E839" s="17"/>
      <c r="F839" s="42"/>
      <c r="G839" s="35"/>
      <c r="H839" s="35"/>
      <c r="N839" s="17"/>
      <c r="O839" s="17"/>
      <c r="P839" s="17"/>
      <c r="Q839" s="17"/>
      <c r="R839" s="18"/>
      <c r="S839" s="18"/>
    </row>
    <row r="840" spans="3:19" ht="14.25" x14ac:dyDescent="0.2">
      <c r="C840" s="14"/>
      <c r="D840" s="17"/>
      <c r="E840" s="17"/>
      <c r="F840" s="42"/>
      <c r="G840" s="35"/>
      <c r="H840" s="35"/>
      <c r="N840" s="17"/>
      <c r="O840" s="17"/>
      <c r="P840" s="17"/>
      <c r="Q840" s="17"/>
      <c r="R840" s="18"/>
      <c r="S840" s="18"/>
    </row>
    <row r="841" spans="3:19" ht="14.25" x14ac:dyDescent="0.2">
      <c r="C841" s="14"/>
      <c r="D841" s="17"/>
      <c r="E841" s="17"/>
      <c r="F841" s="42"/>
      <c r="G841" s="35"/>
      <c r="H841" s="35"/>
      <c r="N841" s="17"/>
      <c r="O841" s="17"/>
      <c r="P841" s="17"/>
      <c r="Q841" s="17"/>
      <c r="R841" s="18"/>
      <c r="S841" s="18"/>
    </row>
    <row r="842" spans="3:19" ht="14.25" x14ac:dyDescent="0.2">
      <c r="C842" s="14"/>
      <c r="D842" s="17"/>
      <c r="E842" s="17"/>
      <c r="F842" s="42"/>
      <c r="G842" s="35"/>
      <c r="H842" s="35"/>
      <c r="N842" s="17"/>
      <c r="O842" s="17"/>
      <c r="P842" s="17"/>
      <c r="Q842" s="17"/>
      <c r="R842" s="18"/>
      <c r="S842" s="18"/>
    </row>
    <row r="843" spans="3:19" ht="14.25" x14ac:dyDescent="0.2">
      <c r="C843" s="14"/>
      <c r="D843" s="17"/>
      <c r="E843" s="17"/>
      <c r="F843" s="42"/>
      <c r="G843" s="35"/>
      <c r="H843" s="35"/>
      <c r="N843" s="17"/>
      <c r="O843" s="17"/>
      <c r="P843" s="17"/>
      <c r="Q843" s="17"/>
      <c r="R843" s="18"/>
      <c r="S843" s="18"/>
    </row>
    <row r="844" spans="3:19" ht="14.25" x14ac:dyDescent="0.2">
      <c r="C844" s="14"/>
      <c r="D844" s="17"/>
      <c r="E844" s="17"/>
      <c r="F844" s="42"/>
      <c r="G844" s="35"/>
      <c r="H844" s="35"/>
      <c r="N844" s="17"/>
      <c r="O844" s="17"/>
      <c r="P844" s="17"/>
      <c r="Q844" s="17"/>
      <c r="R844" s="18"/>
      <c r="S844" s="18"/>
    </row>
    <row r="845" spans="3:19" ht="14.25" x14ac:dyDescent="0.2">
      <c r="C845" s="14"/>
      <c r="D845" s="17"/>
      <c r="E845" s="17"/>
      <c r="F845" s="42"/>
      <c r="G845" s="35"/>
      <c r="H845" s="35"/>
      <c r="N845" s="17"/>
      <c r="O845" s="17"/>
      <c r="P845" s="17"/>
      <c r="Q845" s="17"/>
      <c r="R845" s="18"/>
      <c r="S845" s="18"/>
    </row>
    <row r="846" spans="3:19" ht="14.25" x14ac:dyDescent="0.2">
      <c r="C846" s="14"/>
      <c r="D846" s="17"/>
      <c r="E846" s="17"/>
      <c r="F846" s="42"/>
      <c r="G846" s="35"/>
      <c r="H846" s="35"/>
      <c r="N846" s="17"/>
      <c r="O846" s="17"/>
      <c r="P846" s="17"/>
      <c r="Q846" s="17"/>
      <c r="R846" s="18"/>
      <c r="S846" s="18"/>
    </row>
    <row r="847" spans="3:19" ht="14.25" x14ac:dyDescent="0.2">
      <c r="C847" s="14"/>
      <c r="D847" s="17"/>
      <c r="E847" s="17"/>
      <c r="F847" s="42"/>
      <c r="G847" s="35"/>
      <c r="H847" s="35"/>
      <c r="N847" s="17"/>
      <c r="O847" s="17"/>
      <c r="P847" s="17"/>
      <c r="Q847" s="17"/>
      <c r="R847" s="18"/>
      <c r="S847" s="18"/>
    </row>
    <row r="848" spans="3:19" ht="14.25" x14ac:dyDescent="0.2">
      <c r="C848" s="14"/>
      <c r="D848" s="17"/>
      <c r="E848" s="17"/>
      <c r="F848" s="42"/>
      <c r="G848" s="35"/>
      <c r="H848" s="35"/>
      <c r="N848" s="17"/>
      <c r="O848" s="17"/>
      <c r="P848" s="17"/>
      <c r="Q848" s="17"/>
      <c r="R848" s="18"/>
      <c r="S848" s="18"/>
    </row>
    <row r="849" spans="3:19" ht="14.25" x14ac:dyDescent="0.2">
      <c r="C849" s="14"/>
      <c r="D849" s="17"/>
      <c r="E849" s="17"/>
      <c r="F849" s="42"/>
      <c r="G849" s="35"/>
      <c r="H849" s="35"/>
      <c r="N849" s="17"/>
      <c r="O849" s="17"/>
      <c r="P849" s="17"/>
      <c r="Q849" s="17"/>
      <c r="R849" s="18"/>
      <c r="S849" s="18"/>
    </row>
    <row r="850" spans="3:19" ht="14.25" x14ac:dyDescent="0.2">
      <c r="C850" s="14"/>
      <c r="D850" s="17"/>
      <c r="E850" s="17"/>
      <c r="F850" s="42"/>
      <c r="G850" s="35"/>
      <c r="H850" s="35"/>
      <c r="N850" s="17"/>
      <c r="O850" s="17"/>
      <c r="P850" s="17"/>
      <c r="Q850" s="17"/>
      <c r="R850" s="18"/>
      <c r="S850" s="18"/>
    </row>
    <row r="851" spans="3:19" ht="14.25" x14ac:dyDescent="0.2">
      <c r="C851" s="14"/>
      <c r="D851" s="17"/>
      <c r="E851" s="17"/>
      <c r="F851" s="42"/>
      <c r="G851" s="35"/>
      <c r="H851" s="35"/>
      <c r="N851" s="17"/>
      <c r="O851" s="17"/>
      <c r="P851" s="17"/>
      <c r="Q851" s="17"/>
      <c r="R851" s="18"/>
      <c r="S851" s="18"/>
    </row>
    <row r="852" spans="3:19" ht="14.25" x14ac:dyDescent="0.2">
      <c r="C852" s="14"/>
      <c r="D852" s="17"/>
      <c r="E852" s="17"/>
      <c r="F852" s="42"/>
      <c r="G852" s="35"/>
      <c r="H852" s="35"/>
      <c r="N852" s="17"/>
      <c r="O852" s="17"/>
      <c r="P852" s="17"/>
      <c r="Q852" s="17"/>
      <c r="R852" s="18"/>
      <c r="S852" s="18"/>
    </row>
    <row r="853" spans="3:19" ht="14.25" x14ac:dyDescent="0.2">
      <c r="C853" s="14"/>
      <c r="D853" s="17"/>
      <c r="E853" s="17"/>
      <c r="F853" s="42"/>
      <c r="G853" s="35"/>
      <c r="H853" s="35"/>
      <c r="N853" s="17"/>
      <c r="O853" s="17"/>
      <c r="P853" s="17"/>
      <c r="Q853" s="17"/>
      <c r="R853" s="18"/>
      <c r="S853" s="18"/>
    </row>
    <row r="854" spans="3:19" ht="14.25" x14ac:dyDescent="0.2">
      <c r="C854" s="14"/>
      <c r="D854" s="17"/>
      <c r="E854" s="17"/>
      <c r="F854" s="42"/>
      <c r="G854" s="35"/>
      <c r="H854" s="35"/>
      <c r="N854" s="17"/>
      <c r="O854" s="17"/>
      <c r="P854" s="17"/>
      <c r="Q854" s="17"/>
      <c r="R854" s="18"/>
      <c r="S854" s="18"/>
    </row>
    <row r="855" spans="3:19" ht="14.25" x14ac:dyDescent="0.2">
      <c r="C855" s="14"/>
      <c r="D855" s="17"/>
      <c r="E855" s="17"/>
      <c r="F855" s="42"/>
      <c r="G855" s="35"/>
      <c r="H855" s="35"/>
      <c r="N855" s="17"/>
      <c r="O855" s="17"/>
      <c r="P855" s="17"/>
      <c r="Q855" s="17"/>
      <c r="R855" s="18"/>
      <c r="S855" s="18"/>
    </row>
    <row r="856" spans="3:19" ht="14.25" x14ac:dyDescent="0.2">
      <c r="C856" s="14"/>
      <c r="D856" s="17"/>
      <c r="E856" s="17"/>
      <c r="F856" s="42"/>
      <c r="G856" s="35"/>
      <c r="H856" s="35"/>
      <c r="N856" s="17"/>
      <c r="O856" s="17"/>
      <c r="P856" s="17"/>
      <c r="Q856" s="17"/>
      <c r="R856" s="18"/>
      <c r="S856" s="18"/>
    </row>
    <row r="857" spans="3:19" ht="14.25" x14ac:dyDescent="0.2">
      <c r="C857" s="14"/>
      <c r="D857" s="17"/>
      <c r="E857" s="17"/>
      <c r="F857" s="42"/>
      <c r="G857" s="35"/>
      <c r="H857" s="35"/>
      <c r="N857" s="17"/>
      <c r="O857" s="17"/>
      <c r="P857" s="17"/>
      <c r="Q857" s="17"/>
      <c r="R857" s="18"/>
      <c r="S857" s="18"/>
    </row>
    <row r="858" spans="3:19" ht="14.25" x14ac:dyDescent="0.2">
      <c r="C858" s="14"/>
      <c r="D858" s="17"/>
      <c r="E858" s="17"/>
      <c r="F858" s="42"/>
      <c r="G858" s="35"/>
      <c r="H858" s="35"/>
      <c r="N858" s="17"/>
      <c r="O858" s="17"/>
      <c r="P858" s="17"/>
      <c r="Q858" s="17"/>
      <c r="R858" s="18"/>
      <c r="S858" s="18"/>
    </row>
    <row r="859" spans="3:19" ht="14.25" x14ac:dyDescent="0.2">
      <c r="C859" s="14"/>
      <c r="D859" s="17"/>
      <c r="E859" s="17"/>
      <c r="F859" s="42"/>
      <c r="G859" s="35"/>
      <c r="H859" s="35"/>
      <c r="N859" s="17"/>
      <c r="O859" s="17"/>
      <c r="P859" s="17"/>
      <c r="Q859" s="17"/>
      <c r="R859" s="18"/>
      <c r="S859" s="18"/>
    </row>
    <row r="860" spans="3:19" ht="14.25" x14ac:dyDescent="0.2">
      <c r="C860" s="14"/>
      <c r="D860" s="17"/>
      <c r="E860" s="17"/>
      <c r="F860" s="42"/>
      <c r="G860" s="35"/>
      <c r="H860" s="35"/>
      <c r="N860" s="17"/>
      <c r="O860" s="17"/>
      <c r="P860" s="17"/>
      <c r="Q860" s="17"/>
      <c r="R860" s="18"/>
      <c r="S860" s="18"/>
    </row>
    <row r="861" spans="3:19" ht="14.25" x14ac:dyDescent="0.2">
      <c r="C861" s="14"/>
      <c r="D861" s="17"/>
      <c r="E861" s="17"/>
      <c r="F861" s="42"/>
      <c r="G861" s="35"/>
      <c r="H861" s="35"/>
      <c r="N861" s="17"/>
      <c r="O861" s="17"/>
      <c r="P861" s="17"/>
      <c r="Q861" s="17"/>
      <c r="R861" s="18"/>
      <c r="S861" s="18"/>
    </row>
    <row r="862" spans="3:19" ht="14.25" x14ac:dyDescent="0.2">
      <c r="C862" s="14"/>
      <c r="D862" s="17"/>
      <c r="E862" s="17"/>
      <c r="F862" s="42"/>
      <c r="G862" s="35"/>
      <c r="H862" s="35"/>
      <c r="N862" s="17"/>
      <c r="O862" s="17"/>
      <c r="P862" s="17"/>
      <c r="Q862" s="17"/>
      <c r="R862" s="18"/>
      <c r="S862" s="18"/>
    </row>
    <row r="863" spans="3:19" ht="14.25" x14ac:dyDescent="0.2">
      <c r="C863" s="14"/>
      <c r="D863" s="17"/>
      <c r="E863" s="17"/>
      <c r="F863" s="42"/>
      <c r="G863" s="35"/>
      <c r="H863" s="35"/>
      <c r="N863" s="17"/>
      <c r="O863" s="17"/>
      <c r="P863" s="17"/>
      <c r="Q863" s="17"/>
      <c r="R863" s="18"/>
      <c r="S863" s="18"/>
    </row>
    <row r="864" spans="3:19" ht="14.25" x14ac:dyDescent="0.2">
      <c r="C864" s="14"/>
      <c r="D864" s="17"/>
      <c r="E864" s="17"/>
      <c r="F864" s="42"/>
      <c r="G864" s="35"/>
      <c r="H864" s="35"/>
      <c r="N864" s="17"/>
      <c r="O864" s="17"/>
      <c r="P864" s="17"/>
      <c r="Q864" s="17"/>
      <c r="R864" s="18"/>
      <c r="S864" s="18"/>
    </row>
    <row r="865" spans="3:19" ht="14.25" x14ac:dyDescent="0.2">
      <c r="C865" s="14"/>
      <c r="D865" s="17"/>
      <c r="E865" s="17"/>
      <c r="F865" s="42"/>
      <c r="G865" s="35"/>
      <c r="H865" s="35"/>
      <c r="N865" s="17"/>
      <c r="O865" s="17"/>
      <c r="P865" s="17"/>
      <c r="Q865" s="17"/>
      <c r="R865" s="18"/>
      <c r="S865" s="18"/>
    </row>
    <row r="866" spans="3:19" ht="14.25" x14ac:dyDescent="0.2">
      <c r="C866" s="14"/>
      <c r="D866" s="17"/>
      <c r="E866" s="17"/>
      <c r="F866" s="42"/>
      <c r="G866" s="35"/>
      <c r="H866" s="35"/>
      <c r="N866" s="17"/>
      <c r="O866" s="17"/>
      <c r="P866" s="17"/>
      <c r="Q866" s="17"/>
      <c r="R866" s="18"/>
      <c r="S866" s="18"/>
    </row>
    <row r="867" spans="3:19" ht="14.25" x14ac:dyDescent="0.2">
      <c r="C867" s="14"/>
      <c r="D867" s="17"/>
      <c r="E867" s="17"/>
      <c r="F867" s="42"/>
      <c r="G867" s="35"/>
      <c r="H867" s="35"/>
      <c r="N867" s="17"/>
      <c r="O867" s="17"/>
      <c r="P867" s="17"/>
      <c r="Q867" s="17"/>
      <c r="R867" s="18"/>
      <c r="S867" s="18"/>
    </row>
    <row r="868" spans="3:19" ht="14.25" x14ac:dyDescent="0.2">
      <c r="C868" s="14"/>
      <c r="D868" s="17"/>
      <c r="E868" s="17"/>
      <c r="F868" s="42"/>
      <c r="G868" s="35"/>
      <c r="H868" s="35"/>
      <c r="N868" s="17"/>
      <c r="O868" s="17"/>
      <c r="P868" s="17"/>
      <c r="Q868" s="17"/>
      <c r="R868" s="18"/>
      <c r="S868" s="18"/>
    </row>
    <row r="869" spans="3:19" ht="14.25" x14ac:dyDescent="0.2">
      <c r="C869" s="14"/>
      <c r="D869" s="17"/>
      <c r="E869" s="17"/>
      <c r="F869" s="42"/>
      <c r="G869" s="35"/>
      <c r="H869" s="35"/>
      <c r="N869" s="17"/>
      <c r="O869" s="17"/>
      <c r="P869" s="17"/>
      <c r="Q869" s="17"/>
      <c r="R869" s="18"/>
      <c r="S869" s="18"/>
    </row>
    <row r="870" spans="3:19" ht="14.25" x14ac:dyDescent="0.2">
      <c r="C870" s="14"/>
      <c r="D870" s="17"/>
      <c r="E870" s="17"/>
      <c r="F870" s="42"/>
      <c r="G870" s="35"/>
      <c r="H870" s="35"/>
      <c r="N870" s="17"/>
      <c r="O870" s="17"/>
      <c r="P870" s="17"/>
      <c r="Q870" s="17"/>
      <c r="R870" s="18"/>
      <c r="S870" s="18"/>
    </row>
    <row r="871" spans="3:19" ht="14.25" x14ac:dyDescent="0.2">
      <c r="C871" s="14"/>
      <c r="D871" s="17"/>
      <c r="E871" s="17"/>
      <c r="F871" s="42"/>
      <c r="G871" s="35"/>
      <c r="H871" s="35"/>
      <c r="N871" s="17"/>
      <c r="O871" s="17"/>
      <c r="P871" s="17"/>
      <c r="Q871" s="17"/>
      <c r="R871" s="18"/>
      <c r="S871" s="18"/>
    </row>
    <row r="872" spans="3:19" ht="14.25" x14ac:dyDescent="0.2">
      <c r="C872" s="14"/>
      <c r="D872" s="17"/>
      <c r="E872" s="17"/>
      <c r="F872" s="42"/>
      <c r="G872" s="35"/>
      <c r="H872" s="35"/>
      <c r="N872" s="17"/>
      <c r="O872" s="17"/>
      <c r="P872" s="17"/>
      <c r="Q872" s="17"/>
      <c r="R872" s="18"/>
      <c r="S872" s="18"/>
    </row>
    <row r="873" spans="3:19" ht="14.25" x14ac:dyDescent="0.2">
      <c r="C873" s="14"/>
      <c r="D873" s="17"/>
      <c r="E873" s="17"/>
      <c r="F873" s="42"/>
      <c r="G873" s="35"/>
      <c r="H873" s="35"/>
      <c r="N873" s="17"/>
      <c r="O873" s="17"/>
      <c r="P873" s="17"/>
      <c r="Q873" s="17"/>
      <c r="R873" s="18"/>
      <c r="S873" s="18"/>
    </row>
    <row r="874" spans="3:19" ht="14.25" x14ac:dyDescent="0.2">
      <c r="C874" s="14"/>
      <c r="D874" s="17"/>
      <c r="E874" s="17"/>
      <c r="F874" s="42"/>
      <c r="G874" s="35"/>
      <c r="H874" s="35"/>
      <c r="N874" s="17"/>
      <c r="O874" s="17"/>
      <c r="P874" s="17"/>
      <c r="Q874" s="17"/>
      <c r="R874" s="18"/>
      <c r="S874" s="18"/>
    </row>
    <row r="875" spans="3:19" ht="14.25" x14ac:dyDescent="0.2">
      <c r="C875" s="14"/>
      <c r="D875" s="17"/>
      <c r="E875" s="17"/>
      <c r="F875" s="42"/>
      <c r="G875" s="35"/>
      <c r="H875" s="35"/>
      <c r="N875" s="17"/>
      <c r="O875" s="17"/>
      <c r="P875" s="17"/>
      <c r="Q875" s="17"/>
      <c r="R875" s="18"/>
      <c r="S875" s="18"/>
    </row>
    <row r="876" spans="3:19" ht="14.25" x14ac:dyDescent="0.2">
      <c r="C876" s="14"/>
      <c r="D876" s="17"/>
      <c r="E876" s="17"/>
      <c r="F876" s="42"/>
      <c r="G876" s="35"/>
      <c r="H876" s="35"/>
      <c r="N876" s="17"/>
      <c r="O876" s="17"/>
      <c r="P876" s="17"/>
      <c r="Q876" s="17"/>
      <c r="R876" s="18"/>
      <c r="S876" s="18"/>
    </row>
    <row r="877" spans="3:19" ht="14.25" x14ac:dyDescent="0.2">
      <c r="C877" s="14"/>
      <c r="D877" s="17"/>
      <c r="E877" s="17"/>
      <c r="F877" s="42"/>
      <c r="G877" s="35"/>
      <c r="H877" s="35"/>
      <c r="N877" s="17"/>
      <c r="O877" s="17"/>
      <c r="P877" s="17"/>
      <c r="Q877" s="17"/>
      <c r="R877" s="18"/>
      <c r="S877" s="18"/>
    </row>
    <row r="878" spans="3:19" ht="14.25" x14ac:dyDescent="0.2">
      <c r="C878" s="14"/>
      <c r="D878" s="17"/>
      <c r="E878" s="17"/>
      <c r="F878" s="42"/>
      <c r="G878" s="35"/>
      <c r="H878" s="35"/>
      <c r="N878" s="17"/>
      <c r="O878" s="17"/>
      <c r="P878" s="17"/>
      <c r="Q878" s="17"/>
      <c r="R878" s="18"/>
      <c r="S878" s="18"/>
    </row>
    <row r="879" spans="3:19" ht="14.25" x14ac:dyDescent="0.2">
      <c r="C879" s="14"/>
      <c r="D879" s="17"/>
      <c r="E879" s="17"/>
      <c r="F879" s="42"/>
      <c r="G879" s="35"/>
      <c r="H879" s="35"/>
      <c r="N879" s="17"/>
      <c r="O879" s="17"/>
      <c r="P879" s="17"/>
      <c r="Q879" s="17"/>
      <c r="R879" s="18"/>
      <c r="S879" s="18"/>
    </row>
    <row r="880" spans="3:19" ht="14.25" x14ac:dyDescent="0.2">
      <c r="C880" s="14"/>
      <c r="D880" s="17"/>
      <c r="E880" s="17"/>
      <c r="F880" s="42"/>
      <c r="G880" s="35"/>
      <c r="H880" s="35"/>
      <c r="N880" s="17"/>
      <c r="O880" s="17"/>
      <c r="P880" s="17"/>
      <c r="Q880" s="17"/>
      <c r="R880" s="18"/>
      <c r="S880" s="18"/>
    </row>
    <row r="881" spans="3:19" ht="14.25" x14ac:dyDescent="0.2">
      <c r="C881" s="14"/>
      <c r="D881" s="17"/>
      <c r="E881" s="17"/>
      <c r="F881" s="42"/>
      <c r="G881" s="35"/>
      <c r="H881" s="35"/>
      <c r="N881" s="17"/>
      <c r="O881" s="17"/>
      <c r="P881" s="17"/>
      <c r="Q881" s="17"/>
      <c r="R881" s="18"/>
      <c r="S881" s="18"/>
    </row>
    <row r="882" spans="3:19" ht="14.25" x14ac:dyDescent="0.2">
      <c r="C882" s="14"/>
      <c r="D882" s="17"/>
      <c r="E882" s="17"/>
      <c r="F882" s="42"/>
      <c r="G882" s="35"/>
      <c r="H882" s="35"/>
      <c r="N882" s="17"/>
      <c r="O882" s="17"/>
      <c r="P882" s="17"/>
      <c r="Q882" s="17"/>
      <c r="R882" s="18"/>
      <c r="S882" s="18"/>
    </row>
    <row r="883" spans="3:19" ht="14.25" x14ac:dyDescent="0.2">
      <c r="C883" s="14"/>
      <c r="D883" s="17"/>
      <c r="E883" s="17"/>
      <c r="F883" s="42"/>
      <c r="G883" s="35"/>
      <c r="H883" s="35"/>
      <c r="N883" s="17"/>
      <c r="O883" s="17"/>
      <c r="P883" s="17"/>
      <c r="Q883" s="17"/>
      <c r="R883" s="18"/>
      <c r="S883" s="18"/>
    </row>
    <row r="884" spans="3:19" ht="14.25" x14ac:dyDescent="0.2">
      <c r="C884" s="14"/>
      <c r="D884" s="17"/>
      <c r="E884" s="17"/>
      <c r="F884" s="42"/>
      <c r="G884" s="35"/>
      <c r="H884" s="35"/>
      <c r="N884" s="17"/>
      <c r="O884" s="17"/>
      <c r="P884" s="17"/>
      <c r="Q884" s="17"/>
      <c r="R884" s="18"/>
      <c r="S884" s="18"/>
    </row>
    <row r="885" spans="3:19" ht="14.25" x14ac:dyDescent="0.2">
      <c r="C885" s="14"/>
      <c r="D885" s="17"/>
      <c r="E885" s="17"/>
      <c r="F885" s="42"/>
      <c r="G885" s="35"/>
      <c r="H885" s="35"/>
      <c r="N885" s="17"/>
      <c r="O885" s="17"/>
      <c r="P885" s="17"/>
      <c r="Q885" s="17"/>
      <c r="R885" s="18"/>
      <c r="S885" s="18"/>
    </row>
    <row r="886" spans="3:19" ht="14.25" x14ac:dyDescent="0.2">
      <c r="C886" s="14"/>
      <c r="D886" s="17"/>
      <c r="E886" s="17"/>
      <c r="F886" s="42"/>
      <c r="G886" s="35"/>
      <c r="H886" s="35"/>
      <c r="N886" s="17"/>
      <c r="O886" s="17"/>
      <c r="P886" s="17"/>
      <c r="Q886" s="17"/>
      <c r="R886" s="18"/>
      <c r="S886" s="18"/>
    </row>
    <row r="887" spans="3:19" ht="14.25" x14ac:dyDescent="0.2">
      <c r="C887" s="14"/>
      <c r="D887" s="17"/>
      <c r="E887" s="17"/>
      <c r="F887" s="42"/>
      <c r="G887" s="35"/>
      <c r="H887" s="35"/>
      <c r="N887" s="17"/>
      <c r="O887" s="17"/>
      <c r="P887" s="17"/>
      <c r="Q887" s="17"/>
      <c r="R887" s="18"/>
      <c r="S887" s="18"/>
    </row>
    <row r="888" spans="3:19" ht="14.25" x14ac:dyDescent="0.2">
      <c r="C888" s="14"/>
      <c r="D888" s="17"/>
      <c r="E888" s="17"/>
      <c r="F888" s="42"/>
      <c r="G888" s="35"/>
      <c r="H888" s="35"/>
      <c r="N888" s="17"/>
      <c r="O888" s="17"/>
      <c r="P888" s="17"/>
      <c r="Q888" s="17"/>
      <c r="R888" s="18"/>
      <c r="S888" s="18"/>
    </row>
    <row r="889" spans="3:19" ht="14.25" x14ac:dyDescent="0.2">
      <c r="C889" s="14"/>
      <c r="D889" s="17"/>
      <c r="E889" s="17"/>
      <c r="F889" s="42"/>
      <c r="G889" s="35"/>
      <c r="H889" s="35"/>
      <c r="N889" s="17"/>
      <c r="O889" s="17"/>
      <c r="P889" s="17"/>
      <c r="Q889" s="17"/>
      <c r="R889" s="18"/>
      <c r="S889" s="18"/>
    </row>
    <row r="890" spans="3:19" ht="14.25" x14ac:dyDescent="0.2">
      <c r="C890" s="14"/>
      <c r="D890" s="17"/>
      <c r="E890" s="17"/>
      <c r="F890" s="42"/>
      <c r="G890" s="35"/>
      <c r="H890" s="35"/>
      <c r="N890" s="17"/>
      <c r="O890" s="17"/>
      <c r="P890" s="17"/>
      <c r="Q890" s="17"/>
      <c r="R890" s="18"/>
      <c r="S890" s="18"/>
    </row>
    <row r="891" spans="3:19" ht="14.25" x14ac:dyDescent="0.2">
      <c r="C891" s="14"/>
      <c r="D891" s="17"/>
      <c r="E891" s="17"/>
      <c r="F891" s="42"/>
      <c r="G891" s="35"/>
      <c r="H891" s="35"/>
      <c r="N891" s="17"/>
      <c r="O891" s="17"/>
      <c r="P891" s="17"/>
      <c r="Q891" s="17"/>
      <c r="R891" s="18"/>
      <c r="S891" s="18"/>
    </row>
    <row r="892" spans="3:19" ht="14.25" x14ac:dyDescent="0.2">
      <c r="C892" s="14"/>
      <c r="D892" s="17"/>
      <c r="E892" s="17"/>
      <c r="F892" s="42"/>
      <c r="G892" s="35"/>
      <c r="H892" s="35"/>
      <c r="N892" s="17"/>
      <c r="O892" s="17"/>
      <c r="P892" s="17"/>
      <c r="Q892" s="17"/>
      <c r="R892" s="18"/>
      <c r="S892" s="18"/>
    </row>
    <row r="893" spans="3:19" ht="14.25" x14ac:dyDescent="0.2">
      <c r="C893" s="14"/>
      <c r="D893" s="17"/>
      <c r="E893" s="17"/>
      <c r="F893" s="42"/>
      <c r="G893" s="35"/>
      <c r="H893" s="35"/>
      <c r="N893" s="17"/>
      <c r="O893" s="17"/>
      <c r="P893" s="17"/>
      <c r="Q893" s="17"/>
      <c r="R893" s="18"/>
      <c r="S893" s="18"/>
    </row>
    <row r="894" spans="3:19" ht="14.25" x14ac:dyDescent="0.2">
      <c r="C894" s="14"/>
      <c r="D894" s="17"/>
      <c r="E894" s="17"/>
      <c r="F894" s="42"/>
      <c r="G894" s="35"/>
      <c r="H894" s="35"/>
      <c r="N894" s="17"/>
      <c r="O894" s="17"/>
      <c r="P894" s="17"/>
      <c r="Q894" s="17"/>
      <c r="R894" s="18"/>
      <c r="S894" s="18"/>
    </row>
    <row r="895" spans="3:19" ht="14.25" x14ac:dyDescent="0.2">
      <c r="C895" s="14"/>
      <c r="D895" s="17"/>
      <c r="E895" s="17"/>
      <c r="F895" s="42"/>
      <c r="G895" s="35"/>
      <c r="H895" s="35"/>
      <c r="N895" s="17"/>
      <c r="O895" s="17"/>
      <c r="P895" s="17"/>
      <c r="Q895" s="17"/>
      <c r="R895" s="18"/>
      <c r="S895" s="18"/>
    </row>
    <row r="896" spans="3:19" ht="14.25" x14ac:dyDescent="0.2">
      <c r="C896" s="14"/>
      <c r="D896" s="17"/>
      <c r="E896" s="17"/>
      <c r="F896" s="42"/>
      <c r="G896" s="35"/>
      <c r="H896" s="35"/>
      <c r="N896" s="17"/>
      <c r="O896" s="17"/>
      <c r="P896" s="17"/>
      <c r="Q896" s="17"/>
      <c r="R896" s="18"/>
      <c r="S896" s="18"/>
    </row>
    <row r="897" spans="3:19" ht="14.25" x14ac:dyDescent="0.2">
      <c r="C897" s="14"/>
      <c r="D897" s="17"/>
      <c r="E897" s="17"/>
      <c r="F897" s="42"/>
      <c r="G897" s="35"/>
      <c r="H897" s="35"/>
      <c r="N897" s="17"/>
      <c r="O897" s="17"/>
      <c r="P897" s="17"/>
      <c r="Q897" s="17"/>
      <c r="R897" s="18"/>
      <c r="S897" s="18"/>
    </row>
    <row r="898" spans="3:19" ht="14.25" x14ac:dyDescent="0.2">
      <c r="C898" s="14"/>
      <c r="D898" s="17"/>
      <c r="E898" s="17"/>
      <c r="F898" s="42"/>
      <c r="G898" s="35"/>
      <c r="H898" s="35"/>
      <c r="N898" s="17"/>
      <c r="O898" s="17"/>
      <c r="P898" s="17"/>
      <c r="Q898" s="17"/>
      <c r="R898" s="18"/>
      <c r="S898" s="18"/>
    </row>
    <row r="899" spans="3:19" ht="14.25" x14ac:dyDescent="0.2">
      <c r="C899" s="14"/>
      <c r="D899" s="17"/>
      <c r="E899" s="17"/>
      <c r="F899" s="42"/>
      <c r="G899" s="35"/>
      <c r="H899" s="35"/>
      <c r="N899" s="17"/>
      <c r="O899" s="17"/>
      <c r="P899" s="17"/>
      <c r="Q899" s="17"/>
      <c r="R899" s="18"/>
      <c r="S899" s="18"/>
    </row>
    <row r="900" spans="3:19" ht="14.25" x14ac:dyDescent="0.2">
      <c r="C900" s="14"/>
      <c r="D900" s="17"/>
      <c r="E900" s="17"/>
      <c r="F900" s="42"/>
      <c r="G900" s="35"/>
      <c r="H900" s="35"/>
      <c r="N900" s="17"/>
      <c r="O900" s="17"/>
      <c r="P900" s="17"/>
      <c r="Q900" s="17"/>
      <c r="R900" s="18"/>
      <c r="S900" s="18"/>
    </row>
    <row r="901" spans="3:19" ht="14.25" x14ac:dyDescent="0.2">
      <c r="C901" s="14"/>
      <c r="D901" s="17"/>
      <c r="E901" s="17"/>
      <c r="F901" s="42"/>
      <c r="G901" s="35"/>
      <c r="H901" s="35"/>
      <c r="N901" s="17"/>
      <c r="O901" s="17"/>
      <c r="P901" s="17"/>
      <c r="Q901" s="17"/>
      <c r="R901" s="18"/>
      <c r="S901" s="18"/>
    </row>
    <row r="902" spans="3:19" ht="14.25" x14ac:dyDescent="0.2">
      <c r="C902" s="14"/>
      <c r="D902" s="17"/>
      <c r="E902" s="17"/>
      <c r="F902" s="42"/>
      <c r="G902" s="35"/>
      <c r="H902" s="35"/>
      <c r="N902" s="17"/>
      <c r="O902" s="17"/>
      <c r="P902" s="17"/>
      <c r="Q902" s="17"/>
      <c r="R902" s="18"/>
      <c r="S902" s="18"/>
    </row>
    <row r="903" spans="3:19" ht="14.25" x14ac:dyDescent="0.2">
      <c r="C903" s="14"/>
      <c r="D903" s="17"/>
      <c r="E903" s="17"/>
      <c r="F903" s="42"/>
      <c r="G903" s="35"/>
      <c r="H903" s="35"/>
      <c r="N903" s="17"/>
      <c r="O903" s="17"/>
      <c r="P903" s="17"/>
      <c r="Q903" s="17"/>
      <c r="R903" s="18"/>
      <c r="S903" s="18"/>
    </row>
    <row r="904" spans="3:19" ht="14.25" x14ac:dyDescent="0.2">
      <c r="C904" s="14"/>
      <c r="D904" s="17"/>
      <c r="E904" s="17"/>
      <c r="F904" s="42"/>
      <c r="G904" s="35"/>
      <c r="H904" s="35"/>
      <c r="N904" s="17"/>
      <c r="O904" s="17"/>
      <c r="P904" s="17"/>
      <c r="Q904" s="17"/>
      <c r="R904" s="18"/>
      <c r="S904" s="18"/>
    </row>
    <row r="905" spans="3:19" ht="14.25" x14ac:dyDescent="0.2">
      <c r="C905" s="14"/>
      <c r="D905" s="17"/>
      <c r="E905" s="17"/>
      <c r="F905" s="42"/>
      <c r="G905" s="35"/>
      <c r="H905" s="35"/>
      <c r="N905" s="17"/>
      <c r="O905" s="17"/>
      <c r="P905" s="17"/>
      <c r="Q905" s="17"/>
      <c r="R905" s="18"/>
      <c r="S905" s="18"/>
    </row>
    <row r="906" spans="3:19" ht="14.25" x14ac:dyDescent="0.2">
      <c r="C906" s="14"/>
      <c r="D906" s="17"/>
      <c r="E906" s="17"/>
      <c r="F906" s="42"/>
      <c r="G906" s="35"/>
      <c r="H906" s="35"/>
      <c r="N906" s="17"/>
      <c r="O906" s="17"/>
      <c r="P906" s="17"/>
      <c r="Q906" s="17"/>
      <c r="R906" s="18"/>
      <c r="S906" s="18"/>
    </row>
    <row r="907" spans="3:19" ht="14.25" x14ac:dyDescent="0.2">
      <c r="C907" s="14"/>
      <c r="D907" s="17"/>
      <c r="E907" s="17"/>
      <c r="F907" s="42"/>
      <c r="G907" s="35"/>
      <c r="H907" s="35"/>
      <c r="N907" s="17"/>
      <c r="O907" s="17"/>
      <c r="P907" s="17"/>
      <c r="Q907" s="17"/>
      <c r="R907" s="18"/>
      <c r="S907" s="18"/>
    </row>
    <row r="908" spans="3:19" ht="14.25" x14ac:dyDescent="0.2">
      <c r="C908" s="14"/>
      <c r="D908" s="17"/>
      <c r="E908" s="17"/>
      <c r="F908" s="42"/>
      <c r="G908" s="35"/>
      <c r="H908" s="35"/>
      <c r="N908" s="17"/>
      <c r="O908" s="17"/>
      <c r="P908" s="17"/>
      <c r="Q908" s="17"/>
      <c r="R908" s="18"/>
      <c r="S908" s="18"/>
    </row>
    <row r="909" spans="3:19" ht="14.25" x14ac:dyDescent="0.2">
      <c r="C909" s="14"/>
      <c r="D909" s="17"/>
      <c r="E909" s="17"/>
      <c r="F909" s="42"/>
      <c r="G909" s="35"/>
      <c r="H909" s="35"/>
      <c r="N909" s="17"/>
      <c r="O909" s="17"/>
      <c r="P909" s="17"/>
      <c r="Q909" s="17"/>
      <c r="R909" s="18"/>
      <c r="S909" s="18"/>
    </row>
    <row r="910" spans="3:19" ht="14.25" x14ac:dyDescent="0.2">
      <c r="C910" s="14"/>
      <c r="D910" s="17"/>
      <c r="E910" s="17"/>
      <c r="F910" s="42"/>
      <c r="G910" s="35"/>
      <c r="H910" s="35"/>
      <c r="N910" s="17"/>
      <c r="O910" s="17"/>
      <c r="P910" s="17"/>
      <c r="Q910" s="17"/>
      <c r="R910" s="18"/>
      <c r="S910" s="18"/>
    </row>
    <row r="911" spans="3:19" ht="14.25" x14ac:dyDescent="0.2">
      <c r="C911" s="14"/>
      <c r="D911" s="17"/>
      <c r="E911" s="17"/>
      <c r="F911" s="42"/>
      <c r="G911" s="35"/>
      <c r="H911" s="35"/>
      <c r="N911" s="17"/>
      <c r="O911" s="17"/>
      <c r="P911" s="17"/>
      <c r="Q911" s="17"/>
      <c r="R911" s="18"/>
      <c r="S911" s="18"/>
    </row>
    <row r="912" spans="3:19" ht="14.25" x14ac:dyDescent="0.2">
      <c r="C912" s="14"/>
      <c r="D912" s="17"/>
      <c r="E912" s="17"/>
      <c r="F912" s="42"/>
      <c r="G912" s="35"/>
      <c r="H912" s="35"/>
      <c r="N912" s="17"/>
      <c r="O912" s="17"/>
      <c r="P912" s="17"/>
      <c r="Q912" s="17"/>
      <c r="R912" s="18"/>
      <c r="S912" s="18"/>
    </row>
    <row r="913" spans="3:19" ht="14.25" x14ac:dyDescent="0.2">
      <c r="C913" s="14"/>
      <c r="D913" s="17"/>
      <c r="E913" s="17"/>
      <c r="F913" s="42"/>
      <c r="G913" s="35"/>
      <c r="H913" s="35"/>
      <c r="N913" s="17"/>
      <c r="O913" s="17"/>
      <c r="P913" s="17"/>
      <c r="Q913" s="17"/>
      <c r="R913" s="18"/>
      <c r="S913" s="18"/>
    </row>
    <row r="914" spans="3:19" ht="14.25" x14ac:dyDescent="0.2">
      <c r="C914" s="14"/>
      <c r="D914" s="17"/>
      <c r="E914" s="17"/>
      <c r="F914" s="42"/>
      <c r="G914" s="35"/>
      <c r="H914" s="35"/>
      <c r="N914" s="17"/>
      <c r="O914" s="17"/>
      <c r="P914" s="17"/>
      <c r="Q914" s="17"/>
      <c r="R914" s="18"/>
      <c r="S914" s="18"/>
    </row>
    <row r="915" spans="3:19" ht="14.25" x14ac:dyDescent="0.2">
      <c r="C915" s="14"/>
      <c r="D915" s="17"/>
      <c r="E915" s="17"/>
      <c r="F915" s="42"/>
      <c r="G915" s="35"/>
      <c r="H915" s="35"/>
      <c r="N915" s="17"/>
      <c r="O915" s="17"/>
      <c r="P915" s="17"/>
      <c r="Q915" s="17"/>
      <c r="R915" s="18"/>
      <c r="S915" s="18"/>
    </row>
    <row r="916" spans="3:19" ht="14.25" x14ac:dyDescent="0.2">
      <c r="C916" s="14"/>
      <c r="D916" s="17"/>
      <c r="E916" s="17"/>
      <c r="F916" s="42"/>
      <c r="G916" s="35"/>
      <c r="H916" s="35"/>
      <c r="N916" s="17"/>
      <c r="O916" s="17"/>
      <c r="P916" s="17"/>
      <c r="Q916" s="17"/>
      <c r="R916" s="18"/>
      <c r="S916" s="18"/>
    </row>
    <row r="917" spans="3:19" ht="14.25" x14ac:dyDescent="0.2">
      <c r="C917" s="14"/>
      <c r="D917" s="17"/>
      <c r="E917" s="17"/>
      <c r="F917" s="42"/>
      <c r="G917" s="35"/>
      <c r="H917" s="35"/>
      <c r="N917" s="17"/>
      <c r="O917" s="17"/>
      <c r="P917" s="17"/>
      <c r="Q917" s="17"/>
      <c r="R917" s="18"/>
      <c r="S917" s="18"/>
    </row>
    <row r="918" spans="3:19" ht="14.25" x14ac:dyDescent="0.2">
      <c r="C918" s="14"/>
      <c r="D918" s="17"/>
      <c r="E918" s="17"/>
      <c r="F918" s="42"/>
      <c r="G918" s="35"/>
      <c r="H918" s="35"/>
      <c r="N918" s="17"/>
      <c r="O918" s="17"/>
      <c r="P918" s="17"/>
      <c r="Q918" s="17"/>
      <c r="R918" s="18"/>
      <c r="S918" s="18"/>
    </row>
    <row r="919" spans="3:19" ht="14.25" x14ac:dyDescent="0.2">
      <c r="C919" s="14"/>
      <c r="D919" s="17"/>
      <c r="E919" s="17"/>
      <c r="F919" s="42"/>
      <c r="G919" s="35"/>
      <c r="H919" s="35"/>
      <c r="N919" s="17"/>
      <c r="O919" s="17"/>
      <c r="P919" s="17"/>
      <c r="Q919" s="17"/>
      <c r="R919" s="18"/>
      <c r="S919" s="18"/>
    </row>
    <row r="920" spans="3:19" ht="14.25" x14ac:dyDescent="0.2">
      <c r="C920" s="14"/>
      <c r="D920" s="17"/>
      <c r="E920" s="17"/>
      <c r="F920" s="42"/>
      <c r="G920" s="35"/>
      <c r="H920" s="35"/>
      <c r="N920" s="17"/>
      <c r="O920" s="17"/>
      <c r="P920" s="17"/>
      <c r="Q920" s="17"/>
      <c r="R920" s="18"/>
      <c r="S920" s="18"/>
    </row>
    <row r="921" spans="3:19" ht="14.25" x14ac:dyDescent="0.2">
      <c r="C921" s="14"/>
      <c r="D921" s="17"/>
      <c r="E921" s="17"/>
      <c r="F921" s="42"/>
      <c r="G921" s="35"/>
      <c r="H921" s="35"/>
      <c r="N921" s="17"/>
      <c r="O921" s="17"/>
      <c r="P921" s="17"/>
      <c r="Q921" s="17"/>
      <c r="R921" s="18"/>
      <c r="S921" s="18"/>
    </row>
    <row r="922" spans="3:19" ht="14.25" x14ac:dyDescent="0.2">
      <c r="C922" s="14"/>
      <c r="D922" s="17"/>
      <c r="E922" s="17"/>
      <c r="F922" s="42"/>
      <c r="G922" s="35"/>
      <c r="H922" s="35"/>
      <c r="N922" s="17"/>
      <c r="O922" s="17"/>
      <c r="P922" s="17"/>
      <c r="Q922" s="17"/>
      <c r="R922" s="18"/>
      <c r="S922" s="18"/>
    </row>
    <row r="923" spans="3:19" ht="14.25" x14ac:dyDescent="0.2">
      <c r="C923" s="14"/>
      <c r="D923" s="17"/>
      <c r="E923" s="17"/>
      <c r="F923" s="42"/>
      <c r="G923" s="35"/>
      <c r="H923" s="35"/>
      <c r="N923" s="17"/>
      <c r="O923" s="17"/>
      <c r="P923" s="17"/>
      <c r="Q923" s="17"/>
      <c r="R923" s="18"/>
      <c r="S923" s="18"/>
    </row>
    <row r="924" spans="3:19" ht="14.25" x14ac:dyDescent="0.2">
      <c r="C924" s="14"/>
      <c r="D924" s="17"/>
      <c r="E924" s="17"/>
      <c r="F924" s="42"/>
      <c r="G924" s="35"/>
      <c r="H924" s="35"/>
      <c r="N924" s="17"/>
      <c r="O924" s="17"/>
      <c r="P924" s="17"/>
      <c r="Q924" s="17"/>
      <c r="R924" s="18"/>
      <c r="S924" s="18"/>
    </row>
    <row r="925" spans="3:19" ht="14.25" x14ac:dyDescent="0.2">
      <c r="C925" s="14"/>
      <c r="D925" s="17"/>
      <c r="E925" s="17"/>
      <c r="F925" s="42"/>
      <c r="G925" s="35"/>
      <c r="H925" s="35"/>
      <c r="N925" s="17"/>
      <c r="O925" s="17"/>
      <c r="P925" s="17"/>
      <c r="Q925" s="17"/>
      <c r="R925" s="18"/>
      <c r="S925" s="18"/>
    </row>
    <row r="926" spans="3:19" ht="14.25" x14ac:dyDescent="0.2">
      <c r="C926" s="14"/>
      <c r="D926" s="17"/>
      <c r="E926" s="17"/>
      <c r="F926" s="42"/>
      <c r="G926" s="35"/>
      <c r="H926" s="35"/>
      <c r="N926" s="17"/>
      <c r="O926" s="17"/>
      <c r="P926" s="17"/>
      <c r="Q926" s="17"/>
      <c r="R926" s="18"/>
      <c r="S926" s="18"/>
    </row>
    <row r="927" spans="3:19" ht="14.25" x14ac:dyDescent="0.2">
      <c r="C927" s="14"/>
      <c r="D927" s="17"/>
      <c r="E927" s="17"/>
      <c r="F927" s="42"/>
      <c r="G927" s="35"/>
      <c r="H927" s="35"/>
      <c r="N927" s="17"/>
      <c r="O927" s="17"/>
      <c r="P927" s="17"/>
      <c r="Q927" s="17"/>
      <c r="R927" s="18"/>
      <c r="S927" s="18"/>
    </row>
    <row r="928" spans="3:19" ht="14.25" x14ac:dyDescent="0.2">
      <c r="C928" s="14"/>
      <c r="D928" s="17"/>
      <c r="E928" s="17"/>
      <c r="F928" s="42"/>
      <c r="G928" s="35"/>
      <c r="H928" s="35"/>
      <c r="N928" s="17"/>
      <c r="O928" s="17"/>
      <c r="P928" s="17"/>
      <c r="Q928" s="17"/>
      <c r="R928" s="18"/>
      <c r="S928" s="18"/>
    </row>
    <row r="929" spans="3:19" ht="14.25" x14ac:dyDescent="0.2">
      <c r="C929" s="14"/>
      <c r="D929" s="17"/>
      <c r="E929" s="17"/>
      <c r="F929" s="42"/>
      <c r="G929" s="35"/>
      <c r="H929" s="35"/>
      <c r="N929" s="17"/>
      <c r="O929" s="17"/>
      <c r="P929" s="17"/>
      <c r="Q929" s="17"/>
      <c r="R929" s="18"/>
      <c r="S929" s="18"/>
    </row>
    <row r="930" spans="3:19" ht="14.25" x14ac:dyDescent="0.2">
      <c r="C930" s="14"/>
      <c r="D930" s="17"/>
      <c r="E930" s="17"/>
      <c r="F930" s="42"/>
      <c r="G930" s="35"/>
      <c r="H930" s="35"/>
      <c r="N930" s="17"/>
      <c r="O930" s="17"/>
      <c r="P930" s="17"/>
      <c r="Q930" s="17"/>
      <c r="R930" s="18"/>
      <c r="S930" s="18"/>
    </row>
    <row r="931" spans="3:19" ht="14.25" x14ac:dyDescent="0.2">
      <c r="C931" s="14"/>
      <c r="D931" s="17"/>
      <c r="E931" s="17"/>
      <c r="F931" s="42"/>
      <c r="G931" s="35"/>
      <c r="H931" s="35"/>
      <c r="N931" s="17"/>
      <c r="O931" s="17"/>
      <c r="P931" s="17"/>
      <c r="Q931" s="17"/>
      <c r="R931" s="18"/>
      <c r="S931" s="18"/>
    </row>
    <row r="932" spans="3:19" ht="14.25" x14ac:dyDescent="0.2">
      <c r="C932" s="14"/>
      <c r="D932" s="17"/>
      <c r="E932" s="17"/>
      <c r="F932" s="42"/>
      <c r="G932" s="35"/>
      <c r="H932" s="35"/>
      <c r="N932" s="17"/>
      <c r="O932" s="17"/>
      <c r="P932" s="17"/>
      <c r="Q932" s="17"/>
      <c r="R932" s="18"/>
      <c r="S932" s="18"/>
    </row>
    <row r="933" spans="3:19" ht="14.25" x14ac:dyDescent="0.2">
      <c r="C933" s="14"/>
      <c r="D933" s="17"/>
      <c r="E933" s="17"/>
      <c r="F933" s="42"/>
      <c r="G933" s="35"/>
      <c r="H933" s="35"/>
      <c r="N933" s="17"/>
      <c r="O933" s="17"/>
      <c r="P933" s="17"/>
      <c r="Q933" s="17"/>
      <c r="R933" s="18"/>
      <c r="S933" s="18"/>
    </row>
    <row r="934" spans="3:19" ht="14.25" x14ac:dyDescent="0.2">
      <c r="C934" s="14"/>
      <c r="D934" s="17"/>
      <c r="E934" s="17"/>
      <c r="F934" s="42"/>
      <c r="G934" s="35"/>
      <c r="H934" s="35"/>
      <c r="N934" s="17"/>
      <c r="O934" s="17"/>
      <c r="P934" s="17"/>
      <c r="Q934" s="17"/>
      <c r="R934" s="18"/>
      <c r="S934" s="18"/>
    </row>
    <row r="935" spans="3:19" ht="14.25" x14ac:dyDescent="0.2">
      <c r="C935" s="14"/>
      <c r="D935" s="17"/>
      <c r="E935" s="17"/>
      <c r="F935" s="42"/>
      <c r="G935" s="35"/>
      <c r="H935" s="35"/>
      <c r="N935" s="17"/>
      <c r="O935" s="17"/>
      <c r="P935" s="17"/>
      <c r="Q935" s="17"/>
      <c r="R935" s="18"/>
      <c r="S935" s="18"/>
    </row>
    <row r="936" spans="3:19" ht="14.25" x14ac:dyDescent="0.2">
      <c r="C936" s="14"/>
      <c r="D936" s="17"/>
      <c r="E936" s="17"/>
      <c r="F936" s="42"/>
      <c r="G936" s="35"/>
      <c r="H936" s="35"/>
      <c r="N936" s="17"/>
      <c r="O936" s="17"/>
      <c r="P936" s="17"/>
      <c r="Q936" s="17"/>
      <c r="R936" s="18"/>
      <c r="S936" s="18"/>
    </row>
    <row r="937" spans="3:19" ht="14.25" x14ac:dyDescent="0.2">
      <c r="C937" s="14"/>
      <c r="D937" s="17"/>
      <c r="E937" s="17"/>
      <c r="F937" s="42"/>
      <c r="G937" s="35"/>
      <c r="H937" s="35"/>
      <c r="N937" s="17"/>
      <c r="O937" s="17"/>
      <c r="P937" s="17"/>
      <c r="Q937" s="17"/>
      <c r="R937" s="18"/>
      <c r="S937" s="18"/>
    </row>
    <row r="938" spans="3:19" ht="14.25" x14ac:dyDescent="0.2">
      <c r="C938" s="14"/>
      <c r="D938" s="17"/>
      <c r="E938" s="17"/>
      <c r="F938" s="42"/>
      <c r="G938" s="35"/>
      <c r="H938" s="35"/>
      <c r="N938" s="17"/>
      <c r="O938" s="17"/>
      <c r="P938" s="17"/>
      <c r="Q938" s="17"/>
      <c r="R938" s="18"/>
      <c r="S938" s="18"/>
    </row>
    <row r="939" spans="3:19" ht="14.25" x14ac:dyDescent="0.2">
      <c r="C939" s="14"/>
      <c r="D939" s="17"/>
      <c r="E939" s="17"/>
      <c r="F939" s="42"/>
      <c r="G939" s="35"/>
      <c r="H939" s="35"/>
      <c r="N939" s="17"/>
      <c r="O939" s="17"/>
      <c r="P939" s="17"/>
      <c r="Q939" s="17"/>
      <c r="R939" s="18"/>
      <c r="S939" s="18"/>
    </row>
    <row r="940" spans="3:19" ht="14.25" x14ac:dyDescent="0.2">
      <c r="C940" s="14"/>
      <c r="D940" s="17"/>
      <c r="E940" s="17"/>
      <c r="F940" s="42"/>
      <c r="G940" s="35"/>
      <c r="H940" s="35"/>
      <c r="N940" s="17"/>
      <c r="O940" s="17"/>
      <c r="P940" s="17"/>
      <c r="Q940" s="17"/>
      <c r="R940" s="18"/>
      <c r="S940" s="18"/>
    </row>
    <row r="941" spans="3:19" ht="14.25" x14ac:dyDescent="0.2">
      <c r="C941" s="14"/>
      <c r="D941" s="17"/>
      <c r="E941" s="17"/>
      <c r="F941" s="42"/>
      <c r="G941" s="35"/>
      <c r="H941" s="35"/>
      <c r="N941" s="17"/>
      <c r="O941" s="17"/>
      <c r="P941" s="17"/>
      <c r="Q941" s="17"/>
      <c r="R941" s="18"/>
      <c r="S941" s="18"/>
    </row>
    <row r="942" spans="3:19" ht="14.25" x14ac:dyDescent="0.2">
      <c r="C942" s="14"/>
      <c r="D942" s="17"/>
      <c r="E942" s="17"/>
      <c r="F942" s="42"/>
      <c r="G942" s="35"/>
      <c r="H942" s="35"/>
      <c r="N942" s="17"/>
      <c r="O942" s="17"/>
      <c r="P942" s="17"/>
      <c r="Q942" s="17"/>
      <c r="R942" s="18"/>
      <c r="S942" s="18"/>
    </row>
    <row r="943" spans="3:19" ht="14.25" x14ac:dyDescent="0.2">
      <c r="C943" s="14"/>
      <c r="D943" s="17"/>
      <c r="E943" s="17"/>
      <c r="F943" s="42"/>
      <c r="G943" s="35"/>
      <c r="H943" s="35"/>
      <c r="N943" s="17"/>
      <c r="O943" s="17"/>
      <c r="P943" s="17"/>
      <c r="Q943" s="17"/>
      <c r="R943" s="18"/>
      <c r="S943" s="18"/>
    </row>
    <row r="944" spans="3:19" ht="14.25" x14ac:dyDescent="0.2">
      <c r="C944" s="14"/>
      <c r="D944" s="17"/>
      <c r="E944" s="17"/>
      <c r="F944" s="42"/>
      <c r="G944" s="35"/>
      <c r="H944" s="35"/>
      <c r="N944" s="17"/>
      <c r="O944" s="17"/>
      <c r="P944" s="17"/>
      <c r="Q944" s="17"/>
      <c r="R944" s="18"/>
      <c r="S944" s="18"/>
    </row>
    <row r="945" spans="3:19" ht="14.25" x14ac:dyDescent="0.2">
      <c r="C945" s="14"/>
      <c r="D945" s="17"/>
      <c r="E945" s="17"/>
      <c r="F945" s="42"/>
      <c r="G945" s="35"/>
      <c r="H945" s="35"/>
      <c r="N945" s="17"/>
      <c r="O945" s="17"/>
      <c r="P945" s="17"/>
      <c r="Q945" s="17"/>
      <c r="R945" s="18"/>
      <c r="S945" s="18"/>
    </row>
    <row r="946" spans="3:19" ht="14.25" x14ac:dyDescent="0.2">
      <c r="C946" s="14"/>
      <c r="D946" s="17"/>
      <c r="E946" s="17"/>
      <c r="F946" s="42"/>
      <c r="G946" s="35"/>
      <c r="H946" s="35"/>
      <c r="N946" s="17"/>
      <c r="O946" s="17"/>
      <c r="P946" s="17"/>
      <c r="Q946" s="17"/>
      <c r="R946" s="18"/>
      <c r="S946" s="18"/>
    </row>
    <row r="947" spans="3:19" ht="14.25" x14ac:dyDescent="0.2">
      <c r="C947" s="14"/>
      <c r="D947" s="17"/>
      <c r="E947" s="17"/>
      <c r="F947" s="42"/>
      <c r="G947" s="35"/>
      <c r="H947" s="35"/>
      <c r="N947" s="17"/>
      <c r="O947" s="17"/>
      <c r="P947" s="17"/>
      <c r="Q947" s="17"/>
      <c r="R947" s="18"/>
      <c r="S947" s="18"/>
    </row>
    <row r="948" spans="3:19" ht="14.25" x14ac:dyDescent="0.2">
      <c r="C948" s="14"/>
      <c r="D948" s="17"/>
      <c r="E948" s="17"/>
      <c r="F948" s="42"/>
      <c r="G948" s="35"/>
      <c r="H948" s="35"/>
      <c r="N948" s="17"/>
      <c r="O948" s="17"/>
      <c r="P948" s="17"/>
      <c r="Q948" s="17"/>
      <c r="R948" s="18"/>
      <c r="S948" s="18"/>
    </row>
    <row r="949" spans="3:19" ht="14.25" x14ac:dyDescent="0.2">
      <c r="C949" s="14"/>
      <c r="D949" s="17"/>
      <c r="E949" s="17"/>
      <c r="F949" s="42"/>
      <c r="G949" s="35"/>
      <c r="H949" s="35"/>
      <c r="N949" s="17"/>
      <c r="O949" s="17"/>
      <c r="P949" s="17"/>
      <c r="Q949" s="17"/>
      <c r="R949" s="18"/>
      <c r="S949" s="18"/>
    </row>
    <row r="950" spans="3:19" ht="14.25" x14ac:dyDescent="0.2">
      <c r="C950" s="14"/>
      <c r="D950" s="17"/>
      <c r="E950" s="17"/>
      <c r="F950" s="42"/>
      <c r="G950" s="35"/>
      <c r="H950" s="35"/>
      <c r="N950" s="17"/>
      <c r="O950" s="17"/>
      <c r="P950" s="17"/>
      <c r="Q950" s="17"/>
      <c r="R950" s="18"/>
      <c r="S950" s="18"/>
    </row>
    <row r="951" spans="3:19" ht="14.25" x14ac:dyDescent="0.2">
      <c r="C951" s="14"/>
      <c r="D951" s="17"/>
      <c r="E951" s="17"/>
      <c r="F951" s="42"/>
      <c r="G951" s="35"/>
      <c r="H951" s="35"/>
      <c r="N951" s="17"/>
      <c r="O951" s="17"/>
      <c r="P951" s="17"/>
      <c r="Q951" s="17"/>
      <c r="R951" s="18"/>
      <c r="S951" s="18"/>
    </row>
    <row r="952" spans="3:19" ht="14.25" x14ac:dyDescent="0.2">
      <c r="C952" s="14"/>
      <c r="D952" s="17"/>
      <c r="E952" s="17"/>
      <c r="F952" s="42"/>
      <c r="G952" s="35"/>
      <c r="H952" s="35"/>
      <c r="N952" s="17"/>
      <c r="O952" s="17"/>
      <c r="P952" s="17"/>
      <c r="Q952" s="17"/>
      <c r="R952" s="18"/>
      <c r="S952" s="18"/>
    </row>
    <row r="953" spans="3:19" ht="14.25" x14ac:dyDescent="0.2">
      <c r="C953" s="14"/>
      <c r="D953" s="17"/>
      <c r="E953" s="17"/>
      <c r="F953" s="42"/>
      <c r="G953" s="35"/>
      <c r="H953" s="35"/>
      <c r="N953" s="17"/>
      <c r="O953" s="17"/>
      <c r="P953" s="17"/>
      <c r="Q953" s="17"/>
      <c r="R953" s="18"/>
      <c r="S953" s="18"/>
    </row>
    <row r="954" spans="3:19" ht="14.25" x14ac:dyDescent="0.2">
      <c r="C954" s="14"/>
      <c r="D954" s="17"/>
      <c r="E954" s="17"/>
      <c r="F954" s="42"/>
      <c r="G954" s="35"/>
      <c r="H954" s="35"/>
      <c r="N954" s="17"/>
      <c r="O954" s="17"/>
      <c r="P954" s="17"/>
      <c r="Q954" s="17"/>
      <c r="R954" s="18"/>
      <c r="S954" s="18"/>
    </row>
    <row r="955" spans="3:19" ht="14.25" x14ac:dyDescent="0.2">
      <c r="C955" s="14"/>
      <c r="D955" s="17"/>
      <c r="E955" s="17"/>
      <c r="F955" s="42"/>
      <c r="G955" s="35"/>
      <c r="H955" s="35"/>
      <c r="N955" s="17"/>
      <c r="O955" s="17"/>
      <c r="P955" s="17"/>
      <c r="Q955" s="17"/>
      <c r="R955" s="18"/>
      <c r="S955" s="18"/>
    </row>
    <row r="956" spans="3:19" ht="14.25" x14ac:dyDescent="0.2">
      <c r="C956" s="14"/>
      <c r="D956" s="17"/>
      <c r="E956" s="17"/>
      <c r="F956" s="42"/>
      <c r="G956" s="35"/>
      <c r="H956" s="35"/>
      <c r="N956" s="17"/>
      <c r="O956" s="17"/>
      <c r="P956" s="17"/>
      <c r="Q956" s="17"/>
      <c r="R956" s="18"/>
      <c r="S956" s="18"/>
    </row>
    <row r="957" spans="3:19" ht="14.25" x14ac:dyDescent="0.2">
      <c r="C957" s="14"/>
      <c r="D957" s="17"/>
      <c r="E957" s="17"/>
      <c r="F957" s="42"/>
      <c r="G957" s="35"/>
      <c r="H957" s="35"/>
      <c r="N957" s="17"/>
      <c r="O957" s="17"/>
      <c r="P957" s="17"/>
      <c r="Q957" s="17"/>
      <c r="R957" s="18"/>
      <c r="S957" s="18"/>
    </row>
    <row r="958" spans="3:19" ht="14.25" x14ac:dyDescent="0.2">
      <c r="C958" s="14"/>
      <c r="D958" s="17"/>
      <c r="E958" s="17"/>
      <c r="F958" s="42"/>
      <c r="G958" s="35"/>
      <c r="H958" s="35"/>
      <c r="N958" s="17"/>
      <c r="O958" s="17"/>
      <c r="P958" s="17"/>
      <c r="Q958" s="17"/>
      <c r="R958" s="18"/>
      <c r="S958" s="18"/>
    </row>
    <row r="959" spans="3:19" ht="14.25" x14ac:dyDescent="0.2">
      <c r="C959" s="14"/>
      <c r="D959" s="17"/>
      <c r="E959" s="17"/>
      <c r="F959" s="42"/>
      <c r="G959" s="35"/>
      <c r="H959" s="35"/>
      <c r="N959" s="17"/>
      <c r="O959" s="17"/>
      <c r="P959" s="17"/>
      <c r="Q959" s="17"/>
      <c r="R959" s="18"/>
      <c r="S959" s="18"/>
    </row>
    <row r="960" spans="3:19" ht="14.25" x14ac:dyDescent="0.2">
      <c r="C960" s="14"/>
      <c r="D960" s="17"/>
      <c r="E960" s="17"/>
      <c r="F960" s="42"/>
      <c r="G960" s="35"/>
      <c r="H960" s="35"/>
      <c r="N960" s="17"/>
      <c r="O960" s="17"/>
      <c r="P960" s="17"/>
      <c r="Q960" s="17"/>
      <c r="R960" s="18"/>
      <c r="S960" s="18"/>
    </row>
    <row r="961" spans="3:19" ht="14.25" x14ac:dyDescent="0.2">
      <c r="C961" s="14"/>
      <c r="D961" s="17"/>
      <c r="E961" s="17"/>
      <c r="F961" s="42"/>
      <c r="G961" s="35"/>
      <c r="H961" s="35"/>
      <c r="N961" s="17"/>
      <c r="O961" s="17"/>
      <c r="P961" s="17"/>
      <c r="Q961" s="17"/>
      <c r="R961" s="18"/>
      <c r="S961" s="18"/>
    </row>
    <row r="962" spans="3:19" ht="14.25" x14ac:dyDescent="0.2">
      <c r="C962" s="14"/>
      <c r="D962" s="17"/>
      <c r="E962" s="17"/>
      <c r="F962" s="42"/>
      <c r="G962" s="35"/>
      <c r="H962" s="35"/>
      <c r="N962" s="17"/>
      <c r="O962" s="17"/>
      <c r="P962" s="17"/>
      <c r="Q962" s="17"/>
      <c r="R962" s="18"/>
      <c r="S962" s="18"/>
    </row>
    <row r="963" spans="3:19" ht="14.25" x14ac:dyDescent="0.2">
      <c r="C963" s="14"/>
      <c r="D963" s="17"/>
      <c r="E963" s="17"/>
      <c r="F963" s="42"/>
      <c r="G963" s="35"/>
      <c r="H963" s="35"/>
      <c r="N963" s="17"/>
      <c r="O963" s="17"/>
      <c r="P963" s="17"/>
      <c r="Q963" s="17"/>
      <c r="R963" s="18"/>
      <c r="S963" s="18"/>
    </row>
    <row r="964" spans="3:19" ht="14.25" x14ac:dyDescent="0.2">
      <c r="C964" s="14"/>
      <c r="D964" s="17"/>
      <c r="E964" s="17"/>
      <c r="F964" s="42"/>
      <c r="G964" s="35"/>
      <c r="H964" s="35"/>
      <c r="N964" s="17"/>
      <c r="O964" s="17"/>
      <c r="P964" s="17"/>
      <c r="Q964" s="17"/>
      <c r="R964" s="18"/>
      <c r="S964" s="18"/>
    </row>
    <row r="965" spans="3:19" ht="14.25" x14ac:dyDescent="0.2">
      <c r="C965" s="14"/>
      <c r="D965" s="17"/>
      <c r="E965" s="17"/>
      <c r="F965" s="42"/>
      <c r="G965" s="35"/>
      <c r="H965" s="35"/>
      <c r="N965" s="17"/>
      <c r="O965" s="17"/>
      <c r="P965" s="17"/>
      <c r="Q965" s="17"/>
      <c r="R965" s="18"/>
      <c r="S965" s="18"/>
    </row>
    <row r="966" spans="3:19" ht="14.25" x14ac:dyDescent="0.2">
      <c r="C966" s="14"/>
      <c r="D966" s="17"/>
      <c r="E966" s="17"/>
      <c r="F966" s="42"/>
      <c r="G966" s="35"/>
      <c r="H966" s="35"/>
      <c r="N966" s="17"/>
      <c r="O966" s="17"/>
      <c r="P966" s="17"/>
      <c r="Q966" s="17"/>
      <c r="R966" s="18"/>
      <c r="S966" s="18"/>
    </row>
    <row r="967" spans="3:19" ht="14.25" x14ac:dyDescent="0.2">
      <c r="C967" s="14"/>
      <c r="D967" s="17"/>
      <c r="E967" s="17"/>
      <c r="F967" s="42"/>
      <c r="G967" s="35"/>
      <c r="H967" s="35"/>
      <c r="N967" s="17"/>
      <c r="O967" s="17"/>
      <c r="P967" s="17"/>
      <c r="Q967" s="17"/>
      <c r="R967" s="18"/>
      <c r="S967" s="18"/>
    </row>
    <row r="968" spans="3:19" ht="14.25" x14ac:dyDescent="0.2">
      <c r="C968" s="14"/>
      <c r="D968" s="17"/>
      <c r="E968" s="17"/>
      <c r="F968" s="42"/>
      <c r="G968" s="35"/>
      <c r="H968" s="35"/>
      <c r="N968" s="17"/>
      <c r="O968" s="17"/>
      <c r="P968" s="17"/>
      <c r="Q968" s="17"/>
      <c r="R968" s="18"/>
      <c r="S968" s="18"/>
    </row>
    <row r="969" spans="3:19" ht="14.25" x14ac:dyDescent="0.2">
      <c r="C969" s="14"/>
      <c r="D969" s="17"/>
      <c r="E969" s="17"/>
      <c r="F969" s="42"/>
      <c r="G969" s="35"/>
      <c r="H969" s="35"/>
      <c r="N969" s="17"/>
      <c r="O969" s="17"/>
      <c r="P969" s="17"/>
      <c r="Q969" s="17"/>
      <c r="R969" s="18"/>
      <c r="S969" s="18"/>
    </row>
    <row r="970" spans="3:19" ht="14.25" x14ac:dyDescent="0.2">
      <c r="C970" s="14"/>
      <c r="D970" s="17"/>
      <c r="E970" s="17"/>
      <c r="F970" s="42"/>
      <c r="G970" s="35"/>
      <c r="H970" s="35"/>
      <c r="N970" s="17"/>
      <c r="O970" s="17"/>
      <c r="P970" s="17"/>
      <c r="Q970" s="17"/>
      <c r="R970" s="18"/>
      <c r="S970" s="18"/>
    </row>
    <row r="971" spans="3:19" ht="14.25" x14ac:dyDescent="0.2">
      <c r="C971" s="14"/>
      <c r="D971" s="17"/>
      <c r="E971" s="17"/>
      <c r="F971" s="42"/>
      <c r="G971" s="35"/>
      <c r="H971" s="35"/>
      <c r="N971" s="17"/>
      <c r="O971" s="17"/>
      <c r="P971" s="17"/>
      <c r="Q971" s="17"/>
      <c r="R971" s="18"/>
      <c r="S971" s="18"/>
    </row>
    <row r="972" spans="3:19" ht="14.25" x14ac:dyDescent="0.2">
      <c r="C972" s="14"/>
      <c r="D972" s="17"/>
      <c r="E972" s="17"/>
      <c r="F972" s="42"/>
      <c r="G972" s="35"/>
      <c r="H972" s="35"/>
      <c r="N972" s="17"/>
      <c r="O972" s="17"/>
      <c r="P972" s="17"/>
      <c r="Q972" s="17"/>
      <c r="R972" s="18"/>
      <c r="S972" s="18"/>
    </row>
    <row r="973" spans="3:19" ht="14.25" x14ac:dyDescent="0.2">
      <c r="C973" s="14"/>
      <c r="D973" s="17"/>
      <c r="E973" s="17"/>
      <c r="F973" s="42"/>
      <c r="G973" s="35"/>
      <c r="H973" s="35"/>
      <c r="N973" s="17"/>
      <c r="O973" s="17"/>
      <c r="P973" s="17"/>
      <c r="Q973" s="17"/>
      <c r="R973" s="18"/>
      <c r="S973" s="18"/>
    </row>
    <row r="974" spans="3:19" ht="14.25" x14ac:dyDescent="0.2">
      <c r="C974" s="14"/>
      <c r="D974" s="17"/>
      <c r="E974" s="17"/>
      <c r="F974" s="42"/>
      <c r="G974" s="35"/>
      <c r="H974" s="35"/>
      <c r="N974" s="17"/>
      <c r="O974" s="17"/>
      <c r="P974" s="17"/>
      <c r="Q974" s="17"/>
      <c r="R974" s="18"/>
      <c r="S974" s="18"/>
    </row>
    <row r="975" spans="3:19" ht="14.25" x14ac:dyDescent="0.2">
      <c r="C975" s="14"/>
      <c r="D975" s="17"/>
      <c r="E975" s="17"/>
      <c r="F975" s="42"/>
      <c r="G975" s="35"/>
      <c r="H975" s="35"/>
      <c r="N975" s="17"/>
      <c r="O975" s="17"/>
      <c r="P975" s="17"/>
      <c r="Q975" s="17"/>
      <c r="R975" s="18"/>
      <c r="S975" s="18"/>
    </row>
    <row r="976" spans="3:19" ht="14.25" x14ac:dyDescent="0.2">
      <c r="C976" s="14"/>
      <c r="D976" s="17"/>
      <c r="E976" s="17"/>
      <c r="F976" s="42"/>
      <c r="G976" s="35"/>
      <c r="H976" s="35"/>
      <c r="N976" s="17"/>
      <c r="O976" s="17"/>
      <c r="P976" s="17"/>
      <c r="Q976" s="17"/>
      <c r="R976" s="18"/>
      <c r="S976" s="18"/>
    </row>
    <row r="977" spans="3:19" ht="14.25" x14ac:dyDescent="0.2">
      <c r="C977" s="14"/>
      <c r="D977" s="17"/>
      <c r="E977" s="17"/>
      <c r="F977" s="42"/>
      <c r="G977" s="35"/>
      <c r="H977" s="35"/>
      <c r="N977" s="17"/>
      <c r="O977" s="17"/>
      <c r="P977" s="17"/>
      <c r="Q977" s="17"/>
      <c r="R977" s="18"/>
      <c r="S977" s="18"/>
    </row>
    <row r="978" spans="3:19" ht="14.25" x14ac:dyDescent="0.2">
      <c r="C978" s="14"/>
      <c r="D978" s="17"/>
      <c r="E978" s="17"/>
      <c r="F978" s="42"/>
      <c r="G978" s="35"/>
      <c r="H978" s="35"/>
      <c r="N978" s="17"/>
      <c r="O978" s="17"/>
      <c r="P978" s="17"/>
      <c r="Q978" s="17"/>
      <c r="R978" s="18"/>
      <c r="S978" s="18"/>
    </row>
    <row r="979" spans="3:19" ht="14.25" x14ac:dyDescent="0.2">
      <c r="C979" s="14"/>
      <c r="D979" s="17"/>
      <c r="E979" s="17"/>
      <c r="F979" s="42"/>
      <c r="G979" s="35"/>
      <c r="H979" s="35"/>
      <c r="N979" s="17"/>
      <c r="O979" s="17"/>
      <c r="P979" s="17"/>
      <c r="Q979" s="17"/>
      <c r="R979" s="18"/>
      <c r="S979" s="18"/>
    </row>
    <row r="980" spans="3:19" ht="14.25" x14ac:dyDescent="0.2">
      <c r="C980" s="14"/>
      <c r="D980" s="17"/>
      <c r="E980" s="17"/>
      <c r="F980" s="42"/>
      <c r="G980" s="35"/>
      <c r="H980" s="35"/>
      <c r="N980" s="17"/>
      <c r="O980" s="17"/>
      <c r="P980" s="17"/>
      <c r="Q980" s="17"/>
      <c r="R980" s="18"/>
      <c r="S980" s="18"/>
    </row>
    <row r="981" spans="3:19" ht="14.25" x14ac:dyDescent="0.2">
      <c r="C981" s="14"/>
      <c r="D981" s="17"/>
      <c r="E981" s="17"/>
      <c r="F981" s="42"/>
      <c r="G981" s="35"/>
      <c r="H981" s="35"/>
      <c r="N981" s="17"/>
      <c r="O981" s="17"/>
      <c r="P981" s="17"/>
      <c r="Q981" s="17"/>
      <c r="R981" s="18"/>
      <c r="S981" s="18"/>
    </row>
    <row r="982" spans="3:19" ht="14.25" x14ac:dyDescent="0.2">
      <c r="C982" s="14"/>
      <c r="D982" s="17"/>
      <c r="E982" s="17"/>
      <c r="F982" s="42"/>
      <c r="G982" s="35"/>
      <c r="H982" s="35"/>
      <c r="N982" s="17"/>
      <c r="O982" s="17"/>
      <c r="P982" s="17"/>
      <c r="Q982" s="17"/>
      <c r="R982" s="18"/>
      <c r="S982" s="18"/>
    </row>
    <row r="983" spans="3:19" ht="14.25" x14ac:dyDescent="0.2">
      <c r="C983" s="14"/>
      <c r="D983" s="17"/>
      <c r="E983" s="17"/>
      <c r="F983" s="42"/>
      <c r="G983" s="35"/>
      <c r="H983" s="35"/>
      <c r="N983" s="17"/>
      <c r="O983" s="17"/>
      <c r="P983" s="17"/>
      <c r="Q983" s="17"/>
      <c r="R983" s="18"/>
      <c r="S983" s="18"/>
    </row>
    <row r="984" spans="3:19" ht="14.25" x14ac:dyDescent="0.2">
      <c r="C984" s="14"/>
      <c r="D984" s="17"/>
      <c r="E984" s="17"/>
      <c r="F984" s="42"/>
      <c r="G984" s="35"/>
      <c r="H984" s="35"/>
      <c r="N984" s="17"/>
      <c r="O984" s="17"/>
      <c r="P984" s="17"/>
      <c r="Q984" s="17"/>
      <c r="R984" s="18"/>
      <c r="S984" s="18"/>
    </row>
    <row r="985" spans="3:19" ht="14.25" x14ac:dyDescent="0.2">
      <c r="C985" s="14"/>
      <c r="D985" s="17"/>
      <c r="E985" s="17"/>
      <c r="F985" s="42"/>
      <c r="G985" s="35"/>
      <c r="H985" s="35"/>
      <c r="N985" s="17"/>
      <c r="O985" s="17"/>
      <c r="P985" s="17"/>
      <c r="Q985" s="17"/>
      <c r="R985" s="18"/>
      <c r="S985" s="18"/>
    </row>
    <row r="986" spans="3:19" ht="14.25" x14ac:dyDescent="0.2">
      <c r="C986" s="14"/>
      <c r="D986" s="17"/>
      <c r="E986" s="17"/>
      <c r="F986" s="42"/>
      <c r="G986" s="35"/>
      <c r="H986" s="35"/>
      <c r="N986" s="17"/>
      <c r="O986" s="17"/>
      <c r="P986" s="17"/>
      <c r="Q986" s="17"/>
      <c r="R986" s="18"/>
      <c r="S986" s="18"/>
    </row>
    <row r="987" spans="3:19" ht="14.25" x14ac:dyDescent="0.2">
      <c r="C987" s="14"/>
      <c r="D987" s="17"/>
      <c r="E987" s="17"/>
      <c r="F987" s="42"/>
      <c r="G987" s="35"/>
      <c r="H987" s="35"/>
      <c r="N987" s="17"/>
      <c r="O987" s="17"/>
      <c r="P987" s="17"/>
      <c r="Q987" s="17"/>
      <c r="R987" s="18"/>
      <c r="S987" s="18"/>
    </row>
    <row r="988" spans="3:19" ht="14.25" x14ac:dyDescent="0.2">
      <c r="C988" s="14"/>
      <c r="D988" s="17"/>
      <c r="E988" s="17"/>
      <c r="F988" s="42"/>
      <c r="G988" s="35"/>
      <c r="H988" s="35"/>
      <c r="N988" s="17"/>
      <c r="O988" s="17"/>
      <c r="P988" s="17"/>
      <c r="Q988" s="17"/>
      <c r="R988" s="18"/>
      <c r="S988" s="18"/>
    </row>
    <row r="989" spans="3:19" ht="14.25" x14ac:dyDescent="0.2">
      <c r="C989" s="14"/>
      <c r="D989" s="17"/>
      <c r="E989" s="17"/>
      <c r="F989" s="42"/>
      <c r="G989" s="35"/>
      <c r="H989" s="35"/>
      <c r="N989" s="17"/>
      <c r="O989" s="17"/>
      <c r="P989" s="17"/>
      <c r="Q989" s="17"/>
      <c r="R989" s="18"/>
      <c r="S989" s="18"/>
    </row>
    <row r="990" spans="3:19" ht="14.25" x14ac:dyDescent="0.2">
      <c r="C990" s="14"/>
      <c r="D990" s="17"/>
      <c r="E990" s="17"/>
      <c r="F990" s="42"/>
      <c r="G990" s="35"/>
      <c r="H990" s="35"/>
      <c r="N990" s="17"/>
      <c r="O990" s="17"/>
      <c r="P990" s="17"/>
      <c r="Q990" s="17"/>
      <c r="R990" s="18"/>
      <c r="S990" s="18"/>
    </row>
    <row r="991" spans="3:19" ht="14.25" x14ac:dyDescent="0.2">
      <c r="C991" s="14"/>
      <c r="D991" s="17"/>
      <c r="E991" s="17"/>
      <c r="F991" s="42"/>
      <c r="G991" s="35"/>
      <c r="H991" s="35"/>
      <c r="N991" s="17"/>
      <c r="O991" s="17"/>
      <c r="P991" s="17"/>
      <c r="Q991" s="17"/>
      <c r="R991" s="18"/>
      <c r="S991" s="18"/>
    </row>
    <row r="992" spans="3:19" ht="14.25" x14ac:dyDescent="0.2">
      <c r="C992" s="14"/>
      <c r="D992" s="17"/>
      <c r="E992" s="17"/>
      <c r="F992" s="42"/>
      <c r="G992" s="35"/>
      <c r="H992" s="35"/>
      <c r="N992" s="17"/>
      <c r="O992" s="17"/>
      <c r="P992" s="17"/>
      <c r="Q992" s="17"/>
      <c r="R992" s="18"/>
      <c r="S992" s="18"/>
    </row>
    <row r="993" spans="3:19" ht="14.25" x14ac:dyDescent="0.2">
      <c r="C993" s="14"/>
      <c r="D993" s="17"/>
      <c r="E993" s="17"/>
      <c r="F993" s="42"/>
      <c r="G993" s="35"/>
      <c r="H993" s="35"/>
      <c r="N993" s="17"/>
      <c r="O993" s="17"/>
      <c r="P993" s="17"/>
      <c r="Q993" s="17"/>
      <c r="R993" s="18"/>
      <c r="S993" s="18"/>
    </row>
    <row r="994" spans="3:19" ht="14.25" x14ac:dyDescent="0.2">
      <c r="C994" s="14"/>
      <c r="D994" s="17"/>
      <c r="E994" s="17"/>
      <c r="F994" s="42"/>
      <c r="G994" s="35"/>
      <c r="H994" s="35"/>
      <c r="N994" s="17"/>
      <c r="O994" s="17"/>
      <c r="P994" s="17"/>
      <c r="Q994" s="17"/>
      <c r="R994" s="18"/>
      <c r="S994" s="18"/>
    </row>
    <row r="995" spans="3:19" ht="14.25" x14ac:dyDescent="0.2">
      <c r="C995" s="14"/>
      <c r="D995" s="17"/>
      <c r="E995" s="17"/>
      <c r="F995" s="42"/>
      <c r="G995" s="35"/>
      <c r="H995" s="35"/>
      <c r="N995" s="17"/>
      <c r="O995" s="17"/>
      <c r="P995" s="17"/>
      <c r="Q995" s="17"/>
      <c r="R995" s="18"/>
      <c r="S995" s="18"/>
    </row>
    <row r="996" spans="3:19" ht="14.25" x14ac:dyDescent="0.2">
      <c r="C996" s="14"/>
      <c r="D996" s="17"/>
      <c r="E996" s="17"/>
      <c r="F996" s="42"/>
      <c r="G996" s="35"/>
      <c r="H996" s="35"/>
      <c r="N996" s="17"/>
      <c r="O996" s="17"/>
      <c r="P996" s="17"/>
      <c r="Q996" s="17"/>
      <c r="R996" s="18"/>
      <c r="S996" s="18"/>
    </row>
    <row r="997" spans="3:19" ht="14.25" x14ac:dyDescent="0.2">
      <c r="C997" s="14"/>
      <c r="D997" s="17"/>
      <c r="E997" s="17"/>
      <c r="F997" s="42"/>
      <c r="G997" s="35"/>
      <c r="H997" s="35"/>
      <c r="N997" s="17"/>
      <c r="O997" s="17"/>
      <c r="P997" s="17"/>
      <c r="Q997" s="17"/>
      <c r="R997" s="18"/>
      <c r="S997" s="18"/>
    </row>
    <row r="998" spans="3:19" ht="14.25" x14ac:dyDescent="0.2">
      <c r="C998" s="14"/>
      <c r="D998" s="17"/>
      <c r="E998" s="17"/>
      <c r="F998" s="42"/>
      <c r="G998" s="35"/>
      <c r="H998" s="35"/>
      <c r="N998" s="17"/>
      <c r="O998" s="17"/>
      <c r="P998" s="17"/>
      <c r="Q998" s="17"/>
      <c r="R998" s="18"/>
      <c r="S998" s="18"/>
    </row>
    <row r="999" spans="3:19" ht="14.25" x14ac:dyDescent="0.2">
      <c r="C999" s="14"/>
      <c r="D999" s="17"/>
      <c r="E999" s="17"/>
      <c r="F999" s="42"/>
      <c r="G999" s="35"/>
      <c r="H999" s="35"/>
      <c r="N999" s="17"/>
      <c r="O999" s="17"/>
      <c r="P999" s="17"/>
      <c r="Q999" s="17"/>
      <c r="R999" s="18"/>
      <c r="S999" s="18"/>
    </row>
    <row r="1000" spans="3:19" ht="14.25" x14ac:dyDescent="0.2">
      <c r="C1000" s="14"/>
      <c r="D1000" s="17"/>
      <c r="E1000" s="17"/>
      <c r="F1000" s="42"/>
      <c r="G1000" s="35"/>
      <c r="H1000" s="35"/>
      <c r="N1000" s="17"/>
      <c r="O1000" s="17"/>
      <c r="P1000" s="17"/>
      <c r="Q1000" s="17"/>
      <c r="R1000" s="18"/>
      <c r="S1000" s="18"/>
    </row>
    <row r="1001" spans="3:19" ht="14.25" x14ac:dyDescent="0.2">
      <c r="C1001" s="14"/>
      <c r="D1001" s="17"/>
      <c r="E1001" s="17"/>
      <c r="F1001" s="42"/>
      <c r="G1001" s="35"/>
      <c r="H1001" s="35"/>
      <c r="N1001" s="17"/>
      <c r="O1001" s="17"/>
      <c r="P1001" s="17"/>
      <c r="Q1001" s="17"/>
      <c r="R1001" s="18"/>
      <c r="S1001" s="18"/>
    </row>
    <row r="1002" spans="3:19" ht="14.25" x14ac:dyDescent="0.2">
      <c r="C1002" s="14"/>
      <c r="D1002" s="17"/>
      <c r="E1002" s="17"/>
      <c r="F1002" s="42"/>
      <c r="G1002" s="35"/>
      <c r="H1002" s="35"/>
      <c r="N1002" s="17"/>
      <c r="O1002" s="17"/>
      <c r="P1002" s="17"/>
      <c r="Q1002" s="17"/>
      <c r="R1002" s="18"/>
      <c r="S1002" s="18"/>
    </row>
    <row r="1003" spans="3:19" ht="14.25" x14ac:dyDescent="0.2">
      <c r="C1003" s="14"/>
      <c r="D1003" s="17"/>
      <c r="E1003" s="17"/>
      <c r="F1003" s="42"/>
      <c r="G1003" s="35"/>
      <c r="H1003" s="35"/>
      <c r="N1003" s="17"/>
      <c r="O1003" s="17"/>
      <c r="P1003" s="17"/>
      <c r="Q1003" s="17"/>
      <c r="R1003" s="18"/>
      <c r="S1003" s="18"/>
    </row>
  </sheetData>
  <mergeCells count="2">
    <mergeCell ref="J5:K5"/>
    <mergeCell ref="U5:V5"/>
  </mergeCell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6"/>
  <sheetViews>
    <sheetView topLeftCell="C343" zoomScaleNormal="100" workbookViewId="0">
      <selection activeCell="B7" sqref="B7"/>
    </sheetView>
  </sheetViews>
  <sheetFormatPr defaultColWidth="11.5703125" defaultRowHeight="12.75" x14ac:dyDescent="0.2"/>
  <cols>
    <col min="2" max="2" width="52.42578125" customWidth="1"/>
    <col min="4" max="4" width="16.5703125" customWidth="1"/>
    <col min="5" max="5" width="35.140625" customWidth="1"/>
    <col min="6" max="7" width="59.5703125" customWidth="1"/>
  </cols>
  <sheetData>
    <row r="1" spans="1:7" x14ac:dyDescent="0.2">
      <c r="A1" t="s">
        <v>1719</v>
      </c>
      <c r="B1" t="s">
        <v>1720</v>
      </c>
      <c r="C1" t="s">
        <v>1721</v>
      </c>
      <c r="D1" t="s">
        <v>1722</v>
      </c>
      <c r="E1" t="s">
        <v>1723</v>
      </c>
      <c r="F1" t="s">
        <v>1724</v>
      </c>
      <c r="G1" t="s">
        <v>1725</v>
      </c>
    </row>
    <row r="2" spans="1:7" x14ac:dyDescent="0.2">
      <c r="A2">
        <v>221</v>
      </c>
      <c r="B2" t="s">
        <v>188</v>
      </c>
      <c r="C2" t="s">
        <v>952</v>
      </c>
      <c r="D2" t="s">
        <v>1489</v>
      </c>
      <c r="E2" t="s">
        <v>1726</v>
      </c>
      <c r="F2" t="s">
        <v>1727</v>
      </c>
      <c r="G2" t="s">
        <v>1727</v>
      </c>
    </row>
    <row r="3" spans="1:7" x14ac:dyDescent="0.2">
      <c r="A3">
        <v>313</v>
      </c>
      <c r="B3" t="s">
        <v>196</v>
      </c>
      <c r="C3" t="s">
        <v>1056</v>
      </c>
      <c r="D3" t="s">
        <v>1583</v>
      </c>
      <c r="E3" t="s">
        <v>1728</v>
      </c>
      <c r="F3" t="s">
        <v>1729</v>
      </c>
      <c r="G3" t="s">
        <v>1730</v>
      </c>
    </row>
    <row r="4" spans="1:7" x14ac:dyDescent="0.2">
      <c r="A4">
        <v>132</v>
      </c>
      <c r="B4" t="s">
        <v>44</v>
      </c>
      <c r="C4" t="s">
        <v>825</v>
      </c>
      <c r="D4" t="s">
        <v>1393</v>
      </c>
      <c r="E4" t="s">
        <v>1731</v>
      </c>
      <c r="F4" t="s">
        <v>1732</v>
      </c>
      <c r="G4" t="s">
        <v>1733</v>
      </c>
    </row>
    <row r="5" spans="1:7" x14ac:dyDescent="0.2">
      <c r="A5">
        <v>220</v>
      </c>
      <c r="B5" t="s">
        <v>1734</v>
      </c>
      <c r="C5" t="s">
        <v>950</v>
      </c>
      <c r="D5" t="s">
        <v>1488</v>
      </c>
      <c r="E5" t="s">
        <v>1726</v>
      </c>
      <c r="F5" t="s">
        <v>1727</v>
      </c>
      <c r="G5" t="s">
        <v>1727</v>
      </c>
    </row>
    <row r="6" spans="1:7" x14ac:dyDescent="0.2">
      <c r="A6">
        <v>416</v>
      </c>
      <c r="B6" t="s">
        <v>166</v>
      </c>
      <c r="C6" t="s">
        <v>1207</v>
      </c>
      <c r="D6" t="s">
        <v>1317</v>
      </c>
      <c r="E6" t="s">
        <v>1735</v>
      </c>
      <c r="F6" t="s">
        <v>1736</v>
      </c>
      <c r="G6" t="s">
        <v>1737</v>
      </c>
    </row>
    <row r="7" spans="1:7" x14ac:dyDescent="0.2">
      <c r="A7">
        <v>452</v>
      </c>
      <c r="B7" t="s">
        <v>184</v>
      </c>
      <c r="C7" t="s">
        <v>1213</v>
      </c>
      <c r="D7" t="s">
        <v>1738</v>
      </c>
      <c r="E7" t="s">
        <v>1739</v>
      </c>
      <c r="F7" t="s">
        <v>1740</v>
      </c>
      <c r="G7" t="s">
        <v>1740</v>
      </c>
    </row>
    <row r="8" spans="1:7" x14ac:dyDescent="0.2">
      <c r="A8">
        <v>250</v>
      </c>
      <c r="B8" t="s">
        <v>465</v>
      </c>
      <c r="C8" t="s">
        <v>991</v>
      </c>
      <c r="D8" t="s">
        <v>1522</v>
      </c>
      <c r="E8" t="s">
        <v>1739</v>
      </c>
      <c r="F8" t="s">
        <v>1740</v>
      </c>
      <c r="G8" t="s">
        <v>1740</v>
      </c>
    </row>
    <row r="9" spans="1:7" x14ac:dyDescent="0.2">
      <c r="A9">
        <v>114</v>
      </c>
      <c r="B9" t="s">
        <v>191</v>
      </c>
      <c r="C9" t="s">
        <v>803</v>
      </c>
      <c r="D9" t="s">
        <v>1375</v>
      </c>
      <c r="E9" t="s">
        <v>1731</v>
      </c>
      <c r="F9" t="s">
        <v>1741</v>
      </c>
      <c r="G9" t="s">
        <v>1742</v>
      </c>
    </row>
    <row r="10" spans="1:7" x14ac:dyDescent="0.2">
      <c r="A10">
        <v>453</v>
      </c>
      <c r="B10" t="s">
        <v>292</v>
      </c>
      <c r="C10" t="s">
        <v>1252</v>
      </c>
      <c r="D10" t="s">
        <v>1743</v>
      </c>
      <c r="E10" t="s">
        <v>1731</v>
      </c>
      <c r="F10" t="s">
        <v>1741</v>
      </c>
      <c r="G10" t="s">
        <v>1742</v>
      </c>
    </row>
    <row r="11" spans="1:7" x14ac:dyDescent="0.2">
      <c r="A11">
        <v>188</v>
      </c>
      <c r="B11" t="s">
        <v>1744</v>
      </c>
      <c r="C11" t="s">
        <v>908</v>
      </c>
      <c r="D11" t="s">
        <v>1453</v>
      </c>
      <c r="E11" t="s">
        <v>1745</v>
      </c>
      <c r="F11" t="s">
        <v>1746</v>
      </c>
      <c r="G11" t="s">
        <v>1747</v>
      </c>
    </row>
    <row r="12" spans="1:7" x14ac:dyDescent="0.2">
      <c r="A12">
        <v>396</v>
      </c>
      <c r="B12" t="s">
        <v>1748</v>
      </c>
      <c r="C12" t="s">
        <v>1155</v>
      </c>
      <c r="D12" t="s">
        <v>1663</v>
      </c>
      <c r="E12" t="s">
        <v>1749</v>
      </c>
      <c r="F12" t="s">
        <v>1749</v>
      </c>
      <c r="G12" t="s">
        <v>1749</v>
      </c>
    </row>
    <row r="13" spans="1:7" x14ac:dyDescent="0.2">
      <c r="A13">
        <v>417</v>
      </c>
      <c r="B13" t="s">
        <v>213</v>
      </c>
      <c r="C13" t="s">
        <v>1222</v>
      </c>
      <c r="D13" t="s">
        <v>1750</v>
      </c>
      <c r="E13" t="s">
        <v>1745</v>
      </c>
      <c r="F13" t="s">
        <v>1751</v>
      </c>
      <c r="G13" t="s">
        <v>1752</v>
      </c>
    </row>
    <row r="14" spans="1:7" x14ac:dyDescent="0.2">
      <c r="A14">
        <v>170</v>
      </c>
      <c r="B14" t="s">
        <v>1753</v>
      </c>
      <c r="C14" t="s">
        <v>876</v>
      </c>
      <c r="D14" t="s">
        <v>1435</v>
      </c>
      <c r="E14" t="s">
        <v>1745</v>
      </c>
      <c r="F14" t="s">
        <v>1754</v>
      </c>
      <c r="G14" t="s">
        <v>1755</v>
      </c>
    </row>
    <row r="15" spans="1:7" x14ac:dyDescent="0.2">
      <c r="A15">
        <v>418</v>
      </c>
      <c r="B15" t="s">
        <v>351</v>
      </c>
      <c r="C15" t="s">
        <v>1189</v>
      </c>
      <c r="D15" t="s">
        <v>1366</v>
      </c>
      <c r="E15" t="s">
        <v>1735</v>
      </c>
      <c r="F15" t="s">
        <v>1756</v>
      </c>
      <c r="G15" t="s">
        <v>1757</v>
      </c>
    </row>
    <row r="16" spans="1:7" x14ac:dyDescent="0.2">
      <c r="A16">
        <v>373</v>
      </c>
      <c r="B16" t="s">
        <v>156</v>
      </c>
      <c r="C16" t="s">
        <v>1127</v>
      </c>
      <c r="D16" t="s">
        <v>1640</v>
      </c>
      <c r="E16" t="s">
        <v>1728</v>
      </c>
      <c r="F16" t="s">
        <v>1758</v>
      </c>
      <c r="G16" t="s">
        <v>1758</v>
      </c>
    </row>
    <row r="17" spans="1:7" x14ac:dyDescent="0.2">
      <c r="A17">
        <v>251</v>
      </c>
      <c r="B17" t="s">
        <v>1759</v>
      </c>
      <c r="C17" t="s">
        <v>992</v>
      </c>
      <c r="D17" t="s">
        <v>1523</v>
      </c>
      <c r="E17" t="s">
        <v>1739</v>
      </c>
      <c r="F17" t="s">
        <v>1740</v>
      </c>
      <c r="G17" t="s">
        <v>1740</v>
      </c>
    </row>
    <row r="18" spans="1:7" x14ac:dyDescent="0.2">
      <c r="A18">
        <v>208</v>
      </c>
      <c r="B18" t="s">
        <v>142</v>
      </c>
      <c r="C18" t="s">
        <v>935</v>
      </c>
      <c r="D18" t="s">
        <v>1474</v>
      </c>
      <c r="E18" t="s">
        <v>1745</v>
      </c>
      <c r="F18" t="s">
        <v>1751</v>
      </c>
      <c r="G18" t="s">
        <v>1754</v>
      </c>
    </row>
    <row r="19" spans="1:7" x14ac:dyDescent="0.2">
      <c r="A19">
        <v>420</v>
      </c>
      <c r="B19" t="s">
        <v>92</v>
      </c>
      <c r="C19" t="s">
        <v>1181</v>
      </c>
      <c r="D19" t="s">
        <v>1362</v>
      </c>
      <c r="E19" t="s">
        <v>1739</v>
      </c>
      <c r="F19" t="s">
        <v>1760</v>
      </c>
      <c r="G19" t="s">
        <v>1760</v>
      </c>
    </row>
    <row r="20" spans="1:7" x14ac:dyDescent="0.2">
      <c r="A20">
        <v>192</v>
      </c>
      <c r="B20" t="s">
        <v>153</v>
      </c>
      <c r="C20" t="s">
        <v>915</v>
      </c>
      <c r="D20" t="s">
        <v>1457</v>
      </c>
      <c r="E20" t="s">
        <v>1745</v>
      </c>
      <c r="F20" t="s">
        <v>1761</v>
      </c>
      <c r="G20" t="s">
        <v>1762</v>
      </c>
    </row>
    <row r="21" spans="1:7" x14ac:dyDescent="0.2">
      <c r="A21">
        <v>355</v>
      </c>
      <c r="B21" t="s">
        <v>1763</v>
      </c>
      <c r="C21" t="s">
        <v>1104</v>
      </c>
      <c r="D21" t="s">
        <v>1622</v>
      </c>
      <c r="E21" t="s">
        <v>1728</v>
      </c>
      <c r="F21" t="s">
        <v>1764</v>
      </c>
      <c r="G21" t="s">
        <v>1764</v>
      </c>
    </row>
    <row r="22" spans="1:7" x14ac:dyDescent="0.2">
      <c r="A22">
        <v>371</v>
      </c>
      <c r="B22" t="s">
        <v>258</v>
      </c>
      <c r="C22" t="s">
        <v>1124</v>
      </c>
      <c r="D22" t="s">
        <v>1638</v>
      </c>
      <c r="E22" t="s">
        <v>1728</v>
      </c>
      <c r="F22" t="s">
        <v>1765</v>
      </c>
      <c r="G22" t="s">
        <v>1766</v>
      </c>
    </row>
    <row r="23" spans="1:7" x14ac:dyDescent="0.2">
      <c r="A23">
        <v>113</v>
      </c>
      <c r="B23" t="s">
        <v>1767</v>
      </c>
      <c r="C23" t="s">
        <v>799</v>
      </c>
      <c r="D23" t="s">
        <v>1374</v>
      </c>
      <c r="E23" t="s">
        <v>1731</v>
      </c>
      <c r="F23" t="s">
        <v>1741</v>
      </c>
      <c r="G23" t="s">
        <v>1742</v>
      </c>
    </row>
    <row r="24" spans="1:7" x14ac:dyDescent="0.2">
      <c r="A24">
        <v>454</v>
      </c>
      <c r="B24" t="s">
        <v>202</v>
      </c>
      <c r="C24" t="s">
        <v>1220</v>
      </c>
      <c r="D24" t="s">
        <v>1768</v>
      </c>
      <c r="E24" t="s">
        <v>1745</v>
      </c>
      <c r="F24" t="s">
        <v>1761</v>
      </c>
      <c r="G24" t="s">
        <v>1769</v>
      </c>
    </row>
    <row r="25" spans="1:7" x14ac:dyDescent="0.2">
      <c r="A25">
        <v>203</v>
      </c>
      <c r="B25" t="s">
        <v>124</v>
      </c>
      <c r="C25" t="s">
        <v>930</v>
      </c>
      <c r="D25" t="s">
        <v>1468</v>
      </c>
      <c r="E25" t="s">
        <v>1745</v>
      </c>
      <c r="F25" t="s">
        <v>1751</v>
      </c>
      <c r="G25" t="s">
        <v>1754</v>
      </c>
    </row>
    <row r="26" spans="1:7" x14ac:dyDescent="0.2">
      <c r="A26">
        <v>437</v>
      </c>
      <c r="B26" t="s">
        <v>57</v>
      </c>
      <c r="C26" t="s">
        <v>1195</v>
      </c>
      <c r="D26" t="s">
        <v>1770</v>
      </c>
      <c r="E26" t="s">
        <v>1731</v>
      </c>
      <c r="F26" t="s">
        <v>1771</v>
      </c>
      <c r="G26" t="s">
        <v>1772</v>
      </c>
    </row>
    <row r="27" spans="1:7" x14ac:dyDescent="0.2">
      <c r="A27">
        <v>397</v>
      </c>
      <c r="B27" t="s">
        <v>344</v>
      </c>
      <c r="C27" t="s">
        <v>1156</v>
      </c>
      <c r="D27" t="s">
        <v>1664</v>
      </c>
      <c r="E27" t="s">
        <v>1749</v>
      </c>
      <c r="F27" t="s">
        <v>1749</v>
      </c>
      <c r="G27" t="s">
        <v>1749</v>
      </c>
    </row>
    <row r="28" spans="1:7" x14ac:dyDescent="0.2">
      <c r="A28">
        <v>421</v>
      </c>
      <c r="B28" t="s">
        <v>244</v>
      </c>
      <c r="C28" t="s">
        <v>1233</v>
      </c>
      <c r="D28" t="s">
        <v>1773</v>
      </c>
      <c r="E28" t="s">
        <v>1774</v>
      </c>
      <c r="F28" t="s">
        <v>1775</v>
      </c>
      <c r="G28" t="s">
        <v>1776</v>
      </c>
    </row>
    <row r="29" spans="1:7" x14ac:dyDescent="0.2">
      <c r="A29">
        <v>419</v>
      </c>
      <c r="B29" t="s">
        <v>361</v>
      </c>
      <c r="C29" t="s">
        <v>1256</v>
      </c>
      <c r="D29" t="s">
        <v>1777</v>
      </c>
      <c r="E29" t="s">
        <v>1745</v>
      </c>
      <c r="F29" t="s">
        <v>1778</v>
      </c>
      <c r="G29" t="s">
        <v>1779</v>
      </c>
    </row>
    <row r="30" spans="1:7" x14ac:dyDescent="0.2">
      <c r="A30">
        <v>45</v>
      </c>
      <c r="B30" t="s">
        <v>1780</v>
      </c>
      <c r="C30" t="s">
        <v>711</v>
      </c>
      <c r="D30" t="s">
        <v>1303</v>
      </c>
      <c r="E30" t="s">
        <v>1735</v>
      </c>
      <c r="F30" t="s">
        <v>1781</v>
      </c>
      <c r="G30" t="s">
        <v>1782</v>
      </c>
    </row>
    <row r="31" spans="1:7" x14ac:dyDescent="0.2">
      <c r="A31">
        <v>70</v>
      </c>
      <c r="B31" t="s">
        <v>66</v>
      </c>
      <c r="C31" t="s">
        <v>748</v>
      </c>
      <c r="D31" t="s">
        <v>748</v>
      </c>
      <c r="E31" t="s">
        <v>1735</v>
      </c>
      <c r="F31" t="s">
        <v>1783</v>
      </c>
      <c r="G31" t="s">
        <v>1784</v>
      </c>
    </row>
    <row r="32" spans="1:7" x14ac:dyDescent="0.2">
      <c r="A32">
        <v>363</v>
      </c>
      <c r="B32" t="s">
        <v>30</v>
      </c>
      <c r="C32" t="s">
        <v>1114</v>
      </c>
      <c r="D32" t="s">
        <v>1629</v>
      </c>
      <c r="E32" t="s">
        <v>1728</v>
      </c>
      <c r="F32" t="s">
        <v>1785</v>
      </c>
      <c r="G32" t="s">
        <v>1785</v>
      </c>
    </row>
    <row r="33" spans="1:7" x14ac:dyDescent="0.2">
      <c r="A33">
        <v>193</v>
      </c>
      <c r="B33" t="s">
        <v>410</v>
      </c>
      <c r="C33" t="s">
        <v>918</v>
      </c>
      <c r="D33" t="s">
        <v>1458</v>
      </c>
      <c r="E33" t="s">
        <v>1745</v>
      </c>
      <c r="F33" t="s">
        <v>1761</v>
      </c>
      <c r="G33" t="s">
        <v>1762</v>
      </c>
    </row>
    <row r="34" spans="1:7" x14ac:dyDescent="0.2">
      <c r="A34">
        <v>229</v>
      </c>
      <c r="B34" t="s">
        <v>1786</v>
      </c>
      <c r="C34" t="s">
        <v>960</v>
      </c>
      <c r="D34" t="s">
        <v>1496</v>
      </c>
      <c r="E34" t="s">
        <v>1726</v>
      </c>
      <c r="F34" t="s">
        <v>1787</v>
      </c>
      <c r="G34" t="s">
        <v>1787</v>
      </c>
    </row>
    <row r="35" spans="1:7" x14ac:dyDescent="0.2">
      <c r="A35">
        <v>122</v>
      </c>
      <c r="B35" t="s">
        <v>1788</v>
      </c>
      <c r="C35" t="s">
        <v>814</v>
      </c>
      <c r="D35" t="s">
        <v>1383</v>
      </c>
      <c r="E35" t="s">
        <v>1731</v>
      </c>
      <c r="F35" t="s">
        <v>1789</v>
      </c>
      <c r="G35" t="s">
        <v>1790</v>
      </c>
    </row>
    <row r="36" spans="1:7" x14ac:dyDescent="0.2">
      <c r="A36">
        <v>316</v>
      </c>
      <c r="B36" t="s">
        <v>402</v>
      </c>
      <c r="C36" t="s">
        <v>1062</v>
      </c>
      <c r="D36" t="s">
        <v>1586</v>
      </c>
      <c r="E36" t="s">
        <v>1728</v>
      </c>
      <c r="F36" t="s">
        <v>1729</v>
      </c>
      <c r="G36" t="s">
        <v>1730</v>
      </c>
    </row>
    <row r="37" spans="1:7" x14ac:dyDescent="0.2">
      <c r="A37">
        <v>325</v>
      </c>
      <c r="B37" t="s">
        <v>1791</v>
      </c>
      <c r="C37" t="s">
        <v>1071</v>
      </c>
      <c r="D37" t="s">
        <v>1595</v>
      </c>
      <c r="E37" t="s">
        <v>1728</v>
      </c>
      <c r="F37" t="s">
        <v>1729</v>
      </c>
      <c r="G37" t="s">
        <v>1730</v>
      </c>
    </row>
    <row r="38" spans="1:7" x14ac:dyDescent="0.2">
      <c r="A38">
        <v>324</v>
      </c>
      <c r="B38" t="s">
        <v>1792</v>
      </c>
      <c r="C38" t="s">
        <v>1070</v>
      </c>
      <c r="D38" t="s">
        <v>1594</v>
      </c>
      <c r="E38" t="s">
        <v>1728</v>
      </c>
      <c r="F38" t="s">
        <v>1729</v>
      </c>
      <c r="G38" t="s">
        <v>1730</v>
      </c>
    </row>
    <row r="39" spans="1:7" x14ac:dyDescent="0.2">
      <c r="A39">
        <v>104</v>
      </c>
      <c r="B39" t="s">
        <v>535</v>
      </c>
      <c r="C39" t="s">
        <v>789</v>
      </c>
      <c r="D39" t="s">
        <v>1363</v>
      </c>
      <c r="E39" t="s">
        <v>1735</v>
      </c>
      <c r="F39" t="s">
        <v>1757</v>
      </c>
      <c r="G39" t="s">
        <v>1757</v>
      </c>
    </row>
    <row r="40" spans="1:7" x14ac:dyDescent="0.2">
      <c r="A40">
        <v>387</v>
      </c>
      <c r="B40" t="s">
        <v>1711</v>
      </c>
      <c r="C40" t="s">
        <v>1142</v>
      </c>
      <c r="D40" t="s">
        <v>1654</v>
      </c>
      <c r="E40" t="s">
        <v>1728</v>
      </c>
      <c r="F40" t="s">
        <v>1758</v>
      </c>
      <c r="G40" t="s">
        <v>1793</v>
      </c>
    </row>
    <row r="41" spans="1:7" x14ac:dyDescent="0.2">
      <c r="A41">
        <v>366</v>
      </c>
      <c r="B41" t="s">
        <v>77</v>
      </c>
      <c r="C41" t="s">
        <v>1119</v>
      </c>
      <c r="D41" t="s">
        <v>1633</v>
      </c>
      <c r="E41" t="s">
        <v>1728</v>
      </c>
      <c r="F41" t="s">
        <v>1765</v>
      </c>
      <c r="G41" t="s">
        <v>1794</v>
      </c>
    </row>
    <row r="42" spans="1:7" x14ac:dyDescent="0.2">
      <c r="A42">
        <v>60</v>
      </c>
      <c r="B42" t="s">
        <v>1795</v>
      </c>
      <c r="C42" t="s">
        <v>735</v>
      </c>
      <c r="D42" t="s">
        <v>1318</v>
      </c>
      <c r="E42" t="s">
        <v>1735</v>
      </c>
      <c r="F42" t="s">
        <v>1736</v>
      </c>
      <c r="G42" t="s">
        <v>1737</v>
      </c>
    </row>
    <row r="43" spans="1:7" x14ac:dyDescent="0.2">
      <c r="A43">
        <v>125</v>
      </c>
      <c r="B43" t="s">
        <v>1796</v>
      </c>
      <c r="C43" t="s">
        <v>817</v>
      </c>
      <c r="D43" t="s">
        <v>1386</v>
      </c>
      <c r="E43" t="s">
        <v>1731</v>
      </c>
      <c r="F43" t="s">
        <v>1789</v>
      </c>
      <c r="G43" t="s">
        <v>1790</v>
      </c>
    </row>
    <row r="44" spans="1:7" x14ac:dyDescent="0.2">
      <c r="A44">
        <v>321</v>
      </c>
      <c r="B44" t="s">
        <v>1797</v>
      </c>
      <c r="C44" t="s">
        <v>1067</v>
      </c>
      <c r="D44" t="s">
        <v>1591</v>
      </c>
      <c r="E44" t="s">
        <v>1728</v>
      </c>
      <c r="F44" t="s">
        <v>1729</v>
      </c>
      <c r="G44" t="s">
        <v>1730</v>
      </c>
    </row>
    <row r="45" spans="1:7" x14ac:dyDescent="0.2">
      <c r="A45">
        <v>398</v>
      </c>
      <c r="B45" t="s">
        <v>1798</v>
      </c>
      <c r="C45" t="s">
        <v>1157</v>
      </c>
      <c r="D45" t="s">
        <v>1665</v>
      </c>
      <c r="E45" t="s">
        <v>1749</v>
      </c>
      <c r="F45" t="s">
        <v>1749</v>
      </c>
      <c r="G45" t="s">
        <v>1749</v>
      </c>
    </row>
    <row r="46" spans="1:7" x14ac:dyDescent="0.2">
      <c r="A46">
        <v>320</v>
      </c>
      <c r="B46" t="s">
        <v>1799</v>
      </c>
      <c r="C46" t="s">
        <v>1066</v>
      </c>
      <c r="D46" t="s">
        <v>1590</v>
      </c>
      <c r="E46" t="s">
        <v>1728</v>
      </c>
      <c r="F46" t="s">
        <v>1729</v>
      </c>
      <c r="G46" t="s">
        <v>1730</v>
      </c>
    </row>
    <row r="47" spans="1:7" x14ac:dyDescent="0.2">
      <c r="A47">
        <v>318</v>
      </c>
      <c r="B47" t="s">
        <v>1800</v>
      </c>
      <c r="C47" t="s">
        <v>1064</v>
      </c>
      <c r="D47" t="s">
        <v>1588</v>
      </c>
      <c r="E47" t="s">
        <v>1728</v>
      </c>
      <c r="F47" t="s">
        <v>1729</v>
      </c>
      <c r="G47" t="s">
        <v>1730</v>
      </c>
    </row>
    <row r="48" spans="1:7" x14ac:dyDescent="0.2">
      <c r="A48">
        <v>216</v>
      </c>
      <c r="B48" t="s">
        <v>357</v>
      </c>
      <c r="C48" t="s">
        <v>944</v>
      </c>
      <c r="D48" t="s">
        <v>1483</v>
      </c>
      <c r="E48" t="s">
        <v>1726</v>
      </c>
      <c r="F48" t="s">
        <v>1801</v>
      </c>
      <c r="G48" t="s">
        <v>1801</v>
      </c>
    </row>
    <row r="49" spans="1:7" x14ac:dyDescent="0.2">
      <c r="A49">
        <v>184</v>
      </c>
      <c r="B49" t="s">
        <v>176</v>
      </c>
      <c r="C49" t="s">
        <v>900</v>
      </c>
      <c r="D49" t="s">
        <v>1449</v>
      </c>
      <c r="E49" t="s">
        <v>1745</v>
      </c>
      <c r="F49" t="s">
        <v>1802</v>
      </c>
      <c r="G49" t="s">
        <v>1803</v>
      </c>
    </row>
    <row r="50" spans="1:7" x14ac:dyDescent="0.2">
      <c r="A50">
        <v>331</v>
      </c>
      <c r="B50" t="s">
        <v>1804</v>
      </c>
      <c r="C50" t="s">
        <v>1077</v>
      </c>
      <c r="D50" t="s">
        <v>1601</v>
      </c>
      <c r="E50" t="s">
        <v>1728</v>
      </c>
      <c r="F50" t="s">
        <v>1729</v>
      </c>
      <c r="G50" t="s">
        <v>1730</v>
      </c>
    </row>
    <row r="51" spans="1:7" x14ac:dyDescent="0.2">
      <c r="A51">
        <v>317</v>
      </c>
      <c r="B51" t="s">
        <v>251</v>
      </c>
      <c r="C51" t="s">
        <v>1063</v>
      </c>
      <c r="D51" t="s">
        <v>1587</v>
      </c>
      <c r="E51" t="s">
        <v>1728</v>
      </c>
      <c r="F51" t="s">
        <v>1729</v>
      </c>
      <c r="G51" t="s">
        <v>1730</v>
      </c>
    </row>
    <row r="52" spans="1:7" x14ac:dyDescent="0.2">
      <c r="A52">
        <v>332</v>
      </c>
      <c r="B52" t="s">
        <v>1805</v>
      </c>
      <c r="C52" t="s">
        <v>1078</v>
      </c>
      <c r="D52" t="s">
        <v>1602</v>
      </c>
      <c r="E52" t="s">
        <v>1728</v>
      </c>
      <c r="F52" t="s">
        <v>1729</v>
      </c>
      <c r="G52" t="s">
        <v>1730</v>
      </c>
    </row>
    <row r="53" spans="1:7" x14ac:dyDescent="0.2">
      <c r="A53">
        <v>186</v>
      </c>
      <c r="B53" t="s">
        <v>418</v>
      </c>
      <c r="C53" t="s">
        <v>903</v>
      </c>
      <c r="D53" t="s">
        <v>1451</v>
      </c>
      <c r="E53" t="s">
        <v>1745</v>
      </c>
      <c r="F53" t="s">
        <v>1746</v>
      </c>
      <c r="G53" t="s">
        <v>1806</v>
      </c>
    </row>
    <row r="54" spans="1:7" x14ac:dyDescent="0.2">
      <c r="A54">
        <v>456</v>
      </c>
      <c r="B54" t="s">
        <v>177</v>
      </c>
      <c r="C54" t="s">
        <v>1209</v>
      </c>
      <c r="D54" t="s">
        <v>1807</v>
      </c>
      <c r="E54" t="s">
        <v>1808</v>
      </c>
      <c r="F54" t="s">
        <v>1809</v>
      </c>
      <c r="G54" t="s">
        <v>1809</v>
      </c>
    </row>
    <row r="55" spans="1:7" x14ac:dyDescent="0.2">
      <c r="A55">
        <v>333</v>
      </c>
      <c r="B55" t="s">
        <v>432</v>
      </c>
      <c r="C55" t="s">
        <v>1079</v>
      </c>
      <c r="D55" t="s">
        <v>1603</v>
      </c>
      <c r="E55" t="s">
        <v>1728</v>
      </c>
      <c r="F55" t="s">
        <v>1729</v>
      </c>
      <c r="G55" t="s">
        <v>1730</v>
      </c>
    </row>
    <row r="56" spans="1:7" x14ac:dyDescent="0.2">
      <c r="A56">
        <v>422</v>
      </c>
      <c r="B56" t="s">
        <v>209</v>
      </c>
      <c r="C56" t="s">
        <v>1180</v>
      </c>
      <c r="D56" t="s">
        <v>1630</v>
      </c>
      <c r="E56" t="s">
        <v>1728</v>
      </c>
      <c r="F56" t="s">
        <v>1785</v>
      </c>
      <c r="G56" t="s">
        <v>1785</v>
      </c>
    </row>
    <row r="57" spans="1:7" x14ac:dyDescent="0.2">
      <c r="A57">
        <v>134</v>
      </c>
      <c r="B57" t="s">
        <v>1810</v>
      </c>
      <c r="C57" t="s">
        <v>831</v>
      </c>
      <c r="D57" t="s">
        <v>1395</v>
      </c>
      <c r="E57" t="s">
        <v>1731</v>
      </c>
      <c r="F57" t="s">
        <v>1811</v>
      </c>
      <c r="G57" t="s">
        <v>1812</v>
      </c>
    </row>
    <row r="58" spans="1:7" x14ac:dyDescent="0.2">
      <c r="A58">
        <v>327</v>
      </c>
      <c r="B58" t="s">
        <v>1813</v>
      </c>
      <c r="C58" t="s">
        <v>1073</v>
      </c>
      <c r="D58" t="s">
        <v>1597</v>
      </c>
      <c r="E58" t="s">
        <v>1728</v>
      </c>
      <c r="F58" t="s">
        <v>1729</v>
      </c>
      <c r="G58" t="s">
        <v>1730</v>
      </c>
    </row>
    <row r="59" spans="1:7" x14ac:dyDescent="0.2">
      <c r="A59">
        <v>319</v>
      </c>
      <c r="B59" t="s">
        <v>87</v>
      </c>
      <c r="C59" t="s">
        <v>1065</v>
      </c>
      <c r="D59" t="s">
        <v>1589</v>
      </c>
      <c r="E59" t="s">
        <v>1728</v>
      </c>
      <c r="F59" t="s">
        <v>1729</v>
      </c>
      <c r="G59" t="s">
        <v>1730</v>
      </c>
    </row>
    <row r="60" spans="1:7" x14ac:dyDescent="0.2">
      <c r="A60">
        <v>322</v>
      </c>
      <c r="B60" t="s">
        <v>541</v>
      </c>
      <c r="C60" t="s">
        <v>1068</v>
      </c>
      <c r="D60" t="s">
        <v>1592</v>
      </c>
      <c r="E60" t="s">
        <v>1728</v>
      </c>
      <c r="F60" t="s">
        <v>1729</v>
      </c>
      <c r="G60" t="s">
        <v>1730</v>
      </c>
    </row>
    <row r="61" spans="1:7" x14ac:dyDescent="0.2">
      <c r="A61">
        <v>11</v>
      </c>
      <c r="B61" t="s">
        <v>1814</v>
      </c>
      <c r="C61" t="s">
        <v>655</v>
      </c>
      <c r="D61" t="s">
        <v>1271</v>
      </c>
      <c r="E61" t="s">
        <v>1774</v>
      </c>
      <c r="F61" t="s">
        <v>1775</v>
      </c>
      <c r="G61" t="s">
        <v>1776</v>
      </c>
    </row>
    <row r="62" spans="1:7" x14ac:dyDescent="0.2">
      <c r="A62">
        <v>458</v>
      </c>
      <c r="B62" t="s">
        <v>193</v>
      </c>
      <c r="C62" t="s">
        <v>1218</v>
      </c>
      <c r="D62" t="s">
        <v>1815</v>
      </c>
      <c r="E62" t="s">
        <v>1728</v>
      </c>
      <c r="F62" t="s">
        <v>1729</v>
      </c>
      <c r="G62" t="s">
        <v>1730</v>
      </c>
    </row>
    <row r="63" spans="1:7" x14ac:dyDescent="0.2">
      <c r="A63">
        <v>6</v>
      </c>
      <c r="B63" t="s">
        <v>49</v>
      </c>
      <c r="C63" t="s">
        <v>649</v>
      </c>
      <c r="D63" t="s">
        <v>1266</v>
      </c>
      <c r="E63" t="s">
        <v>1816</v>
      </c>
      <c r="F63" t="s">
        <v>1816</v>
      </c>
      <c r="G63" t="s">
        <v>1817</v>
      </c>
    </row>
    <row r="64" spans="1:7" x14ac:dyDescent="0.2">
      <c r="A64">
        <v>121</v>
      </c>
      <c r="B64" t="s">
        <v>79</v>
      </c>
      <c r="C64" t="s">
        <v>812</v>
      </c>
      <c r="D64" t="s">
        <v>1382</v>
      </c>
      <c r="E64" t="s">
        <v>1731</v>
      </c>
      <c r="F64" t="s">
        <v>1789</v>
      </c>
      <c r="G64" t="s">
        <v>1790</v>
      </c>
    </row>
    <row r="65" spans="1:7" x14ac:dyDescent="0.2">
      <c r="A65">
        <v>365</v>
      </c>
      <c r="B65" t="s">
        <v>1818</v>
      </c>
      <c r="C65" t="s">
        <v>1116</v>
      </c>
      <c r="D65" t="s">
        <v>1632</v>
      </c>
      <c r="E65" t="s">
        <v>1728</v>
      </c>
      <c r="F65" t="s">
        <v>1765</v>
      </c>
      <c r="G65" t="s">
        <v>1794</v>
      </c>
    </row>
    <row r="66" spans="1:7" x14ac:dyDescent="0.2">
      <c r="A66">
        <v>459</v>
      </c>
      <c r="B66" t="s">
        <v>246</v>
      </c>
      <c r="C66" t="s">
        <v>1235</v>
      </c>
      <c r="D66" t="s">
        <v>1819</v>
      </c>
      <c r="E66" t="s">
        <v>1820</v>
      </c>
      <c r="F66" t="s">
        <v>1821</v>
      </c>
      <c r="G66" t="s">
        <v>1821</v>
      </c>
    </row>
    <row r="67" spans="1:7" x14ac:dyDescent="0.2">
      <c r="A67">
        <v>315</v>
      </c>
      <c r="B67" t="s">
        <v>1822</v>
      </c>
      <c r="C67" t="s">
        <v>1061</v>
      </c>
      <c r="D67" t="s">
        <v>1585</v>
      </c>
      <c r="E67" t="s">
        <v>1728</v>
      </c>
      <c r="F67" t="s">
        <v>1729</v>
      </c>
      <c r="G67" t="s">
        <v>1730</v>
      </c>
    </row>
    <row r="68" spans="1:7" x14ac:dyDescent="0.2">
      <c r="A68">
        <v>25</v>
      </c>
      <c r="B68" t="s">
        <v>1823</v>
      </c>
      <c r="C68" t="s">
        <v>678</v>
      </c>
      <c r="D68" t="s">
        <v>1284</v>
      </c>
      <c r="E68" t="s">
        <v>1774</v>
      </c>
      <c r="F68" t="s">
        <v>1824</v>
      </c>
      <c r="G68" t="s">
        <v>1825</v>
      </c>
    </row>
    <row r="69" spans="1:7" x14ac:dyDescent="0.2">
      <c r="A69">
        <v>374</v>
      </c>
      <c r="B69" t="s">
        <v>80</v>
      </c>
      <c r="C69" t="s">
        <v>1129</v>
      </c>
      <c r="D69" t="s">
        <v>1641</v>
      </c>
      <c r="E69" t="s">
        <v>1728</v>
      </c>
      <c r="F69" t="s">
        <v>1758</v>
      </c>
      <c r="G69" t="s">
        <v>1758</v>
      </c>
    </row>
    <row r="70" spans="1:7" x14ac:dyDescent="0.2">
      <c r="A70">
        <v>375</v>
      </c>
      <c r="B70" t="s">
        <v>168</v>
      </c>
      <c r="C70" t="s">
        <v>1130</v>
      </c>
      <c r="D70" t="s">
        <v>1642</v>
      </c>
      <c r="E70" t="s">
        <v>1728</v>
      </c>
      <c r="F70" t="s">
        <v>1758</v>
      </c>
      <c r="G70" t="s">
        <v>1758</v>
      </c>
    </row>
    <row r="71" spans="1:7" x14ac:dyDescent="0.2">
      <c r="A71">
        <v>236</v>
      </c>
      <c r="B71" t="s">
        <v>547</v>
      </c>
      <c r="C71" t="s">
        <v>970</v>
      </c>
      <c r="D71" t="s">
        <v>1505</v>
      </c>
      <c r="E71" t="s">
        <v>1808</v>
      </c>
      <c r="F71" t="s">
        <v>1809</v>
      </c>
      <c r="G71" t="s">
        <v>1809</v>
      </c>
    </row>
    <row r="72" spans="1:7" x14ac:dyDescent="0.2">
      <c r="A72">
        <v>323</v>
      </c>
      <c r="B72" t="s">
        <v>1826</v>
      </c>
      <c r="C72" t="s">
        <v>1069</v>
      </c>
      <c r="D72" t="s">
        <v>1593</v>
      </c>
      <c r="E72" t="s">
        <v>1728</v>
      </c>
      <c r="F72" t="s">
        <v>1729</v>
      </c>
      <c r="G72" t="s">
        <v>1730</v>
      </c>
    </row>
    <row r="73" spans="1:7" x14ac:dyDescent="0.2">
      <c r="A73">
        <v>118</v>
      </c>
      <c r="B73" t="s">
        <v>548</v>
      </c>
      <c r="C73" t="s">
        <v>807</v>
      </c>
      <c r="D73" t="s">
        <v>1379</v>
      </c>
      <c r="E73" t="s">
        <v>1731</v>
      </c>
      <c r="F73" t="s">
        <v>1789</v>
      </c>
      <c r="G73" t="s">
        <v>1827</v>
      </c>
    </row>
    <row r="74" spans="1:7" x14ac:dyDescent="0.2">
      <c r="A74">
        <v>326</v>
      </c>
      <c r="B74" t="s">
        <v>1828</v>
      </c>
      <c r="C74" t="s">
        <v>1072</v>
      </c>
      <c r="D74" t="s">
        <v>1596</v>
      </c>
      <c r="E74" t="s">
        <v>1728</v>
      </c>
      <c r="F74" t="s">
        <v>1729</v>
      </c>
      <c r="G74" t="s">
        <v>1730</v>
      </c>
    </row>
    <row r="75" spans="1:7" x14ac:dyDescent="0.2">
      <c r="A75">
        <v>212</v>
      </c>
      <c r="B75" t="s">
        <v>1706</v>
      </c>
      <c r="C75" t="s">
        <v>939</v>
      </c>
      <c r="D75" t="s">
        <v>1478</v>
      </c>
      <c r="E75" t="s">
        <v>1745</v>
      </c>
      <c r="F75" t="s">
        <v>1751</v>
      </c>
      <c r="G75" t="s">
        <v>1829</v>
      </c>
    </row>
    <row r="76" spans="1:7" x14ac:dyDescent="0.2">
      <c r="A76">
        <v>110</v>
      </c>
      <c r="B76" t="s">
        <v>1714</v>
      </c>
      <c r="C76" t="s">
        <v>795</v>
      </c>
      <c r="D76" t="s">
        <v>1371</v>
      </c>
      <c r="E76" t="s">
        <v>1735</v>
      </c>
      <c r="F76" t="s">
        <v>1751</v>
      </c>
      <c r="G76" t="s">
        <v>1830</v>
      </c>
    </row>
    <row r="77" spans="1:7" x14ac:dyDescent="0.2">
      <c r="A77">
        <v>399</v>
      </c>
      <c r="B77" t="s">
        <v>1831</v>
      </c>
      <c r="C77" t="s">
        <v>1158</v>
      </c>
      <c r="D77" t="s">
        <v>1666</v>
      </c>
      <c r="E77" t="s">
        <v>1749</v>
      </c>
      <c r="F77" t="s">
        <v>1749</v>
      </c>
      <c r="G77" t="s">
        <v>1749</v>
      </c>
    </row>
    <row r="78" spans="1:7" x14ac:dyDescent="0.2">
      <c r="A78">
        <v>400</v>
      </c>
      <c r="B78" t="s">
        <v>1832</v>
      </c>
      <c r="C78" t="s">
        <v>1159</v>
      </c>
      <c r="D78" t="s">
        <v>1667</v>
      </c>
      <c r="E78" t="s">
        <v>1749</v>
      </c>
      <c r="F78" t="s">
        <v>1749</v>
      </c>
      <c r="G78" t="s">
        <v>1749</v>
      </c>
    </row>
    <row r="79" spans="1:7" x14ac:dyDescent="0.2">
      <c r="A79">
        <v>137</v>
      </c>
      <c r="B79" t="s">
        <v>1833</v>
      </c>
      <c r="C79" t="s">
        <v>837</v>
      </c>
      <c r="D79" t="s">
        <v>1399</v>
      </c>
      <c r="E79" t="s">
        <v>1745</v>
      </c>
      <c r="F79" t="s">
        <v>1778</v>
      </c>
      <c r="G79" t="s">
        <v>1779</v>
      </c>
    </row>
    <row r="80" spans="1:7" x14ac:dyDescent="0.2">
      <c r="A80">
        <v>171</v>
      </c>
      <c r="B80" t="s">
        <v>329</v>
      </c>
      <c r="C80" t="s">
        <v>878</v>
      </c>
      <c r="D80" t="s">
        <v>1436</v>
      </c>
      <c r="E80" t="s">
        <v>1745</v>
      </c>
      <c r="F80" t="s">
        <v>1754</v>
      </c>
      <c r="G80" t="s">
        <v>1755</v>
      </c>
    </row>
    <row r="81" spans="1:7" x14ac:dyDescent="0.2">
      <c r="A81">
        <v>127</v>
      </c>
      <c r="B81" t="s">
        <v>207</v>
      </c>
      <c r="C81" t="s">
        <v>819</v>
      </c>
      <c r="D81" t="s">
        <v>1388</v>
      </c>
      <c r="E81" t="s">
        <v>1731</v>
      </c>
      <c r="F81" t="s">
        <v>1789</v>
      </c>
      <c r="G81" t="s">
        <v>1834</v>
      </c>
    </row>
    <row r="82" spans="1:7" x14ac:dyDescent="0.2">
      <c r="A82">
        <v>105</v>
      </c>
      <c r="B82" t="s">
        <v>239</v>
      </c>
      <c r="C82" t="s">
        <v>790</v>
      </c>
      <c r="D82" t="s">
        <v>1364</v>
      </c>
      <c r="E82" t="s">
        <v>1735</v>
      </c>
      <c r="F82" t="s">
        <v>1757</v>
      </c>
      <c r="G82" t="s">
        <v>1757</v>
      </c>
    </row>
    <row r="83" spans="1:7" x14ac:dyDescent="0.2">
      <c r="A83">
        <v>431</v>
      </c>
      <c r="B83" t="s">
        <v>47</v>
      </c>
      <c r="C83" t="s">
        <v>1179</v>
      </c>
      <c r="D83" t="s">
        <v>1508</v>
      </c>
      <c r="E83" t="s">
        <v>1808</v>
      </c>
      <c r="F83" t="s">
        <v>1809</v>
      </c>
      <c r="G83" t="s">
        <v>1809</v>
      </c>
    </row>
    <row r="84" spans="1:7" x14ac:dyDescent="0.2">
      <c r="A84">
        <v>305</v>
      </c>
      <c r="B84" t="s">
        <v>1835</v>
      </c>
      <c r="C84" t="s">
        <v>1046</v>
      </c>
      <c r="D84" t="s">
        <v>1575</v>
      </c>
      <c r="E84" t="s">
        <v>1739</v>
      </c>
      <c r="F84" t="s">
        <v>1760</v>
      </c>
      <c r="G84" t="s">
        <v>1760</v>
      </c>
    </row>
    <row r="85" spans="1:7" x14ac:dyDescent="0.2">
      <c r="A85">
        <v>162</v>
      </c>
      <c r="B85" t="s">
        <v>1836</v>
      </c>
      <c r="C85" t="s">
        <v>867</v>
      </c>
      <c r="D85" t="s">
        <v>1427</v>
      </c>
      <c r="E85" t="s">
        <v>1745</v>
      </c>
      <c r="F85" t="s">
        <v>1754</v>
      </c>
      <c r="G85" t="s">
        <v>1837</v>
      </c>
    </row>
    <row r="86" spans="1:7" x14ac:dyDescent="0.2">
      <c r="A86">
        <v>461</v>
      </c>
      <c r="B86" t="s">
        <v>174</v>
      </c>
      <c r="C86" t="s">
        <v>1210</v>
      </c>
      <c r="D86" t="s">
        <v>1838</v>
      </c>
      <c r="E86" t="s">
        <v>1774</v>
      </c>
      <c r="F86" t="s">
        <v>1775</v>
      </c>
      <c r="G86" t="s">
        <v>1776</v>
      </c>
    </row>
    <row r="87" spans="1:7" x14ac:dyDescent="0.2">
      <c r="A87">
        <v>252</v>
      </c>
      <c r="B87" t="s">
        <v>427</v>
      </c>
      <c r="C87" t="s">
        <v>993</v>
      </c>
      <c r="D87" t="s">
        <v>1524</v>
      </c>
      <c r="E87" t="s">
        <v>1739</v>
      </c>
      <c r="F87" t="s">
        <v>1740</v>
      </c>
      <c r="G87" t="s">
        <v>1740</v>
      </c>
    </row>
    <row r="88" spans="1:7" x14ac:dyDescent="0.2">
      <c r="A88">
        <v>377</v>
      </c>
      <c r="B88" t="s">
        <v>1710</v>
      </c>
      <c r="C88" t="s">
        <v>1132</v>
      </c>
      <c r="D88" t="s">
        <v>1644</v>
      </c>
      <c r="E88" t="s">
        <v>1728</v>
      </c>
      <c r="F88" t="s">
        <v>1758</v>
      </c>
      <c r="G88" t="s">
        <v>1758</v>
      </c>
    </row>
    <row r="89" spans="1:7" x14ac:dyDescent="0.2">
      <c r="A89">
        <v>83</v>
      </c>
      <c r="B89" t="s">
        <v>71</v>
      </c>
      <c r="C89" t="s">
        <v>766</v>
      </c>
      <c r="D89" t="s">
        <v>1341</v>
      </c>
      <c r="E89" t="s">
        <v>1735</v>
      </c>
      <c r="F89" t="s">
        <v>1783</v>
      </c>
      <c r="G89" t="s">
        <v>1839</v>
      </c>
    </row>
    <row r="90" spans="1:7" x14ac:dyDescent="0.2">
      <c r="A90">
        <v>204</v>
      </c>
      <c r="B90" t="s">
        <v>169</v>
      </c>
      <c r="C90" t="s">
        <v>931</v>
      </c>
      <c r="D90" t="s">
        <v>1469</v>
      </c>
      <c r="E90" t="s">
        <v>1745</v>
      </c>
      <c r="F90" t="s">
        <v>1751</v>
      </c>
      <c r="G90" t="s">
        <v>1754</v>
      </c>
    </row>
    <row r="91" spans="1:7" x14ac:dyDescent="0.2">
      <c r="A91">
        <v>254</v>
      </c>
      <c r="B91" t="s">
        <v>1840</v>
      </c>
      <c r="C91" t="s">
        <v>995</v>
      </c>
      <c r="D91" t="s">
        <v>1526</v>
      </c>
      <c r="E91" t="s">
        <v>1739</v>
      </c>
      <c r="F91" t="s">
        <v>1740</v>
      </c>
      <c r="G91" t="s">
        <v>1740</v>
      </c>
    </row>
    <row r="92" spans="1:7" x14ac:dyDescent="0.2">
      <c r="A92">
        <v>158</v>
      </c>
      <c r="B92" t="s">
        <v>1841</v>
      </c>
      <c r="C92" t="s">
        <v>861</v>
      </c>
      <c r="D92" t="s">
        <v>1423</v>
      </c>
      <c r="E92" t="s">
        <v>1745</v>
      </c>
      <c r="F92" t="s">
        <v>1754</v>
      </c>
      <c r="G92" t="s">
        <v>1837</v>
      </c>
    </row>
    <row r="93" spans="1:7" x14ac:dyDescent="0.2">
      <c r="A93">
        <v>264</v>
      </c>
      <c r="B93" t="s">
        <v>1842</v>
      </c>
      <c r="C93" t="s">
        <v>1005</v>
      </c>
      <c r="D93" t="s">
        <v>1535</v>
      </c>
      <c r="E93" t="s">
        <v>1739</v>
      </c>
      <c r="F93" t="s">
        <v>1740</v>
      </c>
      <c r="G93" t="s">
        <v>1740</v>
      </c>
    </row>
    <row r="94" spans="1:7" x14ac:dyDescent="0.2">
      <c r="A94">
        <v>255</v>
      </c>
      <c r="B94" t="s">
        <v>1843</v>
      </c>
      <c r="C94" t="s">
        <v>996</v>
      </c>
      <c r="D94" t="s">
        <v>1527</v>
      </c>
      <c r="E94" t="s">
        <v>1739</v>
      </c>
      <c r="F94" t="s">
        <v>1740</v>
      </c>
      <c r="G94" t="s">
        <v>1740</v>
      </c>
    </row>
    <row r="95" spans="1:7" x14ac:dyDescent="0.2">
      <c r="A95">
        <v>311</v>
      </c>
      <c r="B95" t="s">
        <v>384</v>
      </c>
      <c r="C95" t="s">
        <v>1053</v>
      </c>
      <c r="D95" t="s">
        <v>1581</v>
      </c>
      <c r="E95" t="s">
        <v>1739</v>
      </c>
      <c r="F95" t="s">
        <v>1844</v>
      </c>
      <c r="G95" t="s">
        <v>1844</v>
      </c>
    </row>
    <row r="96" spans="1:7" x14ac:dyDescent="0.2">
      <c r="A96">
        <v>259</v>
      </c>
      <c r="B96" t="s">
        <v>1845</v>
      </c>
      <c r="C96" t="s">
        <v>1000</v>
      </c>
      <c r="D96" t="s">
        <v>1531</v>
      </c>
      <c r="E96" t="s">
        <v>1739</v>
      </c>
      <c r="F96" t="s">
        <v>1740</v>
      </c>
      <c r="G96" t="s">
        <v>1740</v>
      </c>
    </row>
    <row r="97" spans="1:7" x14ac:dyDescent="0.2">
      <c r="A97">
        <v>263</v>
      </c>
      <c r="B97" t="s">
        <v>1846</v>
      </c>
      <c r="C97" t="s">
        <v>1004</v>
      </c>
      <c r="D97" t="s">
        <v>1004</v>
      </c>
      <c r="E97" t="s">
        <v>1739</v>
      </c>
      <c r="F97" t="s">
        <v>1740</v>
      </c>
      <c r="G97" t="s">
        <v>1740</v>
      </c>
    </row>
    <row r="98" spans="1:7" x14ac:dyDescent="0.2">
      <c r="A98">
        <v>312</v>
      </c>
      <c r="B98" t="s">
        <v>1847</v>
      </c>
      <c r="C98" t="s">
        <v>1055</v>
      </c>
      <c r="D98" t="s">
        <v>1582</v>
      </c>
      <c r="E98" t="s">
        <v>1739</v>
      </c>
      <c r="F98" t="s">
        <v>1844</v>
      </c>
      <c r="G98" t="s">
        <v>1844</v>
      </c>
    </row>
    <row r="99" spans="1:7" x14ac:dyDescent="0.2">
      <c r="A99">
        <v>205</v>
      </c>
      <c r="B99" t="s">
        <v>1848</v>
      </c>
      <c r="C99" t="s">
        <v>932</v>
      </c>
      <c r="D99" t="s">
        <v>1470</v>
      </c>
      <c r="E99" t="s">
        <v>1745</v>
      </c>
      <c r="F99" t="s">
        <v>1751</v>
      </c>
      <c r="G99" t="s">
        <v>1754</v>
      </c>
    </row>
    <row r="100" spans="1:7" x14ac:dyDescent="0.2">
      <c r="A100">
        <v>364</v>
      </c>
      <c r="B100" t="s">
        <v>99</v>
      </c>
      <c r="C100" t="s">
        <v>1115</v>
      </c>
      <c r="D100" t="s">
        <v>1631</v>
      </c>
      <c r="E100" t="s">
        <v>1728</v>
      </c>
      <c r="F100" t="s">
        <v>1785</v>
      </c>
      <c r="G100" t="s">
        <v>1785</v>
      </c>
    </row>
    <row r="101" spans="1:7" x14ac:dyDescent="0.2">
      <c r="A101">
        <v>460</v>
      </c>
      <c r="B101" t="s">
        <v>186</v>
      </c>
      <c r="C101" t="s">
        <v>1215</v>
      </c>
      <c r="D101" t="s">
        <v>1849</v>
      </c>
      <c r="E101" t="s">
        <v>1728</v>
      </c>
      <c r="F101" t="s">
        <v>1785</v>
      </c>
      <c r="G101" t="s">
        <v>1785</v>
      </c>
    </row>
    <row r="102" spans="1:7" x14ac:dyDescent="0.2">
      <c r="A102">
        <v>257</v>
      </c>
      <c r="B102" t="s">
        <v>1850</v>
      </c>
      <c r="C102" t="s">
        <v>998</v>
      </c>
      <c r="D102" t="s">
        <v>1529</v>
      </c>
      <c r="E102" t="s">
        <v>1739</v>
      </c>
      <c r="F102" t="s">
        <v>1740</v>
      </c>
      <c r="G102" t="s">
        <v>1740</v>
      </c>
    </row>
    <row r="103" spans="1:7" x14ac:dyDescent="0.2">
      <c r="A103">
        <v>260</v>
      </c>
      <c r="B103" t="s">
        <v>1851</v>
      </c>
      <c r="C103" t="s">
        <v>1001</v>
      </c>
      <c r="D103" t="s">
        <v>1532</v>
      </c>
      <c r="E103" t="s">
        <v>1739</v>
      </c>
      <c r="F103" t="s">
        <v>1740</v>
      </c>
      <c r="G103" t="s">
        <v>1740</v>
      </c>
    </row>
    <row r="104" spans="1:7" x14ac:dyDescent="0.2">
      <c r="A104">
        <v>443</v>
      </c>
      <c r="B104" t="s">
        <v>118</v>
      </c>
      <c r="C104" t="s">
        <v>1198</v>
      </c>
      <c r="D104" t="s">
        <v>1852</v>
      </c>
      <c r="E104" t="s">
        <v>1774</v>
      </c>
      <c r="F104" t="s">
        <v>1775</v>
      </c>
      <c r="G104" t="s">
        <v>1776</v>
      </c>
    </row>
    <row r="105" spans="1:7" x14ac:dyDescent="0.2">
      <c r="A105">
        <v>403</v>
      </c>
      <c r="B105" t="s">
        <v>1853</v>
      </c>
      <c r="C105" t="s">
        <v>1162</v>
      </c>
      <c r="D105" t="s">
        <v>1669</v>
      </c>
      <c r="E105" t="s">
        <v>1749</v>
      </c>
      <c r="F105" t="s">
        <v>1749</v>
      </c>
      <c r="G105" t="s">
        <v>1749</v>
      </c>
    </row>
    <row r="106" spans="1:7" x14ac:dyDescent="0.2">
      <c r="A106">
        <v>247</v>
      </c>
      <c r="B106" t="s">
        <v>559</v>
      </c>
      <c r="C106" t="s">
        <v>984</v>
      </c>
      <c r="D106" t="s">
        <v>1519</v>
      </c>
      <c r="E106" t="s">
        <v>1820</v>
      </c>
      <c r="F106" t="s">
        <v>1854</v>
      </c>
      <c r="G106" t="s">
        <v>1855</v>
      </c>
    </row>
    <row r="107" spans="1:7" x14ac:dyDescent="0.2">
      <c r="A107">
        <v>213</v>
      </c>
      <c r="B107" t="s">
        <v>1708</v>
      </c>
      <c r="C107" t="s">
        <v>941</v>
      </c>
      <c r="D107" t="s">
        <v>1479</v>
      </c>
      <c r="E107" t="s">
        <v>1745</v>
      </c>
      <c r="F107" t="s">
        <v>1751</v>
      </c>
      <c r="G107" t="s">
        <v>1829</v>
      </c>
    </row>
    <row r="108" spans="1:7" x14ac:dyDescent="0.2">
      <c r="A108">
        <v>265</v>
      </c>
      <c r="B108" t="s">
        <v>1856</v>
      </c>
      <c r="C108" t="s">
        <v>1006</v>
      </c>
      <c r="D108" t="s">
        <v>1536</v>
      </c>
      <c r="E108" t="s">
        <v>1739</v>
      </c>
      <c r="F108" t="s">
        <v>1740</v>
      </c>
      <c r="G108" t="s">
        <v>1740</v>
      </c>
    </row>
    <row r="109" spans="1:7" x14ac:dyDescent="0.2">
      <c r="A109">
        <v>194</v>
      </c>
      <c r="B109" t="s">
        <v>78</v>
      </c>
      <c r="C109" t="s">
        <v>919</v>
      </c>
      <c r="D109" t="s">
        <v>1459</v>
      </c>
      <c r="E109" t="s">
        <v>1745</v>
      </c>
      <c r="F109" t="s">
        <v>1761</v>
      </c>
      <c r="G109" t="s">
        <v>1762</v>
      </c>
    </row>
    <row r="110" spans="1:7" x14ac:dyDescent="0.2">
      <c r="A110">
        <v>376</v>
      </c>
      <c r="B110" t="s">
        <v>1857</v>
      </c>
      <c r="C110" t="s">
        <v>1131</v>
      </c>
      <c r="D110" t="s">
        <v>1643</v>
      </c>
      <c r="E110" t="s">
        <v>1728</v>
      </c>
      <c r="F110" t="s">
        <v>1758</v>
      </c>
      <c r="G110" t="s">
        <v>1758</v>
      </c>
    </row>
    <row r="111" spans="1:7" x14ac:dyDescent="0.2">
      <c r="A111">
        <v>268</v>
      </c>
      <c r="B111" t="s">
        <v>115</v>
      </c>
      <c r="C111" t="s">
        <v>1009</v>
      </c>
      <c r="D111" t="s">
        <v>1539</v>
      </c>
      <c r="E111" t="s">
        <v>1739</v>
      </c>
      <c r="F111" t="s">
        <v>1740</v>
      </c>
      <c r="G111" t="s">
        <v>1740</v>
      </c>
    </row>
    <row r="112" spans="1:7" x14ac:dyDescent="0.2">
      <c r="A112">
        <v>266</v>
      </c>
      <c r="B112" t="s">
        <v>1858</v>
      </c>
      <c r="C112" t="s">
        <v>1007</v>
      </c>
      <c r="D112" t="s">
        <v>1537</v>
      </c>
      <c r="E112" t="s">
        <v>1739</v>
      </c>
      <c r="F112" t="s">
        <v>1740</v>
      </c>
      <c r="G112" t="s">
        <v>1740</v>
      </c>
    </row>
    <row r="113" spans="1:7" x14ac:dyDescent="0.2">
      <c r="A113">
        <v>271</v>
      </c>
      <c r="B113" t="s">
        <v>562</v>
      </c>
      <c r="C113" t="s">
        <v>1012</v>
      </c>
      <c r="D113" t="s">
        <v>1542</v>
      </c>
      <c r="E113" t="s">
        <v>1739</v>
      </c>
      <c r="F113" t="s">
        <v>1740</v>
      </c>
      <c r="G113" t="s">
        <v>1740</v>
      </c>
    </row>
    <row r="114" spans="1:7" x14ac:dyDescent="0.2">
      <c r="A114">
        <v>138</v>
      </c>
      <c r="B114" t="s">
        <v>486</v>
      </c>
      <c r="C114" t="s">
        <v>841</v>
      </c>
      <c r="D114" t="s">
        <v>1400</v>
      </c>
      <c r="E114" t="s">
        <v>1745</v>
      </c>
      <c r="F114" t="s">
        <v>1778</v>
      </c>
      <c r="G114" t="s">
        <v>1779</v>
      </c>
    </row>
    <row r="115" spans="1:7" x14ac:dyDescent="0.2">
      <c r="A115">
        <v>135</v>
      </c>
      <c r="B115" t="s">
        <v>103</v>
      </c>
      <c r="C115" t="s">
        <v>833</v>
      </c>
      <c r="D115" t="s">
        <v>1396</v>
      </c>
      <c r="E115" t="s">
        <v>1731</v>
      </c>
      <c r="F115" t="s">
        <v>1771</v>
      </c>
      <c r="G115" t="s">
        <v>1772</v>
      </c>
    </row>
    <row r="116" spans="1:7" x14ac:dyDescent="0.2">
      <c r="A116">
        <v>337</v>
      </c>
      <c r="B116" t="s">
        <v>1859</v>
      </c>
      <c r="C116" t="s">
        <v>1083</v>
      </c>
      <c r="D116" t="s">
        <v>1606</v>
      </c>
      <c r="E116" t="s">
        <v>1728</v>
      </c>
      <c r="F116" t="s">
        <v>1729</v>
      </c>
      <c r="G116" t="s">
        <v>1860</v>
      </c>
    </row>
    <row r="117" spans="1:7" x14ac:dyDescent="0.2">
      <c r="A117">
        <v>30</v>
      </c>
      <c r="B117" t="s">
        <v>1861</v>
      </c>
      <c r="C117" t="s">
        <v>687</v>
      </c>
      <c r="D117" t="s">
        <v>1288</v>
      </c>
      <c r="E117" t="s">
        <v>1774</v>
      </c>
      <c r="F117" t="s">
        <v>1824</v>
      </c>
      <c r="G117" t="s">
        <v>1862</v>
      </c>
    </row>
    <row r="118" spans="1:7" x14ac:dyDescent="0.2">
      <c r="A118">
        <v>85</v>
      </c>
      <c r="B118" t="s">
        <v>1863</v>
      </c>
      <c r="C118" t="s">
        <v>768</v>
      </c>
      <c r="D118" t="s">
        <v>1343</v>
      </c>
      <c r="E118" t="s">
        <v>1735</v>
      </c>
      <c r="F118" t="s">
        <v>1783</v>
      </c>
      <c r="G118" t="s">
        <v>1839</v>
      </c>
    </row>
    <row r="119" spans="1:7" x14ac:dyDescent="0.2">
      <c r="A119">
        <v>369</v>
      </c>
      <c r="B119" t="s">
        <v>1864</v>
      </c>
      <c r="C119" t="s">
        <v>1122</v>
      </c>
      <c r="D119" t="s">
        <v>1636</v>
      </c>
      <c r="E119" t="s">
        <v>1728</v>
      </c>
      <c r="F119" t="s">
        <v>1765</v>
      </c>
      <c r="G119" t="s">
        <v>1794</v>
      </c>
    </row>
    <row r="120" spans="1:7" x14ac:dyDescent="0.2">
      <c r="A120">
        <v>1</v>
      </c>
      <c r="B120" t="s">
        <v>55</v>
      </c>
      <c r="C120" t="s">
        <v>640</v>
      </c>
      <c r="D120" t="s">
        <v>1261</v>
      </c>
      <c r="E120" t="s">
        <v>1816</v>
      </c>
      <c r="F120" t="s">
        <v>1816</v>
      </c>
      <c r="G120" t="s">
        <v>1817</v>
      </c>
    </row>
    <row r="121" spans="1:7" x14ac:dyDescent="0.2">
      <c r="A121">
        <v>442</v>
      </c>
      <c r="B121" t="s">
        <v>257</v>
      </c>
      <c r="C121" t="s">
        <v>1240</v>
      </c>
      <c r="D121" t="s">
        <v>1865</v>
      </c>
      <c r="E121" t="s">
        <v>1745</v>
      </c>
      <c r="F121" t="s">
        <v>1761</v>
      </c>
      <c r="G121" t="s">
        <v>1762</v>
      </c>
    </row>
    <row r="122" spans="1:7" x14ac:dyDescent="0.2">
      <c r="A122">
        <v>306</v>
      </c>
      <c r="B122" t="s">
        <v>161</v>
      </c>
      <c r="C122" t="s">
        <v>1048</v>
      </c>
      <c r="D122" t="s">
        <v>1576</v>
      </c>
      <c r="E122" t="s">
        <v>1739</v>
      </c>
      <c r="F122" t="s">
        <v>1760</v>
      </c>
      <c r="G122" t="s">
        <v>1760</v>
      </c>
    </row>
    <row r="123" spans="1:7" x14ac:dyDescent="0.2">
      <c r="A123">
        <v>19</v>
      </c>
      <c r="B123" t="s">
        <v>34</v>
      </c>
      <c r="C123" t="s">
        <v>670</v>
      </c>
      <c r="D123" t="s">
        <v>1278</v>
      </c>
      <c r="E123" t="s">
        <v>1774</v>
      </c>
      <c r="F123" t="s">
        <v>1866</v>
      </c>
      <c r="G123" t="s">
        <v>1867</v>
      </c>
    </row>
    <row r="124" spans="1:7" x14ac:dyDescent="0.2">
      <c r="A124">
        <v>267</v>
      </c>
      <c r="B124" t="s">
        <v>1868</v>
      </c>
      <c r="C124" t="s">
        <v>1008</v>
      </c>
      <c r="D124" t="s">
        <v>1538</v>
      </c>
      <c r="E124" t="s">
        <v>1739</v>
      </c>
      <c r="F124" t="s">
        <v>1740</v>
      </c>
      <c r="G124" t="s">
        <v>1740</v>
      </c>
    </row>
    <row r="125" spans="1:7" x14ac:dyDescent="0.2">
      <c r="A125">
        <v>163</v>
      </c>
      <c r="B125" t="s">
        <v>1869</v>
      </c>
      <c r="C125" t="s">
        <v>868</v>
      </c>
      <c r="D125" t="s">
        <v>1428</v>
      </c>
      <c r="E125" t="s">
        <v>1745</v>
      </c>
      <c r="F125" t="s">
        <v>1754</v>
      </c>
      <c r="G125" t="s">
        <v>1837</v>
      </c>
    </row>
    <row r="126" spans="1:7" x14ac:dyDescent="0.2">
      <c r="A126">
        <v>159</v>
      </c>
      <c r="B126" t="s">
        <v>1870</v>
      </c>
      <c r="C126" t="s">
        <v>864</v>
      </c>
      <c r="D126" t="s">
        <v>1424</v>
      </c>
      <c r="E126" t="s">
        <v>1745</v>
      </c>
      <c r="F126" t="s">
        <v>1754</v>
      </c>
      <c r="G126" t="s">
        <v>1837</v>
      </c>
    </row>
    <row r="127" spans="1:7" x14ac:dyDescent="0.2">
      <c r="A127">
        <v>165</v>
      </c>
      <c r="B127" t="s">
        <v>1871</v>
      </c>
      <c r="C127" t="s">
        <v>870</v>
      </c>
      <c r="D127" t="s">
        <v>1430</v>
      </c>
      <c r="E127" t="s">
        <v>1745</v>
      </c>
      <c r="F127" t="s">
        <v>1754</v>
      </c>
      <c r="G127" t="s">
        <v>1837</v>
      </c>
    </row>
    <row r="128" spans="1:7" x14ac:dyDescent="0.2">
      <c r="A128">
        <v>423</v>
      </c>
      <c r="B128" t="s">
        <v>238</v>
      </c>
      <c r="C128" t="s">
        <v>1184</v>
      </c>
      <c r="D128" t="s">
        <v>1401</v>
      </c>
      <c r="E128" t="s">
        <v>1745</v>
      </c>
      <c r="F128" t="s">
        <v>1778</v>
      </c>
      <c r="G128" t="s">
        <v>1779</v>
      </c>
    </row>
    <row r="129" spans="1:7" x14ac:dyDescent="0.2">
      <c r="A129">
        <v>190</v>
      </c>
      <c r="B129" t="s">
        <v>63</v>
      </c>
      <c r="C129" t="s">
        <v>911</v>
      </c>
      <c r="D129" t="s">
        <v>1455</v>
      </c>
      <c r="E129" t="s">
        <v>1745</v>
      </c>
      <c r="F129" t="s">
        <v>1746</v>
      </c>
      <c r="G129" t="s">
        <v>1872</v>
      </c>
    </row>
    <row r="130" spans="1:7" x14ac:dyDescent="0.2">
      <c r="A130">
        <v>139</v>
      </c>
      <c r="B130" t="s">
        <v>68</v>
      </c>
      <c r="C130" t="s">
        <v>842</v>
      </c>
      <c r="D130" t="s">
        <v>1402</v>
      </c>
      <c r="E130" t="s">
        <v>1745</v>
      </c>
      <c r="F130" t="s">
        <v>1778</v>
      </c>
      <c r="G130" t="s">
        <v>1779</v>
      </c>
    </row>
    <row r="131" spans="1:7" x14ac:dyDescent="0.2">
      <c r="A131">
        <v>222</v>
      </c>
      <c r="B131" t="s">
        <v>221</v>
      </c>
      <c r="C131" t="s">
        <v>953</v>
      </c>
      <c r="D131" t="s">
        <v>953</v>
      </c>
      <c r="E131" t="s">
        <v>1726</v>
      </c>
      <c r="F131" t="s">
        <v>1727</v>
      </c>
      <c r="G131" t="s">
        <v>1727</v>
      </c>
    </row>
    <row r="132" spans="1:7" x14ac:dyDescent="0.2">
      <c r="A132">
        <v>444</v>
      </c>
      <c r="B132" t="s">
        <v>241</v>
      </c>
      <c r="C132" t="s">
        <v>1231</v>
      </c>
      <c r="D132" t="s">
        <v>1873</v>
      </c>
      <c r="E132" t="s">
        <v>1820</v>
      </c>
      <c r="F132" t="s">
        <v>1821</v>
      </c>
      <c r="G132" t="s">
        <v>1821</v>
      </c>
    </row>
    <row r="133" spans="1:7" x14ac:dyDescent="0.2">
      <c r="A133">
        <v>140</v>
      </c>
      <c r="B133" t="s">
        <v>178</v>
      </c>
      <c r="C133" t="s">
        <v>843</v>
      </c>
      <c r="D133" t="s">
        <v>1403</v>
      </c>
      <c r="E133" t="s">
        <v>1745</v>
      </c>
      <c r="F133" t="s">
        <v>1778</v>
      </c>
      <c r="G133" t="s">
        <v>1779</v>
      </c>
    </row>
    <row r="134" spans="1:7" x14ac:dyDescent="0.2">
      <c r="A134">
        <v>2</v>
      </c>
      <c r="B134" t="s">
        <v>1874</v>
      </c>
      <c r="C134" t="s">
        <v>644</v>
      </c>
      <c r="D134" t="s">
        <v>1262</v>
      </c>
      <c r="E134" t="s">
        <v>1816</v>
      </c>
      <c r="F134" t="s">
        <v>1816</v>
      </c>
      <c r="G134" t="s">
        <v>1817</v>
      </c>
    </row>
    <row r="135" spans="1:7" x14ac:dyDescent="0.2">
      <c r="A135">
        <v>424</v>
      </c>
      <c r="B135" t="s">
        <v>304</v>
      </c>
      <c r="C135" t="s">
        <v>1187</v>
      </c>
      <c r="D135" t="s">
        <v>1499</v>
      </c>
      <c r="E135" t="s">
        <v>1726</v>
      </c>
      <c r="F135" t="s">
        <v>1771</v>
      </c>
      <c r="G135" t="s">
        <v>1801</v>
      </c>
    </row>
    <row r="136" spans="1:7" x14ac:dyDescent="0.2">
      <c r="A136">
        <v>160</v>
      </c>
      <c r="B136" t="s">
        <v>1875</v>
      </c>
      <c r="C136" t="s">
        <v>865</v>
      </c>
      <c r="D136" t="s">
        <v>1425</v>
      </c>
      <c r="E136" t="s">
        <v>1745</v>
      </c>
      <c r="F136" t="s">
        <v>1754</v>
      </c>
      <c r="G136" t="s">
        <v>1837</v>
      </c>
    </row>
    <row r="137" spans="1:7" x14ac:dyDescent="0.2">
      <c r="A137">
        <v>445</v>
      </c>
      <c r="B137" t="s">
        <v>307</v>
      </c>
      <c r="C137" t="s">
        <v>1254</v>
      </c>
      <c r="D137" t="s">
        <v>1876</v>
      </c>
      <c r="E137" t="s">
        <v>1745</v>
      </c>
      <c r="F137" t="s">
        <v>1761</v>
      </c>
      <c r="G137" t="s">
        <v>1877</v>
      </c>
    </row>
    <row r="138" spans="1:7" x14ac:dyDescent="0.2">
      <c r="A138">
        <v>106</v>
      </c>
      <c r="B138" t="s">
        <v>1878</v>
      </c>
      <c r="C138" t="s">
        <v>791</v>
      </c>
      <c r="D138" t="s">
        <v>1365</v>
      </c>
      <c r="E138" t="s">
        <v>1735</v>
      </c>
      <c r="F138" t="s">
        <v>1757</v>
      </c>
      <c r="G138" t="s">
        <v>1757</v>
      </c>
    </row>
    <row r="139" spans="1:7" x14ac:dyDescent="0.2">
      <c r="A139">
        <v>32</v>
      </c>
      <c r="B139" t="s">
        <v>1709</v>
      </c>
      <c r="C139" t="s">
        <v>690</v>
      </c>
      <c r="D139" t="s">
        <v>1290</v>
      </c>
      <c r="E139" t="s">
        <v>1774</v>
      </c>
      <c r="F139" t="s">
        <v>1879</v>
      </c>
      <c r="G139" t="s">
        <v>1880</v>
      </c>
    </row>
    <row r="140" spans="1:7" x14ac:dyDescent="0.2">
      <c r="A140">
        <v>59</v>
      </c>
      <c r="B140" t="s">
        <v>1881</v>
      </c>
      <c r="C140" t="s">
        <v>733</v>
      </c>
      <c r="D140" t="s">
        <v>1316</v>
      </c>
      <c r="E140" t="s">
        <v>1735</v>
      </c>
      <c r="F140" t="s">
        <v>1736</v>
      </c>
      <c r="G140" t="s">
        <v>1737</v>
      </c>
    </row>
    <row r="141" spans="1:7" x14ac:dyDescent="0.2">
      <c r="A141">
        <v>89</v>
      </c>
      <c r="B141" t="s">
        <v>121</v>
      </c>
      <c r="C141" t="s">
        <v>772</v>
      </c>
      <c r="D141" t="s">
        <v>1347</v>
      </c>
      <c r="E141" t="s">
        <v>1735</v>
      </c>
      <c r="F141" t="s">
        <v>1783</v>
      </c>
      <c r="G141" t="s">
        <v>1839</v>
      </c>
    </row>
    <row r="142" spans="1:7" x14ac:dyDescent="0.2">
      <c r="A142">
        <v>161</v>
      </c>
      <c r="B142" t="s">
        <v>1882</v>
      </c>
      <c r="C142" t="s">
        <v>866</v>
      </c>
      <c r="D142" t="s">
        <v>1426</v>
      </c>
      <c r="E142" t="s">
        <v>1745</v>
      </c>
      <c r="F142" t="s">
        <v>1754</v>
      </c>
      <c r="G142" t="s">
        <v>1837</v>
      </c>
    </row>
    <row r="143" spans="1:7" x14ac:dyDescent="0.2">
      <c r="A143">
        <v>256</v>
      </c>
      <c r="B143" t="s">
        <v>1883</v>
      </c>
      <c r="C143" t="s">
        <v>997</v>
      </c>
      <c r="D143" t="s">
        <v>1528</v>
      </c>
      <c r="E143" t="s">
        <v>1739</v>
      </c>
      <c r="F143" t="s">
        <v>1740</v>
      </c>
      <c r="G143" t="s">
        <v>1740</v>
      </c>
    </row>
    <row r="144" spans="1:7" x14ac:dyDescent="0.2">
      <c r="A144">
        <v>282</v>
      </c>
      <c r="B144" t="s">
        <v>123</v>
      </c>
      <c r="C144" t="s">
        <v>1023</v>
      </c>
      <c r="D144" t="s">
        <v>1552</v>
      </c>
      <c r="E144" t="s">
        <v>1739</v>
      </c>
      <c r="F144" t="s">
        <v>1740</v>
      </c>
      <c r="G144" t="s">
        <v>1740</v>
      </c>
    </row>
    <row r="145" spans="1:7" x14ac:dyDescent="0.2">
      <c r="A145">
        <v>273</v>
      </c>
      <c r="B145" t="s">
        <v>1884</v>
      </c>
      <c r="C145" t="s">
        <v>1014</v>
      </c>
      <c r="D145" t="s">
        <v>1544</v>
      </c>
      <c r="E145" t="s">
        <v>1739</v>
      </c>
      <c r="F145" t="s">
        <v>1740</v>
      </c>
      <c r="G145" t="s">
        <v>1740</v>
      </c>
    </row>
    <row r="146" spans="1:7" x14ac:dyDescent="0.2">
      <c r="A146">
        <v>26</v>
      </c>
      <c r="B146" t="s">
        <v>1885</v>
      </c>
      <c r="C146" t="s">
        <v>681</v>
      </c>
      <c r="D146" t="s">
        <v>1886</v>
      </c>
      <c r="E146" t="s">
        <v>1774</v>
      </c>
      <c r="F146" t="s">
        <v>1824</v>
      </c>
      <c r="G146" t="s">
        <v>1825</v>
      </c>
    </row>
    <row r="147" spans="1:7" x14ac:dyDescent="0.2">
      <c r="A147">
        <v>274</v>
      </c>
      <c r="B147" t="s">
        <v>1887</v>
      </c>
      <c r="C147" t="s">
        <v>1015</v>
      </c>
      <c r="D147" t="s">
        <v>1545</v>
      </c>
      <c r="E147" t="s">
        <v>1739</v>
      </c>
      <c r="F147" t="s">
        <v>1740</v>
      </c>
      <c r="G147" t="s">
        <v>1740</v>
      </c>
    </row>
    <row r="148" spans="1:7" x14ac:dyDescent="0.2">
      <c r="A148">
        <v>446</v>
      </c>
      <c r="B148" t="s">
        <v>261</v>
      </c>
      <c r="C148" t="s">
        <v>1242</v>
      </c>
      <c r="D148" t="s">
        <v>1888</v>
      </c>
      <c r="E148" t="s">
        <v>1820</v>
      </c>
      <c r="F148" t="s">
        <v>1854</v>
      </c>
      <c r="G148" t="s">
        <v>1889</v>
      </c>
    </row>
    <row r="149" spans="1:7" x14ac:dyDescent="0.2">
      <c r="A149">
        <v>276</v>
      </c>
      <c r="B149" t="s">
        <v>1890</v>
      </c>
      <c r="C149" t="s">
        <v>1017</v>
      </c>
      <c r="D149" t="s">
        <v>1017</v>
      </c>
      <c r="E149" t="s">
        <v>1739</v>
      </c>
      <c r="F149" t="s">
        <v>1740</v>
      </c>
      <c r="G149" t="s">
        <v>1740</v>
      </c>
    </row>
    <row r="150" spans="1:7" x14ac:dyDescent="0.2">
      <c r="A150">
        <v>49</v>
      </c>
      <c r="B150" t="s">
        <v>53</v>
      </c>
      <c r="C150" t="s">
        <v>718</v>
      </c>
      <c r="D150" t="s">
        <v>1307</v>
      </c>
      <c r="E150" t="s">
        <v>1735</v>
      </c>
      <c r="F150" t="s">
        <v>1830</v>
      </c>
      <c r="G150" t="s">
        <v>1891</v>
      </c>
    </row>
    <row r="151" spans="1:7" x14ac:dyDescent="0.2">
      <c r="A151">
        <v>3</v>
      </c>
      <c r="B151" t="s">
        <v>163</v>
      </c>
      <c r="C151" t="s">
        <v>645</v>
      </c>
      <c r="D151" t="s">
        <v>1263</v>
      </c>
      <c r="E151" t="s">
        <v>1816</v>
      </c>
      <c r="F151" t="s">
        <v>1816</v>
      </c>
      <c r="G151" t="s">
        <v>1817</v>
      </c>
    </row>
    <row r="152" spans="1:7" x14ac:dyDescent="0.2">
      <c r="A152">
        <v>277</v>
      </c>
      <c r="B152" t="s">
        <v>129</v>
      </c>
      <c r="C152" t="s">
        <v>1018</v>
      </c>
      <c r="D152" t="s">
        <v>1547</v>
      </c>
      <c r="E152" t="s">
        <v>1739</v>
      </c>
      <c r="F152" t="s">
        <v>1740</v>
      </c>
      <c r="G152" t="s">
        <v>1740</v>
      </c>
    </row>
    <row r="153" spans="1:7" x14ac:dyDescent="0.2">
      <c r="A153">
        <v>281</v>
      </c>
      <c r="B153" t="s">
        <v>96</v>
      </c>
      <c r="C153" t="s">
        <v>1022</v>
      </c>
      <c r="D153" t="s">
        <v>1551</v>
      </c>
      <c r="E153" t="s">
        <v>1739</v>
      </c>
      <c r="F153" t="s">
        <v>1740</v>
      </c>
      <c r="G153" t="s">
        <v>1740</v>
      </c>
    </row>
    <row r="154" spans="1:7" x14ac:dyDescent="0.2">
      <c r="A154">
        <v>278</v>
      </c>
      <c r="B154" t="s">
        <v>1892</v>
      </c>
      <c r="C154" t="s">
        <v>1019</v>
      </c>
      <c r="D154" t="s">
        <v>1548</v>
      </c>
      <c r="E154" t="s">
        <v>1739</v>
      </c>
      <c r="F154" t="s">
        <v>1740</v>
      </c>
      <c r="G154" t="s">
        <v>1740</v>
      </c>
    </row>
    <row r="155" spans="1:7" x14ac:dyDescent="0.2">
      <c r="A155">
        <v>425</v>
      </c>
      <c r="B155" t="s">
        <v>204</v>
      </c>
      <c r="C155" t="s">
        <v>1176</v>
      </c>
      <c r="D155" t="s">
        <v>1506</v>
      </c>
      <c r="E155" t="s">
        <v>1808</v>
      </c>
      <c r="F155" t="s">
        <v>1809</v>
      </c>
      <c r="G155" t="s">
        <v>1809</v>
      </c>
    </row>
    <row r="156" spans="1:7" x14ac:dyDescent="0.2">
      <c r="A156">
        <v>279</v>
      </c>
      <c r="B156" t="s">
        <v>1893</v>
      </c>
      <c r="C156" t="s">
        <v>1020</v>
      </c>
      <c r="D156" t="s">
        <v>1549</v>
      </c>
      <c r="E156" t="s">
        <v>1739</v>
      </c>
      <c r="F156" t="s">
        <v>1740</v>
      </c>
      <c r="G156" t="s">
        <v>1740</v>
      </c>
    </row>
    <row r="157" spans="1:7" x14ac:dyDescent="0.2">
      <c r="A157">
        <v>283</v>
      </c>
      <c r="B157" t="s">
        <v>1894</v>
      </c>
      <c r="C157" t="s">
        <v>1024</v>
      </c>
      <c r="D157" t="s">
        <v>1553</v>
      </c>
      <c r="E157" t="s">
        <v>1739</v>
      </c>
      <c r="F157" t="s">
        <v>1740</v>
      </c>
      <c r="G157" t="s">
        <v>1740</v>
      </c>
    </row>
    <row r="158" spans="1:7" x14ac:dyDescent="0.2">
      <c r="A158">
        <v>285</v>
      </c>
      <c r="B158" t="s">
        <v>60</v>
      </c>
      <c r="C158" t="s">
        <v>1026</v>
      </c>
      <c r="D158" t="s">
        <v>1555</v>
      </c>
      <c r="E158" t="s">
        <v>1739</v>
      </c>
      <c r="F158" t="s">
        <v>1740</v>
      </c>
      <c r="G158" t="s">
        <v>1740</v>
      </c>
    </row>
    <row r="159" spans="1:7" x14ac:dyDescent="0.2">
      <c r="A159">
        <v>472</v>
      </c>
      <c r="B159" t="s">
        <v>157</v>
      </c>
      <c r="C159" t="s">
        <v>1205</v>
      </c>
      <c r="D159" t="s">
        <v>1895</v>
      </c>
      <c r="E159" t="s">
        <v>1745</v>
      </c>
      <c r="F159" t="s">
        <v>1751</v>
      </c>
      <c r="G159" t="s">
        <v>1829</v>
      </c>
    </row>
    <row r="160" spans="1:7" x14ac:dyDescent="0.2">
      <c r="A160">
        <v>187</v>
      </c>
      <c r="B160" t="s">
        <v>1896</v>
      </c>
      <c r="C160" t="s">
        <v>906</v>
      </c>
      <c r="D160" t="s">
        <v>1452</v>
      </c>
      <c r="E160" t="s">
        <v>1745</v>
      </c>
      <c r="F160" t="s">
        <v>1746</v>
      </c>
      <c r="G160" t="s">
        <v>1897</v>
      </c>
    </row>
    <row r="161" spans="1:7" x14ac:dyDescent="0.2">
      <c r="A161">
        <v>42</v>
      </c>
      <c r="B161" t="s">
        <v>136</v>
      </c>
      <c r="C161" t="s">
        <v>705</v>
      </c>
      <c r="D161" t="s">
        <v>1300</v>
      </c>
      <c r="E161" t="s">
        <v>1735</v>
      </c>
      <c r="F161" t="s">
        <v>1781</v>
      </c>
      <c r="G161" t="s">
        <v>1898</v>
      </c>
    </row>
    <row r="162" spans="1:7" x14ac:dyDescent="0.2">
      <c r="A162">
        <v>33</v>
      </c>
      <c r="B162" t="s">
        <v>1899</v>
      </c>
      <c r="C162" t="s">
        <v>693</v>
      </c>
      <c r="D162" t="s">
        <v>1291</v>
      </c>
      <c r="E162" t="s">
        <v>1774</v>
      </c>
      <c r="F162" t="s">
        <v>1879</v>
      </c>
      <c r="G162" t="s">
        <v>1880</v>
      </c>
    </row>
    <row r="163" spans="1:7" x14ac:dyDescent="0.2">
      <c r="A163">
        <v>141</v>
      </c>
      <c r="B163" t="s">
        <v>197</v>
      </c>
      <c r="C163" t="s">
        <v>844</v>
      </c>
      <c r="D163" t="s">
        <v>844</v>
      </c>
      <c r="E163" t="s">
        <v>1745</v>
      </c>
      <c r="F163" t="s">
        <v>1778</v>
      </c>
      <c r="G163" t="s">
        <v>1779</v>
      </c>
    </row>
    <row r="164" spans="1:7" x14ac:dyDescent="0.2">
      <c r="A164">
        <v>142</v>
      </c>
      <c r="B164" t="s">
        <v>125</v>
      </c>
      <c r="C164" t="s">
        <v>845</v>
      </c>
      <c r="D164" t="s">
        <v>1404</v>
      </c>
      <c r="E164" t="s">
        <v>1745</v>
      </c>
      <c r="F164" t="s">
        <v>1778</v>
      </c>
      <c r="G164" t="s">
        <v>1779</v>
      </c>
    </row>
    <row r="165" spans="1:7" x14ac:dyDescent="0.2">
      <c r="A165">
        <v>16</v>
      </c>
      <c r="B165" t="s">
        <v>1900</v>
      </c>
      <c r="C165" t="s">
        <v>665</v>
      </c>
      <c r="D165" t="s">
        <v>1275</v>
      </c>
      <c r="E165" t="s">
        <v>1774</v>
      </c>
      <c r="F165" t="s">
        <v>1866</v>
      </c>
      <c r="G165" t="s">
        <v>1867</v>
      </c>
    </row>
    <row r="166" spans="1:7" x14ac:dyDescent="0.2">
      <c r="A166">
        <v>28</v>
      </c>
      <c r="B166" t="s">
        <v>105</v>
      </c>
      <c r="C166" t="s">
        <v>683</v>
      </c>
      <c r="D166" t="s">
        <v>1286</v>
      </c>
      <c r="E166" t="s">
        <v>1774</v>
      </c>
      <c r="F166" t="s">
        <v>1824</v>
      </c>
      <c r="G166" t="s">
        <v>1901</v>
      </c>
    </row>
    <row r="167" spans="1:7" x14ac:dyDescent="0.2">
      <c r="A167">
        <v>405</v>
      </c>
      <c r="B167" t="s">
        <v>1902</v>
      </c>
      <c r="C167" t="s">
        <v>1164</v>
      </c>
      <c r="D167" t="s">
        <v>1671</v>
      </c>
      <c r="E167" t="s">
        <v>1749</v>
      </c>
      <c r="F167" t="s">
        <v>1749</v>
      </c>
      <c r="G167" t="s">
        <v>1749</v>
      </c>
    </row>
    <row r="168" spans="1:7" x14ac:dyDescent="0.2">
      <c r="A168">
        <v>484</v>
      </c>
      <c r="B168" t="s">
        <v>248</v>
      </c>
      <c r="C168" t="s">
        <v>1236</v>
      </c>
      <c r="D168" t="s">
        <v>1903</v>
      </c>
      <c r="E168" t="s">
        <v>1820</v>
      </c>
      <c r="F168" t="s">
        <v>1821</v>
      </c>
      <c r="G168" t="s">
        <v>1821</v>
      </c>
    </row>
    <row r="169" spans="1:7" x14ac:dyDescent="0.2">
      <c r="A169">
        <v>107</v>
      </c>
      <c r="B169" t="s">
        <v>577</v>
      </c>
      <c r="C169" t="s">
        <v>792</v>
      </c>
      <c r="D169" t="s">
        <v>1367</v>
      </c>
      <c r="E169" t="s">
        <v>1735</v>
      </c>
      <c r="F169" t="s">
        <v>1757</v>
      </c>
      <c r="G169" t="s">
        <v>1757</v>
      </c>
    </row>
    <row r="170" spans="1:7" x14ac:dyDescent="0.2">
      <c r="A170">
        <v>223</v>
      </c>
      <c r="B170" t="s">
        <v>132</v>
      </c>
      <c r="C170" t="s">
        <v>954</v>
      </c>
      <c r="D170" t="s">
        <v>1490</v>
      </c>
      <c r="E170" t="s">
        <v>1726</v>
      </c>
      <c r="F170" t="s">
        <v>1727</v>
      </c>
      <c r="G170" t="s">
        <v>1727</v>
      </c>
    </row>
    <row r="171" spans="1:7" x14ac:dyDescent="0.2">
      <c r="A171">
        <v>338</v>
      </c>
      <c r="B171" t="s">
        <v>514</v>
      </c>
      <c r="C171" t="s">
        <v>1085</v>
      </c>
      <c r="D171" t="s">
        <v>1607</v>
      </c>
      <c r="E171" t="s">
        <v>1728</v>
      </c>
      <c r="F171" t="s">
        <v>1729</v>
      </c>
      <c r="G171" t="s">
        <v>1860</v>
      </c>
    </row>
    <row r="172" spans="1:7" x14ac:dyDescent="0.2">
      <c r="A172">
        <v>50</v>
      </c>
      <c r="B172" t="s">
        <v>276</v>
      </c>
      <c r="C172" t="s">
        <v>721</v>
      </c>
      <c r="D172" t="s">
        <v>1308</v>
      </c>
      <c r="E172" t="s">
        <v>1735</v>
      </c>
      <c r="F172" t="s">
        <v>1830</v>
      </c>
      <c r="G172" t="s">
        <v>1904</v>
      </c>
    </row>
    <row r="173" spans="1:7" x14ac:dyDescent="0.2">
      <c r="A173">
        <v>64</v>
      </c>
      <c r="B173" t="s">
        <v>466</v>
      </c>
      <c r="C173" t="s">
        <v>739</v>
      </c>
      <c r="D173" t="s">
        <v>1322</v>
      </c>
      <c r="E173" t="s">
        <v>1735</v>
      </c>
      <c r="F173" t="s">
        <v>1736</v>
      </c>
      <c r="G173" t="s">
        <v>1737</v>
      </c>
    </row>
    <row r="174" spans="1:7" x14ac:dyDescent="0.2">
      <c r="A174">
        <v>72</v>
      </c>
      <c r="B174" t="s">
        <v>1905</v>
      </c>
      <c r="C174" t="s">
        <v>752</v>
      </c>
      <c r="D174" t="s">
        <v>1329</v>
      </c>
      <c r="E174" t="s">
        <v>1735</v>
      </c>
      <c r="F174" t="s">
        <v>1783</v>
      </c>
      <c r="G174" t="s">
        <v>1906</v>
      </c>
    </row>
    <row r="175" spans="1:7" x14ac:dyDescent="0.2">
      <c r="A175">
        <v>115</v>
      </c>
      <c r="B175" t="s">
        <v>390</v>
      </c>
      <c r="C175" t="s">
        <v>804</v>
      </c>
      <c r="D175" t="s">
        <v>1376</v>
      </c>
      <c r="E175" t="s">
        <v>1731</v>
      </c>
      <c r="F175" t="s">
        <v>1741</v>
      </c>
      <c r="G175" t="s">
        <v>1742</v>
      </c>
    </row>
    <row r="176" spans="1:7" x14ac:dyDescent="0.2">
      <c r="A176">
        <v>448</v>
      </c>
      <c r="B176" t="s">
        <v>291</v>
      </c>
      <c r="C176" t="s">
        <v>1250</v>
      </c>
      <c r="D176" t="s">
        <v>1907</v>
      </c>
      <c r="E176" t="s">
        <v>1728</v>
      </c>
      <c r="F176" t="s">
        <v>1785</v>
      </c>
      <c r="G176" t="s">
        <v>1908</v>
      </c>
    </row>
    <row r="177" spans="1:7" x14ac:dyDescent="0.2">
      <c r="A177">
        <v>349</v>
      </c>
      <c r="B177" t="s">
        <v>1909</v>
      </c>
      <c r="C177" t="s">
        <v>1098</v>
      </c>
      <c r="D177" t="s">
        <v>1616</v>
      </c>
      <c r="E177" t="s">
        <v>1728</v>
      </c>
      <c r="F177" t="s">
        <v>1764</v>
      </c>
      <c r="G177" t="s">
        <v>1764</v>
      </c>
    </row>
    <row r="178" spans="1:7" x14ac:dyDescent="0.2">
      <c r="A178">
        <v>217</v>
      </c>
      <c r="B178" t="s">
        <v>579</v>
      </c>
      <c r="C178" t="s">
        <v>947</v>
      </c>
      <c r="D178" t="s">
        <v>1484</v>
      </c>
      <c r="E178" t="s">
        <v>1726</v>
      </c>
      <c r="F178" t="s">
        <v>1801</v>
      </c>
      <c r="G178" t="s">
        <v>1801</v>
      </c>
    </row>
    <row r="179" spans="1:7" x14ac:dyDescent="0.2">
      <c r="A179">
        <v>288</v>
      </c>
      <c r="B179" t="s">
        <v>1910</v>
      </c>
      <c r="C179" t="s">
        <v>1029</v>
      </c>
      <c r="D179" t="s">
        <v>1558</v>
      </c>
      <c r="E179" t="s">
        <v>1739</v>
      </c>
      <c r="F179" t="s">
        <v>1740</v>
      </c>
      <c r="G179" t="s">
        <v>1740</v>
      </c>
    </row>
    <row r="180" spans="1:7" x14ac:dyDescent="0.2">
      <c r="A180">
        <v>143</v>
      </c>
      <c r="B180" t="s">
        <v>189</v>
      </c>
      <c r="C180" t="s">
        <v>846</v>
      </c>
      <c r="D180" t="s">
        <v>1405</v>
      </c>
      <c r="E180" t="s">
        <v>1745</v>
      </c>
      <c r="F180" t="s">
        <v>1778</v>
      </c>
      <c r="G180" t="s">
        <v>1779</v>
      </c>
    </row>
    <row r="181" spans="1:7" x14ac:dyDescent="0.2">
      <c r="A181">
        <v>17</v>
      </c>
      <c r="B181" t="s">
        <v>1911</v>
      </c>
      <c r="C181" t="s">
        <v>668</v>
      </c>
      <c r="D181" t="s">
        <v>1276</v>
      </c>
      <c r="E181" t="s">
        <v>1774</v>
      </c>
      <c r="F181" t="s">
        <v>1866</v>
      </c>
      <c r="G181" t="s">
        <v>1867</v>
      </c>
    </row>
    <row r="182" spans="1:7" x14ac:dyDescent="0.2">
      <c r="A182">
        <v>450</v>
      </c>
      <c r="B182" t="s">
        <v>175</v>
      </c>
      <c r="C182" t="s">
        <v>1211</v>
      </c>
      <c r="D182" t="s">
        <v>1912</v>
      </c>
      <c r="E182" t="s">
        <v>1735</v>
      </c>
      <c r="F182" t="s">
        <v>1756</v>
      </c>
      <c r="G182" t="s">
        <v>1757</v>
      </c>
    </row>
    <row r="183" spans="1:7" x14ac:dyDescent="0.2">
      <c r="A183">
        <v>427</v>
      </c>
      <c r="B183" t="s">
        <v>145</v>
      </c>
      <c r="C183" t="s">
        <v>1174</v>
      </c>
      <c r="D183" t="s">
        <v>1397</v>
      </c>
      <c r="E183" t="s">
        <v>1731</v>
      </c>
      <c r="F183" t="s">
        <v>1771</v>
      </c>
      <c r="G183" t="s">
        <v>1772</v>
      </c>
    </row>
    <row r="184" spans="1:7" x14ac:dyDescent="0.2">
      <c r="A184">
        <v>226</v>
      </c>
      <c r="B184" t="s">
        <v>52</v>
      </c>
      <c r="C184" t="s">
        <v>957</v>
      </c>
      <c r="D184" t="s">
        <v>1493</v>
      </c>
      <c r="E184" t="s">
        <v>1726</v>
      </c>
      <c r="F184" t="s">
        <v>1727</v>
      </c>
      <c r="G184" t="s">
        <v>1727</v>
      </c>
    </row>
    <row r="185" spans="1:7" x14ac:dyDescent="0.2">
      <c r="A185">
        <v>18</v>
      </c>
      <c r="B185" t="s">
        <v>1913</v>
      </c>
      <c r="C185" t="s">
        <v>669</v>
      </c>
      <c r="D185" t="s">
        <v>1277</v>
      </c>
      <c r="E185" t="s">
        <v>1774</v>
      </c>
      <c r="F185" t="s">
        <v>1866</v>
      </c>
      <c r="G185" t="s">
        <v>1867</v>
      </c>
    </row>
    <row r="186" spans="1:7" x14ac:dyDescent="0.2">
      <c r="A186">
        <v>71</v>
      </c>
      <c r="B186" t="s">
        <v>1914</v>
      </c>
      <c r="C186" t="s">
        <v>751</v>
      </c>
      <c r="D186" t="s">
        <v>1328</v>
      </c>
      <c r="E186" t="s">
        <v>1735</v>
      </c>
      <c r="F186" t="s">
        <v>1783</v>
      </c>
      <c r="G186" t="s">
        <v>1784</v>
      </c>
    </row>
    <row r="187" spans="1:7" x14ac:dyDescent="0.2">
      <c r="A187">
        <v>258</v>
      </c>
      <c r="B187" t="s">
        <v>503</v>
      </c>
      <c r="C187" t="s">
        <v>999</v>
      </c>
      <c r="D187" t="s">
        <v>1530</v>
      </c>
      <c r="E187" t="s">
        <v>1739</v>
      </c>
      <c r="F187" t="s">
        <v>1740</v>
      </c>
      <c r="G187" t="s">
        <v>1740</v>
      </c>
    </row>
    <row r="188" spans="1:7" x14ac:dyDescent="0.2">
      <c r="A188">
        <v>27</v>
      </c>
      <c r="B188" t="s">
        <v>1915</v>
      </c>
      <c r="C188" t="s">
        <v>682</v>
      </c>
      <c r="D188" t="s">
        <v>1285</v>
      </c>
      <c r="E188" t="s">
        <v>1774</v>
      </c>
      <c r="F188" t="s">
        <v>1824</v>
      </c>
      <c r="G188" t="s">
        <v>1825</v>
      </c>
    </row>
    <row r="189" spans="1:7" x14ac:dyDescent="0.2">
      <c r="A189">
        <v>360</v>
      </c>
      <c r="B189" t="s">
        <v>269</v>
      </c>
      <c r="C189" t="s">
        <v>1111</v>
      </c>
      <c r="D189" t="s">
        <v>1627</v>
      </c>
      <c r="E189" t="s">
        <v>1728</v>
      </c>
      <c r="F189" t="s">
        <v>1785</v>
      </c>
      <c r="G189" t="s">
        <v>1908</v>
      </c>
    </row>
    <row r="190" spans="1:7" x14ac:dyDescent="0.2">
      <c r="A190">
        <v>462</v>
      </c>
      <c r="B190" t="s">
        <v>583</v>
      </c>
      <c r="C190" t="s">
        <v>1916</v>
      </c>
      <c r="D190" t="s">
        <v>1917</v>
      </c>
      <c r="E190" t="s">
        <v>1731</v>
      </c>
      <c r="F190" t="s">
        <v>1741</v>
      </c>
      <c r="G190" t="s">
        <v>1742</v>
      </c>
    </row>
    <row r="191" spans="1:7" x14ac:dyDescent="0.2">
      <c r="A191">
        <v>172</v>
      </c>
      <c r="B191" t="s">
        <v>154</v>
      </c>
      <c r="C191" t="s">
        <v>879</v>
      </c>
      <c r="D191" t="s">
        <v>1437</v>
      </c>
      <c r="E191" t="s">
        <v>1745</v>
      </c>
      <c r="F191" t="s">
        <v>1754</v>
      </c>
      <c r="G191" t="s">
        <v>1755</v>
      </c>
    </row>
    <row r="192" spans="1:7" x14ac:dyDescent="0.2">
      <c r="A192">
        <v>378</v>
      </c>
      <c r="B192" t="s">
        <v>424</v>
      </c>
      <c r="C192" t="s">
        <v>1133</v>
      </c>
      <c r="D192" t="s">
        <v>1645</v>
      </c>
      <c r="E192" t="s">
        <v>1728</v>
      </c>
      <c r="F192" t="s">
        <v>1758</v>
      </c>
      <c r="G192" t="s">
        <v>1758</v>
      </c>
    </row>
    <row r="193" spans="1:7" x14ac:dyDescent="0.2">
      <c r="A193">
        <v>206</v>
      </c>
      <c r="B193" t="s">
        <v>220</v>
      </c>
      <c r="C193" t="s">
        <v>933</v>
      </c>
      <c r="D193" t="s">
        <v>1472</v>
      </c>
      <c r="E193" t="s">
        <v>1745</v>
      </c>
      <c r="F193" t="s">
        <v>1751</v>
      </c>
      <c r="G193" t="s">
        <v>1754</v>
      </c>
    </row>
    <row r="194" spans="1:7" x14ac:dyDescent="0.2">
      <c r="A194">
        <v>43</v>
      </c>
      <c r="B194" t="s">
        <v>1918</v>
      </c>
      <c r="C194" t="s">
        <v>709</v>
      </c>
      <c r="D194" t="s">
        <v>1301</v>
      </c>
      <c r="E194" t="s">
        <v>1735</v>
      </c>
      <c r="F194" t="s">
        <v>1781</v>
      </c>
      <c r="G194" t="s">
        <v>1898</v>
      </c>
    </row>
    <row r="195" spans="1:7" x14ac:dyDescent="0.2">
      <c r="A195">
        <v>224</v>
      </c>
      <c r="B195" t="s">
        <v>58</v>
      </c>
      <c r="C195" t="s">
        <v>955</v>
      </c>
      <c r="D195" t="s">
        <v>1491</v>
      </c>
      <c r="E195" t="s">
        <v>1726</v>
      </c>
      <c r="F195" t="s">
        <v>1727</v>
      </c>
      <c r="G195" t="s">
        <v>1727</v>
      </c>
    </row>
    <row r="196" spans="1:7" x14ac:dyDescent="0.2">
      <c r="A196">
        <v>144</v>
      </c>
      <c r="B196" t="s">
        <v>242</v>
      </c>
      <c r="C196" t="s">
        <v>847</v>
      </c>
      <c r="D196" t="s">
        <v>1406</v>
      </c>
      <c r="E196" t="s">
        <v>1745</v>
      </c>
      <c r="F196" t="s">
        <v>1778</v>
      </c>
      <c r="G196" t="s">
        <v>1779</v>
      </c>
    </row>
    <row r="197" spans="1:7" x14ac:dyDescent="0.2">
      <c r="A197">
        <v>428</v>
      </c>
      <c r="B197" t="s">
        <v>318</v>
      </c>
      <c r="C197" t="s">
        <v>1255</v>
      </c>
      <c r="D197" t="s">
        <v>1919</v>
      </c>
      <c r="E197" t="s">
        <v>1728</v>
      </c>
      <c r="F197" t="s">
        <v>1758</v>
      </c>
      <c r="G197" t="s">
        <v>1758</v>
      </c>
    </row>
    <row r="198" spans="1:7" x14ac:dyDescent="0.2">
      <c r="A198">
        <v>379</v>
      </c>
      <c r="B198" t="s">
        <v>1920</v>
      </c>
      <c r="C198" t="s">
        <v>1134</v>
      </c>
      <c r="D198" t="s">
        <v>1646</v>
      </c>
      <c r="E198" t="s">
        <v>1728</v>
      </c>
      <c r="F198" t="s">
        <v>1758</v>
      </c>
      <c r="G198" t="s">
        <v>1758</v>
      </c>
    </row>
    <row r="199" spans="1:7" x14ac:dyDescent="0.2">
      <c r="A199">
        <v>179</v>
      </c>
      <c r="B199" t="s">
        <v>1921</v>
      </c>
      <c r="C199" t="s">
        <v>890</v>
      </c>
      <c r="D199" t="s">
        <v>1444</v>
      </c>
      <c r="E199" t="s">
        <v>1745</v>
      </c>
      <c r="F199" t="s">
        <v>1922</v>
      </c>
      <c r="G199" t="s">
        <v>1923</v>
      </c>
    </row>
    <row r="200" spans="1:7" x14ac:dyDescent="0.2">
      <c r="A200">
        <v>169</v>
      </c>
      <c r="B200" t="s">
        <v>584</v>
      </c>
      <c r="C200" t="s">
        <v>874</v>
      </c>
      <c r="D200" t="s">
        <v>1433</v>
      </c>
      <c r="E200" t="s">
        <v>1745</v>
      </c>
      <c r="F200" t="s">
        <v>1754</v>
      </c>
      <c r="G200" t="s">
        <v>1924</v>
      </c>
    </row>
    <row r="201" spans="1:7" x14ac:dyDescent="0.2">
      <c r="A201">
        <v>183</v>
      </c>
      <c r="B201" t="s">
        <v>343</v>
      </c>
      <c r="C201" t="s">
        <v>897</v>
      </c>
      <c r="D201" t="s">
        <v>1448</v>
      </c>
      <c r="E201" t="s">
        <v>1745</v>
      </c>
      <c r="F201" t="s">
        <v>1802</v>
      </c>
      <c r="G201" t="s">
        <v>1925</v>
      </c>
    </row>
    <row r="202" spans="1:7" x14ac:dyDescent="0.2">
      <c r="A202">
        <v>232</v>
      </c>
      <c r="B202" t="s">
        <v>89</v>
      </c>
      <c r="C202" t="s">
        <v>964</v>
      </c>
      <c r="D202" t="s">
        <v>1500</v>
      </c>
      <c r="E202" t="s">
        <v>1726</v>
      </c>
      <c r="F202" t="s">
        <v>1771</v>
      </c>
      <c r="G202" t="s">
        <v>1801</v>
      </c>
    </row>
    <row r="203" spans="1:7" x14ac:dyDescent="0.2">
      <c r="A203">
        <v>361</v>
      </c>
      <c r="B203" t="s">
        <v>1712</v>
      </c>
      <c r="C203" t="s">
        <v>1112</v>
      </c>
      <c r="D203" t="s">
        <v>1926</v>
      </c>
      <c r="E203" t="s">
        <v>1728</v>
      </c>
      <c r="F203" t="s">
        <v>1785</v>
      </c>
      <c r="G203" t="s">
        <v>1908</v>
      </c>
    </row>
    <row r="204" spans="1:7" x14ac:dyDescent="0.2">
      <c r="A204">
        <v>328</v>
      </c>
      <c r="B204" t="s">
        <v>1927</v>
      </c>
      <c r="C204" t="s">
        <v>1074</v>
      </c>
      <c r="D204" t="s">
        <v>1598</v>
      </c>
      <c r="E204" t="s">
        <v>1728</v>
      </c>
      <c r="F204" t="s">
        <v>1729</v>
      </c>
      <c r="G204" t="s">
        <v>1730</v>
      </c>
    </row>
    <row r="205" spans="1:7" x14ac:dyDescent="0.2">
      <c r="A205">
        <v>463</v>
      </c>
      <c r="B205" t="s">
        <v>190</v>
      </c>
      <c r="C205" t="s">
        <v>1217</v>
      </c>
      <c r="D205" t="s">
        <v>1928</v>
      </c>
      <c r="E205" t="s">
        <v>1808</v>
      </c>
      <c r="F205" t="s">
        <v>1809</v>
      </c>
      <c r="G205" t="s">
        <v>1809</v>
      </c>
    </row>
    <row r="206" spans="1:7" x14ac:dyDescent="0.2">
      <c r="A206">
        <v>380</v>
      </c>
      <c r="B206" t="s">
        <v>322</v>
      </c>
      <c r="C206" t="s">
        <v>1135</v>
      </c>
      <c r="D206" t="s">
        <v>1647</v>
      </c>
      <c r="E206" t="s">
        <v>1728</v>
      </c>
      <c r="F206" t="s">
        <v>1758</v>
      </c>
      <c r="G206" t="s">
        <v>1758</v>
      </c>
    </row>
    <row r="207" spans="1:7" x14ac:dyDescent="0.2">
      <c r="A207">
        <v>307</v>
      </c>
      <c r="B207" t="s">
        <v>588</v>
      </c>
      <c r="C207" t="s">
        <v>1049</v>
      </c>
      <c r="D207" t="s">
        <v>1577</v>
      </c>
      <c r="E207" t="s">
        <v>1739</v>
      </c>
      <c r="F207" t="s">
        <v>1760</v>
      </c>
      <c r="G207" t="s">
        <v>1760</v>
      </c>
    </row>
    <row r="208" spans="1:7" x14ac:dyDescent="0.2">
      <c r="A208">
        <v>381</v>
      </c>
      <c r="B208" t="s">
        <v>113</v>
      </c>
      <c r="C208" t="s">
        <v>1136</v>
      </c>
      <c r="D208" t="s">
        <v>1648</v>
      </c>
      <c r="E208" t="s">
        <v>1728</v>
      </c>
      <c r="F208" t="s">
        <v>1758</v>
      </c>
      <c r="G208" t="s">
        <v>1758</v>
      </c>
    </row>
    <row r="209" spans="1:7" x14ac:dyDescent="0.2">
      <c r="A209">
        <v>62</v>
      </c>
      <c r="B209" t="s">
        <v>1929</v>
      </c>
      <c r="C209" t="s">
        <v>737</v>
      </c>
      <c r="D209" t="s">
        <v>1320</v>
      </c>
      <c r="E209" t="s">
        <v>1735</v>
      </c>
      <c r="F209" t="s">
        <v>1736</v>
      </c>
      <c r="G209" t="s">
        <v>1737</v>
      </c>
    </row>
    <row r="210" spans="1:7" x14ac:dyDescent="0.2">
      <c r="A210">
        <v>145</v>
      </c>
      <c r="B210" t="s">
        <v>591</v>
      </c>
      <c r="C210" t="s">
        <v>848</v>
      </c>
      <c r="D210" t="s">
        <v>1407</v>
      </c>
      <c r="E210" t="s">
        <v>1745</v>
      </c>
      <c r="F210" t="s">
        <v>1778</v>
      </c>
      <c r="G210" t="s">
        <v>1779</v>
      </c>
    </row>
    <row r="211" spans="1:7" x14ac:dyDescent="0.2">
      <c r="A211">
        <v>464</v>
      </c>
      <c r="B211" t="s">
        <v>116</v>
      </c>
      <c r="C211" t="s">
        <v>1197</v>
      </c>
      <c r="D211" t="s">
        <v>1930</v>
      </c>
      <c r="E211" t="s">
        <v>1808</v>
      </c>
      <c r="F211" t="s">
        <v>1931</v>
      </c>
      <c r="G211" t="s">
        <v>1931</v>
      </c>
    </row>
    <row r="212" spans="1:7" x14ac:dyDescent="0.2">
      <c r="A212">
        <v>367</v>
      </c>
      <c r="B212" t="s">
        <v>101</v>
      </c>
      <c r="C212" t="s">
        <v>1120</v>
      </c>
      <c r="D212" t="s">
        <v>1634</v>
      </c>
      <c r="E212" t="s">
        <v>1728</v>
      </c>
      <c r="F212" t="s">
        <v>1765</v>
      </c>
      <c r="G212" t="s">
        <v>1794</v>
      </c>
    </row>
    <row r="213" spans="1:7" x14ac:dyDescent="0.2">
      <c r="A213">
        <v>329</v>
      </c>
      <c r="B213" t="s">
        <v>1932</v>
      </c>
      <c r="C213" t="s">
        <v>1075</v>
      </c>
      <c r="D213" t="s">
        <v>1599</v>
      </c>
      <c r="E213" t="s">
        <v>1728</v>
      </c>
      <c r="F213" t="s">
        <v>1729</v>
      </c>
      <c r="G213" t="s">
        <v>1730</v>
      </c>
    </row>
    <row r="214" spans="1:7" x14ac:dyDescent="0.2">
      <c r="A214">
        <v>330</v>
      </c>
      <c r="B214" t="s">
        <v>1933</v>
      </c>
      <c r="C214" t="s">
        <v>1076</v>
      </c>
      <c r="D214" t="s">
        <v>1600</v>
      </c>
      <c r="E214" t="s">
        <v>1728</v>
      </c>
      <c r="F214" t="s">
        <v>1729</v>
      </c>
      <c r="G214" t="s">
        <v>1730</v>
      </c>
    </row>
    <row r="215" spans="1:7" x14ac:dyDescent="0.2">
      <c r="A215">
        <v>99</v>
      </c>
      <c r="B215" t="s">
        <v>1934</v>
      </c>
      <c r="C215" t="s">
        <v>783</v>
      </c>
      <c r="D215" t="s">
        <v>1357</v>
      </c>
      <c r="E215" t="s">
        <v>1735</v>
      </c>
      <c r="F215" t="s">
        <v>1783</v>
      </c>
      <c r="G215" t="s">
        <v>1935</v>
      </c>
    </row>
    <row r="216" spans="1:7" x14ac:dyDescent="0.2">
      <c r="A216">
        <v>465</v>
      </c>
      <c r="B216" t="s">
        <v>249</v>
      </c>
      <c r="C216" t="s">
        <v>1237</v>
      </c>
      <c r="D216" t="s">
        <v>1936</v>
      </c>
      <c r="E216" t="s">
        <v>1731</v>
      </c>
      <c r="F216" t="s">
        <v>1789</v>
      </c>
      <c r="G216" t="s">
        <v>1827</v>
      </c>
    </row>
    <row r="217" spans="1:7" x14ac:dyDescent="0.2">
      <c r="A217">
        <v>406</v>
      </c>
      <c r="B217" t="s">
        <v>1937</v>
      </c>
      <c r="C217" t="s">
        <v>1165</v>
      </c>
      <c r="D217" t="s">
        <v>1672</v>
      </c>
      <c r="E217" t="s">
        <v>1749</v>
      </c>
      <c r="F217" t="s">
        <v>1749</v>
      </c>
      <c r="G217" t="s">
        <v>1749</v>
      </c>
    </row>
    <row r="218" spans="1:7" x14ac:dyDescent="0.2">
      <c r="A218">
        <v>123</v>
      </c>
      <c r="B218" t="s">
        <v>35</v>
      </c>
      <c r="C218" t="s">
        <v>815</v>
      </c>
      <c r="D218" t="s">
        <v>1384</v>
      </c>
      <c r="E218" t="s">
        <v>1731</v>
      </c>
      <c r="F218" t="s">
        <v>1789</v>
      </c>
      <c r="G218" t="s">
        <v>1790</v>
      </c>
    </row>
    <row r="219" spans="1:7" x14ac:dyDescent="0.2">
      <c r="A219">
        <v>147</v>
      </c>
      <c r="B219" t="s">
        <v>281</v>
      </c>
      <c r="C219" t="s">
        <v>850</v>
      </c>
      <c r="D219" t="s">
        <v>1409</v>
      </c>
      <c r="E219" t="s">
        <v>1745</v>
      </c>
      <c r="F219" t="s">
        <v>1778</v>
      </c>
      <c r="G219" t="s">
        <v>1779</v>
      </c>
    </row>
    <row r="220" spans="1:7" x14ac:dyDescent="0.2">
      <c r="A220">
        <v>146</v>
      </c>
      <c r="B220" t="s">
        <v>159</v>
      </c>
      <c r="C220" t="s">
        <v>849</v>
      </c>
      <c r="D220" t="s">
        <v>1408</v>
      </c>
      <c r="E220" t="s">
        <v>1745</v>
      </c>
      <c r="F220" t="s">
        <v>1778</v>
      </c>
      <c r="G220" t="s">
        <v>1779</v>
      </c>
    </row>
    <row r="221" spans="1:7" x14ac:dyDescent="0.2">
      <c r="A221">
        <v>129</v>
      </c>
      <c r="B221" t="s">
        <v>1938</v>
      </c>
      <c r="C221" t="s">
        <v>822</v>
      </c>
      <c r="D221" t="s">
        <v>1390</v>
      </c>
      <c r="E221" t="s">
        <v>1731</v>
      </c>
      <c r="F221" t="s">
        <v>1789</v>
      </c>
      <c r="G221" t="s">
        <v>1834</v>
      </c>
    </row>
    <row r="222" spans="1:7" x14ac:dyDescent="0.2">
      <c r="A222">
        <v>382</v>
      </c>
      <c r="B222" t="s">
        <v>236</v>
      </c>
      <c r="C222" t="s">
        <v>1137</v>
      </c>
      <c r="D222" t="s">
        <v>1649</v>
      </c>
      <c r="E222" t="s">
        <v>1728</v>
      </c>
      <c r="F222" t="s">
        <v>1758</v>
      </c>
      <c r="G222" t="s">
        <v>1758</v>
      </c>
    </row>
    <row r="223" spans="1:7" x14ac:dyDescent="0.2">
      <c r="A223">
        <v>80</v>
      </c>
      <c r="B223" t="s">
        <v>252</v>
      </c>
      <c r="C223" t="s">
        <v>1239</v>
      </c>
      <c r="D223" t="s">
        <v>1338</v>
      </c>
      <c r="E223" t="s">
        <v>1735</v>
      </c>
      <c r="F223" t="s">
        <v>1783</v>
      </c>
      <c r="G223" t="s">
        <v>1939</v>
      </c>
    </row>
    <row r="224" spans="1:7" x14ac:dyDescent="0.2">
      <c r="A224">
        <v>63</v>
      </c>
      <c r="B224" t="s">
        <v>226</v>
      </c>
      <c r="C224" t="s">
        <v>738</v>
      </c>
      <c r="D224" t="s">
        <v>1321</v>
      </c>
      <c r="E224" t="s">
        <v>1735</v>
      </c>
      <c r="F224" t="s">
        <v>1736</v>
      </c>
      <c r="G224" t="s">
        <v>1737</v>
      </c>
    </row>
    <row r="225" spans="1:7" x14ac:dyDescent="0.2">
      <c r="A225">
        <v>466</v>
      </c>
      <c r="B225" t="s">
        <v>1940</v>
      </c>
      <c r="C225" t="s">
        <v>1941</v>
      </c>
      <c r="D225" t="s">
        <v>1942</v>
      </c>
      <c r="E225" t="s">
        <v>1745</v>
      </c>
      <c r="F225" t="s">
        <v>1778</v>
      </c>
      <c r="G225" t="s">
        <v>1779</v>
      </c>
    </row>
    <row r="226" spans="1:7" x14ac:dyDescent="0.2">
      <c r="A226">
        <v>35</v>
      </c>
      <c r="B226" t="s">
        <v>1943</v>
      </c>
      <c r="C226" t="s">
        <v>696</v>
      </c>
      <c r="D226" t="s">
        <v>1293</v>
      </c>
      <c r="E226" t="s">
        <v>1774</v>
      </c>
      <c r="F226" t="s">
        <v>1879</v>
      </c>
      <c r="G226" t="s">
        <v>1944</v>
      </c>
    </row>
    <row r="227" spans="1:7" x14ac:dyDescent="0.2">
      <c r="A227">
        <v>467</v>
      </c>
      <c r="B227" t="s">
        <v>283</v>
      </c>
      <c r="C227" t="s">
        <v>1248</v>
      </c>
      <c r="D227" t="s">
        <v>1945</v>
      </c>
      <c r="E227" t="s">
        <v>1726</v>
      </c>
      <c r="F227" t="s">
        <v>1727</v>
      </c>
      <c r="G227" t="s">
        <v>1727</v>
      </c>
    </row>
    <row r="228" spans="1:7" x14ac:dyDescent="0.2">
      <c r="A228">
        <v>214</v>
      </c>
      <c r="B228" t="s">
        <v>1946</v>
      </c>
      <c r="C228" t="s">
        <v>942</v>
      </c>
      <c r="D228" t="s">
        <v>1480</v>
      </c>
      <c r="E228" t="s">
        <v>1745</v>
      </c>
      <c r="F228" t="s">
        <v>1751</v>
      </c>
      <c r="G228" t="s">
        <v>1829</v>
      </c>
    </row>
    <row r="229" spans="1:7" x14ac:dyDescent="0.2">
      <c r="A229">
        <v>482</v>
      </c>
      <c r="B229" t="s">
        <v>301</v>
      </c>
      <c r="C229" t="s">
        <v>1253</v>
      </c>
      <c r="D229" t="s">
        <v>1947</v>
      </c>
      <c r="E229" t="s">
        <v>1731</v>
      </c>
      <c r="F229" t="s">
        <v>1741</v>
      </c>
      <c r="G229" t="s">
        <v>1742</v>
      </c>
    </row>
    <row r="230" spans="1:7" x14ac:dyDescent="0.2">
      <c r="A230">
        <v>429</v>
      </c>
      <c r="B230" t="s">
        <v>237</v>
      </c>
      <c r="C230" t="s">
        <v>1182</v>
      </c>
      <c r="D230" t="s">
        <v>1410</v>
      </c>
      <c r="E230" t="s">
        <v>1745</v>
      </c>
      <c r="F230" t="s">
        <v>1778</v>
      </c>
      <c r="G230" t="s">
        <v>1779</v>
      </c>
    </row>
    <row r="231" spans="1:7" x14ac:dyDescent="0.2">
      <c r="A231">
        <v>198</v>
      </c>
      <c r="B231" t="s">
        <v>98</v>
      </c>
      <c r="C231" t="s">
        <v>924</v>
      </c>
      <c r="D231" t="s">
        <v>1463</v>
      </c>
      <c r="E231" t="s">
        <v>1745</v>
      </c>
      <c r="F231" t="s">
        <v>1761</v>
      </c>
      <c r="G231" t="s">
        <v>1769</v>
      </c>
    </row>
    <row r="232" spans="1:7" x14ac:dyDescent="0.2">
      <c r="A232">
        <v>181</v>
      </c>
      <c r="B232" t="s">
        <v>164</v>
      </c>
      <c r="C232" t="s">
        <v>895</v>
      </c>
      <c r="D232" t="s">
        <v>1446</v>
      </c>
      <c r="E232" t="s">
        <v>1745</v>
      </c>
      <c r="F232" t="s">
        <v>1948</v>
      </c>
      <c r="G232" t="s">
        <v>1948</v>
      </c>
    </row>
    <row r="233" spans="1:7" x14ac:dyDescent="0.2">
      <c r="A233">
        <v>291</v>
      </c>
      <c r="B233" t="s">
        <v>148</v>
      </c>
      <c r="C233" t="s">
        <v>1032</v>
      </c>
      <c r="D233" t="s">
        <v>1561</v>
      </c>
      <c r="E233" t="s">
        <v>1739</v>
      </c>
      <c r="F233" t="s">
        <v>1740</v>
      </c>
      <c r="G233" t="s">
        <v>1740</v>
      </c>
    </row>
    <row r="234" spans="1:7" x14ac:dyDescent="0.2">
      <c r="A234">
        <v>237</v>
      </c>
      <c r="B234" t="s">
        <v>595</v>
      </c>
      <c r="C234" t="s">
        <v>972</v>
      </c>
      <c r="D234" t="s">
        <v>972</v>
      </c>
      <c r="E234" t="s">
        <v>1808</v>
      </c>
      <c r="F234" t="s">
        <v>1809</v>
      </c>
      <c r="G234" t="s">
        <v>1809</v>
      </c>
    </row>
    <row r="235" spans="1:7" x14ac:dyDescent="0.2">
      <c r="A235">
        <v>275</v>
      </c>
      <c r="B235" t="s">
        <v>423</v>
      </c>
      <c r="C235" t="s">
        <v>1016</v>
      </c>
      <c r="D235" t="s">
        <v>1546</v>
      </c>
      <c r="E235" t="s">
        <v>1739</v>
      </c>
      <c r="F235" t="s">
        <v>1740</v>
      </c>
      <c r="G235" t="s">
        <v>1740</v>
      </c>
    </row>
    <row r="236" spans="1:7" x14ac:dyDescent="0.2">
      <c r="A236">
        <v>430</v>
      </c>
      <c r="B236" t="s">
        <v>140</v>
      </c>
      <c r="C236" t="s">
        <v>1177</v>
      </c>
      <c r="D236" t="s">
        <v>1481</v>
      </c>
      <c r="E236" t="s">
        <v>1745</v>
      </c>
      <c r="F236" t="s">
        <v>1751</v>
      </c>
      <c r="G236" t="s">
        <v>1829</v>
      </c>
    </row>
    <row r="237" spans="1:7" x14ac:dyDescent="0.2">
      <c r="A237">
        <v>469</v>
      </c>
      <c r="B237" t="s">
        <v>1949</v>
      </c>
      <c r="C237" t="s">
        <v>1950</v>
      </c>
      <c r="D237" t="s">
        <v>1951</v>
      </c>
      <c r="E237" t="s">
        <v>1745</v>
      </c>
      <c r="F237" t="s">
        <v>1751</v>
      </c>
      <c r="G237" t="s">
        <v>1829</v>
      </c>
    </row>
    <row r="238" spans="1:7" x14ac:dyDescent="0.2">
      <c r="A238">
        <v>207</v>
      </c>
      <c r="B238" t="s">
        <v>285</v>
      </c>
      <c r="C238" t="s">
        <v>934</v>
      </c>
      <c r="D238" t="s">
        <v>1473</v>
      </c>
      <c r="E238" t="s">
        <v>1745</v>
      </c>
      <c r="F238" t="s">
        <v>1751</v>
      </c>
      <c r="G238" t="s">
        <v>1754</v>
      </c>
    </row>
    <row r="239" spans="1:7" x14ac:dyDescent="0.2">
      <c r="A239">
        <v>230</v>
      </c>
      <c r="B239" t="s">
        <v>1952</v>
      </c>
      <c r="C239" t="s">
        <v>962</v>
      </c>
      <c r="D239" t="s">
        <v>1497</v>
      </c>
      <c r="E239" t="s">
        <v>1726</v>
      </c>
      <c r="F239" t="s">
        <v>1787</v>
      </c>
      <c r="G239" t="s">
        <v>1787</v>
      </c>
    </row>
    <row r="240" spans="1:7" x14ac:dyDescent="0.2">
      <c r="A240">
        <v>383</v>
      </c>
      <c r="B240" t="s">
        <v>208</v>
      </c>
      <c r="C240" t="s">
        <v>1138</v>
      </c>
      <c r="D240" t="s">
        <v>1650</v>
      </c>
      <c r="E240" t="s">
        <v>1728</v>
      </c>
      <c r="F240" t="s">
        <v>1758</v>
      </c>
      <c r="G240" t="s">
        <v>1758</v>
      </c>
    </row>
    <row r="241" spans="1:7" x14ac:dyDescent="0.2">
      <c r="A241">
        <v>78</v>
      </c>
      <c r="B241" t="s">
        <v>195</v>
      </c>
      <c r="C241" t="s">
        <v>759</v>
      </c>
      <c r="D241" t="s">
        <v>1336</v>
      </c>
      <c r="E241" t="s">
        <v>1735</v>
      </c>
      <c r="F241" t="s">
        <v>1783</v>
      </c>
      <c r="G241" t="s">
        <v>1953</v>
      </c>
    </row>
    <row r="242" spans="1:7" x14ac:dyDescent="0.2">
      <c r="A242">
        <v>388</v>
      </c>
      <c r="B242" t="s">
        <v>270</v>
      </c>
      <c r="C242" t="s">
        <v>1144</v>
      </c>
      <c r="D242" t="s">
        <v>1655</v>
      </c>
      <c r="E242" t="s">
        <v>1728</v>
      </c>
      <c r="F242" t="s">
        <v>1758</v>
      </c>
      <c r="G242" t="s">
        <v>1793</v>
      </c>
    </row>
    <row r="243" spans="1:7" x14ac:dyDescent="0.2">
      <c r="A243">
        <v>209</v>
      </c>
      <c r="B243" t="s">
        <v>48</v>
      </c>
      <c r="C243" t="s">
        <v>936</v>
      </c>
      <c r="D243" t="s">
        <v>1475</v>
      </c>
      <c r="E243" t="s">
        <v>1745</v>
      </c>
      <c r="F243" t="s">
        <v>1751</v>
      </c>
      <c r="G243" t="s">
        <v>1754</v>
      </c>
    </row>
    <row r="244" spans="1:7" x14ac:dyDescent="0.2">
      <c r="A244">
        <v>12</v>
      </c>
      <c r="B244" t="s">
        <v>596</v>
      </c>
      <c r="C244" t="s">
        <v>660</v>
      </c>
      <c r="D244" t="s">
        <v>1272</v>
      </c>
      <c r="E244" t="s">
        <v>1774</v>
      </c>
      <c r="F244" t="s">
        <v>1775</v>
      </c>
      <c r="G244" t="s">
        <v>1776</v>
      </c>
    </row>
    <row r="245" spans="1:7" x14ac:dyDescent="0.2">
      <c r="A245">
        <v>13</v>
      </c>
      <c r="B245" t="s">
        <v>1954</v>
      </c>
      <c r="C245" t="s">
        <v>662</v>
      </c>
      <c r="D245" t="s">
        <v>1273</v>
      </c>
      <c r="E245" t="s">
        <v>1774</v>
      </c>
      <c r="F245" t="s">
        <v>1775</v>
      </c>
      <c r="G245" t="s">
        <v>1776</v>
      </c>
    </row>
    <row r="246" spans="1:7" x14ac:dyDescent="0.2">
      <c r="A246">
        <v>9</v>
      </c>
      <c r="B246" t="s">
        <v>217</v>
      </c>
      <c r="C246" t="s">
        <v>652</v>
      </c>
      <c r="D246" t="s">
        <v>1269</v>
      </c>
      <c r="E246" t="s">
        <v>1816</v>
      </c>
      <c r="F246" t="s">
        <v>1816</v>
      </c>
      <c r="G246" t="s">
        <v>1955</v>
      </c>
    </row>
    <row r="247" spans="1:7" x14ac:dyDescent="0.2">
      <c r="A247">
        <v>79</v>
      </c>
      <c r="B247" t="s">
        <v>1956</v>
      </c>
      <c r="C247" t="s">
        <v>761</v>
      </c>
      <c r="D247" t="s">
        <v>1337</v>
      </c>
      <c r="E247" t="s">
        <v>1735</v>
      </c>
      <c r="F247" t="s">
        <v>1783</v>
      </c>
      <c r="G247" t="s">
        <v>1953</v>
      </c>
    </row>
    <row r="248" spans="1:7" x14ac:dyDescent="0.2">
      <c r="A248">
        <v>468</v>
      </c>
      <c r="B248" t="s">
        <v>231</v>
      </c>
      <c r="C248" t="s">
        <v>1228</v>
      </c>
      <c r="D248" t="s">
        <v>1957</v>
      </c>
      <c r="E248" t="s">
        <v>1808</v>
      </c>
      <c r="F248" t="s">
        <v>1809</v>
      </c>
      <c r="G248" t="s">
        <v>1809</v>
      </c>
    </row>
    <row r="249" spans="1:7" x14ac:dyDescent="0.2">
      <c r="A249">
        <v>238</v>
      </c>
      <c r="B249" t="s">
        <v>72</v>
      </c>
      <c r="C249" t="s">
        <v>973</v>
      </c>
      <c r="D249" t="s">
        <v>1507</v>
      </c>
      <c r="E249" t="s">
        <v>1808</v>
      </c>
      <c r="F249" t="s">
        <v>1809</v>
      </c>
      <c r="G249" t="s">
        <v>1809</v>
      </c>
    </row>
    <row r="250" spans="1:7" x14ac:dyDescent="0.2">
      <c r="A250">
        <v>402</v>
      </c>
      <c r="B250" t="s">
        <v>1958</v>
      </c>
      <c r="C250" t="s">
        <v>1161</v>
      </c>
      <c r="D250" t="s">
        <v>1668</v>
      </c>
      <c r="E250" t="s">
        <v>1749</v>
      </c>
      <c r="F250" t="s">
        <v>1749</v>
      </c>
      <c r="G250" t="s">
        <v>1749</v>
      </c>
    </row>
    <row r="251" spans="1:7" x14ac:dyDescent="0.2">
      <c r="A251">
        <v>451</v>
      </c>
      <c r="B251" t="s">
        <v>229</v>
      </c>
      <c r="C251" t="s">
        <v>1226</v>
      </c>
      <c r="D251" t="s">
        <v>1959</v>
      </c>
      <c r="E251" t="s">
        <v>1726</v>
      </c>
      <c r="F251" t="s">
        <v>1727</v>
      </c>
      <c r="G251" t="s">
        <v>1727</v>
      </c>
    </row>
    <row r="252" spans="1:7" x14ac:dyDescent="0.2">
      <c r="A252">
        <v>470</v>
      </c>
      <c r="B252" t="s">
        <v>295</v>
      </c>
      <c r="C252" t="s">
        <v>1251</v>
      </c>
      <c r="D252" t="s">
        <v>1960</v>
      </c>
      <c r="E252" t="s">
        <v>1808</v>
      </c>
      <c r="F252" t="s">
        <v>1809</v>
      </c>
      <c r="G252" t="s">
        <v>1809</v>
      </c>
    </row>
    <row r="253" spans="1:7" x14ac:dyDescent="0.2">
      <c r="A253">
        <v>130</v>
      </c>
      <c r="B253" t="s">
        <v>151</v>
      </c>
      <c r="C253" t="s">
        <v>823</v>
      </c>
      <c r="D253" t="s">
        <v>1391</v>
      </c>
      <c r="E253" t="s">
        <v>1731</v>
      </c>
      <c r="F253" t="s">
        <v>1789</v>
      </c>
      <c r="G253" t="s">
        <v>1834</v>
      </c>
    </row>
    <row r="254" spans="1:7" x14ac:dyDescent="0.2">
      <c r="A254">
        <v>149</v>
      </c>
      <c r="B254" t="s">
        <v>279</v>
      </c>
      <c r="C254" t="s">
        <v>852</v>
      </c>
      <c r="D254" t="s">
        <v>1413</v>
      </c>
      <c r="E254" t="s">
        <v>1745</v>
      </c>
      <c r="F254" t="s">
        <v>1778</v>
      </c>
      <c r="G254" t="s">
        <v>1779</v>
      </c>
    </row>
    <row r="255" spans="1:7" x14ac:dyDescent="0.2">
      <c r="A255">
        <v>185</v>
      </c>
      <c r="B255" t="s">
        <v>211</v>
      </c>
      <c r="C255" t="s">
        <v>902</v>
      </c>
      <c r="D255" t="s">
        <v>1450</v>
      </c>
      <c r="E255" t="s">
        <v>1745</v>
      </c>
      <c r="F255" t="s">
        <v>1802</v>
      </c>
      <c r="G255" t="s">
        <v>1803</v>
      </c>
    </row>
    <row r="256" spans="1:7" x14ac:dyDescent="0.2">
      <c r="A256">
        <v>432</v>
      </c>
      <c r="B256" t="s">
        <v>271</v>
      </c>
      <c r="C256" t="s">
        <v>1188</v>
      </c>
      <c r="D256" t="s">
        <v>1411</v>
      </c>
      <c r="E256" t="s">
        <v>1745</v>
      </c>
      <c r="F256" t="s">
        <v>1778</v>
      </c>
      <c r="G256" t="s">
        <v>1779</v>
      </c>
    </row>
    <row r="257" spans="1:7" x14ac:dyDescent="0.2">
      <c r="A257">
        <v>339</v>
      </c>
      <c r="B257" t="s">
        <v>1961</v>
      </c>
      <c r="C257" t="s">
        <v>1086</v>
      </c>
      <c r="D257" t="s">
        <v>1608</v>
      </c>
      <c r="E257" t="s">
        <v>1728</v>
      </c>
      <c r="F257" t="s">
        <v>1729</v>
      </c>
      <c r="G257" t="s">
        <v>1860</v>
      </c>
    </row>
    <row r="258" spans="1:7" x14ac:dyDescent="0.2">
      <c r="A258">
        <v>21</v>
      </c>
      <c r="B258" t="s">
        <v>1962</v>
      </c>
      <c r="C258" t="s">
        <v>672</v>
      </c>
      <c r="D258" t="s">
        <v>1280</v>
      </c>
      <c r="E258" t="s">
        <v>1774</v>
      </c>
      <c r="F258" t="s">
        <v>1866</v>
      </c>
      <c r="G258" t="s">
        <v>1963</v>
      </c>
    </row>
    <row r="259" spans="1:7" x14ac:dyDescent="0.2">
      <c r="A259">
        <v>210</v>
      </c>
      <c r="B259" t="s">
        <v>31</v>
      </c>
      <c r="C259" t="s">
        <v>937</v>
      </c>
      <c r="D259" t="s">
        <v>1476</v>
      </c>
      <c r="E259" t="s">
        <v>1745</v>
      </c>
      <c r="F259" t="s">
        <v>1751</v>
      </c>
      <c r="G259" t="s">
        <v>1752</v>
      </c>
    </row>
    <row r="260" spans="1:7" x14ac:dyDescent="0.2">
      <c r="A260">
        <v>48</v>
      </c>
      <c r="B260" t="s">
        <v>227</v>
      </c>
      <c r="C260" t="s">
        <v>716</v>
      </c>
      <c r="D260" t="s">
        <v>1306</v>
      </c>
      <c r="E260" t="s">
        <v>1735</v>
      </c>
      <c r="F260" t="s">
        <v>1781</v>
      </c>
      <c r="G260" t="s">
        <v>1757</v>
      </c>
    </row>
    <row r="261" spans="1:7" x14ac:dyDescent="0.2">
      <c r="A261">
        <v>473</v>
      </c>
      <c r="B261" t="s">
        <v>181</v>
      </c>
      <c r="C261" t="s">
        <v>1212</v>
      </c>
      <c r="D261" t="s">
        <v>1964</v>
      </c>
      <c r="E261" t="s">
        <v>1808</v>
      </c>
      <c r="F261" t="s">
        <v>1931</v>
      </c>
      <c r="G261" t="s">
        <v>1931</v>
      </c>
    </row>
    <row r="262" spans="1:7" x14ac:dyDescent="0.2">
      <c r="A262">
        <v>111</v>
      </c>
      <c r="B262" t="s">
        <v>1965</v>
      </c>
      <c r="C262" t="s">
        <v>797</v>
      </c>
      <c r="D262" t="s">
        <v>1372</v>
      </c>
      <c r="E262" t="s">
        <v>1735</v>
      </c>
      <c r="F262" t="s">
        <v>1751</v>
      </c>
      <c r="G262" t="s">
        <v>1830</v>
      </c>
    </row>
    <row r="263" spans="1:7" x14ac:dyDescent="0.2">
      <c r="A263">
        <v>14</v>
      </c>
      <c r="B263" t="s">
        <v>250</v>
      </c>
      <c r="C263" t="s">
        <v>663</v>
      </c>
      <c r="D263" t="s">
        <v>1274</v>
      </c>
      <c r="E263" t="s">
        <v>1774</v>
      </c>
      <c r="F263" t="s">
        <v>1775</v>
      </c>
      <c r="G263" t="s">
        <v>1776</v>
      </c>
    </row>
    <row r="264" spans="1:7" x14ac:dyDescent="0.2">
      <c r="A264">
        <v>174</v>
      </c>
      <c r="B264" t="s">
        <v>382</v>
      </c>
      <c r="C264" t="s">
        <v>881</v>
      </c>
      <c r="D264" t="s">
        <v>1439</v>
      </c>
      <c r="E264" t="s">
        <v>1745</v>
      </c>
      <c r="F264" t="s">
        <v>1754</v>
      </c>
      <c r="G264" t="s">
        <v>1966</v>
      </c>
    </row>
    <row r="265" spans="1:7" x14ac:dyDescent="0.2">
      <c r="A265">
        <v>126</v>
      </c>
      <c r="B265" t="s">
        <v>348</v>
      </c>
      <c r="C265" t="s">
        <v>818</v>
      </c>
      <c r="D265" t="s">
        <v>1387</v>
      </c>
      <c r="E265" t="s">
        <v>1731</v>
      </c>
      <c r="F265" t="s">
        <v>1789</v>
      </c>
      <c r="G265" t="s">
        <v>1790</v>
      </c>
    </row>
    <row r="266" spans="1:7" x14ac:dyDescent="0.2">
      <c r="A266">
        <v>384</v>
      </c>
      <c r="B266" t="s">
        <v>1967</v>
      </c>
      <c r="C266" t="s">
        <v>1139</v>
      </c>
      <c r="D266" t="s">
        <v>1651</v>
      </c>
      <c r="E266" t="s">
        <v>1728</v>
      </c>
      <c r="F266" t="s">
        <v>1758</v>
      </c>
      <c r="G266" t="s">
        <v>1758</v>
      </c>
    </row>
    <row r="267" spans="1:7" x14ac:dyDescent="0.2">
      <c r="A267">
        <v>389</v>
      </c>
      <c r="B267" t="s">
        <v>297</v>
      </c>
      <c r="C267" t="s">
        <v>1145</v>
      </c>
      <c r="D267" t="s">
        <v>1656</v>
      </c>
      <c r="E267" t="s">
        <v>1728</v>
      </c>
      <c r="F267" t="s">
        <v>1968</v>
      </c>
      <c r="G267" t="s">
        <v>1968</v>
      </c>
    </row>
    <row r="268" spans="1:7" x14ac:dyDescent="0.2">
      <c r="A268">
        <v>455</v>
      </c>
      <c r="B268" t="s">
        <v>1969</v>
      </c>
      <c r="C268" t="s">
        <v>1230</v>
      </c>
      <c r="D268" t="s">
        <v>1970</v>
      </c>
      <c r="E268" t="s">
        <v>1728</v>
      </c>
      <c r="F268" t="s">
        <v>1729</v>
      </c>
      <c r="G268" t="s">
        <v>1730</v>
      </c>
    </row>
    <row r="269" spans="1:7" x14ac:dyDescent="0.2">
      <c r="A269">
        <v>471</v>
      </c>
      <c r="B269" t="s">
        <v>185</v>
      </c>
      <c r="C269" t="s">
        <v>1214</v>
      </c>
      <c r="D269" t="s">
        <v>1971</v>
      </c>
      <c r="E269" t="s">
        <v>1808</v>
      </c>
      <c r="F269" t="s">
        <v>1809</v>
      </c>
      <c r="G269" t="s">
        <v>1809</v>
      </c>
    </row>
    <row r="270" spans="1:7" x14ac:dyDescent="0.2">
      <c r="A270">
        <v>200</v>
      </c>
      <c r="B270" t="s">
        <v>128</v>
      </c>
      <c r="C270" t="s">
        <v>926</v>
      </c>
      <c r="D270" t="s">
        <v>1465</v>
      </c>
      <c r="E270" t="s">
        <v>1745</v>
      </c>
      <c r="F270" t="s">
        <v>1761</v>
      </c>
      <c r="G270" t="s">
        <v>1769</v>
      </c>
    </row>
    <row r="271" spans="1:7" x14ac:dyDescent="0.2">
      <c r="A271">
        <v>124</v>
      </c>
      <c r="B271" t="s">
        <v>64</v>
      </c>
      <c r="C271" t="s">
        <v>816</v>
      </c>
      <c r="D271" t="s">
        <v>1385</v>
      </c>
      <c r="E271" t="s">
        <v>1731</v>
      </c>
      <c r="F271" t="s">
        <v>1789</v>
      </c>
      <c r="G271" t="s">
        <v>1790</v>
      </c>
    </row>
    <row r="272" spans="1:7" x14ac:dyDescent="0.2">
      <c r="A272">
        <v>76</v>
      </c>
      <c r="B272" t="s">
        <v>1972</v>
      </c>
      <c r="C272" t="s">
        <v>757</v>
      </c>
      <c r="D272" t="s">
        <v>1333</v>
      </c>
      <c r="E272" t="s">
        <v>1735</v>
      </c>
      <c r="F272" t="s">
        <v>1783</v>
      </c>
      <c r="G272" t="s">
        <v>1906</v>
      </c>
    </row>
    <row r="273" spans="1:7" x14ac:dyDescent="0.2">
      <c r="A273">
        <v>150</v>
      </c>
      <c r="B273" t="s">
        <v>106</v>
      </c>
      <c r="C273" t="s">
        <v>853</v>
      </c>
      <c r="D273" t="s">
        <v>1414</v>
      </c>
      <c r="E273" t="s">
        <v>1745</v>
      </c>
      <c r="F273" t="s">
        <v>1778</v>
      </c>
      <c r="G273" t="s">
        <v>1779</v>
      </c>
    </row>
    <row r="274" spans="1:7" x14ac:dyDescent="0.2">
      <c r="A274">
        <v>36</v>
      </c>
      <c r="B274" t="s">
        <v>1973</v>
      </c>
      <c r="C274" t="s">
        <v>697</v>
      </c>
      <c r="D274" t="s">
        <v>1294</v>
      </c>
      <c r="E274" t="s">
        <v>1774</v>
      </c>
      <c r="F274" t="s">
        <v>1879</v>
      </c>
      <c r="G274" t="s">
        <v>1944</v>
      </c>
    </row>
    <row r="275" spans="1:7" x14ac:dyDescent="0.2">
      <c r="A275">
        <v>199</v>
      </c>
      <c r="B275" t="s">
        <v>600</v>
      </c>
      <c r="C275" t="s">
        <v>925</v>
      </c>
      <c r="D275" t="s">
        <v>1464</v>
      </c>
      <c r="E275" t="s">
        <v>1745</v>
      </c>
      <c r="F275" t="s">
        <v>1761</v>
      </c>
      <c r="G275" t="s">
        <v>1769</v>
      </c>
    </row>
    <row r="276" spans="1:7" x14ac:dyDescent="0.2">
      <c r="A276">
        <v>40</v>
      </c>
      <c r="B276" t="s">
        <v>1974</v>
      </c>
      <c r="C276" t="s">
        <v>701</v>
      </c>
      <c r="D276" t="s">
        <v>1298</v>
      </c>
      <c r="E276" t="s">
        <v>1774</v>
      </c>
      <c r="F276" t="s">
        <v>1975</v>
      </c>
      <c r="G276" t="s">
        <v>1975</v>
      </c>
    </row>
    <row r="277" spans="1:7" x14ac:dyDescent="0.2">
      <c r="A277">
        <v>148</v>
      </c>
      <c r="B277" t="s">
        <v>243</v>
      </c>
      <c r="C277" t="s">
        <v>851</v>
      </c>
      <c r="D277" t="s">
        <v>1412</v>
      </c>
      <c r="E277" t="s">
        <v>1745</v>
      </c>
      <c r="F277" t="s">
        <v>1778</v>
      </c>
      <c r="G277" t="s">
        <v>1779</v>
      </c>
    </row>
    <row r="278" spans="1:7" x14ac:dyDescent="0.2">
      <c r="A278">
        <v>67</v>
      </c>
      <c r="B278" t="s">
        <v>1976</v>
      </c>
      <c r="C278" t="s">
        <v>743</v>
      </c>
      <c r="D278" t="s">
        <v>1325</v>
      </c>
      <c r="E278" t="s">
        <v>1735</v>
      </c>
      <c r="F278" t="s">
        <v>1736</v>
      </c>
      <c r="G278" t="s">
        <v>1977</v>
      </c>
    </row>
    <row r="279" spans="1:7" x14ac:dyDescent="0.2">
      <c r="A279">
        <v>385</v>
      </c>
      <c r="B279" t="s">
        <v>76</v>
      </c>
      <c r="C279" t="s">
        <v>1140</v>
      </c>
      <c r="D279" t="s">
        <v>1652</v>
      </c>
      <c r="E279" t="s">
        <v>1728</v>
      </c>
      <c r="F279" t="s">
        <v>1758</v>
      </c>
      <c r="G279" t="s">
        <v>1758</v>
      </c>
    </row>
    <row r="280" spans="1:7" x14ac:dyDescent="0.2">
      <c r="A280">
        <v>56</v>
      </c>
      <c r="B280" t="s">
        <v>1978</v>
      </c>
      <c r="C280" t="s">
        <v>728</v>
      </c>
      <c r="D280" t="s">
        <v>1313</v>
      </c>
      <c r="E280" t="s">
        <v>1735</v>
      </c>
      <c r="F280" t="s">
        <v>1830</v>
      </c>
      <c r="G280" t="s">
        <v>1904</v>
      </c>
    </row>
    <row r="281" spans="1:7" x14ac:dyDescent="0.2">
      <c r="A281">
        <v>180</v>
      </c>
      <c r="B281" t="s">
        <v>172</v>
      </c>
      <c r="C281" t="s">
        <v>893</v>
      </c>
      <c r="D281" t="s">
        <v>1445</v>
      </c>
      <c r="E281" t="s">
        <v>1745</v>
      </c>
      <c r="F281" t="s">
        <v>1948</v>
      </c>
      <c r="G281" t="s">
        <v>1948</v>
      </c>
    </row>
    <row r="282" spans="1:7" x14ac:dyDescent="0.2">
      <c r="A282">
        <v>38</v>
      </c>
      <c r="B282" t="s">
        <v>1979</v>
      </c>
      <c r="C282" t="s">
        <v>699</v>
      </c>
      <c r="D282" t="s">
        <v>1296</v>
      </c>
      <c r="E282" t="s">
        <v>1774</v>
      </c>
      <c r="F282" t="s">
        <v>1879</v>
      </c>
      <c r="G282" t="s">
        <v>1944</v>
      </c>
    </row>
    <row r="283" spans="1:7" x14ac:dyDescent="0.2">
      <c r="A283">
        <v>292</v>
      </c>
      <c r="B283" t="s">
        <v>137</v>
      </c>
      <c r="C283" t="s">
        <v>1033</v>
      </c>
      <c r="D283" t="s">
        <v>1562</v>
      </c>
      <c r="E283" t="s">
        <v>1739</v>
      </c>
      <c r="F283" t="s">
        <v>1740</v>
      </c>
      <c r="G283" t="s">
        <v>1740</v>
      </c>
    </row>
    <row r="284" spans="1:7" x14ac:dyDescent="0.2">
      <c r="A284">
        <v>433</v>
      </c>
      <c r="B284" t="s">
        <v>225</v>
      </c>
      <c r="C284" t="s">
        <v>1225</v>
      </c>
      <c r="D284" t="s">
        <v>1980</v>
      </c>
      <c r="E284" t="s">
        <v>1808</v>
      </c>
      <c r="F284" t="s">
        <v>1809</v>
      </c>
      <c r="G284" t="s">
        <v>1809</v>
      </c>
    </row>
    <row r="285" spans="1:7" x14ac:dyDescent="0.2">
      <c r="A285">
        <v>449</v>
      </c>
      <c r="B285" t="s">
        <v>286</v>
      </c>
      <c r="C285" t="s">
        <v>1249</v>
      </c>
      <c r="D285" t="s">
        <v>1981</v>
      </c>
      <c r="E285" t="s">
        <v>1808</v>
      </c>
      <c r="F285" t="s">
        <v>1809</v>
      </c>
      <c r="G285" t="s">
        <v>1809</v>
      </c>
    </row>
    <row r="286" spans="1:7" x14ac:dyDescent="0.2">
      <c r="A286">
        <v>65</v>
      </c>
      <c r="B286" t="s">
        <v>404</v>
      </c>
      <c r="C286" t="s">
        <v>740</v>
      </c>
      <c r="D286" t="s">
        <v>1323</v>
      </c>
      <c r="E286" t="s">
        <v>1735</v>
      </c>
      <c r="F286" t="s">
        <v>1736</v>
      </c>
      <c r="G286" t="s">
        <v>1737</v>
      </c>
    </row>
    <row r="287" spans="1:7" x14ac:dyDescent="0.2">
      <c r="A287">
        <v>218</v>
      </c>
      <c r="B287" t="s">
        <v>608</v>
      </c>
      <c r="C287" t="s">
        <v>948</v>
      </c>
      <c r="D287" t="s">
        <v>1485</v>
      </c>
      <c r="E287" t="s">
        <v>1726</v>
      </c>
      <c r="F287" t="s">
        <v>1801</v>
      </c>
      <c r="G287" t="s">
        <v>1801</v>
      </c>
    </row>
    <row r="288" spans="1:7" x14ac:dyDescent="0.2">
      <c r="A288">
        <v>133</v>
      </c>
      <c r="B288" t="s">
        <v>51</v>
      </c>
      <c r="C288" t="s">
        <v>828</v>
      </c>
      <c r="D288" t="s">
        <v>1394</v>
      </c>
      <c r="E288" t="s">
        <v>1731</v>
      </c>
      <c r="F288" t="s">
        <v>1811</v>
      </c>
      <c r="G288" t="s">
        <v>1982</v>
      </c>
    </row>
    <row r="289" spans="1:7" x14ac:dyDescent="0.2">
      <c r="A289">
        <v>131</v>
      </c>
      <c r="B289" t="s">
        <v>1983</v>
      </c>
      <c r="C289" t="s">
        <v>824</v>
      </c>
      <c r="D289" t="s">
        <v>1392</v>
      </c>
      <c r="E289" t="s">
        <v>1731</v>
      </c>
      <c r="F289" t="s">
        <v>1789</v>
      </c>
      <c r="G289" t="s">
        <v>1834</v>
      </c>
    </row>
    <row r="290" spans="1:7" x14ac:dyDescent="0.2">
      <c r="A290">
        <v>227</v>
      </c>
      <c r="B290" t="s">
        <v>205</v>
      </c>
      <c r="C290" t="s">
        <v>958</v>
      </c>
      <c r="D290" t="s">
        <v>1494</v>
      </c>
      <c r="E290" t="s">
        <v>1726</v>
      </c>
      <c r="F290" t="s">
        <v>1727</v>
      </c>
      <c r="G290" t="s">
        <v>1727</v>
      </c>
    </row>
    <row r="291" spans="1:7" x14ac:dyDescent="0.2">
      <c r="A291">
        <v>219</v>
      </c>
      <c r="B291" t="s">
        <v>313</v>
      </c>
      <c r="C291" t="s">
        <v>949</v>
      </c>
      <c r="D291" t="s">
        <v>1486</v>
      </c>
      <c r="E291" t="s">
        <v>1726</v>
      </c>
      <c r="F291" t="s">
        <v>1801</v>
      </c>
      <c r="G291" t="s">
        <v>1801</v>
      </c>
    </row>
    <row r="292" spans="1:7" x14ac:dyDescent="0.2">
      <c r="A292">
        <v>243</v>
      </c>
      <c r="B292" t="s">
        <v>1984</v>
      </c>
      <c r="C292" t="s">
        <v>980</v>
      </c>
      <c r="D292" t="s">
        <v>1513</v>
      </c>
      <c r="E292" t="s">
        <v>1820</v>
      </c>
      <c r="F292" t="s">
        <v>1821</v>
      </c>
      <c r="G292" t="s">
        <v>1821</v>
      </c>
    </row>
    <row r="293" spans="1:7" x14ac:dyDescent="0.2">
      <c r="A293">
        <v>293</v>
      </c>
      <c r="B293" t="s">
        <v>150</v>
      </c>
      <c r="C293" t="s">
        <v>1034</v>
      </c>
      <c r="D293" t="s">
        <v>1563</v>
      </c>
      <c r="E293" t="s">
        <v>1739</v>
      </c>
      <c r="F293" t="s">
        <v>1740</v>
      </c>
      <c r="G293" t="s">
        <v>1740</v>
      </c>
    </row>
    <row r="294" spans="1:7" x14ac:dyDescent="0.2">
      <c r="A294">
        <v>475</v>
      </c>
      <c r="B294" t="s">
        <v>152</v>
      </c>
      <c r="C294" t="s">
        <v>1202</v>
      </c>
      <c r="D294" t="s">
        <v>1985</v>
      </c>
      <c r="E294" t="s">
        <v>1726</v>
      </c>
      <c r="F294" t="s">
        <v>1727</v>
      </c>
      <c r="G294" t="s">
        <v>1727</v>
      </c>
    </row>
    <row r="295" spans="1:7" x14ac:dyDescent="0.2">
      <c r="A295">
        <v>474</v>
      </c>
      <c r="B295" t="s">
        <v>230</v>
      </c>
      <c r="C295" t="s">
        <v>1227</v>
      </c>
      <c r="D295" t="s">
        <v>1986</v>
      </c>
      <c r="E295" t="s">
        <v>1816</v>
      </c>
      <c r="F295" t="s">
        <v>1816</v>
      </c>
      <c r="G295" t="s">
        <v>1955</v>
      </c>
    </row>
    <row r="296" spans="1:7" x14ac:dyDescent="0.2">
      <c r="A296">
        <v>404</v>
      </c>
      <c r="B296" t="s">
        <v>1987</v>
      </c>
      <c r="C296" t="s">
        <v>1163</v>
      </c>
      <c r="D296" t="s">
        <v>1670</v>
      </c>
      <c r="E296" t="s">
        <v>1749</v>
      </c>
      <c r="F296" t="s">
        <v>1749</v>
      </c>
      <c r="G296" t="s">
        <v>1749</v>
      </c>
    </row>
    <row r="297" spans="1:7" x14ac:dyDescent="0.2">
      <c r="A297">
        <v>409</v>
      </c>
      <c r="B297" t="s">
        <v>1988</v>
      </c>
      <c r="C297" t="s">
        <v>1168</v>
      </c>
      <c r="D297" t="s">
        <v>1674</v>
      </c>
      <c r="E297" t="s">
        <v>1749</v>
      </c>
      <c r="F297" t="s">
        <v>1749</v>
      </c>
      <c r="G297" t="s">
        <v>1749</v>
      </c>
    </row>
    <row r="298" spans="1:7" x14ac:dyDescent="0.2">
      <c r="A298">
        <v>413</v>
      </c>
      <c r="B298" t="s">
        <v>1989</v>
      </c>
      <c r="C298" t="s">
        <v>1172</v>
      </c>
      <c r="D298" t="s">
        <v>1677</v>
      </c>
      <c r="E298" t="s">
        <v>1749</v>
      </c>
      <c r="F298" t="s">
        <v>1749</v>
      </c>
      <c r="G298" t="s">
        <v>1749</v>
      </c>
    </row>
    <row r="299" spans="1:7" x14ac:dyDescent="0.2">
      <c r="A299">
        <v>414</v>
      </c>
      <c r="B299" t="s">
        <v>1990</v>
      </c>
      <c r="C299" t="s">
        <v>1173</v>
      </c>
      <c r="D299" t="s">
        <v>1678</v>
      </c>
      <c r="E299" t="s">
        <v>1749</v>
      </c>
      <c r="F299" t="s">
        <v>1749</v>
      </c>
      <c r="G299" t="s">
        <v>1749</v>
      </c>
    </row>
    <row r="300" spans="1:7" x14ac:dyDescent="0.2">
      <c r="A300">
        <v>476</v>
      </c>
      <c r="B300" t="s">
        <v>194</v>
      </c>
      <c r="C300" t="s">
        <v>1219</v>
      </c>
      <c r="D300" t="s">
        <v>1991</v>
      </c>
      <c r="E300" t="s">
        <v>1739</v>
      </c>
      <c r="F300" t="s">
        <v>1760</v>
      </c>
      <c r="G300" t="s">
        <v>1760</v>
      </c>
    </row>
    <row r="301" spans="1:7" x14ac:dyDescent="0.2">
      <c r="A301">
        <v>10</v>
      </c>
      <c r="B301" t="s">
        <v>388</v>
      </c>
      <c r="C301" t="s">
        <v>654</v>
      </c>
      <c r="D301" t="s">
        <v>1270</v>
      </c>
      <c r="E301" t="s">
        <v>1816</v>
      </c>
      <c r="F301" t="s">
        <v>1816</v>
      </c>
      <c r="G301" t="s">
        <v>1955</v>
      </c>
    </row>
    <row r="302" spans="1:7" x14ac:dyDescent="0.2">
      <c r="A302">
        <v>225</v>
      </c>
      <c r="B302" t="s">
        <v>219</v>
      </c>
      <c r="C302" t="s">
        <v>956</v>
      </c>
      <c r="D302" t="s">
        <v>1492</v>
      </c>
      <c r="E302" t="s">
        <v>1726</v>
      </c>
      <c r="F302" t="s">
        <v>1727</v>
      </c>
      <c r="G302" t="s">
        <v>1727</v>
      </c>
    </row>
    <row r="303" spans="1:7" x14ac:dyDescent="0.2">
      <c r="A303">
        <v>22</v>
      </c>
      <c r="B303" t="s">
        <v>1992</v>
      </c>
      <c r="C303" t="s">
        <v>674</v>
      </c>
      <c r="D303" t="s">
        <v>1281</v>
      </c>
      <c r="E303" t="s">
        <v>1774</v>
      </c>
      <c r="F303" t="s">
        <v>1866</v>
      </c>
      <c r="G303" t="s">
        <v>1963</v>
      </c>
    </row>
    <row r="304" spans="1:7" x14ac:dyDescent="0.2">
      <c r="A304">
        <v>136</v>
      </c>
      <c r="B304" t="s">
        <v>117</v>
      </c>
      <c r="C304" t="s">
        <v>836</v>
      </c>
      <c r="D304" t="s">
        <v>1398</v>
      </c>
      <c r="E304" t="s">
        <v>1731</v>
      </c>
      <c r="F304" t="s">
        <v>1771</v>
      </c>
      <c r="G304" t="s">
        <v>1772</v>
      </c>
    </row>
    <row r="305" spans="1:7" x14ac:dyDescent="0.2">
      <c r="A305">
        <v>151</v>
      </c>
      <c r="B305" t="s">
        <v>288</v>
      </c>
      <c r="C305" t="s">
        <v>854</v>
      </c>
      <c r="D305" t="s">
        <v>1415</v>
      </c>
      <c r="E305" t="s">
        <v>1745</v>
      </c>
      <c r="F305" t="s">
        <v>1778</v>
      </c>
      <c r="G305" t="s">
        <v>1779</v>
      </c>
    </row>
    <row r="306" spans="1:7" x14ac:dyDescent="0.2">
      <c r="A306">
        <v>390</v>
      </c>
      <c r="B306" t="s">
        <v>1993</v>
      </c>
      <c r="C306" t="s">
        <v>1147</v>
      </c>
      <c r="D306" t="s">
        <v>1657</v>
      </c>
      <c r="E306" t="s">
        <v>1728</v>
      </c>
      <c r="F306" t="s">
        <v>1968</v>
      </c>
      <c r="G306" t="s">
        <v>1968</v>
      </c>
    </row>
    <row r="307" spans="1:7" x14ac:dyDescent="0.2">
      <c r="A307">
        <v>5</v>
      </c>
      <c r="B307" t="s">
        <v>1994</v>
      </c>
      <c r="C307" t="s">
        <v>647</v>
      </c>
      <c r="D307" t="s">
        <v>1265</v>
      </c>
      <c r="E307" t="s">
        <v>1816</v>
      </c>
      <c r="F307" t="s">
        <v>1816</v>
      </c>
      <c r="G307" t="s">
        <v>1817</v>
      </c>
    </row>
    <row r="308" spans="1:7" x14ac:dyDescent="0.2">
      <c r="A308">
        <v>434</v>
      </c>
      <c r="B308" t="s">
        <v>70</v>
      </c>
      <c r="C308" t="s">
        <v>1175</v>
      </c>
      <c r="D308" t="s">
        <v>1175</v>
      </c>
      <c r="E308" t="s">
        <v>1745</v>
      </c>
      <c r="F308" t="s">
        <v>1751</v>
      </c>
      <c r="G308" t="s">
        <v>1829</v>
      </c>
    </row>
    <row r="309" spans="1:7" x14ac:dyDescent="0.2">
      <c r="A309">
        <v>233</v>
      </c>
      <c r="B309" t="s">
        <v>293</v>
      </c>
      <c r="C309" t="s">
        <v>965</v>
      </c>
      <c r="D309" t="s">
        <v>1502</v>
      </c>
      <c r="E309" t="s">
        <v>1726</v>
      </c>
      <c r="F309" t="s">
        <v>1771</v>
      </c>
      <c r="G309" t="s">
        <v>1801</v>
      </c>
    </row>
    <row r="310" spans="1:7" x14ac:dyDescent="0.2">
      <c r="A310">
        <v>335</v>
      </c>
      <c r="B310" t="s">
        <v>1995</v>
      </c>
      <c r="C310" t="s">
        <v>1081</v>
      </c>
      <c r="D310" t="s">
        <v>1081</v>
      </c>
      <c r="E310" t="s">
        <v>1728</v>
      </c>
      <c r="F310" t="s">
        <v>1729</v>
      </c>
      <c r="G310" t="s">
        <v>1730</v>
      </c>
    </row>
    <row r="311" spans="1:7" x14ac:dyDescent="0.2">
      <c r="A311">
        <v>182</v>
      </c>
      <c r="B311" t="s">
        <v>409</v>
      </c>
      <c r="C311" t="s">
        <v>896</v>
      </c>
      <c r="D311" t="s">
        <v>1447</v>
      </c>
      <c r="E311" t="s">
        <v>1745</v>
      </c>
      <c r="F311" t="s">
        <v>1948</v>
      </c>
      <c r="G311" t="s">
        <v>1948</v>
      </c>
    </row>
    <row r="312" spans="1:7" x14ac:dyDescent="0.2">
      <c r="A312">
        <v>435</v>
      </c>
      <c r="B312" t="s">
        <v>255</v>
      </c>
      <c r="C312" t="s">
        <v>1186</v>
      </c>
      <c r="D312" t="s">
        <v>1416</v>
      </c>
      <c r="E312" t="s">
        <v>1745</v>
      </c>
      <c r="F312" t="s">
        <v>1778</v>
      </c>
      <c r="G312" t="s">
        <v>1779</v>
      </c>
    </row>
    <row r="313" spans="1:7" x14ac:dyDescent="0.2">
      <c r="A313">
        <v>24</v>
      </c>
      <c r="B313" t="s">
        <v>253</v>
      </c>
      <c r="C313" t="s">
        <v>676</v>
      </c>
      <c r="D313" t="s">
        <v>1283</v>
      </c>
      <c r="E313" t="s">
        <v>1774</v>
      </c>
      <c r="F313" t="s">
        <v>1866</v>
      </c>
      <c r="G313" t="s">
        <v>1996</v>
      </c>
    </row>
    <row r="314" spans="1:7" x14ac:dyDescent="0.2">
      <c r="A314">
        <v>231</v>
      </c>
      <c r="B314" t="s">
        <v>1997</v>
      </c>
      <c r="C314" t="s">
        <v>963</v>
      </c>
      <c r="D314" t="s">
        <v>1498</v>
      </c>
      <c r="E314" t="s">
        <v>1726</v>
      </c>
      <c r="F314" t="s">
        <v>1771</v>
      </c>
      <c r="G314" t="s">
        <v>1801</v>
      </c>
    </row>
    <row r="315" spans="1:7" x14ac:dyDescent="0.2">
      <c r="A315">
        <v>51</v>
      </c>
      <c r="B315" t="s">
        <v>1998</v>
      </c>
      <c r="C315" t="s">
        <v>723</v>
      </c>
      <c r="D315" t="s">
        <v>1309</v>
      </c>
      <c r="E315" t="s">
        <v>1735</v>
      </c>
      <c r="F315" t="s">
        <v>1830</v>
      </c>
      <c r="G315" t="s">
        <v>1904</v>
      </c>
    </row>
    <row r="316" spans="1:7" x14ac:dyDescent="0.2">
      <c r="A316">
        <v>235</v>
      </c>
      <c r="B316" t="s">
        <v>94</v>
      </c>
      <c r="C316" t="s">
        <v>967</v>
      </c>
      <c r="D316" t="s">
        <v>1504</v>
      </c>
      <c r="E316" t="s">
        <v>1808</v>
      </c>
      <c r="F316" t="s">
        <v>1931</v>
      </c>
      <c r="G316" t="s">
        <v>1931</v>
      </c>
    </row>
    <row r="317" spans="1:7" x14ac:dyDescent="0.2">
      <c r="A317">
        <v>447</v>
      </c>
      <c r="B317" t="s">
        <v>245</v>
      </c>
      <c r="C317" t="s">
        <v>1232</v>
      </c>
      <c r="D317" t="s">
        <v>1999</v>
      </c>
      <c r="E317" t="s">
        <v>1739</v>
      </c>
      <c r="F317" t="s">
        <v>1740</v>
      </c>
      <c r="G317" t="s">
        <v>1740</v>
      </c>
    </row>
    <row r="318" spans="1:7" x14ac:dyDescent="0.2">
      <c r="A318">
        <v>410</v>
      </c>
      <c r="B318" t="s">
        <v>613</v>
      </c>
      <c r="C318" t="s">
        <v>1169</v>
      </c>
      <c r="D318" t="s">
        <v>1675</v>
      </c>
      <c r="E318" t="s">
        <v>1749</v>
      </c>
      <c r="F318" t="s">
        <v>1749</v>
      </c>
      <c r="G318" t="s">
        <v>1749</v>
      </c>
    </row>
    <row r="319" spans="1:7" x14ac:dyDescent="0.2">
      <c r="A319">
        <v>362</v>
      </c>
      <c r="B319" t="s">
        <v>489</v>
      </c>
      <c r="C319" t="s">
        <v>1113</v>
      </c>
      <c r="D319" t="s">
        <v>1113</v>
      </c>
      <c r="E319" t="s">
        <v>1728</v>
      </c>
      <c r="F319" t="s">
        <v>1785</v>
      </c>
      <c r="G319" t="s">
        <v>1908</v>
      </c>
    </row>
    <row r="320" spans="1:7" x14ac:dyDescent="0.2">
      <c r="A320">
        <v>7</v>
      </c>
      <c r="B320" t="s">
        <v>45</v>
      </c>
      <c r="C320" t="s">
        <v>650</v>
      </c>
      <c r="D320" t="s">
        <v>1267</v>
      </c>
      <c r="E320" t="s">
        <v>1816</v>
      </c>
      <c r="F320" t="s">
        <v>1816</v>
      </c>
      <c r="G320" t="s">
        <v>1817</v>
      </c>
    </row>
    <row r="321" spans="1:7" x14ac:dyDescent="0.2">
      <c r="A321">
        <v>295</v>
      </c>
      <c r="B321" t="s">
        <v>2000</v>
      </c>
      <c r="C321" t="s">
        <v>1036</v>
      </c>
      <c r="D321" t="s">
        <v>1565</v>
      </c>
      <c r="E321" t="s">
        <v>1739</v>
      </c>
      <c r="F321" t="s">
        <v>1740</v>
      </c>
      <c r="G321" t="s">
        <v>1740</v>
      </c>
    </row>
    <row r="322" spans="1:7" x14ac:dyDescent="0.2">
      <c r="A322">
        <v>108</v>
      </c>
      <c r="B322" t="s">
        <v>312</v>
      </c>
      <c r="C322" t="s">
        <v>793</v>
      </c>
      <c r="D322" t="s">
        <v>1368</v>
      </c>
      <c r="E322" t="s">
        <v>1735</v>
      </c>
      <c r="F322" t="s">
        <v>1757</v>
      </c>
      <c r="G322" t="s">
        <v>1757</v>
      </c>
    </row>
    <row r="323" spans="1:7" x14ac:dyDescent="0.2">
      <c r="A323">
        <v>411</v>
      </c>
      <c r="B323" t="s">
        <v>2001</v>
      </c>
      <c r="C323" t="s">
        <v>1170</v>
      </c>
      <c r="D323" t="s">
        <v>1676</v>
      </c>
      <c r="E323" t="s">
        <v>1749</v>
      </c>
      <c r="F323" t="s">
        <v>1749</v>
      </c>
      <c r="G323" t="s">
        <v>1749</v>
      </c>
    </row>
    <row r="324" spans="1:7" x14ac:dyDescent="0.2">
      <c r="A324">
        <v>368</v>
      </c>
      <c r="B324" t="s">
        <v>97</v>
      </c>
      <c r="C324" t="s">
        <v>1121</v>
      </c>
      <c r="D324" t="s">
        <v>1635</v>
      </c>
      <c r="E324" t="s">
        <v>1728</v>
      </c>
      <c r="F324" t="s">
        <v>1765</v>
      </c>
      <c r="G324" t="s">
        <v>1794</v>
      </c>
    </row>
    <row r="325" spans="1:7" x14ac:dyDescent="0.2">
      <c r="A325">
        <v>98</v>
      </c>
      <c r="B325" t="s">
        <v>2002</v>
      </c>
      <c r="C325" t="s">
        <v>782</v>
      </c>
      <c r="D325" t="s">
        <v>1356</v>
      </c>
      <c r="E325" t="s">
        <v>1735</v>
      </c>
      <c r="F325" t="s">
        <v>1783</v>
      </c>
      <c r="G325" t="s">
        <v>1935</v>
      </c>
    </row>
    <row r="326" spans="1:7" x14ac:dyDescent="0.2">
      <c r="A326">
        <v>44</v>
      </c>
      <c r="B326" t="s">
        <v>149</v>
      </c>
      <c r="C326" t="s">
        <v>710</v>
      </c>
      <c r="D326" t="s">
        <v>1302</v>
      </c>
      <c r="E326" t="s">
        <v>1735</v>
      </c>
      <c r="F326" t="s">
        <v>1781</v>
      </c>
      <c r="G326" t="s">
        <v>1898</v>
      </c>
    </row>
    <row r="327" spans="1:7" x14ac:dyDescent="0.2">
      <c r="A327">
        <v>66</v>
      </c>
      <c r="B327" t="s">
        <v>2003</v>
      </c>
      <c r="C327" t="s">
        <v>741</v>
      </c>
      <c r="D327" t="s">
        <v>1324</v>
      </c>
      <c r="E327" t="s">
        <v>1735</v>
      </c>
      <c r="F327" t="s">
        <v>1736</v>
      </c>
      <c r="G327" t="s">
        <v>1737</v>
      </c>
    </row>
    <row r="328" spans="1:7" x14ac:dyDescent="0.2">
      <c r="A328">
        <v>164</v>
      </c>
      <c r="B328" t="s">
        <v>2004</v>
      </c>
      <c r="C328" t="s">
        <v>869</v>
      </c>
      <c r="D328" t="s">
        <v>1429</v>
      </c>
      <c r="E328" t="s">
        <v>1745</v>
      </c>
      <c r="F328" t="s">
        <v>1754</v>
      </c>
      <c r="G328" t="s">
        <v>1837</v>
      </c>
    </row>
    <row r="329" spans="1:7" x14ac:dyDescent="0.2">
      <c r="A329">
        <v>228</v>
      </c>
      <c r="B329" t="s">
        <v>100</v>
      </c>
      <c r="C329" t="s">
        <v>959</v>
      </c>
      <c r="D329" t="s">
        <v>1495</v>
      </c>
      <c r="E329" t="s">
        <v>1726</v>
      </c>
      <c r="F329" t="s">
        <v>1727</v>
      </c>
      <c r="G329" t="s">
        <v>1727</v>
      </c>
    </row>
    <row r="330" spans="1:7" x14ac:dyDescent="0.2">
      <c r="A330">
        <v>239</v>
      </c>
      <c r="B330" t="s">
        <v>616</v>
      </c>
      <c r="C330" t="s">
        <v>974</v>
      </c>
      <c r="D330" t="s">
        <v>1509</v>
      </c>
      <c r="E330" t="s">
        <v>1808</v>
      </c>
      <c r="F330" t="s">
        <v>1809</v>
      </c>
      <c r="G330" t="s">
        <v>1809</v>
      </c>
    </row>
    <row r="331" spans="1:7" x14ac:dyDescent="0.2">
      <c r="A331">
        <v>395</v>
      </c>
      <c r="B331" t="s">
        <v>617</v>
      </c>
      <c r="C331" t="s">
        <v>1153</v>
      </c>
      <c r="D331" t="s">
        <v>1662</v>
      </c>
      <c r="E331" t="s">
        <v>1749</v>
      </c>
      <c r="F331" t="s">
        <v>1749</v>
      </c>
      <c r="G331" t="s">
        <v>1749</v>
      </c>
    </row>
    <row r="332" spans="1:7" x14ac:dyDescent="0.2">
      <c r="A332">
        <v>234</v>
      </c>
      <c r="B332" t="s">
        <v>75</v>
      </c>
      <c r="C332" t="s">
        <v>966</v>
      </c>
      <c r="D332" t="s">
        <v>1503</v>
      </c>
      <c r="E332" t="s">
        <v>1726</v>
      </c>
      <c r="F332" t="s">
        <v>1771</v>
      </c>
      <c r="G332" t="s">
        <v>1801</v>
      </c>
    </row>
    <row r="333" spans="1:7" x14ac:dyDescent="0.2">
      <c r="A333">
        <v>77</v>
      </c>
      <c r="B333" t="s">
        <v>59</v>
      </c>
      <c r="C333" t="s">
        <v>758</v>
      </c>
      <c r="D333" t="s">
        <v>1334</v>
      </c>
      <c r="E333" t="s">
        <v>1735</v>
      </c>
      <c r="F333" t="s">
        <v>1783</v>
      </c>
      <c r="G333" t="s">
        <v>1906</v>
      </c>
    </row>
    <row r="334" spans="1:7" x14ac:dyDescent="0.2">
      <c r="A334">
        <v>478</v>
      </c>
      <c r="B334" t="s">
        <v>102</v>
      </c>
      <c r="C334" t="s">
        <v>1196</v>
      </c>
      <c r="D334" t="s">
        <v>2005</v>
      </c>
      <c r="E334" t="s">
        <v>1731</v>
      </c>
      <c r="F334" t="s">
        <v>1741</v>
      </c>
      <c r="G334" t="s">
        <v>1742</v>
      </c>
    </row>
    <row r="335" spans="1:7" x14ac:dyDescent="0.2">
      <c r="A335">
        <v>34</v>
      </c>
      <c r="B335" t="s">
        <v>2006</v>
      </c>
      <c r="C335" t="s">
        <v>694</v>
      </c>
      <c r="D335" t="s">
        <v>1292</v>
      </c>
      <c r="E335" t="s">
        <v>1774</v>
      </c>
      <c r="F335" t="s">
        <v>1879</v>
      </c>
      <c r="G335" t="s">
        <v>1944</v>
      </c>
    </row>
    <row r="336" spans="1:7" x14ac:dyDescent="0.2">
      <c r="A336">
        <v>52</v>
      </c>
      <c r="B336" t="s">
        <v>2007</v>
      </c>
      <c r="C336" t="s">
        <v>724</v>
      </c>
      <c r="D336" t="s">
        <v>1310</v>
      </c>
      <c r="E336" t="s">
        <v>1735</v>
      </c>
      <c r="F336" t="s">
        <v>1830</v>
      </c>
      <c r="G336" t="s">
        <v>1904</v>
      </c>
    </row>
    <row r="337" spans="1:7" x14ac:dyDescent="0.2">
      <c r="A337">
        <v>479</v>
      </c>
      <c r="B337" t="s">
        <v>2008</v>
      </c>
      <c r="C337" t="s">
        <v>2009</v>
      </c>
      <c r="D337" t="s">
        <v>2010</v>
      </c>
      <c r="E337" t="s">
        <v>1735</v>
      </c>
      <c r="F337" t="s">
        <v>1751</v>
      </c>
      <c r="G337" t="s">
        <v>1830</v>
      </c>
    </row>
    <row r="338" spans="1:7" x14ac:dyDescent="0.2">
      <c r="A338">
        <v>53</v>
      </c>
      <c r="B338" t="s">
        <v>2011</v>
      </c>
      <c r="C338" t="s">
        <v>725</v>
      </c>
      <c r="D338" t="s">
        <v>1311</v>
      </c>
      <c r="E338" t="s">
        <v>1735</v>
      </c>
      <c r="F338" t="s">
        <v>1830</v>
      </c>
      <c r="G338" t="s">
        <v>1904</v>
      </c>
    </row>
    <row r="339" spans="1:7" x14ac:dyDescent="0.2">
      <c r="A339">
        <v>152</v>
      </c>
      <c r="B339" t="s">
        <v>327</v>
      </c>
      <c r="C339" t="s">
        <v>855</v>
      </c>
      <c r="D339" t="s">
        <v>1417</v>
      </c>
      <c r="E339" t="s">
        <v>1745</v>
      </c>
      <c r="F339" t="s">
        <v>1778</v>
      </c>
      <c r="G339" t="s">
        <v>1779</v>
      </c>
    </row>
    <row r="340" spans="1:7" x14ac:dyDescent="0.2">
      <c r="A340">
        <v>436</v>
      </c>
      <c r="B340" t="s">
        <v>40</v>
      </c>
      <c r="C340" t="s">
        <v>1192</v>
      </c>
      <c r="D340" t="s">
        <v>2012</v>
      </c>
      <c r="E340" t="s">
        <v>1726</v>
      </c>
      <c r="F340" t="s">
        <v>1727</v>
      </c>
      <c r="G340" t="s">
        <v>1727</v>
      </c>
    </row>
    <row r="341" spans="1:7" x14ac:dyDescent="0.2">
      <c r="A341">
        <v>477</v>
      </c>
      <c r="B341" t="s">
        <v>218</v>
      </c>
      <c r="C341" t="s">
        <v>1224</v>
      </c>
      <c r="D341" t="s">
        <v>2013</v>
      </c>
      <c r="E341" t="s">
        <v>1816</v>
      </c>
      <c r="F341" t="s">
        <v>1816</v>
      </c>
      <c r="G341" t="s">
        <v>1817</v>
      </c>
    </row>
    <row r="342" spans="1:7" x14ac:dyDescent="0.2">
      <c r="A342">
        <v>296</v>
      </c>
      <c r="B342" t="s">
        <v>420</v>
      </c>
      <c r="C342" t="s">
        <v>1037</v>
      </c>
      <c r="D342" t="s">
        <v>1566</v>
      </c>
      <c r="E342" t="s">
        <v>1739</v>
      </c>
      <c r="F342" t="s">
        <v>1740</v>
      </c>
      <c r="G342" t="s">
        <v>1740</v>
      </c>
    </row>
    <row r="343" spans="1:7" x14ac:dyDescent="0.2">
      <c r="A343">
        <v>197</v>
      </c>
      <c r="B343" t="s">
        <v>39</v>
      </c>
      <c r="C343" t="s">
        <v>922</v>
      </c>
      <c r="D343" t="s">
        <v>1462</v>
      </c>
      <c r="E343" t="s">
        <v>1745</v>
      </c>
      <c r="F343" t="s">
        <v>1761</v>
      </c>
      <c r="G343" t="s">
        <v>1769</v>
      </c>
    </row>
    <row r="344" spans="1:7" x14ac:dyDescent="0.2">
      <c r="A344">
        <v>74</v>
      </c>
      <c r="B344" t="s">
        <v>619</v>
      </c>
      <c r="C344" t="s">
        <v>755</v>
      </c>
      <c r="D344" t="s">
        <v>1331</v>
      </c>
      <c r="E344" t="s">
        <v>1735</v>
      </c>
      <c r="F344" t="s">
        <v>1783</v>
      </c>
      <c r="G344" t="s">
        <v>1906</v>
      </c>
    </row>
    <row r="345" spans="1:7" x14ac:dyDescent="0.2">
      <c r="A345">
        <v>297</v>
      </c>
      <c r="B345" t="s">
        <v>2014</v>
      </c>
      <c r="C345" t="s">
        <v>1038</v>
      </c>
      <c r="D345" t="s">
        <v>1567</v>
      </c>
      <c r="E345" t="s">
        <v>1739</v>
      </c>
      <c r="F345" t="s">
        <v>1740</v>
      </c>
      <c r="G345" t="s">
        <v>1740</v>
      </c>
    </row>
    <row r="346" spans="1:7" x14ac:dyDescent="0.2">
      <c r="A346">
        <v>61</v>
      </c>
      <c r="B346" t="s">
        <v>210</v>
      </c>
      <c r="C346" t="s">
        <v>736</v>
      </c>
      <c r="D346" t="s">
        <v>1319</v>
      </c>
      <c r="E346" t="s">
        <v>1735</v>
      </c>
      <c r="F346" t="s">
        <v>1736</v>
      </c>
      <c r="G346" t="s">
        <v>1737</v>
      </c>
    </row>
    <row r="347" spans="1:7" x14ac:dyDescent="0.2">
      <c r="A347">
        <v>314</v>
      </c>
      <c r="B347" t="s">
        <v>2015</v>
      </c>
      <c r="C347" t="s">
        <v>1060</v>
      </c>
      <c r="D347" t="s">
        <v>1584</v>
      </c>
      <c r="E347" t="s">
        <v>1728</v>
      </c>
      <c r="F347" t="s">
        <v>1729</v>
      </c>
      <c r="G347" t="s">
        <v>1730</v>
      </c>
    </row>
    <row r="348" spans="1:7" x14ac:dyDescent="0.2">
      <c r="A348">
        <v>4</v>
      </c>
      <c r="B348" t="s">
        <v>330</v>
      </c>
      <c r="C348" t="s">
        <v>646</v>
      </c>
      <c r="D348" t="s">
        <v>1264</v>
      </c>
      <c r="E348" t="s">
        <v>1816</v>
      </c>
      <c r="F348" t="s">
        <v>1816</v>
      </c>
      <c r="G348" t="s">
        <v>1817</v>
      </c>
    </row>
    <row r="349" spans="1:7" x14ac:dyDescent="0.2">
      <c r="A349">
        <v>415</v>
      </c>
      <c r="B349" t="s">
        <v>126</v>
      </c>
      <c r="C349" t="s">
        <v>1200</v>
      </c>
      <c r="D349" t="s">
        <v>1260</v>
      </c>
      <c r="E349" t="s">
        <v>2016</v>
      </c>
      <c r="F349" t="s">
        <v>2016</v>
      </c>
      <c r="G349" t="s">
        <v>2017</v>
      </c>
    </row>
    <row r="350" spans="1:7" x14ac:dyDescent="0.2">
      <c r="A350">
        <v>153</v>
      </c>
      <c r="B350" t="s">
        <v>305</v>
      </c>
      <c r="C350" t="s">
        <v>856</v>
      </c>
      <c r="D350" t="s">
        <v>1418</v>
      </c>
      <c r="E350" t="s">
        <v>1745</v>
      </c>
      <c r="F350" t="s">
        <v>1778</v>
      </c>
      <c r="G350" t="s">
        <v>1779</v>
      </c>
    </row>
    <row r="351" spans="1:7" x14ac:dyDescent="0.2">
      <c r="A351">
        <v>54</v>
      </c>
      <c r="B351" t="s">
        <v>2018</v>
      </c>
      <c r="C351" t="s">
        <v>726</v>
      </c>
      <c r="D351" t="s">
        <v>1312</v>
      </c>
      <c r="E351" t="s">
        <v>1735</v>
      </c>
      <c r="F351" t="s">
        <v>1830</v>
      </c>
      <c r="G351" t="s">
        <v>1904</v>
      </c>
    </row>
    <row r="352" spans="1:7" x14ac:dyDescent="0.2">
      <c r="A352">
        <v>336</v>
      </c>
      <c r="B352" t="s">
        <v>2019</v>
      </c>
      <c r="C352" t="s">
        <v>1082</v>
      </c>
      <c r="D352" t="s">
        <v>1605</v>
      </c>
      <c r="E352" t="s">
        <v>1728</v>
      </c>
      <c r="F352" t="s">
        <v>1729</v>
      </c>
      <c r="G352" t="s">
        <v>1730</v>
      </c>
    </row>
    <row r="353" spans="1:7" x14ac:dyDescent="0.2">
      <c r="A353">
        <v>309</v>
      </c>
      <c r="B353" t="s">
        <v>2020</v>
      </c>
      <c r="C353" t="s">
        <v>1051</v>
      </c>
      <c r="D353" t="s">
        <v>1579</v>
      </c>
      <c r="E353" t="s">
        <v>1739</v>
      </c>
      <c r="F353" t="s">
        <v>1760</v>
      </c>
      <c r="G353" t="s">
        <v>1760</v>
      </c>
    </row>
    <row r="354" spans="1:7" x14ac:dyDescent="0.2">
      <c r="A354">
        <v>308</v>
      </c>
      <c r="B354" t="s">
        <v>85</v>
      </c>
      <c r="C354" t="s">
        <v>1050</v>
      </c>
      <c r="D354" t="s">
        <v>1578</v>
      </c>
      <c r="E354" t="s">
        <v>1739</v>
      </c>
      <c r="F354" t="s">
        <v>1760</v>
      </c>
      <c r="G354" t="s">
        <v>1760</v>
      </c>
    </row>
    <row r="355" spans="1:7" x14ac:dyDescent="0.2">
      <c r="A355">
        <v>386</v>
      </c>
      <c r="B355" t="s">
        <v>336</v>
      </c>
      <c r="C355" t="s">
        <v>1141</v>
      </c>
      <c r="D355" t="s">
        <v>1653</v>
      </c>
      <c r="E355" t="s">
        <v>1728</v>
      </c>
      <c r="F355" t="s">
        <v>1758</v>
      </c>
      <c r="G355" t="s">
        <v>1758</v>
      </c>
    </row>
    <row r="356" spans="1:7" x14ac:dyDescent="0.2">
      <c r="A356">
        <v>195</v>
      </c>
      <c r="B356" t="s">
        <v>224</v>
      </c>
      <c r="C356" t="s">
        <v>920</v>
      </c>
      <c r="D356" t="s">
        <v>1460</v>
      </c>
      <c r="E356" t="s">
        <v>1745</v>
      </c>
      <c r="F356" t="s">
        <v>1761</v>
      </c>
      <c r="G356" t="s">
        <v>1762</v>
      </c>
    </row>
    <row r="357" spans="1:7" x14ac:dyDescent="0.2">
      <c r="A357">
        <v>438</v>
      </c>
      <c r="B357" t="s">
        <v>155</v>
      </c>
      <c r="C357" t="s">
        <v>1203</v>
      </c>
      <c r="D357" t="s">
        <v>1369</v>
      </c>
      <c r="E357" t="s">
        <v>1735</v>
      </c>
      <c r="F357" t="s">
        <v>1756</v>
      </c>
      <c r="G357" t="s">
        <v>1757</v>
      </c>
    </row>
    <row r="358" spans="1:7" x14ac:dyDescent="0.2">
      <c r="A358">
        <v>166</v>
      </c>
      <c r="B358" t="s">
        <v>311</v>
      </c>
      <c r="C358" t="s">
        <v>871</v>
      </c>
      <c r="D358" t="s">
        <v>1431</v>
      </c>
      <c r="E358" t="s">
        <v>1745</v>
      </c>
      <c r="F358" t="s">
        <v>1754</v>
      </c>
      <c r="G358" t="s">
        <v>1837</v>
      </c>
    </row>
    <row r="359" spans="1:7" x14ac:dyDescent="0.2">
      <c r="A359">
        <v>189</v>
      </c>
      <c r="B359" t="s">
        <v>264</v>
      </c>
      <c r="C359" t="s">
        <v>910</v>
      </c>
      <c r="D359" t="s">
        <v>1454</v>
      </c>
      <c r="E359" t="s">
        <v>1745</v>
      </c>
      <c r="F359" t="s">
        <v>1746</v>
      </c>
      <c r="G359" t="s">
        <v>1747</v>
      </c>
    </row>
    <row r="360" spans="1:7" x14ac:dyDescent="0.2">
      <c r="A360">
        <v>57</v>
      </c>
      <c r="B360" t="s">
        <v>2021</v>
      </c>
      <c r="C360" t="s">
        <v>729</v>
      </c>
      <c r="D360" t="s">
        <v>1314</v>
      </c>
      <c r="E360" t="s">
        <v>1735</v>
      </c>
      <c r="F360" t="s">
        <v>1736</v>
      </c>
      <c r="G360" t="s">
        <v>2022</v>
      </c>
    </row>
    <row r="361" spans="1:7" x14ac:dyDescent="0.2">
      <c r="A361">
        <v>439</v>
      </c>
      <c r="B361" t="s">
        <v>133</v>
      </c>
      <c r="C361" t="s">
        <v>1183</v>
      </c>
      <c r="D361" t="s">
        <v>1658</v>
      </c>
      <c r="E361" t="s">
        <v>1728</v>
      </c>
      <c r="F361" t="s">
        <v>1968</v>
      </c>
      <c r="G361" t="s">
        <v>1968</v>
      </c>
    </row>
    <row r="362" spans="1:7" x14ac:dyDescent="0.2">
      <c r="A362">
        <v>116</v>
      </c>
      <c r="B362" t="s">
        <v>122</v>
      </c>
      <c r="C362" t="s">
        <v>805</v>
      </c>
      <c r="D362" t="s">
        <v>1377</v>
      </c>
      <c r="E362" t="s">
        <v>1731</v>
      </c>
      <c r="F362" t="s">
        <v>1741</v>
      </c>
      <c r="G362" t="s">
        <v>1742</v>
      </c>
    </row>
    <row r="363" spans="1:7" x14ac:dyDescent="0.2">
      <c r="A363">
        <v>412</v>
      </c>
      <c r="B363" t="s">
        <v>2023</v>
      </c>
      <c r="C363" t="s">
        <v>1171</v>
      </c>
      <c r="D363" t="s">
        <v>2024</v>
      </c>
      <c r="E363" t="s">
        <v>1749</v>
      </c>
      <c r="F363" t="s">
        <v>1749</v>
      </c>
      <c r="G363" t="s">
        <v>1749</v>
      </c>
    </row>
    <row r="364" spans="1:7" x14ac:dyDescent="0.2">
      <c r="A364">
        <v>215</v>
      </c>
      <c r="B364" t="s">
        <v>2025</v>
      </c>
      <c r="C364" t="s">
        <v>943</v>
      </c>
      <c r="D364" t="s">
        <v>1482</v>
      </c>
      <c r="E364" t="s">
        <v>1745</v>
      </c>
      <c r="F364" t="s">
        <v>1751</v>
      </c>
      <c r="G364" t="s">
        <v>1829</v>
      </c>
    </row>
    <row r="365" spans="1:7" x14ac:dyDescent="0.2">
      <c r="A365">
        <v>191</v>
      </c>
      <c r="B365" t="s">
        <v>143</v>
      </c>
      <c r="C365" t="s">
        <v>913</v>
      </c>
      <c r="D365" t="s">
        <v>1456</v>
      </c>
      <c r="E365" t="s">
        <v>1745</v>
      </c>
      <c r="F365" t="s">
        <v>1746</v>
      </c>
      <c r="G365" t="s">
        <v>2026</v>
      </c>
    </row>
    <row r="366" spans="1:7" x14ac:dyDescent="0.2">
      <c r="A366">
        <v>202</v>
      </c>
      <c r="B366" t="s">
        <v>622</v>
      </c>
      <c r="C366" t="s">
        <v>928</v>
      </c>
      <c r="D366" t="s">
        <v>1467</v>
      </c>
      <c r="E366" t="s">
        <v>1745</v>
      </c>
      <c r="F366" t="s">
        <v>1761</v>
      </c>
      <c r="G366" t="s">
        <v>1877</v>
      </c>
    </row>
    <row r="367" spans="1:7" x14ac:dyDescent="0.2">
      <c r="A367">
        <v>120</v>
      </c>
      <c r="B367" t="s">
        <v>141</v>
      </c>
      <c r="C367" t="s">
        <v>811</v>
      </c>
      <c r="D367" t="s">
        <v>1381</v>
      </c>
      <c r="E367" t="s">
        <v>1731</v>
      </c>
      <c r="F367" t="s">
        <v>1789</v>
      </c>
      <c r="G367" t="s">
        <v>1827</v>
      </c>
    </row>
    <row r="368" spans="1:7" x14ac:dyDescent="0.2">
      <c r="A368">
        <v>41</v>
      </c>
      <c r="B368" t="s">
        <v>2027</v>
      </c>
      <c r="C368" t="s">
        <v>703</v>
      </c>
      <c r="D368" t="s">
        <v>1299</v>
      </c>
      <c r="E368" t="s">
        <v>1774</v>
      </c>
      <c r="F368" t="s">
        <v>2028</v>
      </c>
      <c r="G368" t="s">
        <v>2028</v>
      </c>
    </row>
    <row r="369" spans="1:7" x14ac:dyDescent="0.2">
      <c r="A369">
        <v>457</v>
      </c>
      <c r="B369" t="s">
        <v>262</v>
      </c>
      <c r="C369" t="s">
        <v>1244</v>
      </c>
      <c r="D369" t="s">
        <v>2029</v>
      </c>
      <c r="E369" t="s">
        <v>1745</v>
      </c>
      <c r="F369" t="s">
        <v>1741</v>
      </c>
      <c r="G369" t="s">
        <v>1742</v>
      </c>
    </row>
    <row r="370" spans="1:7" x14ac:dyDescent="0.2">
      <c r="A370">
        <v>426</v>
      </c>
      <c r="B370" t="s">
        <v>110</v>
      </c>
      <c r="C370" t="s">
        <v>523</v>
      </c>
      <c r="D370" t="s">
        <v>1471</v>
      </c>
      <c r="E370" t="s">
        <v>1745</v>
      </c>
      <c r="F370" t="s">
        <v>1751</v>
      </c>
      <c r="G370" t="s">
        <v>1754</v>
      </c>
    </row>
    <row r="371" spans="1:7" x14ac:dyDescent="0.2">
      <c r="A371">
        <v>46</v>
      </c>
      <c r="B371" t="s">
        <v>2030</v>
      </c>
      <c r="C371" t="s">
        <v>713</v>
      </c>
      <c r="D371" t="s">
        <v>1304</v>
      </c>
      <c r="E371" t="s">
        <v>1735</v>
      </c>
      <c r="F371" t="s">
        <v>1781</v>
      </c>
      <c r="G371" t="s">
        <v>2031</v>
      </c>
    </row>
    <row r="372" spans="1:7" x14ac:dyDescent="0.2">
      <c r="A372">
        <v>391</v>
      </c>
      <c r="B372" t="s">
        <v>2032</v>
      </c>
      <c r="C372" t="s">
        <v>1148</v>
      </c>
      <c r="D372" t="s">
        <v>2033</v>
      </c>
      <c r="E372" t="s">
        <v>1728</v>
      </c>
      <c r="F372" t="s">
        <v>1968</v>
      </c>
      <c r="G372" t="s">
        <v>1968</v>
      </c>
    </row>
    <row r="373" spans="1:7" x14ac:dyDescent="0.2">
      <c r="A373">
        <v>240</v>
      </c>
      <c r="B373" t="s">
        <v>165</v>
      </c>
      <c r="C373" t="s">
        <v>975</v>
      </c>
      <c r="D373" t="s">
        <v>1510</v>
      </c>
      <c r="E373" t="s">
        <v>1808</v>
      </c>
      <c r="F373" t="s">
        <v>1809</v>
      </c>
      <c r="G373" t="s">
        <v>1809</v>
      </c>
    </row>
    <row r="374" spans="1:7" x14ac:dyDescent="0.2">
      <c r="A374">
        <v>101</v>
      </c>
      <c r="B374" t="s">
        <v>147</v>
      </c>
      <c r="C374" t="s">
        <v>785</v>
      </c>
      <c r="D374" t="s">
        <v>1359</v>
      </c>
      <c r="E374" t="s">
        <v>1735</v>
      </c>
      <c r="F374" t="s">
        <v>1783</v>
      </c>
      <c r="G374" t="s">
        <v>1935</v>
      </c>
    </row>
    <row r="375" spans="1:7" x14ac:dyDescent="0.2">
      <c r="A375">
        <v>298</v>
      </c>
      <c r="B375" t="s">
        <v>624</v>
      </c>
      <c r="C375" t="s">
        <v>1039</v>
      </c>
      <c r="D375" t="s">
        <v>1568</v>
      </c>
      <c r="E375" t="s">
        <v>1739</v>
      </c>
      <c r="F375" t="s">
        <v>1740</v>
      </c>
      <c r="G375" t="s">
        <v>1740</v>
      </c>
    </row>
    <row r="376" spans="1:7" x14ac:dyDescent="0.2">
      <c r="A376">
        <v>370</v>
      </c>
      <c r="B376" t="s">
        <v>2034</v>
      </c>
      <c r="C376" t="s">
        <v>1123</v>
      </c>
      <c r="D376" t="s">
        <v>1637</v>
      </c>
      <c r="E376" t="s">
        <v>1728</v>
      </c>
      <c r="F376" t="s">
        <v>1765</v>
      </c>
      <c r="G376" t="s">
        <v>1794</v>
      </c>
    </row>
    <row r="377" spans="1:7" x14ac:dyDescent="0.2">
      <c r="A377">
        <v>39</v>
      </c>
      <c r="B377" t="s">
        <v>33</v>
      </c>
      <c r="C377" t="s">
        <v>700</v>
      </c>
      <c r="D377" t="s">
        <v>1297</v>
      </c>
      <c r="E377" t="s">
        <v>1774</v>
      </c>
      <c r="F377" t="s">
        <v>1879</v>
      </c>
      <c r="G377" t="s">
        <v>1944</v>
      </c>
    </row>
    <row r="378" spans="1:7" x14ac:dyDescent="0.2">
      <c r="A378">
        <v>300</v>
      </c>
      <c r="B378" t="s">
        <v>2035</v>
      </c>
      <c r="C378" t="s">
        <v>1041</v>
      </c>
      <c r="D378" t="s">
        <v>1570</v>
      </c>
      <c r="E378" t="s">
        <v>1739</v>
      </c>
      <c r="F378" t="s">
        <v>1740</v>
      </c>
      <c r="G378" t="s">
        <v>1740</v>
      </c>
    </row>
    <row r="379" spans="1:7" x14ac:dyDescent="0.2">
      <c r="A379">
        <v>69</v>
      </c>
      <c r="B379" t="s">
        <v>2036</v>
      </c>
      <c r="C379" t="s">
        <v>746</v>
      </c>
      <c r="D379" t="s">
        <v>1327</v>
      </c>
      <c r="E379" t="s">
        <v>1735</v>
      </c>
      <c r="F379" t="s">
        <v>1736</v>
      </c>
      <c r="G379" t="s">
        <v>2037</v>
      </c>
    </row>
    <row r="380" spans="1:7" x14ac:dyDescent="0.2">
      <c r="A380">
        <v>47</v>
      </c>
      <c r="B380" t="s">
        <v>2038</v>
      </c>
      <c r="C380" t="s">
        <v>715</v>
      </c>
      <c r="D380" t="s">
        <v>1305</v>
      </c>
      <c r="E380" t="s">
        <v>1735</v>
      </c>
      <c r="F380" t="s">
        <v>1781</v>
      </c>
      <c r="G380" t="s">
        <v>2031</v>
      </c>
    </row>
    <row r="381" spans="1:7" x14ac:dyDescent="0.2">
      <c r="A381">
        <v>154</v>
      </c>
      <c r="B381" t="s">
        <v>254</v>
      </c>
      <c r="C381" t="s">
        <v>857</v>
      </c>
      <c r="D381" t="s">
        <v>1419</v>
      </c>
      <c r="E381" t="s">
        <v>1745</v>
      </c>
      <c r="F381" t="s">
        <v>1778</v>
      </c>
      <c r="G381" t="s">
        <v>1779</v>
      </c>
    </row>
    <row r="382" spans="1:7" x14ac:dyDescent="0.2">
      <c r="A382">
        <v>175</v>
      </c>
      <c r="B382" t="s">
        <v>214</v>
      </c>
      <c r="C382" t="s">
        <v>883</v>
      </c>
      <c r="D382" t="s">
        <v>1440</v>
      </c>
      <c r="E382" t="s">
        <v>1745</v>
      </c>
      <c r="F382" t="s">
        <v>1754</v>
      </c>
      <c r="G382" t="s">
        <v>1966</v>
      </c>
    </row>
    <row r="383" spans="1:7" x14ac:dyDescent="0.2">
      <c r="A383">
        <v>481</v>
      </c>
      <c r="B383" t="s">
        <v>2039</v>
      </c>
      <c r="C383" t="s">
        <v>2040</v>
      </c>
      <c r="D383" t="s">
        <v>2041</v>
      </c>
      <c r="E383" t="s">
        <v>1745</v>
      </c>
      <c r="F383" t="s">
        <v>1778</v>
      </c>
      <c r="G383" t="s">
        <v>1779</v>
      </c>
    </row>
    <row r="384" spans="1:7" x14ac:dyDescent="0.2">
      <c r="A384">
        <v>167</v>
      </c>
      <c r="B384" t="s">
        <v>2042</v>
      </c>
      <c r="C384" t="s">
        <v>872</v>
      </c>
      <c r="D384" t="s">
        <v>872</v>
      </c>
      <c r="E384" t="s">
        <v>1745</v>
      </c>
      <c r="F384" t="s">
        <v>1754</v>
      </c>
      <c r="G384" t="s">
        <v>1837</v>
      </c>
    </row>
    <row r="385" spans="1:7" x14ac:dyDescent="0.2">
      <c r="A385">
        <v>244</v>
      </c>
      <c r="B385" t="s">
        <v>2043</v>
      </c>
      <c r="C385" t="s">
        <v>981</v>
      </c>
      <c r="D385" t="s">
        <v>1514</v>
      </c>
      <c r="E385" t="s">
        <v>1820</v>
      </c>
      <c r="F385" t="s">
        <v>1821</v>
      </c>
      <c r="G385" t="s">
        <v>1821</v>
      </c>
    </row>
    <row r="386" spans="1:7" x14ac:dyDescent="0.2">
      <c r="A386">
        <v>155</v>
      </c>
      <c r="B386" t="s">
        <v>158</v>
      </c>
      <c r="C386" t="s">
        <v>858</v>
      </c>
      <c r="D386" t="s">
        <v>1420</v>
      </c>
      <c r="E386" t="s">
        <v>1745</v>
      </c>
      <c r="F386" t="s">
        <v>1778</v>
      </c>
      <c r="G386" t="s">
        <v>1779</v>
      </c>
    </row>
    <row r="387" spans="1:7" x14ac:dyDescent="0.2">
      <c r="A387">
        <v>117</v>
      </c>
      <c r="B387" t="s">
        <v>2044</v>
      </c>
      <c r="C387" t="s">
        <v>806</v>
      </c>
      <c r="D387" t="s">
        <v>1378</v>
      </c>
      <c r="E387" t="s">
        <v>1731</v>
      </c>
      <c r="F387" t="s">
        <v>1741</v>
      </c>
      <c r="G387" t="s">
        <v>1742</v>
      </c>
    </row>
    <row r="388" spans="1:7" x14ac:dyDescent="0.2">
      <c r="A388">
        <v>441</v>
      </c>
      <c r="B388" t="s">
        <v>273</v>
      </c>
      <c r="C388" t="s">
        <v>1246</v>
      </c>
      <c r="D388" t="s">
        <v>1434</v>
      </c>
      <c r="E388" t="s">
        <v>1745</v>
      </c>
      <c r="F388" t="s">
        <v>1754</v>
      </c>
      <c r="G388" t="s">
        <v>1924</v>
      </c>
    </row>
    <row r="389" spans="1:7" x14ac:dyDescent="0.2">
      <c r="A389">
        <v>81</v>
      </c>
      <c r="B389" t="s">
        <v>228</v>
      </c>
      <c r="C389" t="s">
        <v>763</v>
      </c>
      <c r="D389" t="s">
        <v>1339</v>
      </c>
      <c r="E389" t="s">
        <v>1735</v>
      </c>
      <c r="F389" t="s">
        <v>1783</v>
      </c>
      <c r="G389" t="s">
        <v>1939</v>
      </c>
    </row>
    <row r="390" spans="1:7" x14ac:dyDescent="0.2">
      <c r="A390">
        <v>249</v>
      </c>
      <c r="B390" t="s">
        <v>2045</v>
      </c>
      <c r="C390" t="s">
        <v>990</v>
      </c>
      <c r="D390" t="s">
        <v>1521</v>
      </c>
      <c r="E390" t="s">
        <v>1739</v>
      </c>
      <c r="F390" t="s">
        <v>1740</v>
      </c>
      <c r="G390" t="s">
        <v>1740</v>
      </c>
    </row>
    <row r="391" spans="1:7" x14ac:dyDescent="0.2">
      <c r="A391">
        <v>246</v>
      </c>
      <c r="B391" t="s">
        <v>1707</v>
      </c>
      <c r="C391" t="s">
        <v>1518</v>
      </c>
      <c r="D391" t="s">
        <v>1517</v>
      </c>
      <c r="E391" t="s">
        <v>1820</v>
      </c>
      <c r="F391" t="s">
        <v>1821</v>
      </c>
      <c r="G391" t="s">
        <v>1821</v>
      </c>
    </row>
    <row r="392" spans="1:7" x14ac:dyDescent="0.2">
      <c r="A392">
        <v>440</v>
      </c>
      <c r="B392" t="s">
        <v>111</v>
      </c>
      <c r="C392" t="s">
        <v>983</v>
      </c>
      <c r="D392" t="s">
        <v>1516</v>
      </c>
      <c r="E392" t="s">
        <v>1820</v>
      </c>
      <c r="F392" t="s">
        <v>1821</v>
      </c>
      <c r="G392" t="s">
        <v>1821</v>
      </c>
    </row>
    <row r="393" spans="1:7" x14ac:dyDescent="0.2">
      <c r="A393">
        <v>23</v>
      </c>
      <c r="B393" t="s">
        <v>2046</v>
      </c>
      <c r="C393" t="s">
        <v>675</v>
      </c>
      <c r="D393" t="s">
        <v>1282</v>
      </c>
      <c r="E393" t="s">
        <v>1774</v>
      </c>
      <c r="F393" t="s">
        <v>1866</v>
      </c>
      <c r="G393" t="s">
        <v>1963</v>
      </c>
    </row>
    <row r="394" spans="1:7" x14ac:dyDescent="0.2">
      <c r="A394">
        <v>241</v>
      </c>
      <c r="B394" t="s">
        <v>67</v>
      </c>
      <c r="C394" t="s">
        <v>976</v>
      </c>
      <c r="D394" t="s">
        <v>1511</v>
      </c>
      <c r="E394" t="s">
        <v>1808</v>
      </c>
      <c r="F394" t="s">
        <v>1809</v>
      </c>
      <c r="G394" t="s">
        <v>1809</v>
      </c>
    </row>
    <row r="395" spans="1:7" x14ac:dyDescent="0.2">
      <c r="A395">
        <v>95</v>
      </c>
      <c r="B395" t="s">
        <v>223</v>
      </c>
      <c r="C395" t="s">
        <v>778</v>
      </c>
      <c r="D395" t="s">
        <v>1353</v>
      </c>
      <c r="E395" t="s">
        <v>1735</v>
      </c>
      <c r="F395" t="s">
        <v>1783</v>
      </c>
      <c r="G395" t="s">
        <v>1839</v>
      </c>
    </row>
    <row r="396" spans="1:7" x14ac:dyDescent="0.2">
      <c r="A396">
        <v>480</v>
      </c>
      <c r="B396" t="s">
        <v>187</v>
      </c>
      <c r="C396" t="s">
        <v>1216</v>
      </c>
      <c r="D396" t="s">
        <v>2047</v>
      </c>
      <c r="E396" t="s">
        <v>1808</v>
      </c>
      <c r="F396" t="s">
        <v>1809</v>
      </c>
      <c r="G396" t="s">
        <v>1809</v>
      </c>
    </row>
    <row r="397" spans="1:7" x14ac:dyDescent="0.2">
      <c r="A397">
        <v>156</v>
      </c>
      <c r="B397" t="s">
        <v>203</v>
      </c>
      <c r="C397" t="s">
        <v>859</v>
      </c>
      <c r="D397" t="s">
        <v>1421</v>
      </c>
      <c r="E397" t="s">
        <v>1745</v>
      </c>
      <c r="F397" t="s">
        <v>1778</v>
      </c>
      <c r="G397" t="s">
        <v>1779</v>
      </c>
    </row>
    <row r="398" spans="1:7" x14ac:dyDescent="0.2">
      <c r="A398">
        <v>303</v>
      </c>
      <c r="B398" t="s">
        <v>2048</v>
      </c>
      <c r="C398" t="s">
        <v>1044</v>
      </c>
      <c r="D398" t="s">
        <v>1573</v>
      </c>
      <c r="E398" t="s">
        <v>1739</v>
      </c>
      <c r="F398" t="s">
        <v>1740</v>
      </c>
      <c r="G398" t="s">
        <v>1740</v>
      </c>
    </row>
    <row r="399" spans="1:7" x14ac:dyDescent="0.2">
      <c r="A399">
        <v>483</v>
      </c>
      <c r="B399" t="s">
        <v>216</v>
      </c>
      <c r="C399" t="s">
        <v>1223</v>
      </c>
      <c r="D399" t="s">
        <v>2049</v>
      </c>
      <c r="E399" t="s">
        <v>1731</v>
      </c>
      <c r="F399" t="s">
        <v>1741</v>
      </c>
      <c r="G399" t="s">
        <v>1742</v>
      </c>
    </row>
    <row r="400" spans="1:7" x14ac:dyDescent="0.2">
      <c r="A400">
        <v>55</v>
      </c>
      <c r="B400" t="s">
        <v>173</v>
      </c>
      <c r="C400" t="s">
        <v>727</v>
      </c>
      <c r="D400" t="s">
        <v>727</v>
      </c>
      <c r="E400" t="s">
        <v>1735</v>
      </c>
      <c r="F400" t="s">
        <v>1830</v>
      </c>
      <c r="G400" t="s">
        <v>1904</v>
      </c>
    </row>
    <row r="401" spans="1:7" x14ac:dyDescent="0.2">
      <c r="A401">
        <v>178</v>
      </c>
      <c r="B401" t="s">
        <v>331</v>
      </c>
      <c r="C401" t="s">
        <v>888</v>
      </c>
      <c r="D401" t="s">
        <v>1443</v>
      </c>
      <c r="E401" t="s">
        <v>1745</v>
      </c>
      <c r="F401" t="s">
        <v>1922</v>
      </c>
      <c r="G401" t="s">
        <v>2050</v>
      </c>
    </row>
    <row r="402" spans="1:7" x14ac:dyDescent="0.2">
      <c r="A402">
        <v>8</v>
      </c>
      <c r="B402" t="s">
        <v>73</v>
      </c>
      <c r="C402" t="s">
        <v>651</v>
      </c>
      <c r="D402" t="s">
        <v>1268</v>
      </c>
      <c r="E402" t="s">
        <v>1816</v>
      </c>
      <c r="F402" t="s">
        <v>1816</v>
      </c>
      <c r="G402" t="s">
        <v>1817</v>
      </c>
    </row>
    <row r="403" spans="1:7" x14ac:dyDescent="0.2">
      <c r="A403">
        <v>31</v>
      </c>
      <c r="B403" t="s">
        <v>2051</v>
      </c>
      <c r="C403" t="s">
        <v>689</v>
      </c>
      <c r="D403" t="s">
        <v>1289</v>
      </c>
      <c r="E403" t="s">
        <v>1774</v>
      </c>
      <c r="F403" t="s">
        <v>1824</v>
      </c>
      <c r="G403" t="s">
        <v>1862</v>
      </c>
    </row>
    <row r="404" spans="1:7" x14ac:dyDescent="0.2">
      <c r="A404">
        <v>304</v>
      </c>
      <c r="B404" t="s">
        <v>2052</v>
      </c>
      <c r="C404" t="s">
        <v>1045</v>
      </c>
      <c r="D404" t="s">
        <v>1574</v>
      </c>
      <c r="E404" t="s">
        <v>1739</v>
      </c>
      <c r="F404" t="s">
        <v>1740</v>
      </c>
      <c r="G404" t="s">
        <v>1740</v>
      </c>
    </row>
    <row r="405" spans="1:7" x14ac:dyDescent="0.2">
      <c r="A405">
        <v>20</v>
      </c>
      <c r="B405" t="s">
        <v>2053</v>
      </c>
      <c r="C405" t="s">
        <v>671</v>
      </c>
      <c r="D405" t="s">
        <v>1279</v>
      </c>
      <c r="E405" t="s">
        <v>1774</v>
      </c>
      <c r="F405" t="s">
        <v>1866</v>
      </c>
      <c r="G405" t="s">
        <v>1867</v>
      </c>
    </row>
    <row r="406" spans="1:7" x14ac:dyDescent="0.2">
      <c r="A406">
        <v>15</v>
      </c>
      <c r="B406" t="s">
        <v>26</v>
      </c>
      <c r="C406" t="s">
        <v>664</v>
      </c>
      <c r="D406" t="s">
        <v>664</v>
      </c>
      <c r="E406" t="s">
        <v>1774</v>
      </c>
      <c r="F406" t="s">
        <v>1775</v>
      </c>
      <c r="G406" t="s">
        <v>1776</v>
      </c>
    </row>
    <row r="407" spans="1:7" x14ac:dyDescent="0.2">
      <c r="A407">
        <v>176</v>
      </c>
      <c r="B407" t="s">
        <v>138</v>
      </c>
      <c r="C407" t="s">
        <v>884</v>
      </c>
      <c r="D407" t="s">
        <v>1441</v>
      </c>
      <c r="E407" t="s">
        <v>1745</v>
      </c>
      <c r="F407" t="s">
        <v>1754</v>
      </c>
      <c r="G407" t="s">
        <v>1966</v>
      </c>
    </row>
    <row r="408" spans="1:7" x14ac:dyDescent="0.2">
      <c r="A408">
        <v>157</v>
      </c>
      <c r="B408" t="s">
        <v>114</v>
      </c>
      <c r="C408" t="s">
        <v>860</v>
      </c>
      <c r="D408" t="s">
        <v>1422</v>
      </c>
      <c r="E408" t="s">
        <v>1745</v>
      </c>
      <c r="F408" t="s">
        <v>1778</v>
      </c>
      <c r="G408" t="s">
        <v>1779</v>
      </c>
    </row>
    <row r="409" spans="1:7" x14ac:dyDescent="0.2">
      <c r="A409">
        <v>245</v>
      </c>
      <c r="B409" t="s">
        <v>2054</v>
      </c>
      <c r="C409" t="s">
        <v>982</v>
      </c>
      <c r="D409" t="s">
        <v>1515</v>
      </c>
      <c r="E409" t="s">
        <v>1820</v>
      </c>
      <c r="F409" t="s">
        <v>1821</v>
      </c>
      <c r="G409" t="s">
        <v>1821</v>
      </c>
    </row>
    <row r="410" spans="1:7" x14ac:dyDescent="0.2">
      <c r="A410">
        <v>109</v>
      </c>
      <c r="B410" t="s">
        <v>267</v>
      </c>
      <c r="C410" t="s">
        <v>794</v>
      </c>
      <c r="D410" t="s">
        <v>1370</v>
      </c>
      <c r="E410" t="s">
        <v>1735</v>
      </c>
      <c r="F410" t="s">
        <v>1757</v>
      </c>
      <c r="G410" t="s">
        <v>1757</v>
      </c>
    </row>
    <row r="411" spans="1:7" x14ac:dyDescent="0.2">
      <c r="A411">
        <v>75</v>
      </c>
      <c r="B411" t="s">
        <v>2055</v>
      </c>
      <c r="C411" t="s">
        <v>756</v>
      </c>
      <c r="D411" t="s">
        <v>1332</v>
      </c>
      <c r="E411" t="s">
        <v>1735</v>
      </c>
      <c r="F411" t="s">
        <v>1783</v>
      </c>
      <c r="G411" t="s">
        <v>1906</v>
      </c>
    </row>
    <row r="412" spans="1:7" x14ac:dyDescent="0.2">
      <c r="A412">
        <v>173</v>
      </c>
      <c r="B412" t="s">
        <v>247</v>
      </c>
      <c r="C412" t="s">
        <v>880</v>
      </c>
      <c r="D412" t="s">
        <v>1438</v>
      </c>
      <c r="E412" t="s">
        <v>1745</v>
      </c>
      <c r="F412" t="s">
        <v>1754</v>
      </c>
      <c r="G412" t="s">
        <v>1755</v>
      </c>
    </row>
    <row r="413" spans="1:7" x14ac:dyDescent="0.2">
      <c r="A413">
        <v>211</v>
      </c>
      <c r="B413" t="s">
        <v>1705</v>
      </c>
      <c r="C413" t="s">
        <v>938</v>
      </c>
      <c r="D413" t="s">
        <v>1477</v>
      </c>
      <c r="E413" t="s">
        <v>1745</v>
      </c>
      <c r="F413" t="s">
        <v>1751</v>
      </c>
      <c r="G413" t="s">
        <v>1752</v>
      </c>
    </row>
    <row r="414" spans="1:7" x14ac:dyDescent="0.2">
      <c r="A414">
        <v>58</v>
      </c>
      <c r="B414" t="s">
        <v>46</v>
      </c>
      <c r="C414" t="s">
        <v>732</v>
      </c>
      <c r="D414" t="s">
        <v>1315</v>
      </c>
      <c r="E414" t="s">
        <v>1735</v>
      </c>
      <c r="F414" t="s">
        <v>1736</v>
      </c>
      <c r="G414" t="s">
        <v>2022</v>
      </c>
    </row>
    <row r="415" spans="1:7" x14ac:dyDescent="0.2">
      <c r="A415">
        <v>485</v>
      </c>
      <c r="B415" t="s">
        <v>260</v>
      </c>
      <c r="C415" t="s">
        <v>1241</v>
      </c>
      <c r="D415" t="s">
        <v>2056</v>
      </c>
      <c r="E415" t="s">
        <v>1808</v>
      </c>
      <c r="F415" t="s">
        <v>1809</v>
      </c>
      <c r="G415" t="s">
        <v>1809</v>
      </c>
    </row>
    <row r="416" spans="1:7" x14ac:dyDescent="0.2">
      <c r="A416">
        <v>177</v>
      </c>
      <c r="B416" t="s">
        <v>373</v>
      </c>
      <c r="C416" t="s">
        <v>885</v>
      </c>
      <c r="D416" t="s">
        <v>1442</v>
      </c>
      <c r="E416" t="s">
        <v>1745</v>
      </c>
      <c r="F416" t="s">
        <v>1922</v>
      </c>
      <c r="G416" t="s">
        <v>1752</v>
      </c>
    </row>
    <row r="417" spans="1:7" x14ac:dyDescent="0.2">
      <c r="A417">
        <v>372</v>
      </c>
      <c r="B417" t="s">
        <v>120</v>
      </c>
      <c r="C417" t="s">
        <v>1126</v>
      </c>
      <c r="D417" t="s">
        <v>1639</v>
      </c>
      <c r="E417" t="s">
        <v>1728</v>
      </c>
      <c r="F417" t="s">
        <v>1765</v>
      </c>
      <c r="G417" t="s">
        <v>1766</v>
      </c>
    </row>
    <row r="418" spans="1:7" x14ac:dyDescent="0.2">
      <c r="A418">
        <v>112</v>
      </c>
      <c r="B418" t="s">
        <v>2057</v>
      </c>
      <c r="C418" t="s">
        <v>798</v>
      </c>
      <c r="D418" t="s">
        <v>1373</v>
      </c>
      <c r="E418" t="s">
        <v>1735</v>
      </c>
      <c r="F418" t="s">
        <v>1751</v>
      </c>
      <c r="G418" t="s">
        <v>1830</v>
      </c>
    </row>
    <row r="419" spans="1:7" x14ac:dyDescent="0.2">
      <c r="A419">
        <v>102</v>
      </c>
      <c r="B419" t="s">
        <v>289</v>
      </c>
      <c r="C419" t="s">
        <v>786</v>
      </c>
      <c r="D419" t="s">
        <v>1360</v>
      </c>
      <c r="E419" t="s">
        <v>1735</v>
      </c>
      <c r="F419" t="s">
        <v>1783</v>
      </c>
      <c r="G419" t="s">
        <v>1935</v>
      </c>
    </row>
    <row r="420" spans="1:7" x14ac:dyDescent="0.2">
      <c r="A420">
        <v>196</v>
      </c>
      <c r="B420" t="s">
        <v>108</v>
      </c>
      <c r="C420" t="s">
        <v>921</v>
      </c>
      <c r="D420" t="s">
        <v>1461</v>
      </c>
      <c r="E420" t="s">
        <v>1745</v>
      </c>
      <c r="F420" t="s">
        <v>1761</v>
      </c>
      <c r="G420" t="s">
        <v>1762</v>
      </c>
    </row>
    <row r="421" spans="1:7" x14ac:dyDescent="0.2">
      <c r="A421">
        <v>29</v>
      </c>
      <c r="C421" t="s">
        <v>685</v>
      </c>
      <c r="D421" t="s">
        <v>1287</v>
      </c>
      <c r="E421" t="s">
        <v>1774</v>
      </c>
      <c r="F421" t="s">
        <v>1824</v>
      </c>
      <c r="G421" t="s">
        <v>1901</v>
      </c>
    </row>
    <row r="422" spans="1:7" x14ac:dyDescent="0.2">
      <c r="A422">
        <v>37</v>
      </c>
      <c r="C422" t="s">
        <v>698</v>
      </c>
      <c r="D422" t="s">
        <v>1295</v>
      </c>
      <c r="E422" t="s">
        <v>1774</v>
      </c>
      <c r="F422" t="s">
        <v>1879</v>
      </c>
      <c r="G422" t="s">
        <v>1944</v>
      </c>
    </row>
    <row r="423" spans="1:7" x14ac:dyDescent="0.2">
      <c r="A423">
        <v>68</v>
      </c>
      <c r="C423" t="s">
        <v>745</v>
      </c>
      <c r="D423" t="s">
        <v>1326</v>
      </c>
      <c r="E423" t="s">
        <v>1735</v>
      </c>
      <c r="F423" t="s">
        <v>1736</v>
      </c>
      <c r="G423" t="s">
        <v>1977</v>
      </c>
    </row>
    <row r="424" spans="1:7" x14ac:dyDescent="0.2">
      <c r="A424">
        <v>73</v>
      </c>
      <c r="C424" t="s">
        <v>754</v>
      </c>
      <c r="D424" t="s">
        <v>1330</v>
      </c>
      <c r="E424" t="s">
        <v>1735</v>
      </c>
      <c r="F424" t="s">
        <v>1783</v>
      </c>
      <c r="G424" t="s">
        <v>1906</v>
      </c>
    </row>
    <row r="425" spans="1:7" x14ac:dyDescent="0.2">
      <c r="A425">
        <v>82</v>
      </c>
      <c r="C425" t="s">
        <v>764</v>
      </c>
      <c r="D425" t="s">
        <v>1340</v>
      </c>
      <c r="E425" t="s">
        <v>1735</v>
      </c>
      <c r="F425" t="s">
        <v>1783</v>
      </c>
      <c r="G425" t="s">
        <v>1839</v>
      </c>
    </row>
    <row r="426" spans="1:7" x14ac:dyDescent="0.2">
      <c r="A426">
        <v>84</v>
      </c>
      <c r="C426" t="s">
        <v>767</v>
      </c>
      <c r="D426" t="s">
        <v>1342</v>
      </c>
      <c r="E426" t="s">
        <v>1735</v>
      </c>
      <c r="F426" t="s">
        <v>1783</v>
      </c>
      <c r="G426" t="s">
        <v>1839</v>
      </c>
    </row>
    <row r="427" spans="1:7" x14ac:dyDescent="0.2">
      <c r="A427">
        <v>86</v>
      </c>
      <c r="C427" t="s">
        <v>769</v>
      </c>
      <c r="D427" t="s">
        <v>1344</v>
      </c>
      <c r="E427" t="s">
        <v>1735</v>
      </c>
      <c r="F427" t="s">
        <v>1783</v>
      </c>
      <c r="G427" t="s">
        <v>1839</v>
      </c>
    </row>
    <row r="428" spans="1:7" x14ac:dyDescent="0.2">
      <c r="A428">
        <v>87</v>
      </c>
      <c r="C428" t="s">
        <v>770</v>
      </c>
      <c r="D428" t="s">
        <v>1345</v>
      </c>
      <c r="E428" t="s">
        <v>1735</v>
      </c>
      <c r="F428" t="s">
        <v>1783</v>
      </c>
      <c r="G428" t="s">
        <v>1839</v>
      </c>
    </row>
    <row r="429" spans="1:7" x14ac:dyDescent="0.2">
      <c r="A429">
        <v>88</v>
      </c>
      <c r="C429" t="s">
        <v>771</v>
      </c>
      <c r="D429" t="s">
        <v>1346</v>
      </c>
      <c r="E429" t="s">
        <v>1735</v>
      </c>
      <c r="F429" t="s">
        <v>1783</v>
      </c>
      <c r="G429" t="s">
        <v>1839</v>
      </c>
    </row>
    <row r="430" spans="1:7" x14ac:dyDescent="0.2">
      <c r="A430">
        <v>90</v>
      </c>
      <c r="C430" t="s">
        <v>773</v>
      </c>
      <c r="D430" t="s">
        <v>1348</v>
      </c>
      <c r="E430" t="s">
        <v>1735</v>
      </c>
      <c r="F430" t="s">
        <v>1783</v>
      </c>
      <c r="G430" t="s">
        <v>1839</v>
      </c>
    </row>
    <row r="431" spans="1:7" x14ac:dyDescent="0.2">
      <c r="A431">
        <v>91</v>
      </c>
      <c r="C431" t="s">
        <v>774</v>
      </c>
      <c r="D431" t="s">
        <v>1349</v>
      </c>
      <c r="E431" t="s">
        <v>1735</v>
      </c>
      <c r="F431" t="s">
        <v>1783</v>
      </c>
      <c r="G431" t="s">
        <v>1839</v>
      </c>
    </row>
    <row r="432" spans="1:7" x14ac:dyDescent="0.2">
      <c r="A432">
        <v>92</v>
      </c>
      <c r="C432" t="s">
        <v>775</v>
      </c>
      <c r="D432" t="s">
        <v>1350</v>
      </c>
      <c r="E432" t="s">
        <v>1735</v>
      </c>
      <c r="F432" t="s">
        <v>1783</v>
      </c>
      <c r="G432" t="s">
        <v>1839</v>
      </c>
    </row>
    <row r="433" spans="1:7" x14ac:dyDescent="0.2">
      <c r="A433">
        <v>93</v>
      </c>
      <c r="C433" t="s">
        <v>776</v>
      </c>
      <c r="D433" t="s">
        <v>1351</v>
      </c>
      <c r="E433" t="s">
        <v>1735</v>
      </c>
      <c r="F433" t="s">
        <v>1783</v>
      </c>
      <c r="G433" t="s">
        <v>1839</v>
      </c>
    </row>
    <row r="434" spans="1:7" x14ac:dyDescent="0.2">
      <c r="A434">
        <v>94</v>
      </c>
      <c r="C434" t="s">
        <v>777</v>
      </c>
      <c r="D434" t="s">
        <v>1352</v>
      </c>
      <c r="E434" t="s">
        <v>1735</v>
      </c>
      <c r="F434" t="s">
        <v>1783</v>
      </c>
      <c r="G434" t="s">
        <v>1839</v>
      </c>
    </row>
    <row r="435" spans="1:7" x14ac:dyDescent="0.2">
      <c r="A435">
        <v>96</v>
      </c>
      <c r="C435" t="s">
        <v>779</v>
      </c>
      <c r="D435" t="s">
        <v>1354</v>
      </c>
      <c r="E435" t="s">
        <v>1735</v>
      </c>
      <c r="F435" t="s">
        <v>1783</v>
      </c>
      <c r="G435" t="s">
        <v>1839</v>
      </c>
    </row>
    <row r="436" spans="1:7" x14ac:dyDescent="0.2">
      <c r="A436">
        <v>97</v>
      </c>
      <c r="C436" t="s">
        <v>780</v>
      </c>
      <c r="D436" t="s">
        <v>1355</v>
      </c>
      <c r="E436" t="s">
        <v>1735</v>
      </c>
      <c r="F436" t="s">
        <v>1783</v>
      </c>
      <c r="G436" t="s">
        <v>1935</v>
      </c>
    </row>
    <row r="437" spans="1:7" x14ac:dyDescent="0.2">
      <c r="A437">
        <v>100</v>
      </c>
      <c r="C437" t="s">
        <v>784</v>
      </c>
      <c r="D437" t="s">
        <v>1358</v>
      </c>
      <c r="E437" t="s">
        <v>1735</v>
      </c>
      <c r="F437" t="s">
        <v>1783</v>
      </c>
      <c r="G437" t="s">
        <v>1935</v>
      </c>
    </row>
    <row r="438" spans="1:7" x14ac:dyDescent="0.2">
      <c r="A438">
        <v>103</v>
      </c>
      <c r="C438" t="s">
        <v>788</v>
      </c>
      <c r="D438" t="s">
        <v>1361</v>
      </c>
      <c r="E438" t="s">
        <v>1735</v>
      </c>
      <c r="F438" t="s">
        <v>1757</v>
      </c>
      <c r="G438" t="s">
        <v>1757</v>
      </c>
    </row>
    <row r="439" spans="1:7" x14ac:dyDescent="0.2">
      <c r="A439">
        <v>119</v>
      </c>
      <c r="C439" t="s">
        <v>810</v>
      </c>
      <c r="D439" t="s">
        <v>1380</v>
      </c>
      <c r="E439" t="s">
        <v>1731</v>
      </c>
      <c r="F439" t="s">
        <v>1789</v>
      </c>
      <c r="G439" t="s">
        <v>1827</v>
      </c>
    </row>
    <row r="440" spans="1:7" x14ac:dyDescent="0.2">
      <c r="A440">
        <v>128</v>
      </c>
      <c r="C440" t="s">
        <v>821</v>
      </c>
      <c r="D440" t="s">
        <v>1389</v>
      </c>
      <c r="E440" t="s">
        <v>1731</v>
      </c>
      <c r="F440" t="s">
        <v>1789</v>
      </c>
      <c r="G440" t="s">
        <v>1834</v>
      </c>
    </row>
    <row r="441" spans="1:7" x14ac:dyDescent="0.2">
      <c r="A441">
        <v>168</v>
      </c>
      <c r="C441" t="s">
        <v>873</v>
      </c>
      <c r="D441" t="s">
        <v>1432</v>
      </c>
      <c r="E441" t="s">
        <v>1745</v>
      </c>
      <c r="F441" t="s">
        <v>1754</v>
      </c>
      <c r="G441" t="s">
        <v>1837</v>
      </c>
    </row>
    <row r="442" spans="1:7" x14ac:dyDescent="0.2">
      <c r="A442">
        <v>201</v>
      </c>
      <c r="C442" t="s">
        <v>927</v>
      </c>
      <c r="D442" t="s">
        <v>1466</v>
      </c>
      <c r="E442" t="s">
        <v>1745</v>
      </c>
      <c r="F442" t="s">
        <v>1761</v>
      </c>
      <c r="G442" t="s">
        <v>1769</v>
      </c>
    </row>
    <row r="443" spans="1:7" x14ac:dyDescent="0.2">
      <c r="A443">
        <v>242</v>
      </c>
      <c r="C443" t="s">
        <v>977</v>
      </c>
      <c r="D443" t="s">
        <v>1512</v>
      </c>
      <c r="E443" t="s">
        <v>1820</v>
      </c>
      <c r="F443" t="s">
        <v>1821</v>
      </c>
      <c r="G443" t="s">
        <v>1821</v>
      </c>
    </row>
    <row r="444" spans="1:7" x14ac:dyDescent="0.2">
      <c r="A444">
        <v>248</v>
      </c>
      <c r="C444" t="s">
        <v>987</v>
      </c>
      <c r="D444" t="s">
        <v>1520</v>
      </c>
      <c r="E444" t="s">
        <v>1739</v>
      </c>
      <c r="F444" t="s">
        <v>1740</v>
      </c>
      <c r="G444" t="s">
        <v>1740</v>
      </c>
    </row>
    <row r="445" spans="1:7" x14ac:dyDescent="0.2">
      <c r="A445">
        <v>253</v>
      </c>
      <c r="C445" t="s">
        <v>994</v>
      </c>
      <c r="D445" t="s">
        <v>1525</v>
      </c>
      <c r="E445" t="s">
        <v>1739</v>
      </c>
      <c r="F445" t="s">
        <v>1740</v>
      </c>
      <c r="G445" t="s">
        <v>1740</v>
      </c>
    </row>
    <row r="446" spans="1:7" x14ac:dyDescent="0.2">
      <c r="A446">
        <v>261</v>
      </c>
      <c r="C446" t="s">
        <v>1002</v>
      </c>
      <c r="D446" t="s">
        <v>1533</v>
      </c>
      <c r="E446" t="s">
        <v>1739</v>
      </c>
      <c r="F446" t="s">
        <v>1740</v>
      </c>
      <c r="G446" t="s">
        <v>1740</v>
      </c>
    </row>
    <row r="447" spans="1:7" x14ac:dyDescent="0.2">
      <c r="A447">
        <v>262</v>
      </c>
      <c r="C447" t="s">
        <v>1003</v>
      </c>
      <c r="D447" t="s">
        <v>1534</v>
      </c>
      <c r="E447" t="s">
        <v>1739</v>
      </c>
      <c r="F447" t="s">
        <v>1740</v>
      </c>
      <c r="G447" t="s">
        <v>1740</v>
      </c>
    </row>
    <row r="448" spans="1:7" x14ac:dyDescent="0.2">
      <c r="A448">
        <v>269</v>
      </c>
      <c r="C448" t="s">
        <v>1010</v>
      </c>
      <c r="D448" t="s">
        <v>1540</v>
      </c>
      <c r="E448" t="s">
        <v>1739</v>
      </c>
      <c r="F448" t="s">
        <v>1740</v>
      </c>
      <c r="G448" t="s">
        <v>1740</v>
      </c>
    </row>
    <row r="449" spans="1:7" x14ac:dyDescent="0.2">
      <c r="A449">
        <v>270</v>
      </c>
      <c r="C449" t="s">
        <v>1011</v>
      </c>
      <c r="D449" t="s">
        <v>1541</v>
      </c>
      <c r="E449" t="s">
        <v>1739</v>
      </c>
      <c r="F449" t="s">
        <v>1740</v>
      </c>
      <c r="G449" t="s">
        <v>1740</v>
      </c>
    </row>
    <row r="450" spans="1:7" x14ac:dyDescent="0.2">
      <c r="A450">
        <v>272</v>
      </c>
      <c r="C450" t="s">
        <v>1013</v>
      </c>
      <c r="D450" t="s">
        <v>1543</v>
      </c>
      <c r="E450" t="s">
        <v>1739</v>
      </c>
      <c r="F450" t="s">
        <v>1740</v>
      </c>
      <c r="G450" t="s">
        <v>1740</v>
      </c>
    </row>
    <row r="451" spans="1:7" x14ac:dyDescent="0.2">
      <c r="A451">
        <v>280</v>
      </c>
      <c r="C451" t="s">
        <v>1021</v>
      </c>
      <c r="D451" t="s">
        <v>1550</v>
      </c>
      <c r="E451" t="s">
        <v>1739</v>
      </c>
      <c r="F451" t="s">
        <v>1740</v>
      </c>
      <c r="G451" t="s">
        <v>1740</v>
      </c>
    </row>
    <row r="452" spans="1:7" x14ac:dyDescent="0.2">
      <c r="A452">
        <v>284</v>
      </c>
      <c r="C452" t="s">
        <v>1025</v>
      </c>
      <c r="D452" t="s">
        <v>1554</v>
      </c>
      <c r="E452" t="s">
        <v>1739</v>
      </c>
      <c r="F452" t="s">
        <v>1740</v>
      </c>
      <c r="G452" t="s">
        <v>1740</v>
      </c>
    </row>
    <row r="453" spans="1:7" x14ac:dyDescent="0.2">
      <c r="A453">
        <v>286</v>
      </c>
      <c r="C453" t="s">
        <v>1027</v>
      </c>
      <c r="D453" t="s">
        <v>1556</v>
      </c>
      <c r="E453" t="s">
        <v>1739</v>
      </c>
      <c r="F453" t="s">
        <v>1740</v>
      </c>
      <c r="G453" t="s">
        <v>1740</v>
      </c>
    </row>
    <row r="454" spans="1:7" x14ac:dyDescent="0.2">
      <c r="A454">
        <v>287</v>
      </c>
      <c r="C454" t="s">
        <v>1028</v>
      </c>
      <c r="D454" t="s">
        <v>1557</v>
      </c>
      <c r="E454" t="s">
        <v>1739</v>
      </c>
      <c r="F454" t="s">
        <v>1740</v>
      </c>
      <c r="G454" t="s">
        <v>1740</v>
      </c>
    </row>
    <row r="455" spans="1:7" x14ac:dyDescent="0.2">
      <c r="A455">
        <v>289</v>
      </c>
      <c r="C455" t="s">
        <v>1030</v>
      </c>
      <c r="D455" t="s">
        <v>1559</v>
      </c>
      <c r="E455" t="s">
        <v>1739</v>
      </c>
      <c r="F455" t="s">
        <v>1740</v>
      </c>
      <c r="G455" t="s">
        <v>1740</v>
      </c>
    </row>
    <row r="456" spans="1:7" x14ac:dyDescent="0.2">
      <c r="A456">
        <v>290</v>
      </c>
      <c r="C456" t="s">
        <v>1031</v>
      </c>
      <c r="D456" t="s">
        <v>1560</v>
      </c>
      <c r="E456" t="s">
        <v>1739</v>
      </c>
      <c r="F456" t="s">
        <v>1740</v>
      </c>
      <c r="G456" t="s">
        <v>1740</v>
      </c>
    </row>
    <row r="457" spans="1:7" x14ac:dyDescent="0.2">
      <c r="A457">
        <v>294</v>
      </c>
      <c r="C457" t="s">
        <v>1035</v>
      </c>
      <c r="D457" t="s">
        <v>1564</v>
      </c>
      <c r="E457" t="s">
        <v>1739</v>
      </c>
      <c r="F457" t="s">
        <v>1740</v>
      </c>
      <c r="G457" t="s">
        <v>1740</v>
      </c>
    </row>
    <row r="458" spans="1:7" x14ac:dyDescent="0.2">
      <c r="A458">
        <v>299</v>
      </c>
      <c r="C458" t="s">
        <v>1040</v>
      </c>
      <c r="D458" t="s">
        <v>1569</v>
      </c>
      <c r="E458" t="s">
        <v>1739</v>
      </c>
      <c r="F458" t="s">
        <v>1740</v>
      </c>
      <c r="G458" t="s">
        <v>1740</v>
      </c>
    </row>
    <row r="459" spans="1:7" x14ac:dyDescent="0.2">
      <c r="A459">
        <v>301</v>
      </c>
      <c r="C459" t="s">
        <v>1042</v>
      </c>
      <c r="D459" t="s">
        <v>1571</v>
      </c>
      <c r="E459" t="s">
        <v>1739</v>
      </c>
      <c r="F459" t="s">
        <v>1740</v>
      </c>
      <c r="G459" t="s">
        <v>1740</v>
      </c>
    </row>
    <row r="460" spans="1:7" x14ac:dyDescent="0.2">
      <c r="A460">
        <v>302</v>
      </c>
      <c r="C460" t="s">
        <v>1043</v>
      </c>
      <c r="D460" t="s">
        <v>1572</v>
      </c>
      <c r="E460" t="s">
        <v>1739</v>
      </c>
      <c r="F460" t="s">
        <v>1740</v>
      </c>
      <c r="G460" t="s">
        <v>1740</v>
      </c>
    </row>
    <row r="461" spans="1:7" x14ac:dyDescent="0.2">
      <c r="A461">
        <v>310</v>
      </c>
      <c r="C461" t="s">
        <v>1052</v>
      </c>
      <c r="D461" t="s">
        <v>1580</v>
      </c>
      <c r="E461" t="s">
        <v>1739</v>
      </c>
      <c r="F461" t="s">
        <v>1760</v>
      </c>
      <c r="G461" t="s">
        <v>1760</v>
      </c>
    </row>
    <row r="462" spans="1:7" x14ac:dyDescent="0.2">
      <c r="A462">
        <v>334</v>
      </c>
      <c r="C462" t="s">
        <v>1080</v>
      </c>
      <c r="D462" t="s">
        <v>1604</v>
      </c>
      <c r="E462" t="s">
        <v>1728</v>
      </c>
      <c r="F462" t="s">
        <v>1729</v>
      </c>
      <c r="G462" t="s">
        <v>1730</v>
      </c>
    </row>
    <row r="463" spans="1:7" x14ac:dyDescent="0.2">
      <c r="A463">
        <v>340</v>
      </c>
      <c r="C463" t="s">
        <v>1087</v>
      </c>
      <c r="D463" t="s">
        <v>1609</v>
      </c>
      <c r="E463" t="s">
        <v>1728</v>
      </c>
      <c r="F463" t="s">
        <v>1729</v>
      </c>
      <c r="G463" t="s">
        <v>2058</v>
      </c>
    </row>
    <row r="464" spans="1:7" x14ac:dyDescent="0.2">
      <c r="A464">
        <v>341</v>
      </c>
      <c r="C464" t="s">
        <v>1089</v>
      </c>
      <c r="D464" t="s">
        <v>2059</v>
      </c>
      <c r="E464" t="s">
        <v>1728</v>
      </c>
      <c r="F464" t="s">
        <v>1729</v>
      </c>
      <c r="G464" t="s">
        <v>2058</v>
      </c>
    </row>
    <row r="465" spans="1:7" x14ac:dyDescent="0.2">
      <c r="A465">
        <v>342</v>
      </c>
      <c r="C465" t="s">
        <v>1090</v>
      </c>
      <c r="D465" t="s">
        <v>1610</v>
      </c>
      <c r="E465" t="s">
        <v>1728</v>
      </c>
      <c r="F465" t="s">
        <v>1729</v>
      </c>
      <c r="G465" t="s">
        <v>2058</v>
      </c>
    </row>
    <row r="466" spans="1:7" x14ac:dyDescent="0.2">
      <c r="A466">
        <v>343</v>
      </c>
      <c r="C466" t="s">
        <v>1091</v>
      </c>
      <c r="D466" t="s">
        <v>1611</v>
      </c>
      <c r="E466" t="s">
        <v>1728</v>
      </c>
      <c r="F466" t="s">
        <v>1764</v>
      </c>
      <c r="G466" t="s">
        <v>1764</v>
      </c>
    </row>
    <row r="467" spans="1:7" x14ac:dyDescent="0.2">
      <c r="A467">
        <v>344</v>
      </c>
      <c r="C467" t="s">
        <v>1093</v>
      </c>
      <c r="D467" t="s">
        <v>1612</v>
      </c>
      <c r="E467" t="s">
        <v>1728</v>
      </c>
      <c r="F467" t="s">
        <v>1764</v>
      </c>
      <c r="G467" t="s">
        <v>1764</v>
      </c>
    </row>
    <row r="468" spans="1:7" x14ac:dyDescent="0.2">
      <c r="A468">
        <v>345</v>
      </c>
      <c r="C468" t="s">
        <v>1094</v>
      </c>
      <c r="D468" t="s">
        <v>2060</v>
      </c>
      <c r="E468" t="s">
        <v>1728</v>
      </c>
      <c r="F468" t="s">
        <v>1764</v>
      </c>
      <c r="G468" t="s">
        <v>1764</v>
      </c>
    </row>
    <row r="469" spans="1:7" x14ac:dyDescent="0.2">
      <c r="A469">
        <v>346</v>
      </c>
      <c r="C469" t="s">
        <v>1095</v>
      </c>
      <c r="D469" t="s">
        <v>1613</v>
      </c>
      <c r="E469" t="s">
        <v>1728</v>
      </c>
      <c r="F469" t="s">
        <v>1764</v>
      </c>
      <c r="G469" t="s">
        <v>1764</v>
      </c>
    </row>
    <row r="470" spans="1:7" x14ac:dyDescent="0.2">
      <c r="A470">
        <v>347</v>
      </c>
      <c r="C470" t="s">
        <v>1096</v>
      </c>
      <c r="D470" t="s">
        <v>1614</v>
      </c>
      <c r="E470" t="s">
        <v>1728</v>
      </c>
      <c r="F470" t="s">
        <v>1764</v>
      </c>
      <c r="G470" t="s">
        <v>1764</v>
      </c>
    </row>
    <row r="471" spans="1:7" x14ac:dyDescent="0.2">
      <c r="A471">
        <v>348</v>
      </c>
      <c r="C471" t="s">
        <v>1097</v>
      </c>
      <c r="D471" t="s">
        <v>1615</v>
      </c>
      <c r="E471" t="s">
        <v>1728</v>
      </c>
      <c r="F471" t="s">
        <v>1764</v>
      </c>
      <c r="G471" t="s">
        <v>1764</v>
      </c>
    </row>
    <row r="472" spans="1:7" x14ac:dyDescent="0.2">
      <c r="A472">
        <v>350</v>
      </c>
      <c r="C472" t="s">
        <v>1099</v>
      </c>
      <c r="D472" t="s">
        <v>1617</v>
      </c>
      <c r="E472" t="s">
        <v>1728</v>
      </c>
      <c r="F472" t="s">
        <v>1764</v>
      </c>
      <c r="G472" t="s">
        <v>1764</v>
      </c>
    </row>
    <row r="473" spans="1:7" x14ac:dyDescent="0.2">
      <c r="A473">
        <v>351</v>
      </c>
      <c r="C473" t="s">
        <v>1100</v>
      </c>
      <c r="D473" t="s">
        <v>1618</v>
      </c>
      <c r="E473" t="s">
        <v>1728</v>
      </c>
      <c r="F473" t="s">
        <v>1764</v>
      </c>
      <c r="G473" t="s">
        <v>1764</v>
      </c>
    </row>
    <row r="474" spans="1:7" x14ac:dyDescent="0.2">
      <c r="A474">
        <v>352</v>
      </c>
      <c r="C474" t="s">
        <v>1101</v>
      </c>
      <c r="D474" t="s">
        <v>1619</v>
      </c>
      <c r="E474" t="s">
        <v>1728</v>
      </c>
      <c r="F474" t="s">
        <v>1764</v>
      </c>
      <c r="G474" t="s">
        <v>1764</v>
      </c>
    </row>
    <row r="475" spans="1:7" x14ac:dyDescent="0.2">
      <c r="A475">
        <v>353</v>
      </c>
      <c r="C475" t="s">
        <v>1102</v>
      </c>
      <c r="D475" t="s">
        <v>1620</v>
      </c>
      <c r="E475" t="s">
        <v>1728</v>
      </c>
      <c r="F475" t="s">
        <v>1764</v>
      </c>
      <c r="G475" t="s">
        <v>1764</v>
      </c>
    </row>
    <row r="476" spans="1:7" x14ac:dyDescent="0.2">
      <c r="A476">
        <v>354</v>
      </c>
      <c r="C476" t="s">
        <v>1103</v>
      </c>
      <c r="D476" t="s">
        <v>1621</v>
      </c>
      <c r="E476" t="s">
        <v>1728</v>
      </c>
      <c r="F476" t="s">
        <v>1764</v>
      </c>
      <c r="G476" t="s">
        <v>1764</v>
      </c>
    </row>
    <row r="477" spans="1:7" x14ac:dyDescent="0.2">
      <c r="A477">
        <v>356</v>
      </c>
      <c r="C477" t="s">
        <v>1105</v>
      </c>
      <c r="D477" t="s">
        <v>1623</v>
      </c>
      <c r="E477" t="s">
        <v>1728</v>
      </c>
      <c r="F477" t="s">
        <v>1764</v>
      </c>
      <c r="G477" t="s">
        <v>1764</v>
      </c>
    </row>
    <row r="478" spans="1:7" x14ac:dyDescent="0.2">
      <c r="A478">
        <v>357</v>
      </c>
      <c r="C478" t="s">
        <v>1106</v>
      </c>
      <c r="D478" t="s">
        <v>1624</v>
      </c>
      <c r="E478" t="s">
        <v>1728</v>
      </c>
      <c r="F478" t="s">
        <v>1764</v>
      </c>
      <c r="G478" t="s">
        <v>1764</v>
      </c>
    </row>
    <row r="479" spans="1:7" x14ac:dyDescent="0.2">
      <c r="A479">
        <v>358</v>
      </c>
      <c r="C479" t="s">
        <v>1107</v>
      </c>
      <c r="D479" t="s">
        <v>1625</v>
      </c>
      <c r="E479" t="s">
        <v>1728</v>
      </c>
      <c r="F479" t="s">
        <v>1785</v>
      </c>
      <c r="G479" t="s">
        <v>1908</v>
      </c>
    </row>
    <row r="480" spans="1:7" x14ac:dyDescent="0.2">
      <c r="A480">
        <v>359</v>
      </c>
      <c r="C480" t="s">
        <v>1110</v>
      </c>
      <c r="D480" t="s">
        <v>1626</v>
      </c>
      <c r="E480" t="s">
        <v>1728</v>
      </c>
      <c r="F480" t="s">
        <v>1785</v>
      </c>
      <c r="G480" t="s">
        <v>1908</v>
      </c>
    </row>
    <row r="481" spans="1:7" x14ac:dyDescent="0.2">
      <c r="A481">
        <v>392</v>
      </c>
      <c r="C481" t="s">
        <v>1149</v>
      </c>
      <c r="D481" t="s">
        <v>1659</v>
      </c>
      <c r="E481" t="s">
        <v>1728</v>
      </c>
      <c r="F481" t="s">
        <v>2061</v>
      </c>
      <c r="G481" t="s">
        <v>2061</v>
      </c>
    </row>
    <row r="482" spans="1:7" x14ac:dyDescent="0.2">
      <c r="A482">
        <v>393</v>
      </c>
      <c r="C482" t="s">
        <v>1151</v>
      </c>
      <c r="D482" t="s">
        <v>1660</v>
      </c>
      <c r="E482" t="s">
        <v>1728</v>
      </c>
      <c r="F482" t="s">
        <v>2061</v>
      </c>
      <c r="G482" t="s">
        <v>2061</v>
      </c>
    </row>
    <row r="483" spans="1:7" x14ac:dyDescent="0.2">
      <c r="A483">
        <v>394</v>
      </c>
      <c r="C483" t="s">
        <v>1152</v>
      </c>
      <c r="D483" t="s">
        <v>1661</v>
      </c>
      <c r="E483" t="s">
        <v>1728</v>
      </c>
      <c r="F483" t="s">
        <v>2061</v>
      </c>
      <c r="G483" t="s">
        <v>2061</v>
      </c>
    </row>
    <row r="484" spans="1:7" x14ac:dyDescent="0.2">
      <c r="A484">
        <v>401</v>
      </c>
      <c r="C484" t="s">
        <v>1160</v>
      </c>
      <c r="D484" t="s">
        <v>2062</v>
      </c>
      <c r="E484" t="s">
        <v>1749</v>
      </c>
      <c r="F484" t="s">
        <v>1749</v>
      </c>
      <c r="G484" t="s">
        <v>1749</v>
      </c>
    </row>
    <row r="485" spans="1:7" x14ac:dyDescent="0.2">
      <c r="A485">
        <v>407</v>
      </c>
      <c r="C485" t="s">
        <v>1166</v>
      </c>
      <c r="D485" t="s">
        <v>2063</v>
      </c>
      <c r="E485" t="s">
        <v>1749</v>
      </c>
      <c r="F485" t="s">
        <v>1749</v>
      </c>
      <c r="G485" t="s">
        <v>1749</v>
      </c>
    </row>
    <row r="486" spans="1:7" x14ac:dyDescent="0.2">
      <c r="A486">
        <v>408</v>
      </c>
      <c r="C486" t="s">
        <v>1167</v>
      </c>
      <c r="D486" t="s">
        <v>1673</v>
      </c>
      <c r="E486" t="s">
        <v>1749</v>
      </c>
      <c r="F486" t="s">
        <v>1749</v>
      </c>
      <c r="G486" t="s">
        <v>1749</v>
      </c>
    </row>
  </sheetData>
  <autoFilter ref="A1:G486" xr:uid="{00000000-0009-0000-0000-000007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324"/>
  <sheetViews>
    <sheetView zoomScaleNormal="100" workbookViewId="0">
      <selection activeCell="A2" sqref="A2"/>
    </sheetView>
  </sheetViews>
  <sheetFormatPr defaultColWidth="11.5703125" defaultRowHeight="12.75" x14ac:dyDescent="0.2"/>
  <cols>
    <col min="2" max="3" width="59.5703125" customWidth="1"/>
    <col min="4" max="4" width="61" customWidth="1"/>
    <col min="11" max="11" width="16" customWidth="1"/>
    <col min="12" max="12" width="14.140625" customWidth="1"/>
    <col min="13" max="13" width="15.140625" customWidth="1"/>
    <col min="16" max="16" width="20.5703125" customWidth="1"/>
    <col min="17" max="17" width="16.140625" customWidth="1"/>
    <col min="20" max="20" width="13.7109375" customWidth="1"/>
    <col min="21" max="21" width="15.42578125" customWidth="1"/>
    <col min="25" max="25" width="20.7109375" customWidth="1"/>
    <col min="26" max="26" width="18.42578125" customWidth="1"/>
    <col min="27" max="27" width="13" customWidth="1"/>
    <col min="28" max="28" width="22.85546875" customWidth="1"/>
    <col min="29" max="29" width="21.5703125" customWidth="1"/>
    <col min="30" max="30" width="22.42578125" customWidth="1"/>
    <col min="34" max="34" width="20.140625" customWidth="1"/>
  </cols>
  <sheetData>
    <row r="1" spans="1:35" x14ac:dyDescent="0.2">
      <c r="A1" t="s">
        <v>1</v>
      </c>
      <c r="B1" t="s">
        <v>2064</v>
      </c>
      <c r="F1" t="s">
        <v>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527</v>
      </c>
      <c r="AF1" t="s">
        <v>528</v>
      </c>
      <c r="AG1" t="s">
        <v>529</v>
      </c>
      <c r="AH1" t="s">
        <v>530</v>
      </c>
      <c r="AI1" s="17" t="s">
        <v>2065</v>
      </c>
    </row>
    <row r="2" spans="1:35" x14ac:dyDescent="0.2">
      <c r="A2" t="s">
        <v>188</v>
      </c>
      <c r="B2" t="str">
        <f>VLOOKUP(A2, SETORES!$B$2:$G$486, 4)</f>
        <v>SAÚDE</v>
      </c>
      <c r="C2" t="str">
        <f>VLOOKUP(A2, SETORES!$B$2:$G$486, 5)</f>
        <v>SERVIÇOS MÉDICO - HOSPITALARES, ANÁLISES E DIAGNÓSTICOS</v>
      </c>
      <c r="D2" t="str">
        <f>VLOOKUP(A2, SETORES!$B$2:$G$486, 6)</f>
        <v>SERVIÇOS MÉDICO - HOSPITALARES, ANÁLISES E DIAGNÓSTICOS</v>
      </c>
      <c r="F2">
        <v>20</v>
      </c>
      <c r="G2">
        <v>0</v>
      </c>
      <c r="H2">
        <v>-73.27</v>
      </c>
      <c r="I2">
        <v>2.04</v>
      </c>
      <c r="J2">
        <v>0.93</v>
      </c>
      <c r="K2">
        <v>31.73</v>
      </c>
      <c r="L2">
        <v>5.79</v>
      </c>
      <c r="M2">
        <v>-2.87</v>
      </c>
      <c r="N2">
        <v>36.29</v>
      </c>
      <c r="O2">
        <v>46.72</v>
      </c>
      <c r="P2">
        <v>10.43</v>
      </c>
      <c r="Q2">
        <v>0.59</v>
      </c>
      <c r="R2">
        <v>2.1</v>
      </c>
      <c r="S2">
        <v>-29.82</v>
      </c>
      <c r="T2">
        <v>-1.1399999999999999</v>
      </c>
      <c r="U2">
        <v>0.85</v>
      </c>
      <c r="V2">
        <v>-2.79</v>
      </c>
      <c r="W2">
        <v>-1.27</v>
      </c>
      <c r="X2">
        <v>2.7</v>
      </c>
      <c r="Y2">
        <v>0.46</v>
      </c>
      <c r="Z2">
        <v>0.53</v>
      </c>
      <c r="AA2">
        <v>0.44</v>
      </c>
      <c r="AB2">
        <v>3.62</v>
      </c>
      <c r="AC2">
        <v>0</v>
      </c>
      <c r="AD2">
        <v>7175703.8200000003</v>
      </c>
      <c r="AE2">
        <v>9.8000000000000007</v>
      </c>
      <c r="AF2">
        <v>-0.27</v>
      </c>
      <c r="AG2">
        <v>1.44</v>
      </c>
      <c r="AH2">
        <v>2364673391.8400002</v>
      </c>
      <c r="AI2" s="43">
        <f t="shared" ref="AI2:AI33" si="0">IFERROR(H2/AC2, 0)</f>
        <v>0</v>
      </c>
    </row>
    <row r="3" spans="1:35" x14ac:dyDescent="0.2">
      <c r="A3" t="s">
        <v>196</v>
      </c>
      <c r="B3" t="str">
        <f>VLOOKUP(A3, SETORES!$B$2:$G$486, 4)</f>
        <v>FINANCEIRO</v>
      </c>
      <c r="C3" t="str">
        <f>VLOOKUP(A3, SETORES!$B$2:$G$486, 5)</f>
        <v>INTERMEDIÁRIOS FINANCEIROS</v>
      </c>
      <c r="D3" t="str">
        <f>VLOOKUP(A3, SETORES!$B$2:$G$486, 6)</f>
        <v>BANCOS</v>
      </c>
      <c r="F3">
        <v>15.66</v>
      </c>
      <c r="G3">
        <v>7.34</v>
      </c>
      <c r="H3">
        <v>5.68</v>
      </c>
      <c r="I3">
        <v>0.73</v>
      </c>
      <c r="J3">
        <v>0.08</v>
      </c>
      <c r="K3">
        <v>37.270000000000003</v>
      </c>
      <c r="L3">
        <v>26.57</v>
      </c>
      <c r="M3">
        <v>19.79</v>
      </c>
      <c r="N3">
        <v>4.2300000000000004</v>
      </c>
      <c r="O3">
        <v>4.2300000000000004</v>
      </c>
      <c r="P3">
        <v>0</v>
      </c>
      <c r="Q3">
        <v>0</v>
      </c>
      <c r="R3">
        <v>1.1200000000000001</v>
      </c>
      <c r="S3">
        <v>-2.21</v>
      </c>
      <c r="T3">
        <v>-0.08</v>
      </c>
      <c r="U3">
        <v>0.18</v>
      </c>
      <c r="V3">
        <v>12.94</v>
      </c>
      <c r="W3">
        <v>1.4</v>
      </c>
      <c r="X3">
        <v>0</v>
      </c>
      <c r="Y3">
        <v>0.11</v>
      </c>
      <c r="Z3">
        <v>0.89</v>
      </c>
      <c r="AA3">
        <v>7.0000000000000007E-2</v>
      </c>
      <c r="AB3">
        <v>7.15</v>
      </c>
      <c r="AC3">
        <v>9.74</v>
      </c>
      <c r="AD3">
        <v>12087960.359999999</v>
      </c>
      <c r="AE3">
        <v>21.31</v>
      </c>
      <c r="AF3">
        <v>2.76</v>
      </c>
      <c r="AG3">
        <v>0.08</v>
      </c>
      <c r="AH3">
        <v>3542832149.0599999</v>
      </c>
      <c r="AI3" s="43">
        <f t="shared" si="0"/>
        <v>0.58316221765913756</v>
      </c>
    </row>
    <row r="4" spans="1:35" x14ac:dyDescent="0.2">
      <c r="A4" t="s">
        <v>166</v>
      </c>
      <c r="B4" t="str">
        <f>VLOOKUP(A4, SETORES!$B$2:$G$486, 4)</f>
        <v>BENS INDUSTRIAIS</v>
      </c>
      <c r="C4" t="str">
        <f>VLOOKUP(A4, SETORES!$B$2:$G$486, 5)</f>
        <v>MÁQUINAS E EQUIPAMENTOS</v>
      </c>
      <c r="D4" t="str">
        <f>VLOOKUP(A4, SETORES!$B$2:$G$486, 6)</f>
        <v>MÁQ. E EQUIP. INDUSTRIAIS</v>
      </c>
      <c r="F4">
        <v>2.56</v>
      </c>
      <c r="G4">
        <v>0.81</v>
      </c>
      <c r="H4">
        <v>41.39</v>
      </c>
      <c r="I4">
        <v>1.97</v>
      </c>
      <c r="J4">
        <v>0.63</v>
      </c>
      <c r="K4">
        <v>11.08</v>
      </c>
      <c r="L4">
        <v>8.41</v>
      </c>
      <c r="M4">
        <v>2.02</v>
      </c>
      <c r="N4">
        <v>9.94</v>
      </c>
      <c r="O4">
        <v>13.65</v>
      </c>
      <c r="P4">
        <v>3.71</v>
      </c>
      <c r="Q4">
        <v>0.73</v>
      </c>
      <c r="R4">
        <v>0.84</v>
      </c>
      <c r="S4">
        <v>1.59</v>
      </c>
      <c r="T4">
        <v>-1.74</v>
      </c>
      <c r="U4">
        <v>2.65</v>
      </c>
      <c r="V4">
        <v>4.76</v>
      </c>
      <c r="W4">
        <v>1.53</v>
      </c>
      <c r="X4">
        <v>7.66</v>
      </c>
      <c r="Y4">
        <v>0.32</v>
      </c>
      <c r="Z4">
        <v>0.68</v>
      </c>
      <c r="AA4">
        <v>0.76</v>
      </c>
      <c r="AB4">
        <v>0</v>
      </c>
      <c r="AC4">
        <v>0</v>
      </c>
      <c r="AD4">
        <v>6729690.54</v>
      </c>
      <c r="AE4">
        <v>1.3</v>
      </c>
      <c r="AF4">
        <v>0.06</v>
      </c>
      <c r="AG4">
        <v>-0.69</v>
      </c>
      <c r="AH4">
        <v>1961506447.3599999</v>
      </c>
      <c r="AI4" s="43">
        <f t="shared" si="0"/>
        <v>0</v>
      </c>
    </row>
    <row r="5" spans="1:35" x14ac:dyDescent="0.2">
      <c r="A5" t="s">
        <v>184</v>
      </c>
      <c r="B5" t="str">
        <f>VLOOKUP(A5, SETORES!$B$2:$G$486, 4)</f>
        <v>UTILIDADE PÚBLICA</v>
      </c>
      <c r="C5" t="str">
        <f>VLOOKUP(A5, SETORES!$B$2:$G$486, 5)</f>
        <v>ENERGIA ELÉTRICA</v>
      </c>
      <c r="D5" t="str">
        <f>VLOOKUP(A5, SETORES!$B$2:$G$486, 6)</f>
        <v>ENERGIA ELÉTRICA</v>
      </c>
      <c r="F5">
        <v>10.62</v>
      </c>
      <c r="G5">
        <v>0.56999999999999995</v>
      </c>
      <c r="H5">
        <v>10.83</v>
      </c>
      <c r="I5">
        <v>1.6</v>
      </c>
      <c r="J5">
        <v>0.41</v>
      </c>
      <c r="K5">
        <v>22.78</v>
      </c>
      <c r="L5">
        <v>14.53</v>
      </c>
      <c r="M5">
        <v>25.41</v>
      </c>
      <c r="N5">
        <v>18.940000000000001</v>
      </c>
      <c r="O5">
        <v>34.28</v>
      </c>
      <c r="P5">
        <v>15.34</v>
      </c>
      <c r="Q5">
        <v>1.3</v>
      </c>
      <c r="R5">
        <v>2.75</v>
      </c>
      <c r="S5">
        <v>2.8</v>
      </c>
      <c r="T5">
        <v>-0.53</v>
      </c>
      <c r="U5">
        <v>2.91</v>
      </c>
      <c r="V5">
        <v>14.79</v>
      </c>
      <c r="W5">
        <v>3.81</v>
      </c>
      <c r="X5">
        <v>-2.7</v>
      </c>
      <c r="Y5">
        <v>0.26</v>
      </c>
      <c r="Z5">
        <v>0.64</v>
      </c>
      <c r="AA5">
        <v>0.15</v>
      </c>
      <c r="AB5">
        <v>0</v>
      </c>
      <c r="AC5">
        <v>0</v>
      </c>
      <c r="AD5">
        <v>15522311.539999999</v>
      </c>
      <c r="AE5">
        <v>6.63</v>
      </c>
      <c r="AF5">
        <v>0.98</v>
      </c>
      <c r="AG5">
        <v>0</v>
      </c>
      <c r="AH5">
        <v>5240934171.75</v>
      </c>
      <c r="AI5" s="43">
        <f t="shared" si="0"/>
        <v>0</v>
      </c>
    </row>
    <row r="6" spans="1:35" x14ac:dyDescent="0.2">
      <c r="A6" t="s">
        <v>191</v>
      </c>
      <c r="B6" t="str">
        <f>VLOOKUP(A6, SETORES!$B$2:$G$486, 4)</f>
        <v>CONSUMO NÃO CÍCLICO</v>
      </c>
      <c r="C6" t="str">
        <f>VLOOKUP(A6, SETORES!$B$2:$G$486, 5)</f>
        <v>AGROPECUÁRIA</v>
      </c>
      <c r="D6" t="str">
        <f>VLOOKUP(A6, SETORES!$B$2:$G$486, 6)</f>
        <v>AGRICULTURA</v>
      </c>
      <c r="F6">
        <v>22.83</v>
      </c>
      <c r="G6">
        <v>20.309999999999999</v>
      </c>
      <c r="H6">
        <v>2.9</v>
      </c>
      <c r="I6">
        <v>0.95</v>
      </c>
      <c r="J6">
        <v>0.67</v>
      </c>
      <c r="K6">
        <v>39.85</v>
      </c>
      <c r="L6">
        <v>35.81</v>
      </c>
      <c r="M6">
        <v>58.48</v>
      </c>
      <c r="N6">
        <v>4.7300000000000004</v>
      </c>
      <c r="O6">
        <v>4.87</v>
      </c>
      <c r="P6">
        <v>0.14000000000000001</v>
      </c>
      <c r="Q6">
        <v>0.03</v>
      </c>
      <c r="R6">
        <v>1.69</v>
      </c>
      <c r="S6">
        <v>1.64</v>
      </c>
      <c r="T6">
        <v>-1.37</v>
      </c>
      <c r="U6">
        <v>4.91</v>
      </c>
      <c r="V6">
        <v>32.67</v>
      </c>
      <c r="W6">
        <v>23.09</v>
      </c>
      <c r="X6">
        <v>14.65</v>
      </c>
      <c r="Y6">
        <v>0.71</v>
      </c>
      <c r="Z6">
        <v>0.28999999999999998</v>
      </c>
      <c r="AA6">
        <v>0.39</v>
      </c>
      <c r="AB6">
        <v>55.29</v>
      </c>
      <c r="AC6">
        <v>151.66999999999999</v>
      </c>
      <c r="AD6">
        <v>16737003.93</v>
      </c>
      <c r="AE6">
        <v>24.12</v>
      </c>
      <c r="AF6">
        <v>7.88</v>
      </c>
      <c r="AG6">
        <v>0.01</v>
      </c>
      <c r="AH6">
        <v>2343409713.1199999</v>
      </c>
      <c r="AI6" s="43">
        <f t="shared" si="0"/>
        <v>1.9120458891013385E-2</v>
      </c>
    </row>
    <row r="7" spans="1:35" x14ac:dyDescent="0.2">
      <c r="A7" t="s">
        <v>213</v>
      </c>
      <c r="B7" t="str">
        <f>VLOOKUP(A7, SETORES!$B$2:$G$486, 4)</f>
        <v>CONSUMO CÍCLICO</v>
      </c>
      <c r="C7" t="str">
        <f>VLOOKUP(A7, SETORES!$B$2:$G$486, 5)</f>
        <v>COMÉRCIO</v>
      </c>
      <c r="D7" t="str">
        <f>VLOOKUP(A7, SETORES!$B$2:$G$486, 6)</f>
        <v>ELETRODOMÉSTICOS</v>
      </c>
      <c r="F7">
        <v>9.9</v>
      </c>
      <c r="G7">
        <v>13.45</v>
      </c>
      <c r="H7">
        <v>3.49</v>
      </c>
      <c r="I7">
        <v>0.6</v>
      </c>
      <c r="J7">
        <v>0.23</v>
      </c>
      <c r="K7">
        <v>13.72</v>
      </c>
      <c r="L7">
        <v>6.66</v>
      </c>
      <c r="M7">
        <v>4.42</v>
      </c>
      <c r="N7">
        <v>2.3199999999999998</v>
      </c>
      <c r="O7">
        <v>3.04</v>
      </c>
      <c r="P7">
        <v>0.73</v>
      </c>
      <c r="Q7">
        <v>0.19</v>
      </c>
      <c r="R7">
        <v>0.15</v>
      </c>
      <c r="S7">
        <v>1.02</v>
      </c>
      <c r="T7">
        <v>-0.77</v>
      </c>
      <c r="U7">
        <v>1.48</v>
      </c>
      <c r="V7">
        <v>17.239999999999998</v>
      </c>
      <c r="W7">
        <v>6.66</v>
      </c>
      <c r="X7">
        <v>19.899999999999999</v>
      </c>
      <c r="Y7">
        <v>0.39</v>
      </c>
      <c r="Z7">
        <v>0.61</v>
      </c>
      <c r="AA7">
        <v>1.51</v>
      </c>
      <c r="AB7">
        <v>0</v>
      </c>
      <c r="AC7">
        <v>0</v>
      </c>
      <c r="AD7">
        <v>776701.25</v>
      </c>
      <c r="AE7">
        <v>16.45</v>
      </c>
      <c r="AF7">
        <v>2.84</v>
      </c>
      <c r="AG7">
        <v>0.12</v>
      </c>
      <c r="AH7">
        <v>929409202.53999996</v>
      </c>
      <c r="AI7" s="43">
        <f t="shared" si="0"/>
        <v>0</v>
      </c>
    </row>
    <row r="8" spans="1:35" x14ac:dyDescent="0.2">
      <c r="A8" t="s">
        <v>156</v>
      </c>
      <c r="B8" t="str">
        <f>VLOOKUP(A8, SETORES!$B$2:$G$486, 4)</f>
        <v>FINANCEIRO</v>
      </c>
      <c r="C8" t="str">
        <f>VLOOKUP(A8, SETORES!$B$2:$G$486, 5)</f>
        <v>EXPLORAÇÃO DE IMÓVEIS</v>
      </c>
      <c r="D8" t="str">
        <f>VLOOKUP(A8, SETORES!$B$2:$G$486, 6)</f>
        <v>EXPLORAÇÃO DE IMÓVEIS</v>
      </c>
      <c r="F8">
        <v>16.21</v>
      </c>
      <c r="G8">
        <v>2.37</v>
      </c>
      <c r="H8">
        <v>14.91</v>
      </c>
      <c r="I8">
        <v>0.63</v>
      </c>
      <c r="J8">
        <v>0.37</v>
      </c>
      <c r="K8">
        <v>69.41</v>
      </c>
      <c r="L8">
        <v>55.68</v>
      </c>
      <c r="M8">
        <v>28.66</v>
      </c>
      <c r="N8">
        <v>7.68</v>
      </c>
      <c r="O8">
        <v>4.43</v>
      </c>
      <c r="P8">
        <v>-3.24</v>
      </c>
      <c r="Q8">
        <v>-0.27</v>
      </c>
      <c r="R8">
        <v>4.2699999999999996</v>
      </c>
      <c r="S8">
        <v>2.5499999999999998</v>
      </c>
      <c r="T8">
        <v>-0.46</v>
      </c>
      <c r="U8">
        <v>3.64</v>
      </c>
      <c r="V8">
        <v>4.2300000000000004</v>
      </c>
      <c r="W8">
        <v>2.48</v>
      </c>
      <c r="X8">
        <v>6.45</v>
      </c>
      <c r="Y8">
        <v>0.57999999999999996</v>
      </c>
      <c r="Z8">
        <v>0.32</v>
      </c>
      <c r="AA8">
        <v>0.09</v>
      </c>
      <c r="AB8">
        <v>22.33</v>
      </c>
      <c r="AC8">
        <v>24.57</v>
      </c>
      <c r="AD8">
        <v>36609541.140000001</v>
      </c>
      <c r="AE8">
        <v>25.69</v>
      </c>
      <c r="AF8">
        <v>1.0900000000000001</v>
      </c>
      <c r="AG8">
        <v>0.09</v>
      </c>
      <c r="AH8">
        <v>4308176731.3800001</v>
      </c>
      <c r="AI8" s="43">
        <f t="shared" si="0"/>
        <v>0.60683760683760679</v>
      </c>
    </row>
    <row r="9" spans="1:35" x14ac:dyDescent="0.2">
      <c r="A9" t="s">
        <v>179</v>
      </c>
      <c r="B9" t="str">
        <f>VLOOKUP(A9, SETORES!$B$2:$G$486, 4)</f>
        <v>FINANCEIRO</v>
      </c>
      <c r="C9" t="str">
        <f>VLOOKUP(A9, SETORES!$B$2:$G$486, 5)</f>
        <v>EXPLORAÇÃO DE IMÓVEIS</v>
      </c>
      <c r="D9" t="str">
        <f>VLOOKUP(A9, SETORES!$B$2:$G$486, 6)</f>
        <v>EXPLORAÇÃO DE IMÓVEIS</v>
      </c>
      <c r="F9">
        <v>26.4</v>
      </c>
      <c r="G9">
        <v>4.66</v>
      </c>
      <c r="H9">
        <v>6.33</v>
      </c>
      <c r="I9">
        <v>1.0900000000000001</v>
      </c>
      <c r="J9">
        <v>0.28999999999999998</v>
      </c>
      <c r="K9">
        <v>78.2</v>
      </c>
      <c r="L9">
        <v>77.23</v>
      </c>
      <c r="M9">
        <v>24.89</v>
      </c>
      <c r="N9">
        <v>2.04</v>
      </c>
      <c r="O9">
        <v>4.1399999999999997</v>
      </c>
      <c r="P9">
        <v>2.1</v>
      </c>
      <c r="Q9">
        <v>1.1299999999999999</v>
      </c>
      <c r="R9">
        <v>1.57</v>
      </c>
      <c r="S9">
        <v>3.91</v>
      </c>
      <c r="T9">
        <v>-0.35</v>
      </c>
      <c r="U9">
        <v>1.78</v>
      </c>
      <c r="V9">
        <v>17.260000000000002</v>
      </c>
      <c r="W9">
        <v>4.5999999999999996</v>
      </c>
      <c r="X9">
        <v>15.12</v>
      </c>
      <c r="Y9">
        <v>0.27</v>
      </c>
      <c r="Z9">
        <v>0.6</v>
      </c>
      <c r="AA9">
        <v>0.18</v>
      </c>
      <c r="AB9">
        <v>27.49</v>
      </c>
      <c r="AC9">
        <v>31.52</v>
      </c>
      <c r="AD9">
        <v>26071890.640000001</v>
      </c>
      <c r="AE9">
        <v>24.17</v>
      </c>
      <c r="AF9">
        <v>4.17</v>
      </c>
      <c r="AG9">
        <v>0.5</v>
      </c>
      <c r="AH9">
        <v>7736179167.1999998</v>
      </c>
      <c r="AI9" s="43">
        <f t="shared" si="0"/>
        <v>0.2008248730964467</v>
      </c>
    </row>
    <row r="10" spans="1:35" x14ac:dyDescent="0.2">
      <c r="A10" t="s">
        <v>142</v>
      </c>
      <c r="B10" t="str">
        <f>VLOOKUP(A10, SETORES!$B$2:$G$486, 4)</f>
        <v>CONSUMO CÍCLICO</v>
      </c>
      <c r="C10" t="str">
        <f>VLOOKUP(A10, SETORES!$B$2:$G$486, 5)</f>
        <v>COMÉRCIO</v>
      </c>
      <c r="D10" t="str">
        <f>VLOOKUP(A10, SETORES!$B$2:$G$486, 6)</f>
        <v>TECIDOS, VESTUÁRIO E CALÇADOS</v>
      </c>
      <c r="F10">
        <v>1.98</v>
      </c>
      <c r="G10">
        <v>0</v>
      </c>
      <c r="H10">
        <v>-4.5599999999999996</v>
      </c>
      <c r="I10">
        <v>0.62</v>
      </c>
      <c r="J10">
        <v>0.2</v>
      </c>
      <c r="K10">
        <v>44.23</v>
      </c>
      <c r="L10">
        <v>-0.85</v>
      </c>
      <c r="M10">
        <v>-5.52</v>
      </c>
      <c r="N10">
        <v>-29.75</v>
      </c>
      <c r="O10">
        <v>-86.34</v>
      </c>
      <c r="P10">
        <v>-56.59</v>
      </c>
      <c r="Q10">
        <v>1.18</v>
      </c>
      <c r="R10">
        <v>0.25</v>
      </c>
      <c r="S10">
        <v>1.67</v>
      </c>
      <c r="T10">
        <v>-0.41</v>
      </c>
      <c r="U10">
        <v>1.32</v>
      </c>
      <c r="V10">
        <v>-13.62</v>
      </c>
      <c r="W10">
        <v>-4.46</v>
      </c>
      <c r="X10">
        <v>-4.51</v>
      </c>
      <c r="Y10">
        <v>0.33</v>
      </c>
      <c r="Z10">
        <v>0.67</v>
      </c>
      <c r="AA10">
        <v>0.81</v>
      </c>
      <c r="AB10">
        <v>-2.41</v>
      </c>
      <c r="AC10">
        <v>0</v>
      </c>
      <c r="AD10">
        <v>8796581.5399999991</v>
      </c>
      <c r="AE10">
        <v>3.19</v>
      </c>
      <c r="AF10">
        <v>-0.43</v>
      </c>
      <c r="AG10">
        <v>0</v>
      </c>
      <c r="AH10">
        <v>678814428.60000002</v>
      </c>
      <c r="AI10" s="43">
        <f t="shared" si="0"/>
        <v>0</v>
      </c>
    </row>
    <row r="11" spans="1:35" x14ac:dyDescent="0.2">
      <c r="A11" t="s">
        <v>92</v>
      </c>
      <c r="B11" t="str">
        <f>VLOOKUP(A11, SETORES!$B$2:$G$486, 4)</f>
        <v>UTILIDADE PÚBLICA</v>
      </c>
      <c r="C11" t="str">
        <f>VLOOKUP(A11, SETORES!$B$2:$G$486, 5)</f>
        <v>ÁGUA E SANEAMENTO</v>
      </c>
      <c r="D11" t="str">
        <f>VLOOKUP(A11, SETORES!$B$2:$G$486, 6)</f>
        <v>ÁGUA E SANEAMENTO</v>
      </c>
      <c r="F11">
        <v>23.72</v>
      </c>
      <c r="G11">
        <v>1.28</v>
      </c>
      <c r="H11">
        <v>16.829999999999998</v>
      </c>
      <c r="I11">
        <v>2.59</v>
      </c>
      <c r="J11">
        <v>0.45</v>
      </c>
      <c r="K11">
        <v>21.59</v>
      </c>
      <c r="L11">
        <v>16.989999999999998</v>
      </c>
      <c r="M11">
        <v>6.58</v>
      </c>
      <c r="N11">
        <v>6.51</v>
      </c>
      <c r="O11">
        <v>12.02</v>
      </c>
      <c r="P11">
        <v>5.51</v>
      </c>
      <c r="Q11">
        <v>2.19</v>
      </c>
      <c r="R11">
        <v>1.1100000000000001</v>
      </c>
      <c r="S11">
        <v>2.12</v>
      </c>
      <c r="T11">
        <v>-0.73</v>
      </c>
      <c r="U11">
        <v>2.2599999999999998</v>
      </c>
      <c r="V11">
        <v>15.4</v>
      </c>
      <c r="W11">
        <v>2.68</v>
      </c>
      <c r="X11">
        <v>7.1</v>
      </c>
      <c r="Y11">
        <v>0.17</v>
      </c>
      <c r="Z11">
        <v>0.8</v>
      </c>
      <c r="AA11">
        <v>0.41</v>
      </c>
      <c r="AB11">
        <v>0</v>
      </c>
      <c r="AC11">
        <v>0</v>
      </c>
      <c r="AD11">
        <v>32755683.710000001</v>
      </c>
      <c r="AE11">
        <v>9.15</v>
      </c>
      <c r="AF11">
        <v>1.41</v>
      </c>
      <c r="AG11">
        <v>0.12</v>
      </c>
      <c r="AH11">
        <v>2678832147.3600001</v>
      </c>
      <c r="AI11" s="43">
        <f t="shared" si="0"/>
        <v>0</v>
      </c>
    </row>
    <row r="12" spans="1:35" x14ac:dyDescent="0.2">
      <c r="A12" t="s">
        <v>153</v>
      </c>
      <c r="B12" t="str">
        <f>VLOOKUP(A12, SETORES!$B$2:$G$486, 4)</f>
        <v>CONSUMO CÍCLICO</v>
      </c>
      <c r="C12" t="str">
        <f>VLOOKUP(A12, SETORES!$B$2:$G$486, 5)</f>
        <v>DIVERSOS</v>
      </c>
      <c r="D12" t="str">
        <f>VLOOKUP(A12, SETORES!$B$2:$G$486, 6)</f>
        <v>SERVIÇOS EDUCACIONAIS</v>
      </c>
      <c r="F12">
        <v>4.3099999999999996</v>
      </c>
      <c r="G12">
        <v>0</v>
      </c>
      <c r="H12">
        <v>-7.57</v>
      </c>
      <c r="I12">
        <v>0.61</v>
      </c>
      <c r="J12">
        <v>0.16</v>
      </c>
      <c r="K12">
        <v>55.89</v>
      </c>
      <c r="L12">
        <v>11.91</v>
      </c>
      <c r="M12">
        <v>-7.33</v>
      </c>
      <c r="N12">
        <v>4.66</v>
      </c>
      <c r="O12">
        <v>14.6</v>
      </c>
      <c r="P12">
        <v>9.93</v>
      </c>
      <c r="Q12">
        <v>1.3</v>
      </c>
      <c r="R12">
        <v>0.55000000000000004</v>
      </c>
      <c r="S12">
        <v>1.89</v>
      </c>
      <c r="T12">
        <v>-0.2</v>
      </c>
      <c r="U12">
        <v>1.7</v>
      </c>
      <c r="V12">
        <v>-8.06</v>
      </c>
      <c r="W12">
        <v>-2.12</v>
      </c>
      <c r="X12">
        <v>3.79</v>
      </c>
      <c r="Y12">
        <v>0.26</v>
      </c>
      <c r="Z12">
        <v>0.7</v>
      </c>
      <c r="AA12">
        <v>0.28999999999999998</v>
      </c>
      <c r="AB12">
        <v>22.51</v>
      </c>
      <c r="AC12">
        <v>0</v>
      </c>
      <c r="AD12">
        <v>15186995.68</v>
      </c>
      <c r="AE12">
        <v>7.06</v>
      </c>
      <c r="AF12">
        <v>-0.56999999999999995</v>
      </c>
      <c r="AG12">
        <v>0.01</v>
      </c>
      <c r="AH12">
        <v>1740674549.55</v>
      </c>
      <c r="AI12" s="43">
        <f t="shared" si="0"/>
        <v>0</v>
      </c>
    </row>
    <row r="13" spans="1:35" x14ac:dyDescent="0.2">
      <c r="A13" t="s">
        <v>202</v>
      </c>
      <c r="B13" t="str">
        <f>VLOOKUP(A13, SETORES!$B$2:$G$486, 4)</f>
        <v>CONSUMO CÍCLICO</v>
      </c>
      <c r="C13" t="str">
        <f>VLOOKUP(A13, SETORES!$B$2:$G$486, 5)</f>
        <v>DIVERSOS</v>
      </c>
      <c r="D13" t="str">
        <f>VLOOKUP(A13, SETORES!$B$2:$G$486, 6)</f>
        <v>ALUGUEL DE CARROS</v>
      </c>
      <c r="F13">
        <v>11.41</v>
      </c>
      <c r="G13">
        <v>2.25</v>
      </c>
      <c r="H13">
        <v>50.34</v>
      </c>
      <c r="I13">
        <v>3.48</v>
      </c>
      <c r="J13">
        <v>1.23</v>
      </c>
      <c r="K13">
        <v>47.2</v>
      </c>
      <c r="L13">
        <v>32.46</v>
      </c>
      <c r="M13">
        <v>14.69</v>
      </c>
      <c r="N13">
        <v>22.78</v>
      </c>
      <c r="O13">
        <v>25.54</v>
      </c>
      <c r="P13">
        <v>2.75</v>
      </c>
      <c r="Q13">
        <v>0.42</v>
      </c>
      <c r="R13">
        <v>7.4</v>
      </c>
      <c r="S13">
        <v>3.04</v>
      </c>
      <c r="T13">
        <v>-2.52</v>
      </c>
      <c r="U13">
        <v>4.78</v>
      </c>
      <c r="V13">
        <v>6.9</v>
      </c>
      <c r="W13">
        <v>2.44</v>
      </c>
      <c r="X13">
        <v>4.62</v>
      </c>
      <c r="Y13">
        <v>0.35</v>
      </c>
      <c r="Z13">
        <v>0.65</v>
      </c>
      <c r="AA13">
        <v>0.17</v>
      </c>
      <c r="AB13">
        <v>0</v>
      </c>
      <c r="AC13">
        <v>0</v>
      </c>
      <c r="AD13">
        <v>4665366.07</v>
      </c>
      <c r="AE13">
        <v>3.28</v>
      </c>
      <c r="AF13">
        <v>0.23</v>
      </c>
      <c r="AG13">
        <v>0.2</v>
      </c>
      <c r="AH13">
        <v>3945116134.6100001</v>
      </c>
      <c r="AI13" s="43">
        <f t="shared" si="0"/>
        <v>0</v>
      </c>
    </row>
    <row r="14" spans="1:35" x14ac:dyDescent="0.2">
      <c r="A14" t="s">
        <v>124</v>
      </c>
      <c r="B14" t="str">
        <f>VLOOKUP(A14, SETORES!$B$2:$G$486, 4)</f>
        <v>CONSUMO CÍCLICO</v>
      </c>
      <c r="C14" t="str">
        <f>VLOOKUP(A14, SETORES!$B$2:$G$486, 5)</f>
        <v>COMÉRCIO</v>
      </c>
      <c r="D14" t="str">
        <f>VLOOKUP(A14, SETORES!$B$2:$G$486, 6)</f>
        <v>TECIDOS, VESTUÁRIO E CALÇADOS</v>
      </c>
      <c r="F14">
        <v>69.17</v>
      </c>
      <c r="G14">
        <v>2.4500000000000002</v>
      </c>
      <c r="H14">
        <v>17.13</v>
      </c>
      <c r="I14">
        <v>3.04</v>
      </c>
      <c r="J14">
        <v>1.89</v>
      </c>
      <c r="K14">
        <v>52.81</v>
      </c>
      <c r="L14">
        <v>16.73</v>
      </c>
      <c r="M14">
        <v>11.78</v>
      </c>
      <c r="N14">
        <v>12.06</v>
      </c>
      <c r="O14">
        <v>11.38</v>
      </c>
      <c r="P14">
        <v>-0.68</v>
      </c>
      <c r="Q14">
        <v>-0.17</v>
      </c>
      <c r="R14">
        <v>2.02</v>
      </c>
      <c r="S14">
        <v>9.0399999999999991</v>
      </c>
      <c r="T14">
        <v>-3.97</v>
      </c>
      <c r="U14">
        <v>1.66</v>
      </c>
      <c r="V14">
        <v>17.75</v>
      </c>
      <c r="W14">
        <v>11.01</v>
      </c>
      <c r="X14">
        <v>18.91</v>
      </c>
      <c r="Y14">
        <v>0.62</v>
      </c>
      <c r="Z14">
        <v>0.38</v>
      </c>
      <c r="AA14">
        <v>0.94</v>
      </c>
      <c r="AB14">
        <v>18.73</v>
      </c>
      <c r="AC14">
        <v>30.72</v>
      </c>
      <c r="AD14">
        <v>71325386.180000007</v>
      </c>
      <c r="AE14">
        <v>22.75</v>
      </c>
      <c r="AF14">
        <v>4.04</v>
      </c>
      <c r="AG14">
        <v>0.01</v>
      </c>
      <c r="AH14">
        <v>7594604468.2299995</v>
      </c>
      <c r="AI14" s="43">
        <f t="shared" si="0"/>
        <v>0.5576171875</v>
      </c>
    </row>
    <row r="15" spans="1:35" x14ac:dyDescent="0.2">
      <c r="A15" t="s">
        <v>66</v>
      </c>
      <c r="B15" t="str">
        <f>VLOOKUP(A15, SETORES!$B$2:$G$486, 4)</f>
        <v>BENS INDUSTRIAIS</v>
      </c>
      <c r="C15" t="str">
        <f>VLOOKUP(A15, SETORES!$B$2:$G$486, 5)</f>
        <v>TRANSPORTE</v>
      </c>
      <c r="D15" t="str">
        <f>VLOOKUP(A15, SETORES!$B$2:$G$486, 6)</f>
        <v>TRANSPORTE AÉREO</v>
      </c>
      <c r="F15">
        <v>11.51</v>
      </c>
      <c r="G15">
        <v>0</v>
      </c>
      <c r="H15">
        <v>11.73</v>
      </c>
      <c r="I15">
        <v>-0.93</v>
      </c>
      <c r="J15">
        <v>0.82</v>
      </c>
      <c r="K15">
        <v>17.86</v>
      </c>
      <c r="L15">
        <v>1.33</v>
      </c>
      <c r="M15">
        <v>10.94</v>
      </c>
      <c r="N15">
        <v>96.46</v>
      </c>
      <c r="O15">
        <v>158.15</v>
      </c>
      <c r="P15">
        <v>131.61000000000001</v>
      </c>
      <c r="Q15">
        <v>0</v>
      </c>
      <c r="R15">
        <v>1.28</v>
      </c>
      <c r="S15">
        <v>-2.15</v>
      </c>
      <c r="T15">
        <v>-1.1399999999999999</v>
      </c>
      <c r="U15">
        <v>0.43</v>
      </c>
      <c r="V15">
        <v>-7.93</v>
      </c>
      <c r="W15">
        <v>6.97</v>
      </c>
      <c r="X15">
        <v>2.48</v>
      </c>
      <c r="Y15">
        <v>-0.88</v>
      </c>
      <c r="Z15">
        <v>1.88</v>
      </c>
      <c r="AA15">
        <v>0.64</v>
      </c>
      <c r="AB15">
        <v>8.3800000000000008</v>
      </c>
      <c r="AC15">
        <v>0</v>
      </c>
      <c r="AD15">
        <v>152808095.18000001</v>
      </c>
      <c r="AE15">
        <v>-12.37</v>
      </c>
      <c r="AF15">
        <v>0.98</v>
      </c>
      <c r="AG15">
        <v>-0.1</v>
      </c>
      <c r="AH15">
        <v>4005238966.48</v>
      </c>
      <c r="AI15" s="43">
        <f t="shared" si="0"/>
        <v>0</v>
      </c>
    </row>
    <row r="16" spans="1:35" x14ac:dyDescent="0.2">
      <c r="A16" t="s">
        <v>104</v>
      </c>
      <c r="B16" t="str">
        <f>VLOOKUP(A16, SETORES!$B$2:$G$486, 4)</f>
        <v>BENS INDUSTRIAIS</v>
      </c>
      <c r="C16" t="str">
        <f>VLOOKUP(A16, SETORES!$B$2:$G$486, 5)</f>
        <v>MÁQUINAS E EQUIPAMENTOS</v>
      </c>
      <c r="D16" t="str">
        <f>VLOOKUP(A16, SETORES!$B$2:$G$486, 6)</f>
        <v>MÁQ. E EQUIP. INDUSTRIAIS</v>
      </c>
      <c r="F16">
        <v>14.15</v>
      </c>
      <c r="G16">
        <v>4.88</v>
      </c>
      <c r="H16">
        <v>18.93</v>
      </c>
      <c r="I16">
        <v>13.14</v>
      </c>
      <c r="J16">
        <v>0.43</v>
      </c>
      <c r="K16">
        <v>17.350000000000001</v>
      </c>
      <c r="L16">
        <v>7.73</v>
      </c>
      <c r="M16">
        <v>1.6</v>
      </c>
      <c r="N16">
        <v>3.92</v>
      </c>
      <c r="O16">
        <v>6.7</v>
      </c>
      <c r="P16">
        <v>2.78</v>
      </c>
      <c r="Q16">
        <v>9.33</v>
      </c>
      <c r="R16">
        <v>0.3</v>
      </c>
      <c r="S16">
        <v>1.32</v>
      </c>
      <c r="T16">
        <v>-1.36</v>
      </c>
      <c r="U16">
        <v>1.9</v>
      </c>
      <c r="V16">
        <v>69.39</v>
      </c>
      <c r="W16">
        <v>2.2599999999999998</v>
      </c>
      <c r="X16">
        <v>13.65</v>
      </c>
      <c r="Y16">
        <v>0.03</v>
      </c>
      <c r="Z16">
        <v>0.97</v>
      </c>
      <c r="AA16">
        <v>1.41</v>
      </c>
      <c r="AB16">
        <v>22.82</v>
      </c>
      <c r="AC16">
        <v>18.43</v>
      </c>
      <c r="AD16">
        <v>81323943.180000007</v>
      </c>
      <c r="AE16">
        <v>1.08</v>
      </c>
      <c r="AF16">
        <v>0.75</v>
      </c>
      <c r="AG16">
        <v>-0.56000000000000005</v>
      </c>
      <c r="AH16">
        <v>8593060209.0499992</v>
      </c>
      <c r="AI16" s="43">
        <f t="shared" si="0"/>
        <v>1.0271296798697775</v>
      </c>
    </row>
    <row r="17" spans="1:37" x14ac:dyDescent="0.2">
      <c r="A17" t="s">
        <v>176</v>
      </c>
      <c r="B17" t="str">
        <f>VLOOKUP(A17, SETORES!$B$2:$G$486, 4)</f>
        <v>CONSUMO CÍCLICO</v>
      </c>
      <c r="C17" t="str">
        <f>VLOOKUP(A17, SETORES!$B$2:$G$486, 5)</f>
        <v>HOTEIS E RESTAURANTES</v>
      </c>
      <c r="D17" t="str">
        <f>VLOOKUP(A17, SETORES!$B$2:$G$486, 6)</f>
        <v>RESTAURANTE E SIMILARES</v>
      </c>
      <c r="F17">
        <v>5.72</v>
      </c>
      <c r="G17">
        <v>0</v>
      </c>
      <c r="H17">
        <v>-11.03</v>
      </c>
      <c r="I17">
        <v>1.03</v>
      </c>
      <c r="J17">
        <v>0.42</v>
      </c>
      <c r="K17">
        <v>63.43</v>
      </c>
      <c r="L17">
        <v>-1.58</v>
      </c>
      <c r="M17">
        <v>-4.7699999999999996</v>
      </c>
      <c r="N17">
        <v>-33.270000000000003</v>
      </c>
      <c r="O17">
        <v>-42.1</v>
      </c>
      <c r="P17">
        <v>-8.83</v>
      </c>
      <c r="Q17">
        <v>0.27</v>
      </c>
      <c r="R17">
        <v>0.53</v>
      </c>
      <c r="S17">
        <v>-51.89</v>
      </c>
      <c r="T17">
        <v>-0.53</v>
      </c>
      <c r="U17">
        <v>0.96</v>
      </c>
      <c r="V17">
        <v>-9.31</v>
      </c>
      <c r="W17">
        <v>-3.83</v>
      </c>
      <c r="X17">
        <v>-2.37</v>
      </c>
      <c r="Y17">
        <v>0.41</v>
      </c>
      <c r="Z17">
        <v>0.59</v>
      </c>
      <c r="AA17">
        <v>0.8</v>
      </c>
      <c r="AB17">
        <v>14.59</v>
      </c>
      <c r="AC17">
        <v>0</v>
      </c>
      <c r="AD17">
        <v>9028734.8200000003</v>
      </c>
      <c r="AE17">
        <v>5.57</v>
      </c>
      <c r="AF17">
        <v>-0.52</v>
      </c>
      <c r="AG17">
        <v>0.15</v>
      </c>
      <c r="AH17">
        <v>1575033156.8399999</v>
      </c>
      <c r="AI17" s="43">
        <f t="shared" si="0"/>
        <v>0</v>
      </c>
    </row>
    <row r="18" spans="1:37" x14ac:dyDescent="0.2">
      <c r="A18" t="s">
        <v>206</v>
      </c>
      <c r="B18" t="str">
        <f>VLOOKUP(A18, SETORES!$B$2:$G$486, 4)</f>
        <v>CONSUMO CÍCLICO</v>
      </c>
      <c r="C18" t="str">
        <f>VLOOKUP(A18, SETORES!$B$2:$G$486, 5)</f>
        <v>HOTEIS E RESTAURANTES</v>
      </c>
      <c r="D18" t="str">
        <f>VLOOKUP(A18, SETORES!$B$2:$G$486, 6)</f>
        <v>RESTAURANTE E SIMILARES</v>
      </c>
      <c r="F18">
        <v>26.22</v>
      </c>
      <c r="G18">
        <v>2.8</v>
      </c>
      <c r="H18">
        <v>15.65</v>
      </c>
      <c r="I18">
        <v>2.83</v>
      </c>
      <c r="J18">
        <v>2.0499999999999998</v>
      </c>
      <c r="K18">
        <v>48.5</v>
      </c>
      <c r="L18">
        <v>32.75</v>
      </c>
      <c r="M18">
        <v>22.2</v>
      </c>
      <c r="N18">
        <v>10.61</v>
      </c>
      <c r="O18">
        <v>9.51</v>
      </c>
      <c r="P18">
        <v>-1.1000000000000001</v>
      </c>
      <c r="Q18">
        <v>-0.28999999999999998</v>
      </c>
      <c r="R18">
        <v>3.47</v>
      </c>
      <c r="S18">
        <v>3.52</v>
      </c>
      <c r="T18">
        <v>-7.17</v>
      </c>
      <c r="U18">
        <v>5.42</v>
      </c>
      <c r="V18">
        <v>18.07</v>
      </c>
      <c r="W18">
        <v>13.08</v>
      </c>
      <c r="X18">
        <v>15.3</v>
      </c>
      <c r="Y18">
        <v>0.72</v>
      </c>
      <c r="Z18">
        <v>0.28000000000000003</v>
      </c>
      <c r="AA18">
        <v>0.59</v>
      </c>
      <c r="AB18">
        <v>0</v>
      </c>
      <c r="AC18">
        <v>0</v>
      </c>
      <c r="AD18">
        <v>11009349.960000001</v>
      </c>
      <c r="AE18">
        <v>9.27</v>
      </c>
      <c r="AF18">
        <v>1.68</v>
      </c>
      <c r="AG18">
        <v>-5.65</v>
      </c>
      <c r="AH18">
        <v>4703709080.5799999</v>
      </c>
      <c r="AI18" s="43">
        <f t="shared" si="0"/>
        <v>0</v>
      </c>
    </row>
    <row r="19" spans="1:37" x14ac:dyDescent="0.2">
      <c r="A19" t="s">
        <v>251</v>
      </c>
      <c r="B19" t="str">
        <f>VLOOKUP(A19, SETORES!$B$2:$G$486, 4)</f>
        <v>FINANCEIRO</v>
      </c>
      <c r="C19" t="str">
        <f>VLOOKUP(A19, SETORES!$B$2:$G$486, 5)</f>
        <v>INTERMEDIÁRIOS FINANCEIROS</v>
      </c>
      <c r="D19" t="str">
        <f>VLOOKUP(A19, SETORES!$B$2:$G$486, 6)</f>
        <v>BANCOS</v>
      </c>
      <c r="F19">
        <v>2.39</v>
      </c>
      <c r="G19">
        <v>13.2</v>
      </c>
      <c r="H19">
        <v>7.13</v>
      </c>
      <c r="I19">
        <v>0.37</v>
      </c>
      <c r="J19">
        <v>0.04</v>
      </c>
      <c r="K19">
        <v>29.5</v>
      </c>
      <c r="L19">
        <v>-0.51</v>
      </c>
      <c r="M19">
        <v>3.95</v>
      </c>
      <c r="N19">
        <v>-55.15</v>
      </c>
      <c r="O19">
        <v>-55.15</v>
      </c>
      <c r="P19">
        <v>0</v>
      </c>
      <c r="Q19">
        <v>0</v>
      </c>
      <c r="R19">
        <v>0.28000000000000003</v>
      </c>
      <c r="S19">
        <v>0</v>
      </c>
      <c r="T19">
        <v>-0.04</v>
      </c>
      <c r="U19">
        <v>0</v>
      </c>
      <c r="V19">
        <v>5.2</v>
      </c>
      <c r="W19">
        <v>0.56999999999999995</v>
      </c>
      <c r="X19">
        <v>0</v>
      </c>
      <c r="Y19">
        <v>0.11</v>
      </c>
      <c r="Z19">
        <v>0.89</v>
      </c>
      <c r="AA19">
        <v>0.15</v>
      </c>
      <c r="AB19">
        <v>13.33</v>
      </c>
      <c r="AC19">
        <v>0.08</v>
      </c>
      <c r="AD19">
        <v>1679326.96</v>
      </c>
      <c r="AE19">
        <v>6.44</v>
      </c>
      <c r="AF19">
        <v>0.34</v>
      </c>
      <c r="AG19">
        <v>-0.2</v>
      </c>
      <c r="AH19">
        <v>1393925462.29</v>
      </c>
      <c r="AI19" s="43">
        <f t="shared" si="0"/>
        <v>89.125</v>
      </c>
    </row>
    <row r="20" spans="1:37" x14ac:dyDescent="0.2">
      <c r="A20" t="s">
        <v>177</v>
      </c>
      <c r="B20" t="str">
        <f>VLOOKUP(A20, SETORES!$B$2:$G$486, 4)</f>
        <v>TECNOLOGIA DA INFORMAÇÃO</v>
      </c>
      <c r="C20" t="str">
        <f>VLOOKUP(A20, SETORES!$B$2:$G$486, 5)</f>
        <v>PROGRAMAS E SERVIÇOS</v>
      </c>
      <c r="D20" t="str">
        <f>VLOOKUP(A20, SETORES!$B$2:$G$486, 6)</f>
        <v>PROGRAMAS E SERVIÇOS</v>
      </c>
      <c r="F20">
        <v>10.99</v>
      </c>
      <c r="G20">
        <v>1.84</v>
      </c>
      <c r="H20">
        <v>12.12</v>
      </c>
      <c r="I20">
        <v>0.98</v>
      </c>
      <c r="J20">
        <v>0.71</v>
      </c>
      <c r="K20">
        <v>27.67</v>
      </c>
      <c r="L20">
        <v>11.03</v>
      </c>
      <c r="M20">
        <v>10.24</v>
      </c>
      <c r="N20">
        <v>11.25</v>
      </c>
      <c r="O20">
        <v>5.32</v>
      </c>
      <c r="P20">
        <v>-5.93</v>
      </c>
      <c r="Q20">
        <v>-0.52</v>
      </c>
      <c r="R20">
        <v>1.24</v>
      </c>
      <c r="S20">
        <v>1.74</v>
      </c>
      <c r="T20">
        <v>-1.96</v>
      </c>
      <c r="U20">
        <v>2.77</v>
      </c>
      <c r="V20">
        <v>8.08</v>
      </c>
      <c r="W20">
        <v>5.86</v>
      </c>
      <c r="X20">
        <v>5.04</v>
      </c>
      <c r="Y20">
        <v>0.73</v>
      </c>
      <c r="Z20">
        <v>0.27</v>
      </c>
      <c r="AA20">
        <v>0.56999999999999995</v>
      </c>
      <c r="AB20">
        <v>0</v>
      </c>
      <c r="AC20">
        <v>0</v>
      </c>
      <c r="AD20">
        <v>6606207.5</v>
      </c>
      <c r="AE20">
        <v>11.23</v>
      </c>
      <c r="AF20">
        <v>0.91</v>
      </c>
      <c r="AG20">
        <v>0.27</v>
      </c>
      <c r="AH20">
        <v>999090921.08000004</v>
      </c>
      <c r="AI20" s="43">
        <f t="shared" si="0"/>
        <v>0</v>
      </c>
    </row>
    <row r="21" spans="1:37" x14ac:dyDescent="0.2">
      <c r="A21" t="s">
        <v>209</v>
      </c>
      <c r="B21" t="str">
        <f>VLOOKUP(A21, SETORES!$B$2:$G$486, 4)</f>
        <v>FINANCEIRO</v>
      </c>
      <c r="C21" t="str">
        <f>VLOOKUP(A21, SETORES!$B$2:$G$486, 5)</f>
        <v>SERVIÇOS FINANCEIROS DIVERSOS</v>
      </c>
      <c r="D21" t="str">
        <f>VLOOKUP(A21, SETORES!$B$2:$G$486, 6)</f>
        <v>SERVIÇOS FINANCEIROS DIVERSOS</v>
      </c>
      <c r="F21">
        <v>5.36</v>
      </c>
      <c r="G21">
        <v>1.48</v>
      </c>
      <c r="H21">
        <v>13.5</v>
      </c>
      <c r="I21">
        <v>1.41</v>
      </c>
      <c r="J21">
        <v>1.1499999999999999</v>
      </c>
      <c r="K21">
        <v>51.84</v>
      </c>
      <c r="L21">
        <v>5.18</v>
      </c>
      <c r="M21">
        <v>22.01</v>
      </c>
      <c r="N21">
        <v>57.37</v>
      </c>
      <c r="O21">
        <v>33.64</v>
      </c>
      <c r="P21">
        <v>-23.73</v>
      </c>
      <c r="Q21">
        <v>-0.57999999999999996</v>
      </c>
      <c r="R21">
        <v>2.97</v>
      </c>
      <c r="S21">
        <v>2.33</v>
      </c>
      <c r="T21">
        <v>-2.69</v>
      </c>
      <c r="U21">
        <v>6.96</v>
      </c>
      <c r="V21">
        <v>10.42</v>
      </c>
      <c r="W21">
        <v>8.48</v>
      </c>
      <c r="X21">
        <v>-1.28</v>
      </c>
      <c r="Y21">
        <v>0.81</v>
      </c>
      <c r="Z21">
        <v>0.19</v>
      </c>
      <c r="AA21">
        <v>0.39</v>
      </c>
      <c r="AB21">
        <v>6.65</v>
      </c>
      <c r="AC21">
        <v>0</v>
      </c>
      <c r="AD21">
        <v>9084880.9600000009</v>
      </c>
      <c r="AE21">
        <v>3.81</v>
      </c>
      <c r="AF21">
        <v>0.4</v>
      </c>
      <c r="AG21">
        <v>0.04</v>
      </c>
      <c r="AH21">
        <v>2850616823.9200001</v>
      </c>
      <c r="AI21" s="43">
        <f t="shared" si="0"/>
        <v>0</v>
      </c>
    </row>
    <row r="22" spans="1:37" x14ac:dyDescent="0.2">
      <c r="A22" t="s">
        <v>80</v>
      </c>
      <c r="B22" t="str">
        <f>VLOOKUP(A22, SETORES!$B$2:$G$486, 4)</f>
        <v>FINANCEIRO</v>
      </c>
      <c r="C22" t="str">
        <f>VLOOKUP(A22, SETORES!$B$2:$G$486, 5)</f>
        <v>EXPLORAÇÃO DE IMÓVEIS</v>
      </c>
      <c r="D22" t="str">
        <f>VLOOKUP(A22, SETORES!$B$2:$G$486, 6)</f>
        <v>EXPLORAÇÃO DE IMÓVEIS</v>
      </c>
      <c r="F22">
        <v>7.61</v>
      </c>
      <c r="G22">
        <v>0.7</v>
      </c>
      <c r="H22">
        <v>31.12</v>
      </c>
      <c r="I22">
        <v>0.57999999999999996</v>
      </c>
      <c r="J22">
        <v>0.32</v>
      </c>
      <c r="K22">
        <v>90.34</v>
      </c>
      <c r="L22">
        <v>51.9</v>
      </c>
      <c r="M22">
        <v>16.52</v>
      </c>
      <c r="N22">
        <v>9.9</v>
      </c>
      <c r="O22">
        <v>13.85</v>
      </c>
      <c r="P22">
        <v>3.95</v>
      </c>
      <c r="Q22">
        <v>0.23</v>
      </c>
      <c r="R22">
        <v>5.14</v>
      </c>
      <c r="S22">
        <v>7.26</v>
      </c>
      <c r="T22">
        <v>-0.36</v>
      </c>
      <c r="U22">
        <v>1.85</v>
      </c>
      <c r="V22">
        <v>1.87</v>
      </c>
      <c r="W22">
        <v>1.04</v>
      </c>
      <c r="X22">
        <v>3.66</v>
      </c>
      <c r="Y22">
        <v>0.56000000000000005</v>
      </c>
      <c r="Z22">
        <v>0.42</v>
      </c>
      <c r="AA22">
        <v>0.06</v>
      </c>
      <c r="AB22">
        <v>-2.54</v>
      </c>
      <c r="AC22">
        <v>3.41</v>
      </c>
      <c r="AD22">
        <v>93926607.959999993</v>
      </c>
      <c r="AE22">
        <v>13.09</v>
      </c>
      <c r="AF22">
        <v>0.24</v>
      </c>
      <c r="AG22">
        <v>-0.2</v>
      </c>
      <c r="AH22">
        <v>6303164257.2399998</v>
      </c>
      <c r="AI22" s="43">
        <f t="shared" si="0"/>
        <v>9.1260997067448688</v>
      </c>
    </row>
    <row r="23" spans="1:37" x14ac:dyDescent="0.2">
      <c r="A23" t="s">
        <v>168</v>
      </c>
      <c r="B23" t="str">
        <f>VLOOKUP(A23, SETORES!$B$2:$G$486, 4)</f>
        <v>FINANCEIRO</v>
      </c>
      <c r="C23" t="str">
        <f>VLOOKUP(A23, SETORES!$B$2:$G$486, 5)</f>
        <v>EXPLORAÇÃO DE IMÓVEIS</v>
      </c>
      <c r="D23" t="str">
        <f>VLOOKUP(A23, SETORES!$B$2:$G$486, 6)</f>
        <v>EXPLORAÇÃO DE IMÓVEIS</v>
      </c>
      <c r="F23">
        <v>8.4499999999999993</v>
      </c>
      <c r="G23">
        <v>1.25</v>
      </c>
      <c r="H23">
        <v>-330.53</v>
      </c>
      <c r="I23">
        <v>0.56999999999999995</v>
      </c>
      <c r="J23">
        <v>0.35</v>
      </c>
      <c r="K23">
        <v>100</v>
      </c>
      <c r="L23">
        <v>58.52</v>
      </c>
      <c r="M23">
        <v>-3.71</v>
      </c>
      <c r="N23">
        <v>20.93</v>
      </c>
      <c r="O23">
        <v>31.75</v>
      </c>
      <c r="P23">
        <v>10.82</v>
      </c>
      <c r="Q23">
        <v>0.28999999999999998</v>
      </c>
      <c r="R23">
        <v>12.25</v>
      </c>
      <c r="S23">
        <v>17.079999999999998</v>
      </c>
      <c r="T23">
        <v>-0.39</v>
      </c>
      <c r="U23">
        <v>1.31</v>
      </c>
      <c r="V23">
        <v>-0.17</v>
      </c>
      <c r="W23">
        <v>-0.11</v>
      </c>
      <c r="X23">
        <v>1.55</v>
      </c>
      <c r="Y23">
        <v>0.63</v>
      </c>
      <c r="Z23">
        <v>0.37</v>
      </c>
      <c r="AA23">
        <v>0.03</v>
      </c>
      <c r="AB23">
        <v>-6.86</v>
      </c>
      <c r="AC23">
        <v>0</v>
      </c>
      <c r="AD23">
        <v>19021151.07</v>
      </c>
      <c r="AE23">
        <v>14.92</v>
      </c>
      <c r="AF23">
        <v>-0.03</v>
      </c>
      <c r="AG23">
        <v>3.12</v>
      </c>
      <c r="AH23">
        <v>4006649439.6500001</v>
      </c>
      <c r="AI23" s="43">
        <f t="shared" si="0"/>
        <v>0</v>
      </c>
    </row>
    <row r="24" spans="1:37" x14ac:dyDescent="0.2">
      <c r="A24" t="s">
        <v>180</v>
      </c>
      <c r="B24" t="str">
        <f>VLOOKUP(A24, SETORES!$B$2:$G$486, 4)</f>
        <v>TECNOLOGIA DA INFORMAÇÃO</v>
      </c>
      <c r="C24" t="str">
        <f>VLOOKUP(A24, SETORES!$B$2:$G$486, 5)</f>
        <v>PROGRAMAS E SERVIÇOS</v>
      </c>
      <c r="D24" t="str">
        <f>VLOOKUP(A24, SETORES!$B$2:$G$486, 6)</f>
        <v>PROGRAMAS E SERVIÇOS</v>
      </c>
      <c r="F24">
        <v>9.36</v>
      </c>
      <c r="G24">
        <v>12.55</v>
      </c>
      <c r="H24">
        <v>4.8600000000000003</v>
      </c>
      <c r="I24">
        <v>0.43</v>
      </c>
      <c r="J24">
        <v>0.04</v>
      </c>
      <c r="K24">
        <v>49.55</v>
      </c>
      <c r="L24">
        <v>8.92</v>
      </c>
      <c r="M24">
        <v>8.7899999999999991</v>
      </c>
      <c r="N24">
        <v>4.78</v>
      </c>
      <c r="O24">
        <v>5.3</v>
      </c>
      <c r="P24">
        <v>0</v>
      </c>
      <c r="Q24">
        <v>0</v>
      </c>
      <c r="R24">
        <v>0.43</v>
      </c>
      <c r="S24">
        <v>0.53</v>
      </c>
      <c r="T24">
        <v>-0.04</v>
      </c>
      <c r="U24">
        <v>5.13</v>
      </c>
      <c r="V24">
        <v>8.77</v>
      </c>
      <c r="W24">
        <v>0.75</v>
      </c>
      <c r="X24">
        <v>0</v>
      </c>
      <c r="Y24">
        <v>0.09</v>
      </c>
      <c r="Z24">
        <v>0.91</v>
      </c>
      <c r="AA24">
        <v>0.09</v>
      </c>
      <c r="AB24">
        <v>-5.99</v>
      </c>
      <c r="AC24">
        <v>1.6</v>
      </c>
      <c r="AD24">
        <v>21923613.57</v>
      </c>
      <c r="AE24">
        <v>21.97</v>
      </c>
      <c r="AF24">
        <v>1.93</v>
      </c>
      <c r="AG24">
        <v>0.92</v>
      </c>
      <c r="AH24">
        <v>4238130786.7199998</v>
      </c>
      <c r="AI24" s="43">
        <f t="shared" si="0"/>
        <v>3.0375000000000001</v>
      </c>
    </row>
    <row r="25" spans="1:37" x14ac:dyDescent="0.2">
      <c r="A25" t="s">
        <v>207</v>
      </c>
      <c r="B25" t="str">
        <f>VLOOKUP(A25, SETORES!$B$2:$G$486, 4)</f>
        <v>CONSUMO NÃO CÍCLICO</v>
      </c>
      <c r="C25" t="str">
        <f>VLOOKUP(A25, SETORES!$B$2:$G$486, 5)</f>
        <v>ALIMENTOS PROCESSADOS</v>
      </c>
      <c r="D25" t="str">
        <f>VLOOKUP(A25, SETORES!$B$2:$G$486, 6)</f>
        <v>ALIMENTOS DIVERSOS</v>
      </c>
      <c r="F25">
        <v>10.74</v>
      </c>
      <c r="G25">
        <v>3.36</v>
      </c>
      <c r="H25">
        <v>32.08</v>
      </c>
      <c r="I25">
        <v>1.35</v>
      </c>
      <c r="J25">
        <v>0.48</v>
      </c>
      <c r="K25">
        <v>20.22</v>
      </c>
      <c r="L25">
        <v>6.77</v>
      </c>
      <c r="M25">
        <v>1.34</v>
      </c>
      <c r="N25">
        <v>6.33</v>
      </c>
      <c r="O25">
        <v>9.36</v>
      </c>
      <c r="P25">
        <v>3.03</v>
      </c>
      <c r="Q25">
        <v>0.64</v>
      </c>
      <c r="R25">
        <v>0.43</v>
      </c>
      <c r="S25">
        <v>1.31</v>
      </c>
      <c r="T25">
        <v>-1.3</v>
      </c>
      <c r="U25">
        <v>2.35</v>
      </c>
      <c r="V25">
        <v>4.2</v>
      </c>
      <c r="W25">
        <v>1.48</v>
      </c>
      <c r="X25">
        <v>8.4</v>
      </c>
      <c r="Y25">
        <v>0.35</v>
      </c>
      <c r="Z25">
        <v>0.65</v>
      </c>
      <c r="AA25">
        <v>1.1100000000000001</v>
      </c>
      <c r="AB25">
        <v>12.75</v>
      </c>
      <c r="AC25">
        <v>-9.77</v>
      </c>
      <c r="AD25">
        <v>15802281.710000001</v>
      </c>
      <c r="AE25">
        <v>7.98</v>
      </c>
      <c r="AF25">
        <v>0.33</v>
      </c>
      <c r="AG25">
        <v>-0.43</v>
      </c>
      <c r="AH25">
        <v>3866400000</v>
      </c>
      <c r="AI25" s="43">
        <f t="shared" si="0"/>
        <v>-3.2835209825997951</v>
      </c>
      <c r="AK25" t="e">
        <f>(AI25-$AI$142)/$AI$143</f>
        <v>#DIV/0!</v>
      </c>
    </row>
    <row r="26" spans="1:37" x14ac:dyDescent="0.2">
      <c r="A26" t="s">
        <v>239</v>
      </c>
      <c r="B26" t="str">
        <f>VLOOKUP(A26, SETORES!$B$2:$G$486, 4)</f>
        <v>BENS INDUSTRIAIS</v>
      </c>
      <c r="C26" t="str">
        <f>VLOOKUP(A26, SETORES!$B$2:$G$486, 5)</f>
        <v>SERVIÇOS DIVERSOS</v>
      </c>
      <c r="D26" t="str">
        <f>VLOOKUP(A26, SETORES!$B$2:$G$486, 6)</f>
        <v>SERVIÇOS DIVERSOS</v>
      </c>
      <c r="F26">
        <v>13.17</v>
      </c>
      <c r="G26">
        <v>6.2</v>
      </c>
      <c r="H26">
        <v>8.7200000000000006</v>
      </c>
      <c r="I26">
        <v>1.55</v>
      </c>
      <c r="J26">
        <v>0.95</v>
      </c>
      <c r="K26">
        <v>33.25</v>
      </c>
      <c r="L26">
        <v>18.079999999999998</v>
      </c>
      <c r="M26">
        <v>12.1</v>
      </c>
      <c r="N26">
        <v>5.83</v>
      </c>
      <c r="O26">
        <v>6.09</v>
      </c>
      <c r="P26">
        <v>0.25</v>
      </c>
      <c r="Q26">
        <v>7.0000000000000007E-2</v>
      </c>
      <c r="R26">
        <v>1.05</v>
      </c>
      <c r="S26">
        <v>18.87</v>
      </c>
      <c r="T26">
        <v>-1.34</v>
      </c>
      <c r="U26">
        <v>1.21</v>
      </c>
      <c r="V26">
        <v>17.829999999999998</v>
      </c>
      <c r="W26">
        <v>10.86</v>
      </c>
      <c r="X26">
        <v>14.81</v>
      </c>
      <c r="Y26">
        <v>0.61</v>
      </c>
      <c r="Z26">
        <v>0.39</v>
      </c>
      <c r="AA26">
        <v>0.9</v>
      </c>
      <c r="AB26">
        <v>1.99</v>
      </c>
      <c r="AC26">
        <v>12.59</v>
      </c>
      <c r="AD26">
        <v>1717171.46</v>
      </c>
      <c r="AE26">
        <v>8.4700000000000006</v>
      </c>
      <c r="AF26">
        <v>1.51</v>
      </c>
      <c r="AG26">
        <v>0.34</v>
      </c>
      <c r="AH26">
        <v>550506000</v>
      </c>
      <c r="AI26" s="43">
        <f t="shared" si="0"/>
        <v>0.6926131850675139</v>
      </c>
    </row>
    <row r="27" spans="1:37" x14ac:dyDescent="0.2">
      <c r="A27" t="s">
        <v>47</v>
      </c>
      <c r="B27" t="str">
        <f>VLOOKUP(A27, SETORES!$B$2:$G$486, 4)</f>
        <v>TECNOLOGIA DA INFORMAÇÃO</v>
      </c>
      <c r="C27" t="str">
        <f>VLOOKUP(A27, SETORES!$B$2:$G$486, 5)</f>
        <v>PROGRAMAS E SERVIÇOS</v>
      </c>
      <c r="D27" t="str">
        <f>VLOOKUP(A27, SETORES!$B$2:$G$486, 6)</f>
        <v>PROGRAMAS E SERVIÇOS</v>
      </c>
      <c r="F27">
        <v>1.1499999999999999</v>
      </c>
      <c r="G27">
        <v>0</v>
      </c>
      <c r="H27">
        <v>-19.03</v>
      </c>
      <c r="I27">
        <v>1.38</v>
      </c>
      <c r="J27">
        <v>1.07</v>
      </c>
      <c r="K27">
        <v>-30.21</v>
      </c>
      <c r="L27">
        <v>-30.21</v>
      </c>
      <c r="M27">
        <v>-16.100000000000001</v>
      </c>
      <c r="N27">
        <v>-10.14</v>
      </c>
      <c r="O27">
        <v>-4.63</v>
      </c>
      <c r="P27">
        <v>5.51</v>
      </c>
      <c r="Q27">
        <v>-0.75</v>
      </c>
      <c r="R27">
        <v>3.06</v>
      </c>
      <c r="S27">
        <v>1.67</v>
      </c>
      <c r="T27">
        <v>-3.9</v>
      </c>
      <c r="U27">
        <v>8.57</v>
      </c>
      <c r="V27">
        <v>-7.25</v>
      </c>
      <c r="W27">
        <v>-5.63</v>
      </c>
      <c r="X27">
        <v>-16.41</v>
      </c>
      <c r="Y27">
        <v>0.78</v>
      </c>
      <c r="Z27">
        <v>0.21</v>
      </c>
      <c r="AA27">
        <v>0.35</v>
      </c>
      <c r="AB27">
        <v>0</v>
      </c>
      <c r="AC27">
        <v>0</v>
      </c>
      <c r="AD27">
        <v>32533976.210000001</v>
      </c>
      <c r="AE27">
        <v>0.83</v>
      </c>
      <c r="AF27">
        <v>-0.06</v>
      </c>
      <c r="AG27">
        <v>0.05</v>
      </c>
      <c r="AH27">
        <v>924220500</v>
      </c>
      <c r="AI27" s="43">
        <f t="shared" si="0"/>
        <v>0</v>
      </c>
    </row>
    <row r="28" spans="1:37" x14ac:dyDescent="0.2">
      <c r="A28" t="s">
        <v>174</v>
      </c>
      <c r="B28" t="str">
        <f>VLOOKUP(A28, SETORES!$B$2:$G$486, 4)</f>
        <v>MATERIAIS BÁSICOS</v>
      </c>
      <c r="C28" t="str">
        <f>VLOOKUP(A28, SETORES!$B$2:$G$486, 5)</f>
        <v>MINERAÇÃO</v>
      </c>
      <c r="D28" t="str">
        <f>VLOOKUP(A28, SETORES!$B$2:$G$486, 6)</f>
        <v>MINERAIS METÁLICOS</v>
      </c>
      <c r="F28">
        <v>10.25</v>
      </c>
      <c r="G28">
        <v>2.82</v>
      </c>
      <c r="H28">
        <v>5.49</v>
      </c>
      <c r="I28">
        <v>1.3</v>
      </c>
      <c r="J28">
        <v>0.51</v>
      </c>
      <c r="K28">
        <v>20.36</v>
      </c>
      <c r="L28">
        <v>31.55</v>
      </c>
      <c r="M28">
        <v>38.17</v>
      </c>
      <c r="N28">
        <v>6.64</v>
      </c>
      <c r="O28">
        <v>8.1199999999999992</v>
      </c>
      <c r="P28">
        <v>1.48</v>
      </c>
      <c r="Q28">
        <v>0.28999999999999998</v>
      </c>
      <c r="R28">
        <v>2.09</v>
      </c>
      <c r="S28">
        <v>2.66</v>
      </c>
      <c r="T28">
        <v>-0.81</v>
      </c>
      <c r="U28">
        <v>2.06</v>
      </c>
      <c r="V28">
        <v>23.6</v>
      </c>
      <c r="W28">
        <v>9.3000000000000007</v>
      </c>
      <c r="X28">
        <v>11.33</v>
      </c>
      <c r="Y28">
        <v>0.39</v>
      </c>
      <c r="Z28">
        <v>0.61</v>
      </c>
      <c r="AA28">
        <v>0.24</v>
      </c>
      <c r="AB28">
        <v>0</v>
      </c>
      <c r="AC28">
        <v>0</v>
      </c>
      <c r="AD28">
        <v>45346295.609999999</v>
      </c>
      <c r="AE28">
        <v>7.91</v>
      </c>
      <c r="AF28">
        <v>1.87</v>
      </c>
      <c r="AG28">
        <v>-0.03</v>
      </c>
      <c r="AH28">
        <v>6107291663.25</v>
      </c>
      <c r="AI28" s="43">
        <f t="shared" si="0"/>
        <v>0</v>
      </c>
    </row>
    <row r="29" spans="1:37" x14ac:dyDescent="0.2">
      <c r="A29" t="s">
        <v>169</v>
      </c>
      <c r="B29" t="str">
        <f>VLOOKUP(A29, SETORES!$B$2:$G$486, 4)</f>
        <v>CONSUMO CÍCLICO</v>
      </c>
      <c r="C29" t="str">
        <f>VLOOKUP(A29, SETORES!$B$2:$G$486, 5)</f>
        <v>COMÉRCIO</v>
      </c>
      <c r="D29" t="str">
        <f>VLOOKUP(A29, SETORES!$B$2:$G$486, 6)</f>
        <v>TECIDOS, VESTUÁRIO E CALÇADOS</v>
      </c>
      <c r="F29">
        <v>2.5499999999999998</v>
      </c>
      <c r="G29">
        <v>0</v>
      </c>
      <c r="H29">
        <v>2.5</v>
      </c>
      <c r="I29">
        <v>0.28000000000000003</v>
      </c>
      <c r="J29">
        <v>0.1</v>
      </c>
      <c r="K29">
        <v>46.89</v>
      </c>
      <c r="L29">
        <v>1.63</v>
      </c>
      <c r="M29">
        <v>5.65</v>
      </c>
      <c r="N29">
        <v>8.64</v>
      </c>
      <c r="O29">
        <v>20.14</v>
      </c>
      <c r="P29">
        <v>11.5</v>
      </c>
      <c r="Q29">
        <v>0.37</v>
      </c>
      <c r="R29">
        <v>0.14000000000000001</v>
      </c>
      <c r="S29">
        <v>0.63</v>
      </c>
      <c r="T29">
        <v>-0.17</v>
      </c>
      <c r="U29">
        <v>1.52</v>
      </c>
      <c r="V29">
        <v>11.14</v>
      </c>
      <c r="W29">
        <v>3.81</v>
      </c>
      <c r="X29">
        <v>-5.62</v>
      </c>
      <c r="Y29">
        <v>0.34</v>
      </c>
      <c r="Z29">
        <v>0.66</v>
      </c>
      <c r="AA29">
        <v>0.68</v>
      </c>
      <c r="AB29">
        <v>1.51</v>
      </c>
      <c r="AC29">
        <v>0</v>
      </c>
      <c r="AD29">
        <v>9322397.2100000009</v>
      </c>
      <c r="AE29">
        <v>9.17</v>
      </c>
      <c r="AF29">
        <v>1.02</v>
      </c>
      <c r="AG29">
        <v>-0.01</v>
      </c>
      <c r="AH29">
        <v>786024923.39999998</v>
      </c>
      <c r="AI29" s="43">
        <f t="shared" si="0"/>
        <v>0</v>
      </c>
    </row>
    <row r="30" spans="1:37" x14ac:dyDescent="0.2">
      <c r="A30" t="s">
        <v>99</v>
      </c>
      <c r="B30" t="str">
        <f>VLOOKUP(A30, SETORES!$B$2:$G$486, 4)</f>
        <v>FINANCEIRO</v>
      </c>
      <c r="C30" t="str">
        <f>VLOOKUP(A30, SETORES!$B$2:$G$486, 5)</f>
        <v>SERVIÇOS FINANCEIROS DIVERSOS</v>
      </c>
      <c r="D30" t="str">
        <f>VLOOKUP(A30, SETORES!$B$2:$G$486, 6)</f>
        <v>SERVIÇOS FINANCEIROS DIVERSOS</v>
      </c>
      <c r="F30">
        <v>3.95</v>
      </c>
      <c r="G30">
        <v>4.12</v>
      </c>
      <c r="H30">
        <v>11.74</v>
      </c>
      <c r="I30">
        <v>1.04</v>
      </c>
      <c r="J30">
        <v>0.11</v>
      </c>
      <c r="K30">
        <v>30.87</v>
      </c>
      <c r="L30">
        <v>14.47</v>
      </c>
      <c r="M30">
        <v>7.79</v>
      </c>
      <c r="N30">
        <v>6.32</v>
      </c>
      <c r="O30">
        <v>7.86</v>
      </c>
      <c r="P30">
        <v>1.53</v>
      </c>
      <c r="Q30">
        <v>0.25</v>
      </c>
      <c r="R30">
        <v>0.92</v>
      </c>
      <c r="S30">
        <v>0.87</v>
      </c>
      <c r="T30">
        <v>-0.76</v>
      </c>
      <c r="U30">
        <v>1.17</v>
      </c>
      <c r="V30">
        <v>8.83</v>
      </c>
      <c r="W30">
        <v>0.92</v>
      </c>
      <c r="X30">
        <v>6.91</v>
      </c>
      <c r="Y30">
        <v>0.1</v>
      </c>
      <c r="Z30">
        <v>0.86</v>
      </c>
      <c r="AA30">
        <v>0.12</v>
      </c>
      <c r="AB30">
        <v>-1.02</v>
      </c>
      <c r="AC30">
        <v>-25.59</v>
      </c>
      <c r="AD30">
        <v>91666753.319999993</v>
      </c>
      <c r="AE30">
        <v>3.81</v>
      </c>
      <c r="AF30">
        <v>0.34</v>
      </c>
      <c r="AG30">
        <v>0.19</v>
      </c>
      <c r="AH30">
        <v>10731419490.950001</v>
      </c>
      <c r="AI30" s="43">
        <f t="shared" si="0"/>
        <v>-0.4587729581867917</v>
      </c>
      <c r="AK30" t="e">
        <f>(AI30-$AI$142)/$AI$143</f>
        <v>#DIV/0!</v>
      </c>
    </row>
    <row r="31" spans="1:37" x14ac:dyDescent="0.2">
      <c r="A31" t="s">
        <v>186</v>
      </c>
      <c r="B31" t="str">
        <f>VLOOKUP(A31, SETORES!$B$2:$G$486, 4)</f>
        <v>FINANCEIRO</v>
      </c>
      <c r="C31" t="str">
        <f>VLOOKUP(A31, SETORES!$B$2:$G$486, 5)</f>
        <v>SERVIÇOS FINANCEIROS DIVERSOS</v>
      </c>
      <c r="D31" t="str">
        <f>VLOOKUP(A31, SETORES!$B$2:$G$486, 6)</f>
        <v>SERVIÇOS FINANCEIROS DIVERSOS</v>
      </c>
      <c r="F31">
        <v>3.99</v>
      </c>
      <c r="G31">
        <v>0</v>
      </c>
      <c r="H31">
        <v>-5.88</v>
      </c>
      <c r="I31">
        <v>1.01</v>
      </c>
      <c r="J31">
        <v>0.78</v>
      </c>
      <c r="K31">
        <v>31.2</v>
      </c>
      <c r="L31">
        <v>-34.549999999999997</v>
      </c>
      <c r="M31">
        <v>-27.43</v>
      </c>
      <c r="N31">
        <v>-4.67</v>
      </c>
      <c r="O31">
        <v>-1.25</v>
      </c>
      <c r="P31">
        <v>3.41</v>
      </c>
      <c r="Q31">
        <v>-0.74</v>
      </c>
      <c r="R31">
        <v>1.61</v>
      </c>
      <c r="S31">
        <v>1.23</v>
      </c>
      <c r="T31">
        <v>-3.77</v>
      </c>
      <c r="U31">
        <v>4.82</v>
      </c>
      <c r="V31">
        <v>-17.25</v>
      </c>
      <c r="W31">
        <v>-13.19</v>
      </c>
      <c r="X31">
        <v>-20.22</v>
      </c>
      <c r="Y31">
        <v>0.76</v>
      </c>
      <c r="Z31">
        <v>0.24</v>
      </c>
      <c r="AA31">
        <v>0.48</v>
      </c>
      <c r="AB31">
        <v>0</v>
      </c>
      <c r="AC31">
        <v>0</v>
      </c>
      <c r="AD31">
        <v>4446808.25</v>
      </c>
      <c r="AE31">
        <v>3.93</v>
      </c>
      <c r="AF31">
        <v>-0.68</v>
      </c>
      <c r="AG31">
        <v>0.01</v>
      </c>
      <c r="AH31">
        <v>749824979.39999998</v>
      </c>
      <c r="AI31" s="43">
        <f t="shared" si="0"/>
        <v>0</v>
      </c>
    </row>
    <row r="32" spans="1:37" x14ac:dyDescent="0.2">
      <c r="A32" t="s">
        <v>78</v>
      </c>
      <c r="B32" t="str">
        <f>VLOOKUP(A32, SETORES!$B$2:$G$486, 4)</f>
        <v>CONSUMO CÍCLICO</v>
      </c>
      <c r="C32" t="str">
        <f>VLOOKUP(A32, SETORES!$B$2:$G$486, 5)</f>
        <v>DIVERSOS</v>
      </c>
      <c r="D32" t="str">
        <f>VLOOKUP(A32, SETORES!$B$2:$G$486, 6)</f>
        <v>SERVIÇOS EDUCACIONAIS</v>
      </c>
      <c r="F32">
        <v>2.3199999999999998</v>
      </c>
      <c r="G32">
        <v>0</v>
      </c>
      <c r="H32">
        <v>-10.59</v>
      </c>
      <c r="I32">
        <v>0.34</v>
      </c>
      <c r="J32">
        <v>0.15</v>
      </c>
      <c r="K32">
        <v>60.12</v>
      </c>
      <c r="L32">
        <v>3.92</v>
      </c>
      <c r="M32">
        <v>-8.48</v>
      </c>
      <c r="N32">
        <v>22.92</v>
      </c>
      <c r="O32">
        <v>54.56</v>
      </c>
      <c r="P32">
        <v>31.64</v>
      </c>
      <c r="Q32">
        <v>0.47</v>
      </c>
      <c r="R32">
        <v>0.9</v>
      </c>
      <c r="S32">
        <v>1.53</v>
      </c>
      <c r="T32">
        <v>-0.2</v>
      </c>
      <c r="U32">
        <v>1.69</v>
      </c>
      <c r="V32">
        <v>-3.23</v>
      </c>
      <c r="W32">
        <v>-1.45</v>
      </c>
      <c r="X32">
        <v>0.53</v>
      </c>
      <c r="Y32">
        <v>0.45</v>
      </c>
      <c r="Z32">
        <v>0.52</v>
      </c>
      <c r="AA32">
        <v>0.17</v>
      </c>
      <c r="AB32">
        <v>-1.85</v>
      </c>
      <c r="AC32">
        <v>0</v>
      </c>
      <c r="AD32">
        <v>72539901.930000007</v>
      </c>
      <c r="AE32">
        <v>6.78</v>
      </c>
      <c r="AF32">
        <v>-0.22</v>
      </c>
      <c r="AG32">
        <v>0.11</v>
      </c>
      <c r="AH32">
        <v>4353726407.1999998</v>
      </c>
      <c r="AI32" s="43">
        <f t="shared" si="0"/>
        <v>0</v>
      </c>
    </row>
    <row r="33" spans="1:35" x14ac:dyDescent="0.2">
      <c r="A33" t="s">
        <v>257</v>
      </c>
      <c r="B33" t="str">
        <f>VLOOKUP(A33, SETORES!$B$2:$G$486, 4)</f>
        <v>CONSUMO CÍCLICO</v>
      </c>
      <c r="C33" t="str">
        <f>VLOOKUP(A33, SETORES!$B$2:$G$486, 5)</f>
        <v>DIVERSOS</v>
      </c>
      <c r="D33" t="str">
        <f>VLOOKUP(A33, SETORES!$B$2:$G$486, 6)</f>
        <v>SERVIÇOS EDUCACIONAIS</v>
      </c>
      <c r="F33">
        <v>3.35</v>
      </c>
      <c r="G33">
        <v>3.91</v>
      </c>
      <c r="H33">
        <v>18.239999999999998</v>
      </c>
      <c r="I33">
        <v>0.88</v>
      </c>
      <c r="J33">
        <v>0.26</v>
      </c>
      <c r="K33">
        <v>47.86</v>
      </c>
      <c r="L33">
        <v>17.09</v>
      </c>
      <c r="M33">
        <v>3.74</v>
      </c>
      <c r="N33">
        <v>4</v>
      </c>
      <c r="O33">
        <v>4.18</v>
      </c>
      <c r="P33">
        <v>0.18</v>
      </c>
      <c r="Q33">
        <v>0.04</v>
      </c>
      <c r="R33">
        <v>0.68</v>
      </c>
      <c r="S33">
        <v>1.92</v>
      </c>
      <c r="T33">
        <v>-0.36</v>
      </c>
      <c r="U33">
        <v>2.0499999999999998</v>
      </c>
      <c r="V33">
        <v>4.8099999999999996</v>
      </c>
      <c r="W33">
        <v>1.43</v>
      </c>
      <c r="X33">
        <v>12.25</v>
      </c>
      <c r="Y33">
        <v>0.3</v>
      </c>
      <c r="Z33">
        <v>0.7</v>
      </c>
      <c r="AA33">
        <v>0.38</v>
      </c>
      <c r="AB33">
        <v>0</v>
      </c>
      <c r="AC33">
        <v>0</v>
      </c>
      <c r="AD33">
        <v>1395262.68</v>
      </c>
      <c r="AE33">
        <v>3.82</v>
      </c>
      <c r="AF33">
        <v>0.18</v>
      </c>
      <c r="AG33">
        <v>0</v>
      </c>
      <c r="AH33">
        <v>1279104504</v>
      </c>
      <c r="AI33" s="43">
        <f t="shared" si="0"/>
        <v>0</v>
      </c>
    </row>
    <row r="34" spans="1:35" x14ac:dyDescent="0.2">
      <c r="A34" t="s">
        <v>161</v>
      </c>
      <c r="B34" t="str">
        <f>VLOOKUP(A34, SETORES!$B$2:$G$486, 4)</f>
        <v>UTILIDADE PÚBLICA</v>
      </c>
      <c r="C34" t="str">
        <f>VLOOKUP(A34, SETORES!$B$2:$G$486, 5)</f>
        <v>ÁGUA E SANEAMENTO</v>
      </c>
      <c r="D34" t="str">
        <f>VLOOKUP(A34, SETORES!$B$2:$G$486, 6)</f>
        <v>ÁGUA E SANEAMENTO</v>
      </c>
      <c r="F34">
        <v>11.22</v>
      </c>
      <c r="G34">
        <v>5.87</v>
      </c>
      <c r="H34">
        <v>8.7899999999999991</v>
      </c>
      <c r="I34">
        <v>0.62</v>
      </c>
      <c r="J34">
        <v>0.35</v>
      </c>
      <c r="K34">
        <v>34.619999999999997</v>
      </c>
      <c r="L34">
        <v>12.7</v>
      </c>
      <c r="M34">
        <v>8.16</v>
      </c>
      <c r="N34">
        <v>5.65</v>
      </c>
      <c r="O34">
        <v>9.51</v>
      </c>
      <c r="P34">
        <v>3.87</v>
      </c>
      <c r="Q34">
        <v>0.42</v>
      </c>
      <c r="R34">
        <v>0.72</v>
      </c>
      <c r="S34">
        <v>8.1999999999999993</v>
      </c>
      <c r="T34">
        <v>-0.42</v>
      </c>
      <c r="U34">
        <v>1.32</v>
      </c>
      <c r="V34">
        <v>7.04</v>
      </c>
      <c r="W34">
        <v>3.94</v>
      </c>
      <c r="X34">
        <v>6.13</v>
      </c>
      <c r="Y34">
        <v>0.56000000000000005</v>
      </c>
      <c r="Z34">
        <v>0.44</v>
      </c>
      <c r="AA34">
        <v>0.48</v>
      </c>
      <c r="AB34">
        <v>7.89</v>
      </c>
      <c r="AC34">
        <v>2.25</v>
      </c>
      <c r="AD34">
        <v>14506332</v>
      </c>
      <c r="AE34">
        <v>18.13</v>
      </c>
      <c r="AF34">
        <v>1.28</v>
      </c>
      <c r="AG34">
        <v>-0.2</v>
      </c>
      <c r="AH34">
        <v>4266439434.1799998</v>
      </c>
      <c r="AI34" s="43">
        <f t="shared" ref="AI34:AI65" si="1">IFERROR(H34/AC34, 0)</f>
        <v>3.9066666666666663</v>
      </c>
    </row>
    <row r="35" spans="1:35" x14ac:dyDescent="0.2">
      <c r="A35" t="s">
        <v>238</v>
      </c>
      <c r="B35" t="str">
        <f>VLOOKUP(A35, SETORES!$B$2:$G$486, 4)</f>
        <v>CONSUMO CÍCLICO</v>
      </c>
      <c r="C35" t="str">
        <f>VLOOKUP(A35, SETORES!$B$2:$G$486, 5)</f>
        <v>CONSTRUÇÃO CIVIL</v>
      </c>
      <c r="D35" t="str">
        <f>VLOOKUP(A35, SETORES!$B$2:$G$486, 6)</f>
        <v>INCORPORAÇÕES</v>
      </c>
      <c r="F35">
        <v>7.07</v>
      </c>
      <c r="G35">
        <v>9.7100000000000009</v>
      </c>
      <c r="H35">
        <v>6.62</v>
      </c>
      <c r="I35">
        <v>3.18</v>
      </c>
      <c r="J35">
        <v>0.7</v>
      </c>
      <c r="K35">
        <v>37.380000000000003</v>
      </c>
      <c r="L35">
        <v>21.2</v>
      </c>
      <c r="M35">
        <v>16.88</v>
      </c>
      <c r="N35">
        <v>5.27</v>
      </c>
      <c r="O35">
        <v>4.7300000000000004</v>
      </c>
      <c r="P35">
        <v>-0.54</v>
      </c>
      <c r="Q35">
        <v>-0.33</v>
      </c>
      <c r="R35">
        <v>1.1200000000000001</v>
      </c>
      <c r="S35">
        <v>2.99</v>
      </c>
      <c r="T35">
        <v>-2.4500000000000002</v>
      </c>
      <c r="U35">
        <v>1.49</v>
      </c>
      <c r="V35">
        <v>48.09</v>
      </c>
      <c r="W35">
        <v>10.62</v>
      </c>
      <c r="X35">
        <v>29.62</v>
      </c>
      <c r="Y35">
        <v>0.22</v>
      </c>
      <c r="Z35">
        <v>0.73</v>
      </c>
      <c r="AA35">
        <v>0.63</v>
      </c>
      <c r="AB35">
        <v>0</v>
      </c>
      <c r="AC35">
        <v>0</v>
      </c>
      <c r="AD35">
        <v>7042624.21</v>
      </c>
      <c r="AE35">
        <v>2.2200000000000002</v>
      </c>
      <c r="AF35">
        <v>1.07</v>
      </c>
      <c r="AG35">
        <v>0.01</v>
      </c>
      <c r="AH35">
        <v>2063556872.1600001</v>
      </c>
      <c r="AI35" s="43">
        <f t="shared" si="1"/>
        <v>0</v>
      </c>
    </row>
    <row r="36" spans="1:35" x14ac:dyDescent="0.2">
      <c r="A36" t="s">
        <v>63</v>
      </c>
      <c r="B36" t="str">
        <f>VLOOKUP(A36, SETORES!$B$2:$G$486, 4)</f>
        <v>CONSUMO CÍCLICO</v>
      </c>
      <c r="C36" t="str">
        <f>VLOOKUP(A36, SETORES!$B$2:$G$486, 5)</f>
        <v>VIAGENS E LAZER</v>
      </c>
      <c r="D36" t="str">
        <f>VLOOKUP(A36, SETORES!$B$2:$G$486, 6)</f>
        <v>VIAGENS E TURISMO</v>
      </c>
      <c r="F36">
        <v>6.82</v>
      </c>
      <c r="G36">
        <v>0</v>
      </c>
      <c r="H36">
        <v>-3.34</v>
      </c>
      <c r="I36">
        <v>5.04</v>
      </c>
      <c r="J36">
        <v>0.38</v>
      </c>
      <c r="K36">
        <v>100</v>
      </c>
      <c r="L36">
        <v>-36.99</v>
      </c>
      <c r="M36">
        <v>-59.42</v>
      </c>
      <c r="N36">
        <v>-5.36</v>
      </c>
      <c r="O36">
        <v>-5.37</v>
      </c>
      <c r="P36">
        <v>-0.01</v>
      </c>
      <c r="Q36">
        <v>0.01</v>
      </c>
      <c r="R36">
        <v>1.98</v>
      </c>
      <c r="S36">
        <v>-5.0199999999999996</v>
      </c>
      <c r="T36">
        <v>-0.96</v>
      </c>
      <c r="U36">
        <v>0.89</v>
      </c>
      <c r="V36">
        <v>-150.85</v>
      </c>
      <c r="W36">
        <v>-11.42</v>
      </c>
      <c r="X36">
        <v>-28.71</v>
      </c>
      <c r="Y36">
        <v>0.08</v>
      </c>
      <c r="Z36">
        <v>0.92</v>
      </c>
      <c r="AA36">
        <v>0.19</v>
      </c>
      <c r="AB36">
        <v>-4.9400000000000004</v>
      </c>
      <c r="AC36">
        <v>0</v>
      </c>
      <c r="AD36">
        <v>119462278.18000001</v>
      </c>
      <c r="AE36">
        <v>1.35</v>
      </c>
      <c r="AF36">
        <v>-2.04</v>
      </c>
      <c r="AG36">
        <v>-0.01</v>
      </c>
      <c r="AH36">
        <v>1890826647.3800001</v>
      </c>
      <c r="AI36" s="43">
        <f t="shared" si="1"/>
        <v>0</v>
      </c>
    </row>
    <row r="37" spans="1:35" x14ac:dyDescent="0.2">
      <c r="A37" t="s">
        <v>68</v>
      </c>
      <c r="B37" t="str">
        <f>VLOOKUP(A37, SETORES!$B$2:$G$486, 4)</f>
        <v>CONSUMO CÍCLICO</v>
      </c>
      <c r="C37" t="str">
        <f>VLOOKUP(A37, SETORES!$B$2:$G$486, 5)</f>
        <v>CONSTRUÇÃO CIVIL</v>
      </c>
      <c r="D37" t="str">
        <f>VLOOKUP(A37, SETORES!$B$2:$G$486, 6)</f>
        <v>INCORPORAÇÕES</v>
      </c>
      <c r="F37">
        <v>12.44</v>
      </c>
      <c r="G37">
        <v>4.54</v>
      </c>
      <c r="H37">
        <v>5.63</v>
      </c>
      <c r="I37">
        <v>0.78</v>
      </c>
      <c r="J37">
        <v>0.35</v>
      </c>
      <c r="K37">
        <v>33.93</v>
      </c>
      <c r="L37">
        <v>20.63</v>
      </c>
      <c r="M37">
        <v>17.61</v>
      </c>
      <c r="N37">
        <v>4.8</v>
      </c>
      <c r="O37">
        <v>6.26</v>
      </c>
      <c r="P37">
        <v>1.46</v>
      </c>
      <c r="Q37">
        <v>0.24</v>
      </c>
      <c r="R37">
        <v>0.99</v>
      </c>
      <c r="S37">
        <v>0.92</v>
      </c>
      <c r="T37">
        <v>-0.8</v>
      </c>
      <c r="U37">
        <v>3.13</v>
      </c>
      <c r="V37">
        <v>13.9</v>
      </c>
      <c r="W37">
        <v>6.22</v>
      </c>
      <c r="X37">
        <v>8.81</v>
      </c>
      <c r="Y37">
        <v>0.45</v>
      </c>
      <c r="Z37">
        <v>0.51</v>
      </c>
      <c r="AA37">
        <v>0.35</v>
      </c>
      <c r="AB37">
        <v>8.44</v>
      </c>
      <c r="AC37">
        <v>42.32</v>
      </c>
      <c r="AD37">
        <v>76872016.709999993</v>
      </c>
      <c r="AE37">
        <v>15.9</v>
      </c>
      <c r="AF37">
        <v>2.21</v>
      </c>
      <c r="AG37">
        <v>-0.1</v>
      </c>
      <c r="AH37">
        <v>4972800419.5600004</v>
      </c>
      <c r="AI37" s="43">
        <f t="shared" si="1"/>
        <v>0.13303402646502835</v>
      </c>
    </row>
    <row r="38" spans="1:35" x14ac:dyDescent="0.2">
      <c r="A38" t="s">
        <v>232</v>
      </c>
      <c r="B38" t="str">
        <f>VLOOKUP(A38, SETORES!$B$2:$G$486, 4)</f>
        <v>COMUNICAÇÕES</v>
      </c>
      <c r="C38" t="str">
        <f>VLOOKUP(A38, SETORES!$B$2:$G$486, 5)</f>
        <v>TELECOMUNICAÇÕES</v>
      </c>
      <c r="D38" t="str">
        <f>VLOOKUP(A38, SETORES!$B$2:$G$486, 6)</f>
        <v>TELECOMUNICAÇÕES</v>
      </c>
      <c r="F38">
        <v>7</v>
      </c>
      <c r="G38">
        <v>5.5</v>
      </c>
      <c r="H38">
        <v>3.14</v>
      </c>
      <c r="I38">
        <v>1.33</v>
      </c>
      <c r="J38">
        <v>0.47</v>
      </c>
      <c r="K38">
        <v>20.100000000000001</v>
      </c>
      <c r="L38">
        <v>14.15</v>
      </c>
      <c r="M38">
        <v>10.26</v>
      </c>
      <c r="N38">
        <v>2.2799999999999998</v>
      </c>
      <c r="O38">
        <v>2.9</v>
      </c>
      <c r="P38">
        <v>0.63</v>
      </c>
      <c r="Q38">
        <v>0.36</v>
      </c>
      <c r="R38">
        <v>0.32</v>
      </c>
      <c r="S38">
        <v>1.23</v>
      </c>
      <c r="T38">
        <v>-1.46</v>
      </c>
      <c r="U38">
        <v>2.29</v>
      </c>
      <c r="V38">
        <v>42.21</v>
      </c>
      <c r="W38">
        <v>14.91</v>
      </c>
      <c r="X38">
        <v>28.2</v>
      </c>
      <c r="Y38">
        <v>0.35</v>
      </c>
      <c r="Z38">
        <v>0.56999999999999995</v>
      </c>
      <c r="AA38">
        <v>1.45</v>
      </c>
      <c r="AB38">
        <v>32.29</v>
      </c>
      <c r="AC38">
        <v>31.86</v>
      </c>
      <c r="AD38">
        <v>2179433.14</v>
      </c>
      <c r="AE38">
        <v>5.28</v>
      </c>
      <c r="AF38">
        <v>2.23</v>
      </c>
      <c r="AG38">
        <v>0.08</v>
      </c>
      <c r="AH38">
        <v>656940384</v>
      </c>
      <c r="AI38" s="43">
        <f t="shared" si="1"/>
        <v>9.8556183301946015E-2</v>
      </c>
    </row>
    <row r="39" spans="1:35" x14ac:dyDescent="0.2">
      <c r="A39" t="s">
        <v>178</v>
      </c>
      <c r="B39" t="str">
        <f>VLOOKUP(A39, SETORES!$B$2:$G$486, 4)</f>
        <v>CONSUMO CÍCLICO</v>
      </c>
      <c r="C39" t="str">
        <f>VLOOKUP(A39, SETORES!$B$2:$G$486, 5)</f>
        <v>CONSTRUÇÃO CIVIL</v>
      </c>
      <c r="D39" t="str">
        <f>VLOOKUP(A39, SETORES!$B$2:$G$486, 6)</f>
        <v>INCORPORAÇÕES</v>
      </c>
      <c r="F39">
        <v>11.85</v>
      </c>
      <c r="G39">
        <v>0</v>
      </c>
      <c r="H39">
        <v>11.12</v>
      </c>
      <c r="I39">
        <v>1.34</v>
      </c>
      <c r="J39">
        <v>0.31</v>
      </c>
      <c r="K39">
        <v>36.409999999999997</v>
      </c>
      <c r="L39">
        <v>18.59</v>
      </c>
      <c r="M39">
        <v>8.73</v>
      </c>
      <c r="N39">
        <v>5.22</v>
      </c>
      <c r="O39">
        <v>6</v>
      </c>
      <c r="P39">
        <v>0.78</v>
      </c>
      <c r="Q39">
        <v>0.2</v>
      </c>
      <c r="R39">
        <v>0.97</v>
      </c>
      <c r="S39">
        <v>0.74</v>
      </c>
      <c r="T39">
        <v>-0.64</v>
      </c>
      <c r="U39">
        <v>4.88</v>
      </c>
      <c r="V39">
        <v>12.03</v>
      </c>
      <c r="W39">
        <v>2.75</v>
      </c>
      <c r="X39">
        <v>10.75</v>
      </c>
      <c r="Y39">
        <v>0.23</v>
      </c>
      <c r="Z39">
        <v>0.74</v>
      </c>
      <c r="AA39">
        <v>0.31</v>
      </c>
      <c r="AB39">
        <v>5.52</v>
      </c>
      <c r="AC39">
        <v>0</v>
      </c>
      <c r="AD39">
        <v>17758208</v>
      </c>
      <c r="AE39">
        <v>8.85</v>
      </c>
      <c r="AF39">
        <v>1.07</v>
      </c>
      <c r="AG39">
        <v>0.49</v>
      </c>
      <c r="AH39">
        <v>1777500000</v>
      </c>
      <c r="AI39" s="43">
        <f t="shared" si="1"/>
        <v>0</v>
      </c>
    </row>
    <row r="40" spans="1:35" x14ac:dyDescent="0.2">
      <c r="A40" t="s">
        <v>275</v>
      </c>
      <c r="B40" t="str">
        <f>VLOOKUP(A40, SETORES!$B$2:$G$486, 4)</f>
        <v>PETRÓLEO, GÁS E BIOCOMBUSTÍVEIS</v>
      </c>
      <c r="C40" t="str">
        <f>VLOOKUP(A40, SETORES!$B$2:$G$486, 5)</f>
        <v>PETRÓLEO, GÁS E BIOCOMBUSTÍVEIS</v>
      </c>
      <c r="D40" t="str">
        <f>VLOOKUP(A40, SETORES!$B$2:$G$486, 6)</f>
        <v>EXPLORAÇÃO, REFINO E DISTRIBUIÇÃO</v>
      </c>
      <c r="F40">
        <v>1.45</v>
      </c>
      <c r="G40">
        <v>0</v>
      </c>
      <c r="H40">
        <v>3.89</v>
      </c>
      <c r="I40">
        <v>-1.61</v>
      </c>
      <c r="J40">
        <v>2.78</v>
      </c>
      <c r="K40">
        <v>62.67</v>
      </c>
      <c r="L40">
        <v>96.5</v>
      </c>
      <c r="M40">
        <v>86.85</v>
      </c>
      <c r="N40">
        <v>3.5</v>
      </c>
      <c r="O40">
        <v>3.36</v>
      </c>
      <c r="P40">
        <v>-0.14000000000000001</v>
      </c>
      <c r="Q40">
        <v>0</v>
      </c>
      <c r="R40">
        <v>3.38</v>
      </c>
      <c r="S40">
        <v>31.97</v>
      </c>
      <c r="T40">
        <v>-5.46</v>
      </c>
      <c r="U40">
        <v>1.22</v>
      </c>
      <c r="V40">
        <v>-41.51</v>
      </c>
      <c r="W40">
        <v>71.489999999999995</v>
      </c>
      <c r="X40">
        <v>-46.13</v>
      </c>
      <c r="Y40">
        <v>-1.72</v>
      </c>
      <c r="Z40">
        <v>2.72</v>
      </c>
      <c r="AA40">
        <v>0.82</v>
      </c>
      <c r="AB40">
        <v>-1.34</v>
      </c>
      <c r="AC40">
        <v>0</v>
      </c>
      <c r="AD40">
        <v>25243573.75</v>
      </c>
      <c r="AE40">
        <v>-0.9</v>
      </c>
      <c r="AF40">
        <v>0.37</v>
      </c>
      <c r="AG40">
        <v>0.02</v>
      </c>
      <c r="AH40">
        <v>739043350.04999995</v>
      </c>
      <c r="AI40" s="43">
        <f t="shared" si="1"/>
        <v>0</v>
      </c>
    </row>
    <row r="41" spans="1:35" x14ac:dyDescent="0.2">
      <c r="A41" t="s">
        <v>119</v>
      </c>
      <c r="B41" t="str">
        <f>VLOOKUP(A41, SETORES!$B$2:$G$486, 4)</f>
        <v>MATERIAIS BÁSICOS</v>
      </c>
      <c r="C41" t="str">
        <f>VLOOKUP(A41, SETORES!$B$2:$G$486, 5)</f>
        <v>MADEIRA E PAPEL</v>
      </c>
      <c r="D41" t="str">
        <f>VLOOKUP(A41, SETORES!$B$2:$G$486, 6)</f>
        <v>MADEIRA</v>
      </c>
      <c r="F41">
        <v>9.3699999999999992</v>
      </c>
      <c r="G41">
        <v>13.67</v>
      </c>
      <c r="H41">
        <v>4.01</v>
      </c>
      <c r="I41">
        <v>1.3</v>
      </c>
      <c r="J41">
        <v>0.5</v>
      </c>
      <c r="K41">
        <v>35.229999999999997</v>
      </c>
      <c r="L41">
        <v>23.57</v>
      </c>
      <c r="M41">
        <v>20.82</v>
      </c>
      <c r="N41">
        <v>3.54</v>
      </c>
      <c r="O41">
        <v>5.1100000000000003</v>
      </c>
      <c r="P41">
        <v>1.57</v>
      </c>
      <c r="Q41">
        <v>0.56999999999999995</v>
      </c>
      <c r="R41">
        <v>0.84</v>
      </c>
      <c r="S41">
        <v>5.86</v>
      </c>
      <c r="T41">
        <v>-0.79</v>
      </c>
      <c r="U41">
        <v>1.31</v>
      </c>
      <c r="V41">
        <v>32.270000000000003</v>
      </c>
      <c r="W41">
        <v>12.54</v>
      </c>
      <c r="X41">
        <v>17.3</v>
      </c>
      <c r="Y41">
        <v>0.39</v>
      </c>
      <c r="Z41">
        <v>0.61</v>
      </c>
      <c r="AA41">
        <v>0.6</v>
      </c>
      <c r="AB41">
        <v>15.88</v>
      </c>
      <c r="AC41">
        <v>137.22</v>
      </c>
      <c r="AD41">
        <v>33693710.960000001</v>
      </c>
      <c r="AE41">
        <v>7.23</v>
      </c>
      <c r="AF41">
        <v>2.33</v>
      </c>
      <c r="AG41">
        <v>0.02</v>
      </c>
      <c r="AH41">
        <v>7130222850.8699999</v>
      </c>
      <c r="AI41" s="43">
        <f t="shared" si="1"/>
        <v>2.9223145314094152E-2</v>
      </c>
    </row>
    <row r="42" spans="1:35" x14ac:dyDescent="0.2">
      <c r="A42" t="s">
        <v>121</v>
      </c>
      <c r="B42" t="str">
        <f>VLOOKUP(A42, SETORES!$B$2:$G$486, 4)</f>
        <v>BENS INDUSTRIAIS</v>
      </c>
      <c r="C42" t="str">
        <f>VLOOKUP(A42, SETORES!$B$2:$G$486, 5)</f>
        <v>TRANSPORTE</v>
      </c>
      <c r="D42" t="str">
        <f>VLOOKUP(A42, SETORES!$B$2:$G$486, 6)</f>
        <v>EXPLORAÇÃO DE RODOVIAS</v>
      </c>
      <c r="F42">
        <v>5.35</v>
      </c>
      <c r="G42">
        <v>0</v>
      </c>
      <c r="H42">
        <v>12.62</v>
      </c>
      <c r="I42">
        <v>1.74</v>
      </c>
      <c r="J42">
        <v>0.22</v>
      </c>
      <c r="K42">
        <v>37.14</v>
      </c>
      <c r="L42">
        <v>31.28</v>
      </c>
      <c r="M42">
        <v>6.17</v>
      </c>
      <c r="N42">
        <v>2.4900000000000002</v>
      </c>
      <c r="O42">
        <v>7.97</v>
      </c>
      <c r="P42">
        <v>5.48</v>
      </c>
      <c r="Q42">
        <v>3.84</v>
      </c>
      <c r="R42">
        <v>0.78</v>
      </c>
      <c r="S42">
        <v>14.13</v>
      </c>
      <c r="T42">
        <v>-0.26</v>
      </c>
      <c r="U42">
        <v>1.1200000000000001</v>
      </c>
      <c r="V42">
        <v>13.82</v>
      </c>
      <c r="W42">
        <v>1.76</v>
      </c>
      <c r="X42">
        <v>9.6999999999999993</v>
      </c>
      <c r="Y42">
        <v>0.13</v>
      </c>
      <c r="Z42">
        <v>0.86</v>
      </c>
      <c r="AA42">
        <v>0.28999999999999998</v>
      </c>
      <c r="AB42">
        <v>10.46</v>
      </c>
      <c r="AC42">
        <v>0</v>
      </c>
      <c r="AD42">
        <v>27412498.43</v>
      </c>
      <c r="AE42">
        <v>3.07</v>
      </c>
      <c r="AF42">
        <v>0.42</v>
      </c>
      <c r="AG42">
        <v>-0.08</v>
      </c>
      <c r="AH42">
        <v>3725388098.4000001</v>
      </c>
      <c r="AI42" s="43">
        <f t="shared" si="1"/>
        <v>0</v>
      </c>
    </row>
    <row r="43" spans="1:35" x14ac:dyDescent="0.2">
      <c r="A43" t="s">
        <v>53</v>
      </c>
      <c r="B43" t="str">
        <f>VLOOKUP(A43, SETORES!$B$2:$G$486, 4)</f>
        <v>BENS INDUSTRIAIS</v>
      </c>
      <c r="C43" t="str">
        <f>VLOOKUP(A43, SETORES!$B$2:$G$486, 5)</f>
        <v>MATERIAL DE TRANSPORTE</v>
      </c>
      <c r="D43" t="str">
        <f>VLOOKUP(A43, SETORES!$B$2:$G$486, 6)</f>
        <v>MATERIAL AERONÁUTICO E DE DEFESA</v>
      </c>
      <c r="F43">
        <v>10.87</v>
      </c>
      <c r="G43">
        <v>0</v>
      </c>
      <c r="H43">
        <v>181.86</v>
      </c>
      <c r="I43">
        <v>0.64</v>
      </c>
      <c r="J43">
        <v>0.17</v>
      </c>
      <c r="K43">
        <v>17.579999999999998</v>
      </c>
      <c r="L43">
        <v>4.8099999999999996</v>
      </c>
      <c r="M43">
        <v>0.21</v>
      </c>
      <c r="N43">
        <v>7.86</v>
      </c>
      <c r="O43">
        <v>15.38</v>
      </c>
      <c r="P43">
        <v>7.51</v>
      </c>
      <c r="Q43">
        <v>0.61</v>
      </c>
      <c r="R43">
        <v>0.38</v>
      </c>
      <c r="S43">
        <v>0.61</v>
      </c>
      <c r="T43">
        <v>-0.39</v>
      </c>
      <c r="U43">
        <v>2.0099999999999998</v>
      </c>
      <c r="V43">
        <v>0.35</v>
      </c>
      <c r="W43">
        <v>0.09</v>
      </c>
      <c r="X43">
        <v>3.06</v>
      </c>
      <c r="Y43">
        <v>0.27</v>
      </c>
      <c r="Z43">
        <v>0.72</v>
      </c>
      <c r="AA43">
        <v>0.46</v>
      </c>
      <c r="AB43">
        <v>1.1299999999999999</v>
      </c>
      <c r="AC43">
        <v>-40.340000000000003</v>
      </c>
      <c r="AD43">
        <v>83848690.75</v>
      </c>
      <c r="AE43">
        <v>16.940000000000001</v>
      </c>
      <c r="AF43">
        <v>0.06</v>
      </c>
      <c r="AG43">
        <v>-1.79</v>
      </c>
      <c r="AH43">
        <v>8048855028.2799997</v>
      </c>
      <c r="AI43" s="43">
        <f t="shared" si="1"/>
        <v>-4.5081804660386711</v>
      </c>
    </row>
    <row r="44" spans="1:35" x14ac:dyDescent="0.2">
      <c r="A44" t="s">
        <v>163</v>
      </c>
      <c r="B44" t="str">
        <f>VLOOKUP(A44, SETORES!$B$2:$G$486, 4)</f>
        <v>PETRÓLEO, GÁS E BIOCOMBUSTÍVEIS</v>
      </c>
      <c r="C44" t="str">
        <f>VLOOKUP(A44, SETORES!$B$2:$G$486, 5)</f>
        <v>PETRÓLEO, GÁS E BIOCOMBUSTÍVEIS</v>
      </c>
      <c r="D44" t="str">
        <f>VLOOKUP(A44, SETORES!$B$2:$G$486, 6)</f>
        <v>EXPLORAÇÃO, REFINO E DISTRIBUIÇÃO</v>
      </c>
      <c r="F44">
        <v>16.829999999999998</v>
      </c>
      <c r="G44">
        <v>10.15</v>
      </c>
      <c r="H44">
        <v>3.28</v>
      </c>
      <c r="I44">
        <v>1.1200000000000001</v>
      </c>
      <c r="J44">
        <v>0.73</v>
      </c>
      <c r="K44">
        <v>38.07</v>
      </c>
      <c r="L44">
        <v>100.8</v>
      </c>
      <c r="M44">
        <v>60.44</v>
      </c>
      <c r="N44">
        <v>1.97</v>
      </c>
      <c r="O44">
        <v>1.18</v>
      </c>
      <c r="P44">
        <v>-0.79</v>
      </c>
      <c r="Q44">
        <v>-0.45</v>
      </c>
      <c r="R44">
        <v>1.98</v>
      </c>
      <c r="S44">
        <v>2.42</v>
      </c>
      <c r="T44">
        <v>-1.39</v>
      </c>
      <c r="U44">
        <v>2.79</v>
      </c>
      <c r="V44">
        <v>34.18</v>
      </c>
      <c r="W44">
        <v>22.28</v>
      </c>
      <c r="X44">
        <v>35.67</v>
      </c>
      <c r="Y44">
        <v>0.65</v>
      </c>
      <c r="Z44">
        <v>0.35</v>
      </c>
      <c r="AA44">
        <v>0.37</v>
      </c>
      <c r="AB44">
        <v>30.52</v>
      </c>
      <c r="AC44">
        <v>54.87</v>
      </c>
      <c r="AD44">
        <v>40412605.43</v>
      </c>
      <c r="AE44">
        <v>14.99</v>
      </c>
      <c r="AF44">
        <v>5.12</v>
      </c>
      <c r="AG44">
        <v>0</v>
      </c>
      <c r="AH44">
        <v>4473530211.1499996</v>
      </c>
      <c r="AI44" s="43">
        <f t="shared" si="1"/>
        <v>5.97776562784764E-2</v>
      </c>
    </row>
    <row r="45" spans="1:35" x14ac:dyDescent="0.2">
      <c r="A45" t="s">
        <v>129</v>
      </c>
      <c r="B45" t="str">
        <f>VLOOKUP(A45, SETORES!$B$2:$G$486, 4)</f>
        <v>UTILIDADE PÚBLICA</v>
      </c>
      <c r="C45" t="str">
        <f>VLOOKUP(A45, SETORES!$B$2:$G$486, 5)</f>
        <v>ENERGIA ELÉTRICA</v>
      </c>
      <c r="D45" t="str">
        <f>VLOOKUP(A45, SETORES!$B$2:$G$486, 6)</f>
        <v>ENERGIA ELÉTRICA</v>
      </c>
      <c r="F45">
        <v>20.85</v>
      </c>
      <c r="G45">
        <v>10.52</v>
      </c>
      <c r="H45">
        <v>5.54</v>
      </c>
      <c r="I45">
        <v>1.05</v>
      </c>
      <c r="J45">
        <v>0.33</v>
      </c>
      <c r="K45">
        <v>22.96</v>
      </c>
      <c r="L45">
        <v>21.11</v>
      </c>
      <c r="M45">
        <v>11.52</v>
      </c>
      <c r="N45">
        <v>3.02</v>
      </c>
      <c r="O45">
        <v>5.47</v>
      </c>
      <c r="P45">
        <v>2.4500000000000002</v>
      </c>
      <c r="Q45">
        <v>0.85</v>
      </c>
      <c r="R45">
        <v>0.64</v>
      </c>
      <c r="S45">
        <v>3.62</v>
      </c>
      <c r="T45">
        <v>-0.47</v>
      </c>
      <c r="U45">
        <v>1.46</v>
      </c>
      <c r="V45">
        <v>18.93</v>
      </c>
      <c r="W45">
        <v>5.99</v>
      </c>
      <c r="X45">
        <v>13.24</v>
      </c>
      <c r="Y45">
        <v>0.32</v>
      </c>
      <c r="Z45">
        <v>0.65</v>
      </c>
      <c r="AA45">
        <v>0.52</v>
      </c>
      <c r="AB45">
        <v>15.05</v>
      </c>
      <c r="AC45">
        <v>26.82</v>
      </c>
      <c r="AD45">
        <v>61753933.039999999</v>
      </c>
      <c r="AE45">
        <v>19.88</v>
      </c>
      <c r="AF45">
        <v>3.76</v>
      </c>
      <c r="AG45">
        <v>0.21</v>
      </c>
      <c r="AH45">
        <v>12117295837.799999</v>
      </c>
      <c r="AI45" s="43">
        <f t="shared" si="1"/>
        <v>0.20656226696495153</v>
      </c>
    </row>
    <row r="46" spans="1:35" x14ac:dyDescent="0.2">
      <c r="A46" t="s">
        <v>204</v>
      </c>
      <c r="B46" t="str">
        <f>VLOOKUP(A46, SETORES!$B$2:$G$486, 4)</f>
        <v>TECNOLOGIA DA INFORMAÇÃO</v>
      </c>
      <c r="C46" t="str">
        <f>VLOOKUP(A46, SETORES!$B$2:$G$486, 5)</f>
        <v>PROGRAMAS E SERVIÇOS</v>
      </c>
      <c r="D46" t="str">
        <f>VLOOKUP(A46, SETORES!$B$2:$G$486, 6)</f>
        <v>PROGRAMAS E SERVIÇOS</v>
      </c>
      <c r="F46">
        <v>1.1000000000000001</v>
      </c>
      <c r="G46">
        <v>0</v>
      </c>
      <c r="H46">
        <v>-1.85</v>
      </c>
      <c r="I46">
        <v>0.54</v>
      </c>
      <c r="J46">
        <v>0.48</v>
      </c>
      <c r="K46">
        <v>27.09</v>
      </c>
      <c r="L46">
        <v>-124.55</v>
      </c>
      <c r="M46">
        <v>-105.1</v>
      </c>
      <c r="N46">
        <v>-1.56</v>
      </c>
      <c r="O46">
        <v>1.05</v>
      </c>
      <c r="P46">
        <v>2.61</v>
      </c>
      <c r="Q46">
        <v>-0.91</v>
      </c>
      <c r="R46">
        <v>1.94</v>
      </c>
      <c r="S46">
        <v>0.62</v>
      </c>
      <c r="T46">
        <v>-3.74</v>
      </c>
      <c r="U46">
        <v>8.7100000000000009</v>
      </c>
      <c r="V46">
        <v>-29.44</v>
      </c>
      <c r="W46">
        <v>-26</v>
      </c>
      <c r="X46">
        <v>-34.89</v>
      </c>
      <c r="Y46">
        <v>0.88</v>
      </c>
      <c r="Z46">
        <v>0.12</v>
      </c>
      <c r="AA46">
        <v>0.25</v>
      </c>
      <c r="AB46">
        <v>0</v>
      </c>
      <c r="AC46">
        <v>0</v>
      </c>
      <c r="AD46">
        <v>3741925.93</v>
      </c>
      <c r="AE46">
        <v>2.02</v>
      </c>
      <c r="AF46">
        <v>-0.6</v>
      </c>
      <c r="AG46">
        <v>-0.02</v>
      </c>
      <c r="AH46">
        <v>218199000.80000001</v>
      </c>
      <c r="AI46" s="43">
        <f t="shared" si="1"/>
        <v>0</v>
      </c>
    </row>
    <row r="47" spans="1:35" x14ac:dyDescent="0.2">
      <c r="A47" t="s">
        <v>157</v>
      </c>
      <c r="B47" t="str">
        <f>VLOOKUP(A47, SETORES!$B$2:$G$486, 4)</f>
        <v>CONSUMO CÍCLICO</v>
      </c>
      <c r="C47" t="str">
        <f>VLOOKUP(A47, SETORES!$B$2:$G$486, 5)</f>
        <v>COMÉRCIO</v>
      </c>
      <c r="D47" t="str">
        <f>VLOOKUP(A47, SETORES!$B$2:$G$486, 6)</f>
        <v>PRODUTOS DIVERSOS</v>
      </c>
      <c r="F47">
        <v>2.5499999999999998</v>
      </c>
      <c r="G47">
        <v>3.21</v>
      </c>
      <c r="H47">
        <v>5.49</v>
      </c>
      <c r="I47">
        <v>0.86</v>
      </c>
      <c r="J47">
        <v>0.28000000000000003</v>
      </c>
      <c r="K47">
        <v>37.6</v>
      </c>
      <c r="L47">
        <v>27.76</v>
      </c>
      <c r="M47">
        <v>15.18</v>
      </c>
      <c r="N47">
        <v>3</v>
      </c>
      <c r="O47">
        <v>6.78</v>
      </c>
      <c r="P47">
        <v>3.78</v>
      </c>
      <c r="Q47">
        <v>1.0900000000000001</v>
      </c>
      <c r="R47">
        <v>0.83</v>
      </c>
      <c r="S47">
        <v>3.23</v>
      </c>
      <c r="T47">
        <v>-0.46</v>
      </c>
      <c r="U47">
        <v>1.3</v>
      </c>
      <c r="V47">
        <v>15.7</v>
      </c>
      <c r="W47">
        <v>5.18</v>
      </c>
      <c r="X47">
        <v>11.27</v>
      </c>
      <c r="Y47">
        <v>0.33</v>
      </c>
      <c r="Z47">
        <v>0.67</v>
      </c>
      <c r="AA47">
        <v>0.34</v>
      </c>
      <c r="AB47">
        <v>0</v>
      </c>
      <c r="AC47">
        <v>0</v>
      </c>
      <c r="AD47">
        <v>13612007.890000001</v>
      </c>
      <c r="AE47">
        <v>2.96</v>
      </c>
      <c r="AF47">
        <v>0.46</v>
      </c>
      <c r="AG47">
        <v>0.63</v>
      </c>
      <c r="AH47">
        <v>622800693.29999995</v>
      </c>
      <c r="AI47" s="43">
        <f t="shared" si="1"/>
        <v>0</v>
      </c>
    </row>
    <row r="48" spans="1:35" x14ac:dyDescent="0.2">
      <c r="A48" t="s">
        <v>197</v>
      </c>
      <c r="B48" t="str">
        <f>VLOOKUP(A48, SETORES!$B$2:$G$486, 4)</f>
        <v>CONSUMO CÍCLICO</v>
      </c>
      <c r="C48" t="str">
        <f>VLOOKUP(A48, SETORES!$B$2:$G$486, 5)</f>
        <v>CONSTRUÇÃO CIVIL</v>
      </c>
      <c r="D48" t="str">
        <f>VLOOKUP(A48, SETORES!$B$2:$G$486, 6)</f>
        <v>INCORPORAÇÕES</v>
      </c>
      <c r="F48">
        <v>4.6900000000000004</v>
      </c>
      <c r="G48">
        <v>1.57</v>
      </c>
      <c r="H48">
        <v>6.11</v>
      </c>
      <c r="I48">
        <v>0.54</v>
      </c>
      <c r="J48">
        <v>0.16</v>
      </c>
      <c r="K48">
        <v>27.14</v>
      </c>
      <c r="L48">
        <v>9.35</v>
      </c>
      <c r="M48">
        <v>7.92</v>
      </c>
      <c r="N48">
        <v>5.18</v>
      </c>
      <c r="O48">
        <v>2.57</v>
      </c>
      <c r="P48">
        <v>-2.61</v>
      </c>
      <c r="Q48">
        <v>-0.27</v>
      </c>
      <c r="R48">
        <v>0.48</v>
      </c>
      <c r="S48">
        <v>0.48</v>
      </c>
      <c r="T48">
        <v>-0.61</v>
      </c>
      <c r="U48">
        <v>1.9</v>
      </c>
      <c r="V48">
        <v>8.84</v>
      </c>
      <c r="W48">
        <v>2.69</v>
      </c>
      <c r="X48">
        <v>5.09</v>
      </c>
      <c r="Y48">
        <v>0.3</v>
      </c>
      <c r="Z48">
        <v>0.56999999999999995</v>
      </c>
      <c r="AA48">
        <v>0.34</v>
      </c>
      <c r="AB48">
        <v>5.48</v>
      </c>
      <c r="AC48">
        <v>144.33000000000001</v>
      </c>
      <c r="AD48">
        <v>6617274</v>
      </c>
      <c r="AE48">
        <v>8.68</v>
      </c>
      <c r="AF48">
        <v>0.77</v>
      </c>
      <c r="AG48">
        <v>0.04</v>
      </c>
      <c r="AH48">
        <v>994280000</v>
      </c>
      <c r="AI48" s="43">
        <f t="shared" si="1"/>
        <v>4.2333541190327721E-2</v>
      </c>
    </row>
    <row r="49" spans="1:37" x14ac:dyDescent="0.2">
      <c r="A49" t="s">
        <v>125</v>
      </c>
      <c r="B49" t="str">
        <f>VLOOKUP(A49, SETORES!$B$2:$G$486, 4)</f>
        <v>CONSUMO CÍCLICO</v>
      </c>
      <c r="C49" t="str">
        <f>VLOOKUP(A49, SETORES!$B$2:$G$486, 5)</f>
        <v>CONSTRUÇÃO CIVIL</v>
      </c>
      <c r="D49" t="str">
        <f>VLOOKUP(A49, SETORES!$B$2:$G$486, 6)</f>
        <v>INCORPORAÇÕES</v>
      </c>
      <c r="F49">
        <v>16.29</v>
      </c>
      <c r="G49">
        <v>3.52</v>
      </c>
      <c r="H49">
        <v>7.79</v>
      </c>
      <c r="I49">
        <v>0.82</v>
      </c>
      <c r="J49">
        <v>0.71</v>
      </c>
      <c r="K49">
        <v>44.94</v>
      </c>
      <c r="L49">
        <v>33.340000000000003</v>
      </c>
      <c r="M49">
        <v>43.98</v>
      </c>
      <c r="N49">
        <v>10.28</v>
      </c>
      <c r="O49">
        <v>8.02</v>
      </c>
      <c r="P49">
        <v>-2.2599999999999998</v>
      </c>
      <c r="Q49">
        <v>-0.18</v>
      </c>
      <c r="R49">
        <v>3.43</v>
      </c>
      <c r="S49">
        <v>1.94</v>
      </c>
      <c r="T49">
        <v>-1.26</v>
      </c>
      <c r="U49">
        <v>6.17</v>
      </c>
      <c r="V49">
        <v>10.53</v>
      </c>
      <c r="W49">
        <v>9.11</v>
      </c>
      <c r="X49">
        <v>7.11</v>
      </c>
      <c r="Y49">
        <v>0.87</v>
      </c>
      <c r="Z49">
        <v>0.12</v>
      </c>
      <c r="AA49">
        <v>0.21</v>
      </c>
      <c r="AB49">
        <v>10.85</v>
      </c>
      <c r="AC49">
        <v>14.94</v>
      </c>
      <c r="AD49">
        <v>29095630.5</v>
      </c>
      <c r="AE49">
        <v>19.850000000000001</v>
      </c>
      <c r="AF49">
        <v>2.09</v>
      </c>
      <c r="AG49">
        <v>0.51</v>
      </c>
      <c r="AH49">
        <v>3599912487.8699999</v>
      </c>
      <c r="AI49" s="43">
        <f t="shared" si="1"/>
        <v>0.52141900937081664</v>
      </c>
    </row>
    <row r="50" spans="1:37" x14ac:dyDescent="0.2">
      <c r="A50" t="s">
        <v>144</v>
      </c>
      <c r="B50" t="str">
        <f>VLOOKUP(A50, SETORES!$B$2:$G$486, 4)</f>
        <v>CONSUMO CÍCLICO</v>
      </c>
      <c r="C50" t="str">
        <f>VLOOKUP(A50, SETORES!$B$2:$G$486, 5)</f>
        <v>CONSTRUÇÃO CIVIL</v>
      </c>
      <c r="D50" t="str">
        <f>VLOOKUP(A50, SETORES!$B$2:$G$486, 6)</f>
        <v>INCORPORAÇÕES</v>
      </c>
      <c r="F50">
        <v>43.35</v>
      </c>
      <c r="G50">
        <v>7.42</v>
      </c>
      <c r="H50">
        <v>4.58</v>
      </c>
      <c r="I50">
        <v>1.46</v>
      </c>
      <c r="J50">
        <v>1.07</v>
      </c>
      <c r="K50">
        <v>47.02</v>
      </c>
      <c r="L50">
        <v>38.14</v>
      </c>
      <c r="M50">
        <v>32.04</v>
      </c>
      <c r="N50">
        <v>3.85</v>
      </c>
      <c r="O50">
        <v>3.54</v>
      </c>
      <c r="P50">
        <v>-0.38</v>
      </c>
      <c r="Q50">
        <v>-0.14000000000000001</v>
      </c>
      <c r="R50">
        <v>1.47</v>
      </c>
      <c r="S50">
        <v>3.38</v>
      </c>
      <c r="T50">
        <v>-1.88</v>
      </c>
      <c r="U50">
        <v>3.72</v>
      </c>
      <c r="V50">
        <v>31.82</v>
      </c>
      <c r="W50">
        <v>23.33</v>
      </c>
      <c r="X50">
        <v>29.72</v>
      </c>
      <c r="Y50">
        <v>0.73</v>
      </c>
      <c r="Z50">
        <v>0.27</v>
      </c>
      <c r="AA50">
        <v>0.73</v>
      </c>
      <c r="AB50">
        <v>16.87</v>
      </c>
      <c r="AC50">
        <v>64.38</v>
      </c>
      <c r="AD50">
        <v>16088449.460000001</v>
      </c>
      <c r="AE50">
        <v>29.75</v>
      </c>
      <c r="AF50">
        <v>9.4700000000000006</v>
      </c>
      <c r="AG50">
        <v>0.01</v>
      </c>
      <c r="AH50">
        <v>3896384000</v>
      </c>
      <c r="AI50" s="43">
        <f t="shared" si="1"/>
        <v>7.1140105622864255E-2</v>
      </c>
    </row>
    <row r="51" spans="1:37" x14ac:dyDescent="0.2">
      <c r="A51" t="s">
        <v>132</v>
      </c>
      <c r="B51" t="str">
        <f>VLOOKUP(A51, SETORES!$B$2:$G$486, 4)</f>
        <v>SAÚDE</v>
      </c>
      <c r="C51" t="str">
        <f>VLOOKUP(A51, SETORES!$B$2:$G$486, 5)</f>
        <v>SERVIÇOS MÉDICO - HOSPITALARES, ANÁLISES E DIAGNÓSTICOS</v>
      </c>
      <c r="D51" t="str">
        <f>VLOOKUP(A51, SETORES!$B$2:$G$486, 6)</f>
        <v>SERVIÇOS MÉDICO - HOSPITALARES, ANÁLISES E DIAGNÓSTICOS</v>
      </c>
      <c r="F51">
        <v>15.8</v>
      </c>
      <c r="G51">
        <v>5.94</v>
      </c>
      <c r="H51">
        <v>14.7</v>
      </c>
      <c r="I51">
        <v>2.88</v>
      </c>
      <c r="J51">
        <v>0.84</v>
      </c>
      <c r="K51">
        <v>28.62</v>
      </c>
      <c r="L51">
        <v>16.91</v>
      </c>
      <c r="M51">
        <v>8.4</v>
      </c>
      <c r="N51">
        <v>7.3</v>
      </c>
      <c r="O51">
        <v>10.71</v>
      </c>
      <c r="P51">
        <v>3.4</v>
      </c>
      <c r="Q51">
        <v>1.34</v>
      </c>
      <c r="R51">
        <v>1.23</v>
      </c>
      <c r="S51">
        <v>12.15</v>
      </c>
      <c r="T51">
        <v>-1.1399999999999999</v>
      </c>
      <c r="U51">
        <v>1.35</v>
      </c>
      <c r="V51">
        <v>19.600000000000001</v>
      </c>
      <c r="W51">
        <v>5.7</v>
      </c>
      <c r="X51">
        <v>11.95</v>
      </c>
      <c r="Y51">
        <v>0.28999999999999998</v>
      </c>
      <c r="Z51">
        <v>0.71</v>
      </c>
      <c r="AA51">
        <v>0.68</v>
      </c>
      <c r="AB51">
        <v>13.06</v>
      </c>
      <c r="AC51">
        <v>8.36</v>
      </c>
      <c r="AD51">
        <v>39572794.609999999</v>
      </c>
      <c r="AE51">
        <v>5.48</v>
      </c>
      <c r="AF51">
        <v>1.07</v>
      </c>
      <c r="AG51">
        <v>1.87</v>
      </c>
      <c r="AH51">
        <v>5023515136.8000002</v>
      </c>
      <c r="AI51" s="43">
        <f t="shared" si="1"/>
        <v>1.7583732057416268</v>
      </c>
    </row>
    <row r="52" spans="1:37" x14ac:dyDescent="0.2">
      <c r="A52" t="s">
        <v>580</v>
      </c>
      <c r="B52" t="str">
        <f>VLOOKUP(A52, SETORES!$B$2:$G$486, 4)</f>
        <v>UTILIDADE PÚBLICA</v>
      </c>
      <c r="C52" t="str">
        <f>VLOOKUP(A52, SETORES!$B$2:$G$486, 5)</f>
        <v>ENERGIA ELÉTRICA</v>
      </c>
      <c r="D52" t="str">
        <f>VLOOKUP(A52, SETORES!$B$2:$G$486, 6)</f>
        <v>ENERGIA ELÉTRICA</v>
      </c>
      <c r="F52">
        <v>4.4400000000000004</v>
      </c>
      <c r="G52">
        <v>9.52</v>
      </c>
      <c r="H52">
        <v>16.16</v>
      </c>
      <c r="I52">
        <v>2.4300000000000002</v>
      </c>
      <c r="J52">
        <v>0.15</v>
      </c>
      <c r="K52">
        <v>39.31</v>
      </c>
      <c r="L52">
        <v>20</v>
      </c>
      <c r="M52">
        <v>16.71</v>
      </c>
      <c r="N52">
        <v>13.5</v>
      </c>
      <c r="O52">
        <v>0</v>
      </c>
      <c r="P52">
        <v>2.42</v>
      </c>
      <c r="Q52">
        <v>0.44</v>
      </c>
      <c r="R52">
        <v>2.7</v>
      </c>
      <c r="S52">
        <v>5.51</v>
      </c>
      <c r="T52">
        <v>-4.13</v>
      </c>
      <c r="U52">
        <v>1.03</v>
      </c>
      <c r="V52">
        <v>15.03</v>
      </c>
      <c r="W52">
        <v>0.91</v>
      </c>
      <c r="X52">
        <v>8.51</v>
      </c>
      <c r="Y52">
        <v>0.06</v>
      </c>
      <c r="Z52">
        <v>0.94</v>
      </c>
      <c r="AA52">
        <v>0.05</v>
      </c>
      <c r="AB52">
        <v>0</v>
      </c>
      <c r="AC52">
        <v>0</v>
      </c>
      <c r="AD52">
        <v>3044401.18</v>
      </c>
      <c r="AE52">
        <v>1.83</v>
      </c>
      <c r="AF52">
        <v>0.27</v>
      </c>
      <c r="AG52">
        <v>0.13</v>
      </c>
      <c r="AH52">
        <v>0</v>
      </c>
      <c r="AI52" s="43">
        <f t="shared" si="1"/>
        <v>0</v>
      </c>
    </row>
    <row r="53" spans="1:37" x14ac:dyDescent="0.2">
      <c r="A53" t="s">
        <v>189</v>
      </c>
      <c r="B53" t="str">
        <f>VLOOKUP(A53, SETORES!$B$2:$G$486, 4)</f>
        <v>CONSUMO CÍCLICO</v>
      </c>
      <c r="C53" t="str">
        <f>VLOOKUP(A53, SETORES!$B$2:$G$486, 5)</f>
        <v>CONSTRUÇÃO CIVIL</v>
      </c>
      <c r="D53" t="str">
        <f>VLOOKUP(A53, SETORES!$B$2:$G$486, 6)</f>
        <v>INCORPORAÇÕES</v>
      </c>
      <c r="F53">
        <v>1.27</v>
      </c>
      <c r="G53">
        <v>0</v>
      </c>
      <c r="H53">
        <v>6.27</v>
      </c>
      <c r="I53">
        <v>0.24</v>
      </c>
      <c r="J53">
        <v>0.09</v>
      </c>
      <c r="K53">
        <v>27.33</v>
      </c>
      <c r="L53">
        <v>25.79</v>
      </c>
      <c r="M53">
        <v>8.11</v>
      </c>
      <c r="N53">
        <v>1.97</v>
      </c>
      <c r="O53">
        <v>6.74</v>
      </c>
      <c r="P53">
        <v>4.7699999999999996</v>
      </c>
      <c r="Q53">
        <v>0.56999999999999995</v>
      </c>
      <c r="R53">
        <v>0.51</v>
      </c>
      <c r="S53">
        <v>0.25</v>
      </c>
      <c r="T53">
        <v>-0.24</v>
      </c>
      <c r="U53">
        <v>2.2400000000000002</v>
      </c>
      <c r="V53">
        <v>3.77</v>
      </c>
      <c r="W53">
        <v>1.41</v>
      </c>
      <c r="X53">
        <v>3.57</v>
      </c>
      <c r="Y53">
        <v>0.38</v>
      </c>
      <c r="Z53">
        <v>0.62</v>
      </c>
      <c r="AA53">
        <v>0.17</v>
      </c>
      <c r="AB53">
        <v>-2.2200000000000002</v>
      </c>
      <c r="AC53">
        <v>0</v>
      </c>
      <c r="AD53">
        <v>7025009.8600000003</v>
      </c>
      <c r="AE53">
        <v>5.38</v>
      </c>
      <c r="AF53">
        <v>0.2</v>
      </c>
      <c r="AG53">
        <v>-0.02</v>
      </c>
      <c r="AH53">
        <v>428556073.29000002</v>
      </c>
      <c r="AI53" s="43">
        <f t="shared" si="1"/>
        <v>0</v>
      </c>
    </row>
    <row r="54" spans="1:37" x14ac:dyDescent="0.2">
      <c r="A54" t="s">
        <v>175</v>
      </c>
      <c r="B54" t="str">
        <f>VLOOKUP(A54, SETORES!$B$2:$G$486, 4)</f>
        <v>BENS INDUSTRIAIS</v>
      </c>
      <c r="C54" t="str">
        <f>VLOOKUP(A54, SETORES!$B$2:$G$486, 5)</f>
        <v>SERVIÇOS</v>
      </c>
      <c r="D54" t="str">
        <f>VLOOKUP(A54, SETORES!$B$2:$G$486, 6)</f>
        <v>SERVIÇOS DIVERSOS</v>
      </c>
      <c r="F54">
        <v>10.98</v>
      </c>
      <c r="G54">
        <v>1.71</v>
      </c>
      <c r="H54">
        <v>17.649999999999999</v>
      </c>
      <c r="I54">
        <v>3.22</v>
      </c>
      <c r="J54">
        <v>1.0900000000000001</v>
      </c>
      <c r="K54">
        <v>16.329999999999998</v>
      </c>
      <c r="L54">
        <v>9.26</v>
      </c>
      <c r="M54">
        <v>5.78</v>
      </c>
      <c r="N54">
        <v>11.02</v>
      </c>
      <c r="O54">
        <v>11.58</v>
      </c>
      <c r="P54">
        <v>0.56000000000000005</v>
      </c>
      <c r="Q54">
        <v>0.16</v>
      </c>
      <c r="R54">
        <v>1.02</v>
      </c>
      <c r="S54">
        <v>3.67</v>
      </c>
      <c r="T54">
        <v>-2.3199999999999998</v>
      </c>
      <c r="U54">
        <v>2.2599999999999998</v>
      </c>
      <c r="V54">
        <v>18.239999999999998</v>
      </c>
      <c r="W54">
        <v>6.16</v>
      </c>
      <c r="X54">
        <v>10.98</v>
      </c>
      <c r="Y54">
        <v>0.34</v>
      </c>
      <c r="Z54">
        <v>0.66</v>
      </c>
      <c r="AA54">
        <v>1.07</v>
      </c>
      <c r="AB54">
        <v>0</v>
      </c>
      <c r="AC54">
        <v>0</v>
      </c>
      <c r="AD54">
        <v>19562438.289999999</v>
      </c>
      <c r="AE54">
        <v>3.41</v>
      </c>
      <c r="AF54">
        <v>0.62</v>
      </c>
      <c r="AG54">
        <v>2.4700000000000002</v>
      </c>
      <c r="AH54">
        <v>7353403008.3000002</v>
      </c>
      <c r="AI54" s="43">
        <f t="shared" si="1"/>
        <v>0</v>
      </c>
    </row>
    <row r="55" spans="1:37" x14ac:dyDescent="0.2">
      <c r="A55" t="s">
        <v>145</v>
      </c>
      <c r="B55" t="str">
        <f>VLOOKUP(A55, SETORES!$B$2:$G$486, 4)</f>
        <v>CONSUMO NÃO CÍCLICO</v>
      </c>
      <c r="C55" t="str">
        <f>VLOOKUP(A55, SETORES!$B$2:$G$486, 5)</f>
        <v>COMÉRCIO E DISTRIBUIÇÃO</v>
      </c>
      <c r="D55" t="str">
        <f>VLOOKUP(A55, SETORES!$B$2:$G$486, 6)</f>
        <v>ALIMENTOS</v>
      </c>
      <c r="F55">
        <v>3.75</v>
      </c>
      <c r="G55">
        <v>0</v>
      </c>
      <c r="H55">
        <v>10.36</v>
      </c>
      <c r="I55">
        <v>1.26</v>
      </c>
      <c r="J55">
        <v>0.79</v>
      </c>
      <c r="K55">
        <v>22.95</v>
      </c>
      <c r="L55">
        <v>5.64</v>
      </c>
      <c r="M55">
        <v>4.68</v>
      </c>
      <c r="N55">
        <v>8.59</v>
      </c>
      <c r="O55">
        <v>10.119999999999999</v>
      </c>
      <c r="P55">
        <v>1.53</v>
      </c>
      <c r="Q55">
        <v>0.22</v>
      </c>
      <c r="R55">
        <v>0.48</v>
      </c>
      <c r="S55">
        <v>1.82</v>
      </c>
      <c r="T55">
        <v>-2.06</v>
      </c>
      <c r="U55">
        <v>3.44</v>
      </c>
      <c r="V55">
        <v>12.12</v>
      </c>
      <c r="W55">
        <v>7.65</v>
      </c>
      <c r="X55">
        <v>10.76</v>
      </c>
      <c r="Y55">
        <v>0.63</v>
      </c>
      <c r="Z55">
        <v>0.36</v>
      </c>
      <c r="AA55">
        <v>1.63</v>
      </c>
      <c r="AB55">
        <v>0</v>
      </c>
      <c r="AC55">
        <v>0</v>
      </c>
      <c r="AD55">
        <v>19660568.68</v>
      </c>
      <c r="AE55">
        <v>2.99</v>
      </c>
      <c r="AF55">
        <v>0.36</v>
      </c>
      <c r="AG55">
        <v>3</v>
      </c>
      <c r="AH55">
        <v>8285047796.25</v>
      </c>
      <c r="AI55" s="43">
        <f t="shared" si="1"/>
        <v>0</v>
      </c>
    </row>
    <row r="56" spans="1:37" x14ac:dyDescent="0.2">
      <c r="A56" t="s">
        <v>81</v>
      </c>
      <c r="B56" t="str">
        <f>VLOOKUP(A56, SETORES!$B$2:$G$486, 4)</f>
        <v>MATERIAIS BÁSICOS</v>
      </c>
      <c r="C56" t="str">
        <f>VLOOKUP(A56, SETORES!$B$2:$G$486, 5)</f>
        <v>SIDERURGIA E METALURGIA</v>
      </c>
      <c r="D56" t="str">
        <f>VLOOKUP(A56, SETORES!$B$2:$G$486, 6)</f>
        <v>SIDERURGIA</v>
      </c>
      <c r="F56">
        <v>9.67</v>
      </c>
      <c r="G56">
        <v>25.03</v>
      </c>
      <c r="H56">
        <v>2.0099999999999998</v>
      </c>
      <c r="I56">
        <v>0.72</v>
      </c>
      <c r="J56">
        <v>0.15</v>
      </c>
      <c r="K56">
        <v>26.97</v>
      </c>
      <c r="L56">
        <v>27.26</v>
      </c>
      <c r="M56">
        <v>6.35</v>
      </c>
      <c r="N56">
        <v>0.47</v>
      </c>
      <c r="O56">
        <v>0.65</v>
      </c>
      <c r="P56">
        <v>0.2</v>
      </c>
      <c r="Q56">
        <v>0.3</v>
      </c>
      <c r="R56">
        <v>0.13</v>
      </c>
      <c r="S56">
        <v>0.51</v>
      </c>
      <c r="T56">
        <v>-0.28000000000000003</v>
      </c>
      <c r="U56">
        <v>2.4900000000000002</v>
      </c>
      <c r="V56">
        <v>35.71</v>
      </c>
      <c r="W56">
        <v>7.23</v>
      </c>
      <c r="X56">
        <v>30.21</v>
      </c>
      <c r="Y56">
        <v>0.2</v>
      </c>
      <c r="Z56">
        <v>0.4</v>
      </c>
      <c r="AA56">
        <v>1.1399999999999999</v>
      </c>
      <c r="AB56">
        <v>15.78</v>
      </c>
      <c r="AC56">
        <v>0</v>
      </c>
      <c r="AD56">
        <v>109872416.36</v>
      </c>
      <c r="AE56">
        <v>13.47</v>
      </c>
      <c r="AF56">
        <v>4.8099999999999996</v>
      </c>
      <c r="AG56">
        <v>0.01</v>
      </c>
      <c r="AH56">
        <v>10309179510.120001</v>
      </c>
      <c r="AI56" s="43">
        <f t="shared" si="1"/>
        <v>0</v>
      </c>
    </row>
    <row r="57" spans="1:37" x14ac:dyDescent="0.2">
      <c r="A57" t="s">
        <v>84</v>
      </c>
      <c r="B57" t="str">
        <f>VLOOKUP(A57, SETORES!$B$2:$G$486, 4)</f>
        <v>BENS INDUSTRIAIS</v>
      </c>
      <c r="C57" t="str">
        <f>VLOOKUP(A57, SETORES!$B$2:$G$486, 5)</f>
        <v>TRANSPORTE</v>
      </c>
      <c r="D57" t="str">
        <f>VLOOKUP(A57, SETORES!$B$2:$G$486, 6)</f>
        <v>TRANSPORTE AÉREO</v>
      </c>
      <c r="F57">
        <v>7.48</v>
      </c>
      <c r="G57">
        <v>0</v>
      </c>
      <c r="H57">
        <v>-11.48</v>
      </c>
      <c r="I57">
        <v>-1.32</v>
      </c>
      <c r="J57">
        <v>1.54</v>
      </c>
      <c r="K57">
        <v>-5.35</v>
      </c>
      <c r="L57">
        <v>-35.6</v>
      </c>
      <c r="M57">
        <v>-22.95</v>
      </c>
      <c r="N57">
        <v>-7.4</v>
      </c>
      <c r="O57">
        <v>-4.01</v>
      </c>
      <c r="P57">
        <v>-3.04</v>
      </c>
      <c r="Q57">
        <v>0</v>
      </c>
      <c r="R57">
        <v>2.63</v>
      </c>
      <c r="S57">
        <v>-2.74</v>
      </c>
      <c r="T57">
        <v>-1.86</v>
      </c>
      <c r="U57">
        <v>0.23</v>
      </c>
      <c r="V57">
        <v>-11.51</v>
      </c>
      <c r="W57">
        <v>-13.44</v>
      </c>
      <c r="X57">
        <v>42.37</v>
      </c>
      <c r="Y57">
        <v>-1.17</v>
      </c>
      <c r="Z57">
        <v>2.17</v>
      </c>
      <c r="AA57">
        <v>0.59</v>
      </c>
      <c r="AB57">
        <v>-5.51</v>
      </c>
      <c r="AC57">
        <v>0</v>
      </c>
      <c r="AD57">
        <v>121182380.39</v>
      </c>
      <c r="AE57">
        <v>-5.66</v>
      </c>
      <c r="AF57">
        <v>-0.65</v>
      </c>
      <c r="AG57">
        <v>0.17</v>
      </c>
      <c r="AH57">
        <v>3130286582.2800002</v>
      </c>
      <c r="AI57" s="43">
        <f t="shared" si="1"/>
        <v>0</v>
      </c>
    </row>
    <row r="58" spans="1:37" x14ac:dyDescent="0.2">
      <c r="A58" t="s">
        <v>154</v>
      </c>
      <c r="B58" t="str">
        <f>VLOOKUP(A58, SETORES!$B$2:$G$486, 4)</f>
        <v>CONSUMO CÍCLICO</v>
      </c>
      <c r="C58" t="str">
        <f>VLOOKUP(A58, SETORES!$B$2:$G$486, 5)</f>
        <v>TECIDOS, VESTUÁRIO E CALÇADOS</v>
      </c>
      <c r="D58" t="str">
        <f>VLOOKUP(A58, SETORES!$B$2:$G$486, 6)</f>
        <v>CALÇADOS</v>
      </c>
      <c r="F58">
        <v>6.59</v>
      </c>
      <c r="G58">
        <v>6.68</v>
      </c>
      <c r="H58">
        <v>9.9499999999999993</v>
      </c>
      <c r="I58">
        <v>1.44</v>
      </c>
      <c r="J58">
        <v>1.29</v>
      </c>
      <c r="K58">
        <v>42.36</v>
      </c>
      <c r="L58">
        <v>14.37</v>
      </c>
      <c r="M58">
        <v>25.56</v>
      </c>
      <c r="N58">
        <v>17.7</v>
      </c>
      <c r="O58">
        <v>14.26</v>
      </c>
      <c r="P58">
        <v>-3.44</v>
      </c>
      <c r="Q58">
        <v>-0.28000000000000003</v>
      </c>
      <c r="R58">
        <v>2.54</v>
      </c>
      <c r="S58">
        <v>2.4300000000000002</v>
      </c>
      <c r="T58">
        <v>-3.4</v>
      </c>
      <c r="U58">
        <v>7</v>
      </c>
      <c r="V58">
        <v>14.48</v>
      </c>
      <c r="W58">
        <v>12.97</v>
      </c>
      <c r="X58">
        <v>6.5</v>
      </c>
      <c r="Y58">
        <v>0.9</v>
      </c>
      <c r="Z58">
        <v>0.1</v>
      </c>
      <c r="AA58">
        <v>0.51</v>
      </c>
      <c r="AB58">
        <v>2.75</v>
      </c>
      <c r="AC58">
        <v>-1.2</v>
      </c>
      <c r="AD58">
        <v>14926607.710000001</v>
      </c>
      <c r="AE58">
        <v>4.57</v>
      </c>
      <c r="AF58">
        <v>0.66</v>
      </c>
      <c r="AG58">
        <v>0.54</v>
      </c>
      <c r="AH58">
        <v>5945234400</v>
      </c>
      <c r="AI58" s="43">
        <f t="shared" si="1"/>
        <v>-8.2916666666666661</v>
      </c>
      <c r="AK58" t="e">
        <f>(AI58-$AI$142)/$AI$143</f>
        <v>#DIV/0!</v>
      </c>
    </row>
    <row r="59" spans="1:37" x14ac:dyDescent="0.2">
      <c r="A59" t="s">
        <v>220</v>
      </c>
      <c r="B59" t="str">
        <f>VLOOKUP(A59, SETORES!$B$2:$G$486, 4)</f>
        <v>CONSUMO CÍCLICO</v>
      </c>
      <c r="C59" t="str">
        <f>VLOOKUP(A59, SETORES!$B$2:$G$486, 5)</f>
        <v>COMÉRCIO</v>
      </c>
      <c r="D59" t="str">
        <f>VLOOKUP(A59, SETORES!$B$2:$G$486, 6)</f>
        <v>TECIDOS, VESTUÁRIO E CALÇADOS</v>
      </c>
      <c r="F59">
        <v>7.55</v>
      </c>
      <c r="G59">
        <v>7.42</v>
      </c>
      <c r="H59">
        <v>7.89</v>
      </c>
      <c r="I59">
        <v>0.73</v>
      </c>
      <c r="J59">
        <v>0.27</v>
      </c>
      <c r="K59">
        <v>55.05</v>
      </c>
      <c r="L59">
        <v>5.56</v>
      </c>
      <c r="M59">
        <v>6.2</v>
      </c>
      <c r="N59">
        <v>8.7899999999999991</v>
      </c>
      <c r="O59">
        <v>13.15</v>
      </c>
      <c r="P59">
        <v>4.3600000000000003</v>
      </c>
      <c r="Q59">
        <v>0.36</v>
      </c>
      <c r="R59">
        <v>0.49</v>
      </c>
      <c r="S59">
        <v>1.42</v>
      </c>
      <c r="T59">
        <v>-0.68</v>
      </c>
      <c r="U59">
        <v>1.45</v>
      </c>
      <c r="V59">
        <v>9.26</v>
      </c>
      <c r="W59">
        <v>3.39</v>
      </c>
      <c r="X59">
        <v>2.02</v>
      </c>
      <c r="Y59">
        <v>0.37</v>
      </c>
      <c r="Z59">
        <v>0.63</v>
      </c>
      <c r="AA59">
        <v>0.55000000000000004</v>
      </c>
      <c r="AB59">
        <v>4.05</v>
      </c>
      <c r="AC59">
        <v>8.52</v>
      </c>
      <c r="AD59">
        <v>8334024.71</v>
      </c>
      <c r="AE59">
        <v>10.34</v>
      </c>
      <c r="AF59">
        <v>0.96</v>
      </c>
      <c r="AG59">
        <v>-0.01</v>
      </c>
      <c r="AH59">
        <v>3768960000</v>
      </c>
      <c r="AI59" s="43">
        <f t="shared" si="1"/>
        <v>0.926056338028169</v>
      </c>
    </row>
    <row r="60" spans="1:37" x14ac:dyDescent="0.2">
      <c r="A60" t="s">
        <v>242</v>
      </c>
      <c r="B60" t="str">
        <f>VLOOKUP(A60, SETORES!$B$2:$G$486, 4)</f>
        <v>CONSUMO CÍCLICO</v>
      </c>
      <c r="C60" t="str">
        <f>VLOOKUP(A60, SETORES!$B$2:$G$486, 5)</f>
        <v>CONSTRUÇÃO CIVIL</v>
      </c>
      <c r="D60" t="str">
        <f>VLOOKUP(A60, SETORES!$B$2:$G$486, 6)</f>
        <v>INCORPORAÇÕES</v>
      </c>
      <c r="F60">
        <v>2.5299999999999998</v>
      </c>
      <c r="G60">
        <v>7.14</v>
      </c>
      <c r="H60">
        <v>4.01</v>
      </c>
      <c r="I60">
        <v>0.25</v>
      </c>
      <c r="J60">
        <v>0.08</v>
      </c>
      <c r="K60">
        <v>27.54</v>
      </c>
      <c r="L60">
        <v>14.45</v>
      </c>
      <c r="M60">
        <v>9.1999999999999993</v>
      </c>
      <c r="N60">
        <v>2.5499999999999998</v>
      </c>
      <c r="O60">
        <v>10.14</v>
      </c>
      <c r="P60">
        <v>7.59</v>
      </c>
      <c r="Q60">
        <v>0.75</v>
      </c>
      <c r="R60">
        <v>0.37</v>
      </c>
      <c r="S60">
        <v>0.19</v>
      </c>
      <c r="T60">
        <v>-0.18</v>
      </c>
      <c r="U60">
        <v>2.98</v>
      </c>
      <c r="V60">
        <v>6.29</v>
      </c>
      <c r="W60">
        <v>1.89</v>
      </c>
      <c r="X60">
        <v>3.5</v>
      </c>
      <c r="Y60">
        <v>0.3</v>
      </c>
      <c r="Z60">
        <v>0.56999999999999995</v>
      </c>
      <c r="AA60">
        <v>0.21</v>
      </c>
      <c r="AB60">
        <v>1</v>
      </c>
      <c r="AC60">
        <v>0</v>
      </c>
      <c r="AD60">
        <v>1756375.75</v>
      </c>
      <c r="AE60">
        <v>10.029999999999999</v>
      </c>
      <c r="AF60">
        <v>0.63</v>
      </c>
      <c r="AG60">
        <v>0.05</v>
      </c>
      <c r="AH60">
        <v>338643212.16000003</v>
      </c>
      <c r="AI60" s="43">
        <f t="shared" si="1"/>
        <v>0</v>
      </c>
    </row>
    <row r="61" spans="1:37" x14ac:dyDescent="0.2">
      <c r="A61" t="s">
        <v>182</v>
      </c>
      <c r="B61" t="str">
        <f>VLOOKUP(A61, SETORES!$B$2:$G$486, 4)</f>
        <v>FINANCEIRO</v>
      </c>
      <c r="C61" t="str">
        <f>VLOOKUP(A61, SETORES!$B$2:$G$486, 5)</f>
        <v>EXPLORAÇÃO DE IMÓVEIS</v>
      </c>
      <c r="D61" t="str">
        <f>VLOOKUP(A61, SETORES!$B$2:$G$486, 6)</f>
        <v>EXPLORAÇÃO DE IMÓVEIS</v>
      </c>
      <c r="F61">
        <v>2.16</v>
      </c>
      <c r="G61">
        <v>0</v>
      </c>
      <c r="H61">
        <v>-13.37</v>
      </c>
      <c r="I61">
        <v>1.24</v>
      </c>
      <c r="J61">
        <v>0.28000000000000003</v>
      </c>
      <c r="K61">
        <v>31.18</v>
      </c>
      <c r="L61">
        <v>19.100000000000001</v>
      </c>
      <c r="M61">
        <v>-8.9499999999999993</v>
      </c>
      <c r="N61">
        <v>6.27</v>
      </c>
      <c r="O61">
        <v>20.36</v>
      </c>
      <c r="P61">
        <v>14.09</v>
      </c>
      <c r="Q61">
        <v>2.78</v>
      </c>
      <c r="R61">
        <v>1.2</v>
      </c>
      <c r="S61">
        <v>3.21</v>
      </c>
      <c r="T61">
        <v>-0.34</v>
      </c>
      <c r="U61">
        <v>1.92</v>
      </c>
      <c r="V61">
        <v>-9.24</v>
      </c>
      <c r="W61">
        <v>-2.08</v>
      </c>
      <c r="X61">
        <v>3.41</v>
      </c>
      <c r="Y61">
        <v>0.23</v>
      </c>
      <c r="Z61">
        <v>0.77</v>
      </c>
      <c r="AA61">
        <v>0.23</v>
      </c>
      <c r="AB61">
        <v>23.22</v>
      </c>
      <c r="AC61">
        <v>0</v>
      </c>
      <c r="AD61">
        <v>10197991.210000001</v>
      </c>
      <c r="AE61">
        <v>1.75</v>
      </c>
      <c r="AF61">
        <v>-0.16</v>
      </c>
      <c r="AG61">
        <v>0.56000000000000005</v>
      </c>
      <c r="AH61">
        <v>1642426508.8800001</v>
      </c>
      <c r="AI61" s="43">
        <f t="shared" si="1"/>
        <v>0</v>
      </c>
    </row>
    <row r="62" spans="1:37" x14ac:dyDescent="0.2">
      <c r="A62" t="s">
        <v>190</v>
      </c>
      <c r="B62" t="str">
        <f>VLOOKUP(A62, SETORES!$B$2:$G$486, 4)</f>
        <v>TECNOLOGIA DA INFORMAÇÃO</v>
      </c>
      <c r="C62" t="str">
        <f>VLOOKUP(A62, SETORES!$B$2:$G$486, 5)</f>
        <v>PROGRAMAS E SERVIÇOS</v>
      </c>
      <c r="D62" t="str">
        <f>VLOOKUP(A62, SETORES!$B$2:$G$486, 6)</f>
        <v>PROGRAMAS E SERVIÇOS</v>
      </c>
      <c r="F62">
        <v>5.28</v>
      </c>
      <c r="G62">
        <v>0</v>
      </c>
      <c r="H62">
        <v>-14.52</v>
      </c>
      <c r="I62">
        <v>1.2</v>
      </c>
      <c r="J62">
        <v>0.51</v>
      </c>
      <c r="K62">
        <v>46.49</v>
      </c>
      <c r="L62">
        <v>-10.89</v>
      </c>
      <c r="M62">
        <v>-18.84</v>
      </c>
      <c r="N62">
        <v>-25.11</v>
      </c>
      <c r="O62">
        <v>-29.31</v>
      </c>
      <c r="P62">
        <v>-4.21</v>
      </c>
      <c r="Q62">
        <v>0.2</v>
      </c>
      <c r="R62">
        <v>2.73</v>
      </c>
      <c r="S62">
        <v>-21.47</v>
      </c>
      <c r="T62">
        <v>-0.76</v>
      </c>
      <c r="U62">
        <v>0.93</v>
      </c>
      <c r="V62">
        <v>-8.2799999999999994</v>
      </c>
      <c r="W62">
        <v>-3.49</v>
      </c>
      <c r="X62">
        <v>-3.64</v>
      </c>
      <c r="Y62">
        <v>0.42</v>
      </c>
      <c r="Z62">
        <v>0.57999999999999996</v>
      </c>
      <c r="AA62">
        <v>0.19</v>
      </c>
      <c r="AB62">
        <v>0</v>
      </c>
      <c r="AC62">
        <v>0</v>
      </c>
      <c r="AD62">
        <v>4668165.8600000003</v>
      </c>
      <c r="AE62">
        <v>4.3899999999999997</v>
      </c>
      <c r="AF62">
        <v>-0.36</v>
      </c>
      <c r="AG62">
        <v>0.01</v>
      </c>
      <c r="AH62">
        <v>1488635554.5599999</v>
      </c>
      <c r="AI62" s="43">
        <f t="shared" si="1"/>
        <v>0</v>
      </c>
    </row>
    <row r="63" spans="1:37" x14ac:dyDescent="0.2">
      <c r="A63" t="s">
        <v>589</v>
      </c>
      <c r="B63" t="str">
        <f>VLOOKUP(A63, SETORES!$B$2:$G$486, 4)</f>
        <v>FINANCEIRO</v>
      </c>
      <c r="C63" t="str">
        <f>VLOOKUP(A63, SETORES!$B$2:$G$486, 5)</f>
        <v>EXPLORAÇÃO DE IMÓVEIS</v>
      </c>
      <c r="D63" t="str">
        <f>VLOOKUP(A63, SETORES!$B$2:$G$486, 6)</f>
        <v>EXPLORAÇÃO DE IMÓVEIS</v>
      </c>
      <c r="F63">
        <v>19.16</v>
      </c>
      <c r="G63">
        <v>1.78</v>
      </c>
      <c r="H63">
        <v>35.520000000000003</v>
      </c>
      <c r="I63">
        <v>2.11</v>
      </c>
      <c r="J63">
        <v>0.99</v>
      </c>
      <c r="K63">
        <v>57.76</v>
      </c>
      <c r="L63">
        <v>42.48</v>
      </c>
      <c r="M63">
        <v>22.04</v>
      </c>
      <c r="N63">
        <v>18.420000000000002</v>
      </c>
      <c r="O63">
        <v>16.829999999999998</v>
      </c>
      <c r="P63">
        <v>3.84</v>
      </c>
      <c r="Q63">
        <v>0.44</v>
      </c>
      <c r="R63">
        <v>7.83</v>
      </c>
      <c r="S63">
        <v>4.09</v>
      </c>
      <c r="T63">
        <v>-1.43</v>
      </c>
      <c r="U63">
        <v>4.63</v>
      </c>
      <c r="V63">
        <v>5.93</v>
      </c>
      <c r="W63">
        <v>2.79</v>
      </c>
      <c r="X63">
        <v>3.19</v>
      </c>
      <c r="Y63">
        <v>0.47</v>
      </c>
      <c r="Z63">
        <v>0.53</v>
      </c>
      <c r="AA63">
        <v>0.13</v>
      </c>
      <c r="AB63">
        <v>5.1100000000000003</v>
      </c>
      <c r="AC63">
        <v>56.44</v>
      </c>
      <c r="AD63">
        <v>48212846.43</v>
      </c>
      <c r="AE63">
        <v>9.1</v>
      </c>
      <c r="AF63">
        <v>0.54</v>
      </c>
      <c r="AG63">
        <v>0.34</v>
      </c>
      <c r="AH63">
        <v>5060329014.8000002</v>
      </c>
      <c r="AI63" s="43">
        <f t="shared" si="1"/>
        <v>0.62934089298369955</v>
      </c>
    </row>
    <row r="64" spans="1:37" x14ac:dyDescent="0.2">
      <c r="A64" t="s">
        <v>116</v>
      </c>
      <c r="B64" t="str">
        <f>VLOOKUP(A64, SETORES!$B$2:$G$486, 4)</f>
        <v>TECNOLOGIA DA INFORMAÇÃO</v>
      </c>
      <c r="C64" t="str">
        <f>VLOOKUP(A64, SETORES!$B$2:$G$486, 5)</f>
        <v>COMPUTADORES E EQUIPAMENTOS</v>
      </c>
      <c r="D64" t="str">
        <f>VLOOKUP(A64, SETORES!$B$2:$G$486, 6)</f>
        <v>COMPUTADORES E EQUIPAMENTOS</v>
      </c>
      <c r="F64">
        <v>23.85</v>
      </c>
      <c r="G64">
        <v>1.69</v>
      </c>
      <c r="H64">
        <v>20.9</v>
      </c>
      <c r="I64">
        <v>3.95</v>
      </c>
      <c r="J64">
        <v>2.33</v>
      </c>
      <c r="K64">
        <v>29.3</v>
      </c>
      <c r="L64">
        <v>10.96</v>
      </c>
      <c r="M64">
        <v>11.48</v>
      </c>
      <c r="N64">
        <v>21.89</v>
      </c>
      <c r="O64">
        <v>21.2</v>
      </c>
      <c r="P64">
        <v>-0.69</v>
      </c>
      <c r="Q64">
        <v>-0.13</v>
      </c>
      <c r="R64">
        <v>2.4</v>
      </c>
      <c r="S64">
        <v>4.63</v>
      </c>
      <c r="T64">
        <v>-12.03</v>
      </c>
      <c r="U64">
        <v>2.66</v>
      </c>
      <c r="V64">
        <v>18.93</v>
      </c>
      <c r="W64">
        <v>11.16</v>
      </c>
      <c r="X64">
        <v>14.21</v>
      </c>
      <c r="Y64">
        <v>0.59</v>
      </c>
      <c r="Z64">
        <v>0.41</v>
      </c>
      <c r="AA64">
        <v>0.97</v>
      </c>
      <c r="AB64">
        <v>0</v>
      </c>
      <c r="AC64">
        <v>0</v>
      </c>
      <c r="AD64">
        <v>27049520.210000001</v>
      </c>
      <c r="AE64">
        <v>6.03</v>
      </c>
      <c r="AF64">
        <v>1.1399999999999999</v>
      </c>
      <c r="AG64">
        <v>-1.36</v>
      </c>
      <c r="AH64">
        <v>7813524973.5</v>
      </c>
      <c r="AI64" s="43">
        <f t="shared" si="1"/>
        <v>0</v>
      </c>
    </row>
    <row r="65" spans="1:37" x14ac:dyDescent="0.2">
      <c r="A65" t="s">
        <v>101</v>
      </c>
      <c r="B65" t="str">
        <f>VLOOKUP(A65, SETORES!$B$2:$G$486, 4)</f>
        <v>FINANCEIRO</v>
      </c>
      <c r="C65" t="str">
        <f>VLOOKUP(A65, SETORES!$B$2:$G$486, 5)</f>
        <v>PREVIDÊNCIA E SEGUROS</v>
      </c>
      <c r="D65" t="str">
        <f>VLOOKUP(A65, SETORES!$B$2:$G$486, 6)</f>
        <v>SEGURADORAS</v>
      </c>
      <c r="F65">
        <v>2.08</v>
      </c>
      <c r="G65">
        <v>0</v>
      </c>
      <c r="H65">
        <v>-4.04</v>
      </c>
      <c r="I65">
        <v>0.71</v>
      </c>
      <c r="J65">
        <v>0.13</v>
      </c>
      <c r="K65">
        <v>-22.15</v>
      </c>
      <c r="L65">
        <v>-27.94</v>
      </c>
      <c r="M65">
        <v>-8.32</v>
      </c>
      <c r="N65">
        <v>-1.2</v>
      </c>
      <c r="O65">
        <v>-1.2</v>
      </c>
      <c r="P65">
        <v>0</v>
      </c>
      <c r="Q65">
        <v>0</v>
      </c>
      <c r="R65">
        <v>0.34</v>
      </c>
      <c r="S65">
        <v>-0.97</v>
      </c>
      <c r="T65">
        <v>-0.33</v>
      </c>
      <c r="U65">
        <v>0.83</v>
      </c>
      <c r="V65">
        <v>-17.68</v>
      </c>
      <c r="W65">
        <v>-3.12</v>
      </c>
      <c r="X65">
        <v>0</v>
      </c>
      <c r="Y65">
        <v>0.18</v>
      </c>
      <c r="Z65">
        <v>0.82</v>
      </c>
      <c r="AA65">
        <v>0.38</v>
      </c>
      <c r="AB65">
        <v>13.98</v>
      </c>
      <c r="AC65">
        <v>0</v>
      </c>
      <c r="AD65">
        <v>33381855.789999999</v>
      </c>
      <c r="AE65">
        <v>2.91</v>
      </c>
      <c r="AF65">
        <v>-0.52</v>
      </c>
      <c r="AG65">
        <v>7.0000000000000007E-2</v>
      </c>
      <c r="AH65">
        <v>2637211890.5599999</v>
      </c>
      <c r="AI65" s="43">
        <f t="shared" si="1"/>
        <v>0</v>
      </c>
    </row>
    <row r="66" spans="1:37" x14ac:dyDescent="0.2">
      <c r="A66" t="s">
        <v>249</v>
      </c>
      <c r="B66" t="str">
        <f>VLOOKUP(A66, SETORES!$B$2:$G$486, 4)</f>
        <v>CONSUMO NÃO CÍCLICO</v>
      </c>
      <c r="C66" t="str">
        <f>VLOOKUP(A66, SETORES!$B$2:$G$486, 5)</f>
        <v>ALIMENTOS PROCESSADOS</v>
      </c>
      <c r="D66" t="str">
        <f>VLOOKUP(A66, SETORES!$B$2:$G$486, 6)</f>
        <v>AÇUCAR E ALCOOL</v>
      </c>
      <c r="F66">
        <v>7.37</v>
      </c>
      <c r="G66">
        <v>3.99</v>
      </c>
      <c r="H66">
        <v>0</v>
      </c>
      <c r="I66">
        <v>1.64</v>
      </c>
      <c r="J66">
        <v>0.57999999999999996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0.67</v>
      </c>
      <c r="R66">
        <v>1.5</v>
      </c>
      <c r="S66">
        <v>1.98</v>
      </c>
      <c r="T66">
        <v>-1.1000000000000001</v>
      </c>
      <c r="U66">
        <v>2.58</v>
      </c>
      <c r="V66">
        <v>0</v>
      </c>
      <c r="W66">
        <v>0</v>
      </c>
      <c r="X66">
        <v>0</v>
      </c>
      <c r="Y66">
        <v>0.35</v>
      </c>
      <c r="Z66">
        <v>0.65</v>
      </c>
      <c r="AA66">
        <v>0.38</v>
      </c>
      <c r="AB66">
        <v>0</v>
      </c>
      <c r="AC66">
        <v>0</v>
      </c>
      <c r="AD66">
        <v>9673309.5</v>
      </c>
      <c r="AE66">
        <v>4.51</v>
      </c>
      <c r="AF66">
        <v>0</v>
      </c>
      <c r="AG66">
        <v>0</v>
      </c>
      <c r="AH66">
        <v>2171917560.6700001</v>
      </c>
      <c r="AI66" s="43">
        <f t="shared" ref="AI66:AI97" si="2">IFERROR(H66/AC66, 0)</f>
        <v>0</v>
      </c>
    </row>
    <row r="67" spans="1:37" x14ac:dyDescent="0.2">
      <c r="A67" t="s">
        <v>159</v>
      </c>
      <c r="B67" t="str">
        <f>VLOOKUP(A67, SETORES!$B$2:$G$486, 4)</f>
        <v>CONSUMO CÍCLICO</v>
      </c>
      <c r="C67" t="str">
        <f>VLOOKUP(A67, SETORES!$B$2:$G$486, 5)</f>
        <v>CONSTRUÇÃO CIVIL</v>
      </c>
      <c r="D67" t="str">
        <f>VLOOKUP(A67, SETORES!$B$2:$G$486, 6)</f>
        <v>INCORPORAÇÕES</v>
      </c>
      <c r="F67">
        <v>5.55</v>
      </c>
      <c r="G67">
        <v>6.2</v>
      </c>
      <c r="H67">
        <v>3.85</v>
      </c>
      <c r="I67">
        <v>0.82</v>
      </c>
      <c r="J67">
        <v>0.44</v>
      </c>
      <c r="K67">
        <v>67.38</v>
      </c>
      <c r="L67">
        <v>53.79</v>
      </c>
      <c r="M67">
        <v>46.94</v>
      </c>
      <c r="N67">
        <v>3.36</v>
      </c>
      <c r="O67">
        <v>4.5999999999999996</v>
      </c>
      <c r="P67">
        <v>1.24</v>
      </c>
      <c r="Q67">
        <v>0.3</v>
      </c>
      <c r="R67">
        <v>1.81</v>
      </c>
      <c r="S67">
        <v>3.15</v>
      </c>
      <c r="T67">
        <v>-0.56999999999999995</v>
      </c>
      <c r="U67">
        <v>2.57</v>
      </c>
      <c r="V67">
        <v>21.27</v>
      </c>
      <c r="W67">
        <v>11.41</v>
      </c>
      <c r="X67">
        <v>16.420000000000002</v>
      </c>
      <c r="Y67">
        <v>0.54</v>
      </c>
      <c r="Z67">
        <v>0.45</v>
      </c>
      <c r="AA67">
        <v>0.24</v>
      </c>
      <c r="AB67">
        <v>39.130000000000003</v>
      </c>
      <c r="AC67">
        <v>0</v>
      </c>
      <c r="AD67">
        <v>18210984.07</v>
      </c>
      <c r="AE67">
        <v>6.77</v>
      </c>
      <c r="AF67">
        <v>1.44</v>
      </c>
      <c r="AG67">
        <v>0.2</v>
      </c>
      <c r="AH67">
        <v>3770273402.5500002</v>
      </c>
      <c r="AI67" s="43">
        <f t="shared" si="2"/>
        <v>0</v>
      </c>
    </row>
    <row r="68" spans="1:37" x14ac:dyDescent="0.2">
      <c r="A68" t="s">
        <v>226</v>
      </c>
      <c r="B68" t="str">
        <f>VLOOKUP(A68, SETORES!$B$2:$G$486, 4)</f>
        <v>BENS INDUSTRIAIS</v>
      </c>
      <c r="C68" t="str">
        <f>VLOOKUP(A68, SETORES!$B$2:$G$486, 5)</f>
        <v>MÁQUINAS E EQUIPAMENTOS</v>
      </c>
      <c r="D68" t="str">
        <f>VLOOKUP(A68, SETORES!$B$2:$G$486, 6)</f>
        <v>MÁQ. E EQUIP. INDUSTRIAIS</v>
      </c>
      <c r="F68">
        <v>15.33</v>
      </c>
      <c r="G68">
        <v>5.5</v>
      </c>
      <c r="H68">
        <v>5.96</v>
      </c>
      <c r="I68">
        <v>2.79</v>
      </c>
      <c r="J68">
        <v>1.32</v>
      </c>
      <c r="K68">
        <v>31.53</v>
      </c>
      <c r="L68">
        <v>22.3</v>
      </c>
      <c r="M68">
        <v>16.190000000000001</v>
      </c>
      <c r="N68">
        <v>4.33</v>
      </c>
      <c r="O68">
        <v>4.01</v>
      </c>
      <c r="P68">
        <v>-0.31</v>
      </c>
      <c r="Q68">
        <v>-0.2</v>
      </c>
      <c r="R68">
        <v>0.96</v>
      </c>
      <c r="S68">
        <v>7.54</v>
      </c>
      <c r="T68">
        <v>-3.67</v>
      </c>
      <c r="U68">
        <v>1.38</v>
      </c>
      <c r="V68">
        <v>46.84</v>
      </c>
      <c r="W68">
        <v>22.2</v>
      </c>
      <c r="X68">
        <v>42.27</v>
      </c>
      <c r="Y68">
        <v>0.47</v>
      </c>
      <c r="Z68">
        <v>0.53</v>
      </c>
      <c r="AA68">
        <v>1.37</v>
      </c>
      <c r="AB68">
        <v>20.87</v>
      </c>
      <c r="AC68">
        <v>0</v>
      </c>
      <c r="AD68">
        <v>11541681.82</v>
      </c>
      <c r="AE68">
        <v>5.49</v>
      </c>
      <c r="AF68">
        <v>2.57</v>
      </c>
      <c r="AG68">
        <v>0.03</v>
      </c>
      <c r="AH68">
        <v>1383845001</v>
      </c>
      <c r="AI68" s="43">
        <f t="shared" si="2"/>
        <v>0</v>
      </c>
    </row>
    <row r="69" spans="1:37" x14ac:dyDescent="0.2">
      <c r="A69" t="s">
        <v>237</v>
      </c>
      <c r="B69" t="str">
        <f>VLOOKUP(A69, SETORES!$B$2:$G$486, 4)</f>
        <v>CONSUMO CÍCLICO</v>
      </c>
      <c r="C69" t="str">
        <f>VLOOKUP(A69, SETORES!$B$2:$G$486, 5)</f>
        <v>CONSTRUÇÃO CIVIL</v>
      </c>
      <c r="D69" t="str">
        <f>VLOOKUP(A69, SETORES!$B$2:$G$486, 6)</f>
        <v>INCORPORAÇÕES</v>
      </c>
      <c r="F69">
        <v>4.3600000000000003</v>
      </c>
      <c r="G69">
        <v>18</v>
      </c>
      <c r="H69">
        <v>4.79</v>
      </c>
      <c r="I69">
        <v>0.73</v>
      </c>
      <c r="J69">
        <v>0.49</v>
      </c>
      <c r="K69">
        <v>40.619999999999997</v>
      </c>
      <c r="L69">
        <v>27.45</v>
      </c>
      <c r="M69">
        <v>29.39</v>
      </c>
      <c r="N69">
        <v>5.12</v>
      </c>
      <c r="O69">
        <v>2.09</v>
      </c>
      <c r="P69">
        <v>-3.03</v>
      </c>
      <c r="Q69">
        <v>-0.43</v>
      </c>
      <c r="R69">
        <v>1.41</v>
      </c>
      <c r="S69">
        <v>0.87</v>
      </c>
      <c r="T69">
        <v>-2.14</v>
      </c>
      <c r="U69">
        <v>3.67</v>
      </c>
      <c r="V69">
        <v>15.32</v>
      </c>
      <c r="W69">
        <v>10.220000000000001</v>
      </c>
      <c r="X69">
        <v>11.86</v>
      </c>
      <c r="Y69">
        <v>0.67</v>
      </c>
      <c r="Z69">
        <v>0.28999999999999998</v>
      </c>
      <c r="AA69">
        <v>0.35</v>
      </c>
      <c r="AB69">
        <v>0</v>
      </c>
      <c r="AC69">
        <v>0</v>
      </c>
      <c r="AD69">
        <v>4678075.32</v>
      </c>
      <c r="AE69">
        <v>5.95</v>
      </c>
      <c r="AF69">
        <v>0.91</v>
      </c>
      <c r="AG69">
        <v>0.06</v>
      </c>
      <c r="AH69">
        <v>869969774.72000003</v>
      </c>
      <c r="AI69" s="43">
        <f t="shared" si="2"/>
        <v>0</v>
      </c>
    </row>
    <row r="70" spans="1:37" x14ac:dyDescent="0.2">
      <c r="A70" t="s">
        <v>164</v>
      </c>
      <c r="B70" t="str">
        <f>VLOOKUP(A70, SETORES!$B$2:$G$486, 4)</f>
        <v>CONSUMO CÍCLICO</v>
      </c>
      <c r="C70" t="str">
        <f>VLOOKUP(A70, SETORES!$B$2:$G$486, 5)</f>
        <v>AUTOMÓVEIS E MOTOCICLETAS</v>
      </c>
      <c r="D70" t="str">
        <f>VLOOKUP(A70, SETORES!$B$2:$G$486, 6)</f>
        <v>AUTOMÓVEIS E MOTOCICLETAS</v>
      </c>
      <c r="F70">
        <v>22.8</v>
      </c>
      <c r="G70">
        <v>18.43</v>
      </c>
      <c r="H70">
        <v>5.19</v>
      </c>
      <c r="I70">
        <v>1.65</v>
      </c>
      <c r="J70">
        <v>0.97</v>
      </c>
      <c r="K70">
        <v>26.54</v>
      </c>
      <c r="L70">
        <v>19.21</v>
      </c>
      <c r="M70">
        <v>15.36</v>
      </c>
      <c r="N70">
        <v>4.1500000000000004</v>
      </c>
      <c r="O70">
        <v>3.98</v>
      </c>
      <c r="P70">
        <v>-0.17</v>
      </c>
      <c r="Q70">
        <v>-7.0000000000000007E-2</v>
      </c>
      <c r="R70">
        <v>0.8</v>
      </c>
      <c r="S70">
        <v>3.63</v>
      </c>
      <c r="T70">
        <v>-2.19</v>
      </c>
      <c r="U70">
        <v>1.91</v>
      </c>
      <c r="V70">
        <v>31.78</v>
      </c>
      <c r="W70">
        <v>18.61</v>
      </c>
      <c r="X70">
        <v>28.36</v>
      </c>
      <c r="Y70">
        <v>0.59</v>
      </c>
      <c r="Z70">
        <v>0.42</v>
      </c>
      <c r="AA70">
        <v>1.21</v>
      </c>
      <c r="AB70">
        <v>11.02</v>
      </c>
      <c r="AC70">
        <v>86.99</v>
      </c>
      <c r="AD70">
        <v>5928658.79</v>
      </c>
      <c r="AE70">
        <v>13.82</v>
      </c>
      <c r="AF70">
        <v>4.3899999999999997</v>
      </c>
      <c r="AG70">
        <v>0.04</v>
      </c>
      <c r="AH70">
        <v>2925433800</v>
      </c>
      <c r="AI70" s="43">
        <f t="shared" si="2"/>
        <v>5.9662030118404423E-2</v>
      </c>
    </row>
    <row r="71" spans="1:37" x14ac:dyDescent="0.2">
      <c r="A71" t="s">
        <v>148</v>
      </c>
      <c r="B71" t="str">
        <f>VLOOKUP(A71, SETORES!$B$2:$G$486, 4)</f>
        <v>UTILIDADE PÚBLICA</v>
      </c>
      <c r="C71" t="str">
        <f>VLOOKUP(A71, SETORES!$B$2:$G$486, 5)</f>
        <v>ENERGIA ELÉTRICA</v>
      </c>
      <c r="D71" t="str">
        <f>VLOOKUP(A71, SETORES!$B$2:$G$486, 6)</f>
        <v>ENERGIA ELÉTRICA</v>
      </c>
      <c r="F71">
        <v>5.4</v>
      </c>
      <c r="G71">
        <v>4.7</v>
      </c>
      <c r="H71">
        <v>6.03</v>
      </c>
      <c r="I71">
        <v>0.23</v>
      </c>
      <c r="J71">
        <v>7.0000000000000007E-2</v>
      </c>
      <c r="K71">
        <v>16.88</v>
      </c>
      <c r="L71">
        <v>8.14</v>
      </c>
      <c r="M71">
        <v>2.2599999999999998</v>
      </c>
      <c r="N71">
        <v>1.68</v>
      </c>
      <c r="O71">
        <v>7.9</v>
      </c>
      <c r="P71">
        <v>6.23</v>
      </c>
      <c r="Q71">
        <v>0.87</v>
      </c>
      <c r="R71">
        <v>0.14000000000000001</v>
      </c>
      <c r="S71">
        <v>0.97</v>
      </c>
      <c r="T71">
        <v>-0.1</v>
      </c>
      <c r="U71">
        <v>1.33</v>
      </c>
      <c r="V71">
        <v>3.87</v>
      </c>
      <c r="W71">
        <v>1.2</v>
      </c>
      <c r="X71">
        <v>2.98</v>
      </c>
      <c r="Y71">
        <v>0.31</v>
      </c>
      <c r="Z71">
        <v>0.69</v>
      </c>
      <c r="AA71">
        <v>0.53</v>
      </c>
      <c r="AB71">
        <v>9.08</v>
      </c>
      <c r="AC71">
        <v>0</v>
      </c>
      <c r="AD71">
        <v>24563189</v>
      </c>
      <c r="AE71">
        <v>23.16</v>
      </c>
      <c r="AF71">
        <v>0.9</v>
      </c>
      <c r="AG71">
        <v>-0.19</v>
      </c>
      <c r="AH71">
        <v>2011798749.5999999</v>
      </c>
      <c r="AI71" s="43">
        <f t="shared" si="2"/>
        <v>0</v>
      </c>
    </row>
    <row r="72" spans="1:37" x14ac:dyDescent="0.2">
      <c r="A72" t="s">
        <v>140</v>
      </c>
      <c r="B72" t="str">
        <f>VLOOKUP(A72, SETORES!$B$2:$G$486, 4)</f>
        <v>CONSUMO CÍCLICO</v>
      </c>
      <c r="C72" t="str">
        <f>VLOOKUP(A72, SETORES!$B$2:$G$486, 5)</f>
        <v>COMÉRCIO</v>
      </c>
      <c r="D72" t="str">
        <f>VLOOKUP(A72, SETORES!$B$2:$G$486, 6)</f>
        <v>PRODUTOS DIVERSOS</v>
      </c>
      <c r="F72">
        <v>5.4</v>
      </c>
      <c r="G72">
        <v>2.27</v>
      </c>
      <c r="H72">
        <v>21.82</v>
      </c>
      <c r="I72">
        <v>1.89</v>
      </c>
      <c r="J72">
        <v>0.39</v>
      </c>
      <c r="K72">
        <v>37.619999999999997</v>
      </c>
      <c r="L72">
        <v>6.82</v>
      </c>
      <c r="M72">
        <v>2.17</v>
      </c>
      <c r="N72">
        <v>6.93</v>
      </c>
      <c r="O72">
        <v>8.1</v>
      </c>
      <c r="P72">
        <v>1.17</v>
      </c>
      <c r="Q72">
        <v>0.32</v>
      </c>
      <c r="R72">
        <v>0.47</v>
      </c>
      <c r="S72">
        <v>1.31</v>
      </c>
      <c r="T72">
        <v>-1.1399999999999999</v>
      </c>
      <c r="U72">
        <v>1.85</v>
      </c>
      <c r="V72">
        <v>8.68</v>
      </c>
      <c r="W72">
        <v>1.81</v>
      </c>
      <c r="X72">
        <v>14.31</v>
      </c>
      <c r="Y72">
        <v>0.21</v>
      </c>
      <c r="Z72">
        <v>0.79</v>
      </c>
      <c r="AA72">
        <v>0.83</v>
      </c>
      <c r="AB72">
        <v>0</v>
      </c>
      <c r="AC72">
        <v>0</v>
      </c>
      <c r="AD72">
        <v>20912783.5</v>
      </c>
      <c r="AE72">
        <v>2.85</v>
      </c>
      <c r="AF72">
        <v>0.25</v>
      </c>
      <c r="AG72">
        <v>-0.51</v>
      </c>
      <c r="AH72">
        <v>1011367452.6</v>
      </c>
      <c r="AI72" s="43">
        <f t="shared" si="2"/>
        <v>0</v>
      </c>
    </row>
    <row r="73" spans="1:37" x14ac:dyDescent="0.2">
      <c r="A73" t="s">
        <v>208</v>
      </c>
      <c r="B73" t="str">
        <f>VLOOKUP(A73, SETORES!$B$2:$G$486, 4)</f>
        <v>FINANCEIRO</v>
      </c>
      <c r="C73" t="str">
        <f>VLOOKUP(A73, SETORES!$B$2:$G$486, 5)</f>
        <v>EXPLORAÇÃO DE IMÓVEIS</v>
      </c>
      <c r="D73" t="str">
        <f>VLOOKUP(A73, SETORES!$B$2:$G$486, 6)</f>
        <v>EXPLORAÇÃO DE IMÓVEIS</v>
      </c>
      <c r="F73">
        <v>18.72</v>
      </c>
      <c r="G73">
        <v>4.63</v>
      </c>
      <c r="H73">
        <v>4.8899999999999997</v>
      </c>
      <c r="I73">
        <v>0.56000000000000005</v>
      </c>
      <c r="J73">
        <v>0.37</v>
      </c>
      <c r="K73">
        <v>98.45</v>
      </c>
      <c r="L73">
        <v>258.95999999999998</v>
      </c>
      <c r="M73">
        <v>254.72</v>
      </c>
      <c r="N73">
        <v>4.8099999999999996</v>
      </c>
      <c r="O73">
        <v>7.92</v>
      </c>
      <c r="P73">
        <v>3.11</v>
      </c>
      <c r="Q73">
        <v>0.36</v>
      </c>
      <c r="R73">
        <v>12.47</v>
      </c>
      <c r="S73">
        <v>169.62</v>
      </c>
      <c r="T73">
        <v>-0.4</v>
      </c>
      <c r="U73">
        <v>1.03</v>
      </c>
      <c r="V73">
        <v>11.35</v>
      </c>
      <c r="W73">
        <v>7.55</v>
      </c>
      <c r="X73">
        <v>7.89</v>
      </c>
      <c r="Y73">
        <v>0.67</v>
      </c>
      <c r="Z73">
        <v>0.33</v>
      </c>
      <c r="AA73">
        <v>0.03</v>
      </c>
      <c r="AB73">
        <v>9.07</v>
      </c>
      <c r="AC73">
        <v>61.43</v>
      </c>
      <c r="AD73">
        <v>6499848.29</v>
      </c>
      <c r="AE73">
        <v>33.71</v>
      </c>
      <c r="AF73">
        <v>3.83</v>
      </c>
      <c r="AG73">
        <v>7.0000000000000007E-2</v>
      </c>
      <c r="AH73">
        <v>1912419362.8800001</v>
      </c>
      <c r="AI73" s="43">
        <f t="shared" si="2"/>
        <v>7.9602799934885227E-2</v>
      </c>
    </row>
    <row r="74" spans="1:37" x14ac:dyDescent="0.2">
      <c r="A74" t="s">
        <v>195</v>
      </c>
      <c r="B74" t="str">
        <f>VLOOKUP(A74, SETORES!$B$2:$G$486, 4)</f>
        <v>BENS INDUSTRIAIS</v>
      </c>
      <c r="C74" t="str">
        <f>VLOOKUP(A74, SETORES!$B$2:$G$486, 5)</f>
        <v>TRANSPORTE</v>
      </c>
      <c r="D74" t="str">
        <f>VLOOKUP(A74, SETORES!$B$2:$G$486, 6)</f>
        <v>TRANSPORTE HIDROVIÁRIO</v>
      </c>
      <c r="F74">
        <v>27.44</v>
      </c>
      <c r="G74">
        <v>0</v>
      </c>
      <c r="H74">
        <v>16.32</v>
      </c>
      <c r="I74">
        <v>5.37</v>
      </c>
      <c r="J74">
        <v>1.03</v>
      </c>
      <c r="K74">
        <v>23.11</v>
      </c>
      <c r="L74">
        <v>21.17</v>
      </c>
      <c r="M74">
        <v>12.03</v>
      </c>
      <c r="N74">
        <v>9.27</v>
      </c>
      <c r="O74">
        <v>12.06</v>
      </c>
      <c r="P74">
        <v>2.79</v>
      </c>
      <c r="Q74">
        <v>1.62</v>
      </c>
      <c r="R74">
        <v>1.96</v>
      </c>
      <c r="S74">
        <v>6.11</v>
      </c>
      <c r="T74">
        <v>-1.59</v>
      </c>
      <c r="U74">
        <v>1.91</v>
      </c>
      <c r="V74">
        <v>32.92</v>
      </c>
      <c r="W74">
        <v>6.29</v>
      </c>
      <c r="X74">
        <v>15.2</v>
      </c>
      <c r="Y74">
        <v>0.19</v>
      </c>
      <c r="Z74">
        <v>0.81</v>
      </c>
      <c r="AA74">
        <v>0.52</v>
      </c>
      <c r="AB74">
        <v>11.96</v>
      </c>
      <c r="AC74">
        <v>13.73</v>
      </c>
      <c r="AD74">
        <v>7151528.6399999997</v>
      </c>
      <c r="AE74">
        <v>5.1100000000000003</v>
      </c>
      <c r="AF74">
        <v>1.68</v>
      </c>
      <c r="AG74">
        <v>0.24</v>
      </c>
      <c r="AH74">
        <v>2919590867.2199998</v>
      </c>
      <c r="AI74" s="43">
        <f t="shared" si="2"/>
        <v>1.188638018936635</v>
      </c>
    </row>
    <row r="75" spans="1:37" x14ac:dyDescent="0.2">
      <c r="A75" t="s">
        <v>72</v>
      </c>
      <c r="B75" t="str">
        <f>VLOOKUP(A75, SETORES!$B$2:$G$486, 4)</f>
        <v>TECNOLOGIA DA INFORMAÇÃO</v>
      </c>
      <c r="C75" t="str">
        <f>VLOOKUP(A75, SETORES!$B$2:$G$486, 5)</f>
        <v>PROGRAMAS E SERVIÇOS</v>
      </c>
      <c r="D75" t="str">
        <f>VLOOKUP(A75, SETORES!$B$2:$G$486, 6)</f>
        <v>PROGRAMAS E SERVIÇOS</v>
      </c>
      <c r="F75">
        <v>6.11</v>
      </c>
      <c r="G75">
        <v>0</v>
      </c>
      <c r="H75">
        <v>-1273.83</v>
      </c>
      <c r="I75">
        <v>1.23</v>
      </c>
      <c r="J75">
        <v>0.78</v>
      </c>
      <c r="K75">
        <v>45.51</v>
      </c>
      <c r="L75">
        <v>0.75</v>
      </c>
      <c r="M75">
        <v>-0.32</v>
      </c>
      <c r="N75">
        <v>541.79</v>
      </c>
      <c r="O75">
        <v>323.10000000000002</v>
      </c>
      <c r="P75">
        <v>-218.69</v>
      </c>
      <c r="Q75">
        <v>-0.5</v>
      </c>
      <c r="R75">
        <v>4.08</v>
      </c>
      <c r="S75">
        <v>2.6</v>
      </c>
      <c r="T75">
        <v>-1.49</v>
      </c>
      <c r="U75">
        <v>2.75</v>
      </c>
      <c r="V75">
        <v>-0.1</v>
      </c>
      <c r="W75">
        <v>-0.06</v>
      </c>
      <c r="X75">
        <v>-1.02</v>
      </c>
      <c r="Y75">
        <v>0.64</v>
      </c>
      <c r="Z75">
        <v>0.36</v>
      </c>
      <c r="AA75">
        <v>0.19</v>
      </c>
      <c r="AB75">
        <v>23.75</v>
      </c>
      <c r="AC75">
        <v>0</v>
      </c>
      <c r="AD75">
        <v>82354935.640000001</v>
      </c>
      <c r="AE75">
        <v>4.96</v>
      </c>
      <c r="AF75">
        <v>0</v>
      </c>
      <c r="AG75">
        <v>10.54</v>
      </c>
      <c r="AH75">
        <v>3608388628.3200002</v>
      </c>
      <c r="AI75" s="43">
        <f t="shared" si="2"/>
        <v>0</v>
      </c>
    </row>
    <row r="76" spans="1:37" x14ac:dyDescent="0.2">
      <c r="A76" t="s">
        <v>229</v>
      </c>
      <c r="B76" t="str">
        <f>VLOOKUP(A76, SETORES!$B$2:$G$486, 4)</f>
        <v>SAÚDE</v>
      </c>
      <c r="C76" t="str">
        <f>VLOOKUP(A76, SETORES!$B$2:$G$486, 5)</f>
        <v>SERVIÇOS MÉDICO - HOSPITALARES, ANÁLISES E DIAGNÓSTICOS</v>
      </c>
      <c r="D76" t="str">
        <f>VLOOKUP(A76, SETORES!$B$2:$G$486, 6)</f>
        <v>SERVIÇOS MÉDICO - HOSPITALARES, ANÁLISES E DIAGNÓSTICOS</v>
      </c>
      <c r="F76">
        <v>8.2100000000000009</v>
      </c>
      <c r="G76">
        <v>1.1000000000000001</v>
      </c>
      <c r="H76">
        <v>21.36</v>
      </c>
      <c r="I76">
        <v>1.89</v>
      </c>
      <c r="J76">
        <v>0.7</v>
      </c>
      <c r="K76">
        <v>38.200000000000003</v>
      </c>
      <c r="L76">
        <v>22.27</v>
      </c>
      <c r="M76">
        <v>12.89</v>
      </c>
      <c r="N76">
        <v>12.36</v>
      </c>
      <c r="O76">
        <v>13.66</v>
      </c>
      <c r="P76">
        <v>1.3</v>
      </c>
      <c r="Q76">
        <v>0.2</v>
      </c>
      <c r="R76">
        <v>2.75</v>
      </c>
      <c r="S76">
        <v>3.22</v>
      </c>
      <c r="T76">
        <v>-1.03</v>
      </c>
      <c r="U76">
        <v>3.18</v>
      </c>
      <c r="V76">
        <v>8.8699999999999992</v>
      </c>
      <c r="W76">
        <v>3.28</v>
      </c>
      <c r="X76">
        <v>6.16</v>
      </c>
      <c r="Y76">
        <v>0.37</v>
      </c>
      <c r="Z76">
        <v>0.62</v>
      </c>
      <c r="AA76">
        <v>0.25</v>
      </c>
      <c r="AB76">
        <v>0</v>
      </c>
      <c r="AC76">
        <v>0</v>
      </c>
      <c r="AD76">
        <v>3479936.29</v>
      </c>
      <c r="AE76">
        <v>4.34</v>
      </c>
      <c r="AF76">
        <v>0.38</v>
      </c>
      <c r="AG76">
        <v>0</v>
      </c>
      <c r="AH76">
        <v>3104518146.52</v>
      </c>
      <c r="AI76" s="43">
        <f t="shared" si="2"/>
        <v>0</v>
      </c>
    </row>
    <row r="77" spans="1:37" x14ac:dyDescent="0.2">
      <c r="A77" t="s">
        <v>151</v>
      </c>
      <c r="B77" t="str">
        <f>VLOOKUP(A77, SETORES!$B$2:$G$486, 4)</f>
        <v>CONSUMO NÃO CÍCLICO</v>
      </c>
      <c r="C77" t="str">
        <f>VLOOKUP(A77, SETORES!$B$2:$G$486, 5)</f>
        <v>ALIMENTOS PROCESSADOS</v>
      </c>
      <c r="D77" t="str">
        <f>VLOOKUP(A77, SETORES!$B$2:$G$486, 6)</f>
        <v>ALIMENTOS DIVERSOS</v>
      </c>
      <c r="F77">
        <v>30.82</v>
      </c>
      <c r="G77">
        <v>6.32</v>
      </c>
      <c r="H77">
        <v>19.8</v>
      </c>
      <c r="I77">
        <v>1.66</v>
      </c>
      <c r="J77">
        <v>1.05</v>
      </c>
      <c r="K77">
        <v>27.94</v>
      </c>
      <c r="L77">
        <v>5.2</v>
      </c>
      <c r="M77">
        <v>6.43</v>
      </c>
      <c r="N77">
        <v>24.45</v>
      </c>
      <c r="O77">
        <v>26.34</v>
      </c>
      <c r="P77">
        <v>1.9</v>
      </c>
      <c r="Q77">
        <v>0.13</v>
      </c>
      <c r="R77">
        <v>1.27</v>
      </c>
      <c r="S77">
        <v>4.1100000000000003</v>
      </c>
      <c r="T77">
        <v>-1.75</v>
      </c>
      <c r="U77">
        <v>2.77</v>
      </c>
      <c r="V77">
        <v>8.36</v>
      </c>
      <c r="W77">
        <v>5.29</v>
      </c>
      <c r="X77">
        <v>3.35</v>
      </c>
      <c r="Y77">
        <v>0.63</v>
      </c>
      <c r="Z77">
        <v>0.37</v>
      </c>
      <c r="AA77">
        <v>0.82</v>
      </c>
      <c r="AB77">
        <v>7.96</v>
      </c>
      <c r="AC77">
        <v>-7.62</v>
      </c>
      <c r="AD77">
        <v>37722724.710000001</v>
      </c>
      <c r="AE77">
        <v>18.62</v>
      </c>
      <c r="AF77">
        <v>1.56</v>
      </c>
      <c r="AG77">
        <v>-1.1100000000000001</v>
      </c>
      <c r="AH77">
        <v>10447980000</v>
      </c>
      <c r="AI77" s="43">
        <f t="shared" si="2"/>
        <v>-2.598425196850394</v>
      </c>
      <c r="AK77" t="e">
        <f>(AI77-$AI$142)/$AI$143</f>
        <v>#DIV/0!</v>
      </c>
    </row>
    <row r="78" spans="1:37" x14ac:dyDescent="0.2">
      <c r="A78" t="s">
        <v>211</v>
      </c>
      <c r="B78" t="str">
        <f>VLOOKUP(A78, SETORES!$B$2:$G$486, 4)</f>
        <v>CONSUMO CÍCLICO</v>
      </c>
      <c r="C78" t="str">
        <f>VLOOKUP(A78, SETORES!$B$2:$G$486, 5)</f>
        <v>HOTEIS E RESTAURANTES</v>
      </c>
      <c r="D78" t="str">
        <f>VLOOKUP(A78, SETORES!$B$2:$G$486, 6)</f>
        <v>RESTAURANTE E SIMILARES</v>
      </c>
      <c r="F78">
        <v>1.55</v>
      </c>
      <c r="G78">
        <v>0</v>
      </c>
      <c r="H78">
        <v>-6.75</v>
      </c>
      <c r="I78">
        <v>0.43</v>
      </c>
      <c r="J78">
        <v>0.16</v>
      </c>
      <c r="K78">
        <v>31.85</v>
      </c>
      <c r="L78">
        <v>1.33</v>
      </c>
      <c r="M78">
        <v>-3.26</v>
      </c>
      <c r="N78">
        <v>16.510000000000002</v>
      </c>
      <c r="O78">
        <v>27.51</v>
      </c>
      <c r="P78">
        <v>10.99</v>
      </c>
      <c r="Q78">
        <v>0.28999999999999998</v>
      </c>
      <c r="R78">
        <v>0.22</v>
      </c>
      <c r="S78">
        <v>3.84</v>
      </c>
      <c r="T78">
        <v>-0.21</v>
      </c>
      <c r="U78">
        <v>1.24</v>
      </c>
      <c r="V78">
        <v>-6.43</v>
      </c>
      <c r="W78">
        <v>-2.39</v>
      </c>
      <c r="X78">
        <v>1.19</v>
      </c>
      <c r="Y78">
        <v>0.37</v>
      </c>
      <c r="Z78">
        <v>0.63</v>
      </c>
      <c r="AA78">
        <v>0.73</v>
      </c>
      <c r="AB78">
        <v>3.75</v>
      </c>
      <c r="AC78">
        <v>0</v>
      </c>
      <c r="AD78">
        <v>3009934.11</v>
      </c>
      <c r="AE78">
        <v>3.57</v>
      </c>
      <c r="AF78">
        <v>-0.23</v>
      </c>
      <c r="AG78">
        <v>0.08</v>
      </c>
      <c r="AH78">
        <v>443872771.5</v>
      </c>
      <c r="AI78" s="43">
        <f t="shared" si="2"/>
        <v>0</v>
      </c>
    </row>
    <row r="79" spans="1:37" x14ac:dyDescent="0.2">
      <c r="A79" t="s">
        <v>598</v>
      </c>
      <c r="B79" t="str">
        <f>VLOOKUP(A79, SETORES!$B$2:$G$486, 4)</f>
        <v>CONSUMO CÍCLICO</v>
      </c>
      <c r="C79" t="str">
        <f>VLOOKUP(A79, SETORES!$B$2:$G$486, 5)</f>
        <v>HOTEIS E RESTAURANTES</v>
      </c>
      <c r="D79" t="str">
        <f>VLOOKUP(A79, SETORES!$B$2:$G$486, 6)</f>
        <v>RESTAURANTE E SIMILARES</v>
      </c>
      <c r="F79">
        <v>11.2</v>
      </c>
      <c r="G79">
        <v>0</v>
      </c>
      <c r="H79">
        <v>-66.52</v>
      </c>
      <c r="I79">
        <v>1.52</v>
      </c>
      <c r="J79">
        <v>0.49</v>
      </c>
      <c r="K79">
        <v>19.8</v>
      </c>
      <c r="L79">
        <v>14.46</v>
      </c>
      <c r="M79">
        <v>-17.96</v>
      </c>
      <c r="N79">
        <v>82.62</v>
      </c>
      <c r="O79">
        <v>149.09</v>
      </c>
      <c r="P79">
        <v>66.48</v>
      </c>
      <c r="Q79">
        <v>1.22</v>
      </c>
      <c r="R79">
        <v>11.95</v>
      </c>
      <c r="S79">
        <v>13.64</v>
      </c>
      <c r="T79">
        <v>-0.59</v>
      </c>
      <c r="U79">
        <v>1.26</v>
      </c>
      <c r="V79">
        <v>-2.2799999999999998</v>
      </c>
      <c r="W79">
        <v>-0.73</v>
      </c>
      <c r="X79">
        <v>0.62</v>
      </c>
      <c r="Y79">
        <v>0.32</v>
      </c>
      <c r="Z79">
        <v>0.68</v>
      </c>
      <c r="AA79">
        <v>0.04</v>
      </c>
      <c r="AB79">
        <v>0</v>
      </c>
      <c r="AC79">
        <v>0</v>
      </c>
      <c r="AD79">
        <v>60469556.43</v>
      </c>
      <c r="AE79">
        <v>7.39</v>
      </c>
      <c r="AF79">
        <v>-0.17</v>
      </c>
      <c r="AG79">
        <v>0</v>
      </c>
      <c r="AH79">
        <v>6379501721.6000004</v>
      </c>
      <c r="AI79" s="43">
        <f t="shared" si="2"/>
        <v>0</v>
      </c>
    </row>
    <row r="80" spans="1:37" x14ac:dyDescent="0.2">
      <c r="A80" t="s">
        <v>227</v>
      </c>
      <c r="B80" t="str">
        <f>VLOOKUP(A80, SETORES!$B$2:$G$486, 4)</f>
        <v>BENS INDUSTRIAIS</v>
      </c>
      <c r="C80" t="str">
        <f>VLOOKUP(A80, SETORES!$B$2:$G$486, 5)</f>
        <v>CONSTRUÇÃO E ENGENHARIA</v>
      </c>
      <c r="D80" t="str">
        <f>VLOOKUP(A80, SETORES!$B$2:$G$486, 6)</f>
        <v>SERVIÇOS DIVERSOS</v>
      </c>
      <c r="F80">
        <v>6.75</v>
      </c>
      <c r="G80">
        <v>4.53</v>
      </c>
      <c r="H80">
        <v>12.22</v>
      </c>
      <c r="I80">
        <v>1.47</v>
      </c>
      <c r="J80">
        <v>0.93</v>
      </c>
      <c r="K80">
        <v>58.38</v>
      </c>
      <c r="L80">
        <v>23.53</v>
      </c>
      <c r="M80">
        <v>16.600000000000001</v>
      </c>
      <c r="N80">
        <v>8.6300000000000008</v>
      </c>
      <c r="O80">
        <v>8.39</v>
      </c>
      <c r="P80">
        <v>-0.24</v>
      </c>
      <c r="Q80">
        <v>-0.04</v>
      </c>
      <c r="R80">
        <v>2.0299999999999998</v>
      </c>
      <c r="S80">
        <v>2.58</v>
      </c>
      <c r="T80">
        <v>-1.76</v>
      </c>
      <c r="U80">
        <v>4.4000000000000004</v>
      </c>
      <c r="V80">
        <v>12.04</v>
      </c>
      <c r="W80">
        <v>7.63</v>
      </c>
      <c r="X80">
        <v>8.6300000000000008</v>
      </c>
      <c r="Y80">
        <v>0.63</v>
      </c>
      <c r="Z80">
        <v>0.36</v>
      </c>
      <c r="AA80">
        <v>0.46</v>
      </c>
      <c r="AB80">
        <v>13.23</v>
      </c>
      <c r="AC80">
        <v>0</v>
      </c>
      <c r="AD80">
        <v>6270942.1100000003</v>
      </c>
      <c r="AE80">
        <v>4.59</v>
      </c>
      <c r="AF80">
        <v>0.55000000000000004</v>
      </c>
      <c r="AG80">
        <v>0</v>
      </c>
      <c r="AH80">
        <v>1661741028</v>
      </c>
      <c r="AI80" s="43">
        <f t="shared" si="2"/>
        <v>0</v>
      </c>
    </row>
    <row r="81" spans="1:35" x14ac:dyDescent="0.2">
      <c r="A81" t="s">
        <v>181</v>
      </c>
      <c r="B81" t="str">
        <f>VLOOKUP(A81, SETORES!$B$2:$G$486, 4)</f>
        <v>TECNOLOGIA DA INFORMAÇÃO</v>
      </c>
      <c r="C81" t="str">
        <f>VLOOKUP(A81, SETORES!$B$2:$G$486, 5)</f>
        <v>COMPUTADORES E EQUIPAMENTOS</v>
      </c>
      <c r="D81" t="str">
        <f>VLOOKUP(A81, SETORES!$B$2:$G$486, 6)</f>
        <v>COMPUTADORES E EQUIPAMENTOS</v>
      </c>
      <c r="F81">
        <v>4.0999999999999996</v>
      </c>
      <c r="G81">
        <v>3</v>
      </c>
      <c r="H81">
        <v>4.47</v>
      </c>
      <c r="I81">
        <v>0.8</v>
      </c>
      <c r="J81">
        <v>0.53</v>
      </c>
      <c r="K81">
        <v>26.24</v>
      </c>
      <c r="L81">
        <v>15.05</v>
      </c>
      <c r="M81">
        <v>17.02</v>
      </c>
      <c r="N81">
        <v>5.0599999999999996</v>
      </c>
      <c r="O81">
        <v>5.07</v>
      </c>
      <c r="P81">
        <v>0.01</v>
      </c>
      <c r="Q81">
        <v>0</v>
      </c>
      <c r="R81">
        <v>0.76</v>
      </c>
      <c r="S81">
        <v>0.9</v>
      </c>
      <c r="T81">
        <v>-3.27</v>
      </c>
      <c r="U81">
        <v>3.36</v>
      </c>
      <c r="V81">
        <v>17.989999999999998</v>
      </c>
      <c r="W81">
        <v>11.86</v>
      </c>
      <c r="X81">
        <v>12.72</v>
      </c>
      <c r="Y81">
        <v>0.66</v>
      </c>
      <c r="Z81">
        <v>0.34</v>
      </c>
      <c r="AA81">
        <v>0.7</v>
      </c>
      <c r="AB81">
        <v>0</v>
      </c>
      <c r="AC81">
        <v>0</v>
      </c>
      <c r="AD81">
        <v>6164826.46</v>
      </c>
      <c r="AE81">
        <v>5.09</v>
      </c>
      <c r="AF81">
        <v>0.92</v>
      </c>
      <c r="AG81">
        <v>0.27</v>
      </c>
      <c r="AH81">
        <v>3364210822.5</v>
      </c>
      <c r="AI81" s="43">
        <f t="shared" si="2"/>
        <v>0</v>
      </c>
    </row>
    <row r="82" spans="1:35" x14ac:dyDescent="0.2">
      <c r="A82" t="s">
        <v>233</v>
      </c>
      <c r="B82" t="str">
        <f>VLOOKUP(A82, SETORES!$B$2:$G$486, 4)</f>
        <v>FINANCEIRO</v>
      </c>
      <c r="C82" t="str">
        <f>VLOOKUP(A82, SETORES!$B$2:$G$486, 5)</f>
        <v>HOLDINGS DIVERSIFICADAS</v>
      </c>
      <c r="D82" t="str">
        <f>VLOOKUP(A82, SETORES!$B$2:$G$486, 6)</f>
        <v>HOLDINGS DIVERSIFICADAS</v>
      </c>
      <c r="F82">
        <v>7.45</v>
      </c>
      <c r="G82">
        <v>4.18</v>
      </c>
      <c r="H82">
        <v>13.57</v>
      </c>
      <c r="I82">
        <v>1.35</v>
      </c>
      <c r="J82">
        <v>0.23</v>
      </c>
      <c r="K82">
        <v>69.680000000000007</v>
      </c>
      <c r="L82">
        <v>18.43</v>
      </c>
      <c r="M82">
        <v>10.8</v>
      </c>
      <c r="N82">
        <v>7.96</v>
      </c>
      <c r="O82">
        <v>7.96</v>
      </c>
      <c r="P82">
        <v>0</v>
      </c>
      <c r="Q82">
        <v>0</v>
      </c>
      <c r="R82">
        <v>1.47</v>
      </c>
      <c r="S82">
        <v>0</v>
      </c>
      <c r="T82">
        <v>-0.32</v>
      </c>
      <c r="U82">
        <v>0</v>
      </c>
      <c r="V82">
        <v>9.9499999999999993</v>
      </c>
      <c r="W82">
        <v>1.71</v>
      </c>
      <c r="X82">
        <v>0</v>
      </c>
      <c r="Y82">
        <v>0.17</v>
      </c>
      <c r="Z82">
        <v>0.83</v>
      </c>
      <c r="AA82">
        <v>0.16</v>
      </c>
      <c r="AB82">
        <v>0</v>
      </c>
      <c r="AC82">
        <v>0</v>
      </c>
      <c r="AD82">
        <v>4791991.3600000003</v>
      </c>
      <c r="AE82">
        <v>5.52</v>
      </c>
      <c r="AF82">
        <v>0.55000000000000004</v>
      </c>
      <c r="AG82">
        <v>0.1</v>
      </c>
      <c r="AH82">
        <v>1737026666.6700001</v>
      </c>
      <c r="AI82" s="43">
        <f t="shared" si="2"/>
        <v>0</v>
      </c>
    </row>
    <row r="83" spans="1:35" x14ac:dyDescent="0.2">
      <c r="A83" t="s">
        <v>128</v>
      </c>
      <c r="B83" t="str">
        <f>VLOOKUP(A83, SETORES!$B$2:$G$486, 4)</f>
        <v>CONSUMO CÍCLICO</v>
      </c>
      <c r="C83" t="str">
        <f>VLOOKUP(A83, SETORES!$B$2:$G$486, 5)</f>
        <v>DIVERSOS</v>
      </c>
      <c r="D83" t="str">
        <f>VLOOKUP(A83, SETORES!$B$2:$G$486, 6)</f>
        <v>ALUGUEL DE CARROS</v>
      </c>
      <c r="F83">
        <v>12.01</v>
      </c>
      <c r="G83">
        <v>11.22</v>
      </c>
      <c r="H83">
        <v>4.49</v>
      </c>
      <c r="I83">
        <v>1.34</v>
      </c>
      <c r="J83">
        <v>0.21</v>
      </c>
      <c r="K83">
        <v>44.24</v>
      </c>
      <c r="L83">
        <v>31.95</v>
      </c>
      <c r="M83">
        <v>14.91</v>
      </c>
      <c r="N83">
        <v>2.1</v>
      </c>
      <c r="O83">
        <v>6.06</v>
      </c>
      <c r="P83">
        <v>3.97</v>
      </c>
      <c r="Q83">
        <v>2.54</v>
      </c>
      <c r="R83">
        <v>0.67</v>
      </c>
      <c r="S83">
        <v>1.02</v>
      </c>
      <c r="T83">
        <v>-0.33</v>
      </c>
      <c r="U83">
        <v>2.25</v>
      </c>
      <c r="V83">
        <v>29.87</v>
      </c>
      <c r="W83">
        <v>4.62</v>
      </c>
      <c r="X83">
        <v>9.7200000000000006</v>
      </c>
      <c r="Y83">
        <v>0.15</v>
      </c>
      <c r="Z83">
        <v>0.85</v>
      </c>
      <c r="AA83">
        <v>0.31</v>
      </c>
      <c r="AB83">
        <v>23.01</v>
      </c>
      <c r="AC83">
        <v>89.42</v>
      </c>
      <c r="AD83">
        <v>39353403.109999999</v>
      </c>
      <c r="AE83">
        <v>8.9499999999999993</v>
      </c>
      <c r="AF83">
        <v>2.67</v>
      </c>
      <c r="AG83">
        <v>0.02</v>
      </c>
      <c r="AH83">
        <v>4365740136.3000002</v>
      </c>
      <c r="AI83" s="43">
        <f t="shared" si="2"/>
        <v>5.0212480429434131E-2</v>
      </c>
    </row>
    <row r="84" spans="1:35" x14ac:dyDescent="0.2">
      <c r="A84" t="s">
        <v>106</v>
      </c>
      <c r="B84" t="str">
        <f>VLOOKUP(A84, SETORES!$B$2:$G$486, 4)</f>
        <v>CONSUMO CÍCLICO</v>
      </c>
      <c r="C84" t="str">
        <f>VLOOKUP(A84, SETORES!$B$2:$G$486, 5)</f>
        <v>CONSTRUÇÃO CIVIL</v>
      </c>
      <c r="D84" t="str">
        <f>VLOOKUP(A84, SETORES!$B$2:$G$486, 6)</f>
        <v>INCORPORAÇÕES</v>
      </c>
      <c r="F84">
        <v>8.92</v>
      </c>
      <c r="G84">
        <v>4.04</v>
      </c>
      <c r="H84">
        <v>5.83</v>
      </c>
      <c r="I84">
        <v>0.72</v>
      </c>
      <c r="J84">
        <v>0.21</v>
      </c>
      <c r="K84">
        <v>24.01</v>
      </c>
      <c r="L84">
        <v>15.46</v>
      </c>
      <c r="M84">
        <v>10.28</v>
      </c>
      <c r="N84">
        <v>3.87</v>
      </c>
      <c r="O84">
        <v>8.17</v>
      </c>
      <c r="P84">
        <v>4.29</v>
      </c>
      <c r="Q84">
        <v>0.79</v>
      </c>
      <c r="R84">
        <v>0.6</v>
      </c>
      <c r="S84">
        <v>0.68</v>
      </c>
      <c r="T84">
        <v>-0.4</v>
      </c>
      <c r="U84">
        <v>2.71</v>
      </c>
      <c r="V84">
        <v>12.28</v>
      </c>
      <c r="W84">
        <v>3.54</v>
      </c>
      <c r="X84">
        <v>6.39</v>
      </c>
      <c r="Y84">
        <v>0.28999999999999998</v>
      </c>
      <c r="Z84">
        <v>0.69</v>
      </c>
      <c r="AA84">
        <v>0.34</v>
      </c>
      <c r="AB84">
        <v>10.87</v>
      </c>
      <c r="AC84">
        <v>5.83</v>
      </c>
      <c r="AD84">
        <v>68628429.569999993</v>
      </c>
      <c r="AE84">
        <v>12.46</v>
      </c>
      <c r="AF84">
        <v>1.53</v>
      </c>
      <c r="AG84">
        <v>0.22</v>
      </c>
      <c r="AH84">
        <v>4286274838.4299998</v>
      </c>
      <c r="AI84" s="43">
        <f t="shared" si="2"/>
        <v>1</v>
      </c>
    </row>
    <row r="85" spans="1:35" x14ac:dyDescent="0.2">
      <c r="A85" t="s">
        <v>243</v>
      </c>
      <c r="B85" t="str">
        <f>VLOOKUP(A85, SETORES!$B$2:$G$486, 4)</f>
        <v>CONSUMO CÍCLICO</v>
      </c>
      <c r="C85" t="str">
        <f>VLOOKUP(A85, SETORES!$B$2:$G$486, 5)</f>
        <v>CONSTRUÇÃO CIVIL</v>
      </c>
      <c r="D85" t="str">
        <f>VLOOKUP(A85, SETORES!$B$2:$G$486, 6)</f>
        <v>INCORPORAÇÕES</v>
      </c>
      <c r="F85">
        <v>4.6100000000000003</v>
      </c>
      <c r="G85">
        <v>6.18</v>
      </c>
      <c r="H85">
        <v>11.17</v>
      </c>
      <c r="I85">
        <v>0.49</v>
      </c>
      <c r="J85">
        <v>0.3</v>
      </c>
      <c r="K85">
        <v>34.35</v>
      </c>
      <c r="L85">
        <v>8.98</v>
      </c>
      <c r="M85">
        <v>6.96</v>
      </c>
      <c r="N85">
        <v>8.66</v>
      </c>
      <c r="O85">
        <v>7.42</v>
      </c>
      <c r="P85">
        <v>-1.24</v>
      </c>
      <c r="Q85">
        <v>-7.0000000000000007E-2</v>
      </c>
      <c r="R85">
        <v>0.78</v>
      </c>
      <c r="S85">
        <v>0.54</v>
      </c>
      <c r="T85">
        <v>-1.52</v>
      </c>
      <c r="U85">
        <v>3.37</v>
      </c>
      <c r="V85">
        <v>4.43</v>
      </c>
      <c r="W85">
        <v>2.71</v>
      </c>
      <c r="X85">
        <v>3.83</v>
      </c>
      <c r="Y85">
        <v>0.61</v>
      </c>
      <c r="Z85">
        <v>0.38</v>
      </c>
      <c r="AA85">
        <v>0.39</v>
      </c>
      <c r="AB85">
        <v>57.62</v>
      </c>
      <c r="AC85">
        <v>150.69999999999999</v>
      </c>
      <c r="AD85">
        <v>1646702.54</v>
      </c>
      <c r="AE85">
        <v>9.32</v>
      </c>
      <c r="AF85">
        <v>0.41</v>
      </c>
      <c r="AG85">
        <v>5.42</v>
      </c>
      <c r="AH85">
        <v>487621920.19999999</v>
      </c>
      <c r="AI85" s="43">
        <f t="shared" si="2"/>
        <v>7.4120769741207709E-2</v>
      </c>
    </row>
    <row r="86" spans="1:35" x14ac:dyDescent="0.2">
      <c r="A86" t="s">
        <v>76</v>
      </c>
      <c r="B86" t="str">
        <f>VLOOKUP(A86, SETORES!$B$2:$G$486, 4)</f>
        <v>FINANCEIRO</v>
      </c>
      <c r="C86" t="str">
        <f>VLOOKUP(A86, SETORES!$B$2:$G$486, 5)</f>
        <v>EXPLORAÇÃO DE IMÓVEIS</v>
      </c>
      <c r="D86" t="str">
        <f>VLOOKUP(A86, SETORES!$B$2:$G$486, 6)</f>
        <v>EXPLORAÇÃO DE IMÓVEIS</v>
      </c>
      <c r="F86">
        <v>23.55</v>
      </c>
      <c r="G86">
        <v>3.17</v>
      </c>
      <c r="H86">
        <v>24.46</v>
      </c>
      <c r="I86">
        <v>2.1800000000000002</v>
      </c>
      <c r="J86">
        <v>1.32</v>
      </c>
      <c r="K86">
        <v>79.14</v>
      </c>
      <c r="L86">
        <v>53.45</v>
      </c>
      <c r="M86">
        <v>40.14</v>
      </c>
      <c r="N86">
        <v>18.37</v>
      </c>
      <c r="O86">
        <v>21.17</v>
      </c>
      <c r="P86">
        <v>2.8</v>
      </c>
      <c r="Q86">
        <v>0.33</v>
      </c>
      <c r="R86">
        <v>9.82</v>
      </c>
      <c r="S86">
        <v>27.63</v>
      </c>
      <c r="T86">
        <v>-1.54</v>
      </c>
      <c r="U86">
        <v>1.48</v>
      </c>
      <c r="V86">
        <v>8.92</v>
      </c>
      <c r="W86">
        <v>5.38</v>
      </c>
      <c r="X86">
        <v>7.68</v>
      </c>
      <c r="Y86">
        <v>0.6</v>
      </c>
      <c r="Z86">
        <v>0.4</v>
      </c>
      <c r="AA86">
        <v>0.13</v>
      </c>
      <c r="AB86">
        <v>3.03</v>
      </c>
      <c r="AC86">
        <v>13.14</v>
      </c>
      <c r="AD86">
        <v>96704520.890000001</v>
      </c>
      <c r="AE86">
        <v>10.79</v>
      </c>
      <c r="AF86">
        <v>0.96</v>
      </c>
      <c r="AG86">
        <v>-0.8</v>
      </c>
      <c r="AH86">
        <v>14183964258.75</v>
      </c>
      <c r="AI86" s="43">
        <f t="shared" si="2"/>
        <v>1.8614916286149163</v>
      </c>
    </row>
    <row r="87" spans="1:35" x14ac:dyDescent="0.2">
      <c r="A87" t="s">
        <v>172</v>
      </c>
      <c r="B87" t="str">
        <f>VLOOKUP(A87, SETORES!$B$2:$G$486, 4)</f>
        <v>CONSUMO CÍCLICO</v>
      </c>
      <c r="C87" t="str">
        <f>VLOOKUP(A87, SETORES!$B$2:$G$486, 5)</f>
        <v>AUTOMÓVEIS E MOTOCICLETAS</v>
      </c>
      <c r="D87" t="str">
        <f>VLOOKUP(A87, SETORES!$B$2:$G$486, 6)</f>
        <v>AUTOMÓVEIS E MOTOCICLETAS</v>
      </c>
      <c r="F87">
        <v>15.1</v>
      </c>
      <c r="G87">
        <v>10.86</v>
      </c>
      <c r="H87">
        <v>3.59</v>
      </c>
      <c r="I87">
        <v>0.65</v>
      </c>
      <c r="J87">
        <v>0.17</v>
      </c>
      <c r="K87">
        <v>12.85</v>
      </c>
      <c r="L87">
        <v>9.9700000000000006</v>
      </c>
      <c r="M87">
        <v>4.3499999999999996</v>
      </c>
      <c r="N87">
        <v>1.57</v>
      </c>
      <c r="O87">
        <v>4.4800000000000004</v>
      </c>
      <c r="P87">
        <v>2.91</v>
      </c>
      <c r="Q87">
        <v>1.2</v>
      </c>
      <c r="R87">
        <v>0.16</v>
      </c>
      <c r="S87">
        <v>1.32</v>
      </c>
      <c r="T87">
        <v>-0.35</v>
      </c>
      <c r="U87">
        <v>1.34</v>
      </c>
      <c r="V87">
        <v>17.95</v>
      </c>
      <c r="W87">
        <v>4.7699999999999996</v>
      </c>
      <c r="X87">
        <v>11.76</v>
      </c>
      <c r="Y87">
        <v>0.27</v>
      </c>
      <c r="Z87">
        <v>0.71</v>
      </c>
      <c r="AA87">
        <v>1.0900000000000001</v>
      </c>
      <c r="AB87">
        <v>14.96</v>
      </c>
      <c r="AC87">
        <v>97.43</v>
      </c>
      <c r="AD87">
        <v>23168866.18</v>
      </c>
      <c r="AE87">
        <v>23.4</v>
      </c>
      <c r="AF87">
        <v>4.2</v>
      </c>
      <c r="AG87">
        <v>-0.01</v>
      </c>
      <c r="AH87">
        <v>2321165975.0999999</v>
      </c>
      <c r="AI87" s="43">
        <f t="shared" si="2"/>
        <v>3.6846967053269009E-2</v>
      </c>
    </row>
    <row r="88" spans="1:35" x14ac:dyDescent="0.2">
      <c r="A88" t="s">
        <v>225</v>
      </c>
      <c r="B88" t="str">
        <f>VLOOKUP(A88, SETORES!$B$2:$G$486, 4)</f>
        <v>TECNOLOGIA DA INFORMAÇÃO</v>
      </c>
      <c r="C88" t="str">
        <f>VLOOKUP(A88, SETORES!$B$2:$G$486, 5)</f>
        <v>PROGRAMAS E SERVIÇOS</v>
      </c>
      <c r="D88" t="str">
        <f>VLOOKUP(A88, SETORES!$B$2:$G$486, 6)</f>
        <v>PROGRAMAS E SERVIÇOS</v>
      </c>
      <c r="F88">
        <v>1.91</v>
      </c>
      <c r="G88">
        <v>0.78</v>
      </c>
      <c r="H88">
        <v>37.32</v>
      </c>
      <c r="I88">
        <v>1</v>
      </c>
      <c r="J88">
        <v>0.62</v>
      </c>
      <c r="K88">
        <v>65.290000000000006</v>
      </c>
      <c r="L88">
        <v>6.06</v>
      </c>
      <c r="M88">
        <v>4.84</v>
      </c>
      <c r="N88">
        <v>29.83</v>
      </c>
      <c r="O88">
        <v>16.03</v>
      </c>
      <c r="P88">
        <v>-13.79</v>
      </c>
      <c r="Q88">
        <v>-0.46</v>
      </c>
      <c r="R88">
        <v>1.81</v>
      </c>
      <c r="S88">
        <v>1.97</v>
      </c>
      <c r="T88">
        <v>-1.18</v>
      </c>
      <c r="U88">
        <v>2.88</v>
      </c>
      <c r="V88">
        <v>2.67</v>
      </c>
      <c r="W88">
        <v>1.65</v>
      </c>
      <c r="X88">
        <v>1.55</v>
      </c>
      <c r="Y88">
        <v>0.62</v>
      </c>
      <c r="Z88">
        <v>0.38</v>
      </c>
      <c r="AA88">
        <v>0.34</v>
      </c>
      <c r="AB88">
        <v>0</v>
      </c>
      <c r="AC88">
        <v>0</v>
      </c>
      <c r="AD88">
        <v>2238927.64</v>
      </c>
      <c r="AE88">
        <v>1.92</v>
      </c>
      <c r="AF88">
        <v>0.05</v>
      </c>
      <c r="AG88">
        <v>-1.65</v>
      </c>
      <c r="AH88">
        <v>455845050.30000001</v>
      </c>
      <c r="AI88" s="43">
        <f t="shared" si="2"/>
        <v>0</v>
      </c>
    </row>
    <row r="89" spans="1:35" x14ac:dyDescent="0.2">
      <c r="A89" t="s">
        <v>205</v>
      </c>
      <c r="B89" t="str">
        <f>VLOOKUP(A89, SETORES!$B$2:$G$486, 4)</f>
        <v>SAÚDE</v>
      </c>
      <c r="C89" t="str">
        <f>VLOOKUP(A89, SETORES!$B$2:$G$486, 5)</f>
        <v>SERVIÇOS MÉDICO - HOSPITALARES, ANÁLISES E DIAGNÓSTICOS</v>
      </c>
      <c r="D89" t="str">
        <f>VLOOKUP(A89, SETORES!$B$2:$G$486, 6)</f>
        <v>SERVIÇOS MÉDICO - HOSPITALARES, ANÁLISES E DIAGNÓSTICOS</v>
      </c>
      <c r="F89">
        <v>9.69</v>
      </c>
      <c r="G89">
        <v>2.94</v>
      </c>
      <c r="H89">
        <v>12.72</v>
      </c>
      <c r="I89">
        <v>4.53</v>
      </c>
      <c r="J89">
        <v>2.74</v>
      </c>
      <c r="K89">
        <v>61.98</v>
      </c>
      <c r="L89">
        <v>30.51</v>
      </c>
      <c r="M89">
        <v>23.49</v>
      </c>
      <c r="N89">
        <v>9.7899999999999991</v>
      </c>
      <c r="O89">
        <v>9.1999999999999993</v>
      </c>
      <c r="P89">
        <v>-0.6</v>
      </c>
      <c r="Q89">
        <v>-0.28000000000000003</v>
      </c>
      <c r="R89">
        <v>2.99</v>
      </c>
      <c r="S89">
        <v>-207.44</v>
      </c>
      <c r="T89">
        <v>-3.88</v>
      </c>
      <c r="U89">
        <v>0.96</v>
      </c>
      <c r="V89">
        <v>35.65</v>
      </c>
      <c r="W89">
        <v>21.52</v>
      </c>
      <c r="X89">
        <v>30.59</v>
      </c>
      <c r="Y89">
        <v>0.6</v>
      </c>
      <c r="Z89">
        <v>0.39</v>
      </c>
      <c r="AA89">
        <v>0.92</v>
      </c>
      <c r="AB89">
        <v>6.18</v>
      </c>
      <c r="AC89">
        <v>14.93</v>
      </c>
      <c r="AD89">
        <v>9477577.6400000006</v>
      </c>
      <c r="AE89">
        <v>2.14</v>
      </c>
      <c r="AF89">
        <v>0.76</v>
      </c>
      <c r="AG89">
        <v>1.31</v>
      </c>
      <c r="AH89">
        <v>5508433631.0699997</v>
      </c>
      <c r="AI89" s="43">
        <f t="shared" si="2"/>
        <v>0.85197588747488284</v>
      </c>
    </row>
    <row r="90" spans="1:35" x14ac:dyDescent="0.2">
      <c r="A90" t="s">
        <v>152</v>
      </c>
      <c r="B90" t="str">
        <f>VLOOKUP(A90, SETORES!$B$2:$G$486, 4)</f>
        <v>SAÚDE</v>
      </c>
      <c r="C90" t="str">
        <f>VLOOKUP(A90, SETORES!$B$2:$G$486, 5)</f>
        <v>SERVIÇOS MÉDICO - HOSPITALARES, ANÁLISES E DIAGNÓSTICOS</v>
      </c>
      <c r="D90" t="str">
        <f>VLOOKUP(A90, SETORES!$B$2:$G$486, 6)</f>
        <v>SERVIÇOS MÉDICO - HOSPITALARES, ANÁLISES E DIAGNÓSTICOS</v>
      </c>
      <c r="F90">
        <v>4.66</v>
      </c>
      <c r="G90">
        <v>0</v>
      </c>
      <c r="H90">
        <v>-33.9</v>
      </c>
      <c r="I90">
        <v>1.25</v>
      </c>
      <c r="J90">
        <v>0.36</v>
      </c>
      <c r="K90">
        <v>32.65</v>
      </c>
      <c r="L90">
        <v>6.71</v>
      </c>
      <c r="M90">
        <v>-2.33</v>
      </c>
      <c r="N90">
        <v>11.75</v>
      </c>
      <c r="O90">
        <v>16.690000000000001</v>
      </c>
      <c r="P90">
        <v>4.9400000000000004</v>
      </c>
      <c r="Q90">
        <v>0.53</v>
      </c>
      <c r="R90">
        <v>0.79</v>
      </c>
      <c r="S90">
        <v>1.81</v>
      </c>
      <c r="T90">
        <v>-0.61</v>
      </c>
      <c r="U90">
        <v>1.99</v>
      </c>
      <c r="V90">
        <v>-3.69</v>
      </c>
      <c r="W90">
        <v>-1.07</v>
      </c>
      <c r="X90">
        <v>2.0699999999999998</v>
      </c>
      <c r="Y90">
        <v>0.28999999999999998</v>
      </c>
      <c r="Z90">
        <v>0.63</v>
      </c>
      <c r="AA90">
        <v>0.46</v>
      </c>
      <c r="AB90">
        <v>0</v>
      </c>
      <c r="AC90">
        <v>0</v>
      </c>
      <c r="AD90">
        <v>7143387.1799999997</v>
      </c>
      <c r="AE90">
        <v>3.72</v>
      </c>
      <c r="AF90">
        <v>-0.14000000000000001</v>
      </c>
      <c r="AG90">
        <v>0.66</v>
      </c>
      <c r="AH90">
        <v>2285066989.1799998</v>
      </c>
      <c r="AI90" s="43">
        <f t="shared" si="2"/>
        <v>0</v>
      </c>
    </row>
    <row r="91" spans="1:35" x14ac:dyDescent="0.2">
      <c r="A91" t="s">
        <v>230</v>
      </c>
      <c r="B91" t="str">
        <f>VLOOKUP(A91, SETORES!$B$2:$G$486, 4)</f>
        <v>PETRÓLEO, GÁS E BIOCOMBUSTÍVEIS</v>
      </c>
      <c r="C91" t="str">
        <f>VLOOKUP(A91, SETORES!$B$2:$G$486, 5)</f>
        <v>PETRÓLEO, GÁS E BIOCOMBUSTÍVEIS</v>
      </c>
      <c r="D91" t="str">
        <f>VLOOKUP(A91, SETORES!$B$2:$G$486, 6)</f>
        <v>EQUIPAMENTOS E SERVIÇOS</v>
      </c>
      <c r="F91">
        <v>2.0299999999999998</v>
      </c>
      <c r="G91">
        <v>0</v>
      </c>
      <c r="H91">
        <v>-11.16</v>
      </c>
      <c r="I91">
        <v>0.52</v>
      </c>
      <c r="J91">
        <v>0.18</v>
      </c>
      <c r="K91">
        <v>16.79</v>
      </c>
      <c r="L91">
        <v>2.66</v>
      </c>
      <c r="M91">
        <v>-3.6</v>
      </c>
      <c r="N91">
        <v>15.1</v>
      </c>
      <c r="O91">
        <v>45.65</v>
      </c>
      <c r="P91">
        <v>30.55</v>
      </c>
      <c r="Q91">
        <v>1.06</v>
      </c>
      <c r="R91">
        <v>0.4</v>
      </c>
      <c r="S91">
        <v>1.61</v>
      </c>
      <c r="T91">
        <v>-0.25</v>
      </c>
      <c r="U91">
        <v>1.63</v>
      </c>
      <c r="V91">
        <v>-4.7</v>
      </c>
      <c r="W91">
        <v>-1.62</v>
      </c>
      <c r="X91">
        <v>0.3</v>
      </c>
      <c r="Y91">
        <v>0.34</v>
      </c>
      <c r="Z91">
        <v>0.66</v>
      </c>
      <c r="AA91">
        <v>0.45</v>
      </c>
      <c r="AB91">
        <v>0</v>
      </c>
      <c r="AC91">
        <v>0</v>
      </c>
      <c r="AD91">
        <v>1959587.75</v>
      </c>
      <c r="AE91">
        <v>3.87</v>
      </c>
      <c r="AF91">
        <v>-0.18</v>
      </c>
      <c r="AG91">
        <v>-0.22</v>
      </c>
      <c r="AH91">
        <v>403918299.07999998</v>
      </c>
      <c r="AI91" s="43">
        <f t="shared" si="2"/>
        <v>0</v>
      </c>
    </row>
    <row r="92" spans="1:35" x14ac:dyDescent="0.2">
      <c r="A92" t="s">
        <v>194</v>
      </c>
      <c r="B92" t="str">
        <f>VLOOKUP(A92, SETORES!$B$2:$G$486, 4)</f>
        <v>UTILIDADE PÚBLICA</v>
      </c>
      <c r="C92" t="str">
        <f>VLOOKUP(A92, SETORES!$B$2:$G$486, 5)</f>
        <v>ÁGUA E SANEAMENTO</v>
      </c>
      <c r="D92" t="str">
        <f>VLOOKUP(A92, SETORES!$B$2:$G$486, 6)</f>
        <v>ÁGUA E SANEAMENTO</v>
      </c>
      <c r="F92">
        <v>25.09</v>
      </c>
      <c r="G92">
        <v>0</v>
      </c>
      <c r="H92">
        <v>-50.4</v>
      </c>
      <c r="I92">
        <v>5.35</v>
      </c>
      <c r="J92">
        <v>1.47</v>
      </c>
      <c r="K92">
        <v>41.31</v>
      </c>
      <c r="L92">
        <v>25.83</v>
      </c>
      <c r="M92">
        <v>-7.96</v>
      </c>
      <c r="N92">
        <v>15.53</v>
      </c>
      <c r="O92">
        <v>20.350000000000001</v>
      </c>
      <c r="P92">
        <v>4.82</v>
      </c>
      <c r="Q92">
        <v>1.66</v>
      </c>
      <c r="R92">
        <v>4.01</v>
      </c>
      <c r="S92">
        <v>6.44</v>
      </c>
      <c r="T92">
        <v>-2.44</v>
      </c>
      <c r="U92">
        <v>2.36</v>
      </c>
      <c r="V92">
        <v>-10.61</v>
      </c>
      <c r="W92">
        <v>-2.92</v>
      </c>
      <c r="X92">
        <v>8.4499999999999993</v>
      </c>
      <c r="Y92">
        <v>0.28000000000000003</v>
      </c>
      <c r="Z92">
        <v>0.71</v>
      </c>
      <c r="AA92">
        <v>0.37</v>
      </c>
      <c r="AB92">
        <v>0</v>
      </c>
      <c r="AC92">
        <v>0</v>
      </c>
      <c r="AD92">
        <v>11579755.039999999</v>
      </c>
      <c r="AE92">
        <v>4.6900000000000004</v>
      </c>
      <c r="AF92">
        <v>-0.5</v>
      </c>
      <c r="AG92">
        <v>2.67</v>
      </c>
      <c r="AH92">
        <v>1793934247.3</v>
      </c>
      <c r="AI92" s="43">
        <f t="shared" si="2"/>
        <v>0</v>
      </c>
    </row>
    <row r="93" spans="1:35" x14ac:dyDescent="0.2">
      <c r="A93" t="s">
        <v>219</v>
      </c>
      <c r="B93" t="str">
        <f>VLOOKUP(A93, SETORES!$B$2:$G$486, 4)</f>
        <v>SAÚDE</v>
      </c>
      <c r="C93" t="str">
        <f>VLOOKUP(A93, SETORES!$B$2:$G$486, 5)</f>
        <v>SERVIÇOS MÉDICO - HOSPITALARES, ANÁLISES E DIAGNÓSTICOS</v>
      </c>
      <c r="D93" t="str">
        <f>VLOOKUP(A93, SETORES!$B$2:$G$486, 6)</f>
        <v>SERVIÇOS MÉDICO - HOSPITALARES, ANÁLISES E DIAGNÓSTICOS</v>
      </c>
      <c r="F93">
        <v>20.5</v>
      </c>
      <c r="G93">
        <v>2.0099999999999998</v>
      </c>
      <c r="H93">
        <v>11.81</v>
      </c>
      <c r="I93">
        <v>2.91</v>
      </c>
      <c r="J93">
        <v>1.1299999999999999</v>
      </c>
      <c r="K93">
        <v>31.37</v>
      </c>
      <c r="L93">
        <v>18.809999999999999</v>
      </c>
      <c r="M93">
        <v>11.09</v>
      </c>
      <c r="N93">
        <v>6.96</v>
      </c>
      <c r="O93">
        <v>7.18</v>
      </c>
      <c r="P93">
        <v>0.22</v>
      </c>
      <c r="Q93">
        <v>0.09</v>
      </c>
      <c r="R93">
        <v>1.31</v>
      </c>
      <c r="S93">
        <v>36.020000000000003</v>
      </c>
      <c r="T93">
        <v>-1.72</v>
      </c>
      <c r="U93">
        <v>1.1000000000000001</v>
      </c>
      <c r="V93">
        <v>24.66</v>
      </c>
      <c r="W93">
        <v>9.57</v>
      </c>
      <c r="X93">
        <v>23.69</v>
      </c>
      <c r="Y93">
        <v>0.39</v>
      </c>
      <c r="Z93">
        <v>0.61</v>
      </c>
      <c r="AA93">
        <v>0.86</v>
      </c>
      <c r="AB93">
        <v>17.16</v>
      </c>
      <c r="AC93">
        <v>17.2</v>
      </c>
      <c r="AD93">
        <v>9085700.7100000009</v>
      </c>
      <c r="AE93">
        <v>7.04</v>
      </c>
      <c r="AF93">
        <v>1.74</v>
      </c>
      <c r="AG93">
        <v>0.28999999999999998</v>
      </c>
      <c r="AH93">
        <v>2685061197.5</v>
      </c>
      <c r="AI93" s="43">
        <f t="shared" si="2"/>
        <v>0.68662790697674425</v>
      </c>
    </row>
    <row r="94" spans="1:35" x14ac:dyDescent="0.2">
      <c r="A94" t="s">
        <v>117</v>
      </c>
      <c r="B94" t="str">
        <f>VLOOKUP(A94, SETORES!$B$2:$G$486, 4)</f>
        <v>CONSUMO NÃO CÍCLICO</v>
      </c>
      <c r="C94" t="str">
        <f>VLOOKUP(A94, SETORES!$B$2:$G$486, 5)</f>
        <v>COMÉRCIO E DISTRIBUIÇÃO</v>
      </c>
      <c r="D94" t="str">
        <f>VLOOKUP(A94, SETORES!$B$2:$G$486, 6)</f>
        <v>ALIMENTOS</v>
      </c>
      <c r="F94">
        <v>17.239999999999998</v>
      </c>
      <c r="G94">
        <v>2.06</v>
      </c>
      <c r="H94">
        <v>2.2200000000000002</v>
      </c>
      <c r="I94">
        <v>0.33</v>
      </c>
      <c r="J94">
        <v>0.1</v>
      </c>
      <c r="K94">
        <v>25.18</v>
      </c>
      <c r="L94">
        <v>3.15</v>
      </c>
      <c r="M94">
        <v>4.2699999999999996</v>
      </c>
      <c r="N94">
        <v>3.02</v>
      </c>
      <c r="O94">
        <v>6.09</v>
      </c>
      <c r="P94">
        <v>3.07</v>
      </c>
      <c r="Q94">
        <v>0.33</v>
      </c>
      <c r="R94">
        <v>0.1</v>
      </c>
      <c r="S94">
        <v>3.41</v>
      </c>
      <c r="T94">
        <v>-0.15</v>
      </c>
      <c r="U94">
        <v>1.1100000000000001</v>
      </c>
      <c r="V94">
        <v>14.62</v>
      </c>
      <c r="W94">
        <v>4.67</v>
      </c>
      <c r="X94">
        <v>3.96</v>
      </c>
      <c r="Y94">
        <v>0.32</v>
      </c>
      <c r="Z94">
        <v>0.62</v>
      </c>
      <c r="AA94">
        <v>1.0900000000000001</v>
      </c>
      <c r="AB94">
        <v>4.3499999999999996</v>
      </c>
      <c r="AC94">
        <v>0</v>
      </c>
      <c r="AD94">
        <v>42737215.609999999</v>
      </c>
      <c r="AE94">
        <v>53.01</v>
      </c>
      <c r="AF94">
        <v>7.75</v>
      </c>
      <c r="AG94">
        <v>-0.16</v>
      </c>
      <c r="AH94">
        <v>4645409423.7200003</v>
      </c>
      <c r="AI94" s="43">
        <f t="shared" si="2"/>
        <v>0</v>
      </c>
    </row>
    <row r="95" spans="1:35" x14ac:dyDescent="0.2">
      <c r="A95" t="s">
        <v>70</v>
      </c>
      <c r="B95" t="str">
        <f>VLOOKUP(A95, SETORES!$B$2:$G$486, 4)</f>
        <v>CONSUMO CÍCLICO</v>
      </c>
      <c r="C95" t="str">
        <f>VLOOKUP(A95, SETORES!$B$2:$G$486, 5)</f>
        <v>COMÉRCIO</v>
      </c>
      <c r="D95" t="str">
        <f>VLOOKUP(A95, SETORES!$B$2:$G$486, 6)</f>
        <v>PRODUTOS DIVERSOS</v>
      </c>
      <c r="F95">
        <v>10.08</v>
      </c>
      <c r="G95">
        <v>0.51</v>
      </c>
      <c r="H95">
        <v>66.709999999999994</v>
      </c>
      <c r="I95">
        <v>2.63</v>
      </c>
      <c r="J95">
        <v>1.36</v>
      </c>
      <c r="K95">
        <v>48.38</v>
      </c>
      <c r="L95">
        <v>6.98</v>
      </c>
      <c r="M95">
        <v>3.06</v>
      </c>
      <c r="N95">
        <v>29.27</v>
      </c>
      <c r="O95">
        <v>27.21</v>
      </c>
      <c r="P95">
        <v>-2.06</v>
      </c>
      <c r="Q95">
        <v>-0.19</v>
      </c>
      <c r="R95">
        <v>2.04</v>
      </c>
      <c r="S95">
        <v>7.61</v>
      </c>
      <c r="T95">
        <v>-2.15</v>
      </c>
      <c r="U95">
        <v>1.95</v>
      </c>
      <c r="V95">
        <v>3.94</v>
      </c>
      <c r="W95">
        <v>2.04</v>
      </c>
      <c r="X95">
        <v>6.96</v>
      </c>
      <c r="Y95">
        <v>0.52</v>
      </c>
      <c r="Z95">
        <v>0.48</v>
      </c>
      <c r="AA95">
        <v>0.66</v>
      </c>
      <c r="AB95">
        <v>0</v>
      </c>
      <c r="AC95">
        <v>0</v>
      </c>
      <c r="AD95">
        <v>92637516.109999999</v>
      </c>
      <c r="AE95">
        <v>3.83</v>
      </c>
      <c r="AF95">
        <v>0.15</v>
      </c>
      <c r="AG95">
        <v>1.72</v>
      </c>
      <c r="AH95">
        <v>4652833701.6000004</v>
      </c>
      <c r="AI95" s="43">
        <f t="shared" si="2"/>
        <v>0</v>
      </c>
    </row>
    <row r="96" spans="1:35" x14ac:dyDescent="0.2">
      <c r="A96" t="s">
        <v>198</v>
      </c>
      <c r="B96" t="str">
        <f>VLOOKUP(A96, SETORES!$B$2:$G$486, 4)</f>
        <v>SAÚDE</v>
      </c>
      <c r="C96" t="str">
        <f>VLOOKUP(A96, SETORES!$B$2:$G$486, 5)</f>
        <v>COMÉRCIO E DISTRIBUIÇÃO</v>
      </c>
      <c r="D96" t="str">
        <f>VLOOKUP(A96, SETORES!$B$2:$G$486, 6)</f>
        <v>MEDICAMENTOS E OUTROS PRODUTOS</v>
      </c>
      <c r="F96">
        <v>4.5999999999999996</v>
      </c>
      <c r="G96">
        <v>0</v>
      </c>
      <c r="H96">
        <v>14.2</v>
      </c>
      <c r="I96">
        <v>0.97</v>
      </c>
      <c r="J96">
        <v>0.32</v>
      </c>
      <c r="K96">
        <v>32.06</v>
      </c>
      <c r="L96">
        <v>4.62</v>
      </c>
      <c r="M96">
        <v>1.86</v>
      </c>
      <c r="N96">
        <v>5.72</v>
      </c>
      <c r="O96">
        <v>7.38</v>
      </c>
      <c r="P96">
        <v>1.66</v>
      </c>
      <c r="Q96">
        <v>0.28000000000000003</v>
      </c>
      <c r="R96">
        <v>0.26</v>
      </c>
      <c r="S96">
        <v>1.73</v>
      </c>
      <c r="T96">
        <v>-0.65</v>
      </c>
      <c r="U96">
        <v>1.54</v>
      </c>
      <c r="V96">
        <v>6.81</v>
      </c>
      <c r="W96">
        <v>2.2200000000000002</v>
      </c>
      <c r="X96">
        <v>10.72</v>
      </c>
      <c r="Y96">
        <v>0.33</v>
      </c>
      <c r="Z96">
        <v>0.67</v>
      </c>
      <c r="AA96">
        <v>1.19</v>
      </c>
      <c r="AB96">
        <v>6.32</v>
      </c>
      <c r="AC96">
        <v>28.07</v>
      </c>
      <c r="AD96">
        <v>5075795.07</v>
      </c>
      <c r="AE96">
        <v>4.76</v>
      </c>
      <c r="AF96">
        <v>0.32</v>
      </c>
      <c r="AG96">
        <v>1.46</v>
      </c>
      <c r="AH96">
        <v>2041392885.2</v>
      </c>
      <c r="AI96" s="43">
        <f t="shared" si="2"/>
        <v>0.50587816173851086</v>
      </c>
    </row>
    <row r="97" spans="1:37" x14ac:dyDescent="0.2">
      <c r="A97" t="s">
        <v>255</v>
      </c>
      <c r="B97" t="str">
        <f>VLOOKUP(A97, SETORES!$B$2:$G$486, 4)</f>
        <v>CONSUMO CÍCLICO</v>
      </c>
      <c r="C97" t="str">
        <f>VLOOKUP(A97, SETORES!$B$2:$G$486, 5)</f>
        <v>CONSTRUÇÃO CIVIL</v>
      </c>
      <c r="D97" t="str">
        <f>VLOOKUP(A97, SETORES!$B$2:$G$486, 6)</f>
        <v>INCORPORAÇÕES</v>
      </c>
      <c r="F97">
        <v>2.2599999999999998</v>
      </c>
      <c r="G97">
        <v>7.13</v>
      </c>
      <c r="H97">
        <v>4.3099999999999996</v>
      </c>
      <c r="I97">
        <v>1.39</v>
      </c>
      <c r="J97">
        <v>0.34</v>
      </c>
      <c r="K97">
        <v>29.7</v>
      </c>
      <c r="L97">
        <v>10.76</v>
      </c>
      <c r="M97">
        <v>8.4</v>
      </c>
      <c r="N97">
        <v>3.37</v>
      </c>
      <c r="O97">
        <v>4.3600000000000003</v>
      </c>
      <c r="P97">
        <v>0.99</v>
      </c>
      <c r="Q97">
        <v>0.41</v>
      </c>
      <c r="R97">
        <v>0.36</v>
      </c>
      <c r="S97">
        <v>0.47</v>
      </c>
      <c r="T97">
        <v>-3.07</v>
      </c>
      <c r="U97">
        <v>4.9000000000000004</v>
      </c>
      <c r="V97">
        <v>32.25</v>
      </c>
      <c r="W97">
        <v>7.78</v>
      </c>
      <c r="X97">
        <v>14.56</v>
      </c>
      <c r="Y97">
        <v>0.24</v>
      </c>
      <c r="Z97">
        <v>0.76</v>
      </c>
      <c r="AA97">
        <v>0.93</v>
      </c>
      <c r="AB97">
        <v>0</v>
      </c>
      <c r="AC97">
        <v>0</v>
      </c>
      <c r="AD97">
        <v>1622472.93</v>
      </c>
      <c r="AE97">
        <v>1.63</v>
      </c>
      <c r="AF97">
        <v>0.52</v>
      </c>
      <c r="AG97">
        <v>-0.13</v>
      </c>
      <c r="AH97">
        <v>461618560</v>
      </c>
      <c r="AI97" s="43">
        <f t="shared" si="2"/>
        <v>0</v>
      </c>
    </row>
    <row r="98" spans="1:37" x14ac:dyDescent="0.2">
      <c r="A98" t="s">
        <v>253</v>
      </c>
      <c r="B98" t="str">
        <f>VLOOKUP(A98, SETORES!$B$2:$G$486, 4)</f>
        <v>MATERIAIS BÁSICOS</v>
      </c>
      <c r="C98" t="str">
        <f>VLOOKUP(A98, SETORES!$B$2:$G$486, 5)</f>
        <v>SIDERURGIA E METALURGIA</v>
      </c>
      <c r="D98" t="str">
        <f>VLOOKUP(A98, SETORES!$B$2:$G$486, 6)</f>
        <v>ARTEFATOS DE COBRE</v>
      </c>
      <c r="F98">
        <v>6.1</v>
      </c>
      <c r="G98">
        <v>0</v>
      </c>
      <c r="H98">
        <v>-1.1599999999999999</v>
      </c>
      <c r="I98">
        <v>-0.35</v>
      </c>
      <c r="J98">
        <v>0.09</v>
      </c>
      <c r="K98">
        <v>0.88</v>
      </c>
      <c r="L98">
        <v>-7.29</v>
      </c>
      <c r="M98">
        <v>-5.43</v>
      </c>
      <c r="N98">
        <v>-0.86</v>
      </c>
      <c r="O98">
        <v>-9.7100000000000009</v>
      </c>
      <c r="P98">
        <v>-8.85</v>
      </c>
      <c r="Q98">
        <v>0</v>
      </c>
      <c r="R98">
        <v>0.06</v>
      </c>
      <c r="S98">
        <v>-1.55</v>
      </c>
      <c r="T98">
        <v>-0.13</v>
      </c>
      <c r="U98">
        <v>0.84</v>
      </c>
      <c r="V98">
        <v>-29.88</v>
      </c>
      <c r="W98">
        <v>-7.97</v>
      </c>
      <c r="X98">
        <v>-15.92</v>
      </c>
      <c r="Y98">
        <v>-0.27</v>
      </c>
      <c r="Z98">
        <v>1.27</v>
      </c>
      <c r="AA98">
        <v>1.47</v>
      </c>
      <c r="AB98">
        <v>0.55000000000000004</v>
      </c>
      <c r="AC98">
        <v>0</v>
      </c>
      <c r="AD98">
        <v>423163.18</v>
      </c>
      <c r="AE98">
        <v>-17.670000000000002</v>
      </c>
      <c r="AF98">
        <v>-5.28</v>
      </c>
      <c r="AG98">
        <v>0.02</v>
      </c>
      <c r="AH98">
        <v>264763478.90000001</v>
      </c>
      <c r="AI98" s="43">
        <f t="shared" ref="AI98:AI129" si="3">IFERROR(H98/AC98, 0)</f>
        <v>0</v>
      </c>
    </row>
    <row r="99" spans="1:37" x14ac:dyDescent="0.2">
      <c r="A99" t="s">
        <v>201</v>
      </c>
      <c r="B99" t="str">
        <f>VLOOKUP(A99, SETORES!$B$2:$G$486, 4)</f>
        <v>MATERIAIS BÁSICOS</v>
      </c>
      <c r="C99" t="str">
        <f>VLOOKUP(A99, SETORES!$B$2:$G$486, 5)</f>
        <v>SIDERURGIA E METALURGIA</v>
      </c>
      <c r="D99" t="str">
        <f>VLOOKUP(A99, SETORES!$B$2:$G$486, 6)</f>
        <v>ARTEFATOS DE COBRE</v>
      </c>
      <c r="F99">
        <v>10.06</v>
      </c>
      <c r="G99">
        <v>1.74</v>
      </c>
      <c r="H99">
        <v>18.97</v>
      </c>
      <c r="I99">
        <v>1.42</v>
      </c>
      <c r="J99">
        <v>0.61</v>
      </c>
      <c r="K99">
        <v>30.55</v>
      </c>
      <c r="L99">
        <v>3.03</v>
      </c>
      <c r="M99">
        <v>2.36</v>
      </c>
      <c r="N99">
        <v>14.79</v>
      </c>
      <c r="O99">
        <v>20.93</v>
      </c>
      <c r="P99">
        <v>6.14</v>
      </c>
      <c r="Q99">
        <v>0.59</v>
      </c>
      <c r="R99">
        <v>0.45</v>
      </c>
      <c r="S99">
        <v>2.66</v>
      </c>
      <c r="T99">
        <v>-1.45</v>
      </c>
      <c r="U99">
        <v>1.65</v>
      </c>
      <c r="V99">
        <v>7.47</v>
      </c>
      <c r="W99">
        <v>3.21</v>
      </c>
      <c r="X99">
        <v>5.25</v>
      </c>
      <c r="Y99">
        <v>0.43</v>
      </c>
      <c r="Z99">
        <v>0.56999999999999995</v>
      </c>
      <c r="AA99">
        <v>1.36</v>
      </c>
      <c r="AB99">
        <v>8.67</v>
      </c>
      <c r="AC99">
        <v>8.49</v>
      </c>
      <c r="AD99">
        <v>6017768.96</v>
      </c>
      <c r="AE99">
        <v>7.1</v>
      </c>
      <c r="AF99">
        <v>0.53</v>
      </c>
      <c r="AG99">
        <v>0.66</v>
      </c>
      <c r="AH99">
        <v>1505278584.8099999</v>
      </c>
      <c r="AI99" s="43">
        <f t="shared" si="3"/>
        <v>2.2343934040047113</v>
      </c>
    </row>
    <row r="100" spans="1:37" x14ac:dyDescent="0.2">
      <c r="A100" t="s">
        <v>212</v>
      </c>
      <c r="B100" t="str">
        <f>VLOOKUP(A100, SETORES!$B$2:$G$486, 4)</f>
        <v>SAÚDE</v>
      </c>
      <c r="C100" t="str">
        <f>VLOOKUP(A100, SETORES!$B$2:$G$486, 5)</f>
        <v>COMÉRCIO E DISTRIBUIÇÃO</v>
      </c>
      <c r="D100" t="str">
        <f>VLOOKUP(A100, SETORES!$B$2:$G$486, 6)</f>
        <v>MEDICAMENTOS E OUTROS PRODUTOS</v>
      </c>
      <c r="F100">
        <v>2.63</v>
      </c>
      <c r="G100">
        <v>1.41</v>
      </c>
      <c r="H100">
        <v>5.19</v>
      </c>
      <c r="I100">
        <v>0.85</v>
      </c>
      <c r="J100">
        <v>0.37</v>
      </c>
      <c r="K100">
        <v>10.16</v>
      </c>
      <c r="L100">
        <v>7.05</v>
      </c>
      <c r="M100">
        <v>13.23</v>
      </c>
      <c r="N100">
        <v>9.75</v>
      </c>
      <c r="O100">
        <v>13.65</v>
      </c>
      <c r="P100">
        <v>4.42</v>
      </c>
      <c r="Q100">
        <v>0.39</v>
      </c>
      <c r="R100">
        <v>0.69</v>
      </c>
      <c r="S100">
        <v>1.6</v>
      </c>
      <c r="T100">
        <v>-0.79</v>
      </c>
      <c r="U100">
        <v>1.79</v>
      </c>
      <c r="V100">
        <v>16.41</v>
      </c>
      <c r="W100">
        <v>7.16</v>
      </c>
      <c r="X100">
        <v>3.73</v>
      </c>
      <c r="Y100">
        <v>0.44</v>
      </c>
      <c r="Z100">
        <v>0.56000000000000005</v>
      </c>
      <c r="AA100">
        <v>0.54</v>
      </c>
      <c r="AB100">
        <v>6.33</v>
      </c>
      <c r="AC100">
        <v>16.920000000000002</v>
      </c>
      <c r="AD100">
        <v>7768928.5700000003</v>
      </c>
      <c r="AE100">
        <v>3.08</v>
      </c>
      <c r="AF100">
        <v>0.51</v>
      </c>
      <c r="AG100">
        <v>0.01</v>
      </c>
      <c r="AH100">
        <v>2357094239.5</v>
      </c>
      <c r="AI100" s="43">
        <f t="shared" si="3"/>
        <v>0.30673758865248224</v>
      </c>
    </row>
    <row r="101" spans="1:37" x14ac:dyDescent="0.2">
      <c r="A101" t="s">
        <v>94</v>
      </c>
      <c r="B101" t="str">
        <f>VLOOKUP(A101, SETORES!$B$2:$G$486, 4)</f>
        <v>TECNOLOGIA DA INFORMAÇÃO</v>
      </c>
      <c r="C101" t="str">
        <f>VLOOKUP(A101, SETORES!$B$2:$G$486, 5)</f>
        <v>COMPUTADORES E EQUIPAMENTOS</v>
      </c>
      <c r="D101" t="str">
        <f>VLOOKUP(A101, SETORES!$B$2:$G$486, 6)</f>
        <v>COMPUTADORES E EQUIPAMENTOS</v>
      </c>
      <c r="F101">
        <v>5.83</v>
      </c>
      <c r="G101">
        <v>5.84</v>
      </c>
      <c r="H101">
        <v>4.7699999999999996</v>
      </c>
      <c r="I101">
        <v>0.75</v>
      </c>
      <c r="J101">
        <v>0.2</v>
      </c>
      <c r="K101">
        <v>21.95</v>
      </c>
      <c r="L101">
        <v>10.11</v>
      </c>
      <c r="M101">
        <v>4.66</v>
      </c>
      <c r="N101">
        <v>2.2000000000000002</v>
      </c>
      <c r="O101">
        <v>3.93</v>
      </c>
      <c r="P101">
        <v>1.73</v>
      </c>
      <c r="Q101">
        <v>0.59</v>
      </c>
      <c r="R101">
        <v>0.22</v>
      </c>
      <c r="S101">
        <v>0.57999999999999996</v>
      </c>
      <c r="T101">
        <v>-1.3</v>
      </c>
      <c r="U101">
        <v>1.69</v>
      </c>
      <c r="V101">
        <v>15.74</v>
      </c>
      <c r="W101">
        <v>4.18</v>
      </c>
      <c r="X101">
        <v>15.56</v>
      </c>
      <c r="Y101">
        <v>0.27</v>
      </c>
      <c r="Z101">
        <v>0.73</v>
      </c>
      <c r="AA101">
        <v>0.9</v>
      </c>
      <c r="AB101">
        <v>14.02</v>
      </c>
      <c r="AC101">
        <v>81.349999999999994</v>
      </c>
      <c r="AD101">
        <v>20815030.609999999</v>
      </c>
      <c r="AE101">
        <v>7.77</v>
      </c>
      <c r="AF101">
        <v>1.22</v>
      </c>
      <c r="AG101">
        <v>-0.17</v>
      </c>
      <c r="AH101">
        <v>826694000</v>
      </c>
      <c r="AI101" s="43">
        <f t="shared" si="3"/>
        <v>5.8635525507068222E-2</v>
      </c>
    </row>
    <row r="102" spans="1:37" x14ac:dyDescent="0.2">
      <c r="A102" t="s">
        <v>149</v>
      </c>
      <c r="B102" t="str">
        <f>VLOOKUP(A102, SETORES!$B$2:$G$486, 4)</f>
        <v>BENS INDUSTRIAIS</v>
      </c>
      <c r="C102" t="str">
        <f>VLOOKUP(A102, SETORES!$B$2:$G$486, 5)</f>
        <v>CONSTRUÇÃO E ENGENHARIA</v>
      </c>
      <c r="D102" t="str">
        <f>VLOOKUP(A102, SETORES!$B$2:$G$486, 6)</f>
        <v>PRODUTOS PARA CONSTRUÇÃO</v>
      </c>
      <c r="F102">
        <v>7.46</v>
      </c>
      <c r="G102">
        <v>9.76</v>
      </c>
      <c r="H102">
        <v>4.93</v>
      </c>
      <c r="I102">
        <v>2.57</v>
      </c>
      <c r="J102">
        <v>0.5</v>
      </c>
      <c r="K102">
        <v>43.9</v>
      </c>
      <c r="L102">
        <v>15.91</v>
      </c>
      <c r="M102">
        <v>10.56</v>
      </c>
      <c r="N102">
        <v>3.27</v>
      </c>
      <c r="O102">
        <v>4.84</v>
      </c>
      <c r="P102">
        <v>1.57</v>
      </c>
      <c r="Q102">
        <v>1.24</v>
      </c>
      <c r="R102">
        <v>0.52</v>
      </c>
      <c r="S102">
        <v>3.58</v>
      </c>
      <c r="T102">
        <v>-0.96</v>
      </c>
      <c r="U102">
        <v>1.42</v>
      </c>
      <c r="V102">
        <v>52.24</v>
      </c>
      <c r="W102">
        <v>10.24</v>
      </c>
      <c r="X102">
        <v>26.6</v>
      </c>
      <c r="Y102">
        <v>0.2</v>
      </c>
      <c r="Z102">
        <v>0.8</v>
      </c>
      <c r="AA102">
        <v>0.97</v>
      </c>
      <c r="AB102">
        <v>13.47</v>
      </c>
      <c r="AC102">
        <v>151.4</v>
      </c>
      <c r="AD102">
        <v>4779481.93</v>
      </c>
      <c r="AE102">
        <v>2.9</v>
      </c>
      <c r="AF102">
        <v>1.51</v>
      </c>
      <c r="AG102">
        <v>0.11</v>
      </c>
      <c r="AH102">
        <v>1051762169.5599999</v>
      </c>
      <c r="AI102" s="43">
        <f t="shared" si="3"/>
        <v>3.2562747688243063E-2</v>
      </c>
    </row>
    <row r="103" spans="1:37" x14ac:dyDescent="0.2">
      <c r="A103" t="s">
        <v>100</v>
      </c>
      <c r="B103" t="str">
        <f>VLOOKUP(A103, SETORES!$B$2:$G$486, 4)</f>
        <v>SAÚDE</v>
      </c>
      <c r="C103" t="str">
        <f>VLOOKUP(A103, SETORES!$B$2:$G$486, 5)</f>
        <v>SERVIÇOS MÉDICO - HOSPITALARES, ANÁLISES E DIAGNÓSTICOS</v>
      </c>
      <c r="D103" t="str">
        <f>VLOOKUP(A103, SETORES!$B$2:$G$486, 6)</f>
        <v>SERVIÇOS MÉDICO - HOSPITALARES, ANÁLISES E DIAGNÓSTICOS</v>
      </c>
      <c r="F103">
        <v>11.86</v>
      </c>
      <c r="G103">
        <v>2.68</v>
      </c>
      <c r="H103">
        <v>10.35</v>
      </c>
      <c r="I103">
        <v>2.5099999999999998</v>
      </c>
      <c r="J103">
        <v>0.77</v>
      </c>
      <c r="K103">
        <v>79.790000000000006</v>
      </c>
      <c r="L103">
        <v>29.18</v>
      </c>
      <c r="M103">
        <v>15.68</v>
      </c>
      <c r="N103">
        <v>5.56</v>
      </c>
      <c r="O103">
        <v>7.78</v>
      </c>
      <c r="P103">
        <v>2.2200000000000002</v>
      </c>
      <c r="Q103">
        <v>1</v>
      </c>
      <c r="R103">
        <v>1.62</v>
      </c>
      <c r="S103">
        <v>-2.58</v>
      </c>
      <c r="T103">
        <v>-1.05</v>
      </c>
      <c r="U103">
        <v>0.48</v>
      </c>
      <c r="V103">
        <v>24.23</v>
      </c>
      <c r="W103">
        <v>7.39</v>
      </c>
      <c r="X103">
        <v>13.29</v>
      </c>
      <c r="Y103">
        <v>0.31</v>
      </c>
      <c r="Z103">
        <v>0.69</v>
      </c>
      <c r="AA103">
        <v>0.47</v>
      </c>
      <c r="AB103">
        <v>1.31</v>
      </c>
      <c r="AC103">
        <v>-4.2699999999999996</v>
      </c>
      <c r="AD103">
        <v>39248186.68</v>
      </c>
      <c r="AE103">
        <v>4.7300000000000004</v>
      </c>
      <c r="AF103">
        <v>1.1499999999999999</v>
      </c>
      <c r="AG103">
        <v>-0.41</v>
      </c>
      <c r="AH103">
        <v>3354209178.25</v>
      </c>
      <c r="AI103" s="43">
        <f t="shared" si="3"/>
        <v>-2.4238875878220143</v>
      </c>
      <c r="AK103" t="e">
        <f>(AI103-$AI$142)/$AI$143</f>
        <v>#DIV/0!</v>
      </c>
    </row>
    <row r="104" spans="1:37" x14ac:dyDescent="0.2">
      <c r="A104" t="s">
        <v>102</v>
      </c>
      <c r="B104" t="str">
        <f>VLOOKUP(A104, SETORES!$B$2:$G$486, 4)</f>
        <v>CONSUMO NÃO CÍCLICO</v>
      </c>
      <c r="C104" t="str">
        <f>VLOOKUP(A104, SETORES!$B$2:$G$486, 5)</f>
        <v>AGROPECUÁRIA</v>
      </c>
      <c r="D104" t="str">
        <f>VLOOKUP(A104, SETORES!$B$2:$G$486, 6)</f>
        <v>AGRICULTURA</v>
      </c>
      <c r="F104">
        <v>4.16</v>
      </c>
      <c r="G104">
        <v>1.59</v>
      </c>
      <c r="H104">
        <v>13.68</v>
      </c>
      <c r="I104">
        <v>1.93</v>
      </c>
      <c r="J104">
        <v>0.43</v>
      </c>
      <c r="K104">
        <v>6.12</v>
      </c>
      <c r="L104">
        <v>3.23</v>
      </c>
      <c r="M104">
        <v>1.65</v>
      </c>
      <c r="N104">
        <v>6.98</v>
      </c>
      <c r="O104">
        <v>10.94</v>
      </c>
      <c r="P104">
        <v>3.96</v>
      </c>
      <c r="Q104">
        <v>1.1000000000000001</v>
      </c>
      <c r="R104">
        <v>0.23</v>
      </c>
      <c r="S104">
        <v>6.5</v>
      </c>
      <c r="T104">
        <v>-0.81</v>
      </c>
      <c r="U104">
        <v>1.1599999999999999</v>
      </c>
      <c r="V104">
        <v>14.15</v>
      </c>
      <c r="W104">
        <v>3.14</v>
      </c>
      <c r="X104">
        <v>9.49</v>
      </c>
      <c r="Y104">
        <v>0.22</v>
      </c>
      <c r="Z104">
        <v>0.78</v>
      </c>
      <c r="AA104">
        <v>1.91</v>
      </c>
      <c r="AB104">
        <v>0</v>
      </c>
      <c r="AC104">
        <v>0</v>
      </c>
      <c r="AD104">
        <v>49145695.460000001</v>
      </c>
      <c r="AE104">
        <v>2.15</v>
      </c>
      <c r="AF104">
        <v>0.3</v>
      </c>
      <c r="AG104">
        <v>0.06</v>
      </c>
      <c r="AH104">
        <v>43066439453.440002</v>
      </c>
      <c r="AI104" s="43">
        <f t="shared" si="3"/>
        <v>0</v>
      </c>
    </row>
    <row r="105" spans="1:37" x14ac:dyDescent="0.2">
      <c r="A105" t="s">
        <v>215</v>
      </c>
      <c r="B105" t="str">
        <f>VLOOKUP(A105, SETORES!$B$2:$G$486, 4)</f>
        <v>CONSUMO NÃO CÍCLICO</v>
      </c>
      <c r="C105" t="str">
        <f>VLOOKUP(A105, SETORES!$B$2:$G$486, 5)</f>
        <v>AGROPECUÁRIA</v>
      </c>
      <c r="D105" t="str">
        <f>VLOOKUP(A105, SETORES!$B$2:$G$486, 6)</f>
        <v>AGRICULTURA</v>
      </c>
      <c r="F105">
        <v>6.56</v>
      </c>
      <c r="G105">
        <v>9.35</v>
      </c>
      <c r="H105">
        <v>4.9400000000000004</v>
      </c>
      <c r="I105">
        <v>1.59</v>
      </c>
      <c r="J105">
        <v>0.7</v>
      </c>
      <c r="K105">
        <v>42.39</v>
      </c>
      <c r="L105">
        <v>30.26</v>
      </c>
      <c r="M105">
        <v>20.56</v>
      </c>
      <c r="N105">
        <v>3.36</v>
      </c>
      <c r="O105">
        <v>4.3099999999999996</v>
      </c>
      <c r="P105">
        <v>0.95</v>
      </c>
      <c r="Q105">
        <v>0.45</v>
      </c>
      <c r="R105">
        <v>1.02</v>
      </c>
      <c r="S105">
        <v>2.99</v>
      </c>
      <c r="T105">
        <v>-1.08</v>
      </c>
      <c r="U105">
        <v>2.93</v>
      </c>
      <c r="V105">
        <v>32.229999999999997</v>
      </c>
      <c r="W105">
        <v>14.12</v>
      </c>
      <c r="X105">
        <v>20.350000000000001</v>
      </c>
      <c r="Y105">
        <v>0.44</v>
      </c>
      <c r="Z105">
        <v>0.56000000000000005</v>
      </c>
      <c r="AA105">
        <v>0.69</v>
      </c>
      <c r="AB105">
        <v>15.63</v>
      </c>
      <c r="AC105">
        <v>0</v>
      </c>
      <c r="AD105">
        <v>7098721.29</v>
      </c>
      <c r="AE105">
        <v>4.12</v>
      </c>
      <c r="AF105">
        <v>1.33</v>
      </c>
      <c r="AG105">
        <v>0.03</v>
      </c>
      <c r="AH105">
        <v>1684084741.5999999</v>
      </c>
      <c r="AI105" s="43">
        <f t="shared" si="3"/>
        <v>0</v>
      </c>
    </row>
    <row r="106" spans="1:37" x14ac:dyDescent="0.2">
      <c r="A106" t="s">
        <v>134</v>
      </c>
      <c r="B106" t="str">
        <f>VLOOKUP(A106, SETORES!$B$2:$G$486, 4)</f>
        <v>MATERIAIS BÁSICOS</v>
      </c>
      <c r="C106" t="str">
        <f>VLOOKUP(A106, SETORES!$B$2:$G$486, 5)</f>
        <v>MADEIRA E PAPEL</v>
      </c>
      <c r="D106" t="str">
        <f>VLOOKUP(A106, SETORES!$B$2:$G$486, 6)</f>
        <v>PAPEL E CELULOSE</v>
      </c>
      <c r="F106">
        <v>10.06</v>
      </c>
      <c r="G106">
        <v>6.4</v>
      </c>
      <c r="H106">
        <v>4.7699999999999996</v>
      </c>
      <c r="I106">
        <v>1.26</v>
      </c>
      <c r="J106">
        <v>0.3</v>
      </c>
      <c r="K106">
        <v>24.95</v>
      </c>
      <c r="L106">
        <v>11.93</v>
      </c>
      <c r="M106">
        <v>7.21</v>
      </c>
      <c r="N106">
        <v>2.89</v>
      </c>
      <c r="O106">
        <v>5.33</v>
      </c>
      <c r="P106">
        <v>2.57</v>
      </c>
      <c r="Q106">
        <v>1.1200000000000001</v>
      </c>
      <c r="R106">
        <v>0.34</v>
      </c>
      <c r="S106">
        <v>1.04</v>
      </c>
      <c r="T106">
        <v>-0.81</v>
      </c>
      <c r="U106">
        <v>1.83</v>
      </c>
      <c r="V106">
        <v>26.43</v>
      </c>
      <c r="W106">
        <v>6.24</v>
      </c>
      <c r="X106">
        <v>12.66</v>
      </c>
      <c r="Y106">
        <v>0.24</v>
      </c>
      <c r="Z106">
        <v>0.7</v>
      </c>
      <c r="AA106">
        <v>0.87</v>
      </c>
      <c r="AB106">
        <v>28.12</v>
      </c>
      <c r="AC106">
        <v>0</v>
      </c>
      <c r="AD106">
        <v>23010426.75</v>
      </c>
      <c r="AE106">
        <v>7.97</v>
      </c>
      <c r="AF106">
        <v>2.11</v>
      </c>
      <c r="AG106">
        <v>-0.37</v>
      </c>
      <c r="AH106">
        <v>3174411684.8499999</v>
      </c>
      <c r="AI106" s="43">
        <f t="shared" si="3"/>
        <v>0</v>
      </c>
    </row>
    <row r="107" spans="1:37" x14ac:dyDescent="0.2">
      <c r="A107" t="s">
        <v>171</v>
      </c>
      <c r="B107" t="str">
        <f>VLOOKUP(A107, SETORES!$B$2:$G$486, 4)</f>
        <v>BENS INDUSTRIAIS</v>
      </c>
      <c r="C107" t="str">
        <f>VLOOKUP(A107, SETORES!$B$2:$G$486, 5)</f>
        <v>COMÉRCIO</v>
      </c>
      <c r="D107" t="str">
        <f>VLOOKUP(A107, SETORES!$B$2:$G$486, 6)</f>
        <v>MATERIAL DE TRANSPORTE</v>
      </c>
      <c r="F107">
        <v>3.26</v>
      </c>
      <c r="G107">
        <v>0</v>
      </c>
      <c r="H107">
        <v>-75.64</v>
      </c>
      <c r="I107">
        <v>-3.35</v>
      </c>
      <c r="J107">
        <v>1.94</v>
      </c>
      <c r="K107">
        <v>12.93</v>
      </c>
      <c r="L107">
        <v>2.35</v>
      </c>
      <c r="M107">
        <v>-2.46</v>
      </c>
      <c r="N107">
        <v>79.38</v>
      </c>
      <c r="O107">
        <v>43.99</v>
      </c>
      <c r="P107">
        <v>-0.41</v>
      </c>
      <c r="Q107">
        <v>0</v>
      </c>
      <c r="R107">
        <v>1.86</v>
      </c>
      <c r="S107">
        <v>24.3</v>
      </c>
      <c r="T107">
        <v>-3.53</v>
      </c>
      <c r="U107">
        <v>1.21</v>
      </c>
      <c r="V107">
        <v>-4.43</v>
      </c>
      <c r="W107">
        <v>-2.56</v>
      </c>
      <c r="X107">
        <v>-4.07</v>
      </c>
      <c r="Y107">
        <v>-0.57999999999999996</v>
      </c>
      <c r="Z107">
        <v>1.58</v>
      </c>
      <c r="AA107">
        <v>1.04</v>
      </c>
      <c r="AB107">
        <v>0</v>
      </c>
      <c r="AC107">
        <v>0</v>
      </c>
      <c r="AD107">
        <v>2159311.61</v>
      </c>
      <c r="AE107">
        <v>-0.97</v>
      </c>
      <c r="AF107">
        <v>-0.04</v>
      </c>
      <c r="AG107">
        <v>0</v>
      </c>
      <c r="AH107">
        <v>68890432.200000003</v>
      </c>
      <c r="AI107" s="43">
        <f t="shared" si="3"/>
        <v>0</v>
      </c>
    </row>
    <row r="108" spans="1:37" x14ac:dyDescent="0.2">
      <c r="A108" t="s">
        <v>218</v>
      </c>
      <c r="B108" t="str">
        <f>VLOOKUP(A108, SETORES!$B$2:$G$486, 4)</f>
        <v>PETRÓLEO, GÁS E BIOCOMBUSTÍVEIS</v>
      </c>
      <c r="C108" t="str">
        <f>VLOOKUP(A108, SETORES!$B$2:$G$486, 5)</f>
        <v>PETRÓLEO, GÁS E BIOCOMBUSTÍVEIS</v>
      </c>
      <c r="D108" t="str">
        <f>VLOOKUP(A108, SETORES!$B$2:$G$486, 6)</f>
        <v>EXPLORAÇÃO, REFINO E DISTRIBUIÇÃO</v>
      </c>
      <c r="F108">
        <v>24</v>
      </c>
      <c r="G108">
        <v>0.68</v>
      </c>
      <c r="H108">
        <v>11.87</v>
      </c>
      <c r="I108">
        <v>3.37</v>
      </c>
      <c r="J108">
        <v>1.39</v>
      </c>
      <c r="K108">
        <v>43.36</v>
      </c>
      <c r="L108">
        <v>37.299999999999997</v>
      </c>
      <c r="M108">
        <v>39.49</v>
      </c>
      <c r="N108">
        <v>12.57</v>
      </c>
      <c r="O108">
        <v>12.4</v>
      </c>
      <c r="P108">
        <v>-0.16</v>
      </c>
      <c r="Q108">
        <v>-0.04</v>
      </c>
      <c r="R108">
        <v>4.6900000000000004</v>
      </c>
      <c r="S108">
        <v>-26.09</v>
      </c>
      <c r="T108">
        <v>-1.82</v>
      </c>
      <c r="U108">
        <v>0.81</v>
      </c>
      <c r="V108">
        <v>28.37</v>
      </c>
      <c r="W108">
        <v>11.72</v>
      </c>
      <c r="X108">
        <v>13.59</v>
      </c>
      <c r="Y108">
        <v>0.41</v>
      </c>
      <c r="Z108">
        <v>0.59</v>
      </c>
      <c r="AA108">
        <v>0.3</v>
      </c>
      <c r="AB108">
        <v>0</v>
      </c>
      <c r="AC108">
        <v>0</v>
      </c>
      <c r="AD108">
        <v>46905032.789999999</v>
      </c>
      <c r="AE108">
        <v>7.13</v>
      </c>
      <c r="AF108">
        <v>2.02</v>
      </c>
      <c r="AG108">
        <v>0</v>
      </c>
      <c r="AH108">
        <v>7021922112</v>
      </c>
      <c r="AI108" s="43">
        <f t="shared" si="3"/>
        <v>0</v>
      </c>
    </row>
    <row r="109" spans="1:37" x14ac:dyDescent="0.2">
      <c r="A109" t="s">
        <v>210</v>
      </c>
      <c r="B109" t="str">
        <f>VLOOKUP(A109, SETORES!$B$2:$G$486, 4)</f>
        <v>BENS INDUSTRIAIS</v>
      </c>
      <c r="C109" t="str">
        <f>VLOOKUP(A109, SETORES!$B$2:$G$486, 5)</f>
        <v>MÁQUINAS E EQUIPAMENTOS</v>
      </c>
      <c r="D109" t="str">
        <f>VLOOKUP(A109, SETORES!$B$2:$G$486, 6)</f>
        <v>MÁQ. E EQUIP. INDUSTRIAIS</v>
      </c>
      <c r="F109">
        <v>11.49</v>
      </c>
      <c r="G109">
        <v>8.5</v>
      </c>
      <c r="H109">
        <v>3.95</v>
      </c>
      <c r="I109">
        <v>0.89</v>
      </c>
      <c r="J109">
        <v>0.44</v>
      </c>
      <c r="K109">
        <v>31.59</v>
      </c>
      <c r="L109">
        <v>14.85</v>
      </c>
      <c r="M109">
        <v>14.76</v>
      </c>
      <c r="N109">
        <v>3.92</v>
      </c>
      <c r="O109">
        <v>5.9</v>
      </c>
      <c r="P109">
        <v>1.98</v>
      </c>
      <c r="Q109">
        <v>0.45</v>
      </c>
      <c r="R109">
        <v>0.57999999999999996</v>
      </c>
      <c r="S109">
        <v>1.44</v>
      </c>
      <c r="T109">
        <v>-1.0900000000000001</v>
      </c>
      <c r="U109">
        <v>2.0299999999999998</v>
      </c>
      <c r="V109">
        <v>22.5</v>
      </c>
      <c r="W109">
        <v>11.1</v>
      </c>
      <c r="X109">
        <v>13.28</v>
      </c>
      <c r="Y109">
        <v>0.49</v>
      </c>
      <c r="Z109">
        <v>0.51</v>
      </c>
      <c r="AA109">
        <v>0.75</v>
      </c>
      <c r="AB109">
        <v>18.71</v>
      </c>
      <c r="AC109">
        <v>0</v>
      </c>
      <c r="AD109">
        <v>4637397.96</v>
      </c>
      <c r="AE109">
        <v>12.94</v>
      </c>
      <c r="AF109">
        <v>2.91</v>
      </c>
      <c r="AG109">
        <v>0.1</v>
      </c>
      <c r="AH109">
        <v>842606763.77999997</v>
      </c>
      <c r="AI109" s="43">
        <f t="shared" si="3"/>
        <v>0</v>
      </c>
    </row>
    <row r="110" spans="1:37" x14ac:dyDescent="0.2">
      <c r="A110" t="s">
        <v>126</v>
      </c>
      <c r="B110" t="str">
        <f>VLOOKUP(A110, SETORES!$B$2:$G$486, 4)</f>
        <v>PETRÓLEO. GÁS E BIOCOMBUSTÍVEIS</v>
      </c>
      <c r="C110" t="str">
        <f>VLOOKUP(A110, SETORES!$B$2:$G$486, 5)</f>
        <v>PETRÓLEO. GÁS E BIOCOMBUSTÍVEIS</v>
      </c>
      <c r="D110" t="str">
        <f>VLOOKUP(A110, SETORES!$B$2:$G$486, 6)</f>
        <v>EXPLORAÇÃO. REFINO E DISTRIBUIÇÃO</v>
      </c>
      <c r="F110">
        <v>32.369999999999997</v>
      </c>
      <c r="G110">
        <v>0</v>
      </c>
      <c r="H110">
        <v>-26.33</v>
      </c>
      <c r="I110">
        <v>1.73</v>
      </c>
      <c r="J110">
        <v>1.25</v>
      </c>
      <c r="K110">
        <v>57.2</v>
      </c>
      <c r="L110">
        <v>50.77</v>
      </c>
      <c r="M110">
        <v>-25.67</v>
      </c>
      <c r="N110">
        <v>13.31</v>
      </c>
      <c r="O110">
        <v>10.14</v>
      </c>
      <c r="P110">
        <v>-3.17</v>
      </c>
      <c r="Q110">
        <v>-0.41</v>
      </c>
      <c r="R110">
        <v>6.76</v>
      </c>
      <c r="S110">
        <v>5.5</v>
      </c>
      <c r="T110">
        <v>-1.99</v>
      </c>
      <c r="U110">
        <v>2.62</v>
      </c>
      <c r="V110">
        <v>-6.55</v>
      </c>
      <c r="W110">
        <v>-4.76</v>
      </c>
      <c r="X110">
        <v>12.32</v>
      </c>
      <c r="Y110">
        <v>0.73</v>
      </c>
      <c r="Z110">
        <v>0.27</v>
      </c>
      <c r="AA110">
        <v>0.19</v>
      </c>
      <c r="AB110">
        <v>0</v>
      </c>
      <c r="AC110">
        <v>0</v>
      </c>
      <c r="AD110">
        <v>151544646.78999999</v>
      </c>
      <c r="AE110">
        <v>18.760000000000002</v>
      </c>
      <c r="AF110">
        <v>-1.23</v>
      </c>
      <c r="AG110">
        <v>2.77</v>
      </c>
      <c r="AH110">
        <v>6557937934.8599997</v>
      </c>
      <c r="AI110" s="43">
        <f t="shared" si="3"/>
        <v>0</v>
      </c>
    </row>
    <row r="111" spans="1:37" x14ac:dyDescent="0.2">
      <c r="A111" t="s">
        <v>139</v>
      </c>
      <c r="B111" t="str">
        <f>VLOOKUP(A111, SETORES!$B$2:$G$486, 4)</f>
        <v>FINANCEIRO</v>
      </c>
      <c r="C111" t="str">
        <f>VLOOKUP(A111, SETORES!$B$2:$G$486, 5)</f>
        <v>INTERMEDIÁRIOS FINANCEIROS</v>
      </c>
      <c r="D111" t="str">
        <f>VLOOKUP(A111, SETORES!$B$2:$G$486, 6)</f>
        <v>BANCOS</v>
      </c>
      <c r="F111">
        <v>17.739999999999998</v>
      </c>
      <c r="G111">
        <v>6.55</v>
      </c>
      <c r="H111">
        <v>4.38</v>
      </c>
      <c r="I111">
        <v>0.66</v>
      </c>
      <c r="J111">
        <v>0.34</v>
      </c>
      <c r="K111">
        <v>59.89</v>
      </c>
      <c r="L111">
        <v>36.04</v>
      </c>
      <c r="M111">
        <v>22.71</v>
      </c>
      <c r="N111">
        <v>2.76</v>
      </c>
      <c r="O111">
        <v>4.38</v>
      </c>
      <c r="P111">
        <v>1.62</v>
      </c>
      <c r="Q111">
        <v>0.39</v>
      </c>
      <c r="R111">
        <v>1</v>
      </c>
      <c r="S111">
        <v>4.05</v>
      </c>
      <c r="T111">
        <v>-0.42</v>
      </c>
      <c r="U111">
        <v>1.94</v>
      </c>
      <c r="V111">
        <v>15.07</v>
      </c>
      <c r="W111">
        <v>7.83</v>
      </c>
      <c r="X111">
        <v>11.65</v>
      </c>
      <c r="Y111">
        <v>0.52</v>
      </c>
      <c r="Z111">
        <v>0.48</v>
      </c>
      <c r="AA111">
        <v>0.34</v>
      </c>
      <c r="AB111">
        <v>8.4</v>
      </c>
      <c r="AC111">
        <v>14.3</v>
      </c>
      <c r="AD111">
        <v>22864763.039999999</v>
      </c>
      <c r="AE111">
        <v>26.86</v>
      </c>
      <c r="AF111">
        <v>4.05</v>
      </c>
      <c r="AG111">
        <v>0.18</v>
      </c>
      <c r="AH111">
        <v>5361757181.4099998</v>
      </c>
      <c r="AI111" s="43">
        <f t="shared" si="3"/>
        <v>0.30629370629370628</v>
      </c>
    </row>
    <row r="112" spans="1:37" x14ac:dyDescent="0.2">
      <c r="A112" t="s">
        <v>162</v>
      </c>
      <c r="B112" t="str">
        <f>VLOOKUP(A112, SETORES!$B$2:$G$486, 4)</f>
        <v>UTILIDADE PÚBLICA</v>
      </c>
      <c r="C112" t="str">
        <f>VLOOKUP(A112, SETORES!$B$2:$G$486, 5)</f>
        <v>ÁGUA E SANEAMENTO</v>
      </c>
      <c r="D112" t="str">
        <f>VLOOKUP(A112, SETORES!$B$2:$G$486, 6)</f>
        <v>ÁGUA E SANEAMENTO</v>
      </c>
      <c r="F112">
        <v>20.04</v>
      </c>
      <c r="G112">
        <v>0.59</v>
      </c>
      <c r="H112">
        <v>8.83</v>
      </c>
      <c r="I112">
        <v>2.2999999999999998</v>
      </c>
      <c r="J112">
        <v>0.69</v>
      </c>
      <c r="K112">
        <v>46.52</v>
      </c>
      <c r="L112">
        <v>9.48</v>
      </c>
      <c r="M112">
        <v>9.7799999999999994</v>
      </c>
      <c r="N112">
        <v>9.11</v>
      </c>
      <c r="O112">
        <v>12.64</v>
      </c>
      <c r="P112">
        <v>3.54</v>
      </c>
      <c r="Q112">
        <v>0.89</v>
      </c>
      <c r="R112">
        <v>0.86</v>
      </c>
      <c r="S112">
        <v>3.21</v>
      </c>
      <c r="T112">
        <v>-1.34</v>
      </c>
      <c r="U112">
        <v>1.8</v>
      </c>
      <c r="V112">
        <v>26.09</v>
      </c>
      <c r="W112">
        <v>7.83</v>
      </c>
      <c r="X112">
        <v>7.24</v>
      </c>
      <c r="Y112">
        <v>0.3</v>
      </c>
      <c r="Z112">
        <v>0.7</v>
      </c>
      <c r="AA112">
        <v>0.8</v>
      </c>
      <c r="AB112">
        <v>22.57</v>
      </c>
      <c r="AC112">
        <v>0</v>
      </c>
      <c r="AD112">
        <v>27064803.93</v>
      </c>
      <c r="AE112">
        <v>8.6999999999999993</v>
      </c>
      <c r="AF112">
        <v>2.27</v>
      </c>
      <c r="AG112">
        <v>-0.02</v>
      </c>
      <c r="AH112">
        <v>4869680360.8800001</v>
      </c>
      <c r="AI112" s="43">
        <f t="shared" si="3"/>
        <v>0</v>
      </c>
    </row>
    <row r="113" spans="1:35" x14ac:dyDescent="0.2">
      <c r="A113" t="s">
        <v>224</v>
      </c>
      <c r="B113" t="str">
        <f>VLOOKUP(A113, SETORES!$B$2:$G$486, 4)</f>
        <v>CONSUMO CÍCLICO</v>
      </c>
      <c r="C113" t="str">
        <f>VLOOKUP(A113, SETORES!$B$2:$G$486, 5)</f>
        <v>DIVERSOS</v>
      </c>
      <c r="D113" t="str">
        <f>VLOOKUP(A113, SETORES!$B$2:$G$486, 6)</f>
        <v>SERVIÇOS EDUCACIONAIS</v>
      </c>
      <c r="F113">
        <v>6.87</v>
      </c>
      <c r="G113">
        <v>1.8</v>
      </c>
      <c r="H113">
        <v>215.9</v>
      </c>
      <c r="I113">
        <v>0.61</v>
      </c>
      <c r="J113">
        <v>0.27</v>
      </c>
      <c r="K113">
        <v>53.42</v>
      </c>
      <c r="L113">
        <v>10.65</v>
      </c>
      <c r="M113">
        <v>0.28000000000000003</v>
      </c>
      <c r="N113">
        <v>5.61</v>
      </c>
      <c r="O113">
        <v>8.1300000000000008</v>
      </c>
      <c r="P113">
        <v>2.52</v>
      </c>
      <c r="Q113">
        <v>0.28000000000000003</v>
      </c>
      <c r="R113">
        <v>0.6</v>
      </c>
      <c r="S113">
        <v>18.170000000000002</v>
      </c>
      <c r="T113">
        <v>-0.33</v>
      </c>
      <c r="U113">
        <v>1.0900000000000001</v>
      </c>
      <c r="V113">
        <v>0.28000000000000003</v>
      </c>
      <c r="W113">
        <v>0.12</v>
      </c>
      <c r="X113">
        <v>7.66</v>
      </c>
      <c r="Y113">
        <v>0.43</v>
      </c>
      <c r="Z113">
        <v>0.56999999999999995</v>
      </c>
      <c r="AA113">
        <v>0.44</v>
      </c>
      <c r="AB113">
        <v>4.57</v>
      </c>
      <c r="AC113">
        <v>-55.34</v>
      </c>
      <c r="AD113">
        <v>2951029.75</v>
      </c>
      <c r="AE113">
        <v>11.22</v>
      </c>
      <c r="AF113">
        <v>0.03</v>
      </c>
      <c r="AG113">
        <v>-2.21</v>
      </c>
      <c r="AH113">
        <v>884317117.20000005</v>
      </c>
      <c r="AI113" s="43">
        <f t="shared" si="3"/>
        <v>-3.9013371882905674</v>
      </c>
    </row>
    <row r="114" spans="1:35" x14ac:dyDescent="0.2">
      <c r="A114" t="s">
        <v>155</v>
      </c>
      <c r="B114" t="str">
        <f>VLOOKUP(A114, SETORES!$B$2:$G$486, 4)</f>
        <v>BENS INDUSTRIAIS</v>
      </c>
      <c r="C114" t="str">
        <f>VLOOKUP(A114, SETORES!$B$2:$G$486, 5)</f>
        <v>SERVIÇOS</v>
      </c>
      <c r="D114" t="str">
        <f>VLOOKUP(A114, SETORES!$B$2:$G$486, 6)</f>
        <v>SERVIÇOS DIVERSOS</v>
      </c>
      <c r="F114">
        <v>4.91</v>
      </c>
      <c r="G114">
        <v>0</v>
      </c>
      <c r="H114">
        <v>-23.7</v>
      </c>
      <c r="I114">
        <v>1.2</v>
      </c>
      <c r="J114">
        <v>0.35</v>
      </c>
      <c r="K114">
        <v>17.82</v>
      </c>
      <c r="L114">
        <v>3.35</v>
      </c>
      <c r="M114">
        <v>-1.77</v>
      </c>
      <c r="N114">
        <v>12.53</v>
      </c>
      <c r="O114">
        <v>21.76</v>
      </c>
      <c r="P114">
        <v>9.23</v>
      </c>
      <c r="Q114">
        <v>0.89</v>
      </c>
      <c r="R114">
        <v>0.42</v>
      </c>
      <c r="S114">
        <v>4.82</v>
      </c>
      <c r="T114">
        <v>-0.52</v>
      </c>
      <c r="U114">
        <v>1.29</v>
      </c>
      <c r="V114">
        <v>-5.08</v>
      </c>
      <c r="W114">
        <v>-1.48</v>
      </c>
      <c r="X114">
        <v>4.01</v>
      </c>
      <c r="Y114">
        <v>0.28999999999999998</v>
      </c>
      <c r="Z114">
        <v>0.71</v>
      </c>
      <c r="AA114">
        <v>0.84</v>
      </c>
      <c r="AB114">
        <v>0</v>
      </c>
      <c r="AC114">
        <v>0</v>
      </c>
      <c r="AD114">
        <v>19915586.75</v>
      </c>
      <c r="AE114">
        <v>4.08</v>
      </c>
      <c r="AF114">
        <v>-0.21</v>
      </c>
      <c r="AG114">
        <v>-0.01</v>
      </c>
      <c r="AH114">
        <v>688728022.42999995</v>
      </c>
      <c r="AI114" s="43">
        <f t="shared" si="3"/>
        <v>0</v>
      </c>
    </row>
    <row r="115" spans="1:35" x14ac:dyDescent="0.2">
      <c r="A115" t="s">
        <v>133</v>
      </c>
      <c r="B115" t="str">
        <f>VLOOKUP(A115, SETORES!$B$2:$G$486, 4)</f>
        <v>FINANCEIRO</v>
      </c>
      <c r="C115" t="str">
        <f>VLOOKUP(A115, SETORES!$B$2:$G$486, 5)</f>
        <v>HOLDINGS DIVERSIFICADAS</v>
      </c>
      <c r="D115" t="str">
        <f>VLOOKUP(A115, SETORES!$B$2:$G$486, 6)</f>
        <v>HOLDINGS DIVERSIFICADAS</v>
      </c>
      <c r="F115">
        <v>8.8699999999999992</v>
      </c>
      <c r="G115">
        <v>7</v>
      </c>
      <c r="H115">
        <v>8.09</v>
      </c>
      <c r="I115">
        <v>2.52</v>
      </c>
      <c r="J115">
        <v>0.16</v>
      </c>
      <c r="K115">
        <v>33.04</v>
      </c>
      <c r="L115">
        <v>23.68</v>
      </c>
      <c r="M115">
        <v>5.81</v>
      </c>
      <c r="N115">
        <v>1.98</v>
      </c>
      <c r="O115">
        <v>6.8</v>
      </c>
      <c r="P115">
        <v>4.82</v>
      </c>
      <c r="Q115">
        <v>6.12</v>
      </c>
      <c r="R115">
        <v>0.47</v>
      </c>
      <c r="S115">
        <v>0.56000000000000005</v>
      </c>
      <c r="T115">
        <v>-0.28000000000000003</v>
      </c>
      <c r="U115">
        <v>2.79</v>
      </c>
      <c r="V115">
        <v>31.12</v>
      </c>
      <c r="W115">
        <v>1.93</v>
      </c>
      <c r="X115">
        <v>8.2799999999999994</v>
      </c>
      <c r="Y115">
        <v>0.06</v>
      </c>
      <c r="Z115">
        <v>0.89</v>
      </c>
      <c r="AA115">
        <v>0.33</v>
      </c>
      <c r="AB115">
        <v>16.28</v>
      </c>
      <c r="AC115">
        <v>0</v>
      </c>
      <c r="AD115">
        <v>29298899.539999999</v>
      </c>
      <c r="AE115">
        <v>3.52</v>
      </c>
      <c r="AF115">
        <v>1.1000000000000001</v>
      </c>
      <c r="AG115">
        <v>0.06</v>
      </c>
      <c r="AH115">
        <v>7436678152.8299999</v>
      </c>
      <c r="AI115" s="43">
        <f t="shared" si="3"/>
        <v>0</v>
      </c>
    </row>
    <row r="116" spans="1:35" x14ac:dyDescent="0.2">
      <c r="A116" t="s">
        <v>122</v>
      </c>
      <c r="B116" t="str">
        <f>VLOOKUP(A116, SETORES!$B$2:$G$486, 4)</f>
        <v>CONSUMO NÃO CÍCLICO</v>
      </c>
      <c r="C116" t="str">
        <f>VLOOKUP(A116, SETORES!$B$2:$G$486, 5)</f>
        <v>AGROPECUÁRIA</v>
      </c>
      <c r="D116" t="str">
        <f>VLOOKUP(A116, SETORES!$B$2:$G$486, 6)</f>
        <v>AGRICULTURA</v>
      </c>
      <c r="F116">
        <v>43.6</v>
      </c>
      <c r="G116">
        <v>5.56</v>
      </c>
      <c r="H116">
        <v>6.32</v>
      </c>
      <c r="I116">
        <v>1.97</v>
      </c>
      <c r="J116">
        <v>0.62</v>
      </c>
      <c r="K116">
        <v>36.69</v>
      </c>
      <c r="L116">
        <v>31.78</v>
      </c>
      <c r="M116">
        <v>17.739999999999998</v>
      </c>
      <c r="N116">
        <v>3.53</v>
      </c>
      <c r="O116">
        <v>4.25</v>
      </c>
      <c r="P116">
        <v>0.72</v>
      </c>
      <c r="Q116">
        <v>0.4</v>
      </c>
      <c r="R116">
        <v>1.1200000000000001</v>
      </c>
      <c r="S116">
        <v>3.04</v>
      </c>
      <c r="T116">
        <v>-1.19</v>
      </c>
      <c r="U116">
        <v>1.73</v>
      </c>
      <c r="V116">
        <v>31.18</v>
      </c>
      <c r="W116">
        <v>9.76</v>
      </c>
      <c r="X116">
        <v>25.2</v>
      </c>
      <c r="Y116">
        <v>0.31</v>
      </c>
      <c r="Z116">
        <v>0.67</v>
      </c>
      <c r="AA116">
        <v>0.55000000000000004</v>
      </c>
      <c r="AB116">
        <v>30.68</v>
      </c>
      <c r="AC116">
        <v>117.7</v>
      </c>
      <c r="AD116">
        <v>79162504</v>
      </c>
      <c r="AE116">
        <v>22.11</v>
      </c>
      <c r="AF116">
        <v>6.89</v>
      </c>
      <c r="AG116">
        <v>0.06</v>
      </c>
      <c r="AH116">
        <v>9267997994.3700008</v>
      </c>
      <c r="AI116" s="43">
        <f t="shared" si="3"/>
        <v>5.3695836873406969E-2</v>
      </c>
    </row>
    <row r="117" spans="1:35" x14ac:dyDescent="0.2">
      <c r="A117" t="s">
        <v>262</v>
      </c>
      <c r="B117" t="str">
        <f>VLOOKUP(A117, SETORES!$B$2:$G$486, 4)</f>
        <v>CONSUMO CÍCLICO</v>
      </c>
      <c r="C117" t="str">
        <f>VLOOKUP(A117, SETORES!$B$2:$G$486, 5)</f>
        <v>AGROPECUÁRIA</v>
      </c>
      <c r="D117" t="str">
        <f>VLOOKUP(A117, SETORES!$B$2:$G$486, 6)</f>
        <v>AGRICULTURA</v>
      </c>
      <c r="F117">
        <v>10.64</v>
      </c>
      <c r="G117">
        <v>0.38</v>
      </c>
      <c r="H117">
        <v>10.08</v>
      </c>
      <c r="I117">
        <v>1.93</v>
      </c>
      <c r="J117">
        <v>1.25</v>
      </c>
      <c r="K117">
        <v>14.2</v>
      </c>
      <c r="L117">
        <v>11.48</v>
      </c>
      <c r="M117">
        <v>11.19</v>
      </c>
      <c r="N117">
        <v>9.82</v>
      </c>
      <c r="O117">
        <v>9.68</v>
      </c>
      <c r="P117">
        <v>-0.15</v>
      </c>
      <c r="Q117">
        <v>-0.03</v>
      </c>
      <c r="R117">
        <v>1.1299999999999999</v>
      </c>
      <c r="S117">
        <v>3</v>
      </c>
      <c r="T117">
        <v>-4.28</v>
      </c>
      <c r="U117">
        <v>2.44</v>
      </c>
      <c r="V117">
        <v>19.149999999999999</v>
      </c>
      <c r="W117">
        <v>12.44</v>
      </c>
      <c r="X117">
        <v>15.69</v>
      </c>
      <c r="Y117">
        <v>0.65</v>
      </c>
      <c r="Z117">
        <v>0.35</v>
      </c>
      <c r="AA117">
        <v>1.1100000000000001</v>
      </c>
      <c r="AB117">
        <v>0</v>
      </c>
      <c r="AC117">
        <v>0</v>
      </c>
      <c r="AD117">
        <v>2568620.04</v>
      </c>
      <c r="AE117">
        <v>5.51</v>
      </c>
      <c r="AF117">
        <v>1.06</v>
      </c>
      <c r="AG117">
        <v>0.11</v>
      </c>
      <c r="AH117">
        <v>1246373068.6400001</v>
      </c>
      <c r="AI117" s="43">
        <f t="shared" si="3"/>
        <v>0</v>
      </c>
    </row>
    <row r="118" spans="1:35" x14ac:dyDescent="0.2">
      <c r="A118" t="s">
        <v>110</v>
      </c>
      <c r="B118" t="str">
        <f>VLOOKUP(A118, SETORES!$B$2:$G$486, 4)</f>
        <v>CONSUMO CÍCLICO</v>
      </c>
      <c r="C118" t="str">
        <f>VLOOKUP(A118, SETORES!$B$2:$G$486, 5)</f>
        <v>COMÉRCIO</v>
      </c>
      <c r="D118" t="str">
        <f>VLOOKUP(A118, SETORES!$B$2:$G$486, 6)</f>
        <v>TECIDOS, VESTUÁRIO E CALÇADOS</v>
      </c>
      <c r="F118">
        <v>9.5299999999999994</v>
      </c>
      <c r="G118">
        <v>0.95</v>
      </c>
      <c r="H118">
        <v>22.84</v>
      </c>
      <c r="I118">
        <v>1.04</v>
      </c>
      <c r="J118">
        <v>0.73</v>
      </c>
      <c r="K118">
        <v>56.5</v>
      </c>
      <c r="L118">
        <v>6.9</v>
      </c>
      <c r="M118">
        <v>9.48</v>
      </c>
      <c r="N118">
        <v>31.37</v>
      </c>
      <c r="O118">
        <v>35.119999999999997</v>
      </c>
      <c r="P118">
        <v>3.75</v>
      </c>
      <c r="Q118">
        <v>0.12</v>
      </c>
      <c r="R118">
        <v>2.16</v>
      </c>
      <c r="S118">
        <v>4.66</v>
      </c>
      <c r="T118">
        <v>-1.03</v>
      </c>
      <c r="U118">
        <v>2.14</v>
      </c>
      <c r="V118">
        <v>4.57</v>
      </c>
      <c r="W118">
        <v>3.19</v>
      </c>
      <c r="X118">
        <v>1.3</v>
      </c>
      <c r="Y118">
        <v>0.7</v>
      </c>
      <c r="Z118">
        <v>0.3</v>
      </c>
      <c r="AA118">
        <v>0.34</v>
      </c>
      <c r="AB118">
        <v>0</v>
      </c>
      <c r="AC118">
        <v>0</v>
      </c>
      <c r="AD118">
        <v>53281221.210000001</v>
      </c>
      <c r="AE118">
        <v>9.14</v>
      </c>
      <c r="AF118">
        <v>0.42</v>
      </c>
      <c r="AG118">
        <v>-0.01</v>
      </c>
      <c r="AH118">
        <v>7478642464.6899996</v>
      </c>
      <c r="AI118" s="43">
        <f t="shared" si="3"/>
        <v>0</v>
      </c>
    </row>
    <row r="119" spans="1:35" x14ac:dyDescent="0.2">
      <c r="A119" t="s">
        <v>165</v>
      </c>
      <c r="B119" t="str">
        <f>VLOOKUP(A119, SETORES!$B$2:$G$486, 4)</f>
        <v>TECNOLOGIA DA INFORMAÇÃO</v>
      </c>
      <c r="C119" t="str">
        <f>VLOOKUP(A119, SETORES!$B$2:$G$486, 5)</f>
        <v>PROGRAMAS E SERVIÇOS</v>
      </c>
      <c r="D119" t="str">
        <f>VLOOKUP(A119, SETORES!$B$2:$G$486, 6)</f>
        <v>PROGRAMAS E SERVIÇOS</v>
      </c>
      <c r="F119">
        <v>16.05</v>
      </c>
      <c r="G119">
        <v>0.41</v>
      </c>
      <c r="H119">
        <v>44.46</v>
      </c>
      <c r="I119">
        <v>1.81</v>
      </c>
      <c r="J119">
        <v>0.98</v>
      </c>
      <c r="K119">
        <v>39.630000000000003</v>
      </c>
      <c r="L119">
        <v>9.3800000000000008</v>
      </c>
      <c r="M119">
        <v>7.5</v>
      </c>
      <c r="N119">
        <v>35.57</v>
      </c>
      <c r="O119">
        <v>39.159999999999997</v>
      </c>
      <c r="P119">
        <v>3.59</v>
      </c>
      <c r="Q119">
        <v>0.18</v>
      </c>
      <c r="R119">
        <v>3.34</v>
      </c>
      <c r="S119">
        <v>-61.91</v>
      </c>
      <c r="T119">
        <v>-1.1000000000000001</v>
      </c>
      <c r="U119">
        <v>0.88</v>
      </c>
      <c r="V119">
        <v>4.08</v>
      </c>
      <c r="W119">
        <v>2.19</v>
      </c>
      <c r="X119">
        <v>3.27</v>
      </c>
      <c r="Y119">
        <v>0.54</v>
      </c>
      <c r="Z119">
        <v>0.46</v>
      </c>
      <c r="AA119">
        <v>0.28999999999999998</v>
      </c>
      <c r="AB119">
        <v>33.049999999999997</v>
      </c>
      <c r="AC119">
        <v>30.83</v>
      </c>
      <c r="AD119">
        <v>14443088.390000001</v>
      </c>
      <c r="AE119">
        <v>8.85</v>
      </c>
      <c r="AF119">
        <v>0.36</v>
      </c>
      <c r="AG119">
        <v>0.09</v>
      </c>
      <c r="AH119">
        <v>1411468650.5999999</v>
      </c>
      <c r="AI119" s="43">
        <f t="shared" si="3"/>
        <v>1.4421018488485242</v>
      </c>
    </row>
    <row r="120" spans="1:35" x14ac:dyDescent="0.2">
      <c r="A120" t="s">
        <v>147</v>
      </c>
      <c r="B120" t="str">
        <f>VLOOKUP(A120, SETORES!$B$2:$G$486, 4)</f>
        <v>BENS INDUSTRIAIS</v>
      </c>
      <c r="C120" t="str">
        <f>VLOOKUP(A120, SETORES!$B$2:$G$486, 5)</f>
        <v>TRANSPORTE</v>
      </c>
      <c r="D120" t="str">
        <f>VLOOKUP(A120, SETORES!$B$2:$G$486, 6)</f>
        <v>SERVIÇOS DE APOIO E ARMAZENAGEM</v>
      </c>
      <c r="F120">
        <v>6.24</v>
      </c>
      <c r="G120">
        <v>4.8</v>
      </c>
      <c r="H120">
        <v>16.07</v>
      </c>
      <c r="I120">
        <v>2.39</v>
      </c>
      <c r="J120">
        <v>1.1299999999999999</v>
      </c>
      <c r="K120">
        <v>42.35</v>
      </c>
      <c r="L120">
        <v>26.6</v>
      </c>
      <c r="M120">
        <v>20.190000000000001</v>
      </c>
      <c r="N120">
        <v>12.19</v>
      </c>
      <c r="O120">
        <v>10.59</v>
      </c>
      <c r="P120">
        <v>-1.6</v>
      </c>
      <c r="Q120">
        <v>-0.31</v>
      </c>
      <c r="R120">
        <v>3.24</v>
      </c>
      <c r="S120">
        <v>6.89</v>
      </c>
      <c r="T120">
        <v>-1.57</v>
      </c>
      <c r="U120">
        <v>2.4700000000000002</v>
      </c>
      <c r="V120">
        <v>14.9</v>
      </c>
      <c r="W120">
        <v>7.05</v>
      </c>
      <c r="X120">
        <v>12.38</v>
      </c>
      <c r="Y120">
        <v>0.47</v>
      </c>
      <c r="Z120">
        <v>0.53</v>
      </c>
      <c r="AA120">
        <v>0.35</v>
      </c>
      <c r="AB120">
        <v>13.09</v>
      </c>
      <c r="AC120">
        <v>0</v>
      </c>
      <c r="AD120">
        <v>20795612.390000001</v>
      </c>
      <c r="AE120">
        <v>2.61</v>
      </c>
      <c r="AF120">
        <v>0.39</v>
      </c>
      <c r="AG120">
        <v>0.02</v>
      </c>
      <c r="AH120">
        <v>5384062644.4799995</v>
      </c>
      <c r="AI120" s="43">
        <f t="shared" si="3"/>
        <v>0</v>
      </c>
    </row>
    <row r="121" spans="1:35" x14ac:dyDescent="0.2">
      <c r="A121" t="s">
        <v>90</v>
      </c>
      <c r="B121" t="str">
        <f>VLOOKUP(A121, SETORES!$B$2:$G$486, 4)</f>
        <v>UTILIDADE PÚBLICA</v>
      </c>
      <c r="C121" t="str">
        <f>VLOOKUP(A121, SETORES!$B$2:$G$486, 5)</f>
        <v>ENERGIA ELÉTRICA</v>
      </c>
      <c r="D121" t="str">
        <f>VLOOKUP(A121, SETORES!$B$2:$G$486, 6)</f>
        <v>ENERGIA ELÉTRICA</v>
      </c>
      <c r="F121">
        <v>21.4</v>
      </c>
      <c r="G121">
        <v>1.05</v>
      </c>
      <c r="H121">
        <v>30.07</v>
      </c>
      <c r="I121">
        <v>1.1200000000000001</v>
      </c>
      <c r="J121">
        <v>0.31</v>
      </c>
      <c r="K121">
        <v>5.36</v>
      </c>
      <c r="L121">
        <v>-2.4900000000000002</v>
      </c>
      <c r="M121">
        <v>1.47</v>
      </c>
      <c r="N121">
        <v>-17.72</v>
      </c>
      <c r="O121">
        <v>10.19</v>
      </c>
      <c r="P121">
        <v>27.9</v>
      </c>
      <c r="Q121">
        <v>-1.76</v>
      </c>
      <c r="R121">
        <v>0.44</v>
      </c>
      <c r="S121">
        <v>0.83</v>
      </c>
      <c r="T121">
        <v>-0.95</v>
      </c>
      <c r="U121">
        <v>2.2400000000000002</v>
      </c>
      <c r="V121">
        <v>3.72</v>
      </c>
      <c r="W121">
        <v>1.03</v>
      </c>
      <c r="X121">
        <v>-8.1</v>
      </c>
      <c r="Y121">
        <v>0.28000000000000003</v>
      </c>
      <c r="Z121">
        <v>0.72</v>
      </c>
      <c r="AA121">
        <v>0.7</v>
      </c>
      <c r="AB121">
        <v>4.58</v>
      </c>
      <c r="AC121">
        <v>-15.3</v>
      </c>
      <c r="AD121">
        <v>66816568.43</v>
      </c>
      <c r="AE121">
        <v>19.14</v>
      </c>
      <c r="AF121">
        <v>0.71</v>
      </c>
      <c r="AG121">
        <v>-0.35</v>
      </c>
      <c r="AH121">
        <v>9113074511.3299999</v>
      </c>
      <c r="AI121" s="43">
        <f t="shared" si="3"/>
        <v>-1.9653594771241829</v>
      </c>
    </row>
    <row r="122" spans="1:35" x14ac:dyDescent="0.2">
      <c r="A122" t="s">
        <v>263</v>
      </c>
      <c r="B122" t="str">
        <f>VLOOKUP(A122, SETORES!$B$2:$G$486, 4)</f>
        <v>MATERIAIS BÁSICOS</v>
      </c>
      <c r="C122" t="str">
        <f>VLOOKUP(A122, SETORES!$B$2:$G$486, 5)</f>
        <v>MADEIRA E PAPEL</v>
      </c>
      <c r="D122" t="str">
        <f>VLOOKUP(A122, SETORES!$B$2:$G$486, 6)</f>
        <v>PAPEL E CELULOSE</v>
      </c>
      <c r="F122">
        <v>4.07</v>
      </c>
      <c r="G122">
        <v>214.08</v>
      </c>
      <c r="H122">
        <v>0.49</v>
      </c>
      <c r="I122">
        <v>0.38</v>
      </c>
      <c r="J122">
        <v>0.13</v>
      </c>
      <c r="K122">
        <v>70.260000000000005</v>
      </c>
      <c r="L122">
        <v>69.27</v>
      </c>
      <c r="M122">
        <v>54.19</v>
      </c>
      <c r="N122">
        <v>0.38</v>
      </c>
      <c r="O122">
        <v>0.91</v>
      </c>
      <c r="P122">
        <v>0.52</v>
      </c>
      <c r="Q122">
        <v>0.51</v>
      </c>
      <c r="R122">
        <v>0.27</v>
      </c>
      <c r="S122">
        <v>0.91</v>
      </c>
      <c r="T122">
        <v>-0.16</v>
      </c>
      <c r="U122">
        <v>4.6100000000000003</v>
      </c>
      <c r="V122">
        <v>76.790000000000006</v>
      </c>
      <c r="W122">
        <v>26.93</v>
      </c>
      <c r="X122">
        <v>36.18</v>
      </c>
      <c r="Y122">
        <v>0.35</v>
      </c>
      <c r="Z122">
        <v>0.41</v>
      </c>
      <c r="AA122">
        <v>0.5</v>
      </c>
      <c r="AB122">
        <v>40.5</v>
      </c>
      <c r="AC122">
        <v>0</v>
      </c>
      <c r="AD122">
        <v>2416462.21</v>
      </c>
      <c r="AE122">
        <v>10.82</v>
      </c>
      <c r="AF122">
        <v>8.31</v>
      </c>
      <c r="AG122">
        <v>0</v>
      </c>
      <c r="AH122">
        <v>621262891.14999998</v>
      </c>
      <c r="AI122" s="43">
        <f t="shared" si="3"/>
        <v>0</v>
      </c>
    </row>
    <row r="123" spans="1:35" x14ac:dyDescent="0.2">
      <c r="A123" t="s">
        <v>146</v>
      </c>
      <c r="B123" t="str">
        <f>VLOOKUP(A123, SETORES!$B$2:$G$486, 4)</f>
        <v>BENS INDUSTRIAIS</v>
      </c>
      <c r="C123" t="str">
        <f>VLOOKUP(A123, SETORES!$B$2:$G$486, 5)</f>
        <v>MÁQUINAS E EQUIPAMENTOS</v>
      </c>
      <c r="D123" t="str">
        <f>VLOOKUP(A123, SETORES!$B$2:$G$486, 6)</f>
        <v>ARMAS E MUNIÇÕES</v>
      </c>
      <c r="F123">
        <v>16.68</v>
      </c>
      <c r="G123">
        <v>9.74</v>
      </c>
      <c r="H123">
        <v>2.6</v>
      </c>
      <c r="I123">
        <v>2.2400000000000002</v>
      </c>
      <c r="J123">
        <v>0.95</v>
      </c>
      <c r="K123">
        <v>48.79</v>
      </c>
      <c r="L123">
        <v>36.25</v>
      </c>
      <c r="M123">
        <v>26.59</v>
      </c>
      <c r="N123">
        <v>1.91</v>
      </c>
      <c r="O123">
        <v>2.11</v>
      </c>
      <c r="P123">
        <v>0.19</v>
      </c>
      <c r="Q123">
        <v>0.22</v>
      </c>
      <c r="R123">
        <v>0.69</v>
      </c>
      <c r="S123">
        <v>3.76</v>
      </c>
      <c r="T123">
        <v>-3.09</v>
      </c>
      <c r="U123">
        <v>1.58</v>
      </c>
      <c r="V123">
        <v>86.01</v>
      </c>
      <c r="W123">
        <v>36.57</v>
      </c>
      <c r="X123">
        <v>50.46</v>
      </c>
      <c r="Y123">
        <v>0.43</v>
      </c>
      <c r="Z123">
        <v>0.56999999999999995</v>
      </c>
      <c r="AA123">
        <v>1.38</v>
      </c>
      <c r="AB123">
        <v>26.98</v>
      </c>
      <c r="AC123">
        <v>0</v>
      </c>
      <c r="AD123">
        <v>12981245.609999999</v>
      </c>
      <c r="AE123">
        <v>7.46</v>
      </c>
      <c r="AF123">
        <v>6.41</v>
      </c>
      <c r="AG123">
        <v>0.05</v>
      </c>
      <c r="AH123">
        <v>1996760184.5599999</v>
      </c>
      <c r="AI123" s="43">
        <f t="shared" si="3"/>
        <v>0</v>
      </c>
    </row>
    <row r="124" spans="1:35" x14ac:dyDescent="0.2">
      <c r="A124" t="s">
        <v>254</v>
      </c>
      <c r="B124" t="str">
        <f>VLOOKUP(A124, SETORES!$B$2:$G$486, 4)</f>
        <v>CONSUMO CÍCLICO</v>
      </c>
      <c r="C124" t="str">
        <f>VLOOKUP(A124, SETORES!$B$2:$G$486, 5)</f>
        <v>CONSTRUÇÃO CIVIL</v>
      </c>
      <c r="D124" t="str">
        <f>VLOOKUP(A124, SETORES!$B$2:$G$486, 6)</f>
        <v>INCORPORAÇÕES</v>
      </c>
      <c r="F124">
        <v>2.2400000000000002</v>
      </c>
      <c r="G124">
        <v>0</v>
      </c>
      <c r="H124">
        <v>-1</v>
      </c>
      <c r="I124">
        <v>0.28000000000000003</v>
      </c>
      <c r="J124">
        <v>0.11</v>
      </c>
      <c r="K124">
        <v>4.93</v>
      </c>
      <c r="L124">
        <v>-69.25</v>
      </c>
      <c r="M124">
        <v>-102.63</v>
      </c>
      <c r="N124">
        <v>-1.48</v>
      </c>
      <c r="O124">
        <v>-5</v>
      </c>
      <c r="P124">
        <v>-3.52</v>
      </c>
      <c r="Q124">
        <v>0.67</v>
      </c>
      <c r="R124">
        <v>1.02</v>
      </c>
      <c r="S124">
        <v>0.31</v>
      </c>
      <c r="T124">
        <v>-0.21</v>
      </c>
      <c r="U124">
        <v>3.14</v>
      </c>
      <c r="V124">
        <v>-28.36</v>
      </c>
      <c r="W124">
        <v>-10.58</v>
      </c>
      <c r="X124">
        <v>-9.31</v>
      </c>
      <c r="Y124">
        <v>0.37</v>
      </c>
      <c r="Z124">
        <v>0.56999999999999995</v>
      </c>
      <c r="AA124">
        <v>0.1</v>
      </c>
      <c r="AB124">
        <v>-15.57</v>
      </c>
      <c r="AC124">
        <v>0</v>
      </c>
      <c r="AD124">
        <v>778932.75</v>
      </c>
      <c r="AE124">
        <v>7.92</v>
      </c>
      <c r="AF124">
        <v>-2.25</v>
      </c>
      <c r="AG124">
        <v>-0.04</v>
      </c>
      <c r="AH124">
        <v>164907075.19999999</v>
      </c>
      <c r="AI124" s="43">
        <f t="shared" si="3"/>
        <v>0</v>
      </c>
    </row>
    <row r="125" spans="1:35" x14ac:dyDescent="0.2">
      <c r="A125" t="s">
        <v>214</v>
      </c>
      <c r="B125" t="str">
        <f>VLOOKUP(A125, SETORES!$B$2:$G$486, 4)</f>
        <v>CONSUMO CÍCLICO</v>
      </c>
      <c r="C125" t="str">
        <f>VLOOKUP(A125, SETORES!$B$2:$G$486, 5)</f>
        <v>TECIDOS, VESTUÁRIO E CALÇADOS</v>
      </c>
      <c r="D125" t="str">
        <f>VLOOKUP(A125, SETORES!$B$2:$G$486, 6)</f>
        <v>ACESSÓRIOS</v>
      </c>
      <c r="F125">
        <v>2.42</v>
      </c>
      <c r="G125">
        <v>3.35</v>
      </c>
      <c r="H125">
        <v>6.85</v>
      </c>
      <c r="I125">
        <v>0.56999999999999995</v>
      </c>
      <c r="J125">
        <v>0.3</v>
      </c>
      <c r="K125">
        <v>52.78</v>
      </c>
      <c r="L125">
        <v>16.7</v>
      </c>
      <c r="M125">
        <v>8.11</v>
      </c>
      <c r="N125">
        <v>3.33</v>
      </c>
      <c r="O125">
        <v>4.09</v>
      </c>
      <c r="P125">
        <v>0.77</v>
      </c>
      <c r="Q125">
        <v>0.13</v>
      </c>
      <c r="R125">
        <v>0.56000000000000005</v>
      </c>
      <c r="S125">
        <v>0.62</v>
      </c>
      <c r="T125">
        <v>-0.83</v>
      </c>
      <c r="U125">
        <v>3.81</v>
      </c>
      <c r="V125">
        <v>8.3800000000000008</v>
      </c>
      <c r="W125">
        <v>4.32</v>
      </c>
      <c r="X125">
        <v>10.61</v>
      </c>
      <c r="Y125">
        <v>0.52</v>
      </c>
      <c r="Z125">
        <v>0.48</v>
      </c>
      <c r="AA125">
        <v>0.53</v>
      </c>
      <c r="AB125">
        <v>-2.72</v>
      </c>
      <c r="AC125">
        <v>0</v>
      </c>
      <c r="AD125">
        <v>1425534.43</v>
      </c>
      <c r="AE125">
        <v>4.22</v>
      </c>
      <c r="AF125">
        <v>0.35</v>
      </c>
      <c r="AG125">
        <v>-0.02</v>
      </c>
      <c r="AH125">
        <v>185145040.30000001</v>
      </c>
      <c r="AI125" s="43">
        <f t="shared" si="3"/>
        <v>0</v>
      </c>
    </row>
    <row r="126" spans="1:35" x14ac:dyDescent="0.2">
      <c r="A126" t="s">
        <v>158</v>
      </c>
      <c r="B126" t="str">
        <f>VLOOKUP(A126, SETORES!$B$2:$G$486, 4)</f>
        <v>CONSUMO CÍCLICO</v>
      </c>
      <c r="C126" t="str">
        <f>VLOOKUP(A126, SETORES!$B$2:$G$486, 5)</f>
        <v>CONSTRUÇÃO CIVIL</v>
      </c>
      <c r="D126" t="str">
        <f>VLOOKUP(A126, SETORES!$B$2:$G$486, 6)</f>
        <v>INCORPORAÇÕES</v>
      </c>
      <c r="F126">
        <v>6.03</v>
      </c>
      <c r="G126">
        <v>0</v>
      </c>
      <c r="H126">
        <v>-3.91</v>
      </c>
      <c r="I126">
        <v>0.55000000000000004</v>
      </c>
      <c r="J126">
        <v>0.14000000000000001</v>
      </c>
      <c r="K126">
        <v>14.99</v>
      </c>
      <c r="L126">
        <v>-6.75</v>
      </c>
      <c r="M126">
        <v>-6.39</v>
      </c>
      <c r="N126">
        <v>-3.7</v>
      </c>
      <c r="O126">
        <v>-7.13</v>
      </c>
      <c r="P126">
        <v>-3.42</v>
      </c>
      <c r="Q126">
        <v>0.51</v>
      </c>
      <c r="R126">
        <v>0.25</v>
      </c>
      <c r="S126">
        <v>0.52</v>
      </c>
      <c r="T126">
        <v>-0.35</v>
      </c>
      <c r="U126">
        <v>1.91</v>
      </c>
      <c r="V126">
        <v>-14.03</v>
      </c>
      <c r="W126">
        <v>-3.68</v>
      </c>
      <c r="X126">
        <v>-8.4</v>
      </c>
      <c r="Y126">
        <v>0.26</v>
      </c>
      <c r="Z126">
        <v>0.74</v>
      </c>
      <c r="AA126">
        <v>0.57999999999999996</v>
      </c>
      <c r="AB126">
        <v>19.260000000000002</v>
      </c>
      <c r="AC126">
        <v>0</v>
      </c>
      <c r="AD126">
        <v>12038370.890000001</v>
      </c>
      <c r="AE126">
        <v>11</v>
      </c>
      <c r="AF126">
        <v>-1.54</v>
      </c>
      <c r="AG126">
        <v>0.02</v>
      </c>
      <c r="AH126">
        <v>627108918.46000004</v>
      </c>
      <c r="AI126" s="43">
        <f t="shared" si="3"/>
        <v>0</v>
      </c>
    </row>
    <row r="127" spans="1:35" x14ac:dyDescent="0.2">
      <c r="A127" t="s">
        <v>228</v>
      </c>
      <c r="B127" t="str">
        <f>VLOOKUP(A127, SETORES!$B$2:$G$486, 4)</f>
        <v>BENS INDUSTRIAIS</v>
      </c>
      <c r="C127" t="str">
        <f>VLOOKUP(A127, SETORES!$B$2:$G$486, 5)</f>
        <v>TRANSPORTE</v>
      </c>
      <c r="D127" t="str">
        <f>VLOOKUP(A127, SETORES!$B$2:$G$486, 6)</f>
        <v>TRANSPORTE RODOVIÁRIO</v>
      </c>
      <c r="F127">
        <v>13</v>
      </c>
      <c r="G127">
        <v>7.19</v>
      </c>
      <c r="H127">
        <v>8.0500000000000007</v>
      </c>
      <c r="I127">
        <v>1.23</v>
      </c>
      <c r="J127">
        <v>0.83</v>
      </c>
      <c r="K127">
        <v>18.18</v>
      </c>
      <c r="L127">
        <v>11.93</v>
      </c>
      <c r="M127">
        <v>10.5</v>
      </c>
      <c r="N127">
        <v>7.09</v>
      </c>
      <c r="O127">
        <v>6.89</v>
      </c>
      <c r="P127">
        <v>-0.2</v>
      </c>
      <c r="Q127">
        <v>-0.03</v>
      </c>
      <c r="R127">
        <v>0.85</v>
      </c>
      <c r="S127">
        <v>2.89</v>
      </c>
      <c r="T127">
        <v>-1.6</v>
      </c>
      <c r="U127">
        <v>2.5099999999999998</v>
      </c>
      <c r="V127">
        <v>15.23</v>
      </c>
      <c r="W127">
        <v>10.36</v>
      </c>
      <c r="X127">
        <v>12.08</v>
      </c>
      <c r="Y127">
        <v>0.68</v>
      </c>
      <c r="Z127">
        <v>0.32</v>
      </c>
      <c r="AA127">
        <v>0.99</v>
      </c>
      <c r="AB127">
        <v>1.74</v>
      </c>
      <c r="AC127">
        <v>50.44</v>
      </c>
      <c r="AD127">
        <v>2629210.79</v>
      </c>
      <c r="AE127">
        <v>10.6</v>
      </c>
      <c r="AF127">
        <v>1.61</v>
      </c>
      <c r="AG127">
        <v>0.19</v>
      </c>
      <c r="AH127">
        <v>845497341.14999998</v>
      </c>
      <c r="AI127" s="43">
        <f t="shared" si="3"/>
        <v>0.15959555908009518</v>
      </c>
    </row>
    <row r="128" spans="1:35" x14ac:dyDescent="0.2">
      <c r="A128" t="s">
        <v>223</v>
      </c>
      <c r="B128" t="str">
        <f>VLOOKUP(A128, SETORES!$B$2:$G$486, 4)</f>
        <v>BENS INDUSTRIAIS</v>
      </c>
      <c r="C128" t="str">
        <f>VLOOKUP(A128, SETORES!$B$2:$G$486, 5)</f>
        <v>TRANSPORTE</v>
      </c>
      <c r="D128" t="str">
        <f>VLOOKUP(A128, SETORES!$B$2:$G$486, 6)</f>
        <v>EXPLORAÇÃO DE RODOVIAS</v>
      </c>
      <c r="F128">
        <v>1.1100000000000001</v>
      </c>
      <c r="G128">
        <v>1.68</v>
      </c>
      <c r="H128">
        <v>7.28</v>
      </c>
      <c r="I128">
        <v>0.22</v>
      </c>
      <c r="J128">
        <v>7.0000000000000007E-2</v>
      </c>
      <c r="K128">
        <v>15.74</v>
      </c>
      <c r="L128">
        <v>7.91</v>
      </c>
      <c r="M128">
        <v>2.72</v>
      </c>
      <c r="N128">
        <v>2.5</v>
      </c>
      <c r="O128">
        <v>23.42</v>
      </c>
      <c r="P128">
        <v>20.92</v>
      </c>
      <c r="Q128">
        <v>1.87</v>
      </c>
      <c r="R128">
        <v>0.2</v>
      </c>
      <c r="S128">
        <v>-0.49</v>
      </c>
      <c r="T128">
        <v>-7.0000000000000007E-2</v>
      </c>
      <c r="U128">
        <v>0.26</v>
      </c>
      <c r="V128">
        <v>3.08</v>
      </c>
      <c r="W128">
        <v>0.9</v>
      </c>
      <c r="X128">
        <v>2.09</v>
      </c>
      <c r="Y128">
        <v>0.28999999999999998</v>
      </c>
      <c r="Z128">
        <v>0.7</v>
      </c>
      <c r="AA128">
        <v>0.33</v>
      </c>
      <c r="AB128">
        <v>-7.49</v>
      </c>
      <c r="AC128">
        <v>0</v>
      </c>
      <c r="AD128">
        <v>610103.21</v>
      </c>
      <c r="AE128">
        <v>4.96</v>
      </c>
      <c r="AF128">
        <v>0.15</v>
      </c>
      <c r="AG128">
        <v>-0.09</v>
      </c>
      <c r="AH128">
        <v>193600000</v>
      </c>
      <c r="AI128" s="43">
        <f t="shared" si="3"/>
        <v>0</v>
      </c>
    </row>
    <row r="129" spans="1:37" x14ac:dyDescent="0.2">
      <c r="A129" t="s">
        <v>187</v>
      </c>
      <c r="B129" t="str">
        <f>VLOOKUP(A129, SETORES!$B$2:$G$486, 4)</f>
        <v>TECNOLOGIA DA INFORMAÇÃO</v>
      </c>
      <c r="C129" t="str">
        <f>VLOOKUP(A129, SETORES!$B$2:$G$486, 5)</f>
        <v>PROGRAMAS E SERVIÇOS</v>
      </c>
      <c r="D129" t="str">
        <f>VLOOKUP(A129, SETORES!$B$2:$G$486, 6)</f>
        <v>PROGRAMAS E SERVIÇOS</v>
      </c>
      <c r="F129">
        <v>4.59</v>
      </c>
      <c r="G129">
        <v>0</v>
      </c>
      <c r="H129">
        <v>39174.559999999998</v>
      </c>
      <c r="I129">
        <v>2.1800000000000002</v>
      </c>
      <c r="J129">
        <v>2.08</v>
      </c>
      <c r="K129">
        <v>56.89</v>
      </c>
      <c r="L129">
        <v>-47.28</v>
      </c>
      <c r="M129">
        <v>0.03</v>
      </c>
      <c r="N129">
        <v>-26.66</v>
      </c>
      <c r="O129">
        <v>-21.21</v>
      </c>
      <c r="P129">
        <v>5.45</v>
      </c>
      <c r="Q129">
        <v>-0.45</v>
      </c>
      <c r="R129">
        <v>12.6</v>
      </c>
      <c r="S129">
        <v>4.72</v>
      </c>
      <c r="T129">
        <v>-4</v>
      </c>
      <c r="U129">
        <v>12.08</v>
      </c>
      <c r="V129">
        <v>0.01</v>
      </c>
      <c r="W129">
        <v>0.01</v>
      </c>
      <c r="X129">
        <v>-12.7</v>
      </c>
      <c r="Y129">
        <v>0.95</v>
      </c>
      <c r="Z129">
        <v>0.05</v>
      </c>
      <c r="AA129">
        <v>0.17</v>
      </c>
      <c r="AB129">
        <v>0</v>
      </c>
      <c r="AC129">
        <v>0</v>
      </c>
      <c r="AD129">
        <v>19330340.289999999</v>
      </c>
      <c r="AE129">
        <v>2.1</v>
      </c>
      <c r="AF129">
        <v>0</v>
      </c>
      <c r="AG129">
        <v>-392.72</v>
      </c>
      <c r="AH129">
        <v>1295576834.8</v>
      </c>
      <c r="AI129" s="43">
        <f t="shared" si="3"/>
        <v>0</v>
      </c>
    </row>
    <row r="130" spans="1:37" x14ac:dyDescent="0.2">
      <c r="A130" t="s">
        <v>203</v>
      </c>
      <c r="B130" t="str">
        <f>VLOOKUP(A130, SETORES!$B$2:$G$486, 4)</f>
        <v>CONSUMO CÍCLICO</v>
      </c>
      <c r="C130" t="str">
        <f>VLOOKUP(A130, SETORES!$B$2:$G$486, 5)</f>
        <v>CONSTRUÇÃO CIVIL</v>
      </c>
      <c r="D130" t="str">
        <f>VLOOKUP(A130, SETORES!$B$2:$G$486, 6)</f>
        <v>INCORPORAÇÕES</v>
      </c>
      <c r="F130">
        <v>3.58</v>
      </c>
      <c r="G130">
        <v>6.14</v>
      </c>
      <c r="H130">
        <v>6.99</v>
      </c>
      <c r="I130">
        <v>0.54</v>
      </c>
      <c r="J130">
        <v>0.28999999999999998</v>
      </c>
      <c r="K130">
        <v>35.090000000000003</v>
      </c>
      <c r="L130">
        <v>18.149999999999999</v>
      </c>
      <c r="M130">
        <v>12.98</v>
      </c>
      <c r="N130">
        <v>5</v>
      </c>
      <c r="O130">
        <v>7.25</v>
      </c>
      <c r="P130">
        <v>2.25</v>
      </c>
      <c r="Q130">
        <v>0.24</v>
      </c>
      <c r="R130">
        <v>0.91</v>
      </c>
      <c r="S130">
        <v>0.55000000000000004</v>
      </c>
      <c r="T130">
        <v>-1.06</v>
      </c>
      <c r="U130">
        <v>3.72</v>
      </c>
      <c r="V130">
        <v>7.76</v>
      </c>
      <c r="W130">
        <v>4.17</v>
      </c>
      <c r="X130">
        <v>6.1</v>
      </c>
      <c r="Y130">
        <v>0.54</v>
      </c>
      <c r="Z130">
        <v>0.44</v>
      </c>
      <c r="AA130">
        <v>0.32</v>
      </c>
      <c r="AB130">
        <v>20.68</v>
      </c>
      <c r="AC130">
        <v>105.7</v>
      </c>
      <c r="AD130">
        <v>4607806.71</v>
      </c>
      <c r="AE130">
        <v>6.6</v>
      </c>
      <c r="AF130">
        <v>0.51</v>
      </c>
      <c r="AG130">
        <v>-0.15</v>
      </c>
      <c r="AH130">
        <v>668090786.03999996</v>
      </c>
      <c r="AI130" s="43">
        <f t="shared" ref="AI130:AI140" si="4">IFERROR(H130/AC130, 0)</f>
        <v>6.6130558183538315E-2</v>
      </c>
    </row>
    <row r="131" spans="1:37" x14ac:dyDescent="0.2">
      <c r="A131" t="s">
        <v>216</v>
      </c>
      <c r="B131" t="str">
        <f>VLOOKUP(A131, SETORES!$B$2:$G$486, 4)</f>
        <v>CONSUMO NÃO CÍCLICO</v>
      </c>
      <c r="C131" t="str">
        <f>VLOOKUP(A131, SETORES!$B$2:$G$486, 5)</f>
        <v>AGROPECUÁRIA</v>
      </c>
      <c r="D131" t="str">
        <f>VLOOKUP(A131, SETORES!$B$2:$G$486, 6)</f>
        <v>AGRICULTURA</v>
      </c>
      <c r="F131">
        <v>7.98</v>
      </c>
      <c r="G131">
        <v>0.19</v>
      </c>
      <c r="H131">
        <v>9.08</v>
      </c>
      <c r="I131">
        <v>1.72</v>
      </c>
      <c r="J131">
        <v>0.79</v>
      </c>
      <c r="K131">
        <v>12.87</v>
      </c>
      <c r="L131">
        <v>5.99</v>
      </c>
      <c r="M131">
        <v>7.46</v>
      </c>
      <c r="N131">
        <v>11.31</v>
      </c>
      <c r="O131">
        <v>11.23</v>
      </c>
      <c r="P131">
        <v>-0.08</v>
      </c>
      <c r="Q131">
        <v>-0.01</v>
      </c>
      <c r="R131">
        <v>0.68</v>
      </c>
      <c r="S131">
        <v>2.14</v>
      </c>
      <c r="T131">
        <v>-3.35</v>
      </c>
      <c r="U131">
        <v>1.93</v>
      </c>
      <c r="V131">
        <v>18.93</v>
      </c>
      <c r="W131">
        <v>8.69</v>
      </c>
      <c r="X131">
        <v>8.4</v>
      </c>
      <c r="Y131">
        <v>0.46</v>
      </c>
      <c r="Z131">
        <v>0.54</v>
      </c>
      <c r="AA131">
        <v>1.1599999999999999</v>
      </c>
      <c r="AB131">
        <v>0</v>
      </c>
      <c r="AC131">
        <v>0</v>
      </c>
      <c r="AD131">
        <v>5147239.57</v>
      </c>
      <c r="AE131">
        <v>4.6399999999999997</v>
      </c>
      <c r="AF131">
        <v>0.88</v>
      </c>
      <c r="AG131">
        <v>0.19</v>
      </c>
      <c r="AH131">
        <v>3969741176</v>
      </c>
      <c r="AI131" s="43">
        <f t="shared" si="4"/>
        <v>0</v>
      </c>
    </row>
    <row r="132" spans="1:37" x14ac:dyDescent="0.2">
      <c r="A132" t="s">
        <v>173</v>
      </c>
      <c r="B132" t="str">
        <f>VLOOKUP(A132, SETORES!$B$2:$G$486, 4)</f>
        <v>BENS INDUSTRIAIS</v>
      </c>
      <c r="C132" t="str">
        <f>VLOOKUP(A132, SETORES!$B$2:$G$486, 5)</f>
        <v>MATERIAL DE TRANSPORTE</v>
      </c>
      <c r="D132" t="str">
        <f>VLOOKUP(A132, SETORES!$B$2:$G$486, 6)</f>
        <v>MATERIAL RODOVIÁRIO</v>
      </c>
      <c r="F132">
        <v>20.78</v>
      </c>
      <c r="G132">
        <v>2.08</v>
      </c>
      <c r="H132">
        <v>10.16</v>
      </c>
      <c r="I132">
        <v>1.1200000000000001</v>
      </c>
      <c r="J132">
        <v>0.43</v>
      </c>
      <c r="K132">
        <v>16.37</v>
      </c>
      <c r="L132">
        <v>6.98</v>
      </c>
      <c r="M132">
        <v>3.73</v>
      </c>
      <c r="N132">
        <v>5.43</v>
      </c>
      <c r="O132">
        <v>7.96</v>
      </c>
      <c r="P132">
        <v>2.5299999999999998</v>
      </c>
      <c r="Q132">
        <v>0.52</v>
      </c>
      <c r="R132">
        <v>0.38</v>
      </c>
      <c r="S132">
        <v>1.26</v>
      </c>
      <c r="T132">
        <v>-1.1299999999999999</v>
      </c>
      <c r="U132">
        <v>2.2400000000000002</v>
      </c>
      <c r="V132">
        <v>11.06</v>
      </c>
      <c r="W132">
        <v>4.24</v>
      </c>
      <c r="X132">
        <v>9.5500000000000007</v>
      </c>
      <c r="Y132">
        <v>0.38</v>
      </c>
      <c r="Z132">
        <v>0.62</v>
      </c>
      <c r="AA132">
        <v>1.1399999999999999</v>
      </c>
      <c r="AB132">
        <v>16.82</v>
      </c>
      <c r="AC132">
        <v>0</v>
      </c>
      <c r="AD132">
        <v>16650163.390000001</v>
      </c>
      <c r="AE132">
        <v>18.489999999999998</v>
      </c>
      <c r="AF132">
        <v>2.0499999999999998</v>
      </c>
      <c r="AG132">
        <v>7.0000000000000007E-2</v>
      </c>
      <c r="AH132">
        <v>2996008450</v>
      </c>
      <c r="AI132" s="43">
        <f t="shared" si="4"/>
        <v>0</v>
      </c>
    </row>
    <row r="133" spans="1:37" x14ac:dyDescent="0.2">
      <c r="A133" t="s">
        <v>167</v>
      </c>
      <c r="B133" t="str">
        <f>VLOOKUP(A133, SETORES!$B$2:$G$486, 4)</f>
        <v>MATERIAIS BÁSICOS</v>
      </c>
      <c r="C133" t="str">
        <f>VLOOKUP(A133, SETORES!$B$2:$G$486, 5)</f>
        <v>QUÍMICOS</v>
      </c>
      <c r="D133" t="str">
        <f>VLOOKUP(A133, SETORES!$B$2:$G$486, 6)</f>
        <v>QUÍMICOS DIVERSOS</v>
      </c>
      <c r="F133">
        <v>90.21</v>
      </c>
      <c r="G133">
        <v>15.77</v>
      </c>
      <c r="H133">
        <v>4.3499999999999996</v>
      </c>
      <c r="I133">
        <v>3.55</v>
      </c>
      <c r="J133">
        <v>1.45</v>
      </c>
      <c r="K133">
        <v>45.28</v>
      </c>
      <c r="L133">
        <v>46.62</v>
      </c>
      <c r="M133">
        <v>31.36</v>
      </c>
      <c r="N133">
        <v>2.93</v>
      </c>
      <c r="O133">
        <v>2.67</v>
      </c>
      <c r="P133">
        <v>-0.14000000000000001</v>
      </c>
      <c r="Q133">
        <v>-0.16</v>
      </c>
      <c r="R133">
        <v>1.37</v>
      </c>
      <c r="S133">
        <v>5.75</v>
      </c>
      <c r="T133">
        <v>-2.9</v>
      </c>
      <c r="U133">
        <v>2.02</v>
      </c>
      <c r="V133">
        <v>81.47</v>
      </c>
      <c r="W133">
        <v>33.340000000000003</v>
      </c>
      <c r="X133">
        <v>50.24</v>
      </c>
      <c r="Y133">
        <v>0.41</v>
      </c>
      <c r="Z133">
        <v>0.59</v>
      </c>
      <c r="AA133">
        <v>1.06</v>
      </c>
      <c r="AB133">
        <v>47.87</v>
      </c>
      <c r="AC133">
        <v>50.28</v>
      </c>
      <c r="AD133">
        <v>19807780.5</v>
      </c>
      <c r="AE133">
        <v>25.44</v>
      </c>
      <c r="AF133">
        <v>20.72</v>
      </c>
      <c r="AG133">
        <v>0.02</v>
      </c>
      <c r="AH133">
        <v>9006320620.5599995</v>
      </c>
      <c r="AI133" s="43">
        <f t="shared" si="4"/>
        <v>8.6515513126491639E-2</v>
      </c>
    </row>
    <row r="134" spans="1:37" x14ac:dyDescent="0.2">
      <c r="A134" t="s">
        <v>42</v>
      </c>
      <c r="B134" t="str">
        <f>VLOOKUP(A134, SETORES!$B$2:$G$486, 4)</f>
        <v>MATERIAIS BÁSICOS</v>
      </c>
      <c r="C134" t="str">
        <f>VLOOKUP(A134, SETORES!$B$2:$G$486, 5)</f>
        <v>MINERAÇÃO</v>
      </c>
      <c r="D134" t="str">
        <f>VLOOKUP(A134, SETORES!$B$2:$G$486, 6)</f>
        <v>MINERAIS METÁLICOS</v>
      </c>
      <c r="F134">
        <v>2.33</v>
      </c>
      <c r="G134">
        <v>0</v>
      </c>
      <c r="H134">
        <v>-8.11</v>
      </c>
      <c r="I134">
        <v>0.66</v>
      </c>
      <c r="J134">
        <v>0.11</v>
      </c>
      <c r="K134">
        <v>30.03</v>
      </c>
      <c r="L134">
        <v>-0.96</v>
      </c>
      <c r="M134">
        <v>-1.49</v>
      </c>
      <c r="N134">
        <v>-12.67</v>
      </c>
      <c r="O134">
        <v>-40.39</v>
      </c>
      <c r="P134">
        <v>-27.72</v>
      </c>
      <c r="Q134">
        <v>1.45</v>
      </c>
      <c r="R134">
        <v>0.12</v>
      </c>
      <c r="S134">
        <v>-2.65</v>
      </c>
      <c r="T134">
        <v>-0.21</v>
      </c>
      <c r="U134">
        <v>0.92</v>
      </c>
      <c r="V134">
        <v>-8.15</v>
      </c>
      <c r="W134">
        <v>-1.32</v>
      </c>
      <c r="X134">
        <v>-9.89</v>
      </c>
      <c r="Y134">
        <v>0.16</v>
      </c>
      <c r="Z134">
        <v>0.84</v>
      </c>
      <c r="AA134">
        <v>0.89</v>
      </c>
      <c r="AB134">
        <v>9.2899999999999991</v>
      </c>
      <c r="AC134">
        <v>0</v>
      </c>
      <c r="AD134">
        <v>129180697.81999999</v>
      </c>
      <c r="AE134">
        <v>3.53</v>
      </c>
      <c r="AF134">
        <v>-0.28999999999999998</v>
      </c>
      <c r="AG134">
        <v>0.06</v>
      </c>
      <c r="AH134">
        <v>3724332244.48</v>
      </c>
      <c r="AI134" s="43">
        <f t="shared" si="4"/>
        <v>0</v>
      </c>
    </row>
    <row r="135" spans="1:37" x14ac:dyDescent="0.2">
      <c r="A135" t="s">
        <v>138</v>
      </c>
      <c r="B135" t="str">
        <f>VLOOKUP(A135, SETORES!$B$2:$G$486, 4)</f>
        <v>CONSUMO CÍCLICO</v>
      </c>
      <c r="C135" t="str">
        <f>VLOOKUP(A135, SETORES!$B$2:$G$486, 5)</f>
        <v>TECIDOS, VESTUÁRIO E CALÇADOS</v>
      </c>
      <c r="D135" t="str">
        <f>VLOOKUP(A135, SETORES!$B$2:$G$486, 6)</f>
        <v>ACESSÓRIOS</v>
      </c>
      <c r="F135">
        <v>21.66</v>
      </c>
      <c r="G135">
        <v>1.52</v>
      </c>
      <c r="H135">
        <v>15.03</v>
      </c>
      <c r="I135">
        <v>3.67</v>
      </c>
      <c r="J135">
        <v>2</v>
      </c>
      <c r="K135">
        <v>67.900000000000006</v>
      </c>
      <c r="L135">
        <v>20.81</v>
      </c>
      <c r="M135">
        <v>21.47</v>
      </c>
      <c r="N135">
        <v>15.5</v>
      </c>
      <c r="O135">
        <v>14.96</v>
      </c>
      <c r="P135">
        <v>-0.53</v>
      </c>
      <c r="Q135">
        <v>-0.13</v>
      </c>
      <c r="R135">
        <v>3.23</v>
      </c>
      <c r="S135">
        <v>5.63</v>
      </c>
      <c r="T135">
        <v>-5.22</v>
      </c>
      <c r="U135">
        <v>2.35</v>
      </c>
      <c r="V135">
        <v>24.45</v>
      </c>
      <c r="W135">
        <v>13.28</v>
      </c>
      <c r="X135">
        <v>17.05</v>
      </c>
      <c r="Y135">
        <v>0.54</v>
      </c>
      <c r="Z135">
        <v>0.46</v>
      </c>
      <c r="AA135">
        <v>0.62</v>
      </c>
      <c r="AB135">
        <v>0</v>
      </c>
      <c r="AC135">
        <v>0</v>
      </c>
      <c r="AD135">
        <v>25065794.359999999</v>
      </c>
      <c r="AE135">
        <v>5.9</v>
      </c>
      <c r="AF135">
        <v>1.44</v>
      </c>
      <c r="AG135">
        <v>0.09</v>
      </c>
      <c r="AH135">
        <v>5127853564.9899998</v>
      </c>
      <c r="AI135" s="43">
        <f t="shared" si="4"/>
        <v>0</v>
      </c>
    </row>
    <row r="136" spans="1:37" x14ac:dyDescent="0.2">
      <c r="A136" t="s">
        <v>114</v>
      </c>
      <c r="B136" t="str">
        <f>VLOOKUP(A136, SETORES!$B$2:$G$486, 4)</f>
        <v>CONSUMO CÍCLICO</v>
      </c>
      <c r="C136" t="str">
        <f>VLOOKUP(A136, SETORES!$B$2:$G$486, 5)</f>
        <v>CONSTRUÇÃO CIVIL</v>
      </c>
      <c r="D136" t="str">
        <f>VLOOKUP(A136, SETORES!$B$2:$G$486, 6)</f>
        <v>INCORPORAÇÕES</v>
      </c>
      <c r="F136">
        <v>0.63</v>
      </c>
      <c r="G136">
        <v>0</v>
      </c>
      <c r="H136">
        <v>-1.36</v>
      </c>
      <c r="I136">
        <v>-0.43</v>
      </c>
      <c r="J136">
        <v>0.28000000000000003</v>
      </c>
      <c r="K136">
        <v>16.899999999999999</v>
      </c>
      <c r="L136">
        <v>-112</v>
      </c>
      <c r="M136">
        <v>-114.41</v>
      </c>
      <c r="N136">
        <v>-1.39</v>
      </c>
      <c r="O136">
        <v>-4.43</v>
      </c>
      <c r="P136">
        <v>-3.04</v>
      </c>
      <c r="Q136">
        <v>0</v>
      </c>
      <c r="R136">
        <v>1.56</v>
      </c>
      <c r="S136">
        <v>-0.46</v>
      </c>
      <c r="T136">
        <v>-0.56000000000000005</v>
      </c>
      <c r="U136">
        <v>0.46</v>
      </c>
      <c r="V136">
        <v>-31.55</v>
      </c>
      <c r="W136">
        <v>-20.28</v>
      </c>
      <c r="X136">
        <v>-216.3</v>
      </c>
      <c r="Y136">
        <v>-0.64</v>
      </c>
      <c r="Z136">
        <v>1.64</v>
      </c>
      <c r="AA136">
        <v>0.18</v>
      </c>
      <c r="AB136">
        <v>0</v>
      </c>
      <c r="AC136">
        <v>0</v>
      </c>
      <c r="AD136">
        <v>1462644.46</v>
      </c>
      <c r="AE136">
        <v>-1.47</v>
      </c>
      <c r="AF136">
        <v>-0.46</v>
      </c>
      <c r="AG136">
        <v>0.02</v>
      </c>
      <c r="AH136">
        <v>90028709.189999998</v>
      </c>
      <c r="AI136" s="43">
        <f t="shared" si="4"/>
        <v>0</v>
      </c>
    </row>
    <row r="137" spans="1:37" x14ac:dyDescent="0.2">
      <c r="A137" t="s">
        <v>267</v>
      </c>
      <c r="B137" t="str">
        <f>VLOOKUP(A137, SETORES!$B$2:$G$486, 4)</f>
        <v>BENS INDUSTRIAIS</v>
      </c>
      <c r="C137" t="str">
        <f>VLOOKUP(A137, SETORES!$B$2:$G$486, 5)</f>
        <v>SERVIÇOS DIVERSOS</v>
      </c>
      <c r="D137" t="str">
        <f>VLOOKUP(A137, SETORES!$B$2:$G$486, 6)</f>
        <v>SERVIÇOS DIVERSOS</v>
      </c>
      <c r="F137">
        <v>10.61</v>
      </c>
      <c r="G137">
        <v>2.74</v>
      </c>
      <c r="H137">
        <v>18.79</v>
      </c>
      <c r="I137">
        <v>0.76</v>
      </c>
      <c r="J137">
        <v>0.3</v>
      </c>
      <c r="K137">
        <v>24.98</v>
      </c>
      <c r="L137">
        <v>7.7</v>
      </c>
      <c r="M137">
        <v>2.04</v>
      </c>
      <c r="N137">
        <v>4.97</v>
      </c>
      <c r="O137">
        <v>9.5500000000000007</v>
      </c>
      <c r="P137">
        <v>4.58</v>
      </c>
      <c r="Q137">
        <v>0.71</v>
      </c>
      <c r="R137">
        <v>0.38</v>
      </c>
      <c r="S137">
        <v>2</v>
      </c>
      <c r="T137">
        <v>-0.54</v>
      </c>
      <c r="U137">
        <v>1.48</v>
      </c>
      <c r="V137">
        <v>4.07</v>
      </c>
      <c r="W137">
        <v>1.57</v>
      </c>
      <c r="X137">
        <v>7.11</v>
      </c>
      <c r="Y137">
        <v>0.39</v>
      </c>
      <c r="Z137">
        <v>0.6</v>
      </c>
      <c r="AA137">
        <v>0.77</v>
      </c>
      <c r="AB137">
        <v>4.9800000000000004</v>
      </c>
      <c r="AC137">
        <v>-12.01</v>
      </c>
      <c r="AD137">
        <v>3063280.14</v>
      </c>
      <c r="AE137">
        <v>13.88</v>
      </c>
      <c r="AF137">
        <v>0.56000000000000005</v>
      </c>
      <c r="AG137">
        <v>-0.15</v>
      </c>
      <c r="AH137">
        <v>875064439.62</v>
      </c>
      <c r="AI137" s="43">
        <f t="shared" si="4"/>
        <v>-1.5645295587010823</v>
      </c>
      <c r="AK137" t="e">
        <f>(AI137-$AI$142)/$AI$143</f>
        <v>#DIV/0!</v>
      </c>
    </row>
    <row r="138" spans="1:37" x14ac:dyDescent="0.2">
      <c r="A138" t="s">
        <v>247</v>
      </c>
      <c r="B138" t="str">
        <f>VLOOKUP(A138, SETORES!$B$2:$G$486, 4)</f>
        <v>CONSUMO CÍCLICO</v>
      </c>
      <c r="C138" t="str">
        <f>VLOOKUP(A138, SETORES!$B$2:$G$486, 5)</f>
        <v>TECIDOS, VESTUÁRIO E CALÇADOS</v>
      </c>
      <c r="D138" t="str">
        <f>VLOOKUP(A138, SETORES!$B$2:$G$486, 6)</f>
        <v>CALÇADOS</v>
      </c>
      <c r="F138">
        <v>10.47</v>
      </c>
      <c r="G138">
        <v>3.34</v>
      </c>
      <c r="H138">
        <v>7.29</v>
      </c>
      <c r="I138">
        <v>1.83</v>
      </c>
      <c r="J138">
        <v>1.25</v>
      </c>
      <c r="K138">
        <v>35.479999999999997</v>
      </c>
      <c r="L138">
        <v>18.14</v>
      </c>
      <c r="M138">
        <v>17.37</v>
      </c>
      <c r="N138">
        <v>6.98</v>
      </c>
      <c r="O138">
        <v>7.38</v>
      </c>
      <c r="P138">
        <v>0.4</v>
      </c>
      <c r="Q138">
        <v>0.11</v>
      </c>
      <c r="R138">
        <v>1.27</v>
      </c>
      <c r="S138">
        <v>3.12</v>
      </c>
      <c r="T138">
        <v>-3.59</v>
      </c>
      <c r="U138">
        <v>2.59</v>
      </c>
      <c r="V138">
        <v>25.13</v>
      </c>
      <c r="W138">
        <v>17.13</v>
      </c>
      <c r="X138">
        <v>19.54</v>
      </c>
      <c r="Y138">
        <v>0.68</v>
      </c>
      <c r="Z138">
        <v>0.32</v>
      </c>
      <c r="AA138">
        <v>0.99</v>
      </c>
      <c r="AB138">
        <v>10.48</v>
      </c>
      <c r="AC138">
        <v>58.16</v>
      </c>
      <c r="AD138">
        <v>3695874.54</v>
      </c>
      <c r="AE138">
        <v>5.72</v>
      </c>
      <c r="AF138">
        <v>1.44</v>
      </c>
      <c r="AG138">
        <v>0.01</v>
      </c>
      <c r="AH138">
        <v>2573067874.6799998</v>
      </c>
      <c r="AI138" s="43">
        <f t="shared" si="4"/>
        <v>0.125343878954608</v>
      </c>
    </row>
    <row r="139" spans="1:37" x14ac:dyDescent="0.2">
      <c r="A139" t="s">
        <v>120</v>
      </c>
      <c r="B139" t="str">
        <f>VLOOKUP(A139, SETORES!$B$2:$G$486, 4)</f>
        <v>FINANCEIRO</v>
      </c>
      <c r="C139" t="str">
        <f>VLOOKUP(A139, SETORES!$B$2:$G$486, 5)</f>
        <v>PREVIDÊNCIA E SEGUROS</v>
      </c>
      <c r="D139" t="str">
        <f>VLOOKUP(A139, SETORES!$B$2:$G$486, 6)</f>
        <v>CORRETORAS DE SEGUROS</v>
      </c>
      <c r="F139">
        <v>7.24</v>
      </c>
      <c r="G139">
        <v>8.1199999999999992</v>
      </c>
      <c r="H139">
        <v>7.15</v>
      </c>
      <c r="I139">
        <v>3.31</v>
      </c>
      <c r="J139">
        <v>0.61</v>
      </c>
      <c r="K139">
        <v>59.67</v>
      </c>
      <c r="L139">
        <v>40.340000000000003</v>
      </c>
      <c r="M139">
        <v>20.07</v>
      </c>
      <c r="N139">
        <v>3.56</v>
      </c>
      <c r="O139">
        <v>3.73</v>
      </c>
      <c r="P139">
        <v>0.18</v>
      </c>
      <c r="Q139">
        <v>0.16</v>
      </c>
      <c r="R139">
        <v>1.44</v>
      </c>
      <c r="S139">
        <v>-23.02</v>
      </c>
      <c r="T139">
        <v>-0.71</v>
      </c>
      <c r="U139">
        <v>0.84</v>
      </c>
      <c r="V139">
        <v>46.25</v>
      </c>
      <c r="W139">
        <v>8.5</v>
      </c>
      <c r="X139">
        <v>21.78</v>
      </c>
      <c r="Y139">
        <v>0.18</v>
      </c>
      <c r="Z139">
        <v>0.55000000000000004</v>
      </c>
      <c r="AA139">
        <v>0.42</v>
      </c>
      <c r="AB139">
        <v>15.13</v>
      </c>
      <c r="AC139">
        <v>2.2200000000000002</v>
      </c>
      <c r="AD139">
        <v>8342973.96</v>
      </c>
      <c r="AE139">
        <v>2.19</v>
      </c>
      <c r="AF139">
        <v>1.01</v>
      </c>
      <c r="AG139">
        <v>-0.33</v>
      </c>
      <c r="AH139">
        <v>1160926867.3199999</v>
      </c>
      <c r="AI139" s="43">
        <f t="shared" si="4"/>
        <v>3.2207207207207205</v>
      </c>
    </row>
    <row r="140" spans="1:37" x14ac:dyDescent="0.2">
      <c r="A140" t="s">
        <v>108</v>
      </c>
      <c r="B140" t="str">
        <f>VLOOKUP(A140, SETORES!$B$2:$G$486, 4)</f>
        <v>CONSUMO CÍCLICO</v>
      </c>
      <c r="C140" t="str">
        <f>VLOOKUP(A140, SETORES!$B$2:$G$486, 5)</f>
        <v>DIVERSOS</v>
      </c>
      <c r="D140" t="str">
        <f>VLOOKUP(A140, SETORES!$B$2:$G$486, 6)</f>
        <v>SERVIÇOS EDUCACIONAIS</v>
      </c>
      <c r="F140">
        <v>14.28</v>
      </c>
      <c r="G140">
        <v>0.88</v>
      </c>
      <c r="H140">
        <v>23.11</v>
      </c>
      <c r="I140">
        <v>1.35</v>
      </c>
      <c r="J140">
        <v>0.44</v>
      </c>
      <c r="K140">
        <v>55.33</v>
      </c>
      <c r="L140">
        <v>13.49</v>
      </c>
      <c r="M140">
        <v>4.24</v>
      </c>
      <c r="N140">
        <v>7.27</v>
      </c>
      <c r="O140">
        <v>13.56</v>
      </c>
      <c r="P140">
        <v>6.3</v>
      </c>
      <c r="Q140">
        <v>1.17</v>
      </c>
      <c r="R140">
        <v>0.98</v>
      </c>
      <c r="S140">
        <v>3.36</v>
      </c>
      <c r="T140">
        <v>-0.61</v>
      </c>
      <c r="U140">
        <v>1.84</v>
      </c>
      <c r="V140">
        <v>5.82</v>
      </c>
      <c r="W140">
        <v>1.9</v>
      </c>
      <c r="X140">
        <v>6.22</v>
      </c>
      <c r="Y140">
        <v>0.33</v>
      </c>
      <c r="Z140">
        <v>0.67</v>
      </c>
      <c r="AA140">
        <v>0.45</v>
      </c>
      <c r="AB140">
        <v>6.64</v>
      </c>
      <c r="AC140">
        <v>-12.3</v>
      </c>
      <c r="AD140">
        <v>37218946.890000001</v>
      </c>
      <c r="AE140">
        <v>10.61</v>
      </c>
      <c r="AF140">
        <v>0.62</v>
      </c>
      <c r="AG140">
        <v>-0.03</v>
      </c>
      <c r="AH140">
        <v>4413788792.2799997</v>
      </c>
      <c r="AI140" s="43">
        <f t="shared" si="4"/>
        <v>-1.878861788617886</v>
      </c>
    </row>
    <row r="142" spans="1:37" x14ac:dyDescent="0.2">
      <c r="B142" t="s">
        <v>1735</v>
      </c>
      <c r="C142" s="17">
        <f t="shared" ref="C142:C151" si="5">COUNTIF($B$3:$B$139,B142)</f>
        <v>21</v>
      </c>
    </row>
    <row r="143" spans="1:37" x14ac:dyDescent="0.2">
      <c r="B143" t="s">
        <v>1820</v>
      </c>
      <c r="C143" s="17">
        <f t="shared" si="5"/>
        <v>1</v>
      </c>
    </row>
    <row r="144" spans="1:37" x14ac:dyDescent="0.2">
      <c r="B144" t="s">
        <v>1745</v>
      </c>
      <c r="C144" s="17">
        <f t="shared" si="5"/>
        <v>44</v>
      </c>
    </row>
    <row r="145" spans="2:3" x14ac:dyDescent="0.2">
      <c r="B145" t="s">
        <v>1731</v>
      </c>
      <c r="C145" s="17">
        <f t="shared" si="5"/>
        <v>10</v>
      </c>
    </row>
    <row r="146" spans="2:3" x14ac:dyDescent="0.2">
      <c r="B146" t="s">
        <v>1728</v>
      </c>
      <c r="C146" s="17">
        <f t="shared" si="5"/>
        <v>18</v>
      </c>
    </row>
    <row r="147" spans="2:3" x14ac:dyDescent="0.2">
      <c r="B147" t="s">
        <v>1774</v>
      </c>
      <c r="C147" s="17">
        <f t="shared" si="5"/>
        <v>9</v>
      </c>
    </row>
    <row r="148" spans="2:3" x14ac:dyDescent="0.2">
      <c r="B148" t="s">
        <v>1816</v>
      </c>
      <c r="C148" s="17">
        <f t="shared" si="5"/>
        <v>4</v>
      </c>
    </row>
    <row r="149" spans="2:3" x14ac:dyDescent="0.2">
      <c r="B149" t="s">
        <v>1726</v>
      </c>
      <c r="C149" s="17">
        <f t="shared" si="5"/>
        <v>8</v>
      </c>
    </row>
    <row r="150" spans="2:3" x14ac:dyDescent="0.2">
      <c r="B150" t="s">
        <v>1808</v>
      </c>
      <c r="C150" s="17">
        <f t="shared" si="5"/>
        <v>12</v>
      </c>
    </row>
    <row r="151" spans="2:3" x14ac:dyDescent="0.2">
      <c r="B151" t="s">
        <v>1739</v>
      </c>
      <c r="C151" s="17">
        <f t="shared" si="5"/>
        <v>9</v>
      </c>
    </row>
    <row r="152" spans="2:3" x14ac:dyDescent="0.2">
      <c r="C152" s="17"/>
    </row>
    <row r="153" spans="2:3" x14ac:dyDescent="0.2">
      <c r="B153" t="s">
        <v>1741</v>
      </c>
      <c r="C153" s="17">
        <f t="shared" ref="C153:C184" si="6">COUNTIF($C$3:$C$139,B153)</f>
        <v>6</v>
      </c>
    </row>
    <row r="154" spans="2:3" x14ac:dyDescent="0.2">
      <c r="B154" t="s">
        <v>1760</v>
      </c>
      <c r="C154" s="17">
        <f t="shared" si="6"/>
        <v>4</v>
      </c>
    </row>
    <row r="155" spans="2:3" x14ac:dyDescent="0.2">
      <c r="B155" t="s">
        <v>1789</v>
      </c>
      <c r="C155" s="17">
        <f t="shared" si="6"/>
        <v>3</v>
      </c>
    </row>
    <row r="156" spans="2:3" x14ac:dyDescent="0.2">
      <c r="B156" t="s">
        <v>1948</v>
      </c>
      <c r="C156" s="17">
        <f t="shared" si="6"/>
        <v>2</v>
      </c>
    </row>
    <row r="157" spans="2:3" x14ac:dyDescent="0.2">
      <c r="B157" t="s">
        <v>1751</v>
      </c>
      <c r="C157" s="17">
        <f t="shared" si="6"/>
        <v>10</v>
      </c>
    </row>
    <row r="158" spans="2:3" x14ac:dyDescent="0.2">
      <c r="B158" t="s">
        <v>1771</v>
      </c>
      <c r="C158" s="17">
        <f t="shared" si="6"/>
        <v>4</v>
      </c>
    </row>
    <row r="159" spans="2:3" x14ac:dyDescent="0.2">
      <c r="B159" t="s">
        <v>1931</v>
      </c>
      <c r="C159" s="17">
        <f t="shared" si="6"/>
        <v>3</v>
      </c>
    </row>
    <row r="160" spans="2:3" x14ac:dyDescent="0.2">
      <c r="B160" t="s">
        <v>1778</v>
      </c>
      <c r="C160" s="17">
        <f t="shared" si="6"/>
        <v>17</v>
      </c>
    </row>
    <row r="161" spans="2:3" x14ac:dyDescent="0.2">
      <c r="B161" t="s">
        <v>1781</v>
      </c>
      <c r="C161" s="17">
        <f t="shared" si="6"/>
        <v>2</v>
      </c>
    </row>
    <row r="162" spans="2:3" x14ac:dyDescent="0.2">
      <c r="B162" t="s">
        <v>1761</v>
      </c>
      <c r="C162" s="17">
        <f t="shared" si="6"/>
        <v>6</v>
      </c>
    </row>
    <row r="163" spans="2:3" x14ac:dyDescent="0.2">
      <c r="B163" t="s">
        <v>1740</v>
      </c>
      <c r="C163" s="17">
        <f t="shared" si="6"/>
        <v>5</v>
      </c>
    </row>
    <row r="164" spans="2:3" x14ac:dyDescent="0.2">
      <c r="B164" t="s">
        <v>1758</v>
      </c>
      <c r="C164" s="17">
        <f t="shared" si="6"/>
        <v>8</v>
      </c>
    </row>
    <row r="165" spans="2:3" x14ac:dyDescent="0.2">
      <c r="B165" t="s">
        <v>1968</v>
      </c>
      <c r="C165" s="17">
        <f t="shared" si="6"/>
        <v>2</v>
      </c>
    </row>
    <row r="166" spans="2:3" x14ac:dyDescent="0.2">
      <c r="B166" t="s">
        <v>1802</v>
      </c>
      <c r="C166" s="17">
        <f t="shared" si="6"/>
        <v>4</v>
      </c>
    </row>
    <row r="167" spans="2:3" x14ac:dyDescent="0.2">
      <c r="B167" t="s">
        <v>1729</v>
      </c>
      <c r="C167" s="17">
        <f t="shared" si="6"/>
        <v>3</v>
      </c>
    </row>
    <row r="168" spans="2:3" x14ac:dyDescent="0.2">
      <c r="B168" t="s">
        <v>1879</v>
      </c>
      <c r="C168" s="17">
        <f t="shared" si="6"/>
        <v>3</v>
      </c>
    </row>
    <row r="169" spans="2:3" x14ac:dyDescent="0.2">
      <c r="B169" t="s">
        <v>1736</v>
      </c>
      <c r="C169" s="17">
        <f t="shared" si="6"/>
        <v>5</v>
      </c>
    </row>
    <row r="170" spans="2:3" x14ac:dyDescent="0.2">
      <c r="B170" t="s">
        <v>1830</v>
      </c>
      <c r="C170" s="17">
        <f t="shared" si="6"/>
        <v>2</v>
      </c>
    </row>
    <row r="171" spans="2:3" x14ac:dyDescent="0.2">
      <c r="B171" t="s">
        <v>1775</v>
      </c>
      <c r="C171" s="17">
        <f t="shared" si="6"/>
        <v>2</v>
      </c>
    </row>
    <row r="172" spans="2:3" x14ac:dyDescent="0.2">
      <c r="B172" t="s">
        <v>1816</v>
      </c>
      <c r="C172" s="17">
        <f t="shared" si="6"/>
        <v>4</v>
      </c>
    </row>
    <row r="173" spans="2:3" x14ac:dyDescent="0.2">
      <c r="B173" t="s">
        <v>1765</v>
      </c>
      <c r="C173" s="17">
        <f t="shared" si="6"/>
        <v>2</v>
      </c>
    </row>
    <row r="174" spans="2:3" x14ac:dyDescent="0.2">
      <c r="B174" t="s">
        <v>1809</v>
      </c>
      <c r="C174" s="17">
        <f t="shared" si="6"/>
        <v>9</v>
      </c>
    </row>
    <row r="175" spans="2:3" x14ac:dyDescent="0.2">
      <c r="B175" t="s">
        <v>1824</v>
      </c>
      <c r="C175" s="17">
        <f t="shared" si="6"/>
        <v>1</v>
      </c>
    </row>
    <row r="176" spans="2:3" x14ac:dyDescent="0.2">
      <c r="B176" t="s">
        <v>1756</v>
      </c>
      <c r="C176" s="17">
        <f t="shared" si="6"/>
        <v>2</v>
      </c>
    </row>
    <row r="177" spans="2:3" x14ac:dyDescent="0.2">
      <c r="B177" t="s">
        <v>1757</v>
      </c>
      <c r="C177" s="17">
        <f t="shared" si="6"/>
        <v>2</v>
      </c>
    </row>
    <row r="178" spans="2:3" x14ac:dyDescent="0.2">
      <c r="B178" t="s">
        <v>1785</v>
      </c>
      <c r="C178" s="17">
        <f t="shared" si="6"/>
        <v>3</v>
      </c>
    </row>
    <row r="179" spans="2:3" x14ac:dyDescent="0.2">
      <c r="B179" t="s">
        <v>1727</v>
      </c>
      <c r="C179" s="17">
        <f t="shared" si="6"/>
        <v>6</v>
      </c>
    </row>
    <row r="180" spans="2:3" x14ac:dyDescent="0.2">
      <c r="B180" t="s">
        <v>1866</v>
      </c>
      <c r="C180" s="17">
        <f t="shared" si="6"/>
        <v>3</v>
      </c>
    </row>
    <row r="181" spans="2:3" x14ac:dyDescent="0.2">
      <c r="B181" t="s">
        <v>1754</v>
      </c>
      <c r="C181" s="17">
        <f t="shared" si="6"/>
        <v>4</v>
      </c>
    </row>
    <row r="182" spans="2:3" x14ac:dyDescent="0.2">
      <c r="B182" t="s">
        <v>1821</v>
      </c>
      <c r="C182" s="17">
        <f t="shared" si="6"/>
        <v>1</v>
      </c>
    </row>
    <row r="183" spans="2:3" x14ac:dyDescent="0.2">
      <c r="B183" t="s">
        <v>1783</v>
      </c>
      <c r="C183" s="17">
        <f t="shared" si="6"/>
        <v>7</v>
      </c>
    </row>
    <row r="184" spans="2:3" x14ac:dyDescent="0.2">
      <c r="B184" t="s">
        <v>1746</v>
      </c>
      <c r="C184" s="17">
        <f t="shared" si="6"/>
        <v>1</v>
      </c>
    </row>
    <row r="185" spans="2:3" x14ac:dyDescent="0.2">
      <c r="C185" s="17"/>
    </row>
    <row r="186" spans="2:3" x14ac:dyDescent="0.2">
      <c r="B186" t="s">
        <v>1727</v>
      </c>
    </row>
    <row r="187" spans="2:3" x14ac:dyDescent="0.2">
      <c r="B187" t="s">
        <v>1730</v>
      </c>
    </row>
    <row r="188" spans="2:3" x14ac:dyDescent="0.2">
      <c r="B188" t="s">
        <v>1737</v>
      </c>
    </row>
    <row r="189" spans="2:3" x14ac:dyDescent="0.2">
      <c r="B189" t="s">
        <v>1740</v>
      </c>
    </row>
    <row r="190" spans="2:3" x14ac:dyDescent="0.2">
      <c r="B190" t="s">
        <v>1742</v>
      </c>
    </row>
    <row r="191" spans="2:3" x14ac:dyDescent="0.2">
      <c r="B191" t="s">
        <v>1752</v>
      </c>
    </row>
    <row r="192" spans="2:3" x14ac:dyDescent="0.2">
      <c r="B192" t="s">
        <v>1758</v>
      </c>
    </row>
    <row r="193" spans="2:2" x14ac:dyDescent="0.2">
      <c r="B193" t="s">
        <v>1758</v>
      </c>
    </row>
    <row r="194" spans="2:2" x14ac:dyDescent="0.2">
      <c r="B194" t="s">
        <v>1754</v>
      </c>
    </row>
    <row r="195" spans="2:2" x14ac:dyDescent="0.2">
      <c r="B195" t="s">
        <v>1760</v>
      </c>
    </row>
    <row r="196" spans="2:2" x14ac:dyDescent="0.2">
      <c r="B196" t="s">
        <v>1762</v>
      </c>
    </row>
    <row r="197" spans="2:2" x14ac:dyDescent="0.2">
      <c r="B197" t="s">
        <v>1769</v>
      </c>
    </row>
    <row r="198" spans="2:2" x14ac:dyDescent="0.2">
      <c r="B198" t="s">
        <v>1754</v>
      </c>
    </row>
    <row r="199" spans="2:2" x14ac:dyDescent="0.2">
      <c r="B199" t="s">
        <v>1784</v>
      </c>
    </row>
    <row r="200" spans="2:2" x14ac:dyDescent="0.2">
      <c r="B200" t="s">
        <v>1737</v>
      </c>
    </row>
    <row r="201" spans="2:2" x14ac:dyDescent="0.2">
      <c r="B201" t="s">
        <v>1803</v>
      </c>
    </row>
    <row r="202" spans="2:2" x14ac:dyDescent="0.2">
      <c r="B202" t="s">
        <v>1803</v>
      </c>
    </row>
    <row r="203" spans="2:2" x14ac:dyDescent="0.2">
      <c r="B203" t="s">
        <v>1730</v>
      </c>
    </row>
    <row r="204" spans="2:2" x14ac:dyDescent="0.2">
      <c r="B204" t="s">
        <v>1809</v>
      </c>
    </row>
    <row r="205" spans="2:2" x14ac:dyDescent="0.2">
      <c r="B205" t="s">
        <v>1785</v>
      </c>
    </row>
    <row r="206" spans="2:2" x14ac:dyDescent="0.2">
      <c r="B206" t="s">
        <v>1758</v>
      </c>
    </row>
    <row r="207" spans="2:2" x14ac:dyDescent="0.2">
      <c r="B207" t="s">
        <v>1758</v>
      </c>
    </row>
    <row r="208" spans="2:2" x14ac:dyDescent="0.2">
      <c r="B208" t="s">
        <v>1809</v>
      </c>
    </row>
    <row r="209" spans="2:2" x14ac:dyDescent="0.2">
      <c r="B209" t="s">
        <v>1834</v>
      </c>
    </row>
    <row r="210" spans="2:2" x14ac:dyDescent="0.2">
      <c r="B210" t="s">
        <v>1757</v>
      </c>
    </row>
    <row r="211" spans="2:2" x14ac:dyDescent="0.2">
      <c r="B211" t="s">
        <v>1809</v>
      </c>
    </row>
    <row r="212" spans="2:2" x14ac:dyDescent="0.2">
      <c r="B212" t="s">
        <v>1776</v>
      </c>
    </row>
    <row r="213" spans="2:2" x14ac:dyDescent="0.2">
      <c r="B213" t="s">
        <v>1754</v>
      </c>
    </row>
    <row r="214" spans="2:2" x14ac:dyDescent="0.2">
      <c r="B214" t="s">
        <v>1785</v>
      </c>
    </row>
    <row r="215" spans="2:2" x14ac:dyDescent="0.2">
      <c r="B215" t="s">
        <v>1785</v>
      </c>
    </row>
    <row r="216" spans="2:2" x14ac:dyDescent="0.2">
      <c r="B216" t="s">
        <v>1762</v>
      </c>
    </row>
    <row r="217" spans="2:2" x14ac:dyDescent="0.2">
      <c r="B217" t="s">
        <v>1762</v>
      </c>
    </row>
    <row r="218" spans="2:2" x14ac:dyDescent="0.2">
      <c r="B218" t="s">
        <v>1760</v>
      </c>
    </row>
    <row r="219" spans="2:2" x14ac:dyDescent="0.2">
      <c r="B219" t="s">
        <v>1779</v>
      </c>
    </row>
    <row r="220" spans="2:2" x14ac:dyDescent="0.2">
      <c r="B220" t="s">
        <v>1872</v>
      </c>
    </row>
    <row r="221" spans="2:2" x14ac:dyDescent="0.2">
      <c r="B221" t="s">
        <v>1779</v>
      </c>
    </row>
    <row r="222" spans="2:2" x14ac:dyDescent="0.2">
      <c r="B222" t="s">
        <v>1821</v>
      </c>
    </row>
    <row r="223" spans="2:2" x14ac:dyDescent="0.2">
      <c r="B223" t="s">
        <v>1779</v>
      </c>
    </row>
    <row r="224" spans="2:2" x14ac:dyDescent="0.2">
      <c r="B224" t="s">
        <v>1817</v>
      </c>
    </row>
    <row r="225" spans="2:2" x14ac:dyDescent="0.2">
      <c r="B225" t="s">
        <v>1880</v>
      </c>
    </row>
    <row r="226" spans="2:2" x14ac:dyDescent="0.2">
      <c r="B226" t="s">
        <v>1839</v>
      </c>
    </row>
    <row r="227" spans="2:2" x14ac:dyDescent="0.2">
      <c r="B227" t="s">
        <v>1891</v>
      </c>
    </row>
    <row r="228" spans="2:2" x14ac:dyDescent="0.2">
      <c r="B228" t="s">
        <v>1817</v>
      </c>
    </row>
    <row r="229" spans="2:2" x14ac:dyDescent="0.2">
      <c r="B229" t="s">
        <v>1740</v>
      </c>
    </row>
    <row r="230" spans="2:2" x14ac:dyDescent="0.2">
      <c r="B230" t="s">
        <v>1809</v>
      </c>
    </row>
    <row r="231" spans="2:2" x14ac:dyDescent="0.2">
      <c r="B231" t="s">
        <v>1829</v>
      </c>
    </row>
    <row r="232" spans="2:2" x14ac:dyDescent="0.2">
      <c r="B232" t="s">
        <v>1779</v>
      </c>
    </row>
    <row r="233" spans="2:2" x14ac:dyDescent="0.2">
      <c r="B233" t="s">
        <v>1779</v>
      </c>
    </row>
    <row r="234" spans="2:2" x14ac:dyDescent="0.2">
      <c r="B234" t="s">
        <v>1779</v>
      </c>
    </row>
    <row r="235" spans="2:2" x14ac:dyDescent="0.2">
      <c r="B235" t="s">
        <v>1727</v>
      </c>
    </row>
    <row r="236" spans="2:2" x14ac:dyDescent="0.2">
      <c r="B236" t="s">
        <v>1740</v>
      </c>
    </row>
    <row r="237" spans="2:2" x14ac:dyDescent="0.2">
      <c r="B237" t="s">
        <v>1779</v>
      </c>
    </row>
    <row r="238" spans="2:2" x14ac:dyDescent="0.2">
      <c r="B238" t="s">
        <v>1757</v>
      </c>
    </row>
    <row r="239" spans="2:2" x14ac:dyDescent="0.2">
      <c r="B239" t="s">
        <v>1772</v>
      </c>
    </row>
    <row r="240" spans="2:2" x14ac:dyDescent="0.2">
      <c r="B240" t="s">
        <v>1867</v>
      </c>
    </row>
    <row r="241" spans="2:2" x14ac:dyDescent="0.2">
      <c r="B241" t="s">
        <v>1784</v>
      </c>
    </row>
    <row r="242" spans="2:2" x14ac:dyDescent="0.2">
      <c r="B242" t="s">
        <v>1755</v>
      </c>
    </row>
    <row r="243" spans="2:2" x14ac:dyDescent="0.2">
      <c r="B243" t="s">
        <v>1754</v>
      </c>
    </row>
    <row r="244" spans="2:2" x14ac:dyDescent="0.2">
      <c r="B244" t="s">
        <v>1779</v>
      </c>
    </row>
    <row r="245" spans="2:2" x14ac:dyDescent="0.2">
      <c r="B245" t="s">
        <v>1758</v>
      </c>
    </row>
    <row r="246" spans="2:2" x14ac:dyDescent="0.2">
      <c r="B246" t="s">
        <v>1809</v>
      </c>
    </row>
    <row r="247" spans="2:2" x14ac:dyDescent="0.2">
      <c r="B247" t="s">
        <v>1758</v>
      </c>
    </row>
    <row r="248" spans="2:2" x14ac:dyDescent="0.2">
      <c r="B248" t="s">
        <v>1931</v>
      </c>
    </row>
    <row r="249" spans="2:2" x14ac:dyDescent="0.2">
      <c r="B249" t="s">
        <v>1794</v>
      </c>
    </row>
    <row r="250" spans="2:2" x14ac:dyDescent="0.2">
      <c r="B250" t="s">
        <v>1827</v>
      </c>
    </row>
    <row r="251" spans="2:2" x14ac:dyDescent="0.2">
      <c r="B251" t="s">
        <v>1779</v>
      </c>
    </row>
    <row r="252" spans="2:2" x14ac:dyDescent="0.2">
      <c r="B252" t="s">
        <v>1737</v>
      </c>
    </row>
    <row r="253" spans="2:2" x14ac:dyDescent="0.2">
      <c r="B253" t="s">
        <v>1779</v>
      </c>
    </row>
    <row r="254" spans="2:2" x14ac:dyDescent="0.2">
      <c r="B254" t="s">
        <v>1948</v>
      </c>
    </row>
    <row r="255" spans="2:2" x14ac:dyDescent="0.2">
      <c r="B255" t="s">
        <v>1740</v>
      </c>
    </row>
    <row r="256" spans="2:2" x14ac:dyDescent="0.2">
      <c r="B256" t="s">
        <v>1829</v>
      </c>
    </row>
    <row r="257" spans="2:2" x14ac:dyDescent="0.2">
      <c r="B257" t="s">
        <v>1758</v>
      </c>
    </row>
    <row r="258" spans="2:2" x14ac:dyDescent="0.2">
      <c r="B258" t="s">
        <v>1953</v>
      </c>
    </row>
    <row r="259" spans="2:2" x14ac:dyDescent="0.2">
      <c r="B259" t="s">
        <v>1809</v>
      </c>
    </row>
    <row r="260" spans="2:2" x14ac:dyDescent="0.2">
      <c r="B260" t="s">
        <v>1727</v>
      </c>
    </row>
    <row r="261" spans="2:2" x14ac:dyDescent="0.2">
      <c r="B261" t="s">
        <v>1834</v>
      </c>
    </row>
    <row r="262" spans="2:2" x14ac:dyDescent="0.2">
      <c r="B262" t="s">
        <v>1803</v>
      </c>
    </row>
    <row r="263" spans="2:2" x14ac:dyDescent="0.2">
      <c r="B263" t="s">
        <v>1803</v>
      </c>
    </row>
    <row r="264" spans="2:2" x14ac:dyDescent="0.2">
      <c r="B264" t="s">
        <v>1757</v>
      </c>
    </row>
    <row r="265" spans="2:2" x14ac:dyDescent="0.2">
      <c r="B265" t="s">
        <v>1931</v>
      </c>
    </row>
    <row r="266" spans="2:2" x14ac:dyDescent="0.2">
      <c r="B266" t="s">
        <v>1968</v>
      </c>
    </row>
    <row r="267" spans="2:2" x14ac:dyDescent="0.2">
      <c r="B267" t="s">
        <v>1769</v>
      </c>
    </row>
    <row r="268" spans="2:2" x14ac:dyDescent="0.2">
      <c r="B268" t="s">
        <v>1779</v>
      </c>
    </row>
    <row r="269" spans="2:2" x14ac:dyDescent="0.2">
      <c r="B269" t="s">
        <v>1779</v>
      </c>
    </row>
    <row r="270" spans="2:2" x14ac:dyDescent="0.2">
      <c r="B270" t="s">
        <v>1758</v>
      </c>
    </row>
    <row r="271" spans="2:2" x14ac:dyDescent="0.2">
      <c r="B271" t="s">
        <v>1948</v>
      </c>
    </row>
    <row r="272" spans="2:2" x14ac:dyDescent="0.2">
      <c r="B272" t="s">
        <v>1809</v>
      </c>
    </row>
    <row r="273" spans="2:2" x14ac:dyDescent="0.2">
      <c r="B273" t="s">
        <v>1727</v>
      </c>
    </row>
    <row r="274" spans="2:2" x14ac:dyDescent="0.2">
      <c r="B274" t="s">
        <v>1727</v>
      </c>
    </row>
    <row r="275" spans="2:2" x14ac:dyDescent="0.2">
      <c r="B275" t="s">
        <v>1955</v>
      </c>
    </row>
    <row r="276" spans="2:2" x14ac:dyDescent="0.2">
      <c r="B276" t="s">
        <v>1760</v>
      </c>
    </row>
    <row r="277" spans="2:2" x14ac:dyDescent="0.2">
      <c r="B277" t="s">
        <v>1727</v>
      </c>
    </row>
    <row r="278" spans="2:2" x14ac:dyDescent="0.2">
      <c r="B278" t="s">
        <v>1772</v>
      </c>
    </row>
    <row r="279" spans="2:2" x14ac:dyDescent="0.2">
      <c r="B279" t="s">
        <v>1829</v>
      </c>
    </row>
    <row r="280" spans="2:2" x14ac:dyDescent="0.2">
      <c r="B280" t="s">
        <v>1801</v>
      </c>
    </row>
    <row r="281" spans="2:2" x14ac:dyDescent="0.2">
      <c r="B281" t="s">
        <v>1779</v>
      </c>
    </row>
    <row r="282" spans="2:2" x14ac:dyDescent="0.2">
      <c r="B282" t="s">
        <v>1996</v>
      </c>
    </row>
    <row r="283" spans="2:2" x14ac:dyDescent="0.2">
      <c r="B283" t="s">
        <v>1996</v>
      </c>
    </row>
    <row r="284" spans="2:2" x14ac:dyDescent="0.2">
      <c r="B284" t="s">
        <v>1801</v>
      </c>
    </row>
    <row r="285" spans="2:2" x14ac:dyDescent="0.2">
      <c r="B285" t="s">
        <v>1931</v>
      </c>
    </row>
    <row r="286" spans="2:2" x14ac:dyDescent="0.2">
      <c r="B286" t="s">
        <v>1898</v>
      </c>
    </row>
    <row r="287" spans="2:2" x14ac:dyDescent="0.2">
      <c r="B287" t="s">
        <v>1727</v>
      </c>
    </row>
    <row r="288" spans="2:2" x14ac:dyDescent="0.2">
      <c r="B288" t="s">
        <v>1742</v>
      </c>
    </row>
    <row r="289" spans="2:2" x14ac:dyDescent="0.2">
      <c r="B289" t="s">
        <v>1742</v>
      </c>
    </row>
    <row r="290" spans="2:2" x14ac:dyDescent="0.2">
      <c r="B290" t="s">
        <v>1944</v>
      </c>
    </row>
    <row r="291" spans="2:2" x14ac:dyDescent="0.2">
      <c r="B291" t="s">
        <v>1830</v>
      </c>
    </row>
    <row r="292" spans="2:2" x14ac:dyDescent="0.2">
      <c r="B292" t="s">
        <v>1817</v>
      </c>
    </row>
    <row r="293" spans="2:2" x14ac:dyDescent="0.2">
      <c r="B293" t="s">
        <v>1737</v>
      </c>
    </row>
    <row r="294" spans="2:2" x14ac:dyDescent="0.2">
      <c r="B294" t="s">
        <v>2017</v>
      </c>
    </row>
    <row r="295" spans="2:2" x14ac:dyDescent="0.2">
      <c r="B295" t="s">
        <v>1730</v>
      </c>
    </row>
    <row r="296" spans="2:2" x14ac:dyDescent="0.2">
      <c r="B296" t="s">
        <v>1760</v>
      </c>
    </row>
    <row r="297" spans="2:2" x14ac:dyDescent="0.2">
      <c r="B297" t="s">
        <v>1762</v>
      </c>
    </row>
    <row r="298" spans="2:2" x14ac:dyDescent="0.2">
      <c r="B298" t="s">
        <v>1757</v>
      </c>
    </row>
    <row r="299" spans="2:2" x14ac:dyDescent="0.2">
      <c r="B299" t="s">
        <v>1968</v>
      </c>
    </row>
    <row r="300" spans="2:2" x14ac:dyDescent="0.2">
      <c r="B300" t="s">
        <v>1742</v>
      </c>
    </row>
    <row r="301" spans="2:2" x14ac:dyDescent="0.2">
      <c r="B301" t="s">
        <v>1742</v>
      </c>
    </row>
    <row r="302" spans="2:2" x14ac:dyDescent="0.2">
      <c r="B302" t="s">
        <v>1754</v>
      </c>
    </row>
    <row r="303" spans="2:2" x14ac:dyDescent="0.2">
      <c r="B303" t="s">
        <v>1809</v>
      </c>
    </row>
    <row r="304" spans="2:2" x14ac:dyDescent="0.2">
      <c r="B304" t="s">
        <v>1935</v>
      </c>
    </row>
    <row r="305" spans="2:2" x14ac:dyDescent="0.2">
      <c r="B305" t="s">
        <v>1740</v>
      </c>
    </row>
    <row r="306" spans="2:2" x14ac:dyDescent="0.2">
      <c r="B306" t="s">
        <v>1944</v>
      </c>
    </row>
    <row r="307" spans="2:2" x14ac:dyDescent="0.2">
      <c r="B307" t="s">
        <v>2037</v>
      </c>
    </row>
    <row r="308" spans="2:2" x14ac:dyDescent="0.2">
      <c r="B308" t="s">
        <v>1779</v>
      </c>
    </row>
    <row r="309" spans="2:2" x14ac:dyDescent="0.2">
      <c r="B309" t="s">
        <v>1966</v>
      </c>
    </row>
    <row r="310" spans="2:2" x14ac:dyDescent="0.2">
      <c r="B310" t="s">
        <v>1779</v>
      </c>
    </row>
    <row r="311" spans="2:2" x14ac:dyDescent="0.2">
      <c r="B311" t="s">
        <v>1939</v>
      </c>
    </row>
    <row r="312" spans="2:2" x14ac:dyDescent="0.2">
      <c r="B312" t="s">
        <v>1839</v>
      </c>
    </row>
    <row r="313" spans="2:2" x14ac:dyDescent="0.2">
      <c r="B313" t="s">
        <v>1809</v>
      </c>
    </row>
    <row r="314" spans="2:2" x14ac:dyDescent="0.2">
      <c r="B314" t="s">
        <v>1779</v>
      </c>
    </row>
    <row r="315" spans="2:2" x14ac:dyDescent="0.2">
      <c r="B315" t="s">
        <v>1742</v>
      </c>
    </row>
    <row r="316" spans="2:2" x14ac:dyDescent="0.2">
      <c r="B316" t="s">
        <v>1904</v>
      </c>
    </row>
    <row r="317" spans="2:2" x14ac:dyDescent="0.2">
      <c r="B317" t="s">
        <v>1862</v>
      </c>
    </row>
    <row r="318" spans="2:2" x14ac:dyDescent="0.2">
      <c r="B318" t="s">
        <v>1776</v>
      </c>
    </row>
    <row r="319" spans="2:2" x14ac:dyDescent="0.2">
      <c r="B319" t="s">
        <v>1966</v>
      </c>
    </row>
    <row r="320" spans="2:2" x14ac:dyDescent="0.2">
      <c r="B320" t="s">
        <v>1779</v>
      </c>
    </row>
    <row r="321" spans="2:2" x14ac:dyDescent="0.2">
      <c r="B321" t="s">
        <v>1757</v>
      </c>
    </row>
    <row r="322" spans="2:2" x14ac:dyDescent="0.2">
      <c r="B322" t="s">
        <v>1755</v>
      </c>
    </row>
    <row r="323" spans="2:2" x14ac:dyDescent="0.2">
      <c r="B323" t="s">
        <v>1766</v>
      </c>
    </row>
    <row r="324" spans="2:2" x14ac:dyDescent="0.2">
      <c r="B324" t="s">
        <v>1762</v>
      </c>
    </row>
  </sheetData>
  <autoFilter ref="A1:AI140" xr:uid="{00000000-0009-0000-0000-000008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T141"/>
  <sheetViews>
    <sheetView tabSelected="1" zoomScaleNormal="100" workbookViewId="0">
      <selection activeCell="B47" sqref="B47"/>
    </sheetView>
  </sheetViews>
  <sheetFormatPr defaultColWidth="11.5703125" defaultRowHeight="12.75" x14ac:dyDescent="0.2"/>
  <cols>
    <col min="1" max="1" width="13.42578125" customWidth="1"/>
    <col min="7" max="7" width="16" customWidth="1"/>
    <col min="8" max="8" width="14.140625" customWidth="1"/>
    <col min="9" max="9" width="15.140625" customWidth="1"/>
    <col min="12" max="12" width="20.5703125" customWidth="1"/>
    <col min="13" max="13" width="16.140625" customWidth="1"/>
    <col min="16" max="16" width="13.7109375" customWidth="1"/>
    <col min="17" max="17" width="15.42578125" customWidth="1"/>
    <col min="21" max="21" width="20.7109375" customWidth="1"/>
    <col min="22" max="22" width="18.42578125" customWidth="1"/>
    <col min="23" max="23" width="13" customWidth="1"/>
    <col min="24" max="24" width="22.85546875" customWidth="1"/>
    <col min="25" max="25" width="21.5703125" customWidth="1"/>
    <col min="26" max="26" width="23.140625" style="17" customWidth="1"/>
    <col min="30" max="30" width="20.140625" customWidth="1"/>
    <col min="34" max="34" width="13" customWidth="1"/>
    <col min="36" max="36" width="14.85546875" customWidth="1"/>
    <col min="37" max="37" width="14.42578125" customWidth="1"/>
    <col min="38" max="38" width="15.42578125" customWidth="1"/>
    <col min="41" max="41" width="17.5703125" customWidth="1"/>
    <col min="42" max="42" width="18.85546875" customWidth="1"/>
    <col min="43" max="43" width="13.5703125" customWidth="1"/>
    <col min="45" max="45" width="14.85546875" customWidth="1"/>
  </cols>
  <sheetData>
    <row r="1" spans="1:46" x14ac:dyDescent="0.2">
      <c r="AE1" s="17"/>
      <c r="AF1" s="17"/>
      <c r="AH1" s="1" t="s">
        <v>2066</v>
      </c>
      <c r="AI1" s="1"/>
      <c r="AJ1" s="1"/>
      <c r="AK1" s="1"/>
      <c r="AL1" s="1"/>
      <c r="AM1" s="1"/>
      <c r="AN1" s="1"/>
      <c r="AO1" s="1"/>
      <c r="AP1" s="1"/>
      <c r="AQ1" s="1"/>
      <c r="AS1" s="17"/>
      <c r="AT1" s="17"/>
    </row>
    <row r="2" spans="1:46" x14ac:dyDescent="0.2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s="17" t="s">
        <v>25</v>
      </c>
      <c r="AA2" t="s">
        <v>527</v>
      </c>
      <c r="AB2" t="s">
        <v>528</v>
      </c>
      <c r="AC2" t="s">
        <v>529</v>
      </c>
      <c r="AD2" t="s">
        <v>530</v>
      </c>
      <c r="AE2" s="17" t="s">
        <v>2065</v>
      </c>
      <c r="AF2" s="17"/>
      <c r="AH2" t="s">
        <v>2067</v>
      </c>
      <c r="AI2" t="s">
        <v>2068</v>
      </c>
      <c r="AJ2" t="s">
        <v>2069</v>
      </c>
      <c r="AK2" t="s">
        <v>2070</v>
      </c>
      <c r="AL2" t="s">
        <v>2071</v>
      </c>
      <c r="AM2" t="s">
        <v>2072</v>
      </c>
      <c r="AN2" t="s">
        <v>2073</v>
      </c>
      <c r="AO2" t="s">
        <v>2074</v>
      </c>
      <c r="AP2" t="s">
        <v>2075</v>
      </c>
      <c r="AQ2" t="s">
        <v>2076</v>
      </c>
      <c r="AS2" s="17" t="s">
        <v>2077</v>
      </c>
      <c r="AT2" s="17"/>
    </row>
    <row r="3" spans="1:46" x14ac:dyDescent="0.2">
      <c r="A3" t="s">
        <v>196</v>
      </c>
      <c r="B3">
        <v>15.66</v>
      </c>
      <c r="C3">
        <v>7.34</v>
      </c>
      <c r="D3">
        <v>5.68</v>
      </c>
      <c r="E3">
        <v>0.73</v>
      </c>
      <c r="F3">
        <v>0.08</v>
      </c>
      <c r="G3">
        <v>37.270000000000003</v>
      </c>
      <c r="H3">
        <v>26.57</v>
      </c>
      <c r="I3">
        <v>19.79</v>
      </c>
      <c r="J3">
        <v>4.2300000000000004</v>
      </c>
      <c r="K3">
        <v>4.2300000000000004</v>
      </c>
      <c r="L3">
        <v>0</v>
      </c>
      <c r="M3">
        <v>0</v>
      </c>
      <c r="N3">
        <v>1.1200000000000001</v>
      </c>
      <c r="O3">
        <v>-2.21</v>
      </c>
      <c r="P3">
        <v>-0.08</v>
      </c>
      <c r="Q3">
        <v>0.18</v>
      </c>
      <c r="R3">
        <v>12.94</v>
      </c>
      <c r="S3">
        <v>1.4</v>
      </c>
      <c r="T3">
        <v>0</v>
      </c>
      <c r="U3">
        <v>0.11</v>
      </c>
      <c r="V3">
        <v>0.89</v>
      </c>
      <c r="W3">
        <v>7.0000000000000007E-2</v>
      </c>
      <c r="X3">
        <v>7.15</v>
      </c>
      <c r="Y3">
        <v>9.74</v>
      </c>
      <c r="Z3" s="17">
        <v>12087960.359999999</v>
      </c>
      <c r="AA3">
        <v>21.31</v>
      </c>
      <c r="AB3">
        <v>2.76</v>
      </c>
      <c r="AC3">
        <v>0.08</v>
      </c>
      <c r="AD3">
        <v>3542832149.0599999</v>
      </c>
      <c r="AE3" s="43">
        <f t="shared" ref="AE3:AE45" si="0">IFERROR(D3/Y3, 0)</f>
        <v>0.58316221765913756</v>
      </c>
      <c r="AF3" s="43"/>
      <c r="AH3" s="43">
        <f t="shared" ref="AH3:AH45" si="1">(D3-D$47)/D$48</f>
        <v>-0.49651122963593997</v>
      </c>
      <c r="AI3" s="43">
        <f t="shared" ref="AI3:AI45" si="2">(K3-K$47)/K$48</f>
        <v>-0.57678213893929875</v>
      </c>
      <c r="AJ3" s="43">
        <f t="shared" ref="AJ3:AJ45" si="3">(H3-H$47)/H$48</f>
        <v>-0.12214855391063907</v>
      </c>
      <c r="AK3" s="43">
        <f t="shared" ref="AK3:AK45" si="4">(I3-I$47)/I$48</f>
        <v>-8.7526018146595636E-2</v>
      </c>
      <c r="AL3" s="43">
        <f t="shared" ref="AL3:AL45" si="5">(L3-L$47)/L$48</f>
        <v>-0.66162354947484192</v>
      </c>
      <c r="AM3" s="43">
        <f t="shared" ref="AM3:AM45" si="6">(R3-R$47)/R$48</f>
        <v>-0.52488779149733156</v>
      </c>
      <c r="AN3" s="43">
        <f t="shared" ref="AN3:AN45" si="7">(T3-T$47)/T$48</f>
        <v>-1.3176142503376389</v>
      </c>
      <c r="AO3" s="43">
        <f t="shared" ref="AO3:AO45" si="8">(X3-X$47)/X$48</f>
        <v>-0.63450115844139254</v>
      </c>
      <c r="AP3" s="43">
        <f t="shared" ref="AP3:AP45" si="9">(Y3-Y$47)/Y$48</f>
        <v>-0.85364634815434093</v>
      </c>
      <c r="AQ3" s="43">
        <f t="shared" ref="AQ3:AQ45" si="10">(AE3-AE$47)/AE$48</f>
        <v>-0.16850933860416728</v>
      </c>
      <c r="AS3" s="43">
        <f t="shared" ref="AS3:AS45" si="11">(-AH3-AI3+AJ3+AK3-AL3+AM3+AN3+AO3+AP3-AQ3)</f>
        <v>-1.6368978638336906</v>
      </c>
      <c r="AT3" s="44"/>
    </row>
    <row r="4" spans="1:46" x14ac:dyDescent="0.2">
      <c r="A4" t="s">
        <v>191</v>
      </c>
      <c r="B4">
        <v>22.83</v>
      </c>
      <c r="C4">
        <v>20.309999999999999</v>
      </c>
      <c r="D4">
        <v>2.9</v>
      </c>
      <c r="E4">
        <v>0.95</v>
      </c>
      <c r="F4">
        <v>0.67</v>
      </c>
      <c r="G4">
        <v>39.85</v>
      </c>
      <c r="H4">
        <v>35.81</v>
      </c>
      <c r="I4">
        <v>58.48</v>
      </c>
      <c r="J4">
        <v>4.7300000000000004</v>
      </c>
      <c r="K4">
        <v>4.87</v>
      </c>
      <c r="L4">
        <v>0.14000000000000001</v>
      </c>
      <c r="M4">
        <v>0.03</v>
      </c>
      <c r="N4">
        <v>1.69</v>
      </c>
      <c r="O4">
        <v>1.64</v>
      </c>
      <c r="P4">
        <v>-1.37</v>
      </c>
      <c r="Q4">
        <v>4.91</v>
      </c>
      <c r="R4">
        <v>32.67</v>
      </c>
      <c r="S4">
        <v>23.09</v>
      </c>
      <c r="T4">
        <v>14.65</v>
      </c>
      <c r="U4">
        <v>0.71</v>
      </c>
      <c r="V4">
        <v>0.28999999999999998</v>
      </c>
      <c r="W4">
        <v>0.39</v>
      </c>
      <c r="X4">
        <v>55.29</v>
      </c>
      <c r="Y4">
        <v>151.66999999999999</v>
      </c>
      <c r="Z4" s="17">
        <v>16737003.93</v>
      </c>
      <c r="AA4">
        <v>24.12</v>
      </c>
      <c r="AB4">
        <v>7.88</v>
      </c>
      <c r="AC4">
        <v>0.01</v>
      </c>
      <c r="AD4">
        <v>2343409713.1199999</v>
      </c>
      <c r="AE4" s="43">
        <f t="shared" si="0"/>
        <v>1.9120458891013385E-2</v>
      </c>
      <c r="AF4" s="43"/>
      <c r="AH4" s="43">
        <f t="shared" si="1"/>
        <v>-0.80585063856219352</v>
      </c>
      <c r="AI4" s="43">
        <f t="shared" si="2"/>
        <v>-0.47600090424971453</v>
      </c>
      <c r="AJ4" s="43">
        <f t="shared" si="3"/>
        <v>0.10525311153671903</v>
      </c>
      <c r="AK4" s="43">
        <f t="shared" si="4"/>
        <v>0.91740435183233215</v>
      </c>
      <c r="AL4" s="43">
        <f t="shared" si="5"/>
        <v>-0.5914018680954598</v>
      </c>
      <c r="AM4" s="43">
        <f t="shared" si="6"/>
        <v>0.62287640621497664</v>
      </c>
      <c r="AN4" s="43">
        <f t="shared" si="7"/>
        <v>4.9232070843067556E-2</v>
      </c>
      <c r="AO4" s="43">
        <f t="shared" si="8"/>
        <v>2.8368755409899746</v>
      </c>
      <c r="AP4" s="43">
        <f t="shared" si="9"/>
        <v>2.1825240374267554</v>
      </c>
      <c r="AQ4" s="43">
        <f t="shared" si="10"/>
        <v>-0.52667792294862159</v>
      </c>
      <c r="AS4" s="43">
        <f t="shared" si="11"/>
        <v>9.1140968526998147</v>
      </c>
      <c r="AT4" s="44"/>
    </row>
    <row r="5" spans="1:46" x14ac:dyDescent="0.2">
      <c r="A5" t="s">
        <v>156</v>
      </c>
      <c r="B5">
        <v>16.21</v>
      </c>
      <c r="C5">
        <v>2.37</v>
      </c>
      <c r="D5">
        <v>14.91</v>
      </c>
      <c r="E5">
        <v>0.63</v>
      </c>
      <c r="F5">
        <v>0.37</v>
      </c>
      <c r="G5">
        <v>69.41</v>
      </c>
      <c r="H5">
        <v>55.68</v>
      </c>
      <c r="I5">
        <v>28.66</v>
      </c>
      <c r="J5">
        <v>7.68</v>
      </c>
      <c r="K5">
        <v>4.43</v>
      </c>
      <c r="L5">
        <v>-3.24</v>
      </c>
      <c r="M5">
        <v>-0.27</v>
      </c>
      <c r="N5">
        <v>4.2699999999999996</v>
      </c>
      <c r="O5">
        <v>2.5499999999999998</v>
      </c>
      <c r="P5">
        <v>-0.46</v>
      </c>
      <c r="Q5">
        <v>3.64</v>
      </c>
      <c r="R5">
        <v>4.2300000000000004</v>
      </c>
      <c r="S5">
        <v>2.48</v>
      </c>
      <c r="T5">
        <v>6.45</v>
      </c>
      <c r="U5">
        <v>0.57999999999999996</v>
      </c>
      <c r="V5">
        <v>0.32</v>
      </c>
      <c r="W5">
        <v>0.09</v>
      </c>
      <c r="X5">
        <v>22.33</v>
      </c>
      <c r="Y5">
        <v>24.57</v>
      </c>
      <c r="Z5" s="17">
        <v>36609541.140000001</v>
      </c>
      <c r="AA5">
        <v>25.69</v>
      </c>
      <c r="AB5">
        <v>1.0900000000000001</v>
      </c>
      <c r="AC5">
        <v>0.09</v>
      </c>
      <c r="AD5">
        <v>4308176731.3800001</v>
      </c>
      <c r="AE5" s="43">
        <f t="shared" si="0"/>
        <v>0.60683760683760679</v>
      </c>
      <c r="AF5" s="43"/>
      <c r="AH5" s="43">
        <f t="shared" si="1"/>
        <v>0.53054011726669348</v>
      </c>
      <c r="AI5" s="43">
        <f t="shared" si="2"/>
        <v>-0.54528800309880376</v>
      </c>
      <c r="AJ5" s="43">
        <f t="shared" si="3"/>
        <v>0.59426513452795326</v>
      </c>
      <c r="AK5" s="43">
        <f t="shared" si="4"/>
        <v>0.14286251588579235</v>
      </c>
      <c r="AL5" s="43">
        <f t="shared" si="5"/>
        <v>-2.2867538899691122</v>
      </c>
      <c r="AM5" s="43">
        <f t="shared" si="6"/>
        <v>-1.0315794368128004</v>
      </c>
      <c r="AN5" s="43">
        <f t="shared" si="7"/>
        <v>-0.71582866865739603</v>
      </c>
      <c r="AO5" s="43">
        <f t="shared" si="8"/>
        <v>0.46012905130867271</v>
      </c>
      <c r="AP5" s="43">
        <f t="shared" si="9"/>
        <v>-0.53640258842653377</v>
      </c>
      <c r="AQ5" s="43">
        <f t="shared" si="10"/>
        <v>-0.15347537969237268</v>
      </c>
      <c r="AS5" s="43">
        <f t="shared" si="11"/>
        <v>1.3684231633192832</v>
      </c>
      <c r="AT5" s="44"/>
    </row>
    <row r="6" spans="1:46" x14ac:dyDescent="0.2">
      <c r="A6" t="s">
        <v>179</v>
      </c>
      <c r="B6">
        <v>26.4</v>
      </c>
      <c r="C6">
        <v>4.66</v>
      </c>
      <c r="D6">
        <v>6.33</v>
      </c>
      <c r="E6">
        <v>1.0900000000000001</v>
      </c>
      <c r="F6">
        <v>0.28999999999999998</v>
      </c>
      <c r="G6">
        <v>78.2</v>
      </c>
      <c r="H6">
        <v>77.23</v>
      </c>
      <c r="I6">
        <v>24.89</v>
      </c>
      <c r="J6">
        <v>2.04</v>
      </c>
      <c r="K6">
        <v>4.1399999999999997</v>
      </c>
      <c r="L6">
        <v>2.1</v>
      </c>
      <c r="M6">
        <v>1.1299999999999999</v>
      </c>
      <c r="N6">
        <v>1.57</v>
      </c>
      <c r="O6">
        <v>3.91</v>
      </c>
      <c r="P6">
        <v>-0.35</v>
      </c>
      <c r="Q6">
        <v>1.78</v>
      </c>
      <c r="R6">
        <v>17.260000000000002</v>
      </c>
      <c r="S6">
        <v>4.5999999999999996</v>
      </c>
      <c r="T6">
        <v>15.12</v>
      </c>
      <c r="U6">
        <v>0.27</v>
      </c>
      <c r="V6">
        <v>0.6</v>
      </c>
      <c r="W6">
        <v>0.18</v>
      </c>
      <c r="X6">
        <v>27.49</v>
      </c>
      <c r="Y6">
        <v>31.52</v>
      </c>
      <c r="Z6" s="17">
        <v>26071890.640000001</v>
      </c>
      <c r="AA6">
        <v>24.17</v>
      </c>
      <c r="AB6">
        <v>4.17</v>
      </c>
      <c r="AC6">
        <v>0.5</v>
      </c>
      <c r="AD6">
        <v>7736179167.1999998</v>
      </c>
      <c r="AE6" s="43">
        <f t="shared" si="0"/>
        <v>0.2008248730964467</v>
      </c>
      <c r="AF6" s="43"/>
      <c r="AH6" s="43">
        <f t="shared" si="1"/>
        <v>-0.42418366999490936</v>
      </c>
      <c r="AI6" s="43">
        <f t="shared" si="2"/>
        <v>-0.59095450006752159</v>
      </c>
      <c r="AJ6" s="43">
        <f t="shared" si="3"/>
        <v>1.1246229148732527</v>
      </c>
      <c r="AK6" s="43">
        <f t="shared" si="4"/>
        <v>4.4940895445870981E-2</v>
      </c>
      <c r="AL6" s="43">
        <f t="shared" si="5"/>
        <v>0.39170167121588872</v>
      </c>
      <c r="AM6" s="43">
        <f t="shared" si="6"/>
        <v>-0.27357804318931467</v>
      </c>
      <c r="AN6" s="43">
        <f t="shared" si="7"/>
        <v>9.3083113229069633E-2</v>
      </c>
      <c r="AO6" s="43">
        <f t="shared" si="8"/>
        <v>0.83221679059130371</v>
      </c>
      <c r="AP6" s="43">
        <f t="shared" si="9"/>
        <v>-0.38772800109623989</v>
      </c>
      <c r="AQ6" s="43">
        <f t="shared" si="10"/>
        <v>-0.41129495388045206</v>
      </c>
      <c r="AS6" s="43">
        <f t="shared" si="11"/>
        <v>2.4682891225809365</v>
      </c>
      <c r="AT6" s="44"/>
    </row>
    <row r="7" spans="1:46" x14ac:dyDescent="0.2">
      <c r="A7" t="s">
        <v>124</v>
      </c>
      <c r="B7">
        <v>69.17</v>
      </c>
      <c r="C7">
        <v>2.4500000000000002</v>
      </c>
      <c r="D7">
        <v>17.13</v>
      </c>
      <c r="E7">
        <v>3.04</v>
      </c>
      <c r="F7">
        <v>1.89</v>
      </c>
      <c r="G7">
        <v>52.81</v>
      </c>
      <c r="H7">
        <v>16.73</v>
      </c>
      <c r="I7">
        <v>11.78</v>
      </c>
      <c r="J7">
        <v>12.06</v>
      </c>
      <c r="K7">
        <v>11.38</v>
      </c>
      <c r="L7">
        <v>-0.68</v>
      </c>
      <c r="M7">
        <v>-0.17</v>
      </c>
      <c r="N7">
        <v>2.02</v>
      </c>
      <c r="O7">
        <v>9.0399999999999991</v>
      </c>
      <c r="P7">
        <v>-3.97</v>
      </c>
      <c r="Q7">
        <v>1.66</v>
      </c>
      <c r="R7">
        <v>17.75</v>
      </c>
      <c r="S7">
        <v>11.01</v>
      </c>
      <c r="T7">
        <v>18.91</v>
      </c>
      <c r="U7">
        <v>0.62</v>
      </c>
      <c r="V7">
        <v>0.38</v>
      </c>
      <c r="W7">
        <v>0.94</v>
      </c>
      <c r="X7">
        <v>18.73</v>
      </c>
      <c r="Y7">
        <v>30.72</v>
      </c>
      <c r="Z7" s="17">
        <v>71325386.180000007</v>
      </c>
      <c r="AA7">
        <v>22.75</v>
      </c>
      <c r="AB7">
        <v>4.04</v>
      </c>
      <c r="AC7">
        <v>0.01</v>
      </c>
      <c r="AD7">
        <v>7594604468.2299995</v>
      </c>
      <c r="AE7" s="43">
        <f t="shared" si="0"/>
        <v>0.5576171875</v>
      </c>
      <c r="AF7" s="43"/>
      <c r="AH7" s="43">
        <f t="shared" si="1"/>
        <v>0.77756655173298217</v>
      </c>
      <c r="AI7" s="43">
        <f t="shared" si="2"/>
        <v>0.54913321735839982</v>
      </c>
      <c r="AJ7" s="43">
        <f t="shared" si="3"/>
        <v>-0.36431656127016326</v>
      </c>
      <c r="AK7" s="43">
        <f t="shared" si="4"/>
        <v>-0.29557699420064609</v>
      </c>
      <c r="AL7" s="43">
        <f t="shared" si="5"/>
        <v>-1.0027002876032689</v>
      </c>
      <c r="AM7" s="43">
        <f t="shared" si="6"/>
        <v>-0.24507300229326653</v>
      </c>
      <c r="AN7" s="43">
        <f t="shared" si="7"/>
        <v>0.4466904550225767</v>
      </c>
      <c r="AO7" s="43">
        <f t="shared" si="8"/>
        <v>0.20053295413474431</v>
      </c>
      <c r="AP7" s="43">
        <f t="shared" si="9"/>
        <v>-0.40484162265943918</v>
      </c>
      <c r="AQ7" s="43">
        <f t="shared" si="10"/>
        <v>-0.18473052639196011</v>
      </c>
      <c r="AS7" s="43">
        <f t="shared" si="11"/>
        <v>-0.80185372636234709</v>
      </c>
      <c r="AT7" s="44"/>
    </row>
    <row r="8" spans="1:46" x14ac:dyDescent="0.2">
      <c r="A8" t="s">
        <v>104</v>
      </c>
      <c r="B8">
        <v>14.15</v>
      </c>
      <c r="C8">
        <v>4.88</v>
      </c>
      <c r="D8">
        <v>18.93</v>
      </c>
      <c r="E8">
        <v>13.14</v>
      </c>
      <c r="F8">
        <v>0.43</v>
      </c>
      <c r="G8">
        <v>17.350000000000001</v>
      </c>
      <c r="H8">
        <v>7.73</v>
      </c>
      <c r="I8">
        <v>1.6</v>
      </c>
      <c r="J8">
        <v>3.92</v>
      </c>
      <c r="K8">
        <v>6.7</v>
      </c>
      <c r="L8">
        <v>2.78</v>
      </c>
      <c r="M8">
        <v>9.33</v>
      </c>
      <c r="N8">
        <v>0.3</v>
      </c>
      <c r="O8">
        <v>1.32</v>
      </c>
      <c r="P8">
        <v>-1.36</v>
      </c>
      <c r="Q8">
        <v>1.9</v>
      </c>
      <c r="R8">
        <v>69.39</v>
      </c>
      <c r="S8">
        <v>2.2599999999999998</v>
      </c>
      <c r="T8">
        <v>13.65</v>
      </c>
      <c r="U8">
        <v>0.03</v>
      </c>
      <c r="V8">
        <v>0.97</v>
      </c>
      <c r="W8">
        <v>1.41</v>
      </c>
      <c r="X8">
        <v>22.82</v>
      </c>
      <c r="Y8">
        <v>18.43</v>
      </c>
      <c r="Z8" s="17">
        <v>81323943.180000007</v>
      </c>
      <c r="AA8">
        <v>1.08</v>
      </c>
      <c r="AB8">
        <v>0.75</v>
      </c>
      <c r="AC8">
        <v>-0.56000000000000005</v>
      </c>
      <c r="AD8">
        <v>8593060209.0499992</v>
      </c>
      <c r="AE8" s="43">
        <f t="shared" si="0"/>
        <v>1.0271296798697775</v>
      </c>
      <c r="AF8" s="43"/>
      <c r="AH8" s="43">
        <f t="shared" si="1"/>
        <v>0.97785825535429749</v>
      </c>
      <c r="AI8" s="43">
        <f t="shared" si="2"/>
        <v>-0.18782956130918474</v>
      </c>
      <c r="AJ8" s="43">
        <f t="shared" si="3"/>
        <v>-0.58581168995265487</v>
      </c>
      <c r="AK8" s="43">
        <f t="shared" si="4"/>
        <v>-0.55999134329305966</v>
      </c>
      <c r="AL8" s="43">
        <f t="shared" si="5"/>
        <v>0.7327784093443156</v>
      </c>
      <c r="AM8" s="43">
        <f t="shared" si="6"/>
        <v>2.759009266833119</v>
      </c>
      <c r="AN8" s="43">
        <f t="shared" si="7"/>
        <v>-4.4068019339915811E-2</v>
      </c>
      <c r="AO8" s="43">
        <f t="shared" si="8"/>
        <v>0.49546296453512423</v>
      </c>
      <c r="AP8" s="43">
        <f t="shared" si="9"/>
        <v>-0.66774963392408848</v>
      </c>
      <c r="AQ8" s="43">
        <f t="shared" si="10"/>
        <v>0.11341162728721735</v>
      </c>
      <c r="AS8" s="43">
        <f t="shared" si="11"/>
        <v>-0.23936718581812136</v>
      </c>
      <c r="AT8" s="44"/>
    </row>
    <row r="9" spans="1:46" x14ac:dyDescent="0.2">
      <c r="A9" t="s">
        <v>80</v>
      </c>
      <c r="B9">
        <v>7.61</v>
      </c>
      <c r="C9">
        <v>0.7</v>
      </c>
      <c r="D9">
        <v>31.12</v>
      </c>
      <c r="E9">
        <v>0.57999999999999996</v>
      </c>
      <c r="F9">
        <v>0.32</v>
      </c>
      <c r="G9">
        <v>90.34</v>
      </c>
      <c r="H9">
        <v>51.9</v>
      </c>
      <c r="I9">
        <v>16.52</v>
      </c>
      <c r="J9">
        <v>9.9</v>
      </c>
      <c r="K9">
        <v>13.85</v>
      </c>
      <c r="L9">
        <v>3.95</v>
      </c>
      <c r="M9">
        <v>0.23</v>
      </c>
      <c r="N9">
        <v>5.14</v>
      </c>
      <c r="O9">
        <v>7.26</v>
      </c>
      <c r="P9">
        <v>-0.36</v>
      </c>
      <c r="Q9">
        <v>1.85</v>
      </c>
      <c r="R9">
        <v>1.87</v>
      </c>
      <c r="S9">
        <v>1.04</v>
      </c>
      <c r="T9">
        <v>3.66</v>
      </c>
      <c r="U9">
        <v>0.56000000000000005</v>
      </c>
      <c r="V9">
        <v>0.42</v>
      </c>
      <c r="W9">
        <v>0.06</v>
      </c>
      <c r="X9">
        <v>-2.54</v>
      </c>
      <c r="Y9">
        <v>3.41</v>
      </c>
      <c r="Z9" s="17">
        <v>93926607.959999993</v>
      </c>
      <c r="AA9">
        <v>13.09</v>
      </c>
      <c r="AB9">
        <v>0.24</v>
      </c>
      <c r="AC9">
        <v>-0.2</v>
      </c>
      <c r="AD9">
        <v>6303164257.2399998</v>
      </c>
      <c r="AE9" s="43">
        <f t="shared" si="0"/>
        <v>9.1260997067448688</v>
      </c>
      <c r="AF9" s="43"/>
      <c r="AH9" s="43">
        <f t="shared" si="1"/>
        <v>2.334278181545316</v>
      </c>
      <c r="AI9" s="43">
        <f t="shared" si="2"/>
        <v>0.93808579498851363</v>
      </c>
      <c r="AJ9" s="43">
        <f t="shared" si="3"/>
        <v>0.50123718048130672</v>
      </c>
      <c r="AK9" s="43">
        <f t="shared" si="4"/>
        <v>-0.17246068627353009</v>
      </c>
      <c r="AL9" s="43">
        <f t="shared" si="5"/>
        <v>1.31963103230058</v>
      </c>
      <c r="AM9" s="43">
        <f t="shared" si="6"/>
        <v>-1.1688690215366244</v>
      </c>
      <c r="AN9" s="43">
        <f t="shared" si="7"/>
        <v>-0.97613592026791962</v>
      </c>
      <c r="AO9" s="43">
        <f t="shared" si="8"/>
        <v>-1.3332473200012172</v>
      </c>
      <c r="AP9" s="43">
        <f t="shared" si="9"/>
        <v>-0.98905787877315532</v>
      </c>
      <c r="AQ9" s="43">
        <f t="shared" si="10"/>
        <v>5.2562872815816846</v>
      </c>
      <c r="AS9" s="43">
        <f t="shared" si="11"/>
        <v>-13.986815936787233</v>
      </c>
      <c r="AT9" s="44"/>
    </row>
    <row r="10" spans="1:46" x14ac:dyDescent="0.2">
      <c r="A10" t="s">
        <v>180</v>
      </c>
      <c r="B10">
        <v>9.36</v>
      </c>
      <c r="C10">
        <v>12.55</v>
      </c>
      <c r="D10">
        <v>4.8600000000000003</v>
      </c>
      <c r="E10">
        <v>0.43</v>
      </c>
      <c r="F10">
        <v>0.04</v>
      </c>
      <c r="G10">
        <v>49.55</v>
      </c>
      <c r="H10">
        <v>8.92</v>
      </c>
      <c r="I10">
        <v>8.7899999999999991</v>
      </c>
      <c r="J10">
        <v>4.78</v>
      </c>
      <c r="K10">
        <v>5.3</v>
      </c>
      <c r="L10">
        <v>0</v>
      </c>
      <c r="M10">
        <v>0</v>
      </c>
      <c r="N10">
        <v>0.43</v>
      </c>
      <c r="O10">
        <v>0.53</v>
      </c>
      <c r="P10">
        <v>-0.04</v>
      </c>
      <c r="Q10">
        <v>5.13</v>
      </c>
      <c r="R10">
        <v>8.77</v>
      </c>
      <c r="S10">
        <v>0.75</v>
      </c>
      <c r="T10">
        <v>0</v>
      </c>
      <c r="U10">
        <v>0.09</v>
      </c>
      <c r="V10">
        <v>0.91</v>
      </c>
      <c r="W10">
        <v>0.09</v>
      </c>
      <c r="X10">
        <v>-5.99</v>
      </c>
      <c r="Y10">
        <v>1.6</v>
      </c>
      <c r="Z10" s="17">
        <v>21923613.57</v>
      </c>
      <c r="AA10">
        <v>21.97</v>
      </c>
      <c r="AB10">
        <v>1.93</v>
      </c>
      <c r="AC10">
        <v>0.92</v>
      </c>
      <c r="AD10">
        <v>4238130786.7199998</v>
      </c>
      <c r="AE10" s="43">
        <f t="shared" si="0"/>
        <v>3.0375000000000001</v>
      </c>
      <c r="AF10" s="43"/>
      <c r="AH10" s="43">
        <f t="shared" si="1"/>
        <v>-0.58775522795231683</v>
      </c>
      <c r="AI10" s="43">
        <f t="shared" si="2"/>
        <v>-0.40828851219265022</v>
      </c>
      <c r="AJ10" s="43">
        <f t="shared" si="3"/>
        <v>-0.55652511182685882</v>
      </c>
      <c r="AK10" s="43">
        <f t="shared" si="4"/>
        <v>-0.37323896903230785</v>
      </c>
      <c r="AL10" s="43">
        <f t="shared" si="5"/>
        <v>-0.66162354947484192</v>
      </c>
      <c r="AM10" s="43">
        <f t="shared" si="6"/>
        <v>-0.7674715068779866</v>
      </c>
      <c r="AN10" s="43">
        <f t="shared" si="7"/>
        <v>-1.3176142503376389</v>
      </c>
      <c r="AO10" s="43">
        <f t="shared" si="8"/>
        <v>-1.5820269131262319</v>
      </c>
      <c r="AP10" s="43">
        <f t="shared" si="9"/>
        <v>-1.0277774475598938</v>
      </c>
      <c r="AQ10" s="43">
        <f t="shared" si="10"/>
        <v>1.3900041496950488</v>
      </c>
      <c r="AS10" s="43">
        <f t="shared" si="11"/>
        <v>-5.3569910588361571</v>
      </c>
      <c r="AT10" s="44"/>
    </row>
    <row r="11" spans="1:46" x14ac:dyDescent="0.2">
      <c r="A11" t="s">
        <v>239</v>
      </c>
      <c r="B11">
        <v>13.17</v>
      </c>
      <c r="C11">
        <v>6.2</v>
      </c>
      <c r="D11">
        <v>8.7200000000000006</v>
      </c>
      <c r="E11">
        <v>1.55</v>
      </c>
      <c r="F11">
        <v>0.95</v>
      </c>
      <c r="G11">
        <v>33.25</v>
      </c>
      <c r="H11">
        <v>18.079999999999998</v>
      </c>
      <c r="I11">
        <v>12.1</v>
      </c>
      <c r="J11">
        <v>5.83</v>
      </c>
      <c r="K11">
        <v>6.09</v>
      </c>
      <c r="L11">
        <v>0.25</v>
      </c>
      <c r="M11">
        <v>7.0000000000000007E-2</v>
      </c>
      <c r="N11">
        <v>1.05</v>
      </c>
      <c r="O11">
        <v>18.87</v>
      </c>
      <c r="P11">
        <v>-1.34</v>
      </c>
      <c r="Q11">
        <v>1.21</v>
      </c>
      <c r="R11">
        <v>17.829999999999998</v>
      </c>
      <c r="S11">
        <v>10.86</v>
      </c>
      <c r="T11">
        <v>14.81</v>
      </c>
      <c r="U11">
        <v>0.61</v>
      </c>
      <c r="V11">
        <v>0.39</v>
      </c>
      <c r="W11">
        <v>0.9</v>
      </c>
      <c r="X11">
        <v>1.99</v>
      </c>
      <c r="Y11">
        <v>12.59</v>
      </c>
      <c r="Z11" s="17">
        <v>1717171.46</v>
      </c>
      <c r="AA11">
        <v>8.4700000000000006</v>
      </c>
      <c r="AB11">
        <v>1.51</v>
      </c>
      <c r="AC11">
        <v>0.34</v>
      </c>
      <c r="AD11">
        <v>550506000</v>
      </c>
      <c r="AE11" s="43">
        <f t="shared" si="0"/>
        <v>0.6926131850675139</v>
      </c>
      <c r="AF11" s="43"/>
      <c r="AH11" s="43">
        <f t="shared" si="1"/>
        <v>-0.15824079685327405</v>
      </c>
      <c r="AI11" s="43">
        <f t="shared" si="2"/>
        <v>-0.28388667562269471</v>
      </c>
      <c r="AJ11" s="43">
        <f t="shared" si="3"/>
        <v>-0.33109229196778955</v>
      </c>
      <c r="AK11" s="43">
        <f t="shared" si="4"/>
        <v>-0.28726534472033444</v>
      </c>
      <c r="AL11" s="43">
        <f t="shared" si="5"/>
        <v>-0.53622768986880254</v>
      </c>
      <c r="AM11" s="43">
        <f t="shared" si="6"/>
        <v>-0.24041911806534039</v>
      </c>
      <c r="AN11" s="43">
        <f t="shared" si="7"/>
        <v>6.4160085272344916E-2</v>
      </c>
      <c r="AO11" s="43">
        <f t="shared" si="8"/>
        <v>-1.0065888977240236</v>
      </c>
      <c r="AP11" s="43">
        <f t="shared" si="9"/>
        <v>-0.79267907133544346</v>
      </c>
      <c r="AQ11" s="43">
        <f t="shared" si="10"/>
        <v>-9.9007573101189794E-2</v>
      </c>
      <c r="AS11" s="43">
        <f t="shared" si="11"/>
        <v>-1.5165219030946253</v>
      </c>
      <c r="AT11" s="44"/>
    </row>
    <row r="12" spans="1:46" x14ac:dyDescent="0.2">
      <c r="A12" t="s">
        <v>161</v>
      </c>
      <c r="B12">
        <v>11.22</v>
      </c>
      <c r="C12">
        <v>5.87</v>
      </c>
      <c r="D12">
        <v>8.7899999999999991</v>
      </c>
      <c r="E12">
        <v>0.62</v>
      </c>
      <c r="F12">
        <v>0.35</v>
      </c>
      <c r="G12">
        <v>34.619999999999997</v>
      </c>
      <c r="H12">
        <v>12.7</v>
      </c>
      <c r="I12">
        <v>8.16</v>
      </c>
      <c r="J12">
        <v>5.65</v>
      </c>
      <c r="K12">
        <v>9.51</v>
      </c>
      <c r="L12">
        <v>3.87</v>
      </c>
      <c r="M12">
        <v>0.42</v>
      </c>
      <c r="N12">
        <v>0.72</v>
      </c>
      <c r="O12">
        <v>8.1999999999999993</v>
      </c>
      <c r="P12">
        <v>-0.42</v>
      </c>
      <c r="Q12">
        <v>1.32</v>
      </c>
      <c r="R12">
        <v>7.04</v>
      </c>
      <c r="S12">
        <v>3.94</v>
      </c>
      <c r="T12">
        <v>6.13</v>
      </c>
      <c r="U12">
        <v>0.56000000000000005</v>
      </c>
      <c r="V12">
        <v>0.44</v>
      </c>
      <c r="W12">
        <v>0.48</v>
      </c>
      <c r="X12">
        <v>7.89</v>
      </c>
      <c r="Y12">
        <v>2.25</v>
      </c>
      <c r="Z12" s="17">
        <v>14506332</v>
      </c>
      <c r="AA12">
        <v>18.13</v>
      </c>
      <c r="AB12">
        <v>1.28</v>
      </c>
      <c r="AC12">
        <v>-0.2</v>
      </c>
      <c r="AD12">
        <v>4266439434.1799998</v>
      </c>
      <c r="AE12" s="43">
        <f t="shared" si="0"/>
        <v>3.9066666666666663</v>
      </c>
      <c r="AF12" s="43"/>
      <c r="AH12" s="43">
        <f t="shared" si="1"/>
        <v>-0.15045167504577861</v>
      </c>
      <c r="AI12" s="43">
        <f t="shared" si="2"/>
        <v>0.25466304724977079</v>
      </c>
      <c r="AJ12" s="43">
        <f t="shared" si="3"/>
        <v>-0.46349715778021228</v>
      </c>
      <c r="AK12" s="43">
        <f t="shared" si="4"/>
        <v>-0.38960252894667136</v>
      </c>
      <c r="AL12" s="43">
        <f t="shared" si="5"/>
        <v>1.2795043572266473</v>
      </c>
      <c r="AM12" s="43">
        <f t="shared" si="6"/>
        <v>-0.8681117533068915</v>
      </c>
      <c r="AN12" s="43">
        <f t="shared" si="7"/>
        <v>-0.74568469751595079</v>
      </c>
      <c r="AO12" s="43">
        <f t="shared" si="8"/>
        <v>-0.58113973846675182</v>
      </c>
      <c r="AP12" s="43">
        <f t="shared" si="9"/>
        <v>-1.0138726300397944</v>
      </c>
      <c r="AQ12" s="43">
        <f t="shared" si="10"/>
        <v>1.941928169007537</v>
      </c>
      <c r="AS12" s="43">
        <f t="shared" si="11"/>
        <v>-7.3875524044944489</v>
      </c>
      <c r="AT12" s="44"/>
    </row>
    <row r="13" spans="1:46" x14ac:dyDescent="0.2">
      <c r="A13" t="s">
        <v>68</v>
      </c>
      <c r="B13">
        <v>12.44</v>
      </c>
      <c r="C13">
        <v>4.54</v>
      </c>
      <c r="D13">
        <v>5.63</v>
      </c>
      <c r="E13">
        <v>0.78</v>
      </c>
      <c r="F13">
        <v>0.35</v>
      </c>
      <c r="G13">
        <v>33.93</v>
      </c>
      <c r="H13">
        <v>20.63</v>
      </c>
      <c r="I13">
        <v>17.61</v>
      </c>
      <c r="J13">
        <v>4.8</v>
      </c>
      <c r="K13">
        <v>6.26</v>
      </c>
      <c r="L13">
        <v>1.46</v>
      </c>
      <c r="M13">
        <v>0.24</v>
      </c>
      <c r="N13">
        <v>0.99</v>
      </c>
      <c r="O13">
        <v>0.92</v>
      </c>
      <c r="P13">
        <v>-0.8</v>
      </c>
      <c r="Q13">
        <v>3.13</v>
      </c>
      <c r="R13">
        <v>13.9</v>
      </c>
      <c r="S13">
        <v>6.22</v>
      </c>
      <c r="T13">
        <v>8.81</v>
      </c>
      <c r="U13">
        <v>0.45</v>
      </c>
      <c r="V13">
        <v>0.51</v>
      </c>
      <c r="W13">
        <v>0.35</v>
      </c>
      <c r="X13">
        <v>8.44</v>
      </c>
      <c r="Y13">
        <v>42.32</v>
      </c>
      <c r="Z13" s="17">
        <v>76872016.709999993</v>
      </c>
      <c r="AA13">
        <v>15.9</v>
      </c>
      <c r="AB13">
        <v>2.21</v>
      </c>
      <c r="AC13">
        <v>-0.1</v>
      </c>
      <c r="AD13">
        <v>4972800419.5600004</v>
      </c>
      <c r="AE13" s="43">
        <f t="shared" si="0"/>
        <v>0.13303402646502835</v>
      </c>
      <c r="AF13" s="43"/>
      <c r="AH13" s="43">
        <f t="shared" si="1"/>
        <v>-0.50207488806986533</v>
      </c>
      <c r="AI13" s="43">
        <f t="shared" si="2"/>
        <v>-0.25711666015827395</v>
      </c>
      <c r="AJ13" s="43">
        <f t="shared" si="3"/>
        <v>-0.26833533884108357</v>
      </c>
      <c r="AK13" s="43">
        <f t="shared" si="4"/>
        <v>-0.14414913023121859</v>
      </c>
      <c r="AL13" s="43">
        <f t="shared" si="5"/>
        <v>7.0688270624427924E-2</v>
      </c>
      <c r="AM13" s="43">
        <f t="shared" si="6"/>
        <v>-0.46904118076221663</v>
      </c>
      <c r="AN13" s="43">
        <f t="shared" si="7"/>
        <v>-0.49564045582555527</v>
      </c>
      <c r="AO13" s="43">
        <f t="shared" si="8"/>
        <v>-0.54147922362073497</v>
      </c>
      <c r="AP13" s="43">
        <f t="shared" si="9"/>
        <v>-0.15669410999304925</v>
      </c>
      <c r="AQ13" s="43">
        <f t="shared" si="10"/>
        <v>-0.45434238998255239</v>
      </c>
      <c r="AS13" s="43">
        <f t="shared" si="11"/>
        <v>-0.9324937716875944</v>
      </c>
      <c r="AT13" s="44"/>
    </row>
    <row r="14" spans="1:46" x14ac:dyDescent="0.2">
      <c r="A14" t="s">
        <v>232</v>
      </c>
      <c r="B14">
        <v>7</v>
      </c>
      <c r="C14">
        <v>5.5</v>
      </c>
      <c r="D14">
        <v>3.14</v>
      </c>
      <c r="E14">
        <v>1.33</v>
      </c>
      <c r="F14">
        <v>0.47</v>
      </c>
      <c r="G14">
        <v>20.100000000000001</v>
      </c>
      <c r="H14">
        <v>14.15</v>
      </c>
      <c r="I14">
        <v>10.26</v>
      </c>
      <c r="J14">
        <v>2.2799999999999998</v>
      </c>
      <c r="K14">
        <v>2.9</v>
      </c>
      <c r="L14">
        <v>0.63</v>
      </c>
      <c r="M14">
        <v>0.36</v>
      </c>
      <c r="N14">
        <v>0.32</v>
      </c>
      <c r="O14">
        <v>1.23</v>
      </c>
      <c r="P14">
        <v>-1.46</v>
      </c>
      <c r="Q14">
        <v>2.29</v>
      </c>
      <c r="R14">
        <v>42.21</v>
      </c>
      <c r="S14">
        <v>14.91</v>
      </c>
      <c r="T14">
        <v>28.2</v>
      </c>
      <c r="U14">
        <v>0.35</v>
      </c>
      <c r="V14">
        <v>0.56999999999999995</v>
      </c>
      <c r="W14">
        <v>1.45</v>
      </c>
      <c r="X14">
        <v>32.29</v>
      </c>
      <c r="Y14">
        <v>31.86</v>
      </c>
      <c r="Z14" s="17">
        <v>2179433.14</v>
      </c>
      <c r="AA14">
        <v>5.28</v>
      </c>
      <c r="AB14">
        <v>2.23</v>
      </c>
      <c r="AC14">
        <v>0.08</v>
      </c>
      <c r="AD14">
        <v>656940384</v>
      </c>
      <c r="AE14" s="43">
        <f t="shared" si="0"/>
        <v>9.8556183301946015E-2</v>
      </c>
      <c r="AF14" s="43"/>
      <c r="AH14" s="43">
        <f t="shared" si="1"/>
        <v>-0.77914507807935141</v>
      </c>
      <c r="AI14" s="43">
        <f t="shared" si="2"/>
        <v>-0.78621814227859099</v>
      </c>
      <c r="AJ14" s="43">
        <f t="shared" si="3"/>
        <v>-0.42781183149247748</v>
      </c>
      <c r="AK14" s="43">
        <f t="shared" si="4"/>
        <v>-0.33505732923212628</v>
      </c>
      <c r="AL14" s="43">
        <f t="shared" si="5"/>
        <v>-0.34562598326762273</v>
      </c>
      <c r="AM14" s="43">
        <f t="shared" si="6"/>
        <v>1.1778521003951803</v>
      </c>
      <c r="AN14" s="43">
        <f t="shared" si="7"/>
        <v>1.3134482928224922</v>
      </c>
      <c r="AO14" s="43">
        <f t="shared" si="8"/>
        <v>1.1783449201565419</v>
      </c>
      <c r="AP14" s="43">
        <f t="shared" si="9"/>
        <v>-0.38045471193188019</v>
      </c>
      <c r="AQ14" s="43">
        <f t="shared" si="10"/>
        <v>-0.47623594677157716</v>
      </c>
      <c r="AS14" s="43">
        <f t="shared" si="11"/>
        <v>4.9135465911148737</v>
      </c>
      <c r="AT14" s="44"/>
    </row>
    <row r="15" spans="1:46" x14ac:dyDescent="0.2">
      <c r="A15" t="s">
        <v>119</v>
      </c>
      <c r="B15">
        <v>9.3699999999999992</v>
      </c>
      <c r="C15">
        <v>13.67</v>
      </c>
      <c r="D15">
        <v>4.01</v>
      </c>
      <c r="E15">
        <v>1.3</v>
      </c>
      <c r="F15">
        <v>0.5</v>
      </c>
      <c r="G15">
        <v>35.229999999999997</v>
      </c>
      <c r="H15">
        <v>23.57</v>
      </c>
      <c r="I15">
        <v>20.82</v>
      </c>
      <c r="J15">
        <v>3.54</v>
      </c>
      <c r="K15">
        <v>5.1100000000000003</v>
      </c>
      <c r="L15">
        <v>1.57</v>
      </c>
      <c r="M15">
        <v>0.56999999999999995</v>
      </c>
      <c r="N15">
        <v>0.84</v>
      </c>
      <c r="O15">
        <v>5.86</v>
      </c>
      <c r="P15">
        <v>-0.79</v>
      </c>
      <c r="Q15">
        <v>1.31</v>
      </c>
      <c r="R15">
        <v>32.270000000000003</v>
      </c>
      <c r="S15">
        <v>12.54</v>
      </c>
      <c r="T15">
        <v>17.3</v>
      </c>
      <c r="U15">
        <v>0.39</v>
      </c>
      <c r="V15">
        <v>0.61</v>
      </c>
      <c r="W15">
        <v>0.6</v>
      </c>
      <c r="X15">
        <v>15.88</v>
      </c>
      <c r="Y15">
        <v>137.22</v>
      </c>
      <c r="Z15" s="17">
        <v>33693710.960000001</v>
      </c>
      <c r="AA15">
        <v>7.23</v>
      </c>
      <c r="AB15">
        <v>2.33</v>
      </c>
      <c r="AC15">
        <v>0.02</v>
      </c>
      <c r="AD15">
        <v>7130222850.8699999</v>
      </c>
      <c r="AE15" s="43">
        <f t="shared" si="0"/>
        <v>2.9223145314094152E-2</v>
      </c>
      <c r="AF15" s="43"/>
      <c r="AH15" s="43">
        <f t="shared" si="1"/>
        <v>-0.68233742132904907</v>
      </c>
      <c r="AI15" s="43">
        <f t="shared" si="2"/>
        <v>-0.43820794124112045</v>
      </c>
      <c r="AJ15" s="43">
        <f t="shared" si="3"/>
        <v>-0.1959802634714696</v>
      </c>
      <c r="AK15" s="43">
        <f t="shared" si="4"/>
        <v>-6.077289638184255E-2</v>
      </c>
      <c r="AL15" s="43">
        <f t="shared" si="5"/>
        <v>0.1258624488510853</v>
      </c>
      <c r="AM15" s="43">
        <f t="shared" si="6"/>
        <v>0.5996069850753456</v>
      </c>
      <c r="AN15" s="43">
        <f t="shared" si="7"/>
        <v>0.29647730982797349</v>
      </c>
      <c r="AO15" s="43">
        <f t="shared" si="8"/>
        <v>-4.9806227946157895E-3</v>
      </c>
      <c r="AP15" s="43">
        <f t="shared" si="9"/>
        <v>1.8734092479414683</v>
      </c>
      <c r="AQ15" s="43">
        <f t="shared" si="10"/>
        <v>-0.52026268003800169</v>
      </c>
      <c r="AS15" s="43">
        <f t="shared" si="11"/>
        <v>4.0227053539539455</v>
      </c>
      <c r="AT15" s="44"/>
    </row>
    <row r="16" spans="1:46" x14ac:dyDescent="0.2">
      <c r="A16" t="s">
        <v>163</v>
      </c>
      <c r="B16">
        <v>16.829999999999998</v>
      </c>
      <c r="C16">
        <v>10.15</v>
      </c>
      <c r="D16">
        <v>3.28</v>
      </c>
      <c r="E16">
        <v>1.1200000000000001</v>
      </c>
      <c r="F16">
        <v>0.73</v>
      </c>
      <c r="G16">
        <v>38.07</v>
      </c>
      <c r="H16">
        <v>100.8</v>
      </c>
      <c r="I16">
        <v>60.44</v>
      </c>
      <c r="J16">
        <v>1.97</v>
      </c>
      <c r="K16">
        <v>1.18</v>
      </c>
      <c r="L16">
        <v>-0.79</v>
      </c>
      <c r="M16">
        <v>-0.45</v>
      </c>
      <c r="N16">
        <v>1.98</v>
      </c>
      <c r="O16">
        <v>2.42</v>
      </c>
      <c r="P16">
        <v>-1.39</v>
      </c>
      <c r="Q16">
        <v>2.79</v>
      </c>
      <c r="R16">
        <v>34.18</v>
      </c>
      <c r="S16">
        <v>22.28</v>
      </c>
      <c r="T16">
        <v>35.67</v>
      </c>
      <c r="U16">
        <v>0.65</v>
      </c>
      <c r="V16">
        <v>0.35</v>
      </c>
      <c r="W16">
        <v>0.37</v>
      </c>
      <c r="X16">
        <v>30.52</v>
      </c>
      <c r="Y16">
        <v>54.87</v>
      </c>
      <c r="Z16" s="17">
        <v>40412605.43</v>
      </c>
      <c r="AA16">
        <v>14.99</v>
      </c>
      <c r="AB16">
        <v>5.12</v>
      </c>
      <c r="AC16">
        <v>0</v>
      </c>
      <c r="AD16">
        <v>4473530211.1499996</v>
      </c>
      <c r="AE16" s="43">
        <f t="shared" si="0"/>
        <v>5.97776562784764E-2</v>
      </c>
      <c r="AF16" s="43"/>
      <c r="AH16" s="43">
        <f t="shared" si="1"/>
        <v>-0.76356683446436036</v>
      </c>
      <c r="AI16" s="43">
        <f t="shared" si="2"/>
        <v>-1.0570677105068484</v>
      </c>
      <c r="AJ16" s="43">
        <f t="shared" si="3"/>
        <v>1.7046940463228444</v>
      </c>
      <c r="AK16" s="43">
        <f t="shared" si="4"/>
        <v>0.96831320489924089</v>
      </c>
      <c r="AL16" s="43">
        <f t="shared" si="5"/>
        <v>-1.0578744658299262</v>
      </c>
      <c r="AM16" s="43">
        <f t="shared" si="6"/>
        <v>0.7107184710170843</v>
      </c>
      <c r="AN16" s="43">
        <f t="shared" si="7"/>
        <v>2.0103999664893784</v>
      </c>
      <c r="AO16" s="43">
        <f t="shared" si="8"/>
        <v>1.0507101723793604</v>
      </c>
      <c r="AP16" s="43">
        <f t="shared" si="9"/>
        <v>0.11177582827963978</v>
      </c>
      <c r="AQ16" s="43">
        <f t="shared" si="10"/>
        <v>-0.50086045357634568</v>
      </c>
      <c r="AS16" s="43">
        <f t="shared" si="11"/>
        <v>9.9359811537650291</v>
      </c>
      <c r="AT16" s="44"/>
    </row>
    <row r="17" spans="1:46" x14ac:dyDescent="0.2">
      <c r="A17" t="s">
        <v>129</v>
      </c>
      <c r="B17">
        <v>20.85</v>
      </c>
      <c r="C17">
        <v>10.52</v>
      </c>
      <c r="D17">
        <v>5.54</v>
      </c>
      <c r="E17">
        <v>1.05</v>
      </c>
      <c r="F17">
        <v>0.33</v>
      </c>
      <c r="G17">
        <v>22.96</v>
      </c>
      <c r="H17">
        <v>21.11</v>
      </c>
      <c r="I17">
        <v>11.52</v>
      </c>
      <c r="J17">
        <v>3.02</v>
      </c>
      <c r="K17">
        <v>5.47</v>
      </c>
      <c r="L17">
        <v>2.4500000000000002</v>
      </c>
      <c r="M17">
        <v>0.85</v>
      </c>
      <c r="N17">
        <v>0.64</v>
      </c>
      <c r="O17">
        <v>3.62</v>
      </c>
      <c r="P17">
        <v>-0.47</v>
      </c>
      <c r="Q17">
        <v>1.46</v>
      </c>
      <c r="R17">
        <v>18.93</v>
      </c>
      <c r="S17">
        <v>5.99</v>
      </c>
      <c r="T17">
        <v>13.24</v>
      </c>
      <c r="U17">
        <v>0.32</v>
      </c>
      <c r="V17">
        <v>0.65</v>
      </c>
      <c r="W17">
        <v>0.52</v>
      </c>
      <c r="X17">
        <v>15.05</v>
      </c>
      <c r="Y17">
        <v>26.82</v>
      </c>
      <c r="Z17" s="17">
        <v>61753933.039999999</v>
      </c>
      <c r="AA17">
        <v>19.88</v>
      </c>
      <c r="AB17">
        <v>3.76</v>
      </c>
      <c r="AC17">
        <v>0.21</v>
      </c>
      <c r="AD17">
        <v>12117295837.799999</v>
      </c>
      <c r="AE17" s="43">
        <f t="shared" si="0"/>
        <v>0.20656226696495153</v>
      </c>
      <c r="AF17" s="43"/>
      <c r="AH17" s="43">
        <f t="shared" si="1"/>
        <v>-0.51208947325093113</v>
      </c>
      <c r="AI17" s="43">
        <f t="shared" si="2"/>
        <v>-0.38151849672822941</v>
      </c>
      <c r="AJ17" s="43">
        <f t="shared" si="3"/>
        <v>-0.25652226531135069</v>
      </c>
      <c r="AK17" s="43">
        <f t="shared" si="4"/>
        <v>-0.30233020940339927</v>
      </c>
      <c r="AL17" s="43">
        <f t="shared" si="5"/>
        <v>0.56725587466434391</v>
      </c>
      <c r="AM17" s="43">
        <f t="shared" si="6"/>
        <v>-0.17642820993135455</v>
      </c>
      <c r="AN17" s="43">
        <f t="shared" si="7"/>
        <v>-8.2321056314939009E-2</v>
      </c>
      <c r="AO17" s="43">
        <f t="shared" si="8"/>
        <v>-6.4831945198604884E-2</v>
      </c>
      <c r="AP17" s="43">
        <f t="shared" si="9"/>
        <v>-0.48827052778003577</v>
      </c>
      <c r="AQ17" s="43">
        <f t="shared" si="10"/>
        <v>-0.40765168774321259</v>
      </c>
      <c r="AS17" s="43">
        <f t="shared" si="11"/>
        <v>-0.63670043088165507</v>
      </c>
      <c r="AT17" s="44"/>
    </row>
    <row r="18" spans="1:46" x14ac:dyDescent="0.2">
      <c r="A18" t="s">
        <v>197</v>
      </c>
      <c r="B18">
        <v>4.6900000000000004</v>
      </c>
      <c r="C18">
        <v>1.57</v>
      </c>
      <c r="D18">
        <v>6.11</v>
      </c>
      <c r="E18">
        <v>0.54</v>
      </c>
      <c r="F18">
        <v>0.16</v>
      </c>
      <c r="G18">
        <v>27.14</v>
      </c>
      <c r="H18">
        <v>9.35</v>
      </c>
      <c r="I18">
        <v>7.92</v>
      </c>
      <c r="J18">
        <v>5.18</v>
      </c>
      <c r="K18">
        <v>2.57</v>
      </c>
      <c r="L18">
        <v>-2.61</v>
      </c>
      <c r="M18">
        <v>-0.27</v>
      </c>
      <c r="N18">
        <v>0.48</v>
      </c>
      <c r="O18">
        <v>0.48</v>
      </c>
      <c r="P18">
        <v>-0.61</v>
      </c>
      <c r="Q18">
        <v>1.9</v>
      </c>
      <c r="R18">
        <v>8.84</v>
      </c>
      <c r="S18">
        <v>2.69</v>
      </c>
      <c r="T18">
        <v>5.09</v>
      </c>
      <c r="U18">
        <v>0.3</v>
      </c>
      <c r="V18">
        <v>0.56999999999999995</v>
      </c>
      <c r="W18">
        <v>0.34</v>
      </c>
      <c r="X18">
        <v>5.48</v>
      </c>
      <c r="Y18">
        <v>144.33000000000001</v>
      </c>
      <c r="Z18" s="17">
        <v>6617274</v>
      </c>
      <c r="AA18">
        <v>8.68</v>
      </c>
      <c r="AB18">
        <v>0.77</v>
      </c>
      <c r="AC18">
        <v>0.04</v>
      </c>
      <c r="AD18">
        <v>994280000</v>
      </c>
      <c r="AE18" s="43">
        <f t="shared" si="0"/>
        <v>4.2333541190327721E-2</v>
      </c>
      <c r="AF18" s="43"/>
      <c r="AH18" s="43">
        <f t="shared" si="1"/>
        <v>-0.44866376710418121</v>
      </c>
      <c r="AI18" s="43">
        <f t="shared" si="2"/>
        <v>-0.83818346641540786</v>
      </c>
      <c r="AJ18" s="43">
        <f t="shared" si="3"/>
        <v>-0.54594256678980646</v>
      </c>
      <c r="AK18" s="43">
        <f t="shared" si="4"/>
        <v>-0.39583626605690508</v>
      </c>
      <c r="AL18" s="43">
        <f t="shared" si="5"/>
        <v>-1.9707563237618926</v>
      </c>
      <c r="AM18" s="43">
        <f t="shared" si="6"/>
        <v>-0.76339935817855109</v>
      </c>
      <c r="AN18" s="43">
        <f t="shared" si="7"/>
        <v>-0.84271679130625343</v>
      </c>
      <c r="AO18" s="43">
        <f t="shared" si="8"/>
        <v>-0.75492490351929831</v>
      </c>
      <c r="AP18" s="43">
        <f t="shared" si="9"/>
        <v>2.0255065595844024</v>
      </c>
      <c r="AQ18" s="43">
        <f t="shared" si="10"/>
        <v>-0.51193753059970215</v>
      </c>
      <c r="AS18" s="43">
        <f t="shared" si="11"/>
        <v>2.4922277616147719</v>
      </c>
      <c r="AT18" s="44"/>
    </row>
    <row r="19" spans="1:46" x14ac:dyDescent="0.2">
      <c r="A19" t="s">
        <v>125</v>
      </c>
      <c r="B19">
        <v>16.29</v>
      </c>
      <c r="C19">
        <v>3.52</v>
      </c>
      <c r="D19">
        <v>7.79</v>
      </c>
      <c r="E19">
        <v>0.82</v>
      </c>
      <c r="F19">
        <v>0.71</v>
      </c>
      <c r="G19">
        <v>44.94</v>
      </c>
      <c r="H19">
        <v>33.340000000000003</v>
      </c>
      <c r="I19">
        <v>43.98</v>
      </c>
      <c r="J19">
        <v>10.28</v>
      </c>
      <c r="K19">
        <v>8.02</v>
      </c>
      <c r="L19">
        <v>-2.2599999999999998</v>
      </c>
      <c r="M19">
        <v>-0.18</v>
      </c>
      <c r="N19">
        <v>3.43</v>
      </c>
      <c r="O19">
        <v>1.94</v>
      </c>
      <c r="P19">
        <v>-1.26</v>
      </c>
      <c r="Q19">
        <v>6.17</v>
      </c>
      <c r="R19">
        <v>10.53</v>
      </c>
      <c r="S19">
        <v>9.11</v>
      </c>
      <c r="T19">
        <v>7.11</v>
      </c>
      <c r="U19">
        <v>0.87</v>
      </c>
      <c r="V19">
        <v>0.12</v>
      </c>
      <c r="W19">
        <v>0.21</v>
      </c>
      <c r="X19">
        <v>10.85</v>
      </c>
      <c r="Y19">
        <v>14.94</v>
      </c>
      <c r="Z19" s="17">
        <v>29095630.5</v>
      </c>
      <c r="AA19">
        <v>19.850000000000001</v>
      </c>
      <c r="AB19">
        <v>2.09</v>
      </c>
      <c r="AC19">
        <v>0.51</v>
      </c>
      <c r="AD19">
        <v>3599912487.8699999</v>
      </c>
      <c r="AE19" s="43">
        <f t="shared" si="0"/>
        <v>0.52141900937081664</v>
      </c>
      <c r="AF19" s="43"/>
      <c r="AH19" s="43">
        <f t="shared" si="1"/>
        <v>-0.261724843724287</v>
      </c>
      <c r="AI19" s="43">
        <f t="shared" si="2"/>
        <v>2.0031735238082563E-2</v>
      </c>
      <c r="AJ19" s="43">
        <f t="shared" si="3"/>
        <v>4.4465003998301916E-2</v>
      </c>
      <c r="AK19" s="43">
        <f t="shared" si="4"/>
        <v>0.54078273475571148</v>
      </c>
      <c r="AL19" s="43">
        <f t="shared" si="5"/>
        <v>-1.7952021203134376</v>
      </c>
      <c r="AM19" s="43">
        <f t="shared" si="6"/>
        <v>-0.66508605386360942</v>
      </c>
      <c r="AN19" s="43">
        <f t="shared" si="7"/>
        <v>-0.65425060913662703</v>
      </c>
      <c r="AO19" s="43">
        <f t="shared" si="8"/>
        <v>-0.36769405856818826</v>
      </c>
      <c r="AP19" s="43">
        <f t="shared" si="9"/>
        <v>-0.74240780799354555</v>
      </c>
      <c r="AQ19" s="43">
        <f t="shared" si="10"/>
        <v>-0.2077165021904433</v>
      </c>
      <c r="AS19" s="43">
        <f t="shared" si="11"/>
        <v>0.40042094018212876</v>
      </c>
      <c r="AT19" s="44"/>
    </row>
    <row r="20" spans="1:46" x14ac:dyDescent="0.2">
      <c r="A20" t="s">
        <v>144</v>
      </c>
      <c r="B20">
        <v>43.35</v>
      </c>
      <c r="C20">
        <v>7.42</v>
      </c>
      <c r="D20">
        <v>4.58</v>
      </c>
      <c r="E20">
        <v>1.46</v>
      </c>
      <c r="F20">
        <v>1.07</v>
      </c>
      <c r="G20">
        <v>47.02</v>
      </c>
      <c r="H20">
        <v>38.14</v>
      </c>
      <c r="I20">
        <v>32.04</v>
      </c>
      <c r="J20">
        <v>3.85</v>
      </c>
      <c r="K20">
        <v>3.54</v>
      </c>
      <c r="L20">
        <v>-0.38</v>
      </c>
      <c r="M20">
        <v>-0.14000000000000001</v>
      </c>
      <c r="N20">
        <v>1.47</v>
      </c>
      <c r="O20">
        <v>3.38</v>
      </c>
      <c r="P20">
        <v>-1.88</v>
      </c>
      <c r="Q20">
        <v>3.72</v>
      </c>
      <c r="R20">
        <v>31.82</v>
      </c>
      <c r="S20">
        <v>23.33</v>
      </c>
      <c r="T20">
        <v>29.72</v>
      </c>
      <c r="U20">
        <v>0.73</v>
      </c>
      <c r="V20">
        <v>0.27</v>
      </c>
      <c r="W20">
        <v>0.73</v>
      </c>
      <c r="X20">
        <v>16.87</v>
      </c>
      <c r="Y20">
        <v>64.38</v>
      </c>
      <c r="Z20" s="17">
        <v>16088449.460000001</v>
      </c>
      <c r="AA20">
        <v>29.75</v>
      </c>
      <c r="AB20">
        <v>9.4700000000000006</v>
      </c>
      <c r="AC20">
        <v>0.01</v>
      </c>
      <c r="AD20">
        <v>3896384000</v>
      </c>
      <c r="AE20" s="43">
        <f t="shared" si="0"/>
        <v>7.1140105622864255E-2</v>
      </c>
      <c r="AF20" s="43"/>
      <c r="AH20" s="43">
        <f t="shared" si="1"/>
        <v>-0.61891171518229926</v>
      </c>
      <c r="AI20" s="43">
        <f t="shared" si="2"/>
        <v>-0.68543690758900677</v>
      </c>
      <c r="AJ20" s="43">
        <f t="shared" si="3"/>
        <v>0.1625957392956307</v>
      </c>
      <c r="AK20" s="43">
        <f t="shared" si="4"/>
        <v>0.23065431352158389</v>
      </c>
      <c r="AL20" s="43">
        <f t="shared" si="5"/>
        <v>-0.85222525607602162</v>
      </c>
      <c r="AM20" s="43">
        <f t="shared" si="6"/>
        <v>0.57342888629326028</v>
      </c>
      <c r="AN20" s="43">
        <f t="shared" si="7"/>
        <v>1.4552644299006268</v>
      </c>
      <c r="AO20" s="43">
        <f t="shared" si="8"/>
        <v>6.6408303928214577E-2</v>
      </c>
      <c r="AP20" s="43">
        <f t="shared" si="9"/>
        <v>0.31521400461217147</v>
      </c>
      <c r="AQ20" s="43">
        <f t="shared" si="10"/>
        <v>-0.49364525659296421</v>
      </c>
      <c r="AS20" s="43">
        <f t="shared" si="11"/>
        <v>5.4537848129917794</v>
      </c>
      <c r="AT20" s="44"/>
    </row>
    <row r="21" spans="1:46" x14ac:dyDescent="0.2">
      <c r="A21" t="s">
        <v>132</v>
      </c>
      <c r="B21">
        <v>15.8</v>
      </c>
      <c r="C21">
        <v>5.94</v>
      </c>
      <c r="D21">
        <v>14.7</v>
      </c>
      <c r="E21">
        <v>2.88</v>
      </c>
      <c r="F21">
        <v>0.84</v>
      </c>
      <c r="G21">
        <v>28.62</v>
      </c>
      <c r="H21">
        <v>16.91</v>
      </c>
      <c r="I21">
        <v>8.4</v>
      </c>
      <c r="J21">
        <v>7.3</v>
      </c>
      <c r="K21">
        <v>10.71</v>
      </c>
      <c r="L21">
        <v>3.4</v>
      </c>
      <c r="M21">
        <v>1.34</v>
      </c>
      <c r="N21">
        <v>1.23</v>
      </c>
      <c r="O21">
        <v>12.15</v>
      </c>
      <c r="P21">
        <v>-1.1399999999999999</v>
      </c>
      <c r="Q21">
        <v>1.35</v>
      </c>
      <c r="R21">
        <v>19.600000000000001</v>
      </c>
      <c r="S21">
        <v>5.7</v>
      </c>
      <c r="T21">
        <v>11.95</v>
      </c>
      <c r="U21">
        <v>0.28999999999999998</v>
      </c>
      <c r="V21">
        <v>0.71</v>
      </c>
      <c r="W21">
        <v>0.68</v>
      </c>
      <c r="X21">
        <v>13.06</v>
      </c>
      <c r="Y21">
        <v>8.36</v>
      </c>
      <c r="Z21" s="17">
        <v>39572794.609999999</v>
      </c>
      <c r="AA21">
        <v>5.48</v>
      </c>
      <c r="AB21">
        <v>1.07</v>
      </c>
      <c r="AC21">
        <v>1.87</v>
      </c>
      <c r="AD21">
        <v>5023515136.8000002</v>
      </c>
      <c r="AE21" s="43">
        <f t="shared" si="0"/>
        <v>1.7583732057416268</v>
      </c>
      <c r="AF21" s="43"/>
      <c r="AH21" s="43">
        <f t="shared" si="1"/>
        <v>0.50717275184420663</v>
      </c>
      <c r="AI21" s="43">
        <f t="shared" si="2"/>
        <v>0.44362786229274132</v>
      </c>
      <c r="AJ21" s="43">
        <f t="shared" si="3"/>
        <v>-0.35988665869651343</v>
      </c>
      <c r="AK21" s="43">
        <f t="shared" si="4"/>
        <v>-0.38336879183643763</v>
      </c>
      <c r="AL21" s="43">
        <f t="shared" si="5"/>
        <v>1.0437601411672932</v>
      </c>
      <c r="AM21" s="43">
        <f t="shared" si="6"/>
        <v>-0.13745192952247223</v>
      </c>
      <c r="AN21" s="43">
        <f t="shared" si="7"/>
        <v>-0.20267817265098764</v>
      </c>
      <c r="AO21" s="43">
        <f t="shared" si="8"/>
        <v>-0.20833089891419318</v>
      </c>
      <c r="AP21" s="43">
        <f t="shared" si="9"/>
        <v>-0.88316734535085972</v>
      </c>
      <c r="AQ21" s="43">
        <f t="shared" si="10"/>
        <v>0.57775394662999024</v>
      </c>
      <c r="AS21" s="43">
        <f t="shared" si="11"/>
        <v>-4.7471984989056946</v>
      </c>
      <c r="AT21" s="44"/>
    </row>
    <row r="22" spans="1:46" x14ac:dyDescent="0.2">
      <c r="A22" t="s">
        <v>220</v>
      </c>
      <c r="B22">
        <v>7.55</v>
      </c>
      <c r="C22">
        <v>7.42</v>
      </c>
      <c r="D22">
        <v>7.89</v>
      </c>
      <c r="E22">
        <v>0.73</v>
      </c>
      <c r="F22">
        <v>0.27</v>
      </c>
      <c r="G22">
        <v>55.05</v>
      </c>
      <c r="H22">
        <v>5.56</v>
      </c>
      <c r="I22">
        <v>6.2</v>
      </c>
      <c r="J22">
        <v>8.7899999999999991</v>
      </c>
      <c r="K22">
        <v>13.15</v>
      </c>
      <c r="L22">
        <v>4.3600000000000003</v>
      </c>
      <c r="M22">
        <v>0.36</v>
      </c>
      <c r="N22">
        <v>0.49</v>
      </c>
      <c r="O22">
        <v>1.42</v>
      </c>
      <c r="P22">
        <v>-0.68</v>
      </c>
      <c r="Q22">
        <v>1.45</v>
      </c>
      <c r="R22">
        <v>9.26</v>
      </c>
      <c r="S22">
        <v>3.39</v>
      </c>
      <c r="T22">
        <v>2.02</v>
      </c>
      <c r="U22">
        <v>0.37</v>
      </c>
      <c r="V22">
        <v>0.63</v>
      </c>
      <c r="W22">
        <v>0.55000000000000004</v>
      </c>
      <c r="X22">
        <v>4.05</v>
      </c>
      <c r="Y22">
        <v>8.52</v>
      </c>
      <c r="Z22" s="17">
        <v>8334024.71</v>
      </c>
      <c r="AA22">
        <v>10.34</v>
      </c>
      <c r="AB22">
        <v>0.96</v>
      </c>
      <c r="AC22">
        <v>-0.01</v>
      </c>
      <c r="AD22">
        <v>3768960000</v>
      </c>
      <c r="AE22" s="43">
        <f t="shared" si="0"/>
        <v>0.926056338028169</v>
      </c>
      <c r="AF22" s="43"/>
      <c r="AH22" s="43">
        <f t="shared" si="1"/>
        <v>-0.25059752685643621</v>
      </c>
      <c r="AI22" s="43">
        <f t="shared" si="2"/>
        <v>0.82785631954678096</v>
      </c>
      <c r="AJ22" s="43">
        <f t="shared" si="3"/>
        <v>-0.63921662653498901</v>
      </c>
      <c r="AK22" s="43">
        <f t="shared" si="4"/>
        <v>-0.44051138201358009</v>
      </c>
      <c r="AL22" s="43">
        <f t="shared" si="5"/>
        <v>1.5252802420544846</v>
      </c>
      <c r="AM22" s="43">
        <f t="shared" si="6"/>
        <v>-0.73896646598193838</v>
      </c>
      <c r="AN22" s="43">
        <f t="shared" si="7"/>
        <v>-1.1291480681680124</v>
      </c>
      <c r="AO22" s="43">
        <f t="shared" si="8"/>
        <v>-0.85804224211894231</v>
      </c>
      <c r="AP22" s="43">
        <f t="shared" si="9"/>
        <v>-0.87974462103821982</v>
      </c>
      <c r="AQ22" s="43">
        <f t="shared" si="10"/>
        <v>4.922968472779371E-2</v>
      </c>
      <c r="AS22" s="43">
        <f t="shared" si="11"/>
        <v>-6.8373981253283054</v>
      </c>
      <c r="AT22" s="44"/>
    </row>
    <row r="23" spans="1:46" x14ac:dyDescent="0.2">
      <c r="A23" t="s">
        <v>589</v>
      </c>
      <c r="B23">
        <v>19.16</v>
      </c>
      <c r="C23">
        <v>1.78</v>
      </c>
      <c r="D23">
        <v>35.520000000000003</v>
      </c>
      <c r="E23">
        <v>2.11</v>
      </c>
      <c r="F23">
        <v>0.99</v>
      </c>
      <c r="G23">
        <v>57.76</v>
      </c>
      <c r="H23">
        <v>42.48</v>
      </c>
      <c r="I23">
        <v>22.04</v>
      </c>
      <c r="J23">
        <v>18.420000000000002</v>
      </c>
      <c r="K23">
        <v>16.829999999999998</v>
      </c>
      <c r="L23">
        <v>3.84</v>
      </c>
      <c r="M23">
        <v>0.44</v>
      </c>
      <c r="N23">
        <v>7.83</v>
      </c>
      <c r="O23">
        <v>4.09</v>
      </c>
      <c r="P23">
        <v>-1.43</v>
      </c>
      <c r="Q23">
        <v>4.63</v>
      </c>
      <c r="R23">
        <v>5.93</v>
      </c>
      <c r="S23">
        <v>2.79</v>
      </c>
      <c r="T23">
        <v>3.19</v>
      </c>
      <c r="U23">
        <v>0.47</v>
      </c>
      <c r="V23">
        <v>0.53</v>
      </c>
      <c r="W23">
        <v>0.13</v>
      </c>
      <c r="X23">
        <v>5.1100000000000003</v>
      </c>
      <c r="Y23">
        <v>56.44</v>
      </c>
      <c r="Z23" s="17">
        <v>48212846.43</v>
      </c>
      <c r="AA23">
        <v>9.1</v>
      </c>
      <c r="AB23">
        <v>0.54</v>
      </c>
      <c r="AC23">
        <v>0.34</v>
      </c>
      <c r="AD23">
        <v>5060329014.8000002</v>
      </c>
      <c r="AE23" s="43">
        <f t="shared" si="0"/>
        <v>0.62934089298369955</v>
      </c>
      <c r="AF23" s="43"/>
      <c r="AH23" s="43">
        <f t="shared" si="1"/>
        <v>2.823880123730754</v>
      </c>
      <c r="AI23" s="43">
        <f t="shared" si="2"/>
        <v>1.4073484190118897</v>
      </c>
      <c r="AJ23" s="43">
        <f t="shared" si="3"/>
        <v>0.26940561246029882</v>
      </c>
      <c r="AK23" s="43">
        <f t="shared" si="4"/>
        <v>-2.9084732738154494E-2</v>
      </c>
      <c r="AL23" s="43">
        <f t="shared" si="5"/>
        <v>1.2644568540739225</v>
      </c>
      <c r="AM23" s="43">
        <f t="shared" si="6"/>
        <v>-0.932684396969368</v>
      </c>
      <c r="AN23" s="43">
        <f t="shared" si="7"/>
        <v>-1.019986962653922</v>
      </c>
      <c r="AO23" s="43">
        <f t="shared" si="8"/>
        <v>-0.78160561350661872</v>
      </c>
      <c r="AP23" s="43">
        <f t="shared" si="9"/>
        <v>0.14536131059741841</v>
      </c>
      <c r="AQ23" s="43">
        <f t="shared" si="10"/>
        <v>-0.13918571050254655</v>
      </c>
      <c r="AS23" s="43">
        <f t="shared" si="11"/>
        <v>-7.705094469124365</v>
      </c>
      <c r="AT23" s="44"/>
    </row>
    <row r="24" spans="1:46" x14ac:dyDescent="0.2">
      <c r="A24" t="s">
        <v>164</v>
      </c>
      <c r="B24">
        <v>22.8</v>
      </c>
      <c r="C24">
        <v>18.43</v>
      </c>
      <c r="D24">
        <v>5.19</v>
      </c>
      <c r="E24">
        <v>1.65</v>
      </c>
      <c r="F24">
        <v>0.97</v>
      </c>
      <c r="G24">
        <v>26.54</v>
      </c>
      <c r="H24">
        <v>19.21</v>
      </c>
      <c r="I24">
        <v>15.36</v>
      </c>
      <c r="J24">
        <v>4.1500000000000004</v>
      </c>
      <c r="K24">
        <v>3.98</v>
      </c>
      <c r="L24">
        <v>-0.17</v>
      </c>
      <c r="M24">
        <v>-7.0000000000000007E-2</v>
      </c>
      <c r="N24">
        <v>0.8</v>
      </c>
      <c r="O24">
        <v>3.63</v>
      </c>
      <c r="P24">
        <v>-2.19</v>
      </c>
      <c r="Q24">
        <v>1.91</v>
      </c>
      <c r="R24">
        <v>31.78</v>
      </c>
      <c r="S24">
        <v>18.61</v>
      </c>
      <c r="T24">
        <v>28.36</v>
      </c>
      <c r="U24">
        <v>0.59</v>
      </c>
      <c r="V24">
        <v>0.42</v>
      </c>
      <c r="W24">
        <v>1.21</v>
      </c>
      <c r="X24">
        <v>11.02</v>
      </c>
      <c r="Y24">
        <v>86.99</v>
      </c>
      <c r="Z24" s="17">
        <v>5928658.79</v>
      </c>
      <c r="AA24">
        <v>13.82</v>
      </c>
      <c r="AB24">
        <v>4.3899999999999997</v>
      </c>
      <c r="AC24">
        <v>0.04</v>
      </c>
      <c r="AD24">
        <v>2925433800</v>
      </c>
      <c r="AE24" s="43">
        <f t="shared" si="0"/>
        <v>5.9662030118404423E-2</v>
      </c>
      <c r="AF24" s="43"/>
      <c r="AH24" s="43">
        <f t="shared" si="1"/>
        <v>-0.55103508228840903</v>
      </c>
      <c r="AI24" s="43">
        <f t="shared" si="2"/>
        <v>-0.61614980873991765</v>
      </c>
      <c r="AJ24" s="43">
        <f t="shared" si="3"/>
        <v>-0.30328234803320997</v>
      </c>
      <c r="AK24" s="43">
        <f t="shared" si="4"/>
        <v>-0.20259041563965974</v>
      </c>
      <c r="AL24" s="43">
        <f t="shared" si="5"/>
        <v>-0.74689273400694856</v>
      </c>
      <c r="AM24" s="43">
        <f t="shared" si="6"/>
        <v>0.57110194417929727</v>
      </c>
      <c r="AN24" s="43">
        <f t="shared" si="7"/>
        <v>1.3283763072517694</v>
      </c>
      <c r="AO24" s="43">
        <f t="shared" si="8"/>
        <v>-0.35543535397941944</v>
      </c>
      <c r="AP24" s="43">
        <f t="shared" si="9"/>
        <v>0.79888773404209179</v>
      </c>
      <c r="AQ24" s="43">
        <f t="shared" si="10"/>
        <v>-0.50093387661182553</v>
      </c>
      <c r="AS24" s="43">
        <f t="shared" si="11"/>
        <v>4.2520693694679697</v>
      </c>
      <c r="AT24" s="44"/>
    </row>
    <row r="25" spans="1:46" x14ac:dyDescent="0.2">
      <c r="A25" t="s">
        <v>208</v>
      </c>
      <c r="B25">
        <v>18.72</v>
      </c>
      <c r="C25">
        <v>4.63</v>
      </c>
      <c r="D25">
        <v>4.8899999999999997</v>
      </c>
      <c r="E25">
        <v>0.56000000000000005</v>
      </c>
      <c r="F25">
        <v>0.37</v>
      </c>
      <c r="G25">
        <v>98.45</v>
      </c>
      <c r="H25">
        <v>258.95999999999998</v>
      </c>
      <c r="I25">
        <v>254.72</v>
      </c>
      <c r="J25">
        <v>4.8099999999999996</v>
      </c>
      <c r="K25">
        <v>7.92</v>
      </c>
      <c r="L25">
        <v>3.11</v>
      </c>
      <c r="M25">
        <v>0.36</v>
      </c>
      <c r="N25">
        <v>12.47</v>
      </c>
      <c r="O25">
        <v>169.62</v>
      </c>
      <c r="P25">
        <v>-0.4</v>
      </c>
      <c r="Q25">
        <v>1.03</v>
      </c>
      <c r="R25">
        <v>11.35</v>
      </c>
      <c r="S25">
        <v>7.55</v>
      </c>
      <c r="T25">
        <v>7.89</v>
      </c>
      <c r="U25">
        <v>0.67</v>
      </c>
      <c r="V25">
        <v>0.33</v>
      </c>
      <c r="W25">
        <v>0.03</v>
      </c>
      <c r="X25">
        <v>9.07</v>
      </c>
      <c r="Y25">
        <v>61.43</v>
      </c>
      <c r="Z25" s="17">
        <v>6499848.29</v>
      </c>
      <c r="AA25">
        <v>33.71</v>
      </c>
      <c r="AB25">
        <v>3.83</v>
      </c>
      <c r="AC25">
        <v>7.0000000000000007E-2</v>
      </c>
      <c r="AD25">
        <v>1912419362.8800001</v>
      </c>
      <c r="AE25" s="43">
        <f t="shared" si="0"/>
        <v>7.9602799934885227E-2</v>
      </c>
      <c r="AF25" s="43"/>
      <c r="AH25" s="43">
        <f t="shared" si="1"/>
        <v>-0.58441703289196167</v>
      </c>
      <c r="AI25" s="43">
        <f t="shared" si="2"/>
        <v>4.2846673178350888E-3</v>
      </c>
      <c r="AJ25" s="43">
        <f t="shared" si="3"/>
        <v>5.5971017743698299</v>
      </c>
      <c r="AK25" s="43">
        <f t="shared" si="4"/>
        <v>6.0145233956334385</v>
      </c>
      <c r="AL25" s="43">
        <f t="shared" si="5"/>
        <v>0.89830094402428762</v>
      </c>
      <c r="AM25" s="43">
        <f t="shared" si="6"/>
        <v>-0.61738374052736544</v>
      </c>
      <c r="AN25" s="43">
        <f t="shared" si="7"/>
        <v>-0.58147653879390004</v>
      </c>
      <c r="AO25" s="43">
        <f t="shared" si="8"/>
        <v>-0.49604990661529735</v>
      </c>
      <c r="AP25" s="43">
        <f t="shared" si="9"/>
        <v>0.25210752509787415</v>
      </c>
      <c r="AQ25" s="43">
        <f t="shared" si="10"/>
        <v>-0.48827141468435026</v>
      </c>
      <c r="AS25" s="43">
        <f t="shared" si="11"/>
        <v>10.338925345398769</v>
      </c>
      <c r="AT25" s="44"/>
    </row>
    <row r="26" spans="1:46" x14ac:dyDescent="0.2">
      <c r="A26" t="s">
        <v>195</v>
      </c>
      <c r="B26">
        <v>27.44</v>
      </c>
      <c r="C26">
        <v>0</v>
      </c>
      <c r="D26">
        <v>16.32</v>
      </c>
      <c r="E26">
        <v>5.37</v>
      </c>
      <c r="F26">
        <v>1.03</v>
      </c>
      <c r="G26">
        <v>23.11</v>
      </c>
      <c r="H26">
        <v>21.17</v>
      </c>
      <c r="I26">
        <v>12.03</v>
      </c>
      <c r="J26">
        <v>9.27</v>
      </c>
      <c r="K26">
        <v>12.06</v>
      </c>
      <c r="L26">
        <v>2.79</v>
      </c>
      <c r="M26">
        <v>1.62</v>
      </c>
      <c r="N26">
        <v>1.96</v>
      </c>
      <c r="O26">
        <v>6.11</v>
      </c>
      <c r="P26">
        <v>-1.59</v>
      </c>
      <c r="Q26">
        <v>1.91</v>
      </c>
      <c r="R26">
        <v>32.92</v>
      </c>
      <c r="S26">
        <v>6.29</v>
      </c>
      <c r="T26">
        <v>15.2</v>
      </c>
      <c r="U26">
        <v>0.19</v>
      </c>
      <c r="V26">
        <v>0.81</v>
      </c>
      <c r="W26">
        <v>0.52</v>
      </c>
      <c r="X26">
        <v>11.96</v>
      </c>
      <c r="Y26">
        <v>13.73</v>
      </c>
      <c r="Z26" s="17">
        <v>7151528.6399999997</v>
      </c>
      <c r="AA26">
        <v>5.1100000000000003</v>
      </c>
      <c r="AB26">
        <v>1.68</v>
      </c>
      <c r="AC26">
        <v>0.24</v>
      </c>
      <c r="AD26">
        <v>2919590867.2199998</v>
      </c>
      <c r="AE26" s="43">
        <f t="shared" si="0"/>
        <v>1.188638018936635</v>
      </c>
      <c r="AF26" s="43"/>
      <c r="AH26" s="43">
        <f t="shared" si="1"/>
        <v>0.68743528510339047</v>
      </c>
      <c r="AI26" s="43">
        <f t="shared" si="2"/>
        <v>0.65621327921608297</v>
      </c>
      <c r="AJ26" s="43">
        <f t="shared" si="3"/>
        <v>-0.25504563112013401</v>
      </c>
      <c r="AK26" s="43">
        <f t="shared" si="4"/>
        <v>-0.28908351804415261</v>
      </c>
      <c r="AL26" s="43">
        <f t="shared" si="5"/>
        <v>0.73779424372855729</v>
      </c>
      <c r="AM26" s="43">
        <f t="shared" si="6"/>
        <v>0.63741979442724617</v>
      </c>
      <c r="AN26" s="43">
        <f t="shared" si="7"/>
        <v>0.10054712044370831</v>
      </c>
      <c r="AO26" s="43">
        <f t="shared" si="8"/>
        <v>-0.2876519286062269</v>
      </c>
      <c r="AP26" s="43">
        <f t="shared" si="9"/>
        <v>-0.76829216060788452</v>
      </c>
      <c r="AQ26" s="43">
        <f t="shared" si="10"/>
        <v>0.21597001461254528</v>
      </c>
      <c r="AS26" s="43">
        <f t="shared" si="11"/>
        <v>-3.1595191461680199</v>
      </c>
      <c r="AT26" s="44"/>
    </row>
    <row r="27" spans="1:46" x14ac:dyDescent="0.2">
      <c r="A27" t="s">
        <v>128</v>
      </c>
      <c r="B27">
        <v>12.01</v>
      </c>
      <c r="C27">
        <v>11.22</v>
      </c>
      <c r="D27">
        <v>4.49</v>
      </c>
      <c r="E27">
        <v>1.34</v>
      </c>
      <c r="F27">
        <v>0.21</v>
      </c>
      <c r="G27">
        <v>44.24</v>
      </c>
      <c r="H27">
        <v>31.95</v>
      </c>
      <c r="I27">
        <v>14.91</v>
      </c>
      <c r="J27">
        <v>2.1</v>
      </c>
      <c r="K27">
        <v>6.06</v>
      </c>
      <c r="L27">
        <v>3.97</v>
      </c>
      <c r="M27">
        <v>2.54</v>
      </c>
      <c r="N27">
        <v>0.67</v>
      </c>
      <c r="O27">
        <v>1.02</v>
      </c>
      <c r="P27">
        <v>-0.33</v>
      </c>
      <c r="Q27">
        <v>2.25</v>
      </c>
      <c r="R27">
        <v>29.87</v>
      </c>
      <c r="S27">
        <v>4.62</v>
      </c>
      <c r="T27">
        <v>9.7200000000000006</v>
      </c>
      <c r="U27">
        <v>0.15</v>
      </c>
      <c r="V27">
        <v>0.85</v>
      </c>
      <c r="W27">
        <v>0.31</v>
      </c>
      <c r="X27">
        <v>23.01</v>
      </c>
      <c r="Y27">
        <v>89.42</v>
      </c>
      <c r="Z27" s="17">
        <v>39353403.109999999</v>
      </c>
      <c r="AA27">
        <v>8.9499999999999993</v>
      </c>
      <c r="AB27">
        <v>2.67</v>
      </c>
      <c r="AC27">
        <v>0.02</v>
      </c>
      <c r="AD27">
        <v>4365740136.3000002</v>
      </c>
      <c r="AE27" s="43">
        <f t="shared" si="0"/>
        <v>5.0212480429434131E-2</v>
      </c>
      <c r="AF27" s="43"/>
      <c r="AH27" s="43">
        <f t="shared" si="1"/>
        <v>-0.62892630036336494</v>
      </c>
      <c r="AI27" s="43">
        <f t="shared" si="2"/>
        <v>-0.28861079599876904</v>
      </c>
      <c r="AJ27" s="43">
        <f t="shared" si="3"/>
        <v>1.0256311901783666E-2</v>
      </c>
      <c r="AK27" s="43">
        <f t="shared" si="4"/>
        <v>-0.21427867272134793</v>
      </c>
      <c r="AL27" s="43">
        <f t="shared" si="5"/>
        <v>1.3296627010690631</v>
      </c>
      <c r="AM27" s="43">
        <f t="shared" si="6"/>
        <v>0.45999045823755835</v>
      </c>
      <c r="AN27" s="43">
        <f t="shared" si="7"/>
        <v>-0.4107373737590404</v>
      </c>
      <c r="AO27" s="43">
        <f t="shared" si="8"/>
        <v>0.50916386966374838</v>
      </c>
      <c r="AP27" s="43">
        <f t="shared" si="9"/>
        <v>0.85087035954030987</v>
      </c>
      <c r="AQ27" s="43">
        <f t="shared" si="10"/>
        <v>-0.506934375302176</v>
      </c>
      <c r="AS27" s="43">
        <f t="shared" si="11"/>
        <v>1.3000737234582589</v>
      </c>
      <c r="AT27" s="44"/>
    </row>
    <row r="28" spans="1:46" x14ac:dyDescent="0.2">
      <c r="A28" t="s">
        <v>106</v>
      </c>
      <c r="B28">
        <v>8.92</v>
      </c>
      <c r="C28">
        <v>4.04</v>
      </c>
      <c r="D28">
        <v>5.83</v>
      </c>
      <c r="E28">
        <v>0.72</v>
      </c>
      <c r="F28">
        <v>0.21</v>
      </c>
      <c r="G28">
        <v>24.01</v>
      </c>
      <c r="H28">
        <v>15.46</v>
      </c>
      <c r="I28">
        <v>10.28</v>
      </c>
      <c r="J28">
        <v>3.87</v>
      </c>
      <c r="K28">
        <v>8.17</v>
      </c>
      <c r="L28">
        <v>4.29</v>
      </c>
      <c r="M28">
        <v>0.79</v>
      </c>
      <c r="N28">
        <v>0.6</v>
      </c>
      <c r="O28">
        <v>0.68</v>
      </c>
      <c r="P28">
        <v>-0.4</v>
      </c>
      <c r="Q28">
        <v>2.71</v>
      </c>
      <c r="R28">
        <v>12.28</v>
      </c>
      <c r="S28">
        <v>3.54</v>
      </c>
      <c r="T28">
        <v>6.39</v>
      </c>
      <c r="U28">
        <v>0.28999999999999998</v>
      </c>
      <c r="V28">
        <v>0.69</v>
      </c>
      <c r="W28">
        <v>0.34</v>
      </c>
      <c r="X28">
        <v>10.87</v>
      </c>
      <c r="Y28">
        <v>5.83</v>
      </c>
      <c r="Z28" s="17">
        <v>68628429.569999993</v>
      </c>
      <c r="AA28">
        <v>12.46</v>
      </c>
      <c r="AB28">
        <v>1.53</v>
      </c>
      <c r="AC28">
        <v>0.22</v>
      </c>
      <c r="AD28">
        <v>4286274838.4299998</v>
      </c>
      <c r="AE28" s="43">
        <f t="shared" si="0"/>
        <v>1</v>
      </c>
      <c r="AF28" s="43"/>
      <c r="AH28" s="43">
        <f t="shared" si="1"/>
        <v>-0.47982025433416364</v>
      </c>
      <c r="AI28" s="43">
        <f t="shared" si="2"/>
        <v>4.3652337118453913E-2</v>
      </c>
      <c r="AJ28" s="43">
        <f t="shared" si="3"/>
        <v>-0.39557198498424817</v>
      </c>
      <c r="AK28" s="43">
        <f t="shared" si="4"/>
        <v>-0.33453785113960682</v>
      </c>
      <c r="AL28" s="43">
        <f t="shared" si="5"/>
        <v>1.4901694013647935</v>
      </c>
      <c r="AM28" s="43">
        <f t="shared" si="6"/>
        <v>-0.56328233637772296</v>
      </c>
      <c r="AN28" s="43">
        <f t="shared" si="7"/>
        <v>-0.72142667406837513</v>
      </c>
      <c r="AO28" s="43">
        <f t="shared" si="8"/>
        <v>-0.36625185802833315</v>
      </c>
      <c r="AP28" s="43">
        <f t="shared" si="9"/>
        <v>-0.93728917354447761</v>
      </c>
      <c r="AQ28" s="43">
        <f t="shared" si="10"/>
        <v>9.6184181124545756E-2</v>
      </c>
      <c r="AS28" s="43">
        <f t="shared" si="11"/>
        <v>-4.4685455434163925</v>
      </c>
      <c r="AT28" s="44"/>
    </row>
    <row r="29" spans="1:46" x14ac:dyDescent="0.2">
      <c r="A29" t="s">
        <v>243</v>
      </c>
      <c r="B29">
        <v>4.6100000000000003</v>
      </c>
      <c r="C29">
        <v>6.18</v>
      </c>
      <c r="D29">
        <v>11.17</v>
      </c>
      <c r="E29">
        <v>0.49</v>
      </c>
      <c r="F29">
        <v>0.3</v>
      </c>
      <c r="G29">
        <v>34.35</v>
      </c>
      <c r="H29">
        <v>8.98</v>
      </c>
      <c r="I29">
        <v>6.96</v>
      </c>
      <c r="J29">
        <v>8.66</v>
      </c>
      <c r="K29">
        <v>7.42</v>
      </c>
      <c r="L29">
        <v>-1.24</v>
      </c>
      <c r="M29">
        <v>-7.0000000000000007E-2</v>
      </c>
      <c r="N29">
        <v>0.78</v>
      </c>
      <c r="O29">
        <v>0.54</v>
      </c>
      <c r="P29">
        <v>-1.52</v>
      </c>
      <c r="Q29">
        <v>3.37</v>
      </c>
      <c r="R29">
        <v>4.43</v>
      </c>
      <c r="S29">
        <v>2.71</v>
      </c>
      <c r="T29">
        <v>3.83</v>
      </c>
      <c r="U29">
        <v>0.61</v>
      </c>
      <c r="V29">
        <v>0.38</v>
      </c>
      <c r="W29">
        <v>0.39</v>
      </c>
      <c r="X29">
        <v>57.62</v>
      </c>
      <c r="Y29">
        <v>150.69999999999999</v>
      </c>
      <c r="Z29" s="17">
        <v>1646702.54</v>
      </c>
      <c r="AA29">
        <v>9.32</v>
      </c>
      <c r="AB29">
        <v>0.41</v>
      </c>
      <c r="AC29">
        <v>5.42</v>
      </c>
      <c r="AD29">
        <v>487621920.19999999</v>
      </c>
      <c r="AE29" s="43">
        <f t="shared" si="0"/>
        <v>7.4120769741207709E-2</v>
      </c>
      <c r="AF29" s="43"/>
      <c r="AH29" s="43">
        <f t="shared" si="1"/>
        <v>0.11437846640907168</v>
      </c>
      <c r="AI29" s="43">
        <f t="shared" si="2"/>
        <v>-7.4450672283402561E-2</v>
      </c>
      <c r="AJ29" s="43">
        <f t="shared" si="3"/>
        <v>-0.55504847763564213</v>
      </c>
      <c r="AK29" s="43">
        <f t="shared" si="4"/>
        <v>-0.42077121449783994</v>
      </c>
      <c r="AL29" s="43">
        <f t="shared" si="5"/>
        <v>-1.2835870131207971</v>
      </c>
      <c r="AM29" s="43">
        <f t="shared" si="6"/>
        <v>-1.0199447262429848</v>
      </c>
      <c r="AN29" s="43">
        <f t="shared" si="7"/>
        <v>-0.96027490493681256</v>
      </c>
      <c r="AO29" s="43">
        <f t="shared" si="8"/>
        <v>3.0048919038831001</v>
      </c>
      <c r="AP29" s="43">
        <f t="shared" si="9"/>
        <v>2.1617737712813763</v>
      </c>
      <c r="AQ29" s="43">
        <f t="shared" si="10"/>
        <v>-0.49175252395202462</v>
      </c>
      <c r="AS29" s="43">
        <f t="shared" si="11"/>
        <v>3.9460380947983493</v>
      </c>
      <c r="AT29" s="44"/>
    </row>
    <row r="30" spans="1:46" x14ac:dyDescent="0.2">
      <c r="A30" t="s">
        <v>76</v>
      </c>
      <c r="B30">
        <v>23.55</v>
      </c>
      <c r="C30">
        <v>3.17</v>
      </c>
      <c r="D30">
        <v>24.46</v>
      </c>
      <c r="E30">
        <v>2.1800000000000002</v>
      </c>
      <c r="F30">
        <v>1.32</v>
      </c>
      <c r="G30">
        <v>79.14</v>
      </c>
      <c r="H30">
        <v>53.45</v>
      </c>
      <c r="I30">
        <v>40.14</v>
      </c>
      <c r="J30">
        <v>18.37</v>
      </c>
      <c r="K30">
        <v>21.17</v>
      </c>
      <c r="L30">
        <v>2.8</v>
      </c>
      <c r="M30">
        <v>0.33</v>
      </c>
      <c r="N30">
        <v>9.82</v>
      </c>
      <c r="O30">
        <v>27.63</v>
      </c>
      <c r="P30">
        <v>-1.54</v>
      </c>
      <c r="Q30">
        <v>1.48</v>
      </c>
      <c r="R30">
        <v>8.92</v>
      </c>
      <c r="S30">
        <v>5.38</v>
      </c>
      <c r="T30">
        <v>7.68</v>
      </c>
      <c r="U30">
        <v>0.6</v>
      </c>
      <c r="V30">
        <v>0.4</v>
      </c>
      <c r="W30">
        <v>0.13</v>
      </c>
      <c r="X30">
        <v>3.03</v>
      </c>
      <c r="Y30">
        <v>13.14</v>
      </c>
      <c r="Z30" s="17">
        <v>96704520.890000001</v>
      </c>
      <c r="AA30">
        <v>10.79</v>
      </c>
      <c r="AB30">
        <v>0.96</v>
      </c>
      <c r="AC30">
        <v>-0.8</v>
      </c>
      <c r="AD30">
        <v>14183964258.75</v>
      </c>
      <c r="AE30" s="43">
        <f t="shared" si="0"/>
        <v>1.8614916286149163</v>
      </c>
      <c r="AF30" s="43"/>
      <c r="AH30" s="43">
        <f t="shared" si="1"/>
        <v>1.5931988781464497</v>
      </c>
      <c r="AI30" s="43">
        <f t="shared" si="2"/>
        <v>2.090771166750633</v>
      </c>
      <c r="AJ30" s="43">
        <f t="shared" si="3"/>
        <v>0.53938356375440266</v>
      </c>
      <c r="AK30" s="43">
        <f t="shared" si="4"/>
        <v>0.44104294099197205</v>
      </c>
      <c r="AL30" s="43">
        <f t="shared" si="5"/>
        <v>0.74281007811279876</v>
      </c>
      <c r="AM30" s="43">
        <f t="shared" si="6"/>
        <v>-0.75874547395062486</v>
      </c>
      <c r="AN30" s="43">
        <f t="shared" si="7"/>
        <v>-0.60106955773232662</v>
      </c>
      <c r="AO30" s="43">
        <f t="shared" si="8"/>
        <v>-0.93159446965155535</v>
      </c>
      <c r="AP30" s="43">
        <f t="shared" si="9"/>
        <v>-0.78091345651074384</v>
      </c>
      <c r="AQ30" s="43">
        <f t="shared" si="10"/>
        <v>0.64323452314089058</v>
      </c>
      <c r="AS30" s="43">
        <f t="shared" si="11"/>
        <v>-7.1619110992496484</v>
      </c>
      <c r="AT30" s="44"/>
    </row>
    <row r="31" spans="1:46" x14ac:dyDescent="0.2">
      <c r="A31" t="s">
        <v>172</v>
      </c>
      <c r="B31">
        <v>15.1</v>
      </c>
      <c r="C31">
        <v>10.86</v>
      </c>
      <c r="D31">
        <v>3.59</v>
      </c>
      <c r="E31">
        <v>0.65</v>
      </c>
      <c r="F31">
        <v>0.17</v>
      </c>
      <c r="G31">
        <v>12.85</v>
      </c>
      <c r="H31">
        <v>9.9700000000000006</v>
      </c>
      <c r="I31">
        <v>4.3499999999999996</v>
      </c>
      <c r="J31">
        <v>1.57</v>
      </c>
      <c r="K31">
        <v>4.4800000000000004</v>
      </c>
      <c r="L31">
        <v>2.91</v>
      </c>
      <c r="M31">
        <v>1.2</v>
      </c>
      <c r="N31">
        <v>0.16</v>
      </c>
      <c r="O31">
        <v>1.32</v>
      </c>
      <c r="P31">
        <v>-0.35</v>
      </c>
      <c r="Q31">
        <v>1.34</v>
      </c>
      <c r="R31">
        <v>17.95</v>
      </c>
      <c r="S31">
        <v>4.7699999999999996</v>
      </c>
      <c r="T31">
        <v>11.76</v>
      </c>
      <c r="U31">
        <v>0.27</v>
      </c>
      <c r="V31">
        <v>0.71</v>
      </c>
      <c r="W31">
        <v>1.0900000000000001</v>
      </c>
      <c r="X31">
        <v>14.96</v>
      </c>
      <c r="Y31">
        <v>97.43</v>
      </c>
      <c r="Z31" s="17">
        <v>23168866.18</v>
      </c>
      <c r="AA31">
        <v>23.4</v>
      </c>
      <c r="AB31">
        <v>4.2</v>
      </c>
      <c r="AC31">
        <v>-0.01</v>
      </c>
      <c r="AD31">
        <v>2321165975.0999999</v>
      </c>
      <c r="AE31" s="43">
        <f t="shared" si="0"/>
        <v>3.6846967053269009E-2</v>
      </c>
      <c r="AF31" s="43"/>
      <c r="AH31" s="43">
        <f t="shared" si="1"/>
        <v>-0.72907215217402266</v>
      </c>
      <c r="AI31" s="43">
        <f t="shared" si="2"/>
        <v>-0.53741446913867985</v>
      </c>
      <c r="AJ31" s="43">
        <f t="shared" si="3"/>
        <v>-0.53068401348056804</v>
      </c>
      <c r="AK31" s="43">
        <f t="shared" si="4"/>
        <v>-0.48856310557163163</v>
      </c>
      <c r="AL31" s="43">
        <f t="shared" si="5"/>
        <v>0.79798425633945624</v>
      </c>
      <c r="AM31" s="43">
        <f t="shared" si="6"/>
        <v>-0.23343829172345099</v>
      </c>
      <c r="AN31" s="43">
        <f t="shared" si="7"/>
        <v>-0.22040518978575444</v>
      </c>
      <c r="AO31" s="43">
        <f t="shared" si="8"/>
        <v>-7.1321847627953086E-2</v>
      </c>
      <c r="AP31" s="43">
        <f t="shared" si="9"/>
        <v>1.022220495441843</v>
      </c>
      <c r="AQ31" s="43">
        <f t="shared" si="10"/>
        <v>-0.5154215252880795</v>
      </c>
      <c r="AS31" s="43">
        <f t="shared" si="11"/>
        <v>0.46173193751381059</v>
      </c>
      <c r="AT31" s="44"/>
    </row>
    <row r="32" spans="1:46" x14ac:dyDescent="0.2">
      <c r="A32" t="s">
        <v>205</v>
      </c>
      <c r="B32">
        <v>9.69</v>
      </c>
      <c r="C32">
        <v>2.94</v>
      </c>
      <c r="D32">
        <v>12.72</v>
      </c>
      <c r="E32">
        <v>4.53</v>
      </c>
      <c r="F32">
        <v>2.74</v>
      </c>
      <c r="G32">
        <v>61.98</v>
      </c>
      <c r="H32">
        <v>30.51</v>
      </c>
      <c r="I32">
        <v>23.49</v>
      </c>
      <c r="J32">
        <v>9.7899999999999991</v>
      </c>
      <c r="K32">
        <v>9.1999999999999993</v>
      </c>
      <c r="L32">
        <v>-0.6</v>
      </c>
      <c r="M32">
        <v>-0.28000000000000003</v>
      </c>
      <c r="N32">
        <v>2.99</v>
      </c>
      <c r="O32">
        <v>-207.44</v>
      </c>
      <c r="P32">
        <v>-3.88</v>
      </c>
      <c r="Q32">
        <v>0.96</v>
      </c>
      <c r="R32">
        <v>35.65</v>
      </c>
      <c r="S32">
        <v>21.52</v>
      </c>
      <c r="T32">
        <v>30.59</v>
      </c>
      <c r="U32">
        <v>0.6</v>
      </c>
      <c r="V32">
        <v>0.39</v>
      </c>
      <c r="W32">
        <v>0.92</v>
      </c>
      <c r="X32">
        <v>6.18</v>
      </c>
      <c r="Y32">
        <v>14.93</v>
      </c>
      <c r="Z32" s="17">
        <v>9477577.6400000006</v>
      </c>
      <c r="AA32">
        <v>2.14</v>
      </c>
      <c r="AB32">
        <v>0.76</v>
      </c>
      <c r="AC32">
        <v>1.31</v>
      </c>
      <c r="AD32">
        <v>5508433631.0699997</v>
      </c>
      <c r="AE32" s="43">
        <f t="shared" si="0"/>
        <v>0.85197588747488284</v>
      </c>
      <c r="AF32" s="43"/>
      <c r="AH32" s="43">
        <f t="shared" si="1"/>
        <v>0.28685187786075994</v>
      </c>
      <c r="AI32" s="43">
        <f t="shared" si="2"/>
        <v>0.20584713669700339</v>
      </c>
      <c r="AJ32" s="43">
        <f t="shared" si="3"/>
        <v>-2.5182908687414938E-2</v>
      </c>
      <c r="AK32" s="43">
        <f t="shared" si="4"/>
        <v>8.5774289695075539E-3</v>
      </c>
      <c r="AL32" s="43">
        <f t="shared" si="5"/>
        <v>-0.96257361252933638</v>
      </c>
      <c r="AM32" s="43">
        <f t="shared" si="6"/>
        <v>0.79623359370522884</v>
      </c>
      <c r="AN32" s="43">
        <f t="shared" si="7"/>
        <v>1.5364355083598222</v>
      </c>
      <c r="AO32" s="43">
        <f t="shared" si="8"/>
        <v>-0.7044478846243678</v>
      </c>
      <c r="AP32" s="43">
        <f t="shared" si="9"/>
        <v>-0.74262172826308548</v>
      </c>
      <c r="AQ32" s="43">
        <f t="shared" si="10"/>
        <v>2.1883270804114317E-3</v>
      </c>
      <c r="AS32" s="43">
        <f t="shared" si="11"/>
        <v>1.3366802803508522</v>
      </c>
      <c r="AT32" s="44"/>
    </row>
    <row r="33" spans="1:46" x14ac:dyDescent="0.2">
      <c r="A33" t="s">
        <v>219</v>
      </c>
      <c r="B33">
        <v>20.5</v>
      </c>
      <c r="C33">
        <v>2.0099999999999998</v>
      </c>
      <c r="D33">
        <v>11.81</v>
      </c>
      <c r="E33">
        <v>2.91</v>
      </c>
      <c r="F33">
        <v>1.1299999999999999</v>
      </c>
      <c r="G33">
        <v>31.37</v>
      </c>
      <c r="H33">
        <v>18.809999999999999</v>
      </c>
      <c r="I33">
        <v>11.09</v>
      </c>
      <c r="J33">
        <v>6.96</v>
      </c>
      <c r="K33">
        <v>7.18</v>
      </c>
      <c r="L33">
        <v>0.22</v>
      </c>
      <c r="M33">
        <v>0.09</v>
      </c>
      <c r="N33">
        <v>1.31</v>
      </c>
      <c r="O33">
        <v>36.020000000000003</v>
      </c>
      <c r="P33">
        <v>-1.72</v>
      </c>
      <c r="Q33">
        <v>1.1000000000000001</v>
      </c>
      <c r="R33">
        <v>24.66</v>
      </c>
      <c r="S33">
        <v>9.57</v>
      </c>
      <c r="T33">
        <v>23.69</v>
      </c>
      <c r="U33">
        <v>0.39</v>
      </c>
      <c r="V33">
        <v>0.61</v>
      </c>
      <c r="W33">
        <v>0.86</v>
      </c>
      <c r="X33">
        <v>17.16</v>
      </c>
      <c r="Y33">
        <v>17.2</v>
      </c>
      <c r="Z33" s="17">
        <v>9085700.7100000009</v>
      </c>
      <c r="AA33">
        <v>7.04</v>
      </c>
      <c r="AB33">
        <v>1.74</v>
      </c>
      <c r="AC33">
        <v>0.28999999999999998</v>
      </c>
      <c r="AD33">
        <v>2685061197.5</v>
      </c>
      <c r="AE33" s="43">
        <f t="shared" si="0"/>
        <v>0.68662790697674425</v>
      </c>
      <c r="AF33" s="43"/>
      <c r="AH33" s="43">
        <f t="shared" si="1"/>
        <v>0.18559329436331717</v>
      </c>
      <c r="AI33" s="43">
        <f t="shared" si="2"/>
        <v>-0.11224363529199667</v>
      </c>
      <c r="AJ33" s="43">
        <f t="shared" si="3"/>
        <v>-0.3131265759746541</v>
      </c>
      <c r="AK33" s="43">
        <f t="shared" si="4"/>
        <v>-0.31349898839256801</v>
      </c>
      <c r="AL33" s="43">
        <f t="shared" si="5"/>
        <v>-0.55127519302152728</v>
      </c>
      <c r="AM33" s="43">
        <f t="shared" si="6"/>
        <v>0.15690624789386215</v>
      </c>
      <c r="AN33" s="43">
        <f t="shared" si="7"/>
        <v>0.89266488609723726</v>
      </c>
      <c r="AO33" s="43">
        <f t="shared" si="8"/>
        <v>8.7320211756114319E-2</v>
      </c>
      <c r="AP33" s="43">
        <f t="shared" si="9"/>
        <v>-0.69406182707750752</v>
      </c>
      <c r="AQ33" s="43">
        <f t="shared" si="10"/>
        <v>-0.102808246628201</v>
      </c>
      <c r="AS33" s="43">
        <f t="shared" si="11"/>
        <v>0.3969377348808919</v>
      </c>
      <c r="AT33" s="44"/>
    </row>
    <row r="34" spans="1:46" x14ac:dyDescent="0.2">
      <c r="A34" t="s">
        <v>198</v>
      </c>
      <c r="B34">
        <v>4.5999999999999996</v>
      </c>
      <c r="C34">
        <v>0</v>
      </c>
      <c r="D34">
        <v>14.2</v>
      </c>
      <c r="E34">
        <v>0.97</v>
      </c>
      <c r="F34">
        <v>0.32</v>
      </c>
      <c r="G34">
        <v>32.06</v>
      </c>
      <c r="H34">
        <v>4.62</v>
      </c>
      <c r="I34">
        <v>1.86</v>
      </c>
      <c r="J34">
        <v>5.72</v>
      </c>
      <c r="K34">
        <v>7.38</v>
      </c>
      <c r="L34">
        <v>1.66</v>
      </c>
      <c r="M34">
        <v>0.28000000000000003</v>
      </c>
      <c r="N34">
        <v>0.26</v>
      </c>
      <c r="O34">
        <v>1.73</v>
      </c>
      <c r="P34">
        <v>-0.65</v>
      </c>
      <c r="Q34">
        <v>1.54</v>
      </c>
      <c r="R34">
        <v>6.81</v>
      </c>
      <c r="S34">
        <v>2.2200000000000002</v>
      </c>
      <c r="T34">
        <v>10.72</v>
      </c>
      <c r="U34">
        <v>0.33</v>
      </c>
      <c r="V34">
        <v>0.67</v>
      </c>
      <c r="W34">
        <v>1.19</v>
      </c>
      <c r="X34">
        <v>6.32</v>
      </c>
      <c r="Y34">
        <v>28.07</v>
      </c>
      <c r="Z34" s="17">
        <v>5075795.07</v>
      </c>
      <c r="AA34">
        <v>4.76</v>
      </c>
      <c r="AB34">
        <v>0.32</v>
      </c>
      <c r="AC34">
        <v>1.46</v>
      </c>
      <c r="AD34">
        <v>2041392885.2</v>
      </c>
      <c r="AE34" s="43">
        <f t="shared" si="0"/>
        <v>0.50587816173851086</v>
      </c>
      <c r="AF34" s="43"/>
      <c r="AH34" s="43">
        <f t="shared" si="1"/>
        <v>0.45153616750495235</v>
      </c>
      <c r="AI34" s="43">
        <f t="shared" si="2"/>
        <v>-8.0749499451501575E-2</v>
      </c>
      <c r="AJ34" s="43">
        <f t="shared" si="3"/>
        <v>-0.66235056219738253</v>
      </c>
      <c r="AK34" s="43">
        <f t="shared" si="4"/>
        <v>-0.55323812809030659</v>
      </c>
      <c r="AL34" s="43">
        <f t="shared" si="5"/>
        <v>0.17100495830925938</v>
      </c>
      <c r="AM34" s="43">
        <f t="shared" si="6"/>
        <v>-0.88149167046217947</v>
      </c>
      <c r="AN34" s="43">
        <f t="shared" si="7"/>
        <v>-0.31743728357605705</v>
      </c>
      <c r="AO34" s="43">
        <f t="shared" si="8"/>
        <v>-0.6943524808453817</v>
      </c>
      <c r="AP34" s="43">
        <f t="shared" si="9"/>
        <v>-0.46153049408753688</v>
      </c>
      <c r="AQ34" s="43">
        <f t="shared" si="10"/>
        <v>-0.21758499740280593</v>
      </c>
      <c r="AS34" s="43">
        <f t="shared" si="11"/>
        <v>-3.8946072482187484</v>
      </c>
      <c r="AT34" s="44"/>
    </row>
    <row r="35" spans="1:46" x14ac:dyDescent="0.2">
      <c r="A35" t="s">
        <v>212</v>
      </c>
      <c r="B35">
        <v>2.63</v>
      </c>
      <c r="C35">
        <v>1.41</v>
      </c>
      <c r="D35">
        <v>5.19</v>
      </c>
      <c r="E35">
        <v>0.85</v>
      </c>
      <c r="F35">
        <v>0.37</v>
      </c>
      <c r="G35">
        <v>10.16</v>
      </c>
      <c r="H35">
        <v>7.05</v>
      </c>
      <c r="I35">
        <v>13.23</v>
      </c>
      <c r="J35">
        <v>9.75</v>
      </c>
      <c r="K35">
        <v>13.65</v>
      </c>
      <c r="L35">
        <v>4.42</v>
      </c>
      <c r="M35">
        <v>0.39</v>
      </c>
      <c r="N35">
        <v>0.69</v>
      </c>
      <c r="O35">
        <v>1.6</v>
      </c>
      <c r="P35">
        <v>-0.79</v>
      </c>
      <c r="Q35">
        <v>1.79</v>
      </c>
      <c r="R35">
        <v>16.41</v>
      </c>
      <c r="S35">
        <v>7.16</v>
      </c>
      <c r="T35">
        <v>3.73</v>
      </c>
      <c r="U35">
        <v>0.44</v>
      </c>
      <c r="V35">
        <v>0.56000000000000005</v>
      </c>
      <c r="W35">
        <v>0.54</v>
      </c>
      <c r="X35">
        <v>6.33</v>
      </c>
      <c r="Y35">
        <v>16.920000000000002</v>
      </c>
      <c r="Z35" s="17">
        <v>7768928.5700000003</v>
      </c>
      <c r="AA35">
        <v>3.08</v>
      </c>
      <c r="AB35">
        <v>0.51</v>
      </c>
      <c r="AC35">
        <v>0.01</v>
      </c>
      <c r="AD35">
        <v>2357094239.5</v>
      </c>
      <c r="AE35" s="43">
        <f t="shared" si="0"/>
        <v>0.30673758865248224</v>
      </c>
      <c r="AF35" s="43"/>
      <c r="AH35" s="43">
        <f t="shared" si="1"/>
        <v>-0.55103508228840903</v>
      </c>
      <c r="AI35" s="43">
        <f t="shared" si="2"/>
        <v>0.90659165914801865</v>
      </c>
      <c r="AJ35" s="43">
        <f t="shared" si="3"/>
        <v>-0.60254687745310975</v>
      </c>
      <c r="AK35" s="43">
        <f t="shared" si="4"/>
        <v>-0.25791483249298397</v>
      </c>
      <c r="AL35" s="43">
        <f t="shared" si="5"/>
        <v>1.5553752483599339</v>
      </c>
      <c r="AM35" s="43">
        <f t="shared" si="6"/>
        <v>-0.32302556311103098</v>
      </c>
      <c r="AN35" s="43">
        <f t="shared" si="7"/>
        <v>-0.96960491395511084</v>
      </c>
      <c r="AO35" s="43">
        <f t="shared" si="8"/>
        <v>-0.69363138057545415</v>
      </c>
      <c r="AP35" s="43">
        <f t="shared" si="9"/>
        <v>-0.70005159462462718</v>
      </c>
      <c r="AQ35" s="43">
        <f t="shared" si="10"/>
        <v>-0.34403999127337159</v>
      </c>
      <c r="AS35" s="43">
        <f t="shared" si="11"/>
        <v>-5.1136669961584893</v>
      </c>
      <c r="AT35" s="44"/>
    </row>
    <row r="36" spans="1:46" x14ac:dyDescent="0.2">
      <c r="A36" t="s">
        <v>94</v>
      </c>
      <c r="B36">
        <v>5.83</v>
      </c>
      <c r="C36">
        <v>5.84</v>
      </c>
      <c r="D36">
        <v>4.7699999999999996</v>
      </c>
      <c r="E36">
        <v>0.75</v>
      </c>
      <c r="F36">
        <v>0.2</v>
      </c>
      <c r="G36">
        <v>21.95</v>
      </c>
      <c r="H36">
        <v>10.11</v>
      </c>
      <c r="I36">
        <v>4.66</v>
      </c>
      <c r="J36">
        <v>2.2000000000000002</v>
      </c>
      <c r="K36">
        <v>3.93</v>
      </c>
      <c r="L36">
        <v>1.73</v>
      </c>
      <c r="M36">
        <v>0.59</v>
      </c>
      <c r="N36">
        <v>0.22</v>
      </c>
      <c r="O36">
        <v>0.57999999999999996</v>
      </c>
      <c r="P36">
        <v>-1.3</v>
      </c>
      <c r="Q36">
        <v>1.69</v>
      </c>
      <c r="R36">
        <v>15.74</v>
      </c>
      <c r="S36">
        <v>4.18</v>
      </c>
      <c r="T36">
        <v>15.56</v>
      </c>
      <c r="U36">
        <v>0.27</v>
      </c>
      <c r="V36">
        <v>0.73</v>
      </c>
      <c r="W36">
        <v>0.9</v>
      </c>
      <c r="X36">
        <v>14.02</v>
      </c>
      <c r="Y36">
        <v>81.349999999999994</v>
      </c>
      <c r="Z36" s="17">
        <v>20815030.609999999</v>
      </c>
      <c r="AA36">
        <v>7.77</v>
      </c>
      <c r="AB36">
        <v>1.22</v>
      </c>
      <c r="AC36">
        <v>-0.17</v>
      </c>
      <c r="AD36">
        <v>826694000</v>
      </c>
      <c r="AE36" s="43">
        <f t="shared" si="0"/>
        <v>5.8635525507068222E-2</v>
      </c>
      <c r="AF36" s="43"/>
      <c r="AH36" s="43">
        <f t="shared" si="1"/>
        <v>-0.59776981313338273</v>
      </c>
      <c r="AI36" s="43">
        <f t="shared" si="2"/>
        <v>-0.62402334270004134</v>
      </c>
      <c r="AJ36" s="43">
        <f t="shared" si="3"/>
        <v>-0.52723853370106266</v>
      </c>
      <c r="AK36" s="43">
        <f t="shared" si="4"/>
        <v>-0.48051119513757978</v>
      </c>
      <c r="AL36" s="43">
        <f t="shared" si="5"/>
        <v>0.20611579899895044</v>
      </c>
      <c r="AM36" s="43">
        <f t="shared" si="6"/>
        <v>-0.36200184351991321</v>
      </c>
      <c r="AN36" s="43">
        <f t="shared" si="7"/>
        <v>0.13413515290958244</v>
      </c>
      <c r="AO36" s="43">
        <f t="shared" si="8"/>
        <v>-0.13910527300114564</v>
      </c>
      <c r="AP36" s="43">
        <f t="shared" si="9"/>
        <v>0.67823670202153674</v>
      </c>
      <c r="AQ36" s="43">
        <f t="shared" si="10"/>
        <v>-0.50158571080273429</v>
      </c>
      <c r="AS36" s="43">
        <f t="shared" si="11"/>
        <v>0.82077807720862583</v>
      </c>
      <c r="AT36" s="44"/>
    </row>
    <row r="37" spans="1:46" x14ac:dyDescent="0.2">
      <c r="A37" t="s">
        <v>149</v>
      </c>
      <c r="B37">
        <v>7.46</v>
      </c>
      <c r="C37">
        <v>9.76</v>
      </c>
      <c r="D37">
        <v>4.93</v>
      </c>
      <c r="E37">
        <v>2.57</v>
      </c>
      <c r="F37">
        <v>0.5</v>
      </c>
      <c r="G37">
        <v>43.9</v>
      </c>
      <c r="H37">
        <v>15.91</v>
      </c>
      <c r="I37">
        <v>10.56</v>
      </c>
      <c r="J37">
        <v>3.27</v>
      </c>
      <c r="K37">
        <v>4.84</v>
      </c>
      <c r="L37">
        <v>1.57</v>
      </c>
      <c r="M37">
        <v>1.24</v>
      </c>
      <c r="N37">
        <v>0.52</v>
      </c>
      <c r="O37">
        <v>3.58</v>
      </c>
      <c r="P37">
        <v>-0.96</v>
      </c>
      <c r="Q37">
        <v>1.42</v>
      </c>
      <c r="R37">
        <v>52.24</v>
      </c>
      <c r="S37">
        <v>10.24</v>
      </c>
      <c r="T37">
        <v>26.6</v>
      </c>
      <c r="U37">
        <v>0.2</v>
      </c>
      <c r="V37">
        <v>0.8</v>
      </c>
      <c r="W37">
        <v>0.97</v>
      </c>
      <c r="X37">
        <v>13.47</v>
      </c>
      <c r="Y37">
        <v>151.4</v>
      </c>
      <c r="Z37" s="17">
        <v>4779481.93</v>
      </c>
      <c r="AA37">
        <v>2.9</v>
      </c>
      <c r="AB37">
        <v>1.51</v>
      </c>
      <c r="AC37">
        <v>0.11</v>
      </c>
      <c r="AD37">
        <v>1051762169.5599999</v>
      </c>
      <c r="AE37" s="43">
        <f t="shared" si="0"/>
        <v>3.2562747688243063E-2</v>
      </c>
      <c r="AF37" s="43"/>
      <c r="AH37" s="43">
        <f t="shared" si="1"/>
        <v>-0.57996610614482136</v>
      </c>
      <c r="AI37" s="43">
        <f t="shared" si="2"/>
        <v>-0.48072502462578887</v>
      </c>
      <c r="AJ37" s="43">
        <f t="shared" si="3"/>
        <v>-0.38449722855012358</v>
      </c>
      <c r="AK37" s="43">
        <f t="shared" si="4"/>
        <v>-0.32726515784433413</v>
      </c>
      <c r="AL37" s="43">
        <f t="shared" si="5"/>
        <v>0.1258624488510853</v>
      </c>
      <c r="AM37" s="43">
        <f t="shared" si="6"/>
        <v>1.7613328354714324</v>
      </c>
      <c r="AN37" s="43">
        <f t="shared" si="7"/>
        <v>1.1641681485297188</v>
      </c>
      <c r="AO37" s="43">
        <f t="shared" si="8"/>
        <v>-0.17876578784716243</v>
      </c>
      <c r="AP37" s="43">
        <f t="shared" si="9"/>
        <v>2.1767481901491763</v>
      </c>
      <c r="AQ37" s="43">
        <f t="shared" si="10"/>
        <v>-0.51814202028891732</v>
      </c>
      <c r="AS37" s="43">
        <f t="shared" si="11"/>
        <v>5.6646917021171488</v>
      </c>
      <c r="AT37" s="44"/>
    </row>
    <row r="38" spans="1:46" x14ac:dyDescent="0.2">
      <c r="A38" t="s">
        <v>139</v>
      </c>
      <c r="B38">
        <v>17.739999999999998</v>
      </c>
      <c r="C38">
        <v>6.55</v>
      </c>
      <c r="D38">
        <v>4.38</v>
      </c>
      <c r="E38">
        <v>0.66</v>
      </c>
      <c r="F38">
        <v>0.34</v>
      </c>
      <c r="G38">
        <v>59.89</v>
      </c>
      <c r="H38">
        <v>36.04</v>
      </c>
      <c r="I38">
        <v>22.71</v>
      </c>
      <c r="J38">
        <v>2.76</v>
      </c>
      <c r="K38">
        <v>4.38</v>
      </c>
      <c r="L38">
        <v>1.62</v>
      </c>
      <c r="M38">
        <v>0.39</v>
      </c>
      <c r="N38">
        <v>1</v>
      </c>
      <c r="O38">
        <v>4.05</v>
      </c>
      <c r="P38">
        <v>-0.42</v>
      </c>
      <c r="Q38">
        <v>1.94</v>
      </c>
      <c r="R38">
        <v>15.07</v>
      </c>
      <c r="S38">
        <v>7.83</v>
      </c>
      <c r="T38">
        <v>11.65</v>
      </c>
      <c r="U38">
        <v>0.52</v>
      </c>
      <c r="V38">
        <v>0.48</v>
      </c>
      <c r="W38">
        <v>0.34</v>
      </c>
      <c r="X38">
        <v>8.4</v>
      </c>
      <c r="Y38">
        <v>14.3</v>
      </c>
      <c r="Z38" s="17">
        <v>22864763.039999999</v>
      </c>
      <c r="AA38">
        <v>26.86</v>
      </c>
      <c r="AB38">
        <v>4.05</v>
      </c>
      <c r="AC38">
        <v>0.18</v>
      </c>
      <c r="AD38">
        <v>5361757181.4099998</v>
      </c>
      <c r="AE38" s="43">
        <f t="shared" si="0"/>
        <v>0.30629370629370628</v>
      </c>
      <c r="AF38" s="43"/>
      <c r="AH38" s="43">
        <f t="shared" si="1"/>
        <v>-0.64116634891800095</v>
      </c>
      <c r="AI38" s="43">
        <f t="shared" si="2"/>
        <v>-0.55316153705892745</v>
      </c>
      <c r="AJ38" s="43">
        <f t="shared" si="3"/>
        <v>0.11091354260304929</v>
      </c>
      <c r="AK38" s="43">
        <f t="shared" si="4"/>
        <v>-1.1682216638751979E-2</v>
      </c>
      <c r="AL38" s="43">
        <f t="shared" si="5"/>
        <v>0.15094162077229317</v>
      </c>
      <c r="AM38" s="43">
        <f t="shared" si="6"/>
        <v>-0.40097812392879545</v>
      </c>
      <c r="AN38" s="43">
        <f t="shared" si="7"/>
        <v>-0.23066819970588254</v>
      </c>
      <c r="AO38" s="43">
        <f t="shared" si="8"/>
        <v>-0.54436362470044519</v>
      </c>
      <c r="AP38" s="43">
        <f t="shared" si="9"/>
        <v>-0.75609870524410483</v>
      </c>
      <c r="AQ38" s="43">
        <f t="shared" si="10"/>
        <v>-0.34432185819826999</v>
      </c>
      <c r="AS38" s="43">
        <f t="shared" si="11"/>
        <v>-0.44516920421202566</v>
      </c>
      <c r="AT38" s="44"/>
    </row>
    <row r="39" spans="1:46" x14ac:dyDescent="0.2">
      <c r="A39" t="s">
        <v>122</v>
      </c>
      <c r="B39">
        <v>43.6</v>
      </c>
      <c r="C39">
        <v>5.56</v>
      </c>
      <c r="D39">
        <v>6.32</v>
      </c>
      <c r="E39">
        <v>1.97</v>
      </c>
      <c r="F39">
        <v>0.62</v>
      </c>
      <c r="G39">
        <v>36.69</v>
      </c>
      <c r="H39">
        <v>31.78</v>
      </c>
      <c r="I39">
        <v>17.739999999999998</v>
      </c>
      <c r="J39">
        <v>3.53</v>
      </c>
      <c r="K39">
        <v>4.25</v>
      </c>
      <c r="L39">
        <v>0.72</v>
      </c>
      <c r="M39">
        <v>0.4</v>
      </c>
      <c r="N39">
        <v>1.1200000000000001</v>
      </c>
      <c r="O39">
        <v>3.04</v>
      </c>
      <c r="P39">
        <v>-1.19</v>
      </c>
      <c r="Q39">
        <v>1.73</v>
      </c>
      <c r="R39">
        <v>31.18</v>
      </c>
      <c r="S39">
        <v>9.76</v>
      </c>
      <c r="T39">
        <v>25.2</v>
      </c>
      <c r="U39">
        <v>0.31</v>
      </c>
      <c r="V39">
        <v>0.67</v>
      </c>
      <c r="W39">
        <v>0.55000000000000004</v>
      </c>
      <c r="X39">
        <v>30.68</v>
      </c>
      <c r="Y39">
        <v>117.7</v>
      </c>
      <c r="Z39" s="17">
        <v>79162504</v>
      </c>
      <c r="AA39">
        <v>22.11</v>
      </c>
      <c r="AB39">
        <v>6.89</v>
      </c>
      <c r="AC39">
        <v>0.06</v>
      </c>
      <c r="AD39">
        <v>9267997994.3700008</v>
      </c>
      <c r="AE39" s="43">
        <f t="shared" si="0"/>
        <v>5.3695836873406969E-2</v>
      </c>
      <c r="AF39" s="43"/>
      <c r="AH39" s="43">
        <f t="shared" si="1"/>
        <v>-0.42529640168169447</v>
      </c>
      <c r="AI39" s="43">
        <f t="shared" si="2"/>
        <v>-0.57363272535524923</v>
      </c>
      <c r="AJ39" s="43">
        <f t="shared" si="3"/>
        <v>6.0725150266699801E-3</v>
      </c>
      <c r="AK39" s="43">
        <f t="shared" si="4"/>
        <v>-0.14077252262984202</v>
      </c>
      <c r="AL39" s="43">
        <f t="shared" si="5"/>
        <v>-0.30048347380944856</v>
      </c>
      <c r="AM39" s="43">
        <f t="shared" si="6"/>
        <v>0.53619781246985043</v>
      </c>
      <c r="AN39" s="43">
        <f t="shared" si="7"/>
        <v>1.033548022273542</v>
      </c>
      <c r="AO39" s="43">
        <f t="shared" si="8"/>
        <v>1.0622477766982015</v>
      </c>
      <c r="AP39" s="43">
        <f t="shared" si="9"/>
        <v>1.4558368817994052</v>
      </c>
      <c r="AQ39" s="43">
        <f t="shared" si="10"/>
        <v>-0.50472243119181481</v>
      </c>
      <c r="AS39" s="43">
        <f t="shared" si="11"/>
        <v>5.7572655176760339</v>
      </c>
      <c r="AT39" s="44"/>
    </row>
    <row r="40" spans="1:46" x14ac:dyDescent="0.2">
      <c r="A40" t="s">
        <v>165</v>
      </c>
      <c r="B40">
        <v>16.05</v>
      </c>
      <c r="C40">
        <v>0.41</v>
      </c>
      <c r="D40">
        <v>44.46</v>
      </c>
      <c r="E40">
        <v>1.81</v>
      </c>
      <c r="F40">
        <v>0.98</v>
      </c>
      <c r="G40">
        <v>39.630000000000003</v>
      </c>
      <c r="H40">
        <v>9.3800000000000008</v>
      </c>
      <c r="I40">
        <v>7.5</v>
      </c>
      <c r="J40">
        <v>35.57</v>
      </c>
      <c r="K40">
        <v>39.159999999999997</v>
      </c>
      <c r="L40">
        <v>3.59</v>
      </c>
      <c r="M40">
        <v>0.18</v>
      </c>
      <c r="N40">
        <v>3.34</v>
      </c>
      <c r="O40">
        <v>-61.91</v>
      </c>
      <c r="P40">
        <v>-1.1000000000000001</v>
      </c>
      <c r="Q40">
        <v>0.88</v>
      </c>
      <c r="R40">
        <v>4.08</v>
      </c>
      <c r="S40">
        <v>2.19</v>
      </c>
      <c r="T40">
        <v>3.27</v>
      </c>
      <c r="U40">
        <v>0.54</v>
      </c>
      <c r="V40">
        <v>0.46</v>
      </c>
      <c r="W40">
        <v>0.28999999999999998</v>
      </c>
      <c r="X40">
        <v>33.049999999999997</v>
      </c>
      <c r="Y40">
        <v>30.83</v>
      </c>
      <c r="Z40" s="17">
        <v>14443088.390000001</v>
      </c>
      <c r="AA40">
        <v>8.85</v>
      </c>
      <c r="AB40">
        <v>0.36</v>
      </c>
      <c r="AC40">
        <v>0.09</v>
      </c>
      <c r="AD40">
        <v>1411468650.5999999</v>
      </c>
      <c r="AE40" s="43">
        <f t="shared" si="0"/>
        <v>1.4421018488485242</v>
      </c>
      <c r="AF40" s="43"/>
      <c r="AH40" s="43">
        <f t="shared" si="1"/>
        <v>3.8186622517166198</v>
      </c>
      <c r="AI40" s="43">
        <f t="shared" si="2"/>
        <v>4.9236686856031628</v>
      </c>
      <c r="AJ40" s="43">
        <f t="shared" si="3"/>
        <v>-0.54520424969419812</v>
      </c>
      <c r="AK40" s="43">
        <f t="shared" si="4"/>
        <v>-0.40674530599981412</v>
      </c>
      <c r="AL40" s="43">
        <f t="shared" si="5"/>
        <v>1.1390609944678831</v>
      </c>
      <c r="AM40" s="43">
        <f t="shared" si="6"/>
        <v>-1.0403054697401624</v>
      </c>
      <c r="AN40" s="43">
        <f t="shared" si="7"/>
        <v>-1.0125229554392832</v>
      </c>
      <c r="AO40" s="43">
        <f t="shared" si="8"/>
        <v>1.2331485406710379</v>
      </c>
      <c r="AP40" s="43">
        <f t="shared" si="9"/>
        <v>-0.40248849969449929</v>
      </c>
      <c r="AQ40" s="43">
        <f t="shared" si="10"/>
        <v>0.3769204756924765</v>
      </c>
      <c r="AS40" s="43">
        <f t="shared" si="11"/>
        <v>-12.432430347377061</v>
      </c>
      <c r="AT40" s="44"/>
    </row>
    <row r="41" spans="1:46" x14ac:dyDescent="0.2">
      <c r="A41" t="s">
        <v>228</v>
      </c>
      <c r="B41">
        <v>13</v>
      </c>
      <c r="C41">
        <v>7.19</v>
      </c>
      <c r="D41">
        <v>8.0500000000000007</v>
      </c>
      <c r="E41">
        <v>1.23</v>
      </c>
      <c r="F41">
        <v>0.83</v>
      </c>
      <c r="G41">
        <v>18.18</v>
      </c>
      <c r="H41">
        <v>11.93</v>
      </c>
      <c r="I41">
        <v>10.5</v>
      </c>
      <c r="J41">
        <v>7.09</v>
      </c>
      <c r="K41">
        <v>6.89</v>
      </c>
      <c r="L41">
        <v>-0.2</v>
      </c>
      <c r="M41">
        <v>-0.03</v>
      </c>
      <c r="N41">
        <v>0.85</v>
      </c>
      <c r="O41">
        <v>2.89</v>
      </c>
      <c r="P41">
        <v>-1.6</v>
      </c>
      <c r="Q41">
        <v>2.5099999999999998</v>
      </c>
      <c r="R41">
        <v>15.23</v>
      </c>
      <c r="S41">
        <v>10.36</v>
      </c>
      <c r="T41">
        <v>12.08</v>
      </c>
      <c r="U41">
        <v>0.68</v>
      </c>
      <c r="V41">
        <v>0.32</v>
      </c>
      <c r="W41">
        <v>0.99</v>
      </c>
      <c r="X41">
        <v>1.74</v>
      </c>
      <c r="Y41">
        <v>50.44</v>
      </c>
      <c r="Z41" s="17">
        <v>2629210.79</v>
      </c>
      <c r="AA41">
        <v>10.6</v>
      </c>
      <c r="AB41">
        <v>1.61</v>
      </c>
      <c r="AC41">
        <v>0.19</v>
      </c>
      <c r="AD41">
        <v>845497341.14999998</v>
      </c>
      <c r="AE41" s="43">
        <f t="shared" si="0"/>
        <v>0.15959555908009518</v>
      </c>
      <c r="AF41" s="43"/>
      <c r="AH41" s="43">
        <f t="shared" si="1"/>
        <v>-0.23279381986787473</v>
      </c>
      <c r="AI41" s="43">
        <f t="shared" si="2"/>
        <v>-0.15791013226071451</v>
      </c>
      <c r="AJ41" s="43">
        <f t="shared" si="3"/>
        <v>-0.48244729656749213</v>
      </c>
      <c r="AK41" s="43">
        <f t="shared" si="4"/>
        <v>-0.32882359212189261</v>
      </c>
      <c r="AL41" s="43">
        <f t="shared" si="5"/>
        <v>-0.76194023715967329</v>
      </c>
      <c r="AM41" s="43">
        <f t="shared" si="6"/>
        <v>-0.39167035547294293</v>
      </c>
      <c r="AN41" s="43">
        <f t="shared" si="7"/>
        <v>-0.19054916092719973</v>
      </c>
      <c r="AO41" s="43">
        <f t="shared" si="8"/>
        <v>-1.024616404472213</v>
      </c>
      <c r="AP41" s="43">
        <f t="shared" si="9"/>
        <v>1.7009148873423637E-2</v>
      </c>
      <c r="AQ41" s="43">
        <f t="shared" si="10"/>
        <v>-0.43747571940919777</v>
      </c>
      <c r="AS41" s="43">
        <f t="shared" si="11"/>
        <v>-0.81097775199085653</v>
      </c>
      <c r="AT41" s="44"/>
    </row>
    <row r="42" spans="1:46" x14ac:dyDescent="0.2">
      <c r="A42" t="s">
        <v>203</v>
      </c>
      <c r="B42">
        <v>3.58</v>
      </c>
      <c r="C42">
        <v>6.14</v>
      </c>
      <c r="D42">
        <v>6.99</v>
      </c>
      <c r="E42">
        <v>0.54</v>
      </c>
      <c r="F42">
        <v>0.28999999999999998</v>
      </c>
      <c r="G42">
        <v>35.090000000000003</v>
      </c>
      <c r="H42">
        <v>18.149999999999999</v>
      </c>
      <c r="I42">
        <v>12.98</v>
      </c>
      <c r="J42">
        <v>5</v>
      </c>
      <c r="K42">
        <v>7.25</v>
      </c>
      <c r="L42">
        <v>2.25</v>
      </c>
      <c r="M42">
        <v>0.24</v>
      </c>
      <c r="N42">
        <v>0.91</v>
      </c>
      <c r="O42">
        <v>0.55000000000000004</v>
      </c>
      <c r="P42">
        <v>-1.06</v>
      </c>
      <c r="Q42">
        <v>3.72</v>
      </c>
      <c r="R42">
        <v>7.76</v>
      </c>
      <c r="S42">
        <v>4.17</v>
      </c>
      <c r="T42">
        <v>6.1</v>
      </c>
      <c r="U42">
        <v>0.54</v>
      </c>
      <c r="V42">
        <v>0.44</v>
      </c>
      <c r="W42">
        <v>0.32</v>
      </c>
      <c r="X42">
        <v>20.68</v>
      </c>
      <c r="Y42">
        <v>105.7</v>
      </c>
      <c r="Z42" s="17">
        <v>4607806.71</v>
      </c>
      <c r="AA42">
        <v>6.6</v>
      </c>
      <c r="AB42">
        <v>0.51</v>
      </c>
      <c r="AC42">
        <v>-0.15</v>
      </c>
      <c r="AD42">
        <v>668090786.03999996</v>
      </c>
      <c r="AE42" s="43">
        <f t="shared" si="0"/>
        <v>6.6130558183538315E-2</v>
      </c>
      <c r="AF42" s="43"/>
      <c r="AH42" s="43">
        <f t="shared" si="1"/>
        <v>-0.35074337866709376</v>
      </c>
      <c r="AI42" s="43">
        <f t="shared" si="2"/>
        <v>-0.10122068774782335</v>
      </c>
      <c r="AJ42" s="43">
        <f t="shared" si="3"/>
        <v>-0.32936955207803681</v>
      </c>
      <c r="AK42" s="43">
        <f t="shared" si="4"/>
        <v>-0.26440830864947745</v>
      </c>
      <c r="AL42" s="43">
        <f t="shared" si="5"/>
        <v>0.46693918697951231</v>
      </c>
      <c r="AM42" s="43">
        <f t="shared" si="6"/>
        <v>-0.82622679525555531</v>
      </c>
      <c r="AN42" s="43">
        <f t="shared" si="7"/>
        <v>-0.74848370022144028</v>
      </c>
      <c r="AO42" s="43">
        <f t="shared" si="8"/>
        <v>0.34114750677062222</v>
      </c>
      <c r="AP42" s="43">
        <f t="shared" si="9"/>
        <v>1.1991325583514156</v>
      </c>
      <c r="AQ42" s="43">
        <f t="shared" si="10"/>
        <v>-0.49682633757971323</v>
      </c>
      <c r="AS42" s="43">
        <f t="shared" si="11"/>
        <v>-0.14635707406735415</v>
      </c>
      <c r="AT42" s="44"/>
    </row>
    <row r="43" spans="1:46" x14ac:dyDescent="0.2">
      <c r="A43" t="s">
        <v>167</v>
      </c>
      <c r="B43">
        <v>90.21</v>
      </c>
      <c r="C43">
        <v>15.77</v>
      </c>
      <c r="D43">
        <v>4.3499999999999996</v>
      </c>
      <c r="E43">
        <v>3.55</v>
      </c>
      <c r="F43">
        <v>1.45</v>
      </c>
      <c r="G43">
        <v>45.28</v>
      </c>
      <c r="H43">
        <v>46.62</v>
      </c>
      <c r="I43">
        <v>31.36</v>
      </c>
      <c r="J43">
        <v>2.93</v>
      </c>
      <c r="K43">
        <v>2.67</v>
      </c>
      <c r="L43">
        <v>-0.14000000000000001</v>
      </c>
      <c r="M43">
        <v>-0.16</v>
      </c>
      <c r="N43">
        <v>1.37</v>
      </c>
      <c r="O43">
        <v>5.75</v>
      </c>
      <c r="P43">
        <v>-2.9</v>
      </c>
      <c r="Q43">
        <v>2.02</v>
      </c>
      <c r="R43">
        <v>81.47</v>
      </c>
      <c r="S43">
        <v>33.340000000000003</v>
      </c>
      <c r="T43">
        <v>50.24</v>
      </c>
      <c r="U43">
        <v>0.41</v>
      </c>
      <c r="V43">
        <v>0.59</v>
      </c>
      <c r="W43">
        <v>1.06</v>
      </c>
      <c r="X43">
        <v>47.87</v>
      </c>
      <c r="Y43">
        <v>50.28</v>
      </c>
      <c r="Z43" s="17">
        <v>19807780.5</v>
      </c>
      <c r="AA43">
        <v>25.44</v>
      </c>
      <c r="AB43">
        <v>20.72</v>
      </c>
      <c r="AC43">
        <v>0.02</v>
      </c>
      <c r="AD43">
        <v>9006320620.5599995</v>
      </c>
      <c r="AE43" s="43">
        <f t="shared" si="0"/>
        <v>8.6515513126491639E-2</v>
      </c>
      <c r="AF43" s="43"/>
      <c r="AH43" s="43">
        <f t="shared" si="1"/>
        <v>-0.64450454397835621</v>
      </c>
      <c r="AI43" s="43">
        <f t="shared" si="2"/>
        <v>-0.82243639849516026</v>
      </c>
      <c r="AJ43" s="43">
        <f t="shared" si="3"/>
        <v>0.37129337165424497</v>
      </c>
      <c r="AK43" s="43">
        <f t="shared" si="4"/>
        <v>0.21299205837592169</v>
      </c>
      <c r="AL43" s="43">
        <f t="shared" si="5"/>
        <v>-0.73184523085422404</v>
      </c>
      <c r="AM43" s="43">
        <f t="shared" si="6"/>
        <v>3.4617457852499807</v>
      </c>
      <c r="AN43" s="43">
        <f t="shared" si="7"/>
        <v>3.3697822804554458</v>
      </c>
      <c r="AO43" s="43">
        <f t="shared" si="8"/>
        <v>2.3018191407037105</v>
      </c>
      <c r="AP43" s="43">
        <f t="shared" si="9"/>
        <v>1.358642456078385E-2</v>
      </c>
      <c r="AQ43" s="43">
        <f t="shared" si="10"/>
        <v>-0.4838818164687424</v>
      </c>
      <c r="AS43" s="43">
        <f t="shared" si="11"/>
        <v>12.41388705079657</v>
      </c>
      <c r="AT43" s="44"/>
    </row>
    <row r="44" spans="1:46" x14ac:dyDescent="0.2">
      <c r="A44" t="s">
        <v>247</v>
      </c>
      <c r="B44">
        <v>10.47</v>
      </c>
      <c r="C44">
        <v>3.34</v>
      </c>
      <c r="D44">
        <v>7.29</v>
      </c>
      <c r="E44">
        <v>1.83</v>
      </c>
      <c r="F44">
        <v>1.25</v>
      </c>
      <c r="G44">
        <v>35.479999999999997</v>
      </c>
      <c r="H44">
        <v>18.14</v>
      </c>
      <c r="I44">
        <v>17.37</v>
      </c>
      <c r="J44">
        <v>6.98</v>
      </c>
      <c r="K44">
        <v>7.38</v>
      </c>
      <c r="L44">
        <v>0.4</v>
      </c>
      <c r="M44">
        <v>0.11</v>
      </c>
      <c r="N44">
        <v>1.27</v>
      </c>
      <c r="O44">
        <v>3.12</v>
      </c>
      <c r="P44">
        <v>-3.59</v>
      </c>
      <c r="Q44">
        <v>2.59</v>
      </c>
      <c r="R44">
        <v>25.13</v>
      </c>
      <c r="S44">
        <v>17.13</v>
      </c>
      <c r="T44">
        <v>19.54</v>
      </c>
      <c r="U44">
        <v>0.68</v>
      </c>
      <c r="V44">
        <v>0.32</v>
      </c>
      <c r="W44">
        <v>0.99</v>
      </c>
      <c r="X44">
        <v>10.48</v>
      </c>
      <c r="Y44">
        <v>58.16</v>
      </c>
      <c r="Z44" s="17">
        <v>3695874.54</v>
      </c>
      <c r="AA44">
        <v>5.72</v>
      </c>
      <c r="AB44">
        <v>1.44</v>
      </c>
      <c r="AC44">
        <v>0.01</v>
      </c>
      <c r="AD44">
        <v>2573067874.6799998</v>
      </c>
      <c r="AE44" s="43">
        <f t="shared" si="0"/>
        <v>0.125343878954608</v>
      </c>
      <c r="AF44" s="43"/>
      <c r="AH44" s="43">
        <f t="shared" si="1"/>
        <v>-0.31736142806354123</v>
      </c>
      <c r="AI44" s="43">
        <f t="shared" si="2"/>
        <v>-8.0749499451501575E-2</v>
      </c>
      <c r="AJ44" s="43">
        <f t="shared" si="3"/>
        <v>-0.32961565777657287</v>
      </c>
      <c r="AK44" s="43">
        <f t="shared" si="4"/>
        <v>-0.15038286734145229</v>
      </c>
      <c r="AL44" s="43">
        <f t="shared" si="5"/>
        <v>-0.4609901741051789</v>
      </c>
      <c r="AM44" s="43">
        <f t="shared" si="6"/>
        <v>0.18424781773292873</v>
      </c>
      <c r="AN44" s="43">
        <f t="shared" si="7"/>
        <v>0.50546951183785616</v>
      </c>
      <c r="AO44" s="43">
        <f t="shared" si="8"/>
        <v>-0.39437476855550868</v>
      </c>
      <c r="AP44" s="43">
        <f t="shared" si="9"/>
        <v>0.18215559695829689</v>
      </c>
      <c r="AQ44" s="43">
        <f t="shared" si="10"/>
        <v>-0.45922566184033631</v>
      </c>
      <c r="AS44" s="43">
        <f t="shared" si="11"/>
        <v>1.3158263963161061</v>
      </c>
      <c r="AT44" s="44"/>
    </row>
    <row r="45" spans="1:46" x14ac:dyDescent="0.2">
      <c r="A45" t="s">
        <v>120</v>
      </c>
      <c r="B45">
        <v>7.24</v>
      </c>
      <c r="C45">
        <v>8.1199999999999992</v>
      </c>
      <c r="D45">
        <v>7.15</v>
      </c>
      <c r="E45">
        <v>3.31</v>
      </c>
      <c r="F45">
        <v>0.61</v>
      </c>
      <c r="G45">
        <v>59.67</v>
      </c>
      <c r="H45">
        <v>40.340000000000003</v>
      </c>
      <c r="I45">
        <v>20.07</v>
      </c>
      <c r="J45">
        <v>3.56</v>
      </c>
      <c r="K45">
        <v>3.73</v>
      </c>
      <c r="L45">
        <v>0.18</v>
      </c>
      <c r="M45">
        <v>0.16</v>
      </c>
      <c r="N45">
        <v>1.44</v>
      </c>
      <c r="O45">
        <v>-23.02</v>
      </c>
      <c r="P45">
        <v>-0.71</v>
      </c>
      <c r="Q45">
        <v>0.84</v>
      </c>
      <c r="R45">
        <v>46.25</v>
      </c>
      <c r="S45">
        <v>8.5</v>
      </c>
      <c r="T45">
        <v>21.78</v>
      </c>
      <c r="U45">
        <v>0.18</v>
      </c>
      <c r="V45">
        <v>0.55000000000000004</v>
      </c>
      <c r="W45">
        <v>0.42</v>
      </c>
      <c r="X45">
        <v>15.13</v>
      </c>
      <c r="Y45">
        <v>2.2200000000000002</v>
      </c>
      <c r="Z45" s="17">
        <v>8342973.96</v>
      </c>
      <c r="AA45">
        <v>2.19</v>
      </c>
      <c r="AB45">
        <v>1.01</v>
      </c>
      <c r="AC45">
        <v>-0.33</v>
      </c>
      <c r="AD45">
        <v>1160926867.3199999</v>
      </c>
      <c r="AE45" s="43">
        <f t="shared" si="0"/>
        <v>3.2207207207207205</v>
      </c>
      <c r="AF45" s="43"/>
      <c r="AH45" s="43">
        <f t="shared" si="1"/>
        <v>-0.33293967167853239</v>
      </c>
      <c r="AI45" s="43">
        <f t="shared" si="2"/>
        <v>-0.65551747854053644</v>
      </c>
      <c r="AJ45" s="43">
        <f t="shared" si="3"/>
        <v>0.21673899297357316</v>
      </c>
      <c r="AK45" s="43">
        <f t="shared" si="4"/>
        <v>-8.025332485132293E-2</v>
      </c>
      <c r="AL45" s="43">
        <f t="shared" si="5"/>
        <v>-0.5713385305584936</v>
      </c>
      <c r="AM45" s="43">
        <f t="shared" si="6"/>
        <v>1.4128732539054552</v>
      </c>
      <c r="AN45" s="43">
        <f t="shared" si="7"/>
        <v>0.71446171384773904</v>
      </c>
      <c r="AO45" s="43">
        <f t="shared" si="8"/>
        <v>-5.9063143039184238E-2</v>
      </c>
      <c r="AP45" s="43">
        <f t="shared" si="9"/>
        <v>-1.0145143908484144</v>
      </c>
      <c r="AQ45" s="43">
        <f t="shared" si="10"/>
        <v>1.5063499789585322</v>
      </c>
      <c r="AS45" s="43">
        <f t="shared" si="11"/>
        <v>1.2436888038068767</v>
      </c>
      <c r="AT45" s="44"/>
    </row>
    <row r="46" spans="1:46" x14ac:dyDescent="0.2">
      <c r="AE46" s="43"/>
      <c r="AF46" s="43"/>
      <c r="AS46" s="43"/>
    </row>
    <row r="47" spans="1:46" x14ac:dyDescent="0.2">
      <c r="A47" t="s">
        <v>2078</v>
      </c>
      <c r="B47" s="43">
        <f t="shared" ref="B47:AE47" si="12">AVERAGE(B3:B45)</f>
        <v>17.787441860465126</v>
      </c>
      <c r="C47" s="43">
        <f t="shared" si="12"/>
        <v>6.34720930232558</v>
      </c>
      <c r="D47" s="43">
        <f t="shared" si="12"/>
        <v>10.142093023255812</v>
      </c>
      <c r="E47" s="43">
        <f t="shared" si="12"/>
        <v>1.798139534883721</v>
      </c>
      <c r="F47" s="43">
        <f t="shared" si="12"/>
        <v>0.65162790697674422</v>
      </c>
      <c r="G47" s="43">
        <f t="shared" si="12"/>
        <v>41.569534883720934</v>
      </c>
      <c r="H47" s="43">
        <f t="shared" si="12"/>
        <v>31.533255813953485</v>
      </c>
      <c r="I47" s="43">
        <f t="shared" si="12"/>
        <v>23.159767441860467</v>
      </c>
      <c r="J47" s="43">
        <f t="shared" si="12"/>
        <v>6.7013953488372096</v>
      </c>
      <c r="K47" s="43">
        <f t="shared" si="12"/>
        <v>7.8927906976744167</v>
      </c>
      <c r="L47" s="43">
        <f t="shared" si="12"/>
        <v>1.3190697674418601</v>
      </c>
      <c r="M47" s="43">
        <f t="shared" si="12"/>
        <v>0.56255813953488354</v>
      </c>
      <c r="N47" s="43">
        <f t="shared" si="12"/>
        <v>1.9199999999999997</v>
      </c>
      <c r="O47" s="43">
        <f t="shared" si="12"/>
        <v>1.6211627906976755</v>
      </c>
      <c r="P47" s="43">
        <f t="shared" si="12"/>
        <v>-1.2058139534883721</v>
      </c>
      <c r="Q47" s="43">
        <f t="shared" si="12"/>
        <v>2.1979069767441866</v>
      </c>
      <c r="R47" s="43">
        <f t="shared" si="12"/>
        <v>21.962790697674414</v>
      </c>
      <c r="S47" s="43">
        <f t="shared" si="12"/>
        <v>8.6516279069767439</v>
      </c>
      <c r="T47" s="43">
        <f t="shared" si="12"/>
        <v>14.122325581395346</v>
      </c>
      <c r="U47" s="43">
        <f t="shared" si="12"/>
        <v>0.43697674418604632</v>
      </c>
      <c r="V47" s="43">
        <f t="shared" si="12"/>
        <v>0.5420930232558141</v>
      </c>
      <c r="W47" s="43">
        <f t="shared" si="12"/>
        <v>0.57906976744186034</v>
      </c>
      <c r="X47" s="43">
        <f t="shared" si="12"/>
        <v>15.949069767441857</v>
      </c>
      <c r="Y47" s="43">
        <f t="shared" si="12"/>
        <v>49.644883720930245</v>
      </c>
      <c r="Z47" s="45">
        <f t="shared" si="12"/>
        <v>27923270.787906975</v>
      </c>
      <c r="AA47" s="43">
        <f t="shared" si="12"/>
        <v>13.508837209302328</v>
      </c>
      <c r="AB47" s="43">
        <f t="shared" si="12"/>
        <v>2.7562790697674422</v>
      </c>
      <c r="AC47" s="43">
        <f t="shared" si="12"/>
        <v>0.28465116279069758</v>
      </c>
      <c r="AD47" s="43">
        <f t="shared" si="12"/>
        <v>4170661624.5783725</v>
      </c>
      <c r="AE47" s="43">
        <f t="shared" si="12"/>
        <v>0.84852972298936746</v>
      </c>
      <c r="AF47" s="43"/>
      <c r="AH47" s="46"/>
      <c r="AI47" s="46"/>
      <c r="AJ47" s="46"/>
      <c r="AK47" s="46"/>
      <c r="AL47" s="46"/>
      <c r="AM47" s="46"/>
      <c r="AN47" s="46"/>
      <c r="AO47" s="46"/>
    </row>
    <row r="48" spans="1:46" x14ac:dyDescent="0.2">
      <c r="A48" t="s">
        <v>2079</v>
      </c>
      <c r="B48" s="43">
        <f t="shared" ref="B48:AE48" si="13">STDEV(B3:B45)</f>
        <v>16.646481552028202</v>
      </c>
      <c r="C48" s="43">
        <f t="shared" si="13"/>
        <v>4.7298461293714888</v>
      </c>
      <c r="D48" s="43">
        <f t="shared" si="13"/>
        <v>8.9868924546330629</v>
      </c>
      <c r="E48" s="43">
        <f t="shared" si="13"/>
        <v>2.102850962513187</v>
      </c>
      <c r="F48" s="43">
        <f t="shared" si="13"/>
        <v>0.52654729011406698</v>
      </c>
      <c r="G48" s="43">
        <f t="shared" si="13"/>
        <v>20.068081972730482</v>
      </c>
      <c r="H48" s="43">
        <f t="shared" si="13"/>
        <v>40.6329477922799</v>
      </c>
      <c r="I48" s="43">
        <f t="shared" si="13"/>
        <v>38.500179868990607</v>
      </c>
      <c r="J48" s="43">
        <f t="shared" si="13"/>
        <v>5.915307656691339</v>
      </c>
      <c r="K48" s="43">
        <f t="shared" si="13"/>
        <v>6.3503885616331353</v>
      </c>
      <c r="L48" s="43">
        <f t="shared" si="13"/>
        <v>1.9936862411999401</v>
      </c>
      <c r="M48" s="43">
        <f t="shared" si="13"/>
        <v>1.486387588085794</v>
      </c>
      <c r="N48" s="43">
        <f t="shared" si="13"/>
        <v>2.5444879735654178</v>
      </c>
      <c r="O48" s="43">
        <f t="shared" si="13"/>
        <v>43.394463779507213</v>
      </c>
      <c r="P48" s="43">
        <f t="shared" si="13"/>
        <v>0.93574831923093538</v>
      </c>
      <c r="Q48" s="43">
        <f t="shared" si="13"/>
        <v>1.268179343895609</v>
      </c>
      <c r="R48" s="43">
        <f t="shared" si="13"/>
        <v>17.189942010149203</v>
      </c>
      <c r="S48" s="43">
        <f t="shared" si="13"/>
        <v>7.3589009693905973</v>
      </c>
      <c r="T48" s="43">
        <f t="shared" si="13"/>
        <v>10.718103251977199</v>
      </c>
      <c r="U48" s="43">
        <f t="shared" si="13"/>
        <v>0.19989919940430201</v>
      </c>
      <c r="V48" s="43">
        <f t="shared" si="13"/>
        <v>0.19408586881577813</v>
      </c>
      <c r="W48" s="43">
        <f t="shared" si="13"/>
        <v>0.38983399368918442</v>
      </c>
      <c r="X48" s="43">
        <f t="shared" si="13"/>
        <v>13.867696930697734</v>
      </c>
      <c r="Y48" s="43">
        <f t="shared" si="13"/>
        <v>46.746388369385215</v>
      </c>
      <c r="Z48" s="45">
        <f t="shared" si="13"/>
        <v>27704172.560539804</v>
      </c>
      <c r="AA48" s="43">
        <f t="shared" si="13"/>
        <v>8.6702785173318553</v>
      </c>
      <c r="AB48" s="43">
        <f t="shared" si="13"/>
        <v>3.4874107076849015</v>
      </c>
      <c r="AC48" s="43">
        <f t="shared" si="13"/>
        <v>0.93076862460986487</v>
      </c>
      <c r="AD48" s="43">
        <f t="shared" si="13"/>
        <v>3140192924.3167028</v>
      </c>
      <c r="AE48" s="43">
        <f t="shared" si="13"/>
        <v>1.5747940590615273</v>
      </c>
      <c r="AF48" s="43"/>
      <c r="AH48" s="47"/>
      <c r="AI48" s="47"/>
      <c r="AJ48" s="47"/>
    </row>
    <row r="49" spans="31:32" x14ac:dyDescent="0.2">
      <c r="AE49" s="43"/>
      <c r="AF49" s="43"/>
    </row>
    <row r="50" spans="31:32" x14ac:dyDescent="0.2">
      <c r="AE50" s="43"/>
      <c r="AF50" s="43"/>
    </row>
    <row r="51" spans="31:32" x14ac:dyDescent="0.2">
      <c r="AE51" s="43"/>
      <c r="AF51" s="43"/>
    </row>
    <row r="52" spans="31:32" x14ac:dyDescent="0.2">
      <c r="AE52" s="43"/>
      <c r="AF52" s="43"/>
    </row>
    <row r="53" spans="31:32" x14ac:dyDescent="0.2">
      <c r="AE53" s="43"/>
      <c r="AF53" s="43"/>
    </row>
    <row r="54" spans="31:32" x14ac:dyDescent="0.2">
      <c r="AE54" s="43"/>
      <c r="AF54" s="43"/>
    </row>
    <row r="55" spans="31:32" x14ac:dyDescent="0.2">
      <c r="AE55" s="43"/>
      <c r="AF55" s="43"/>
    </row>
    <row r="56" spans="31:32" x14ac:dyDescent="0.2">
      <c r="AE56" s="43"/>
      <c r="AF56" s="43"/>
    </row>
    <row r="57" spans="31:32" x14ac:dyDescent="0.2">
      <c r="AE57" s="43"/>
      <c r="AF57" s="43"/>
    </row>
    <row r="58" spans="31:32" x14ac:dyDescent="0.2">
      <c r="AE58" s="43"/>
      <c r="AF58" s="43"/>
    </row>
    <row r="59" spans="31:32" x14ac:dyDescent="0.2">
      <c r="AE59" s="43"/>
      <c r="AF59" s="43"/>
    </row>
    <row r="60" spans="31:32" x14ac:dyDescent="0.2">
      <c r="AE60" s="43"/>
      <c r="AF60" s="43"/>
    </row>
    <row r="61" spans="31:32" x14ac:dyDescent="0.2">
      <c r="AE61" s="43"/>
      <c r="AF61" s="43"/>
    </row>
    <row r="62" spans="31:32" x14ac:dyDescent="0.2">
      <c r="AE62" s="43"/>
      <c r="AF62" s="43"/>
    </row>
    <row r="63" spans="31:32" x14ac:dyDescent="0.2">
      <c r="AE63" s="43"/>
      <c r="AF63" s="43"/>
    </row>
    <row r="64" spans="31:32" x14ac:dyDescent="0.2">
      <c r="AE64" s="43"/>
      <c r="AF64" s="43"/>
    </row>
    <row r="65" spans="31:32" x14ac:dyDescent="0.2">
      <c r="AE65" s="43"/>
      <c r="AF65" s="43"/>
    </row>
    <row r="66" spans="31:32" x14ac:dyDescent="0.2">
      <c r="AE66" s="43"/>
      <c r="AF66" s="43"/>
    </row>
    <row r="67" spans="31:32" x14ac:dyDescent="0.2">
      <c r="AE67" s="43"/>
      <c r="AF67" s="43"/>
    </row>
    <row r="68" spans="31:32" x14ac:dyDescent="0.2">
      <c r="AE68" s="43"/>
      <c r="AF68" s="43"/>
    </row>
    <row r="69" spans="31:32" x14ac:dyDescent="0.2">
      <c r="AE69" s="43"/>
      <c r="AF69" s="43"/>
    </row>
    <row r="70" spans="31:32" x14ac:dyDescent="0.2">
      <c r="AE70" s="43"/>
      <c r="AF70" s="43"/>
    </row>
    <row r="71" spans="31:32" x14ac:dyDescent="0.2">
      <c r="AE71" s="43"/>
      <c r="AF71" s="43"/>
    </row>
    <row r="72" spans="31:32" x14ac:dyDescent="0.2">
      <c r="AE72" s="43"/>
      <c r="AF72" s="43"/>
    </row>
    <row r="73" spans="31:32" x14ac:dyDescent="0.2">
      <c r="AE73" s="43"/>
      <c r="AF73" s="43"/>
    </row>
    <row r="74" spans="31:32" x14ac:dyDescent="0.2">
      <c r="AE74" s="43"/>
      <c r="AF74" s="43"/>
    </row>
    <row r="75" spans="31:32" x14ac:dyDescent="0.2">
      <c r="AE75" s="43"/>
      <c r="AF75" s="43"/>
    </row>
    <row r="76" spans="31:32" x14ac:dyDescent="0.2">
      <c r="AE76" s="43"/>
      <c r="AF76" s="43"/>
    </row>
    <row r="77" spans="31:32" x14ac:dyDescent="0.2">
      <c r="AE77" s="43"/>
      <c r="AF77" s="43"/>
    </row>
    <row r="78" spans="31:32" x14ac:dyDescent="0.2">
      <c r="AE78" s="43"/>
      <c r="AF78" s="43"/>
    </row>
    <row r="79" spans="31:32" x14ac:dyDescent="0.2">
      <c r="AE79" s="43"/>
      <c r="AF79" s="43"/>
    </row>
    <row r="80" spans="31:32" x14ac:dyDescent="0.2">
      <c r="AE80" s="43"/>
      <c r="AF80" s="43"/>
    </row>
    <row r="81" spans="31:32" x14ac:dyDescent="0.2">
      <c r="AE81" s="43"/>
      <c r="AF81" s="43"/>
    </row>
    <row r="82" spans="31:32" x14ac:dyDescent="0.2">
      <c r="AE82" s="43"/>
      <c r="AF82" s="43"/>
    </row>
    <row r="83" spans="31:32" x14ac:dyDescent="0.2">
      <c r="AE83" s="43"/>
      <c r="AF83" s="43"/>
    </row>
    <row r="84" spans="31:32" x14ac:dyDescent="0.2">
      <c r="AE84" s="43"/>
      <c r="AF84" s="43"/>
    </row>
    <row r="85" spans="31:32" x14ac:dyDescent="0.2">
      <c r="AE85" s="43"/>
      <c r="AF85" s="43"/>
    </row>
    <row r="86" spans="31:32" x14ac:dyDescent="0.2">
      <c r="AE86" s="43"/>
      <c r="AF86" s="43"/>
    </row>
    <row r="87" spans="31:32" x14ac:dyDescent="0.2">
      <c r="AE87" s="43"/>
      <c r="AF87" s="43"/>
    </row>
    <row r="88" spans="31:32" x14ac:dyDescent="0.2">
      <c r="AE88" s="43"/>
      <c r="AF88" s="43"/>
    </row>
    <row r="89" spans="31:32" x14ac:dyDescent="0.2">
      <c r="AE89" s="43"/>
      <c r="AF89" s="43"/>
    </row>
    <row r="90" spans="31:32" x14ac:dyDescent="0.2">
      <c r="AE90" s="43"/>
      <c r="AF90" s="43"/>
    </row>
    <row r="91" spans="31:32" x14ac:dyDescent="0.2">
      <c r="AE91" s="43"/>
      <c r="AF91" s="43"/>
    </row>
    <row r="92" spans="31:32" x14ac:dyDescent="0.2">
      <c r="AE92" s="43"/>
      <c r="AF92" s="43"/>
    </row>
    <row r="93" spans="31:32" x14ac:dyDescent="0.2">
      <c r="AE93" s="43"/>
      <c r="AF93" s="43"/>
    </row>
    <row r="94" spans="31:32" x14ac:dyDescent="0.2">
      <c r="AE94" s="43"/>
      <c r="AF94" s="43"/>
    </row>
    <row r="95" spans="31:32" x14ac:dyDescent="0.2">
      <c r="AE95" s="43"/>
      <c r="AF95" s="43"/>
    </row>
    <row r="96" spans="31:32" x14ac:dyDescent="0.2">
      <c r="AE96" s="43"/>
      <c r="AF96" s="43"/>
    </row>
    <row r="97" spans="31:32" x14ac:dyDescent="0.2">
      <c r="AE97" s="43"/>
      <c r="AF97" s="43"/>
    </row>
    <row r="98" spans="31:32" x14ac:dyDescent="0.2">
      <c r="AE98" s="43"/>
      <c r="AF98" s="43"/>
    </row>
    <row r="99" spans="31:32" x14ac:dyDescent="0.2">
      <c r="AE99" s="43"/>
      <c r="AF99" s="43"/>
    </row>
    <row r="100" spans="31:32" x14ac:dyDescent="0.2">
      <c r="AE100" s="43"/>
      <c r="AF100" s="43"/>
    </row>
    <row r="101" spans="31:32" x14ac:dyDescent="0.2">
      <c r="AE101" s="43"/>
      <c r="AF101" s="43"/>
    </row>
    <row r="102" spans="31:32" x14ac:dyDescent="0.2">
      <c r="AE102" s="43"/>
      <c r="AF102" s="43"/>
    </row>
    <row r="103" spans="31:32" x14ac:dyDescent="0.2">
      <c r="AE103" s="43"/>
      <c r="AF103" s="43"/>
    </row>
    <row r="104" spans="31:32" x14ac:dyDescent="0.2">
      <c r="AE104" s="43"/>
      <c r="AF104" s="43"/>
    </row>
    <row r="105" spans="31:32" x14ac:dyDescent="0.2">
      <c r="AE105" s="43"/>
      <c r="AF105" s="43"/>
    </row>
    <row r="106" spans="31:32" x14ac:dyDescent="0.2">
      <c r="AE106" s="43"/>
      <c r="AF106" s="43"/>
    </row>
    <row r="107" spans="31:32" x14ac:dyDescent="0.2">
      <c r="AE107" s="43"/>
      <c r="AF107" s="43"/>
    </row>
    <row r="108" spans="31:32" x14ac:dyDescent="0.2">
      <c r="AE108" s="43"/>
      <c r="AF108" s="43"/>
    </row>
    <row r="109" spans="31:32" x14ac:dyDescent="0.2">
      <c r="AE109" s="43"/>
      <c r="AF109" s="43"/>
    </row>
    <row r="110" spans="31:32" x14ac:dyDescent="0.2">
      <c r="AE110" s="43"/>
      <c r="AF110" s="43"/>
    </row>
    <row r="111" spans="31:32" x14ac:dyDescent="0.2">
      <c r="AE111" s="43"/>
      <c r="AF111" s="43"/>
    </row>
    <row r="112" spans="31:32" x14ac:dyDescent="0.2">
      <c r="AE112" s="43"/>
      <c r="AF112" s="43"/>
    </row>
    <row r="113" spans="31:32" x14ac:dyDescent="0.2">
      <c r="AE113" s="43"/>
      <c r="AF113" s="43"/>
    </row>
    <row r="114" spans="31:32" x14ac:dyDescent="0.2">
      <c r="AE114" s="43"/>
      <c r="AF114" s="43"/>
    </row>
    <row r="115" spans="31:32" x14ac:dyDescent="0.2">
      <c r="AE115" s="43"/>
      <c r="AF115" s="43"/>
    </row>
    <row r="116" spans="31:32" x14ac:dyDescent="0.2">
      <c r="AE116" s="43"/>
      <c r="AF116" s="43"/>
    </row>
    <row r="117" spans="31:32" x14ac:dyDescent="0.2">
      <c r="AE117" s="43"/>
      <c r="AF117" s="43"/>
    </row>
    <row r="118" spans="31:32" x14ac:dyDescent="0.2">
      <c r="AE118" s="43"/>
      <c r="AF118" s="43"/>
    </row>
    <row r="119" spans="31:32" x14ac:dyDescent="0.2">
      <c r="AE119" s="43"/>
      <c r="AF119" s="43"/>
    </row>
    <row r="120" spans="31:32" x14ac:dyDescent="0.2">
      <c r="AE120" s="43"/>
      <c r="AF120" s="43"/>
    </row>
    <row r="121" spans="31:32" x14ac:dyDescent="0.2">
      <c r="AE121" s="43"/>
      <c r="AF121" s="43"/>
    </row>
    <row r="122" spans="31:32" x14ac:dyDescent="0.2">
      <c r="AE122" s="43"/>
      <c r="AF122" s="43"/>
    </row>
    <row r="123" spans="31:32" x14ac:dyDescent="0.2">
      <c r="AE123" s="43"/>
      <c r="AF123" s="43"/>
    </row>
    <row r="124" spans="31:32" x14ac:dyDescent="0.2">
      <c r="AE124" s="43"/>
      <c r="AF124" s="43"/>
    </row>
    <row r="125" spans="31:32" x14ac:dyDescent="0.2">
      <c r="AE125" s="43"/>
      <c r="AF125" s="43"/>
    </row>
    <row r="126" spans="31:32" x14ac:dyDescent="0.2">
      <c r="AE126" s="43"/>
      <c r="AF126" s="43"/>
    </row>
    <row r="127" spans="31:32" x14ac:dyDescent="0.2">
      <c r="AE127" s="43"/>
      <c r="AF127" s="43"/>
    </row>
    <row r="128" spans="31:32" x14ac:dyDescent="0.2">
      <c r="AE128" s="43"/>
      <c r="AF128" s="43"/>
    </row>
    <row r="129" spans="31:32" x14ac:dyDescent="0.2">
      <c r="AE129" s="43"/>
      <c r="AF129" s="43"/>
    </row>
    <row r="130" spans="31:32" x14ac:dyDescent="0.2">
      <c r="AE130" s="43"/>
      <c r="AF130" s="43"/>
    </row>
    <row r="131" spans="31:32" x14ac:dyDescent="0.2">
      <c r="AE131" s="43"/>
      <c r="AF131" s="43"/>
    </row>
    <row r="132" spans="31:32" x14ac:dyDescent="0.2">
      <c r="AE132" s="43"/>
      <c r="AF132" s="43"/>
    </row>
    <row r="133" spans="31:32" x14ac:dyDescent="0.2">
      <c r="AE133" s="43"/>
      <c r="AF133" s="43"/>
    </row>
    <row r="134" spans="31:32" x14ac:dyDescent="0.2">
      <c r="AE134" s="43"/>
      <c r="AF134" s="43"/>
    </row>
    <row r="135" spans="31:32" x14ac:dyDescent="0.2">
      <c r="AE135" s="43"/>
      <c r="AF135" s="43"/>
    </row>
    <row r="136" spans="31:32" x14ac:dyDescent="0.2">
      <c r="AE136" s="43"/>
      <c r="AF136" s="43"/>
    </row>
    <row r="137" spans="31:32" x14ac:dyDescent="0.2">
      <c r="AE137" s="43"/>
      <c r="AF137" s="43"/>
    </row>
    <row r="138" spans="31:32" x14ac:dyDescent="0.2">
      <c r="AE138" s="43"/>
      <c r="AF138" s="43"/>
    </row>
    <row r="139" spans="31:32" x14ac:dyDescent="0.2">
      <c r="AE139" s="43"/>
      <c r="AF139" s="43"/>
    </row>
    <row r="140" spans="31:32" x14ac:dyDescent="0.2">
      <c r="AE140" s="43"/>
      <c r="AF140" s="43"/>
    </row>
    <row r="141" spans="31:32" x14ac:dyDescent="0.2">
      <c r="AE141" s="43"/>
      <c r="AF141" s="43"/>
    </row>
  </sheetData>
  <mergeCells count="1">
    <mergeCell ref="AH1:AQ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Dados StatusInvest</vt:lpstr>
      <vt:lpstr>Setor</vt:lpstr>
      <vt:lpstr>Classificação</vt:lpstr>
      <vt:lpstr>Ranking Screeners</vt:lpstr>
      <vt:lpstr>SETORES</vt:lpstr>
      <vt:lpstr>SMAL</vt:lpstr>
      <vt:lpstr>Principal</vt:lpstr>
      <vt:lpstr>'Ranking Screeners'!Z_C6304C12_0C33_4D9B_98C3_0F086544B43C_.wvu.FilterData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Santos</cp:lastModifiedBy>
  <cp:revision>6</cp:revision>
  <dcterms:modified xsi:type="dcterms:W3CDTF">2022-10-17T03:17:24Z</dcterms:modified>
  <dc:language>pt-BR</dc:language>
</cp:coreProperties>
</file>