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ae7ef76e03f66484/PROJETO TRT/COLETA DE DADOS/"/>
    </mc:Choice>
  </mc:AlternateContent>
  <xr:revisionPtr revIDLastSave="1418" documentId="11_9FF4DEBC511AA896180206D52951113AB836671F" xr6:coauthVersionLast="47" xr6:coauthVersionMax="47" xr10:uidLastSave="{26A8595C-2ECB-47D9-B00A-F153C357F2FA}"/>
  <bookViews>
    <workbookView xWindow="-120" yWindow="-120" windowWidth="20730" windowHeight="11310" activeTab="1" xr2:uid="{00000000-000D-0000-FFFF-FFFF00000000}"/>
  </bookViews>
  <sheets>
    <sheet name="CARACTERÍTICAS DOS AMBIENTES" sheetId="1" r:id="rId1"/>
    <sheet name="ILUMINAÇÃO COLETADA" sheetId="3" r:id="rId2"/>
    <sheet name="ETIQUETAGEM" sheetId="4" r:id="rId3"/>
    <sheet name="Planilha1" sheetId="5" state="hidden" r:id="rId4"/>
    <sheet name="LUXIMETRO" sheetId="2" r:id="rId5"/>
  </sheets>
  <definedNames>
    <definedName name="_xlnm._FilterDatabase" localSheetId="2" hidden="1">ETIQUETAGEM!$A$2:$T$265</definedName>
    <definedName name="_xlnm._FilterDatabase" localSheetId="1" hidden="1">'ILUMINAÇÃO COLETADA'!$A$1:$O$38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81" i="2" l="1"/>
  <c r="L81" i="2"/>
  <c r="H81" i="2"/>
  <c r="C81" i="2"/>
  <c r="G60" i="1"/>
  <c r="G59" i="1"/>
  <c r="G58" i="1"/>
  <c r="G57" i="1"/>
  <c r="S72" i="2"/>
  <c r="G56" i="1"/>
  <c r="O72" i="2"/>
  <c r="K72" i="2"/>
  <c r="G72" i="2"/>
  <c r="G52" i="1"/>
  <c r="C72" i="2"/>
  <c r="AA64" i="2"/>
  <c r="G51" i="1"/>
  <c r="W64" i="2"/>
  <c r="G50" i="1"/>
  <c r="R64" i="2"/>
  <c r="G49" i="1"/>
  <c r="M64" i="2"/>
  <c r="G48" i="1"/>
  <c r="H64" i="2"/>
  <c r="G47" i="1"/>
  <c r="C64" i="2"/>
  <c r="G46" i="1"/>
  <c r="G45" i="1"/>
  <c r="X54" i="2"/>
  <c r="G44" i="1"/>
  <c r="C54" i="2"/>
  <c r="T54" i="2"/>
  <c r="G43" i="1"/>
  <c r="O54" i="2"/>
  <c r="H42" i="1"/>
  <c r="G42" i="1"/>
  <c r="K54" i="2"/>
  <c r="H41" i="1"/>
  <c r="G41" i="1"/>
  <c r="I40" i="1"/>
  <c r="M308" i="2"/>
  <c r="I308" i="2"/>
  <c r="C308" i="2"/>
  <c r="Q302" i="2"/>
  <c r="M302" i="2"/>
  <c r="I302" i="2"/>
  <c r="C302" i="2"/>
  <c r="I296" i="2"/>
  <c r="C296" i="2"/>
  <c r="Q290" i="2"/>
  <c r="M290" i="2"/>
  <c r="I290" i="2"/>
  <c r="C290" i="2"/>
  <c r="U284" i="2"/>
  <c r="Q284" i="2"/>
  <c r="M284" i="2"/>
  <c r="I284" i="2"/>
  <c r="C284" i="2"/>
  <c r="M276" i="2"/>
  <c r="I276" i="2"/>
  <c r="C276" i="2"/>
  <c r="Q268" i="2"/>
  <c r="M268" i="2"/>
  <c r="I268" i="2"/>
  <c r="C268" i="2"/>
  <c r="S261" i="2"/>
  <c r="O261" i="2"/>
  <c r="K261" i="2"/>
  <c r="G261" i="2"/>
  <c r="C261" i="2"/>
  <c r="I178" i="1"/>
  <c r="I169" i="1"/>
  <c r="G168" i="1"/>
  <c r="I167" i="1"/>
  <c r="G167" i="1"/>
  <c r="I166" i="1"/>
  <c r="I165" i="1"/>
  <c r="I164" i="1"/>
  <c r="I162" i="1"/>
  <c r="G162" i="1"/>
  <c r="I161" i="1"/>
  <c r="I160" i="1"/>
  <c r="G157" i="1"/>
  <c r="G156" i="1"/>
  <c r="O484" i="2"/>
  <c r="AE477" i="2"/>
  <c r="O477" i="2"/>
  <c r="AE471" i="2"/>
  <c r="O471" i="2"/>
  <c r="AE464" i="2"/>
  <c r="O464" i="2"/>
  <c r="AE457" i="2"/>
  <c r="O457" i="2"/>
  <c r="AE451" i="2"/>
  <c r="O451" i="2"/>
  <c r="AE445" i="2"/>
  <c r="O445" i="2"/>
  <c r="AE439" i="2"/>
  <c r="O439" i="2"/>
  <c r="AE433" i="2"/>
  <c r="O433" i="2"/>
  <c r="AE427" i="2"/>
  <c r="O427" i="2"/>
  <c r="AE419" i="2"/>
  <c r="O419" i="2"/>
  <c r="AE413" i="2"/>
  <c r="O413" i="2"/>
  <c r="AE406" i="2"/>
  <c r="O406" i="2"/>
  <c r="AE398" i="2"/>
  <c r="O398" i="2"/>
  <c r="AE391" i="2"/>
  <c r="O391" i="2"/>
  <c r="L256" i="3"/>
  <c r="L255" i="3"/>
  <c r="L254" i="3"/>
  <c r="L253" i="3"/>
  <c r="L252" i="3"/>
  <c r="L249" i="3"/>
  <c r="L248" i="3"/>
  <c r="L247" i="3"/>
  <c r="L246" i="3"/>
  <c r="L245" i="3"/>
  <c r="L244" i="3"/>
  <c r="L243" i="3"/>
  <c r="L242" i="3"/>
  <c r="L241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B187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1" i="3"/>
  <c r="L119" i="3"/>
  <c r="L117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G258" i="1" l="1"/>
  <c r="G257" i="1"/>
  <c r="G256" i="1"/>
  <c r="G255" i="1"/>
  <c r="G254" i="1"/>
  <c r="G252" i="1"/>
  <c r="G251" i="1"/>
  <c r="G250" i="1"/>
  <c r="G249" i="1"/>
  <c r="G248" i="1"/>
  <c r="G247" i="1"/>
  <c r="G246" i="1"/>
  <c r="G245" i="1"/>
  <c r="G244" i="1"/>
  <c r="G243" i="1"/>
  <c r="G240" i="1"/>
  <c r="G239" i="1"/>
  <c r="G238" i="1"/>
  <c r="G237" i="1"/>
  <c r="O385" i="2"/>
  <c r="K385" i="2"/>
  <c r="G385" i="2"/>
  <c r="C385" i="2"/>
  <c r="K379" i="2"/>
  <c r="G379" i="2"/>
  <c r="C379" i="2"/>
  <c r="O373" i="2"/>
  <c r="K373" i="2"/>
  <c r="G373" i="2"/>
  <c r="C373" i="2"/>
  <c r="K367" i="2"/>
  <c r="G367" i="2"/>
  <c r="C367" i="2"/>
  <c r="O360" i="2"/>
  <c r="K360" i="2"/>
  <c r="G360" i="2"/>
  <c r="C360" i="2"/>
  <c r="Q353" i="2"/>
  <c r="K353" i="2"/>
  <c r="G353" i="2"/>
  <c r="C353" i="2"/>
  <c r="Q347" i="2"/>
  <c r="K347" i="2"/>
  <c r="G347" i="2"/>
  <c r="C347" i="2"/>
  <c r="O340" i="2"/>
  <c r="K340" i="2"/>
  <c r="G340" i="2"/>
  <c r="C340" i="2"/>
  <c r="O334" i="2"/>
  <c r="K334" i="2"/>
  <c r="G334" i="2"/>
  <c r="C334" i="2"/>
  <c r="K327" i="2"/>
  <c r="C327" i="2"/>
  <c r="O321" i="2"/>
  <c r="K321" i="2"/>
  <c r="G321" i="2"/>
  <c r="C321" i="2"/>
  <c r="O314" i="2"/>
  <c r="K314" i="2"/>
  <c r="G314" i="2"/>
  <c r="C314" i="2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I213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7" i="1"/>
  <c r="G196" i="1"/>
  <c r="G195" i="1"/>
  <c r="G194" i="1"/>
  <c r="G193" i="1"/>
  <c r="G192" i="1"/>
  <c r="G190" i="1"/>
  <c r="G189" i="1"/>
  <c r="G188" i="1"/>
  <c r="G187" i="1"/>
  <c r="B187" i="1"/>
  <c r="K256" i="2" l="1"/>
  <c r="G256" i="2"/>
  <c r="C256" i="2"/>
  <c r="S249" i="2"/>
  <c r="O249" i="2"/>
  <c r="K249" i="2"/>
  <c r="C249" i="2"/>
  <c r="O243" i="2"/>
  <c r="K243" i="2"/>
  <c r="G243" i="2"/>
  <c r="C243" i="2"/>
  <c r="S242" i="2"/>
  <c r="S232" i="2"/>
  <c r="O232" i="2"/>
  <c r="K232" i="2"/>
  <c r="C232" i="2"/>
  <c r="S227" i="2"/>
  <c r="O227" i="2"/>
  <c r="K227" i="2"/>
  <c r="G227" i="2"/>
  <c r="C227" i="2"/>
  <c r="O221" i="2"/>
  <c r="K221" i="2"/>
  <c r="G221" i="2"/>
  <c r="C221" i="2"/>
  <c r="G212" i="2"/>
  <c r="C212" i="2"/>
  <c r="P206" i="2"/>
  <c r="L206" i="2"/>
  <c r="G206" i="2"/>
  <c r="C206" i="2"/>
  <c r="L198" i="2"/>
  <c r="G198" i="2"/>
  <c r="C198" i="2"/>
  <c r="P191" i="2"/>
  <c r="L191" i="2"/>
  <c r="G191" i="2"/>
  <c r="C191" i="2"/>
  <c r="P185" i="2"/>
  <c r="L185" i="2"/>
  <c r="G185" i="2"/>
  <c r="C185" i="2"/>
  <c r="P178" i="2"/>
  <c r="L178" i="2"/>
  <c r="G178" i="2"/>
  <c r="C178" i="2"/>
  <c r="O167" i="2"/>
  <c r="K167" i="2"/>
  <c r="C167" i="2"/>
  <c r="S160" i="2"/>
  <c r="O160" i="2"/>
  <c r="K160" i="2"/>
  <c r="G160" i="2"/>
  <c r="C160" i="2"/>
  <c r="K155" i="2"/>
  <c r="G155" i="2"/>
  <c r="C155" i="2"/>
  <c r="O149" i="2"/>
  <c r="K149" i="2"/>
  <c r="G149" i="2"/>
  <c r="C149" i="2"/>
  <c r="K143" i="2"/>
  <c r="G143" i="2"/>
  <c r="C143" i="2"/>
  <c r="O137" i="2"/>
  <c r="K137" i="2"/>
  <c r="G137" i="2"/>
  <c r="C137" i="2"/>
  <c r="Q130" i="2"/>
  <c r="K130" i="2"/>
  <c r="G130" i="2"/>
  <c r="C130" i="2"/>
  <c r="Q124" i="2"/>
  <c r="K124" i="2"/>
  <c r="G124" i="2"/>
  <c r="C124" i="2"/>
  <c r="O117" i="2"/>
  <c r="K117" i="2"/>
  <c r="G117" i="2"/>
  <c r="C117" i="2"/>
  <c r="O111" i="2"/>
  <c r="K111" i="2"/>
  <c r="G111" i="2"/>
  <c r="C111" i="2"/>
  <c r="K104" i="2"/>
  <c r="C104" i="2"/>
  <c r="O98" i="2"/>
  <c r="K98" i="2"/>
  <c r="G98" i="2"/>
  <c r="C98" i="2"/>
  <c r="O91" i="2"/>
  <c r="K91" i="2"/>
  <c r="G91" i="2"/>
  <c r="C91" i="2"/>
  <c r="G154" i="1"/>
  <c r="G153" i="1"/>
  <c r="G152" i="1"/>
  <c r="G151" i="1"/>
  <c r="G149" i="1"/>
  <c r="G148" i="1"/>
  <c r="G147" i="1"/>
  <c r="I146" i="1"/>
  <c r="I145" i="1"/>
  <c r="G145" i="1"/>
  <c r="G143" i="1"/>
  <c r="G139" i="1"/>
  <c r="I138" i="1"/>
  <c r="G137" i="1"/>
  <c r="G136" i="1"/>
  <c r="G135" i="1"/>
  <c r="G134" i="1"/>
  <c r="G133" i="1"/>
  <c r="G132" i="1"/>
  <c r="I131" i="1"/>
  <c r="G131" i="1"/>
  <c r="G130" i="1"/>
  <c r="G129" i="1"/>
  <c r="G128" i="1"/>
  <c r="G126" i="1"/>
  <c r="G124" i="1"/>
  <c r="G123" i="1"/>
  <c r="I122" i="1"/>
  <c r="I121" i="1"/>
  <c r="G121" i="1"/>
  <c r="G119" i="1"/>
  <c r="I118" i="1"/>
  <c r="G117" i="1"/>
  <c r="G115" i="1"/>
  <c r="G114" i="1"/>
  <c r="G113" i="1"/>
  <c r="G112" i="1"/>
  <c r="G111" i="1"/>
  <c r="G110" i="1"/>
  <c r="G109" i="1"/>
  <c r="I108" i="1"/>
  <c r="G108" i="1"/>
  <c r="G107" i="1"/>
  <c r="G106" i="1"/>
  <c r="G105" i="1"/>
  <c r="G103" i="1"/>
  <c r="G102" i="1"/>
  <c r="G101" i="1"/>
  <c r="G98" i="1"/>
  <c r="G96" i="1"/>
  <c r="I92" i="1"/>
  <c r="I84" i="1"/>
  <c r="I83" i="1"/>
  <c r="G82" i="1"/>
  <c r="G81" i="1"/>
  <c r="G79" i="1"/>
  <c r="G78" i="1"/>
  <c r="G77" i="1"/>
  <c r="G76" i="1"/>
  <c r="I75" i="1"/>
  <c r="I74" i="1"/>
  <c r="G74" i="1"/>
  <c r="G72" i="1"/>
  <c r="G71" i="1"/>
  <c r="G70" i="1"/>
  <c r="I69" i="1"/>
  <c r="G68" i="1"/>
  <c r="G66" i="1"/>
  <c r="G64" i="1"/>
  <c r="G63" i="1"/>
  <c r="G62" i="1"/>
  <c r="V347" i="2"/>
  <c r="R526" i="2"/>
  <c r="P518" i="2"/>
  <c r="G268" i="1"/>
  <c r="O48" i="2"/>
  <c r="J48" i="2"/>
  <c r="F48" i="2"/>
  <c r="G37" i="1"/>
  <c r="B48" i="2"/>
  <c r="G36" i="1"/>
  <c r="AD42" i="2"/>
  <c r="Z42" i="2"/>
  <c r="V42" i="2"/>
  <c r="R42" i="2"/>
  <c r="M40" i="2"/>
  <c r="H40" i="2"/>
  <c r="B39" i="2"/>
  <c r="W32" i="2"/>
  <c r="T32" i="2"/>
  <c r="Q32" i="2"/>
  <c r="I33" i="2"/>
  <c r="G22" i="1"/>
  <c r="E32" i="2"/>
  <c r="B32" i="2"/>
  <c r="G20" i="1"/>
  <c r="I262" i="1"/>
  <c r="V23" i="2"/>
  <c r="R22" i="2"/>
  <c r="L23" i="2"/>
  <c r="I15" i="1"/>
  <c r="G15" i="1"/>
  <c r="G14" i="1"/>
  <c r="G13" i="1"/>
  <c r="G10" i="1"/>
  <c r="G11" i="1"/>
  <c r="G8" i="1"/>
  <c r="G7" i="1"/>
  <c r="G6" i="1"/>
  <c r="G5" i="1"/>
  <c r="G3" i="1"/>
  <c r="B22" i="2"/>
  <c r="L15" i="2"/>
  <c r="G14" i="2"/>
  <c r="T13" i="2"/>
  <c r="C12" i="2"/>
  <c r="B6" i="2"/>
  <c r="F5" i="2"/>
  <c r="U4" i="2"/>
  <c r="N4" i="2"/>
</calcChain>
</file>

<file path=xl/sharedStrings.xml><?xml version="1.0" encoding="utf-8"?>
<sst xmlns="http://schemas.openxmlformats.org/spreadsheetml/2006/main" count="7109" uniqueCount="592">
  <si>
    <t>PAV</t>
  </si>
  <si>
    <t>AMBIENTE</t>
  </si>
  <si>
    <t>TIPO</t>
  </si>
  <si>
    <t>CARACTERÍSTICAS</t>
  </si>
  <si>
    <t>LÂMPADAS</t>
  </si>
  <si>
    <t>REATOR</t>
  </si>
  <si>
    <t>LUMINÁRIAS</t>
  </si>
  <si>
    <t>COMPRIMENTO</t>
  </si>
  <si>
    <t>LARGURA</t>
  </si>
  <si>
    <t>ALTURA</t>
  </si>
  <si>
    <t>ÁREA DE SALA</t>
  </si>
  <si>
    <t>ÁREA DE PORTAS</t>
  </si>
  <si>
    <t>ÁREA DE JANELAS</t>
  </si>
  <si>
    <t>QUANT. PESSOAS</t>
  </si>
  <si>
    <t>EQUIPAMENTOS ELETRICOS</t>
  </si>
  <si>
    <t>MODELO</t>
  </si>
  <si>
    <t>POT. (W)</t>
  </si>
  <si>
    <t>QUANT.</t>
  </si>
  <si>
    <t>POTÊNCIA</t>
  </si>
  <si>
    <t>LÂMPADAS/LUMINÁRIA</t>
  </si>
  <si>
    <t>T</t>
  </si>
  <si>
    <t>DEPOSITO I</t>
  </si>
  <si>
    <t>DEPOSITO</t>
  </si>
  <si>
    <t>FLUORESCENTE</t>
  </si>
  <si>
    <t>ALETADA 60cm</t>
  </si>
  <si>
    <t>HALL (W.C. FEMININO)</t>
  </si>
  <si>
    <t>HALL</t>
  </si>
  <si>
    <t>W.C. FEMININO</t>
  </si>
  <si>
    <t>BANHEIRO</t>
  </si>
  <si>
    <t>SOQUETE</t>
  </si>
  <si>
    <t>ALETADA</t>
  </si>
  <si>
    <t>W.C. MASCULINO</t>
  </si>
  <si>
    <t>HALL (W.C. MASCULINO)</t>
  </si>
  <si>
    <t>PRAÇA DE GARÇOM</t>
  </si>
  <si>
    <t>COZINHA</t>
  </si>
  <si>
    <t>FOYER</t>
  </si>
  <si>
    <t>RECEPÇÃO/ESPERA</t>
  </si>
  <si>
    <t>12 CAIXAS DE SOM</t>
  </si>
  <si>
    <t>ALETADA 60cm|60cm</t>
  </si>
  <si>
    <t>ÁREA TÉCNICA</t>
  </si>
  <si>
    <t>MANUTENÇÃO</t>
  </si>
  <si>
    <t>COMUM</t>
  </si>
  <si>
    <t>DEPOSITO II</t>
  </si>
  <si>
    <t>RECEPÇÃO</t>
  </si>
  <si>
    <t>SALA DE ESPERA</t>
  </si>
  <si>
    <t>2 PORTAIS E 1 DESKTOP</t>
  </si>
  <si>
    <t>LED</t>
  </si>
  <si>
    <t>EMBUTIDO</t>
  </si>
  <si>
    <t>SPOT</t>
  </si>
  <si>
    <t>PROTOCOLO</t>
  </si>
  <si>
    <t>ESCRITORIO</t>
  </si>
  <si>
    <t>1 GELÁGUA, 1 IMPRESSORA E 3 DESKTOP</t>
  </si>
  <si>
    <t>SI</t>
  </si>
  <si>
    <t>HALL ELEVADORES</t>
  </si>
  <si>
    <t>CIRCULAÇÃO</t>
  </si>
  <si>
    <t>SOBREPOR</t>
  </si>
  <si>
    <t>LUZ NATURAL/COMANDO INDIVIDUAL</t>
  </si>
  <si>
    <t>ESCRITORIO MEMORIAL</t>
  </si>
  <si>
    <t>2 DESKTOP E 1 IMPRESSORA</t>
  </si>
  <si>
    <t>PAV.: T</t>
  </si>
  <si>
    <t>AMB.: DEPOSITO I</t>
  </si>
  <si>
    <t>AMB.: HALL (W.C. FEMINO)</t>
  </si>
  <si>
    <t>AMB.: W.C. FEMINIO</t>
  </si>
  <si>
    <t>AMB.: W.C MASCULINO</t>
  </si>
  <si>
    <t>MÉDIA=</t>
  </si>
  <si>
    <t>AMB.: HALL (W.C. MASCULINO)</t>
  </si>
  <si>
    <t>AMB.: PRAÇA DE GARÇOM</t>
  </si>
  <si>
    <t>AMB.: FOYER</t>
  </si>
  <si>
    <t>AMB.: ÁREA TÉCNICA</t>
  </si>
  <si>
    <t>X</t>
  </si>
  <si>
    <t>AMB.: DEPOSITO II</t>
  </si>
  <si>
    <t>AMB.: RECEPÇÃO</t>
  </si>
  <si>
    <t>AMB.: PROTOCOLO</t>
  </si>
  <si>
    <t>AMB.: HALL ELEVADORES</t>
  </si>
  <si>
    <t>CORREGEDORIA</t>
  </si>
  <si>
    <t>ESCRITÓRIO</t>
  </si>
  <si>
    <t>7 DESKTOP, 1 IMPRESSORA E 1 FRIGOBAR</t>
  </si>
  <si>
    <t>PAV 9</t>
  </si>
  <si>
    <t>AMB: CORREGEDORIA</t>
  </si>
  <si>
    <t>CORREGEDORIA/ VICE-PRESIDENTE</t>
  </si>
  <si>
    <t>1 DESKTOP</t>
  </si>
  <si>
    <t>AMB: CORREGEDORIA/ VICE-PRESIDENTE</t>
  </si>
  <si>
    <t>CORREGEDORIA/SECRETARIA</t>
  </si>
  <si>
    <t>1 DESKTOP E 1 IMPRESSORA</t>
  </si>
  <si>
    <t>AMB: CORREGEDORIA/SECRETARIA</t>
  </si>
  <si>
    <t>DIRETOR GERAL/APOIO</t>
  </si>
  <si>
    <t>5 DESKTOPS, 1 IMPRESSORA E 1 FRIGOBAR</t>
  </si>
  <si>
    <t>SEM LUZ NATURAL/COMANDO INDIVIDUAL</t>
  </si>
  <si>
    <t>AMB: DIRETOR GERAL/APOIO</t>
  </si>
  <si>
    <t>DIRETOR GERAL</t>
  </si>
  <si>
    <t>1 DESKTOP E 1 FRIGOBAR</t>
  </si>
  <si>
    <t>AMB: DIRETOR GERAL</t>
  </si>
  <si>
    <t>SECRETARIA DE GOVERNANÇA/APOIO</t>
  </si>
  <si>
    <t>PLANTA CAD</t>
  </si>
  <si>
    <t>8 DESKTOPS, 1 SCANNER E 1 IMPRESSORA</t>
  </si>
  <si>
    <t>AMB: SECRETARIA DE GOVERNANÇA/APOIO</t>
  </si>
  <si>
    <t>SECRETARIA DE GOVERNANÇA</t>
  </si>
  <si>
    <t>1 DESKTOP, 1 FRIGOBAR, 1 IMPRESSORA, 1 SCANNER E 1 TV</t>
  </si>
  <si>
    <t>AMB: SECRETARIA DE GOVERNANÇA</t>
  </si>
  <si>
    <t>DEP. LIMPEZA</t>
  </si>
  <si>
    <t>DEPÓSITO</t>
  </si>
  <si>
    <t>ERP. HIDRAULICO</t>
  </si>
  <si>
    <t>AMB.: DEP. LIMPEZA</t>
  </si>
  <si>
    <t>AMB.: ERP. HIDRAULICA/DEP.</t>
  </si>
  <si>
    <t>MEMORIAL</t>
  </si>
  <si>
    <t>EXIBIÇÃO</t>
  </si>
  <si>
    <t>4 TVS, 1 CAIXA DE SOM, 1 PROJETOR E 1 DESKTOP</t>
  </si>
  <si>
    <t>PENDENTE</t>
  </si>
  <si>
    <t>FITA LED</t>
  </si>
  <si>
    <t>CORREDOR BANHEIRO</t>
  </si>
  <si>
    <t>AMB.: MEMORIAL</t>
  </si>
  <si>
    <t>AMB.: BWC FEM.</t>
  </si>
  <si>
    <t>AMB.: BWC MASC.</t>
  </si>
  <si>
    <t>AMB.: CORREDOR BWC</t>
  </si>
  <si>
    <t>CIRCULAÇÃO 2</t>
  </si>
  <si>
    <t>AMB.: CIRCULAÇÃO 2</t>
  </si>
  <si>
    <t>AMB.: CIRCULAÇÃO 1A</t>
  </si>
  <si>
    <t>AMB.: CIRCULAÇÃO 1B</t>
  </si>
  <si>
    <t>CIRCULAÇÃO 1A</t>
  </si>
  <si>
    <t>CIRCULAÇÃO 1B</t>
  </si>
  <si>
    <t>SALA DE MONITORAMENTO</t>
  </si>
  <si>
    <t>6 TVS, 1 RACK,  1 FRIGOBAR, 1 CAFETEIRA E 2 DESKTOPS</t>
  </si>
  <si>
    <t>1 AR 18000 BTUS</t>
  </si>
  <si>
    <t>AMB.: SALA DE MONITORAMENTO</t>
  </si>
  <si>
    <t>BWC MASCULINO 1</t>
  </si>
  <si>
    <t>BWC FEMININO 1</t>
  </si>
  <si>
    <t>BWC MASCULINO 2</t>
  </si>
  <si>
    <t xml:space="preserve">AMB.: BWC MASCULINO 2 </t>
  </si>
  <si>
    <t>BWC FEMININO 2</t>
  </si>
  <si>
    <t xml:space="preserve">AMB.: BWC FEMININO 2 </t>
  </si>
  <si>
    <t>BWC PCD</t>
  </si>
  <si>
    <t>AMB.: BWC PCD</t>
  </si>
  <si>
    <t>DEPÓSITO/APOIO SEGURANÇA</t>
  </si>
  <si>
    <t>AMB.: DEPÓSITO/ APOIO SEGURANÇA</t>
  </si>
  <si>
    <t>APOIO SEGURANÇA</t>
  </si>
  <si>
    <t>3 DESKTOPS, 1 IMPRESSORA, 1  SCANNER, 1 GELÁGUA, 1 CAFETEIRA, 1 TV</t>
  </si>
  <si>
    <t>AMB.: APOIO SEGURANÇA</t>
  </si>
  <si>
    <t>CIRCULAÇÃO SEGURANÇA</t>
  </si>
  <si>
    <t>AMB.: CIRCULAÇÃO SEGURANÇA</t>
  </si>
  <si>
    <t>SHAFT INSTALAÇÕES ELÉTRICAS</t>
  </si>
  <si>
    <t>AMB.: SHAFT INSTALAÇÕES ELÉTRICAS</t>
  </si>
  <si>
    <t>ASSESSORIA JURÍDICA ADMINISTRATIVA</t>
  </si>
  <si>
    <t>3 DESKTOPS, 1 FRIGOBAR</t>
  </si>
  <si>
    <t>AMB: ASSESSORIA JURIDICA ADMINISTRATIVA</t>
  </si>
  <si>
    <t>PRESIDENCIA/ APOIO</t>
  </si>
  <si>
    <t>7 DESKTOPS, 2 MULTIFUNCIONAIS, 1 FRIGOBAR E 1 SCANNER</t>
  </si>
  <si>
    <t>AMB: PRESIDENCIA/ APOIO</t>
  </si>
  <si>
    <t>BWC/ PRESIDENCIA APOIO</t>
  </si>
  <si>
    <t>COM ILUMINAÇÃO NATURAL/COM COMANDO INDIVIDUAL</t>
  </si>
  <si>
    <t>AMB: BWC PRESIDENCIA/ APOIO</t>
  </si>
  <si>
    <t xml:space="preserve">SALA DE AUDIÊNCIA </t>
  </si>
  <si>
    <t xml:space="preserve">ESCRITÓRIO </t>
  </si>
  <si>
    <t>-</t>
  </si>
  <si>
    <t>4 DESKTOP</t>
  </si>
  <si>
    <t xml:space="preserve">NÃO </t>
  </si>
  <si>
    <t>SIM</t>
  </si>
  <si>
    <t xml:space="preserve">DIRETOR </t>
  </si>
  <si>
    <t xml:space="preserve">ESCRITÓTIO </t>
  </si>
  <si>
    <t xml:space="preserve">1 DESKTOP, 1 FRIGOBAR </t>
  </si>
  <si>
    <t>ASSESSORIA E CÁLCULOS</t>
  </si>
  <si>
    <t xml:space="preserve">SECRETARIA </t>
  </si>
  <si>
    <t>2 MULTIFUNCIONAL, 1 GELA ÁGUA, 2 SCANNER, 11 DESKTOP, 1 FRIGOBAR</t>
  </si>
  <si>
    <t xml:space="preserve">EMBUTIDO 60 CM </t>
  </si>
  <si>
    <t>GAB. JUIZ 01 (LESTE)</t>
  </si>
  <si>
    <t xml:space="preserve">1 FRIGOBAR, 1 DESKTOP, 1 CAFETEIRA </t>
  </si>
  <si>
    <t>LAVABO GAB. JUIZ 01</t>
  </si>
  <si>
    <t xml:space="preserve">BANHEIRO </t>
  </si>
  <si>
    <t xml:space="preserve">SIM </t>
  </si>
  <si>
    <t>GAB. JUIZ 02 (LESTE)</t>
  </si>
  <si>
    <t>1 FRIGOBAR, 1 DESKTOP</t>
  </si>
  <si>
    <t>LAVABO GAB. JUIZ 02</t>
  </si>
  <si>
    <t xml:space="preserve">ATENDIMENTO </t>
  </si>
  <si>
    <t xml:space="preserve">CIRCULAÇÃO </t>
  </si>
  <si>
    <t xml:space="preserve">SECRETARIA 2 (LESTE) </t>
  </si>
  <si>
    <t xml:space="preserve">2 MULTIFUNCIONAL, 1 GELA ÁGUA, 1 SCANNER, 1 FRIGOBAR, 10 PC'S </t>
  </si>
  <si>
    <t>GAB. JUIZ 03 (LESTE)</t>
  </si>
  <si>
    <t>LAVABO GAB. JUIZ 03</t>
  </si>
  <si>
    <t>GAB. JUIZ 04 (LESTE)</t>
  </si>
  <si>
    <t xml:space="preserve"> 1 DESKTOP</t>
  </si>
  <si>
    <t>LAVABO GAB. JUIZ 04</t>
  </si>
  <si>
    <t>SALA DE AUDIÊNCIA 2 (LESTE)</t>
  </si>
  <si>
    <t xml:space="preserve">3 DESKTOP, 1 MULTIFUNCIONAL </t>
  </si>
  <si>
    <t>DIRETOR 2 (LESTE)</t>
  </si>
  <si>
    <t xml:space="preserve">EMBUTIDO </t>
  </si>
  <si>
    <t>ASSESSORIA E CÁLCULOS 2 (LESTE)</t>
  </si>
  <si>
    <t xml:space="preserve">SALA DE AUDIÊNCIA 1 (OESTE) </t>
  </si>
  <si>
    <t>3 DESKTOP</t>
  </si>
  <si>
    <t xml:space="preserve">SECRETARIA 1 (OESTE) </t>
  </si>
  <si>
    <t>11 DESKTOP, 1 GELA ÁGUA, 1 FRIGOBAR, 2 MULTIFUNCIONAL, 2 SCANNER</t>
  </si>
  <si>
    <t xml:space="preserve">DIRETOR (OESTE) </t>
  </si>
  <si>
    <t xml:space="preserve">1 DESKTOP </t>
  </si>
  <si>
    <t xml:space="preserve">ASSESSORIA E CÁLCULOS (OESTE) </t>
  </si>
  <si>
    <t xml:space="preserve">4 DESKTOP </t>
  </si>
  <si>
    <t xml:space="preserve">GAB. JUIZ 1 (OESTE) </t>
  </si>
  <si>
    <t xml:space="preserve">LAVABO GAB. JUIZ 1 (OESTE) </t>
  </si>
  <si>
    <t xml:space="preserve">GAB. JUIZ 2 (OESTE) </t>
  </si>
  <si>
    <t xml:space="preserve">LAVABO GAB. JUIZ 2 (OESTE) </t>
  </si>
  <si>
    <t xml:space="preserve">SECRETARIA 2 (OESTE) </t>
  </si>
  <si>
    <t xml:space="preserve">2 MULTIFUNCIONAL, 1 MICROONDAS, 1 CAFETEIRA, 1 FRIGOBAR, 1 GELA ÁGUA, 10 DESKTOP </t>
  </si>
  <si>
    <t>SALA DE AUDIÊNCIA 2 (OESTE)</t>
  </si>
  <si>
    <t xml:space="preserve">3 DESKTOP, 1 SCANNER </t>
  </si>
  <si>
    <t xml:space="preserve">DIRETOR  2 (OESTE) </t>
  </si>
  <si>
    <t xml:space="preserve">1 DESKTOP, 1 SCANNER, 1 VENTILADOR </t>
  </si>
  <si>
    <t>NÃO</t>
  </si>
  <si>
    <t xml:space="preserve">ASSESSORIA E CÁLCULOS 2 (OESTE) </t>
  </si>
  <si>
    <t xml:space="preserve">GAB. JUIZ 3 (OESTE) </t>
  </si>
  <si>
    <t>1 SCANNER, 1 MULTIFUNCIONAL, 1 CAFETEIRA, 1 TV, 1 FRIGOBAR,  1 VENTILADOR, 1  DESKTOP</t>
  </si>
  <si>
    <t xml:space="preserve">LAVABO GAB. JUIZ 3 (OESTE) </t>
  </si>
  <si>
    <t xml:space="preserve">GAB. JUIZ 4 (OESTE) </t>
  </si>
  <si>
    <t xml:space="preserve">1 FRIGOBAR, 1 DESKTOP, 1 MULTIFUNCIONAL </t>
  </si>
  <si>
    <t xml:space="preserve">LAVABO GAB. JUIZ 4 (OESTE) </t>
  </si>
  <si>
    <t xml:space="preserve">WC MASCULINO (OESTE) </t>
  </si>
  <si>
    <t xml:space="preserve">WC PCD (OESTE) </t>
  </si>
  <si>
    <t>WC FEMININO (OESTE)</t>
  </si>
  <si>
    <t xml:space="preserve">SHAFT TELECOMUNICAÇÃO </t>
  </si>
  <si>
    <t>1 DESKTOP, 1 MULTIFUNCIONAL, 1 GELA ÁGUA, 1 VENTILADOR</t>
  </si>
  <si>
    <t>SHAFT INSTALAÇÕES ELÉTRICAS (DEPÓSITO)</t>
  </si>
  <si>
    <t xml:space="preserve">DEPÓSITO </t>
  </si>
  <si>
    <t xml:space="preserve">CIRCULAÇÃO 1 A </t>
  </si>
  <si>
    <t>CIRCULAÇÃO 1 B</t>
  </si>
  <si>
    <t xml:space="preserve">WC MASCULINO (LESTE) </t>
  </si>
  <si>
    <t xml:space="preserve">WC PCD (LESTE) </t>
  </si>
  <si>
    <t>WC FEMININO (LESTE)</t>
  </si>
  <si>
    <t xml:space="preserve">SHAFT INSTALAÇÕES </t>
  </si>
  <si>
    <t>COPA</t>
  </si>
  <si>
    <t>1 MICROONDAS, 1 GELAÁGUA, 1 GELADEIRA</t>
  </si>
  <si>
    <t>HALL DOS ELEVADORES</t>
  </si>
  <si>
    <t xml:space="preserve">1 TV,  1 BEBEDURO </t>
  </si>
  <si>
    <t xml:space="preserve">CIRCULAÇÃO 2A </t>
  </si>
  <si>
    <t>CIRCULAÇÃO 2B</t>
  </si>
  <si>
    <t>CAP(LESTE)</t>
  </si>
  <si>
    <t>5 DESKTOP, 1 MULTIFUNCIONAL, 1 FRIGOBAR</t>
  </si>
  <si>
    <t>ASSESSORIA (LESTE)</t>
  </si>
  <si>
    <t>GAB. JUIZ 6 (LESTE)</t>
  </si>
  <si>
    <t xml:space="preserve">2 DESKTOP, 1 FRIGOBAR </t>
  </si>
  <si>
    <t>GAB. JUIZ 5 (LESTE)</t>
  </si>
  <si>
    <t xml:space="preserve">2 DESKTOP, 1 FRIGOBAR, MULTIFUNCIONAL </t>
  </si>
  <si>
    <t>GAB. JUIZ 4 (LESTE)</t>
  </si>
  <si>
    <t>2 DESKTOP, 1 FRIGOBAR</t>
  </si>
  <si>
    <t xml:space="preserve">LAVABO GAB. JUIZ 4 (LESTE) </t>
  </si>
  <si>
    <t>GAB. JUIZ 3 (LESTE)</t>
  </si>
  <si>
    <t>1 DESKTOP, 1 FRIGOBAR</t>
  </si>
  <si>
    <t xml:space="preserve">LAVABO GAB. JUIZ 3 (LESTE) </t>
  </si>
  <si>
    <t>GAB. JUIZ 2 (LESTE)</t>
  </si>
  <si>
    <t>1 DESKTOP, 1 FRIGOBAR, 1 CAFETEIRA</t>
  </si>
  <si>
    <t xml:space="preserve">LAVABO GAB. JUIZ 2 (LESTE) </t>
  </si>
  <si>
    <t>GAB. JUIZ 1 (LESTE)</t>
  </si>
  <si>
    <t xml:space="preserve">1 DESKTOP, 1 FRIGOBAR, 1 CAFETEIRA </t>
  </si>
  <si>
    <t xml:space="preserve">LAVABO GAB. JUIZ 1 (LESTE) </t>
  </si>
  <si>
    <t>GAB. JUIZ 7 (LESTE)</t>
  </si>
  <si>
    <t xml:space="preserve">1 DESKTOP, 1 MULTIFUNCIONAL, 1 FRIGOBAR </t>
  </si>
  <si>
    <t>CEJUSC (LESTE)</t>
  </si>
  <si>
    <t>2 DESKTOP</t>
  </si>
  <si>
    <t xml:space="preserve">2 MULTIFUNCIONAL, 3 SCANNER, 9 DESKTOP, 1 FRIGOBAR, 1 GELA ÁGUA </t>
  </si>
  <si>
    <t xml:space="preserve">WC MASULINO (LESTE) </t>
  </si>
  <si>
    <t xml:space="preserve">WC FEMININO  (LESTE) </t>
  </si>
  <si>
    <t>CIRCULAÇÃO 2 B (LESTE)</t>
  </si>
  <si>
    <t>CIRCULAÇÃO 2 A (LESTE)</t>
  </si>
  <si>
    <t>SHAFT DE TELECOMUNICAÇÃO (LESTE)</t>
  </si>
  <si>
    <t xml:space="preserve">1 DESKTOP, 2 HACK 16 BANDEJAS </t>
  </si>
  <si>
    <t xml:space="preserve">SHAFT DE INST. ELÉTRICA (LESTE) </t>
  </si>
  <si>
    <t xml:space="preserve">DIRETOR 1 (OESTE) </t>
  </si>
  <si>
    <t>ASSESSORIA E CÁLCULOS 1 (OESTE)</t>
  </si>
  <si>
    <t xml:space="preserve">2 DESKTOP, 1 MULTIFUNCIONAL </t>
  </si>
  <si>
    <t>LAVABO GAB. JUIZ 2 (OESTE)</t>
  </si>
  <si>
    <t>LAVABO GAB. JUIZ 1 (OESTE)</t>
  </si>
  <si>
    <t>19 DESKTOP, 1 MULTIFUNCIONAL, 1 CAFETEIRA, 1 FRIGOBAR, 1 GELA ÁGUA</t>
  </si>
  <si>
    <t>ATENDIMENTO (OESTE)</t>
  </si>
  <si>
    <t>1 FRIGOBAR, 1 DESKTOP, 1 MULTIFUNCIONAL, 1 VENTILADOR</t>
  </si>
  <si>
    <t>LAVABO GAB. JUIZ 3 (OESTE)</t>
  </si>
  <si>
    <t>1 FRIGOBAR, 1 DESKTOP, 1 VENTILADOR</t>
  </si>
  <si>
    <t>LAVABO GAB. JUIZ 4 (OESTE)</t>
  </si>
  <si>
    <t>DIRETOR 2 (OESTE)</t>
  </si>
  <si>
    <t>SALA DE AUDIÊNCIAS 2 (OESTE)</t>
  </si>
  <si>
    <t>3 DESKTOP, 1 TV</t>
  </si>
  <si>
    <t xml:space="preserve">7 DESKTOP, 2 MULTIFUNCIONAL, 1 SCANNER, 1 FRIGOBAR, 1 GELA ÁGUA </t>
  </si>
  <si>
    <t>WC MASCULINO  (OESTE)</t>
  </si>
  <si>
    <t>WC PCD (OESTE)</t>
  </si>
  <si>
    <t>AR CONDICIONADO</t>
  </si>
  <si>
    <t xml:space="preserve">LUZ NATURAL </t>
  </si>
  <si>
    <t>COMANDO P/JANELA</t>
  </si>
  <si>
    <t xml:space="preserve">COMANDO INDIVIDUAL </t>
  </si>
  <si>
    <t>MARCA</t>
  </si>
  <si>
    <t>POT. (KBTU)</t>
  </si>
  <si>
    <t>ETIQUETA</t>
  </si>
  <si>
    <t>CEE</t>
  </si>
  <si>
    <t>PAV 2</t>
  </si>
  <si>
    <t xml:space="preserve">MÉDIA </t>
  </si>
  <si>
    <t>AMB:</t>
  </si>
  <si>
    <t>GAB JUIZ 1 (LESTE)</t>
  </si>
  <si>
    <t>LAVABO GAB JUIZ 1</t>
  </si>
  <si>
    <t xml:space="preserve">GAB JUIZ 2 (LESTE) </t>
  </si>
  <si>
    <t>LAVABO GAB JUIZ 2</t>
  </si>
  <si>
    <t xml:space="preserve">PAV 2 </t>
  </si>
  <si>
    <t>SECRETARIA 2 (LESTE)</t>
  </si>
  <si>
    <t xml:space="preserve">AMB: </t>
  </si>
  <si>
    <t>LAVABO GAB JUIZ 3</t>
  </si>
  <si>
    <t>LAVABO GAB JUIZ 4</t>
  </si>
  <si>
    <t>MÉDIA</t>
  </si>
  <si>
    <t xml:space="preserve">SALA DE AUDIÊNCIA 1 </t>
  </si>
  <si>
    <t>SECRETARIA 1</t>
  </si>
  <si>
    <t xml:space="preserve">PAV2 </t>
  </si>
  <si>
    <t>DIRETOR (OESTE)</t>
  </si>
  <si>
    <t>ASSESSORIA E CALCULOS (OESTE)</t>
  </si>
  <si>
    <t>GAB. JUIZ 1 (OESTE)</t>
  </si>
  <si>
    <t>GAB. JUIZ 2 (OESTE)</t>
  </si>
  <si>
    <t>SECRETARIA 2 (OESTE)</t>
  </si>
  <si>
    <t xml:space="preserve">SALA DE AUDIÊNCIA 2 (OESTE) </t>
  </si>
  <si>
    <t>ASSESSORIA E CÁLCULOS 2 (OESTE)</t>
  </si>
  <si>
    <t>GAB. JUIZ 3 (OESTE)</t>
  </si>
  <si>
    <t>GAB. JUIZ 4 (OESTE)</t>
  </si>
  <si>
    <t>ATENDIMENTO 2 (OESTE)</t>
  </si>
  <si>
    <t>WC MASC (OESTE)</t>
  </si>
  <si>
    <t>WC FEM (OESTE)</t>
  </si>
  <si>
    <t>SHAFT ELÉTRICA</t>
  </si>
  <si>
    <t>WC MASC (LESTE)</t>
  </si>
  <si>
    <t>WC PCD (LESTE)</t>
  </si>
  <si>
    <t>WC FEM (LESTE)</t>
  </si>
  <si>
    <t>CIRCULAÇÃO 2A</t>
  </si>
  <si>
    <t>PAV 3</t>
  </si>
  <si>
    <t>CAP</t>
  </si>
  <si>
    <t xml:space="preserve">ASSESSORIA </t>
  </si>
  <si>
    <t>GAB. JUIZ 6</t>
  </si>
  <si>
    <t>GAB. JUIZ 5</t>
  </si>
  <si>
    <t>SECRETARIA (LESTE)</t>
  </si>
  <si>
    <t>WC MASCULINO (LESTE)</t>
  </si>
  <si>
    <t>CIRCULAÇÃO 2B (LESTE)</t>
  </si>
  <si>
    <t>CIRCULAÇÃO 2A (LESTE)</t>
  </si>
  <si>
    <t xml:space="preserve">HALL ELEVADORES </t>
  </si>
  <si>
    <t>SHAFT TELEC. (LESTE)</t>
  </si>
  <si>
    <t>SHAFT ELET. (LESTE)</t>
  </si>
  <si>
    <t>SALA DE AUDIÊNCIA 1(OESTE)</t>
  </si>
  <si>
    <t>DIRETOR 1 (OESTE)</t>
  </si>
  <si>
    <t>ASSESSORIA E CÁLCULOS (OESTE)</t>
  </si>
  <si>
    <t>LAVABO GAB. JUIZ 2</t>
  </si>
  <si>
    <t>LAVABO GAB. JUIZ 1</t>
  </si>
  <si>
    <t>SECRETARIA 1 (OESTE)</t>
  </si>
  <si>
    <t>LAVABO GAB. JUIZ 3</t>
  </si>
  <si>
    <t>LAVABO GAB. JUIZ 4</t>
  </si>
  <si>
    <t>CIRCULAÇÃO 1 A (OESTE)</t>
  </si>
  <si>
    <t>CIRCULAÇÃO 1 B (OESTE)</t>
  </si>
  <si>
    <t>WC MASCULINO (OESTE)</t>
  </si>
  <si>
    <t>2PC´S, 1MULTIFUNCIONAL</t>
  </si>
  <si>
    <t>ASSESSORIA</t>
  </si>
  <si>
    <t>1PC´S, 1MULTIFUNCIONAL</t>
  </si>
  <si>
    <t>CIRCULÇÃO</t>
  </si>
  <si>
    <t>1 FRIGOBAR, 1 PIPOQUERIA</t>
  </si>
  <si>
    <t>ENFERMAGEM</t>
  </si>
  <si>
    <t>ENFERMARIA</t>
  </si>
  <si>
    <t>1 DESKTOP, 2 FRIGOBAR, 1 BALANÇA</t>
  </si>
  <si>
    <t>EXPURGO E ESTERELIZAÇÃO</t>
  </si>
  <si>
    <t>SALA DE ESTERELIZAÇÃO</t>
  </si>
  <si>
    <t>ULTRASSOM DE SW2000WJ</t>
  </si>
  <si>
    <t>ESTERELIZAÇÃO</t>
  </si>
  <si>
    <t>1 DESTILADOR, 1 ESTERELIZADOR</t>
  </si>
  <si>
    <t>DENTISTA</t>
  </si>
  <si>
    <t>1 FRIGOBAR, 1 MULTIFUNCIONAL, 1 SCANNER</t>
  </si>
  <si>
    <t>CONSULTORIO ODONTOLOGICO</t>
  </si>
  <si>
    <t>1 CADEIRA ODONTOLOGICA, 1 MAQ, DE RAIO-X,  1 FRIGOBAR</t>
  </si>
  <si>
    <t>PSICOLOGIA</t>
  </si>
  <si>
    <t>2 PC´S</t>
  </si>
  <si>
    <t>CONSULTORIO MEDICO</t>
  </si>
  <si>
    <t xml:space="preserve">1 MULTIFUNCIONAL, 1 PC </t>
  </si>
  <si>
    <t>WC CONSULTORIO MEDICO</t>
  </si>
  <si>
    <t>AMBULATORIO</t>
  </si>
  <si>
    <t>2 GELADEIRAS, 1PC</t>
  </si>
  <si>
    <t>CONSULTORIO 1</t>
  </si>
  <si>
    <t>SALA DE EXAME</t>
  </si>
  <si>
    <t xml:space="preserve"> 1 DESKTOP, 1 SCANNER, 1 MULTIFUNCIONAL</t>
  </si>
  <si>
    <t>SAMPO</t>
  </si>
  <si>
    <t>1 PC, 1 MULTIFUNCIONAL, 1 SCANNER</t>
  </si>
  <si>
    <t>ADM SAMPO</t>
  </si>
  <si>
    <t xml:space="preserve">2 DESKTOP, 2 MULTIFUNCIONAL </t>
  </si>
  <si>
    <t>SHAFT DE INSTALACAO ELETRICA</t>
  </si>
  <si>
    <t>1 GELAGUA, 1 GELADEIRA, 2 MAQUIANS DE CAFÉ, 1 VENTILADOR</t>
  </si>
  <si>
    <t>CORREDOR 2A</t>
  </si>
  <si>
    <t>COMPRESSOR</t>
  </si>
  <si>
    <t>1 COMPRESSOR</t>
  </si>
  <si>
    <t>WC FEMININO</t>
  </si>
  <si>
    <t>CIRCULÇÃO 2B</t>
  </si>
  <si>
    <t>WC MASCULINO</t>
  </si>
  <si>
    <t>WC PCD</t>
  </si>
  <si>
    <t>GESTAO DE PESSOAS</t>
  </si>
  <si>
    <t>15 PC´S, 5 MULTIFUNCIONAL, 1 CAFETEIRA, 1 GELAGUA, 1 FRIGOBAR, 1 TV</t>
  </si>
  <si>
    <t>TEM PERSIANAS</t>
  </si>
  <si>
    <t>COORDENAÇÃO</t>
  </si>
  <si>
    <t>COORD. DE MATERIAL E LOGISTICA</t>
  </si>
  <si>
    <t xml:space="preserve">1 MULTIFUNCIONAL,  1 FRIGOBAR, 1 GELA ÁGUA, 4 DESKTOP </t>
  </si>
  <si>
    <t>HALL ELEVADOR</t>
  </si>
  <si>
    <t>CIRCULACAO 1B</t>
  </si>
  <si>
    <t>DEPOSITO DE MATERIAL</t>
  </si>
  <si>
    <t>1 MULTIFUNCIONAL, 1PC, 1 FRIGOBAR</t>
  </si>
  <si>
    <t>PLANEJAMENTO DE CONTRATAÇÃO</t>
  </si>
  <si>
    <t>1 VENTILADOR, 1PC, 1 FRIGOBAR, 1 CAFETEIRA</t>
  </si>
  <si>
    <t>ASSESORIA JURIDICA</t>
  </si>
  <si>
    <t>1 MULTIFUNCIONAL, 1PC</t>
  </si>
  <si>
    <t>LICITAÇÕES E CONTRATO</t>
  </si>
  <si>
    <t>1 MULTIFCUNCIONAL, 3PC, 1 FRIGOBAR, 1 CAFETEIRA, 1 GELAGUA, 1 SCANNER</t>
  </si>
  <si>
    <t>COORDENADORIA DE SERVICOS GERAIS</t>
  </si>
  <si>
    <t>9 PC´S, 3 MULTIFUNCIONAL, 1 SCANNER, 1 FRIGOBAR</t>
  </si>
  <si>
    <t>COORDENADOR</t>
  </si>
  <si>
    <t>1PC, 1 SCANNER</t>
  </si>
  <si>
    <t>COORDENADORIA DE CONTROLE INTERNO</t>
  </si>
  <si>
    <t>3 PC´S, 1 MULTIFUNCIONAL, 1 SCANNER, 1 FRIGOBAR, 1 GELAGUA</t>
  </si>
  <si>
    <t>COORDENADORIA DE FINANCAS</t>
  </si>
  <si>
    <t>11 PC´S, 2 MULTIFUNCIONAL, 1 SCANNER, 1 FRIGOBAR, 1 GELAGUA, 1 MICROONDAS</t>
  </si>
  <si>
    <t>COORDENADOR 3</t>
  </si>
  <si>
    <t xml:space="preserve">COORDENADOR 4 </t>
  </si>
  <si>
    <t>1PC</t>
  </si>
  <si>
    <t>PAV 5</t>
  </si>
  <si>
    <t>CORRDENAÇÃO</t>
  </si>
  <si>
    <t>EBFERMAGEM</t>
  </si>
  <si>
    <t>SALA DE EXPURGO E ESTER.</t>
  </si>
  <si>
    <t>CONS. ODONT.</t>
  </si>
  <si>
    <t>CONS. MEDICO ADM</t>
  </si>
  <si>
    <t>SHAFT INST. ELET. LIMPEZA</t>
  </si>
  <si>
    <t>GESTÃO DE PESSOAS</t>
  </si>
  <si>
    <t>COORD. MATER. E LOGISTICA</t>
  </si>
  <si>
    <t>WC FEMALE</t>
  </si>
  <si>
    <t>DEPOSITO MATERIAL</t>
  </si>
  <si>
    <t>WC FEMINNO</t>
  </si>
  <si>
    <t>assessoria juridica</t>
  </si>
  <si>
    <t>licitações e contratos</t>
  </si>
  <si>
    <t>coordenadoria de servico</t>
  </si>
  <si>
    <t>coordenador</t>
  </si>
  <si>
    <t>coordenadoria de controle interno</t>
  </si>
  <si>
    <t>coordenadoria de financas</t>
  </si>
  <si>
    <t>coordenador 3</t>
  </si>
  <si>
    <t>coordenador 4</t>
  </si>
  <si>
    <t>OUVIDORIA</t>
  </si>
  <si>
    <t>3 PC, 1 FRIGOBAR, 1 MULTIFUNCIONAL</t>
  </si>
  <si>
    <t>NUPEMEC</t>
  </si>
  <si>
    <t>6 PC'S, 1 GELÁGUA, 1 FRIGOBAR, 1 MULTIFUNCIONAL, 1 SCANNER</t>
  </si>
  <si>
    <t>LAVABO</t>
  </si>
  <si>
    <t>EMBUTIDO 60 CM</t>
  </si>
  <si>
    <t>COORDENAÇÃO DE COMUNICAÇÃO</t>
  </si>
  <si>
    <t>2 PC'S</t>
  </si>
  <si>
    <t>BANNHEIRO</t>
  </si>
  <si>
    <t xml:space="preserve"> EMBUTIDO 60 CM</t>
  </si>
  <si>
    <t>ESTÚDIO</t>
  </si>
  <si>
    <t>SALA DE GRAVAÇÃO</t>
  </si>
  <si>
    <t>1 PC,  1 MESA DE SOM</t>
  </si>
  <si>
    <t>EDIÇÃO</t>
  </si>
  <si>
    <t>SALA DE EDIÇÃO</t>
  </si>
  <si>
    <t>3 PC'S, 1 IMPRESSORA, 1 MULTIFUNCIONAL, 1 SCANNER, 1 FRIGOBAR</t>
  </si>
  <si>
    <t>CENTRAL DE MANDATOS 1</t>
  </si>
  <si>
    <t>7 PC'S, 1 VENTILADOR, 1 FRIGOBAR, 1 MULTIFUNCIONAL, 1 SCANNER</t>
  </si>
  <si>
    <t xml:space="preserve">SECRETÁRIA DA CENTRAL DE MANDATOS </t>
  </si>
  <si>
    <t>SECRETÁRIA</t>
  </si>
  <si>
    <t>2 PC'S, 1 MULTIFUNCIONAL, 1 GELÁGUA</t>
  </si>
  <si>
    <t>SECRETÁRIA JUDICIÁRIA</t>
  </si>
  <si>
    <t>3 MULTIFUNCIONAL, 18 PC'S, 3 SCANNER, 1 FRIGOBAR</t>
  </si>
  <si>
    <t>SECRETÁRIA GABINETE</t>
  </si>
  <si>
    <t>1 MULTIFUNCIONAL, 1 PC, 1 FRIGOBAR</t>
  </si>
  <si>
    <t>CÁCULOS</t>
  </si>
  <si>
    <t>1 MULTIFUNCIONAL, 2 PC'S</t>
  </si>
  <si>
    <t>ATENDIMENTO</t>
  </si>
  <si>
    <t>GABINETE</t>
  </si>
  <si>
    <t>2 PC'S, 1 MULTIFUNCIONAL, 1 SCANNER</t>
  </si>
  <si>
    <t>CIRCULAR 2A</t>
  </si>
  <si>
    <t>CIRCULAR 2B</t>
  </si>
  <si>
    <t>DEPOSITO DE MATERIAL DE LIMPEZA</t>
  </si>
  <si>
    <t>1 MICROONDAS, 1 GELADEIRA, 1 GELÁGUA</t>
  </si>
  <si>
    <t>CONVIVÊNCIA MAGISTRADO</t>
  </si>
  <si>
    <t>SALA</t>
  </si>
  <si>
    <t>1 TV, 2 FRIGOBAR, 1 CAFÉTEIRA</t>
  </si>
  <si>
    <t>CIRCULÃO 1B</t>
  </si>
  <si>
    <t>Método das atividades do edifício</t>
  </si>
  <si>
    <t>Lâmpadas atuais</t>
  </si>
  <si>
    <t>ETIQUETA FUTURA</t>
  </si>
  <si>
    <t>Ambiente</t>
  </si>
  <si>
    <t>Potência Limite A</t>
  </si>
  <si>
    <t>Potência Limite B</t>
  </si>
  <si>
    <t>Potência Limite C</t>
  </si>
  <si>
    <t>Potência Limite D</t>
  </si>
  <si>
    <t>P. Instalada</t>
  </si>
  <si>
    <t>Área (m2)</t>
  </si>
  <si>
    <t>Etiqueta</t>
  </si>
  <si>
    <t>ISO8995</t>
  </si>
  <si>
    <t>RTQ-C</t>
  </si>
  <si>
    <t>Lux Médio - Norma</t>
  </si>
  <si>
    <t>Potência lâmpada (W)</t>
  </si>
  <si>
    <t>Quantidade</t>
  </si>
  <si>
    <t>Potência Total (W)</t>
  </si>
  <si>
    <t>Potência Reator (W)</t>
  </si>
  <si>
    <t>Pavimento</t>
  </si>
  <si>
    <t>COORDENAÇÃO L</t>
  </si>
  <si>
    <t>PAVIMENTO</t>
  </si>
  <si>
    <t>PERSIANA</t>
  </si>
  <si>
    <t>COORD. COMUNICAÇÃO</t>
  </si>
  <si>
    <t>SEC. DA CENTRAL DE MAND.</t>
  </si>
  <si>
    <t>SECRETÁRIA  JUDICÍARIA</t>
  </si>
  <si>
    <t>SECRETÁRIA DO GAB.</t>
  </si>
  <si>
    <t>CÁLCULOS</t>
  </si>
  <si>
    <t>DEP. MATERIAL DE LIMP.</t>
  </si>
  <si>
    <t>CONVIVÊNCIA MAG.</t>
  </si>
  <si>
    <t>PAINEL</t>
  </si>
  <si>
    <t xml:space="preserve">PAINEL 60 CM </t>
  </si>
  <si>
    <t xml:space="preserve">PAINEL </t>
  </si>
  <si>
    <t>PAINELO</t>
  </si>
  <si>
    <t>T8</t>
  </si>
  <si>
    <t>Iluminância Medida (lux)</t>
  </si>
  <si>
    <t>MULTIUSO</t>
  </si>
  <si>
    <t xml:space="preserve">SUPORTE </t>
  </si>
  <si>
    <t xml:space="preserve">5 DESKTOP, 1 MULTIFUNCIONAL, 1 GELA ÁGUA </t>
  </si>
  <si>
    <t xml:space="preserve">OFICINA </t>
  </si>
  <si>
    <t xml:space="preserve">2 DESKTOP </t>
  </si>
  <si>
    <t xml:space="preserve">CENTRAL DE SERVIÇOS </t>
  </si>
  <si>
    <t xml:space="preserve">4 DESKTOP, 2 MULTIFUNCIONAL, 1 FRIGOBAR </t>
  </si>
  <si>
    <t>REUNIÕES/COPA</t>
  </si>
  <si>
    <t xml:space="preserve">1 FRIGOBAR, FORNO ELÉTRICO, 1 GELA ÁGUA, 2 TV, 3 CAFETEIRA </t>
  </si>
  <si>
    <t>SECRETARIA STIC 1</t>
  </si>
  <si>
    <t xml:space="preserve">17 DESKTOP, 1 TV </t>
  </si>
  <si>
    <t>SECRETARIA STIC 2</t>
  </si>
  <si>
    <t xml:space="preserve">1 TV, 9 DESKTOP, 2 MULTIFUNCIONAL </t>
  </si>
  <si>
    <t xml:space="preserve">SECRETÁRIO STIC </t>
  </si>
  <si>
    <t xml:space="preserve">SALA SERVIDORES </t>
  </si>
  <si>
    <t xml:space="preserve">5 DATACENTER </t>
  </si>
  <si>
    <t xml:space="preserve">SECRETARIA TRIBUNAL PLENO </t>
  </si>
  <si>
    <t>15 DESKTOP, 4 IMPRESSORAS, 1 MULTIFUNCIONAL, 2 FRIGOBAR</t>
  </si>
  <si>
    <t xml:space="preserve">COORDENAÇÃO PLENO </t>
  </si>
  <si>
    <t xml:space="preserve">1 DESKTOP, 1 MULTIFUNCIONAL </t>
  </si>
  <si>
    <t xml:space="preserve">PLENÁRIO/SALÃO </t>
  </si>
  <si>
    <t>12 DESKTOP, 1 MULTIFUNCIONAL, 5 TV, 1 PROJETOR</t>
  </si>
  <si>
    <t xml:space="preserve">FOYER </t>
  </si>
  <si>
    <t xml:space="preserve">SALA VIP </t>
  </si>
  <si>
    <t>1 GELADEIRA, 1 GELA ÁGUA,  1 MICROONDAS, 1 CAFETEIRA</t>
  </si>
  <si>
    <t xml:space="preserve">VESTIÁRIO </t>
  </si>
  <si>
    <t xml:space="preserve">LAVABO MASCULINO </t>
  </si>
  <si>
    <t xml:space="preserve">LAVABO FEMININO </t>
  </si>
  <si>
    <t xml:space="preserve">HALL VESTIÁRIO </t>
  </si>
  <si>
    <t xml:space="preserve">WC FEMININO (OESTE) </t>
  </si>
  <si>
    <t xml:space="preserve">WC PCD </t>
  </si>
  <si>
    <t xml:space="preserve">WC FEMININO (LESTE) </t>
  </si>
  <si>
    <t>CIRCULAÇÃO 2B E HALL</t>
  </si>
  <si>
    <t xml:space="preserve">1 BEBEDOURO </t>
  </si>
  <si>
    <t>SHAFT ELÉTRICA/DEPÓSITO DE LIMPEZA</t>
  </si>
  <si>
    <t xml:space="preserve">COPA </t>
  </si>
  <si>
    <t>1 FORNO ELÉTRICO, 1 GELADEIRA, 1 GELA ÁGUA, 1 MICROONDAS</t>
  </si>
  <si>
    <t>OFUSCADO</t>
  </si>
  <si>
    <t xml:space="preserve">OFUSCADO 60 CM </t>
  </si>
  <si>
    <t xml:space="preserve">OFUSCADO </t>
  </si>
  <si>
    <t xml:space="preserve">FUNCIONA COMO COPA, ÁREA DE CONVIVÊNCIA </t>
  </si>
  <si>
    <t xml:space="preserve">TEM PERSIANAS/A SALA FOI DIVIDIDA, ANTES ERA APENAS UMA </t>
  </si>
  <si>
    <t xml:space="preserve">TEM PERSIANAS </t>
  </si>
  <si>
    <t>TEM PERSIANAS (ABERTAS NA HORA DA COLETA DE DADOS)</t>
  </si>
  <si>
    <t xml:space="preserve">TEM PERSIANAS. ANTES ERAM DUAS SALAS, AGORA É UMA SÓ </t>
  </si>
  <si>
    <t>ANTES ERA A COORDENAÇÃO, HOJE FUNCIONA COMO COPA</t>
  </si>
  <si>
    <t>TEM PERSIANAS (FECHADAS NA HORA)</t>
  </si>
  <si>
    <t xml:space="preserve">1 LÂMPADA QUEIMADA </t>
  </si>
  <si>
    <t>PAV 4</t>
  </si>
  <si>
    <t>SUPORTE</t>
  </si>
  <si>
    <t xml:space="preserve">COORD. PLENO </t>
  </si>
  <si>
    <t xml:space="preserve">LAVABO FEM </t>
  </si>
  <si>
    <t>LAVABO MASC</t>
  </si>
  <si>
    <t xml:space="preserve">CIRCULAÇÃO 1B </t>
  </si>
  <si>
    <t xml:space="preserve">CIRCULAÇÃO 2B </t>
  </si>
  <si>
    <t xml:space="preserve">SHAFT ELÉTRICA/DEPÓSITO </t>
  </si>
  <si>
    <t>BIBLIOTECA</t>
  </si>
  <si>
    <t>10,87/9</t>
  </si>
  <si>
    <t>4 DESKTOPS, 1 TV, 1 MULTIFUNCIONAL, 1 DESMAGNETIZADOR, 1 DETECTOR</t>
  </si>
  <si>
    <t>BIBLIOTECÁRIA</t>
  </si>
  <si>
    <t>2 DESKTOP, 1 IMPRESSORA E 1 FRIGOBAR</t>
  </si>
  <si>
    <t>PAV 1</t>
  </si>
  <si>
    <t>SALA DE REUNIÕES</t>
  </si>
  <si>
    <t>SIMA</t>
  </si>
  <si>
    <t>COORDENADOR EJUD</t>
  </si>
  <si>
    <t>1 DESKTOP, 1 IMPRESSORA E 1 SCANNER</t>
  </si>
  <si>
    <t>HALL EJUD</t>
  </si>
  <si>
    <t>SERVIDORES EJUD</t>
  </si>
  <si>
    <t>4 desktop, 1 multifuncional, 1 SCANNER E 1 FRIGOBAR</t>
  </si>
  <si>
    <t>SALA DE AULA EJUD</t>
  </si>
  <si>
    <t>SALA DE AULA</t>
  </si>
  <si>
    <t>1 PROJETOR E 17 DESKTOPS</t>
  </si>
  <si>
    <t>1 GELADEIRA, 1 MICROONDAS, 1 MÁQUINA DE CAFÉ 1300 W</t>
  </si>
  <si>
    <t>SHAFT DE INSTALAÇÕES ELÉTRICAS</t>
  </si>
  <si>
    <t>SHAFT DE COMUNICAÇÃO</t>
  </si>
  <si>
    <t>SHAFT DE COMUNICAÇÕES</t>
  </si>
  <si>
    <t>BWC MASCULINO</t>
  </si>
  <si>
    <t>SEM ACESSO</t>
  </si>
  <si>
    <t>BWC FEMININO</t>
  </si>
  <si>
    <t>CANTINA</t>
  </si>
  <si>
    <t>CANINA</t>
  </si>
  <si>
    <t>MUSEU</t>
  </si>
  <si>
    <t>C#VALOR!NTIN#VALOR!</t>
  </si>
  <si>
    <t>SALA DE MÁQUINAS</t>
  </si>
  <si>
    <t>E</t>
  </si>
  <si>
    <t>A</t>
  </si>
  <si>
    <t>NA</t>
  </si>
  <si>
    <t>C</t>
  </si>
  <si>
    <t>B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</si>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</sst>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Docs-Calibri"/>
    </font>
    <font>
      <b/>
      <sz val="11"/>
      <name val="Calibri"/>
      <family val="2"/>
      <scheme val="minor"/>
    </font>
    <font>
      <sz val="11"/>
      <color rgb="FF000000"/>
      <name val="Inconsolata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</fonts>
  <fills count="30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92D050"/>
        <bgColor rgb="FF92D050"/>
      </patternFill>
    </fill>
    <fill>
      <patternFill patternType="solid">
        <fgColor rgb="FF8EAADB"/>
        <bgColor rgb="FF8EAADB"/>
      </patternFill>
    </fill>
    <fill>
      <patternFill patternType="solid">
        <fgColor rgb="FFFFD965"/>
        <bgColor rgb="FFFFD965"/>
      </patternFill>
    </fill>
    <fill>
      <patternFill patternType="solid">
        <fgColor rgb="FFA8D08D"/>
        <bgColor rgb="FFA8D08D"/>
      </patternFill>
    </fill>
    <fill>
      <patternFill patternType="solid">
        <fgColor rgb="FFC27BA0"/>
        <bgColor rgb="FFC27BA0"/>
      </patternFill>
    </fill>
    <fill>
      <patternFill patternType="solid">
        <fgColor theme="0"/>
        <bgColor theme="0"/>
      </patternFill>
    </fill>
    <fill>
      <patternFill patternType="solid">
        <fgColor theme="4" tint="0.39997558519241921"/>
        <bgColor rgb="FF92D05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99FF33"/>
        <bgColor rgb="FF99FF33"/>
      </patternFill>
    </fill>
    <fill>
      <patternFill patternType="solid">
        <fgColor rgb="FFC38551"/>
        <bgColor rgb="FF99FF33"/>
      </patternFill>
    </fill>
    <fill>
      <patternFill patternType="solid">
        <fgColor rgb="FF92D050"/>
        <bgColor theme="0"/>
      </patternFill>
    </fill>
    <fill>
      <patternFill patternType="solid">
        <fgColor theme="8" tint="-0.249977111117893"/>
        <bgColor theme="0"/>
      </patternFill>
    </fill>
    <fill>
      <patternFill patternType="solid">
        <fgColor rgb="FFC38551"/>
        <bgColor rgb="FFC3855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0"/>
        <bgColor rgb="FF99FF33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theme="0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2" fillId="14" borderId="0" applyNumberFormat="0" applyBorder="0" applyAlignment="0" applyProtection="0"/>
  </cellStyleXfs>
  <cellXfs count="320">
    <xf numFmtId="0" fontId="0" fillId="0" borderId="0" xfId="0"/>
    <xf numFmtId="0" fontId="5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left" vertical="center"/>
    </xf>
    <xf numFmtId="0" fontId="5" fillId="5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5" fillId="6" borderId="3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8" fillId="7" borderId="0" xfId="0" applyFont="1" applyFill="1"/>
    <xf numFmtId="0" fontId="8" fillId="8" borderId="0" xfId="0" applyFont="1" applyFill="1"/>
    <xf numFmtId="0" fontId="5" fillId="8" borderId="7" xfId="0" applyFont="1" applyFill="1" applyBorder="1"/>
    <xf numFmtId="0" fontId="5" fillId="8" borderId="0" xfId="0" applyFont="1" applyFill="1"/>
    <xf numFmtId="0" fontId="5" fillId="5" borderId="6" xfId="0" applyFont="1" applyFill="1" applyBorder="1" applyAlignment="1">
      <alignment horizontal="center" vertical="center"/>
    </xf>
    <xf numFmtId="0" fontId="5" fillId="0" borderId="0" xfId="0" applyFont="1"/>
    <xf numFmtId="0" fontId="5" fillId="7" borderId="0" xfId="0" applyFont="1" applyFill="1"/>
    <xf numFmtId="0" fontId="5" fillId="6" borderId="6" xfId="0" applyFont="1" applyFill="1" applyBorder="1" applyAlignment="1">
      <alignment horizontal="center" vertical="center"/>
    </xf>
    <xf numFmtId="1" fontId="5" fillId="5" borderId="4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8" borderId="0" xfId="0" applyFont="1" applyFill="1"/>
    <xf numFmtId="1" fontId="5" fillId="6" borderId="1" xfId="0" applyNumberFormat="1" applyFont="1" applyFill="1" applyBorder="1" applyAlignment="1">
      <alignment horizontal="center" vertical="center"/>
    </xf>
    <xf numFmtId="1" fontId="5" fillId="6" borderId="12" xfId="0" applyNumberFormat="1" applyFont="1" applyFill="1" applyBorder="1" applyAlignment="1">
      <alignment horizontal="center" vertical="center"/>
    </xf>
    <xf numFmtId="0" fontId="0" fillId="10" borderId="11" xfId="0" applyFill="1" applyBorder="1" applyAlignment="1">
      <alignment horizontal="center"/>
    </xf>
    <xf numFmtId="0" fontId="4" fillId="10" borderId="11" xfId="0" applyFont="1" applyFill="1" applyBorder="1" applyAlignment="1">
      <alignment horizontal="center"/>
    </xf>
    <xf numFmtId="0" fontId="5" fillId="4" borderId="22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1" fontId="5" fillId="5" borderId="22" xfId="0" applyNumberFormat="1" applyFont="1" applyFill="1" applyBorder="1" applyAlignment="1">
      <alignment horizontal="center" vertical="center"/>
    </xf>
    <xf numFmtId="0" fontId="5" fillId="6" borderId="22" xfId="0" applyFont="1" applyFill="1" applyBorder="1" applyAlignment="1">
      <alignment horizontal="center" vertical="center"/>
    </xf>
    <xf numFmtId="1" fontId="5" fillId="6" borderId="2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/>
    </xf>
    <xf numFmtId="2" fontId="13" fillId="4" borderId="4" xfId="0" applyNumberFormat="1" applyFont="1" applyFill="1" applyBorder="1" applyAlignment="1">
      <alignment horizontal="center" vertical="center"/>
    </xf>
    <xf numFmtId="2" fontId="14" fillId="4" borderId="4" xfId="0" applyNumberFormat="1" applyFont="1" applyFill="1" applyBorder="1" applyAlignment="1">
      <alignment horizontal="center"/>
    </xf>
    <xf numFmtId="2" fontId="13" fillId="4" borderId="1" xfId="0" applyNumberFormat="1" applyFont="1" applyFill="1" applyBorder="1" applyAlignment="1">
      <alignment horizontal="center" vertical="center"/>
    </xf>
    <xf numFmtId="2" fontId="5" fillId="4" borderId="11" xfId="0" applyNumberFormat="1" applyFont="1" applyFill="1" applyBorder="1" applyAlignment="1">
      <alignment horizontal="center" vertical="center"/>
    </xf>
    <xf numFmtId="2" fontId="5" fillId="4" borderId="2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left" vertical="center"/>
    </xf>
    <xf numFmtId="2" fontId="5" fillId="5" borderId="4" xfId="0" applyNumberFormat="1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2" fontId="5" fillId="15" borderId="4" xfId="0" applyNumberFormat="1" applyFont="1" applyFill="1" applyBorder="1" applyAlignment="1">
      <alignment horizontal="center" vertical="center"/>
    </xf>
    <xf numFmtId="2" fontId="5" fillId="16" borderId="11" xfId="0" applyNumberFormat="1" applyFont="1" applyFill="1" applyBorder="1" applyAlignment="1">
      <alignment horizontal="center" vertical="center"/>
    </xf>
    <xf numFmtId="2" fontId="13" fillId="4" borderId="6" xfId="0" applyNumberFormat="1" applyFont="1" applyFill="1" applyBorder="1" applyAlignment="1">
      <alignment horizontal="center" vertical="center"/>
    </xf>
    <xf numFmtId="2" fontId="5" fillId="4" borderId="30" xfId="0" applyNumberFormat="1" applyFont="1" applyFill="1" applyBorder="1" applyAlignment="1">
      <alignment horizontal="center" vertical="center"/>
    </xf>
    <xf numFmtId="2" fontId="5" fillId="4" borderId="6" xfId="0" applyNumberFormat="1" applyFont="1" applyFill="1" applyBorder="1" applyAlignment="1">
      <alignment horizontal="left" vertical="center" wrapText="1"/>
    </xf>
    <xf numFmtId="0" fontId="13" fillId="0" borderId="3" xfId="0" applyFont="1" applyBorder="1" applyAlignment="1">
      <alignment horizontal="center"/>
    </xf>
    <xf numFmtId="2" fontId="13" fillId="4" borderId="3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13" fillId="4" borderId="11" xfId="0" applyNumberFormat="1" applyFont="1" applyFill="1" applyBorder="1" applyAlignment="1">
      <alignment horizontal="center" vertical="center"/>
    </xf>
    <xf numFmtId="2" fontId="13" fillId="4" borderId="2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left" vertical="center" wrapText="1"/>
    </xf>
    <xf numFmtId="2" fontId="14" fillId="4" borderId="6" xfId="0" applyNumberFormat="1" applyFont="1" applyFill="1" applyBorder="1" applyAlignment="1">
      <alignment horizontal="center"/>
    </xf>
    <xf numFmtId="2" fontId="13" fillId="4" borderId="12" xfId="0" applyNumberFormat="1" applyFont="1" applyFill="1" applyBorder="1" applyAlignment="1">
      <alignment horizontal="center" vertical="center"/>
    </xf>
    <xf numFmtId="2" fontId="5" fillId="4" borderId="8" xfId="0" applyNumberFormat="1" applyFont="1" applyFill="1" applyBorder="1" applyAlignment="1">
      <alignment horizontal="center" vertical="center"/>
    </xf>
    <xf numFmtId="2" fontId="5" fillId="4" borderId="6" xfId="0" applyNumberFormat="1" applyFont="1" applyFill="1" applyBorder="1" applyAlignment="1">
      <alignment horizontal="center" vertical="center"/>
    </xf>
    <xf numFmtId="2" fontId="5" fillId="5" borderId="6" xfId="0" applyNumberFormat="1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2" fontId="5" fillId="15" borderId="6" xfId="0" applyNumberFormat="1" applyFont="1" applyFill="1" applyBorder="1" applyAlignment="1">
      <alignment horizontal="center" vertical="center"/>
    </xf>
    <xf numFmtId="2" fontId="5" fillId="16" borderId="30" xfId="0" applyNumberFormat="1" applyFont="1" applyFill="1" applyBorder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5" fillId="2" borderId="11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2" fontId="14" fillId="4" borderId="11" xfId="0" applyNumberFormat="1" applyFont="1" applyFill="1" applyBorder="1" applyAlignment="1">
      <alignment horizontal="center"/>
    </xf>
    <xf numFmtId="2" fontId="5" fillId="4" borderId="11" xfId="0" applyNumberFormat="1" applyFont="1" applyFill="1" applyBorder="1" applyAlignment="1">
      <alignment horizontal="left" vertical="center"/>
    </xf>
    <xf numFmtId="2" fontId="5" fillId="5" borderId="11" xfId="0" applyNumberFormat="1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2" fontId="5" fillId="15" borderId="11" xfId="0" applyNumberFormat="1" applyFont="1" applyFill="1" applyBorder="1" applyAlignment="1">
      <alignment horizontal="center" vertical="center"/>
    </xf>
    <xf numFmtId="2" fontId="5" fillId="4" borderId="11" xfId="0" applyNumberFormat="1" applyFont="1" applyFill="1" applyBorder="1" applyAlignment="1">
      <alignment horizontal="left" vertical="center" wrapText="1"/>
    </xf>
    <xf numFmtId="0" fontId="13" fillId="15" borderId="1" xfId="0" applyFont="1" applyFill="1" applyBorder="1" applyAlignment="1">
      <alignment horizontal="center" vertical="center"/>
    </xf>
    <xf numFmtId="0" fontId="13" fillId="15" borderId="4" xfId="0" applyFont="1" applyFill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2" fontId="14" fillId="4" borderId="11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2" fontId="14" fillId="4" borderId="4" xfId="0" applyNumberFormat="1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2" fontId="14" fillId="4" borderId="6" xfId="0" applyNumberFormat="1" applyFont="1" applyFill="1" applyBorder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2" fontId="5" fillId="4" borderId="6" xfId="0" applyNumberFormat="1" applyFont="1" applyFill="1" applyBorder="1" applyAlignment="1">
      <alignment horizontal="center" vertical="center" wrapText="1"/>
    </xf>
    <xf numFmtId="2" fontId="5" fillId="4" borderId="4" xfId="0" applyNumberFormat="1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/>
    </xf>
    <xf numFmtId="2" fontId="5" fillId="4" borderId="11" xfId="0" applyNumberFormat="1" applyFont="1" applyFill="1" applyBorder="1" applyAlignment="1">
      <alignment horizontal="center" vertical="center" wrapText="1"/>
    </xf>
    <xf numFmtId="0" fontId="3" fillId="17" borderId="11" xfId="0" applyFont="1" applyFill="1" applyBorder="1"/>
    <xf numFmtId="0" fontId="3" fillId="8" borderId="11" xfId="0" applyFont="1" applyFill="1" applyBorder="1"/>
    <xf numFmtId="1" fontId="9" fillId="8" borderId="11" xfId="0" applyNumberFormat="1" applyFont="1" applyFill="1" applyBorder="1"/>
    <xf numFmtId="0" fontId="9" fillId="8" borderId="0" xfId="0" applyFont="1" applyFill="1"/>
    <xf numFmtId="0" fontId="9" fillId="8" borderId="11" xfId="0" applyFont="1" applyFill="1" applyBorder="1"/>
    <xf numFmtId="0" fontId="9" fillId="8" borderId="7" xfId="0" applyFont="1" applyFill="1" applyBorder="1"/>
    <xf numFmtId="0" fontId="13" fillId="8" borderId="7" xfId="0" applyFont="1" applyFill="1" applyBorder="1"/>
    <xf numFmtId="0" fontId="5" fillId="17" borderId="11" xfId="0" applyFont="1" applyFill="1" applyBorder="1"/>
    <xf numFmtId="0" fontId="5" fillId="8" borderId="11" xfId="0" applyFont="1" applyFill="1" applyBorder="1"/>
    <xf numFmtId="0" fontId="13" fillId="8" borderId="0" xfId="0" applyFont="1" applyFill="1"/>
    <xf numFmtId="0" fontId="13" fillId="8" borderId="11" xfId="0" applyFont="1" applyFill="1" applyBorder="1"/>
    <xf numFmtId="0" fontId="0" fillId="0" borderId="11" xfId="0" applyBorder="1"/>
    <xf numFmtId="0" fontId="0" fillId="0" borderId="7" xfId="0" applyBorder="1"/>
    <xf numFmtId="0" fontId="3" fillId="8" borderId="11" xfId="0" applyFont="1" applyFill="1" applyBorder="1" applyAlignment="1">
      <alignment horizontal="center"/>
    </xf>
    <xf numFmtId="1" fontId="13" fillId="8" borderId="11" xfId="0" applyNumberFormat="1" applyFont="1" applyFill="1" applyBorder="1"/>
    <xf numFmtId="0" fontId="13" fillId="17" borderId="11" xfId="0" applyFont="1" applyFill="1" applyBorder="1"/>
    <xf numFmtId="1" fontId="13" fillId="8" borderId="11" xfId="0" applyNumberFormat="1" applyFont="1" applyFill="1" applyBorder="1" applyAlignment="1">
      <alignment horizontal="left"/>
    </xf>
    <xf numFmtId="0" fontId="9" fillId="17" borderId="11" xfId="0" applyFont="1" applyFill="1" applyBorder="1"/>
    <xf numFmtId="0" fontId="5" fillId="8" borderId="11" xfId="0" applyFont="1" applyFill="1" applyBorder="1" applyAlignment="1">
      <alignment wrapText="1"/>
    </xf>
    <xf numFmtId="0" fontId="5" fillId="8" borderId="11" xfId="0" applyFont="1" applyFill="1" applyBorder="1" applyAlignment="1">
      <alignment vertical="center"/>
    </xf>
    <xf numFmtId="0" fontId="3" fillId="8" borderId="11" xfId="0" applyFont="1" applyFill="1" applyBorder="1" applyAlignment="1">
      <alignment wrapText="1"/>
    </xf>
    <xf numFmtId="0" fontId="13" fillId="8" borderId="11" xfId="0" applyFont="1" applyFill="1" applyBorder="1" applyAlignment="1">
      <alignment vertical="center"/>
    </xf>
    <xf numFmtId="0" fontId="13" fillId="8" borderId="11" xfId="0" applyFont="1" applyFill="1" applyBorder="1" applyAlignment="1">
      <alignment wrapText="1"/>
    </xf>
    <xf numFmtId="0" fontId="9" fillId="8" borderId="11" xfId="0" applyFont="1" applyFill="1" applyBorder="1" applyAlignment="1">
      <alignment horizontal="right"/>
    </xf>
    <xf numFmtId="0" fontId="13" fillId="8" borderId="11" xfId="0" applyFont="1" applyFill="1" applyBorder="1" applyAlignment="1">
      <alignment horizontal="center" wrapText="1"/>
    </xf>
    <xf numFmtId="0" fontId="13" fillId="8" borderId="11" xfId="0" applyFont="1" applyFill="1" applyBorder="1" applyAlignment="1">
      <alignment horizontal="right"/>
    </xf>
    <xf numFmtId="0" fontId="0" fillId="8" borderId="11" xfId="0" applyFill="1" applyBorder="1"/>
    <xf numFmtId="0" fontId="13" fillId="18" borderId="11" xfId="0" applyFont="1" applyFill="1" applyBorder="1"/>
    <xf numFmtId="0" fontId="9" fillId="18" borderId="11" xfId="0" applyFont="1" applyFill="1" applyBorder="1"/>
    <xf numFmtId="2" fontId="0" fillId="0" borderId="0" xfId="0" applyNumberFormat="1"/>
    <xf numFmtId="2" fontId="3" fillId="0" borderId="0" xfId="0" applyNumberFormat="1" applyFont="1"/>
    <xf numFmtId="0" fontId="13" fillId="2" borderId="4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2" fontId="13" fillId="4" borderId="4" xfId="0" applyNumberFormat="1" applyFont="1" applyFill="1" applyBorder="1" applyAlignment="1">
      <alignment horizontal="left" vertical="center"/>
    </xf>
    <xf numFmtId="2" fontId="13" fillId="15" borderId="4" xfId="0" applyNumberFormat="1" applyFont="1" applyFill="1" applyBorder="1" applyAlignment="1">
      <alignment horizontal="center" vertical="center"/>
    </xf>
    <xf numFmtId="2" fontId="13" fillId="19" borderId="4" xfId="0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2" fontId="13" fillId="4" borderId="3" xfId="0" applyNumberFormat="1" applyFont="1" applyFill="1" applyBorder="1" applyAlignment="1">
      <alignment horizontal="left" vertical="center"/>
    </xf>
    <xf numFmtId="2" fontId="13" fillId="19" borderId="3" xfId="0" applyNumberFormat="1" applyFont="1" applyFill="1" applyBorder="1" applyAlignment="1">
      <alignment horizontal="center" vertical="center"/>
    </xf>
    <xf numFmtId="2" fontId="13" fillId="4" borderId="4" xfId="0" applyNumberFormat="1" applyFont="1" applyFill="1" applyBorder="1" applyAlignment="1">
      <alignment horizontal="left" vertical="center" wrapText="1"/>
    </xf>
    <xf numFmtId="0" fontId="16" fillId="5" borderId="0" xfId="0" applyFont="1" applyFill="1" applyAlignment="1">
      <alignment horizontal="center"/>
    </xf>
    <xf numFmtId="2" fontId="5" fillId="1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11" fillId="22" borderId="11" xfId="2" applyNumberFormat="1" applyFont="1" applyFill="1" applyBorder="1" applyAlignment="1">
      <alignment horizontal="center" vertical="center" wrapText="1"/>
    </xf>
    <xf numFmtId="49" fontId="11" fillId="23" borderId="11" xfId="1" applyNumberFormat="1" applyFont="1" applyFill="1" applyBorder="1" applyAlignment="1">
      <alignment horizontal="center" vertical="center" wrapText="1"/>
    </xf>
    <xf numFmtId="0" fontId="9" fillId="8" borderId="2" xfId="0" applyFont="1" applyFill="1" applyBorder="1"/>
    <xf numFmtId="0" fontId="14" fillId="24" borderId="4" xfId="0" applyFont="1" applyFill="1" applyBorder="1" applyAlignment="1">
      <alignment horizontal="left"/>
    </xf>
    <xf numFmtId="0" fontId="18" fillId="24" borderId="4" xfId="0" applyFont="1" applyFill="1" applyBorder="1"/>
    <xf numFmtId="0" fontId="9" fillId="0" borderId="4" xfId="0" applyFont="1" applyBorder="1"/>
    <xf numFmtId="0" fontId="9" fillId="0" borderId="4" xfId="0" applyFont="1" applyBorder="1" applyAlignment="1">
      <alignment wrapText="1"/>
    </xf>
    <xf numFmtId="0" fontId="6" fillId="0" borderId="21" xfId="0" applyFont="1" applyBorder="1"/>
    <xf numFmtId="0" fontId="6" fillId="0" borderId="20" xfId="0" applyFont="1" applyBorder="1"/>
    <xf numFmtId="0" fontId="6" fillId="0" borderId="18" xfId="0" applyFont="1" applyBorder="1"/>
    <xf numFmtId="0" fontId="5" fillId="0" borderId="15" xfId="0" applyFont="1" applyBorder="1" applyAlignment="1">
      <alignment vertical="center"/>
    </xf>
    <xf numFmtId="0" fontId="5" fillId="2" borderId="16" xfId="0" applyFont="1" applyFill="1" applyBorder="1" applyAlignment="1">
      <alignment vertical="center"/>
    </xf>
    <xf numFmtId="0" fontId="5" fillId="3" borderId="16" xfId="0" applyFont="1" applyFill="1" applyBorder="1" applyAlignment="1">
      <alignment vertical="center"/>
    </xf>
    <xf numFmtId="0" fontId="5" fillId="5" borderId="17" xfId="0" applyFont="1" applyFill="1" applyBorder="1" applyAlignment="1">
      <alignment vertical="center"/>
    </xf>
    <xf numFmtId="0" fontId="6" fillId="0" borderId="19" xfId="0" applyFont="1" applyBorder="1"/>
    <xf numFmtId="0" fontId="5" fillId="16" borderId="1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0" fontId="13" fillId="6" borderId="11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vertical="center"/>
    </xf>
    <xf numFmtId="0" fontId="13" fillId="6" borderId="11" xfId="0" applyFont="1" applyFill="1" applyBorder="1" applyAlignment="1">
      <alignment vertical="center"/>
    </xf>
    <xf numFmtId="0" fontId="5" fillId="6" borderId="6" xfId="0" applyFont="1" applyFill="1" applyBorder="1" applyAlignment="1">
      <alignment vertical="center"/>
    </xf>
    <xf numFmtId="0" fontId="5" fillId="6" borderId="12" xfId="0" applyFont="1" applyFill="1" applyBorder="1" applyAlignment="1">
      <alignment vertical="center"/>
    </xf>
    <xf numFmtId="2" fontId="11" fillId="22" borderId="11" xfId="2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1" fontId="11" fillId="22" borderId="11" xfId="2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2" fontId="5" fillId="4" borderId="14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0" fillId="0" borderId="11" xfId="0" applyFont="1" applyBorder="1" applyAlignment="1">
      <alignment horizontal="center"/>
    </xf>
    <xf numFmtId="2" fontId="20" fillId="4" borderId="11" xfId="0" applyNumberFormat="1" applyFont="1" applyFill="1" applyBorder="1" applyAlignment="1">
      <alignment horizontal="center" vertical="center"/>
    </xf>
    <xf numFmtId="2" fontId="21" fillId="4" borderId="11" xfId="0" applyNumberFormat="1" applyFont="1" applyFill="1" applyBorder="1" applyAlignment="1">
      <alignment horizontal="center"/>
    </xf>
    <xf numFmtId="0" fontId="20" fillId="5" borderId="11" xfId="0" applyFont="1" applyFill="1" applyBorder="1" applyAlignment="1">
      <alignment horizontal="center" vertical="center"/>
    </xf>
    <xf numFmtId="2" fontId="5" fillId="27" borderId="11" xfId="0" applyNumberFormat="1" applyFont="1" applyFill="1" applyBorder="1" applyAlignment="1">
      <alignment horizontal="left" vertical="center"/>
    </xf>
    <xf numFmtId="2" fontId="5" fillId="27" borderId="11" xfId="0" applyNumberFormat="1" applyFont="1" applyFill="1" applyBorder="1" applyAlignment="1">
      <alignment horizontal="center" vertical="center"/>
    </xf>
    <xf numFmtId="2" fontId="5" fillId="27" borderId="42" xfId="0" applyNumberFormat="1" applyFont="1" applyFill="1" applyBorder="1" applyAlignment="1">
      <alignment horizontal="left" vertical="center"/>
    </xf>
    <xf numFmtId="0" fontId="0" fillId="28" borderId="11" xfId="0" applyFill="1" applyBorder="1"/>
    <xf numFmtId="0" fontId="20" fillId="29" borderId="11" xfId="0" applyFont="1" applyFill="1" applyBorder="1"/>
    <xf numFmtId="0" fontId="20" fillId="8" borderId="11" xfId="0" applyFont="1" applyFill="1" applyBorder="1"/>
    <xf numFmtId="1" fontId="20" fillId="8" borderId="11" xfId="0" applyNumberFormat="1" applyFont="1" applyFill="1" applyBorder="1"/>
    <xf numFmtId="0" fontId="19" fillId="8" borderId="0" xfId="0" applyFont="1" applyFill="1"/>
    <xf numFmtId="0" fontId="19" fillId="8" borderId="11" xfId="0" applyFont="1" applyFill="1" applyBorder="1"/>
    <xf numFmtId="0" fontId="20" fillId="8" borderId="11" xfId="0" applyFont="1" applyFill="1" applyBorder="1" applyAlignment="1">
      <alignment horizontal="center" wrapText="1"/>
    </xf>
    <xf numFmtId="0" fontId="20" fillId="8" borderId="0" xfId="0" applyFont="1" applyFill="1"/>
    <xf numFmtId="0" fontId="20" fillId="8" borderId="7" xfId="0" applyFont="1" applyFill="1" applyBorder="1"/>
    <xf numFmtId="0" fontId="19" fillId="8" borderId="7" xfId="0" applyFont="1" applyFill="1" applyBorder="1"/>
    <xf numFmtId="0" fontId="5" fillId="4" borderId="1" xfId="0" applyFont="1" applyFill="1" applyBorder="1" applyAlignment="1">
      <alignment horizontal="center" vertical="center"/>
    </xf>
    <xf numFmtId="2" fontId="5" fillId="15" borderId="2" xfId="0" applyNumberFormat="1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1" fillId="17" borderId="11" xfId="0" applyFont="1" applyFill="1" applyBorder="1"/>
    <xf numFmtId="0" fontId="5" fillId="4" borderId="13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2" fontId="5" fillId="4" borderId="10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/>
    </xf>
    <xf numFmtId="2" fontId="5" fillId="15" borderId="3" xfId="0" applyNumberFormat="1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5" fillId="0" borderId="36" xfId="0" applyFont="1" applyBorder="1"/>
    <xf numFmtId="0" fontId="13" fillId="0" borderId="6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2" fontId="13" fillId="4" borderId="6" xfId="0" applyNumberFormat="1" applyFont="1" applyFill="1" applyBorder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/>
    </xf>
    <xf numFmtId="2" fontId="14" fillId="4" borderId="6" xfId="0" applyNumberFormat="1" applyFont="1" applyFill="1" applyBorder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/>
    </xf>
    <xf numFmtId="2" fontId="13" fillId="4" borderId="29" xfId="0" applyNumberFormat="1" applyFont="1" applyFill="1" applyBorder="1" applyAlignment="1">
      <alignment horizontal="center" vertical="center"/>
    </xf>
    <xf numFmtId="2" fontId="13" fillId="4" borderId="33" xfId="0" applyNumberFormat="1" applyFont="1" applyFill="1" applyBorder="1" applyAlignment="1">
      <alignment horizontal="center" vertical="center"/>
    </xf>
    <xf numFmtId="2" fontId="5" fillId="4" borderId="30" xfId="0" applyNumberFormat="1" applyFont="1" applyFill="1" applyBorder="1" applyAlignment="1">
      <alignment horizontal="center" vertical="center"/>
    </xf>
    <xf numFmtId="2" fontId="5" fillId="4" borderId="14" xfId="0" applyNumberFormat="1" applyFont="1" applyFill="1" applyBorder="1" applyAlignment="1">
      <alignment horizontal="center" vertical="center"/>
    </xf>
    <xf numFmtId="2" fontId="5" fillId="4" borderId="31" xfId="0" applyNumberFormat="1" applyFont="1" applyFill="1" applyBorder="1" applyAlignment="1">
      <alignment horizontal="center" vertical="center"/>
    </xf>
    <xf numFmtId="2" fontId="5" fillId="4" borderId="34" xfId="0" applyNumberFormat="1" applyFont="1" applyFill="1" applyBorder="1" applyAlignment="1">
      <alignment horizontal="center" vertical="center"/>
    </xf>
    <xf numFmtId="2" fontId="5" fillId="4" borderId="6" xfId="0" applyNumberFormat="1" applyFont="1" applyFill="1" applyBorder="1" applyAlignment="1">
      <alignment horizontal="left" vertical="center" wrapText="1"/>
    </xf>
    <xf numFmtId="2" fontId="5" fillId="4" borderId="3" xfId="0" applyNumberFormat="1" applyFont="1" applyFill="1" applyBorder="1" applyAlignment="1">
      <alignment horizontal="left" vertical="center" wrapText="1"/>
    </xf>
    <xf numFmtId="0" fontId="5" fillId="0" borderId="26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3" xfId="0" applyFont="1" applyBorder="1"/>
    <xf numFmtId="0" fontId="5" fillId="4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2" fontId="5" fillId="4" borderId="6" xfId="0" applyNumberFormat="1" applyFont="1" applyFill="1" applyBorder="1" applyAlignment="1">
      <alignment horizontal="center" vertical="center" wrapText="1"/>
    </xf>
    <xf numFmtId="2" fontId="5" fillId="4" borderId="3" xfId="0" applyNumberFormat="1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left" vertical="center"/>
    </xf>
    <xf numFmtId="0" fontId="5" fillId="2" borderId="16" xfId="0" applyFont="1" applyFill="1" applyBorder="1" applyAlignment="1">
      <alignment horizontal="center" vertical="center"/>
    </xf>
    <xf numFmtId="0" fontId="6" fillId="0" borderId="21" xfId="0" applyFont="1" applyBorder="1"/>
    <xf numFmtId="0" fontId="5" fillId="3" borderId="16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5" fillId="0" borderId="15" xfId="0" applyFont="1" applyBorder="1" applyAlignment="1">
      <alignment horizontal="center" vertical="center"/>
    </xf>
    <xf numFmtId="0" fontId="6" fillId="0" borderId="20" xfId="0" applyFont="1" applyBorder="1"/>
    <xf numFmtId="0" fontId="5" fillId="0" borderId="0" xfId="0" applyFont="1" applyAlignment="1">
      <alignment horizontal="center"/>
    </xf>
    <xf numFmtId="0" fontId="0" fillId="0" borderId="0" xfId="0"/>
    <xf numFmtId="0" fontId="5" fillId="0" borderId="8" xfId="0" applyFont="1" applyBorder="1" applyAlignment="1">
      <alignment horizontal="center" vertical="center"/>
    </xf>
    <xf numFmtId="0" fontId="6" fillId="0" borderId="9" xfId="0" applyFont="1" applyBorder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6" xfId="0" applyFont="1" applyBorder="1" applyAlignment="1">
      <alignment horizontal="center"/>
    </xf>
    <xf numFmtId="0" fontId="8" fillId="0" borderId="9" xfId="0" applyFont="1" applyBorder="1"/>
    <xf numFmtId="0" fontId="6" fillId="0" borderId="10" xfId="0" applyFont="1" applyBorder="1"/>
    <xf numFmtId="0" fontId="7" fillId="4" borderId="6" xfId="0" applyFont="1" applyFill="1" applyBorder="1" applyAlignment="1">
      <alignment horizontal="center"/>
    </xf>
    <xf numFmtId="2" fontId="5" fillId="16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6" borderId="6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2" fontId="5" fillId="16" borderId="32" xfId="0" applyNumberFormat="1" applyFont="1" applyFill="1" applyBorder="1" applyAlignment="1">
      <alignment horizontal="center" vertical="center"/>
    </xf>
    <xf numFmtId="2" fontId="5" fillId="16" borderId="39" xfId="0" applyNumberFormat="1" applyFont="1" applyFill="1" applyBorder="1" applyAlignment="1">
      <alignment horizontal="center" vertical="center"/>
    </xf>
    <xf numFmtId="2" fontId="5" fillId="16" borderId="35" xfId="0" applyNumberFormat="1" applyFont="1" applyFill="1" applyBorder="1" applyAlignment="1">
      <alignment horizontal="center" vertical="center"/>
    </xf>
    <xf numFmtId="2" fontId="13" fillId="16" borderId="11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5" fillId="5" borderId="7" xfId="0" applyFont="1" applyFill="1" applyBorder="1" applyAlignment="1">
      <alignment horizontal="center" vertical="center"/>
    </xf>
    <xf numFmtId="0" fontId="6" fillId="0" borderId="7" xfId="0" applyFont="1" applyBorder="1"/>
    <xf numFmtId="0" fontId="13" fillId="0" borderId="11" xfId="0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1" fontId="5" fillId="6" borderId="24" xfId="0" applyNumberFormat="1" applyFont="1" applyFill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1" fontId="5" fillId="5" borderId="16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49" fontId="17" fillId="20" borderId="37" xfId="3" applyNumberFormat="1" applyFont="1" applyFill="1" applyBorder="1" applyAlignment="1">
      <alignment horizontal="center" vertical="center" wrapText="1"/>
    </xf>
    <xf numFmtId="49" fontId="17" fillId="20" borderId="40" xfId="3" applyNumberFormat="1" applyFont="1" applyFill="1" applyBorder="1" applyAlignment="1">
      <alignment horizontal="center" vertical="center" wrapText="1"/>
    </xf>
    <xf numFmtId="49" fontId="17" fillId="20" borderId="38" xfId="3" applyNumberFormat="1" applyFont="1" applyFill="1" applyBorder="1" applyAlignment="1">
      <alignment horizontal="center" vertical="center" wrapText="1"/>
    </xf>
    <xf numFmtId="49" fontId="11" fillId="21" borderId="37" xfId="1" applyNumberFormat="1" applyFont="1" applyFill="1" applyBorder="1" applyAlignment="1">
      <alignment horizontal="center" vertical="center" wrapText="1"/>
    </xf>
    <xf numFmtId="49" fontId="11" fillId="21" borderId="40" xfId="1" applyNumberFormat="1" applyFont="1" applyFill="1" applyBorder="1" applyAlignment="1">
      <alignment horizontal="center" vertical="center" wrapText="1"/>
    </xf>
    <xf numFmtId="49" fontId="11" fillId="21" borderId="38" xfId="1" applyNumberFormat="1" applyFont="1" applyFill="1" applyBorder="1" applyAlignment="1">
      <alignment horizontal="center" vertical="center" wrapText="1"/>
    </xf>
    <xf numFmtId="49" fontId="10" fillId="14" borderId="30" xfId="4" applyNumberFormat="1" applyFont="1" applyBorder="1" applyAlignment="1">
      <alignment horizontal="center" vertical="center" wrapText="1"/>
    </xf>
    <xf numFmtId="49" fontId="10" fillId="14" borderId="14" xfId="4" applyNumberFormat="1" applyFont="1" applyBorder="1" applyAlignment="1">
      <alignment horizontal="center" vertical="center" wrapText="1"/>
    </xf>
    <xf numFmtId="0" fontId="0" fillId="0" borderId="4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9" fillId="3" borderId="1" xfId="0" applyFont="1" applyFill="1" applyBorder="1"/>
    <xf numFmtId="0" fontId="15" fillId="0" borderId="2" xfId="0" applyFont="1" applyBorder="1"/>
    <xf numFmtId="0" fontId="9" fillId="4" borderId="1" xfId="0" applyFont="1" applyFill="1" applyBorder="1"/>
    <xf numFmtId="0" fontId="14" fillId="24" borderId="1" xfId="0" applyFont="1" applyFill="1" applyBorder="1" applyAlignment="1">
      <alignment horizontal="left"/>
    </xf>
    <xf numFmtId="0" fontId="14" fillId="25" borderId="1" xfId="0" applyFont="1" applyFill="1" applyBorder="1" applyAlignment="1">
      <alignment horizontal="left"/>
    </xf>
    <xf numFmtId="0" fontId="9" fillId="26" borderId="1" xfId="0" applyFont="1" applyFill="1" applyBorder="1"/>
    <xf numFmtId="0" fontId="13" fillId="8" borderId="37" xfId="0" applyFont="1" applyFill="1" applyBorder="1" applyAlignment="1">
      <alignment horizontal="left" wrapText="1"/>
    </xf>
    <xf numFmtId="0" fontId="13" fillId="8" borderId="38" xfId="0" applyFont="1" applyFill="1" applyBorder="1" applyAlignment="1">
      <alignment horizontal="left" wrapText="1"/>
    </xf>
    <xf numFmtId="0" fontId="13" fillId="8" borderId="11" xfId="0" applyFont="1" applyFill="1" applyBorder="1" applyAlignment="1">
      <alignment horizontal="left" wrapText="1"/>
    </xf>
    <xf numFmtId="0" fontId="16" fillId="24" borderId="1" xfId="0" applyFont="1" applyFill="1" applyBorder="1" applyAlignment="1">
      <alignment horizontal="left"/>
    </xf>
    <xf numFmtId="0" fontId="13" fillId="8" borderId="37" xfId="0" applyFont="1" applyFill="1" applyBorder="1" applyAlignment="1">
      <alignment horizontal="center" wrapText="1"/>
    </xf>
    <xf numFmtId="0" fontId="13" fillId="8" borderId="38" xfId="0" applyFont="1" applyFill="1" applyBorder="1" applyAlignment="1">
      <alignment horizontal="center" wrapText="1"/>
    </xf>
    <xf numFmtId="0" fontId="13" fillId="8" borderId="11" xfId="0" applyFont="1" applyFill="1" applyBorder="1" applyAlignment="1">
      <alignment horizontal="center" wrapText="1"/>
    </xf>
    <xf numFmtId="0" fontId="20" fillId="8" borderId="37" xfId="0" applyFont="1" applyFill="1" applyBorder="1" applyAlignment="1">
      <alignment horizontal="center"/>
    </xf>
    <xf numFmtId="0" fontId="20" fillId="8" borderId="38" xfId="0" applyFont="1" applyFill="1" applyBorder="1" applyAlignment="1">
      <alignment horizontal="center"/>
    </xf>
    <xf numFmtId="0" fontId="20" fillId="8" borderId="37" xfId="0" applyFont="1" applyFill="1" applyBorder="1" applyAlignment="1">
      <alignment horizontal="left" wrapText="1"/>
    </xf>
    <xf numFmtId="0" fontId="20" fillId="8" borderId="38" xfId="0" applyFont="1" applyFill="1" applyBorder="1" applyAlignment="1">
      <alignment horizontal="left" wrapText="1"/>
    </xf>
    <xf numFmtId="0" fontId="20" fillId="8" borderId="11" xfId="0" applyFont="1" applyFill="1" applyBorder="1" applyAlignment="1">
      <alignment horizontal="left" wrapText="1"/>
    </xf>
    <xf numFmtId="0" fontId="20" fillId="8" borderId="11" xfId="0" applyFont="1" applyFill="1" applyBorder="1" applyAlignment="1">
      <alignment horizontal="center" wrapText="1"/>
    </xf>
    <xf numFmtId="0" fontId="20" fillId="8" borderId="37" xfId="0" applyFont="1" applyFill="1" applyBorder="1" applyAlignment="1">
      <alignment horizontal="center" wrapText="1"/>
    </xf>
    <xf numFmtId="0" fontId="20" fillId="8" borderId="38" xfId="0" applyFont="1" applyFill="1" applyBorder="1" applyAlignment="1">
      <alignment horizontal="center" wrapText="1"/>
    </xf>
    <xf numFmtId="0" fontId="20" fillId="8" borderId="37" xfId="0" applyFont="1" applyFill="1" applyBorder="1" applyAlignment="1">
      <alignment horizontal="left"/>
    </xf>
    <xf numFmtId="0" fontId="20" fillId="8" borderId="38" xfId="0" applyFont="1" applyFill="1" applyBorder="1" applyAlignment="1">
      <alignment horizontal="left"/>
    </xf>
  </cellXfs>
  <cellStyles count="5">
    <cellStyle name="20% - Ênfase3" xfId="2" builtinId="38"/>
    <cellStyle name="40% - Ênfase2" xfId="1" builtinId="35"/>
    <cellStyle name="60% - Ênfase3" xfId="3" builtinId="40"/>
    <cellStyle name="Ênfase6" xfId="4" builtinId="49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76"/>
  <sheetViews>
    <sheetView zoomScale="70" zoomScaleNormal="70" workbookViewId="0">
      <pane xSplit="1" ySplit="2" topLeftCell="B62" activePane="bottomRight" state="frozen"/>
      <selection pane="topRight" activeCell="B1" sqref="B1"/>
      <selection pane="bottomLeft" activeCell="A3" sqref="A3"/>
      <selection pane="bottomRight" activeCell="D69" sqref="D69"/>
    </sheetView>
  </sheetViews>
  <sheetFormatPr defaultColWidth="14.42578125" defaultRowHeight="15" outlineLevelCol="1"/>
  <cols>
    <col min="1" max="1" width="5.85546875" bestFit="1" customWidth="1"/>
    <col min="2" max="2" width="42.7109375" bestFit="1" customWidth="1"/>
    <col min="3" max="3" width="27.28515625" bestFit="1" customWidth="1"/>
    <col min="4" max="4" width="16.7109375" bestFit="1" customWidth="1" outlineLevel="1"/>
    <col min="5" max="6" width="14.28515625" bestFit="1" customWidth="1" outlineLevel="1"/>
    <col min="7" max="7" width="15.85546875" bestFit="1" customWidth="1" outlineLevel="1"/>
    <col min="8" max="8" width="19.140625" bestFit="1" customWidth="1" outlineLevel="1"/>
    <col min="9" max="10" width="19.7109375" bestFit="1" customWidth="1" outlineLevel="1"/>
    <col min="11" max="11" width="79.7109375" bestFit="1" customWidth="1" outlineLevel="1"/>
    <col min="12" max="12" width="58.28515625" bestFit="1" customWidth="1" outlineLevel="1" collapsed="1"/>
    <col min="13" max="13" width="17.7109375" customWidth="1" outlineLevel="1"/>
    <col min="14" max="17" width="14.42578125" customWidth="1" outlineLevel="1"/>
  </cols>
  <sheetData>
    <row r="1" spans="1:17">
      <c r="A1" s="254" t="s">
        <v>0</v>
      </c>
      <c r="B1" s="248" t="s">
        <v>1</v>
      </c>
      <c r="C1" s="250" t="s">
        <v>2</v>
      </c>
      <c r="D1" s="251" t="s">
        <v>3</v>
      </c>
      <c r="E1" s="252"/>
      <c r="F1" s="252"/>
      <c r="G1" s="252"/>
      <c r="H1" s="252"/>
      <c r="I1" s="252"/>
      <c r="J1" s="252"/>
      <c r="K1" s="253"/>
      <c r="L1" s="208" t="s">
        <v>278</v>
      </c>
      <c r="M1" s="209"/>
      <c r="N1" s="209"/>
      <c r="O1" s="209"/>
      <c r="P1" s="209"/>
      <c r="Q1" s="209"/>
    </row>
    <row r="2" spans="1:17" ht="15.75" thickBot="1">
      <c r="A2" s="255"/>
      <c r="B2" s="249"/>
      <c r="C2" s="249"/>
      <c r="D2" s="36" t="s">
        <v>7</v>
      </c>
      <c r="E2" s="36" t="s">
        <v>8</v>
      </c>
      <c r="F2" s="36" t="s">
        <v>9</v>
      </c>
      <c r="G2" s="36" t="s">
        <v>10</v>
      </c>
      <c r="H2" s="36" t="s">
        <v>11</v>
      </c>
      <c r="I2" s="36" t="s">
        <v>12</v>
      </c>
      <c r="J2" s="36" t="s">
        <v>13</v>
      </c>
      <c r="K2" s="36" t="s">
        <v>14</v>
      </c>
      <c r="L2" s="84" t="s">
        <v>282</v>
      </c>
      <c r="M2" s="84" t="s">
        <v>15</v>
      </c>
      <c r="N2" s="84" t="s">
        <v>283</v>
      </c>
      <c r="O2" s="84" t="s">
        <v>284</v>
      </c>
      <c r="P2" s="84" t="s">
        <v>285</v>
      </c>
      <c r="Q2" s="83" t="s">
        <v>17</v>
      </c>
    </row>
    <row r="3" spans="1:17" s="98" customFormat="1">
      <c r="A3" s="254" t="s">
        <v>20</v>
      </c>
      <c r="B3" s="248" t="s">
        <v>21</v>
      </c>
      <c r="C3" s="250" t="s">
        <v>22</v>
      </c>
      <c r="D3" s="244">
        <v>8.5</v>
      </c>
      <c r="E3" s="244">
        <v>6.7</v>
      </c>
      <c r="F3" s="244">
        <v>2.69</v>
      </c>
      <c r="G3" s="244">
        <f>D3*E3</f>
        <v>56.95</v>
      </c>
      <c r="H3" s="244"/>
      <c r="I3" s="244">
        <v>1.6</v>
      </c>
      <c r="J3" s="244">
        <v>0</v>
      </c>
      <c r="K3" s="244"/>
      <c r="L3" s="54" t="s">
        <v>152</v>
      </c>
      <c r="M3" s="54" t="s">
        <v>152</v>
      </c>
      <c r="N3" s="54" t="s">
        <v>152</v>
      </c>
      <c r="O3" s="54" t="s">
        <v>152</v>
      </c>
      <c r="P3" s="54" t="s">
        <v>152</v>
      </c>
      <c r="Q3" s="146" t="s">
        <v>152</v>
      </c>
    </row>
    <row r="4" spans="1:17" s="98" customFormat="1">
      <c r="A4" s="229"/>
      <c r="B4" s="230"/>
      <c r="C4" s="230"/>
      <c r="D4" s="230"/>
      <c r="E4" s="230"/>
      <c r="F4" s="230"/>
      <c r="G4" s="230"/>
      <c r="H4" s="230"/>
      <c r="I4" s="230"/>
      <c r="J4" s="230"/>
      <c r="K4" s="230"/>
      <c r="L4" s="54" t="s">
        <v>152</v>
      </c>
      <c r="M4" s="54" t="s">
        <v>152</v>
      </c>
      <c r="N4" s="54" t="s">
        <v>152</v>
      </c>
      <c r="O4" s="54" t="s">
        <v>152</v>
      </c>
      <c r="P4" s="54" t="s">
        <v>152</v>
      </c>
      <c r="Q4" s="146" t="s">
        <v>152</v>
      </c>
    </row>
    <row r="5" spans="1:17" s="98" customFormat="1">
      <c r="A5" s="42" t="s">
        <v>20</v>
      </c>
      <c r="B5" s="5" t="s">
        <v>25</v>
      </c>
      <c r="C5" s="6" t="s">
        <v>26</v>
      </c>
      <c r="D5" s="7">
        <v>3.5</v>
      </c>
      <c r="E5" s="7">
        <v>3</v>
      </c>
      <c r="F5" s="87">
        <v>2.65</v>
      </c>
      <c r="G5" s="7">
        <f>D5*E5</f>
        <v>10.5</v>
      </c>
      <c r="H5" s="7"/>
      <c r="I5" s="7"/>
      <c r="J5" s="7">
        <v>0</v>
      </c>
      <c r="K5" s="7"/>
      <c r="L5" s="54" t="s">
        <v>152</v>
      </c>
      <c r="M5" s="54" t="s">
        <v>152</v>
      </c>
      <c r="N5" s="54" t="s">
        <v>152</v>
      </c>
      <c r="O5" s="54" t="s">
        <v>152</v>
      </c>
      <c r="P5" s="54" t="s">
        <v>152</v>
      </c>
      <c r="Q5" s="146" t="s">
        <v>152</v>
      </c>
    </row>
    <row r="6" spans="1:17" s="98" customFormat="1">
      <c r="A6" s="42" t="s">
        <v>20</v>
      </c>
      <c r="B6" s="5" t="s">
        <v>27</v>
      </c>
      <c r="C6" s="6" t="s">
        <v>28</v>
      </c>
      <c r="D6" s="7">
        <v>8.5</v>
      </c>
      <c r="E6" s="7">
        <v>3.1</v>
      </c>
      <c r="F6" s="87">
        <v>2.65</v>
      </c>
      <c r="G6" s="7">
        <f t="shared" ref="G6:G7" si="0">D6*E6</f>
        <v>26.35</v>
      </c>
      <c r="H6" s="7"/>
      <c r="I6" s="7">
        <v>1.6</v>
      </c>
      <c r="J6" s="7" t="s">
        <v>152</v>
      </c>
      <c r="K6" s="7"/>
      <c r="L6" s="54" t="s">
        <v>152</v>
      </c>
      <c r="M6" s="54" t="s">
        <v>152</v>
      </c>
      <c r="N6" s="54" t="s">
        <v>152</v>
      </c>
      <c r="O6" s="54" t="s">
        <v>152</v>
      </c>
      <c r="P6" s="54" t="s">
        <v>152</v>
      </c>
      <c r="Q6" s="146" t="s">
        <v>152</v>
      </c>
    </row>
    <row r="7" spans="1:17" s="98" customFormat="1">
      <c r="A7" s="42" t="s">
        <v>20</v>
      </c>
      <c r="B7" s="5" t="s">
        <v>31</v>
      </c>
      <c r="C7" s="6" t="s">
        <v>28</v>
      </c>
      <c r="D7" s="7">
        <v>8.5</v>
      </c>
      <c r="E7" s="7">
        <v>3.1</v>
      </c>
      <c r="F7" s="87">
        <v>2.65</v>
      </c>
      <c r="G7" s="7">
        <f t="shared" si="0"/>
        <v>26.35</v>
      </c>
      <c r="H7" s="7"/>
      <c r="I7" s="7">
        <v>1.6</v>
      </c>
      <c r="J7" s="7" t="s">
        <v>152</v>
      </c>
      <c r="K7" s="7"/>
      <c r="L7" s="54" t="s">
        <v>152</v>
      </c>
      <c r="M7" s="54" t="s">
        <v>152</v>
      </c>
      <c r="N7" s="54" t="s">
        <v>152</v>
      </c>
      <c r="O7" s="54" t="s">
        <v>152</v>
      </c>
      <c r="P7" s="54" t="s">
        <v>152</v>
      </c>
      <c r="Q7" s="54" t="s">
        <v>152</v>
      </c>
    </row>
    <row r="8" spans="1:17" s="98" customFormat="1">
      <c r="A8" s="228" t="s">
        <v>20</v>
      </c>
      <c r="B8" s="212" t="s">
        <v>32</v>
      </c>
      <c r="C8" s="214" t="s">
        <v>26</v>
      </c>
      <c r="D8" s="231">
        <v>3.5</v>
      </c>
      <c r="E8" s="231">
        <v>3</v>
      </c>
      <c r="F8" s="231">
        <v>2.65</v>
      </c>
      <c r="G8" s="231">
        <f>D8*E8</f>
        <v>10.5</v>
      </c>
      <c r="H8" s="231"/>
      <c r="I8" s="231"/>
      <c r="J8" s="231">
        <v>0</v>
      </c>
      <c r="K8" s="231"/>
      <c r="L8" s="54" t="s">
        <v>152</v>
      </c>
      <c r="M8" s="54" t="s">
        <v>152</v>
      </c>
      <c r="N8" s="54" t="s">
        <v>152</v>
      </c>
      <c r="O8" s="54" t="s">
        <v>152</v>
      </c>
      <c r="P8" s="54" t="s">
        <v>152</v>
      </c>
      <c r="Q8" s="54" t="s">
        <v>152</v>
      </c>
    </row>
    <row r="9" spans="1:17" s="98" customFormat="1">
      <c r="A9" s="229"/>
      <c r="B9" s="230"/>
      <c r="C9" s="230"/>
      <c r="D9" s="230"/>
      <c r="E9" s="230"/>
      <c r="F9" s="230"/>
      <c r="G9" s="230"/>
      <c r="H9" s="230"/>
      <c r="I9" s="230"/>
      <c r="J9" s="230"/>
      <c r="K9" s="230"/>
      <c r="L9" s="54" t="s">
        <v>152</v>
      </c>
      <c r="M9" s="54" t="s">
        <v>152</v>
      </c>
      <c r="N9" s="54" t="s">
        <v>152</v>
      </c>
      <c r="O9" s="54" t="s">
        <v>152</v>
      </c>
      <c r="P9" s="54" t="s">
        <v>152</v>
      </c>
      <c r="Q9" s="54" t="s">
        <v>152</v>
      </c>
    </row>
    <row r="10" spans="1:17" s="98" customFormat="1">
      <c r="A10" s="88" t="s">
        <v>20</v>
      </c>
      <c r="B10" s="10" t="s">
        <v>33</v>
      </c>
      <c r="C10" s="11" t="s">
        <v>34</v>
      </c>
      <c r="D10" s="1">
        <v>6.5</v>
      </c>
      <c r="E10" s="1">
        <v>5.3</v>
      </c>
      <c r="F10" s="87"/>
      <c r="G10" s="7">
        <f t="shared" ref="G10" si="1">D10*E10</f>
        <v>34.449999999999996</v>
      </c>
      <c r="H10" s="1"/>
      <c r="I10" s="1"/>
      <c r="J10" s="1">
        <v>2</v>
      </c>
      <c r="K10" s="1"/>
      <c r="L10" s="54" t="s">
        <v>152</v>
      </c>
      <c r="M10" s="54" t="s">
        <v>152</v>
      </c>
      <c r="N10" s="54" t="s">
        <v>152</v>
      </c>
      <c r="O10" s="54" t="s">
        <v>152</v>
      </c>
      <c r="P10" s="54" t="s">
        <v>152</v>
      </c>
      <c r="Q10" s="54" t="s">
        <v>152</v>
      </c>
    </row>
    <row r="11" spans="1:17" s="98" customFormat="1">
      <c r="A11" s="228" t="s">
        <v>20</v>
      </c>
      <c r="B11" s="212" t="s">
        <v>35</v>
      </c>
      <c r="C11" s="214" t="s">
        <v>36</v>
      </c>
      <c r="D11" s="231">
        <v>16.579999999999998</v>
      </c>
      <c r="E11" s="231">
        <v>12.5</v>
      </c>
      <c r="F11" s="231">
        <v>2.75</v>
      </c>
      <c r="G11" s="231">
        <f>D11*E11</f>
        <v>207.24999999999997</v>
      </c>
      <c r="H11" s="231"/>
      <c r="I11" s="231"/>
      <c r="J11" s="231">
        <v>7</v>
      </c>
      <c r="K11" s="231" t="s">
        <v>37</v>
      </c>
      <c r="L11" s="54" t="s">
        <v>152</v>
      </c>
      <c r="M11" s="54" t="s">
        <v>152</v>
      </c>
      <c r="N11" s="54" t="s">
        <v>152</v>
      </c>
      <c r="O11" s="54" t="s">
        <v>152</v>
      </c>
      <c r="P11" s="54" t="s">
        <v>152</v>
      </c>
      <c r="Q11" s="54" t="s">
        <v>152</v>
      </c>
    </row>
    <row r="12" spans="1:17" s="98" customFormat="1">
      <c r="A12" s="229"/>
      <c r="B12" s="230"/>
      <c r="C12" s="230"/>
      <c r="D12" s="230"/>
      <c r="E12" s="230"/>
      <c r="F12" s="230"/>
      <c r="G12" s="230"/>
      <c r="H12" s="230"/>
      <c r="I12" s="230"/>
      <c r="J12" s="230"/>
      <c r="K12" s="230"/>
      <c r="L12" s="54" t="s">
        <v>152</v>
      </c>
      <c r="M12" s="54" t="s">
        <v>152</v>
      </c>
      <c r="N12" s="54" t="s">
        <v>152</v>
      </c>
      <c r="O12" s="54" t="s">
        <v>152</v>
      </c>
      <c r="P12" s="54" t="s">
        <v>152</v>
      </c>
      <c r="Q12" s="54" t="s">
        <v>152</v>
      </c>
    </row>
    <row r="13" spans="1:17" s="98" customFormat="1">
      <c r="A13" s="88" t="s">
        <v>20</v>
      </c>
      <c r="B13" s="10" t="s">
        <v>39</v>
      </c>
      <c r="C13" s="11" t="s">
        <v>40</v>
      </c>
      <c r="D13" s="1">
        <v>9.6</v>
      </c>
      <c r="E13" s="1">
        <v>3.22</v>
      </c>
      <c r="F13" s="1">
        <v>6.47</v>
      </c>
      <c r="G13" s="7">
        <f t="shared" ref="G13:G15" si="2">D13*E13</f>
        <v>30.911999999999999</v>
      </c>
      <c r="H13" s="1"/>
      <c r="I13" s="1"/>
      <c r="J13" s="1"/>
      <c r="K13" s="1"/>
      <c r="L13" s="54" t="s">
        <v>152</v>
      </c>
      <c r="M13" s="54" t="s">
        <v>152</v>
      </c>
      <c r="N13" s="54" t="s">
        <v>152</v>
      </c>
      <c r="O13" s="54" t="s">
        <v>152</v>
      </c>
      <c r="P13" s="54" t="s">
        <v>152</v>
      </c>
      <c r="Q13" s="54" t="s">
        <v>152</v>
      </c>
    </row>
    <row r="14" spans="1:17" s="98" customFormat="1">
      <c r="A14" s="88" t="s">
        <v>20</v>
      </c>
      <c r="B14" s="10" t="s">
        <v>42</v>
      </c>
      <c r="C14" s="11" t="s">
        <v>22</v>
      </c>
      <c r="D14" s="1">
        <v>10.8</v>
      </c>
      <c r="E14" s="1">
        <v>4.0999999999999996</v>
      </c>
      <c r="F14" s="87">
        <v>2.69</v>
      </c>
      <c r="G14" s="7">
        <f t="shared" si="2"/>
        <v>44.28</v>
      </c>
      <c r="H14" s="1"/>
      <c r="I14" s="90"/>
      <c r="J14" s="1"/>
      <c r="K14" s="1"/>
      <c r="L14" s="54" t="s">
        <v>152</v>
      </c>
      <c r="M14" s="54" t="s">
        <v>152</v>
      </c>
      <c r="N14" s="54" t="s">
        <v>152</v>
      </c>
      <c r="O14" s="54" t="s">
        <v>152</v>
      </c>
      <c r="P14" s="54" t="s">
        <v>152</v>
      </c>
      <c r="Q14" s="54" t="s">
        <v>152</v>
      </c>
    </row>
    <row r="15" spans="1:17" s="98" customFormat="1">
      <c r="A15" s="88" t="s">
        <v>20</v>
      </c>
      <c r="B15" s="10" t="s">
        <v>43</v>
      </c>
      <c r="C15" s="11" t="s">
        <v>44</v>
      </c>
      <c r="D15" s="1">
        <v>8.58</v>
      </c>
      <c r="E15" s="1">
        <v>13</v>
      </c>
      <c r="F15" s="87">
        <v>7.04</v>
      </c>
      <c r="G15" s="7">
        <f t="shared" si="2"/>
        <v>111.54</v>
      </c>
      <c r="H15" s="1"/>
      <c r="I15" s="1">
        <f>9*0.6</f>
        <v>5.3999999999999995</v>
      </c>
      <c r="J15" s="1">
        <v>3</v>
      </c>
      <c r="K15" s="1" t="s">
        <v>45</v>
      </c>
      <c r="L15" s="54" t="s">
        <v>152</v>
      </c>
      <c r="M15" s="54" t="s">
        <v>152</v>
      </c>
      <c r="N15" s="54" t="s">
        <v>152</v>
      </c>
      <c r="O15" s="54" t="s">
        <v>152</v>
      </c>
      <c r="P15" s="54" t="s">
        <v>152</v>
      </c>
      <c r="Q15" s="54" t="s">
        <v>152</v>
      </c>
    </row>
    <row r="16" spans="1:17" s="98" customFormat="1">
      <c r="A16" s="88" t="s">
        <v>20</v>
      </c>
      <c r="B16" s="10" t="s">
        <v>49</v>
      </c>
      <c r="C16" s="11" t="s">
        <v>50</v>
      </c>
      <c r="D16" s="1"/>
      <c r="E16" s="1"/>
      <c r="F16" s="87">
        <v>2.66</v>
      </c>
      <c r="G16" s="1">
        <v>13.72</v>
      </c>
      <c r="H16" s="1"/>
      <c r="I16" s="1"/>
      <c r="J16" s="1">
        <v>3</v>
      </c>
      <c r="K16" s="1" t="s">
        <v>51</v>
      </c>
      <c r="L16" s="54" t="s">
        <v>152</v>
      </c>
      <c r="M16" s="54" t="s">
        <v>152</v>
      </c>
      <c r="N16" s="54" t="s">
        <v>152</v>
      </c>
      <c r="O16" s="54" t="s">
        <v>152</v>
      </c>
      <c r="P16" s="54" t="s">
        <v>152</v>
      </c>
      <c r="Q16" s="54" t="s">
        <v>152</v>
      </c>
    </row>
    <row r="17" spans="1:17" s="98" customFormat="1">
      <c r="A17" s="228" t="s">
        <v>20</v>
      </c>
      <c r="B17" s="212" t="s">
        <v>53</v>
      </c>
      <c r="C17" s="214" t="s">
        <v>54</v>
      </c>
      <c r="D17" s="231"/>
      <c r="E17" s="231"/>
      <c r="F17" s="231"/>
      <c r="G17" s="231"/>
      <c r="H17" s="231"/>
      <c r="I17" s="231"/>
      <c r="J17" s="231"/>
      <c r="K17" s="231"/>
      <c r="L17" s="54" t="s">
        <v>152</v>
      </c>
      <c r="M17" s="54" t="s">
        <v>152</v>
      </c>
      <c r="N17" s="54" t="s">
        <v>152</v>
      </c>
      <c r="O17" s="54" t="s">
        <v>152</v>
      </c>
      <c r="P17" s="54" t="s">
        <v>152</v>
      </c>
      <c r="Q17" s="54" t="s">
        <v>152</v>
      </c>
    </row>
    <row r="18" spans="1:17" s="98" customFormat="1">
      <c r="A18" s="234"/>
      <c r="B18" s="213"/>
      <c r="C18" s="215"/>
      <c r="D18" s="237"/>
      <c r="E18" s="237"/>
      <c r="F18" s="237"/>
      <c r="G18" s="237"/>
      <c r="H18" s="237"/>
      <c r="I18" s="237"/>
      <c r="J18" s="237"/>
      <c r="K18" s="237"/>
      <c r="L18" s="54" t="s">
        <v>152</v>
      </c>
      <c r="M18" s="54" t="s">
        <v>152</v>
      </c>
      <c r="N18" s="54" t="s">
        <v>152</v>
      </c>
      <c r="O18" s="54" t="s">
        <v>152</v>
      </c>
      <c r="P18" s="54" t="s">
        <v>152</v>
      </c>
      <c r="Q18" s="54" t="s">
        <v>152</v>
      </c>
    </row>
    <row r="19" spans="1:17" s="98" customFormat="1">
      <c r="A19" s="88" t="s">
        <v>20</v>
      </c>
      <c r="B19" s="10" t="s">
        <v>57</v>
      </c>
      <c r="C19" s="11" t="s">
        <v>50</v>
      </c>
      <c r="D19" s="1">
        <v>2.96</v>
      </c>
      <c r="E19" s="1">
        <v>3.28</v>
      </c>
      <c r="F19" s="87">
        <v>2.62</v>
      </c>
      <c r="G19" s="1">
        <v>13.72</v>
      </c>
      <c r="H19" s="1"/>
      <c r="I19" s="1">
        <v>0</v>
      </c>
      <c r="J19" s="1">
        <v>2</v>
      </c>
      <c r="K19" s="1" t="s">
        <v>58</v>
      </c>
      <c r="L19" s="54" t="s">
        <v>152</v>
      </c>
      <c r="M19" s="54" t="s">
        <v>152</v>
      </c>
      <c r="N19" s="54" t="s">
        <v>152</v>
      </c>
      <c r="O19" s="54" t="s">
        <v>152</v>
      </c>
      <c r="P19" s="54" t="s">
        <v>152</v>
      </c>
      <c r="Q19" s="54" t="s">
        <v>152</v>
      </c>
    </row>
    <row r="20" spans="1:17" s="98" customFormat="1">
      <c r="A20" s="88" t="s">
        <v>20</v>
      </c>
      <c r="B20" s="10" t="s">
        <v>99</v>
      </c>
      <c r="C20" s="11" t="s">
        <v>100</v>
      </c>
      <c r="D20" s="1"/>
      <c r="E20" s="1"/>
      <c r="F20" s="87"/>
      <c r="G20" s="1">
        <f>D20*E20</f>
        <v>0</v>
      </c>
      <c r="H20" s="1"/>
      <c r="I20" s="1">
        <v>0</v>
      </c>
      <c r="J20" s="1">
        <v>0</v>
      </c>
      <c r="K20" s="1"/>
      <c r="L20" s="54" t="s">
        <v>152</v>
      </c>
      <c r="M20" s="54" t="s">
        <v>152</v>
      </c>
      <c r="N20" s="54" t="s">
        <v>152</v>
      </c>
      <c r="O20" s="54" t="s">
        <v>152</v>
      </c>
      <c r="P20" s="54" t="s">
        <v>152</v>
      </c>
      <c r="Q20" s="54" t="s">
        <v>152</v>
      </c>
    </row>
    <row r="21" spans="1:17" s="98" customFormat="1">
      <c r="A21" s="88" t="s">
        <v>20</v>
      </c>
      <c r="B21" s="10" t="s">
        <v>101</v>
      </c>
      <c r="C21" s="11" t="s">
        <v>100</v>
      </c>
      <c r="D21" s="1"/>
      <c r="E21" s="1"/>
      <c r="F21" s="87"/>
      <c r="G21" s="1"/>
      <c r="H21" s="1"/>
      <c r="I21" s="1"/>
      <c r="J21" s="1"/>
      <c r="K21" s="1"/>
      <c r="L21" s="54" t="s">
        <v>152</v>
      </c>
      <c r="M21" s="54" t="s">
        <v>152</v>
      </c>
      <c r="N21" s="54" t="s">
        <v>152</v>
      </c>
      <c r="O21" s="54" t="s">
        <v>152</v>
      </c>
      <c r="P21" s="54" t="s">
        <v>152</v>
      </c>
      <c r="Q21" s="54" t="s">
        <v>152</v>
      </c>
    </row>
    <row r="22" spans="1:17" s="98" customFormat="1">
      <c r="A22" s="228" t="s">
        <v>20</v>
      </c>
      <c r="B22" s="212" t="s">
        <v>104</v>
      </c>
      <c r="C22" s="214" t="s">
        <v>105</v>
      </c>
      <c r="D22" s="240">
        <v>11.24</v>
      </c>
      <c r="E22" s="240">
        <v>5.64</v>
      </c>
      <c r="F22" s="240">
        <v>2.66</v>
      </c>
      <c r="G22" s="240">
        <f>D22*E22</f>
        <v>63.393599999999999</v>
      </c>
      <c r="H22" s="240">
        <v>2.64</v>
      </c>
      <c r="I22" s="240">
        <v>3.1</v>
      </c>
      <c r="J22" s="240">
        <v>10</v>
      </c>
      <c r="K22" s="240" t="s">
        <v>106</v>
      </c>
      <c r="L22" s="54" t="s">
        <v>152</v>
      </c>
      <c r="M22" s="54" t="s">
        <v>152</v>
      </c>
      <c r="N22" s="54" t="s">
        <v>152</v>
      </c>
      <c r="O22" s="54" t="s">
        <v>152</v>
      </c>
      <c r="P22" s="54" t="s">
        <v>152</v>
      </c>
      <c r="Q22" s="54" t="s">
        <v>152</v>
      </c>
    </row>
    <row r="23" spans="1:17" s="98" customFormat="1">
      <c r="A23" s="243"/>
      <c r="B23" s="238"/>
      <c r="C23" s="239"/>
      <c r="D23" s="241"/>
      <c r="E23" s="241"/>
      <c r="F23" s="241"/>
      <c r="G23" s="241"/>
      <c r="H23" s="241"/>
      <c r="I23" s="241"/>
      <c r="J23" s="241"/>
      <c r="K23" s="241"/>
      <c r="L23" s="54" t="s">
        <v>152</v>
      </c>
      <c r="M23" s="54" t="s">
        <v>152</v>
      </c>
      <c r="N23" s="54" t="s">
        <v>152</v>
      </c>
      <c r="O23" s="54" t="s">
        <v>152</v>
      </c>
      <c r="P23" s="54" t="s">
        <v>152</v>
      </c>
      <c r="Q23" s="54" t="s">
        <v>152</v>
      </c>
    </row>
    <row r="24" spans="1:17" s="98" customFormat="1">
      <c r="A24" s="243"/>
      <c r="B24" s="238"/>
      <c r="C24" s="239"/>
      <c r="D24" s="241"/>
      <c r="E24" s="241"/>
      <c r="F24" s="241"/>
      <c r="G24" s="241"/>
      <c r="H24" s="241"/>
      <c r="I24" s="241"/>
      <c r="J24" s="241"/>
      <c r="K24" s="241"/>
      <c r="L24" s="54" t="s">
        <v>152</v>
      </c>
      <c r="M24" s="54" t="s">
        <v>152</v>
      </c>
      <c r="N24" s="54" t="s">
        <v>152</v>
      </c>
      <c r="O24" s="54" t="s">
        <v>152</v>
      </c>
      <c r="P24" s="54" t="s">
        <v>152</v>
      </c>
      <c r="Q24" s="54" t="s">
        <v>152</v>
      </c>
    </row>
    <row r="25" spans="1:17" s="98" customFormat="1">
      <c r="A25" s="234"/>
      <c r="B25" s="213"/>
      <c r="C25" s="215"/>
      <c r="D25" s="242"/>
      <c r="E25" s="242"/>
      <c r="F25" s="242"/>
      <c r="G25" s="242"/>
      <c r="H25" s="242"/>
      <c r="I25" s="242"/>
      <c r="J25" s="242"/>
      <c r="K25" s="242"/>
      <c r="L25" s="54" t="s">
        <v>152</v>
      </c>
      <c r="M25" s="54" t="s">
        <v>152</v>
      </c>
      <c r="N25" s="54" t="s">
        <v>152</v>
      </c>
      <c r="O25" s="54" t="s">
        <v>152</v>
      </c>
      <c r="P25" s="54" t="s">
        <v>152</v>
      </c>
      <c r="Q25" s="54" t="s">
        <v>152</v>
      </c>
    </row>
    <row r="26" spans="1:17" s="98" customFormat="1">
      <c r="A26" s="88" t="s">
        <v>20</v>
      </c>
      <c r="B26" s="10" t="s">
        <v>124</v>
      </c>
      <c r="C26" s="11" t="s">
        <v>28</v>
      </c>
      <c r="D26" s="1" t="s">
        <v>93</v>
      </c>
      <c r="E26" s="1" t="s">
        <v>93</v>
      </c>
      <c r="F26" s="1" t="s">
        <v>93</v>
      </c>
      <c r="G26" s="1" t="s">
        <v>93</v>
      </c>
      <c r="H26" s="1" t="s">
        <v>93</v>
      </c>
      <c r="I26" s="1">
        <v>2.61</v>
      </c>
      <c r="J26" s="1"/>
      <c r="K26" s="1"/>
      <c r="L26" s="54" t="s">
        <v>152</v>
      </c>
      <c r="M26" s="54" t="s">
        <v>152</v>
      </c>
      <c r="N26" s="54" t="s">
        <v>152</v>
      </c>
      <c r="O26" s="54" t="s">
        <v>152</v>
      </c>
      <c r="P26" s="54" t="s">
        <v>152</v>
      </c>
      <c r="Q26" s="54" t="s">
        <v>152</v>
      </c>
    </row>
    <row r="27" spans="1:17" s="98" customFormat="1">
      <c r="A27" s="88" t="s">
        <v>20</v>
      </c>
      <c r="B27" s="10" t="s">
        <v>125</v>
      </c>
      <c r="C27" s="11" t="s">
        <v>28</v>
      </c>
      <c r="D27" s="1" t="s">
        <v>93</v>
      </c>
      <c r="E27" s="1" t="s">
        <v>93</v>
      </c>
      <c r="F27" s="1" t="s">
        <v>93</v>
      </c>
      <c r="G27" s="1" t="s">
        <v>93</v>
      </c>
      <c r="H27" s="1" t="s">
        <v>93</v>
      </c>
      <c r="I27" s="1">
        <v>2.61</v>
      </c>
      <c r="J27" s="1"/>
      <c r="K27" s="1"/>
      <c r="L27" s="54" t="s">
        <v>152</v>
      </c>
      <c r="M27" s="54" t="s">
        <v>152</v>
      </c>
      <c r="N27" s="54" t="s">
        <v>152</v>
      </c>
      <c r="O27" s="54" t="s">
        <v>152</v>
      </c>
      <c r="P27" s="54" t="s">
        <v>152</v>
      </c>
      <c r="Q27" s="54" t="s">
        <v>152</v>
      </c>
    </row>
    <row r="28" spans="1:17" s="98" customFormat="1">
      <c r="A28" s="88" t="s">
        <v>20</v>
      </c>
      <c r="B28" s="10" t="s">
        <v>109</v>
      </c>
      <c r="C28" s="11" t="s">
        <v>54</v>
      </c>
      <c r="D28" s="1" t="s">
        <v>93</v>
      </c>
      <c r="E28" s="1" t="s">
        <v>93</v>
      </c>
      <c r="F28" s="1" t="s">
        <v>93</v>
      </c>
      <c r="G28" s="1" t="s">
        <v>93</v>
      </c>
      <c r="H28" s="1" t="s">
        <v>93</v>
      </c>
      <c r="I28" s="1">
        <v>0</v>
      </c>
      <c r="J28" s="1"/>
      <c r="K28" s="1"/>
      <c r="L28" s="54" t="s">
        <v>152</v>
      </c>
      <c r="M28" s="54" t="s">
        <v>152</v>
      </c>
      <c r="N28" s="54" t="s">
        <v>152</v>
      </c>
      <c r="O28" s="54" t="s">
        <v>152</v>
      </c>
      <c r="P28" s="54" t="s">
        <v>152</v>
      </c>
      <c r="Q28" s="54" t="s">
        <v>152</v>
      </c>
    </row>
    <row r="29" spans="1:17" s="98" customFormat="1">
      <c r="A29" s="88" t="s">
        <v>20</v>
      </c>
      <c r="B29" s="10" t="s">
        <v>114</v>
      </c>
      <c r="C29" s="11" t="s">
        <v>54</v>
      </c>
      <c r="D29" s="1" t="s">
        <v>93</v>
      </c>
      <c r="E29" s="1" t="s">
        <v>93</v>
      </c>
      <c r="F29" s="1" t="s">
        <v>93</v>
      </c>
      <c r="G29" s="1" t="s">
        <v>93</v>
      </c>
      <c r="H29" s="1" t="s">
        <v>93</v>
      </c>
      <c r="I29" s="1">
        <v>0</v>
      </c>
      <c r="J29" s="1"/>
      <c r="K29" s="1"/>
      <c r="L29" s="54" t="s">
        <v>152</v>
      </c>
      <c r="M29" s="54" t="s">
        <v>152</v>
      </c>
      <c r="N29" s="54" t="s">
        <v>152</v>
      </c>
      <c r="O29" s="54" t="s">
        <v>152</v>
      </c>
      <c r="P29" s="54" t="s">
        <v>152</v>
      </c>
      <c r="Q29" s="54" t="s">
        <v>152</v>
      </c>
    </row>
    <row r="30" spans="1:17" s="98" customFormat="1">
      <c r="A30" s="88" t="s">
        <v>20</v>
      </c>
      <c r="B30" s="10" t="s">
        <v>118</v>
      </c>
      <c r="C30" s="11" t="s">
        <v>54</v>
      </c>
      <c r="D30" s="1">
        <v>9</v>
      </c>
      <c r="E30" s="1">
        <v>1.93</v>
      </c>
      <c r="F30" s="87">
        <v>2.66</v>
      </c>
      <c r="G30" s="1">
        <v>13.72</v>
      </c>
      <c r="H30" s="1"/>
      <c r="I30" s="1">
        <v>0</v>
      </c>
      <c r="J30" s="1"/>
      <c r="K30" s="1"/>
      <c r="L30" s="54" t="s">
        <v>152</v>
      </c>
      <c r="M30" s="54" t="s">
        <v>152</v>
      </c>
      <c r="N30" s="54" t="s">
        <v>152</v>
      </c>
      <c r="O30" s="54" t="s">
        <v>152</v>
      </c>
      <c r="P30" s="54" t="s">
        <v>152</v>
      </c>
      <c r="Q30" s="54" t="s">
        <v>152</v>
      </c>
    </row>
    <row r="31" spans="1:17" s="98" customFormat="1">
      <c r="A31" s="88" t="s">
        <v>20</v>
      </c>
      <c r="B31" s="10" t="s">
        <v>119</v>
      </c>
      <c r="C31" s="11" t="s">
        <v>54</v>
      </c>
      <c r="D31" s="1">
        <v>13.54</v>
      </c>
      <c r="E31" s="1">
        <v>1.94</v>
      </c>
      <c r="F31" s="87">
        <v>2.66</v>
      </c>
      <c r="G31" s="1">
        <v>13.72</v>
      </c>
      <c r="H31" s="1"/>
      <c r="I31" s="1">
        <v>0</v>
      </c>
      <c r="J31" s="1"/>
      <c r="K31" s="1"/>
      <c r="L31" s="54" t="s">
        <v>152</v>
      </c>
      <c r="M31" s="54" t="s">
        <v>152</v>
      </c>
      <c r="N31" s="54" t="s">
        <v>152</v>
      </c>
      <c r="O31" s="54" t="s">
        <v>152</v>
      </c>
      <c r="P31" s="54" t="s">
        <v>152</v>
      </c>
      <c r="Q31" s="54" t="s">
        <v>152</v>
      </c>
    </row>
    <row r="32" spans="1:17" s="98" customFormat="1">
      <c r="A32" s="88" t="s">
        <v>20</v>
      </c>
      <c r="B32" s="10" t="s">
        <v>120</v>
      </c>
      <c r="C32" s="11" t="s">
        <v>50</v>
      </c>
      <c r="D32" s="1" t="s">
        <v>93</v>
      </c>
      <c r="E32" s="1" t="s">
        <v>93</v>
      </c>
      <c r="F32" s="1" t="s">
        <v>93</v>
      </c>
      <c r="G32" s="1" t="s">
        <v>93</v>
      </c>
      <c r="H32" s="1" t="s">
        <v>93</v>
      </c>
      <c r="I32" s="1"/>
      <c r="J32" s="1"/>
      <c r="K32" s="1" t="s">
        <v>121</v>
      </c>
      <c r="L32" s="54" t="s">
        <v>152</v>
      </c>
      <c r="M32" s="54" t="s">
        <v>152</v>
      </c>
      <c r="N32" s="54" t="s">
        <v>152</v>
      </c>
      <c r="O32" s="54" t="s">
        <v>152</v>
      </c>
      <c r="P32" s="54" t="s">
        <v>152</v>
      </c>
      <c r="Q32" s="54" t="s">
        <v>152</v>
      </c>
    </row>
    <row r="33" spans="1:17" s="98" customFormat="1">
      <c r="A33" s="88" t="s">
        <v>20</v>
      </c>
      <c r="B33" s="10" t="s">
        <v>126</v>
      </c>
      <c r="C33" s="11" t="s">
        <v>28</v>
      </c>
      <c r="D33" s="1" t="s">
        <v>93</v>
      </c>
      <c r="E33" s="1" t="s">
        <v>93</v>
      </c>
      <c r="F33" s="1" t="s">
        <v>93</v>
      </c>
      <c r="G33" s="1" t="s">
        <v>93</v>
      </c>
      <c r="H33" s="1" t="s">
        <v>93</v>
      </c>
      <c r="I33" s="1"/>
      <c r="J33" s="1"/>
      <c r="K33" s="1"/>
      <c r="L33" s="54" t="s">
        <v>152</v>
      </c>
      <c r="M33" s="54" t="s">
        <v>152</v>
      </c>
      <c r="N33" s="54" t="s">
        <v>152</v>
      </c>
      <c r="O33" s="54" t="s">
        <v>152</v>
      </c>
      <c r="P33" s="54" t="s">
        <v>152</v>
      </c>
      <c r="Q33" s="54" t="s">
        <v>152</v>
      </c>
    </row>
    <row r="34" spans="1:17" s="98" customFormat="1">
      <c r="A34" s="88" t="s">
        <v>20</v>
      </c>
      <c r="B34" s="10" t="s">
        <v>128</v>
      </c>
      <c r="C34" s="11" t="s">
        <v>28</v>
      </c>
      <c r="D34" s="1" t="s">
        <v>93</v>
      </c>
      <c r="E34" s="1" t="s">
        <v>93</v>
      </c>
      <c r="F34" s="1" t="s">
        <v>93</v>
      </c>
      <c r="G34" s="1" t="s">
        <v>93</v>
      </c>
      <c r="H34" s="1" t="s">
        <v>93</v>
      </c>
      <c r="I34" s="1" t="s">
        <v>93</v>
      </c>
      <c r="J34" s="1" t="s">
        <v>93</v>
      </c>
      <c r="K34" s="1" t="s">
        <v>93</v>
      </c>
      <c r="L34" s="54" t="s">
        <v>152</v>
      </c>
      <c r="M34" s="54" t="s">
        <v>152</v>
      </c>
      <c r="N34" s="54" t="s">
        <v>152</v>
      </c>
      <c r="O34" s="54" t="s">
        <v>152</v>
      </c>
      <c r="P34" s="54" t="s">
        <v>152</v>
      </c>
      <c r="Q34" s="54" t="s">
        <v>152</v>
      </c>
    </row>
    <row r="35" spans="1:17" s="98" customFormat="1">
      <c r="A35" s="88" t="s">
        <v>20</v>
      </c>
      <c r="B35" s="10" t="s">
        <v>130</v>
      </c>
      <c r="C35" s="11" t="s">
        <v>28</v>
      </c>
      <c r="D35" s="1" t="s">
        <v>93</v>
      </c>
      <c r="E35" s="1" t="s">
        <v>93</v>
      </c>
      <c r="F35" s="1" t="s">
        <v>93</v>
      </c>
      <c r="G35" s="1" t="s">
        <v>93</v>
      </c>
      <c r="H35" s="1" t="s">
        <v>93</v>
      </c>
      <c r="I35" s="1" t="s">
        <v>93</v>
      </c>
      <c r="J35" s="1" t="s">
        <v>93</v>
      </c>
      <c r="K35" s="1" t="s">
        <v>93</v>
      </c>
      <c r="L35" s="54" t="s">
        <v>152</v>
      </c>
      <c r="M35" s="54" t="s">
        <v>152</v>
      </c>
      <c r="N35" s="54" t="s">
        <v>152</v>
      </c>
      <c r="O35" s="54" t="s">
        <v>152</v>
      </c>
      <c r="P35" s="54" t="s">
        <v>152</v>
      </c>
      <c r="Q35" s="54" t="s">
        <v>152</v>
      </c>
    </row>
    <row r="36" spans="1:17" s="98" customFormat="1">
      <c r="A36" s="88" t="s">
        <v>20</v>
      </c>
      <c r="B36" s="10" t="s">
        <v>132</v>
      </c>
      <c r="C36" s="11" t="s">
        <v>100</v>
      </c>
      <c r="D36" s="1">
        <v>3.87</v>
      </c>
      <c r="E36" s="1">
        <v>1.32</v>
      </c>
      <c r="F36" s="87">
        <v>2.66</v>
      </c>
      <c r="G36" s="7">
        <f t="shared" ref="G36:G37" si="3">D36*E36</f>
        <v>5.1084000000000005</v>
      </c>
      <c r="H36" s="1" t="s">
        <v>93</v>
      </c>
      <c r="I36" s="1" t="s">
        <v>93</v>
      </c>
      <c r="J36" s="1" t="s">
        <v>152</v>
      </c>
      <c r="K36" s="1"/>
      <c r="L36" s="54" t="s">
        <v>152</v>
      </c>
      <c r="M36" s="54" t="s">
        <v>152</v>
      </c>
      <c r="N36" s="54" t="s">
        <v>152</v>
      </c>
      <c r="O36" s="54" t="s">
        <v>152</v>
      </c>
      <c r="P36" s="54" t="s">
        <v>152</v>
      </c>
      <c r="Q36" s="54" t="s">
        <v>152</v>
      </c>
    </row>
    <row r="37" spans="1:17" s="98" customFormat="1">
      <c r="A37" s="88" t="s">
        <v>20</v>
      </c>
      <c r="B37" s="10" t="s">
        <v>134</v>
      </c>
      <c r="C37" s="11" t="s">
        <v>50</v>
      </c>
      <c r="D37" s="1">
        <v>5.3</v>
      </c>
      <c r="E37" s="1">
        <v>4.7</v>
      </c>
      <c r="F37" s="87">
        <v>2.66</v>
      </c>
      <c r="G37" s="7">
        <f t="shared" si="3"/>
        <v>24.91</v>
      </c>
      <c r="H37" s="1" t="s">
        <v>93</v>
      </c>
      <c r="I37" s="1">
        <v>7.9</v>
      </c>
      <c r="J37" s="1"/>
      <c r="K37" s="1" t="s">
        <v>135</v>
      </c>
      <c r="L37" s="54" t="s">
        <v>152</v>
      </c>
      <c r="M37" s="54" t="s">
        <v>152</v>
      </c>
      <c r="N37" s="54" t="s">
        <v>152</v>
      </c>
      <c r="O37" s="54" t="s">
        <v>152</v>
      </c>
      <c r="P37" s="54" t="s">
        <v>152</v>
      </c>
      <c r="Q37" s="54" t="s">
        <v>152</v>
      </c>
    </row>
    <row r="38" spans="1:17" s="98" customFormat="1">
      <c r="A38" s="42" t="s">
        <v>20</v>
      </c>
      <c r="B38" s="5" t="s">
        <v>137</v>
      </c>
      <c r="C38" s="6" t="s">
        <v>54</v>
      </c>
      <c r="D38" s="7" t="s">
        <v>93</v>
      </c>
      <c r="E38" s="7" t="s">
        <v>93</v>
      </c>
      <c r="F38" s="198" t="s">
        <v>93</v>
      </c>
      <c r="G38" s="7" t="s">
        <v>93</v>
      </c>
      <c r="H38" s="7" t="s">
        <v>93</v>
      </c>
      <c r="I38" s="7" t="s">
        <v>93</v>
      </c>
      <c r="J38" s="7" t="s">
        <v>93</v>
      </c>
      <c r="K38" s="7"/>
      <c r="L38" s="54" t="s">
        <v>152</v>
      </c>
      <c r="M38" s="54" t="s">
        <v>152</v>
      </c>
      <c r="N38" s="54" t="s">
        <v>152</v>
      </c>
      <c r="O38" s="54" t="s">
        <v>152</v>
      </c>
      <c r="P38" s="54" t="s">
        <v>152</v>
      </c>
      <c r="Q38" s="54" t="s">
        <v>152</v>
      </c>
    </row>
    <row r="39" spans="1:17" s="98" customFormat="1">
      <c r="A39" s="199" t="s">
        <v>20</v>
      </c>
      <c r="B39" s="74" t="s">
        <v>139</v>
      </c>
      <c r="C39" s="75" t="s">
        <v>100</v>
      </c>
      <c r="D39" s="200" t="s">
        <v>93</v>
      </c>
      <c r="E39" s="200" t="s">
        <v>93</v>
      </c>
      <c r="F39" s="201" t="s">
        <v>93</v>
      </c>
      <c r="G39" s="200" t="s">
        <v>93</v>
      </c>
      <c r="H39" s="200" t="s">
        <v>93</v>
      </c>
      <c r="I39" s="200" t="s">
        <v>93</v>
      </c>
      <c r="J39" s="200" t="s">
        <v>93</v>
      </c>
      <c r="K39" s="200"/>
      <c r="L39" s="197" t="s">
        <v>152</v>
      </c>
      <c r="M39" s="54" t="s">
        <v>152</v>
      </c>
      <c r="N39" s="54" t="s">
        <v>152</v>
      </c>
      <c r="O39" s="54" t="s">
        <v>152</v>
      </c>
      <c r="P39" s="54" t="s">
        <v>152</v>
      </c>
      <c r="Q39" s="54" t="s">
        <v>152</v>
      </c>
    </row>
    <row r="40" spans="1:17" s="98" customFormat="1">
      <c r="A40" s="199">
        <v>1</v>
      </c>
      <c r="B40" s="74" t="s">
        <v>558</v>
      </c>
      <c r="C40" s="75" t="s">
        <v>558</v>
      </c>
      <c r="D40" s="200">
        <v>21.8</v>
      </c>
      <c r="E40" s="200" t="s">
        <v>559</v>
      </c>
      <c r="F40" s="201">
        <v>2.5299999999999998</v>
      </c>
      <c r="G40" s="200">
        <v>213</v>
      </c>
      <c r="H40" s="200"/>
      <c r="I40" s="200">
        <f>16.25+24.26</f>
        <v>40.510000000000005</v>
      </c>
      <c r="J40" s="200">
        <v>52</v>
      </c>
      <c r="K40" s="200" t="s">
        <v>560</v>
      </c>
      <c r="L40" s="197" t="s">
        <v>152</v>
      </c>
      <c r="M40" s="54" t="s">
        <v>152</v>
      </c>
      <c r="N40" s="54" t="s">
        <v>152</v>
      </c>
      <c r="O40" s="54" t="s">
        <v>152</v>
      </c>
      <c r="P40" s="54" t="s">
        <v>152</v>
      </c>
      <c r="Q40" s="54" t="s">
        <v>152</v>
      </c>
    </row>
    <row r="41" spans="1:17" s="98" customFormat="1">
      <c r="A41" s="91">
        <v>1</v>
      </c>
      <c r="B41" s="29" t="s">
        <v>561</v>
      </c>
      <c r="C41" s="30" t="s">
        <v>558</v>
      </c>
      <c r="D41" s="41">
        <v>3.5</v>
      </c>
      <c r="E41" s="41">
        <v>3.5</v>
      </c>
      <c r="F41" s="92">
        <v>2.5299999999999998</v>
      </c>
      <c r="G41" s="41">
        <f t="shared" ref="G41:G52" si="4">D41*E41</f>
        <v>12.25</v>
      </c>
      <c r="H41" s="204">
        <f>0.8*2.1</f>
        <v>1.6800000000000002</v>
      </c>
      <c r="I41" s="204">
        <v>0</v>
      </c>
      <c r="J41" s="204">
        <v>3</v>
      </c>
      <c r="K41" s="204" t="s">
        <v>562</v>
      </c>
      <c r="L41" s="71" t="s">
        <v>152</v>
      </c>
      <c r="M41" s="71" t="s">
        <v>152</v>
      </c>
      <c r="N41" s="71" t="s">
        <v>152</v>
      </c>
      <c r="O41" s="71" t="s">
        <v>152</v>
      </c>
      <c r="P41" s="71" t="s">
        <v>152</v>
      </c>
      <c r="Q41" s="71" t="s">
        <v>152</v>
      </c>
    </row>
    <row r="42" spans="1:17" s="98" customFormat="1">
      <c r="A42" s="17">
        <v>1</v>
      </c>
      <c r="B42" s="10" t="s">
        <v>564</v>
      </c>
      <c r="C42" s="11" t="s">
        <v>502</v>
      </c>
      <c r="D42" s="1">
        <v>8.5500000000000007</v>
      </c>
      <c r="E42" s="1">
        <v>6.1</v>
      </c>
      <c r="F42" s="87">
        <v>2.5299999999999998</v>
      </c>
      <c r="G42" s="203">
        <f t="shared" si="4"/>
        <v>52.155000000000001</v>
      </c>
      <c r="H42" s="200">
        <f>0.8*2.1</f>
        <v>1.6800000000000002</v>
      </c>
      <c r="I42" s="200">
        <v>0</v>
      </c>
      <c r="J42" s="200">
        <v>10</v>
      </c>
      <c r="K42" s="200"/>
      <c r="L42" s="81" t="s">
        <v>152</v>
      </c>
      <c r="M42" s="81" t="s">
        <v>152</v>
      </c>
      <c r="N42" s="81" t="s">
        <v>152</v>
      </c>
      <c r="O42" s="81" t="s">
        <v>152</v>
      </c>
      <c r="P42" s="81" t="s">
        <v>152</v>
      </c>
      <c r="Q42" s="81" t="s">
        <v>152</v>
      </c>
    </row>
    <row r="43" spans="1:17" s="98" customFormat="1">
      <c r="A43" s="17">
        <v>1</v>
      </c>
      <c r="B43" s="10" t="s">
        <v>43</v>
      </c>
      <c r="C43" s="11" t="s">
        <v>44</v>
      </c>
      <c r="D43" s="1">
        <v>5.18</v>
      </c>
      <c r="E43" s="1">
        <v>3</v>
      </c>
      <c r="F43" s="87">
        <v>2.5299999999999998</v>
      </c>
      <c r="G43" s="203">
        <f t="shared" si="4"/>
        <v>15.54</v>
      </c>
      <c r="H43" s="200"/>
      <c r="I43" s="200"/>
      <c r="J43" s="200">
        <v>10</v>
      </c>
      <c r="K43" s="200" t="s">
        <v>83</v>
      </c>
      <c r="L43" s="81" t="s">
        <v>152</v>
      </c>
      <c r="M43" s="81" t="s">
        <v>152</v>
      </c>
      <c r="N43" s="81" t="s">
        <v>152</v>
      </c>
      <c r="O43" s="81" t="s">
        <v>152</v>
      </c>
      <c r="P43" s="81" t="s">
        <v>152</v>
      </c>
      <c r="Q43" s="81" t="s">
        <v>152</v>
      </c>
    </row>
    <row r="44" spans="1:17" s="98" customFormat="1">
      <c r="A44" s="17">
        <v>1</v>
      </c>
      <c r="B44" s="10" t="s">
        <v>566</v>
      </c>
      <c r="C44" s="11" t="s">
        <v>50</v>
      </c>
      <c r="D44" s="1">
        <v>5.98</v>
      </c>
      <c r="E44" s="1">
        <v>2.42</v>
      </c>
      <c r="F44" s="87">
        <v>2.5299999999999998</v>
      </c>
      <c r="G44" s="203">
        <f t="shared" si="4"/>
        <v>14.4716</v>
      </c>
      <c r="H44" s="200">
        <v>2.4</v>
      </c>
      <c r="I44" s="200">
        <v>2.6</v>
      </c>
      <c r="J44" s="200">
        <v>3</v>
      </c>
      <c r="K44" s="200" t="s">
        <v>567</v>
      </c>
      <c r="L44" s="81" t="s">
        <v>152</v>
      </c>
      <c r="M44" s="81" t="s">
        <v>152</v>
      </c>
      <c r="N44" s="81" t="s">
        <v>152</v>
      </c>
      <c r="O44" s="81" t="s">
        <v>152</v>
      </c>
      <c r="P44" s="81" t="s">
        <v>152</v>
      </c>
      <c r="Q44" s="81" t="s">
        <v>152</v>
      </c>
    </row>
    <row r="45" spans="1:17" s="98" customFormat="1">
      <c r="A45" s="17">
        <v>1</v>
      </c>
      <c r="B45" s="10" t="s">
        <v>568</v>
      </c>
      <c r="C45" s="11" t="s">
        <v>54</v>
      </c>
      <c r="D45" s="1">
        <v>2.52</v>
      </c>
      <c r="E45" s="1">
        <v>2.2200000000000002</v>
      </c>
      <c r="F45" s="87">
        <v>2.5299999999999998</v>
      </c>
      <c r="G45" s="196">
        <f t="shared" si="4"/>
        <v>5.5944000000000003</v>
      </c>
      <c r="H45" s="200"/>
      <c r="I45" s="200"/>
      <c r="J45" s="200"/>
      <c r="K45" s="200"/>
      <c r="L45" s="81" t="s">
        <v>152</v>
      </c>
      <c r="M45" s="81" t="s">
        <v>152</v>
      </c>
      <c r="N45" s="81" t="s">
        <v>152</v>
      </c>
      <c r="O45" s="81" t="s">
        <v>152</v>
      </c>
      <c r="P45" s="81" t="s">
        <v>152</v>
      </c>
      <c r="Q45" s="81" t="s">
        <v>152</v>
      </c>
    </row>
    <row r="46" spans="1:17" s="98" customFormat="1">
      <c r="A46" s="17">
        <v>1</v>
      </c>
      <c r="B46" s="10" t="s">
        <v>569</v>
      </c>
      <c r="C46" s="11" t="s">
        <v>75</v>
      </c>
      <c r="D46" s="1">
        <v>6.36</v>
      </c>
      <c r="E46" s="1">
        <v>4</v>
      </c>
      <c r="F46" s="87">
        <v>2.5299999999999998</v>
      </c>
      <c r="G46" s="196">
        <f t="shared" si="4"/>
        <v>25.44</v>
      </c>
      <c r="H46" s="200"/>
      <c r="I46" s="200"/>
      <c r="J46" s="200">
        <v>4</v>
      </c>
      <c r="K46" s="200" t="s">
        <v>570</v>
      </c>
      <c r="L46" s="81" t="s">
        <v>152</v>
      </c>
      <c r="M46" s="81" t="s">
        <v>152</v>
      </c>
      <c r="N46" s="81" t="s">
        <v>152</v>
      </c>
      <c r="O46" s="81" t="s">
        <v>152</v>
      </c>
      <c r="P46" s="81" t="s">
        <v>152</v>
      </c>
      <c r="Q46" s="81" t="s">
        <v>152</v>
      </c>
    </row>
    <row r="47" spans="1:17" s="98" customFormat="1">
      <c r="A47" s="17">
        <v>1</v>
      </c>
      <c r="B47" s="10" t="s">
        <v>571</v>
      </c>
      <c r="C47" s="11" t="s">
        <v>572</v>
      </c>
      <c r="D47" s="1">
        <v>9</v>
      </c>
      <c r="E47" s="1">
        <v>7.3</v>
      </c>
      <c r="F47" s="87">
        <v>2.5299999999999998</v>
      </c>
      <c r="G47" s="196">
        <f t="shared" si="4"/>
        <v>65.7</v>
      </c>
      <c r="H47" s="200"/>
      <c r="I47" s="200">
        <v>6.64</v>
      </c>
      <c r="J47" s="200">
        <v>18</v>
      </c>
      <c r="K47" s="200" t="s">
        <v>573</v>
      </c>
      <c r="L47" s="81" t="s">
        <v>152</v>
      </c>
      <c r="M47" s="81" t="s">
        <v>152</v>
      </c>
      <c r="N47" s="81" t="s">
        <v>152</v>
      </c>
      <c r="O47" s="81" t="s">
        <v>152</v>
      </c>
      <c r="P47" s="81" t="s">
        <v>152</v>
      </c>
      <c r="Q47" s="81" t="s">
        <v>152</v>
      </c>
    </row>
    <row r="48" spans="1:17" s="98" customFormat="1">
      <c r="A48" s="17">
        <v>1</v>
      </c>
      <c r="B48" s="10" t="s">
        <v>224</v>
      </c>
      <c r="C48" s="11" t="s">
        <v>224</v>
      </c>
      <c r="D48" s="1">
        <v>4.72</v>
      </c>
      <c r="E48" s="1">
        <v>2.54</v>
      </c>
      <c r="F48" s="87">
        <v>2.5299999999999998</v>
      </c>
      <c r="G48" s="196">
        <f t="shared" si="4"/>
        <v>11.988799999999999</v>
      </c>
      <c r="H48" s="200"/>
      <c r="I48" s="200">
        <v>2.64</v>
      </c>
      <c r="J48" s="200">
        <v>3</v>
      </c>
      <c r="K48" s="200" t="s">
        <v>574</v>
      </c>
      <c r="L48" s="81" t="s">
        <v>152</v>
      </c>
      <c r="M48" s="81" t="s">
        <v>152</v>
      </c>
      <c r="N48" s="81" t="s">
        <v>152</v>
      </c>
      <c r="O48" s="81" t="s">
        <v>152</v>
      </c>
      <c r="P48" s="81" t="s">
        <v>152</v>
      </c>
      <c r="Q48" s="81" t="s">
        <v>152</v>
      </c>
    </row>
    <row r="49" spans="1:17" s="98" customFormat="1">
      <c r="A49" s="17">
        <v>1</v>
      </c>
      <c r="B49" s="10" t="s">
        <v>139</v>
      </c>
      <c r="C49" s="11" t="s">
        <v>100</v>
      </c>
      <c r="D49" s="1">
        <v>4.4400000000000004</v>
      </c>
      <c r="E49" s="1">
        <v>2.63</v>
      </c>
      <c r="F49" s="87">
        <v>2.5299999999999998</v>
      </c>
      <c r="G49" s="196">
        <f t="shared" si="4"/>
        <v>11.677200000000001</v>
      </c>
      <c r="H49" s="200">
        <v>1.68</v>
      </c>
      <c r="I49" s="200">
        <v>0</v>
      </c>
      <c r="J49" s="200">
        <v>2</v>
      </c>
      <c r="K49" s="200"/>
      <c r="L49" s="81" t="s">
        <v>152</v>
      </c>
      <c r="M49" s="81" t="s">
        <v>152</v>
      </c>
      <c r="N49" s="81" t="s">
        <v>152</v>
      </c>
      <c r="O49" s="81" t="s">
        <v>152</v>
      </c>
      <c r="P49" s="81" t="s">
        <v>152</v>
      </c>
      <c r="Q49" s="81" t="s">
        <v>152</v>
      </c>
    </row>
    <row r="50" spans="1:17" s="98" customFormat="1">
      <c r="A50" s="17">
        <v>1</v>
      </c>
      <c r="B50" s="10" t="s">
        <v>576</v>
      </c>
      <c r="C50" s="11" t="s">
        <v>100</v>
      </c>
      <c r="D50" s="1">
        <v>4.4400000000000004</v>
      </c>
      <c r="E50" s="1">
        <v>2.63</v>
      </c>
      <c r="F50" s="87">
        <v>2.5299999999999998</v>
      </c>
      <c r="G50" s="196">
        <f t="shared" si="4"/>
        <v>11.677200000000001</v>
      </c>
      <c r="H50" s="200">
        <v>1.68</v>
      </c>
      <c r="I50" s="200">
        <v>0</v>
      </c>
      <c r="J50" s="200"/>
      <c r="K50" s="200"/>
      <c r="L50" s="81" t="s">
        <v>152</v>
      </c>
      <c r="M50" s="81" t="s">
        <v>152</v>
      </c>
      <c r="N50" s="81" t="s">
        <v>152</v>
      </c>
      <c r="O50" s="81" t="s">
        <v>152</v>
      </c>
      <c r="P50" s="81" t="s">
        <v>152</v>
      </c>
      <c r="Q50" s="81" t="s">
        <v>152</v>
      </c>
    </row>
    <row r="51" spans="1:17" s="98" customFormat="1">
      <c r="A51" s="17">
        <v>1</v>
      </c>
      <c r="B51" s="10" t="s">
        <v>118</v>
      </c>
      <c r="C51" s="11" t="s">
        <v>54</v>
      </c>
      <c r="D51" s="1">
        <v>9</v>
      </c>
      <c r="E51" s="1">
        <v>1.98</v>
      </c>
      <c r="F51" s="87">
        <v>2.5299999999999998</v>
      </c>
      <c r="G51" s="196">
        <f t="shared" si="4"/>
        <v>17.82</v>
      </c>
      <c r="H51" s="200"/>
      <c r="I51" s="200">
        <v>0</v>
      </c>
      <c r="J51" s="200"/>
      <c r="K51" s="200"/>
      <c r="L51" s="81" t="s">
        <v>152</v>
      </c>
      <c r="M51" s="81" t="s">
        <v>152</v>
      </c>
      <c r="N51" s="81" t="s">
        <v>152</v>
      </c>
      <c r="O51" s="81" t="s">
        <v>152</v>
      </c>
      <c r="P51" s="81" t="s">
        <v>152</v>
      </c>
      <c r="Q51" s="81" t="s">
        <v>152</v>
      </c>
    </row>
    <row r="52" spans="1:17" s="98" customFormat="1">
      <c r="A52" s="17">
        <v>1</v>
      </c>
      <c r="B52" s="10" t="s">
        <v>578</v>
      </c>
      <c r="C52" s="11" t="s">
        <v>28</v>
      </c>
      <c r="D52" s="1">
        <v>4.5999999999999996</v>
      </c>
      <c r="E52" s="1">
        <v>2.71</v>
      </c>
      <c r="F52" s="87">
        <v>2.5299999999999998</v>
      </c>
      <c r="G52" s="196">
        <f t="shared" si="4"/>
        <v>12.465999999999999</v>
      </c>
      <c r="H52" s="200"/>
      <c r="I52" s="200"/>
      <c r="J52" s="200"/>
      <c r="K52" s="200"/>
      <c r="L52" s="81" t="s">
        <v>152</v>
      </c>
      <c r="M52" s="81" t="s">
        <v>152</v>
      </c>
      <c r="N52" s="81" t="s">
        <v>152</v>
      </c>
      <c r="O52" s="81" t="s">
        <v>152</v>
      </c>
      <c r="P52" s="81" t="s">
        <v>152</v>
      </c>
      <c r="Q52" s="81" t="s">
        <v>152</v>
      </c>
    </row>
    <row r="53" spans="1:17" s="98" customFormat="1">
      <c r="A53" s="17">
        <v>1</v>
      </c>
      <c r="B53" s="10" t="s">
        <v>130</v>
      </c>
      <c r="C53" s="11" t="s">
        <v>28</v>
      </c>
      <c r="D53" s="1" t="s">
        <v>579</v>
      </c>
      <c r="E53" s="1"/>
      <c r="F53" s="87"/>
      <c r="G53" s="196"/>
      <c r="H53" s="200"/>
      <c r="I53" s="200"/>
      <c r="J53" s="200"/>
      <c r="K53" s="200"/>
      <c r="L53" s="81" t="s">
        <v>152</v>
      </c>
      <c r="M53" s="81" t="s">
        <v>152</v>
      </c>
      <c r="N53" s="81" t="s">
        <v>152</v>
      </c>
      <c r="O53" s="81" t="s">
        <v>152</v>
      </c>
      <c r="P53" s="81" t="s">
        <v>152</v>
      </c>
      <c r="Q53" s="81" t="s">
        <v>152</v>
      </c>
    </row>
    <row r="54" spans="1:17" s="98" customFormat="1">
      <c r="A54" s="17">
        <v>1</v>
      </c>
      <c r="B54" s="10" t="s">
        <v>580</v>
      </c>
      <c r="C54" s="11" t="s">
        <v>28</v>
      </c>
      <c r="D54" s="1">
        <v>4.5999999999999996</v>
      </c>
      <c r="E54" s="1">
        <v>2.71</v>
      </c>
      <c r="F54" s="87">
        <v>2.5299999999999998</v>
      </c>
      <c r="G54" s="196"/>
      <c r="H54" s="200"/>
      <c r="I54" s="200"/>
      <c r="J54" s="200"/>
      <c r="K54" s="200"/>
      <c r="L54" s="81" t="s">
        <v>152</v>
      </c>
      <c r="M54" s="81" t="s">
        <v>152</v>
      </c>
      <c r="N54" s="81" t="s">
        <v>152</v>
      </c>
      <c r="O54" s="81" t="s">
        <v>152</v>
      </c>
      <c r="P54" s="81" t="s">
        <v>152</v>
      </c>
      <c r="Q54" s="81" t="s">
        <v>152</v>
      </c>
    </row>
    <row r="55" spans="1:17" s="98" customFormat="1">
      <c r="A55" s="17">
        <v>1</v>
      </c>
      <c r="B55" s="10" t="s">
        <v>318</v>
      </c>
      <c r="C55" s="11" t="s">
        <v>54</v>
      </c>
      <c r="D55" s="1">
        <v>8.8000000000000007</v>
      </c>
      <c r="E55" s="1">
        <v>1.9</v>
      </c>
      <c r="F55" s="87">
        <v>2.5299999999999998</v>
      </c>
      <c r="G55" s="196"/>
      <c r="H55" s="200"/>
      <c r="I55" s="200"/>
      <c r="J55" s="200"/>
      <c r="K55" s="200"/>
      <c r="L55" s="81" t="s">
        <v>152</v>
      </c>
      <c r="M55" s="81" t="s">
        <v>152</v>
      </c>
      <c r="N55" s="81" t="s">
        <v>152</v>
      </c>
      <c r="O55" s="81" t="s">
        <v>152</v>
      </c>
      <c r="P55" s="81" t="s">
        <v>152</v>
      </c>
      <c r="Q55" s="81" t="s">
        <v>152</v>
      </c>
    </row>
    <row r="56" spans="1:17" s="98" customFormat="1">
      <c r="A56" s="17">
        <v>1</v>
      </c>
      <c r="B56" s="10" t="s">
        <v>53</v>
      </c>
      <c r="C56" s="11" t="s">
        <v>44</v>
      </c>
      <c r="D56" s="1"/>
      <c r="E56" s="1"/>
      <c r="F56" s="87"/>
      <c r="G56" s="196">
        <f>2.8+8.24+7.38+7</f>
        <v>25.419999999999998</v>
      </c>
      <c r="H56" s="200"/>
      <c r="I56" s="200"/>
      <c r="J56" s="200"/>
      <c r="K56" s="200"/>
      <c r="L56" s="81" t="s">
        <v>152</v>
      </c>
      <c r="M56" s="81" t="s">
        <v>152</v>
      </c>
      <c r="N56" s="81" t="s">
        <v>152</v>
      </c>
      <c r="O56" s="81" t="s">
        <v>152</v>
      </c>
      <c r="P56" s="81" t="s">
        <v>152</v>
      </c>
      <c r="Q56" s="81" t="s">
        <v>152</v>
      </c>
    </row>
    <row r="57" spans="1:17" s="98" customFormat="1">
      <c r="A57" s="17">
        <v>1</v>
      </c>
      <c r="B57" s="10" t="s">
        <v>578</v>
      </c>
      <c r="C57" s="11" t="s">
        <v>28</v>
      </c>
      <c r="D57" s="1">
        <v>4.5999999999999996</v>
      </c>
      <c r="E57" s="1">
        <v>2.71</v>
      </c>
      <c r="F57" s="87">
        <v>2.5299999999999998</v>
      </c>
      <c r="G57" s="196">
        <f>D57*E57</f>
        <v>12.465999999999999</v>
      </c>
      <c r="H57" s="200"/>
      <c r="I57" s="200">
        <v>1.97</v>
      </c>
      <c r="J57" s="200"/>
      <c r="K57" s="200"/>
      <c r="L57" s="81" t="s">
        <v>152</v>
      </c>
      <c r="M57" s="81" t="s">
        <v>152</v>
      </c>
      <c r="N57" s="81" t="s">
        <v>152</v>
      </c>
      <c r="O57" s="81" t="s">
        <v>152</v>
      </c>
      <c r="P57" s="81" t="s">
        <v>152</v>
      </c>
      <c r="Q57" s="81" t="s">
        <v>152</v>
      </c>
    </row>
    <row r="58" spans="1:17" s="98" customFormat="1">
      <c r="A58" s="17">
        <v>1</v>
      </c>
      <c r="B58" s="10" t="s">
        <v>130</v>
      </c>
      <c r="C58" s="11" t="s">
        <v>28</v>
      </c>
      <c r="D58" s="1">
        <v>2.5</v>
      </c>
      <c r="E58" s="1">
        <v>2</v>
      </c>
      <c r="F58" s="87">
        <v>2.5299999999999998</v>
      </c>
      <c r="G58" s="196">
        <f t="shared" ref="G58:G60" si="5">D58*E58</f>
        <v>5</v>
      </c>
      <c r="H58" s="200"/>
      <c r="I58" s="200">
        <v>2.17</v>
      </c>
      <c r="J58" s="200"/>
      <c r="K58" s="200"/>
      <c r="L58" s="81" t="s">
        <v>152</v>
      </c>
      <c r="M58" s="81" t="s">
        <v>152</v>
      </c>
      <c r="N58" s="81" t="s">
        <v>152</v>
      </c>
      <c r="O58" s="81" t="s">
        <v>152</v>
      </c>
      <c r="P58" s="81" t="s">
        <v>152</v>
      </c>
      <c r="Q58" s="81" t="s">
        <v>152</v>
      </c>
    </row>
    <row r="59" spans="1:17" s="98" customFormat="1">
      <c r="A59" s="17">
        <v>1</v>
      </c>
      <c r="B59" s="10" t="s">
        <v>580</v>
      </c>
      <c r="C59" s="11" t="s">
        <v>28</v>
      </c>
      <c r="D59" s="1">
        <v>4.5999999999999996</v>
      </c>
      <c r="E59" s="1">
        <v>2.71</v>
      </c>
      <c r="F59" s="87">
        <v>2.5299999999999998</v>
      </c>
      <c r="G59" s="196">
        <f t="shared" si="5"/>
        <v>12.465999999999999</v>
      </c>
      <c r="H59" s="200"/>
      <c r="I59" s="200">
        <v>1.95</v>
      </c>
      <c r="J59" s="200"/>
      <c r="K59" s="200"/>
      <c r="L59" s="81" t="s">
        <v>152</v>
      </c>
      <c r="M59" s="81" t="s">
        <v>152</v>
      </c>
      <c r="N59" s="81" t="s">
        <v>152</v>
      </c>
      <c r="O59" s="81" t="s">
        <v>152</v>
      </c>
      <c r="P59" s="81" t="s">
        <v>152</v>
      </c>
      <c r="Q59" s="81" t="s">
        <v>152</v>
      </c>
    </row>
    <row r="60" spans="1:17" s="98" customFormat="1">
      <c r="A60" s="17">
        <v>1</v>
      </c>
      <c r="B60" s="10" t="s">
        <v>229</v>
      </c>
      <c r="C60" s="11" t="s">
        <v>54</v>
      </c>
      <c r="D60" s="1">
        <v>8.8000000000000007</v>
      </c>
      <c r="E60" s="1">
        <v>1.9</v>
      </c>
      <c r="F60" s="87">
        <v>2.5299999999999998</v>
      </c>
      <c r="G60" s="196">
        <f t="shared" si="5"/>
        <v>16.72</v>
      </c>
      <c r="H60" s="200"/>
      <c r="I60" s="200"/>
      <c r="J60" s="200"/>
      <c r="K60" s="200"/>
      <c r="L60" s="81" t="s">
        <v>152</v>
      </c>
      <c r="M60" s="81" t="s">
        <v>152</v>
      </c>
      <c r="N60" s="81" t="s">
        <v>152</v>
      </c>
      <c r="O60" s="81" t="s">
        <v>152</v>
      </c>
      <c r="P60" s="81" t="s">
        <v>152</v>
      </c>
      <c r="Q60" s="81" t="s">
        <v>152</v>
      </c>
    </row>
    <row r="61" spans="1:17" s="98" customFormat="1">
      <c r="A61" s="93">
        <v>2</v>
      </c>
      <c r="B61" s="10" t="s">
        <v>150</v>
      </c>
      <c r="C61" s="11" t="s">
        <v>151</v>
      </c>
      <c r="D61" s="45">
        <v>5</v>
      </c>
      <c r="E61" s="45">
        <v>5</v>
      </c>
      <c r="F61" s="94">
        <v>2.6</v>
      </c>
      <c r="G61" s="47">
        <v>25</v>
      </c>
      <c r="H61" s="48" t="s">
        <v>152</v>
      </c>
      <c r="I61" s="48" t="s">
        <v>152</v>
      </c>
      <c r="J61" s="62">
        <v>6</v>
      </c>
      <c r="K61" s="48" t="s">
        <v>153</v>
      </c>
      <c r="L61" s="81" t="s">
        <v>152</v>
      </c>
      <c r="M61" s="81" t="s">
        <v>152</v>
      </c>
      <c r="N61" s="81" t="s">
        <v>152</v>
      </c>
      <c r="O61" s="81" t="s">
        <v>152</v>
      </c>
      <c r="P61" s="81" t="s">
        <v>152</v>
      </c>
      <c r="Q61" s="81" t="s">
        <v>152</v>
      </c>
    </row>
    <row r="62" spans="1:17" s="98" customFormat="1">
      <c r="A62" s="93">
        <v>2</v>
      </c>
      <c r="B62" s="10" t="s">
        <v>156</v>
      </c>
      <c r="C62" s="11" t="s">
        <v>157</v>
      </c>
      <c r="D62" s="45">
        <v>3.53</v>
      </c>
      <c r="E62" s="45">
        <v>2.77</v>
      </c>
      <c r="F62" s="94">
        <v>2.6</v>
      </c>
      <c r="G62" s="47">
        <f>D62*E62</f>
        <v>9.7781000000000002</v>
      </c>
      <c r="H62" s="48" t="s">
        <v>152</v>
      </c>
      <c r="I62" s="48" t="s">
        <v>152</v>
      </c>
      <c r="J62" s="62">
        <v>1</v>
      </c>
      <c r="K62" s="48" t="s">
        <v>158</v>
      </c>
      <c r="L62" s="81" t="s">
        <v>152</v>
      </c>
      <c r="M62" s="81" t="s">
        <v>152</v>
      </c>
      <c r="N62" s="81" t="s">
        <v>152</v>
      </c>
      <c r="O62" s="81" t="s">
        <v>152</v>
      </c>
      <c r="P62" s="81" t="s">
        <v>152</v>
      </c>
      <c r="Q62" s="81" t="s">
        <v>152</v>
      </c>
    </row>
    <row r="63" spans="1:17" s="98" customFormat="1">
      <c r="A63" s="93">
        <v>2</v>
      </c>
      <c r="B63" s="10" t="s">
        <v>159</v>
      </c>
      <c r="C63" s="11" t="s">
        <v>157</v>
      </c>
      <c r="D63" s="45">
        <v>4.5</v>
      </c>
      <c r="E63" s="45">
        <v>3.44</v>
      </c>
      <c r="F63" s="94">
        <v>2.6</v>
      </c>
      <c r="G63" s="47">
        <f>D63*E63</f>
        <v>15.48</v>
      </c>
      <c r="H63" s="176" t="s">
        <v>152</v>
      </c>
      <c r="I63" s="205" t="s">
        <v>152</v>
      </c>
      <c r="J63" s="60">
        <v>4</v>
      </c>
      <c r="K63" s="206" t="s">
        <v>80</v>
      </c>
      <c r="L63" s="207" t="s">
        <v>152</v>
      </c>
      <c r="M63" s="207" t="s">
        <v>152</v>
      </c>
      <c r="N63" s="207" t="s">
        <v>152</v>
      </c>
      <c r="O63" s="207" t="s">
        <v>152</v>
      </c>
      <c r="P63" s="207" t="s">
        <v>152</v>
      </c>
      <c r="Q63" s="207" t="s">
        <v>152</v>
      </c>
    </row>
    <row r="64" spans="1:17" s="98" customFormat="1">
      <c r="A64" s="232">
        <v>2</v>
      </c>
      <c r="B64" s="212" t="s">
        <v>160</v>
      </c>
      <c r="C64" s="214" t="s">
        <v>157</v>
      </c>
      <c r="D64" s="216"/>
      <c r="E64" s="216"/>
      <c r="F64" s="218">
        <v>2.6</v>
      </c>
      <c r="G64" s="220">
        <f>5.98+16+51.5</f>
        <v>73.48</v>
      </c>
      <c r="H64" s="222" t="s">
        <v>152</v>
      </c>
      <c r="I64" s="224" t="s">
        <v>152</v>
      </c>
      <c r="J64" s="216">
        <v>11</v>
      </c>
      <c r="K64" s="245" t="s">
        <v>161</v>
      </c>
      <c r="L64" s="54" t="s">
        <v>152</v>
      </c>
      <c r="M64" s="54" t="s">
        <v>152</v>
      </c>
      <c r="N64" s="54" t="s">
        <v>152</v>
      </c>
      <c r="O64" s="54" t="s">
        <v>152</v>
      </c>
      <c r="P64" s="54" t="s">
        <v>152</v>
      </c>
      <c r="Q64" s="54" t="s">
        <v>152</v>
      </c>
    </row>
    <row r="65" spans="1:17" s="98" customFormat="1">
      <c r="A65" s="233"/>
      <c r="B65" s="213"/>
      <c r="C65" s="215"/>
      <c r="D65" s="217"/>
      <c r="E65" s="217"/>
      <c r="F65" s="219"/>
      <c r="G65" s="221"/>
      <c r="H65" s="223"/>
      <c r="I65" s="225"/>
      <c r="J65" s="217"/>
      <c r="K65" s="246"/>
      <c r="L65" s="54" t="s">
        <v>152</v>
      </c>
      <c r="M65" s="54" t="s">
        <v>152</v>
      </c>
      <c r="N65" s="54" t="s">
        <v>152</v>
      </c>
      <c r="O65" s="54" t="s">
        <v>152</v>
      </c>
      <c r="P65" s="54" t="s">
        <v>152</v>
      </c>
      <c r="Q65" s="54" t="s">
        <v>152</v>
      </c>
    </row>
    <row r="66" spans="1:17" s="98" customFormat="1">
      <c r="A66" s="93">
        <v>2</v>
      </c>
      <c r="B66" s="10" t="s">
        <v>163</v>
      </c>
      <c r="C66" s="11" t="s">
        <v>157</v>
      </c>
      <c r="D66" s="45">
        <v>3.96</v>
      </c>
      <c r="E66" s="45">
        <v>4.54</v>
      </c>
      <c r="F66" s="94">
        <v>2.6</v>
      </c>
      <c r="G66" s="47">
        <f>D66*E66</f>
        <v>17.978400000000001</v>
      </c>
      <c r="H66" s="48" t="s">
        <v>152</v>
      </c>
      <c r="I66" s="49">
        <v>5.95</v>
      </c>
      <c r="J66" s="45">
        <v>1</v>
      </c>
      <c r="K66" s="61" t="s">
        <v>164</v>
      </c>
      <c r="L66" s="54" t="s">
        <v>152</v>
      </c>
      <c r="M66" s="54" t="s">
        <v>152</v>
      </c>
      <c r="N66" s="54" t="s">
        <v>152</v>
      </c>
      <c r="O66" s="54" t="s">
        <v>152</v>
      </c>
      <c r="P66" s="54" t="s">
        <v>152</v>
      </c>
      <c r="Q66" s="54" t="s">
        <v>152</v>
      </c>
    </row>
    <row r="67" spans="1:17" s="98" customFormat="1">
      <c r="A67" s="93">
        <v>2</v>
      </c>
      <c r="B67" s="10" t="s">
        <v>165</v>
      </c>
      <c r="C67" s="11" t="s">
        <v>166</v>
      </c>
      <c r="D67" s="45"/>
      <c r="E67" s="45"/>
      <c r="F67" s="94">
        <v>2.6</v>
      </c>
      <c r="G67" s="47">
        <v>1.9</v>
      </c>
      <c r="H67" s="48" t="s">
        <v>152</v>
      </c>
      <c r="I67" s="49" t="s">
        <v>152</v>
      </c>
      <c r="J67" s="61" t="s">
        <v>152</v>
      </c>
      <c r="K67" s="61" t="s">
        <v>152</v>
      </c>
      <c r="L67" s="54" t="s">
        <v>152</v>
      </c>
      <c r="M67" s="54" t="s">
        <v>152</v>
      </c>
      <c r="N67" s="54" t="s">
        <v>152</v>
      </c>
      <c r="O67" s="54" t="s">
        <v>152</v>
      </c>
      <c r="P67" s="54" t="s">
        <v>152</v>
      </c>
      <c r="Q67" s="54" t="s">
        <v>152</v>
      </c>
    </row>
    <row r="68" spans="1:17" s="98" customFormat="1">
      <c r="A68" s="93">
        <v>2</v>
      </c>
      <c r="B68" s="10" t="s">
        <v>168</v>
      </c>
      <c r="C68" s="11" t="s">
        <v>151</v>
      </c>
      <c r="D68" s="45">
        <v>4</v>
      </c>
      <c r="E68" s="45">
        <v>4.5</v>
      </c>
      <c r="F68" s="45">
        <v>2.6</v>
      </c>
      <c r="G68" s="47">
        <f>D68*E68</f>
        <v>18</v>
      </c>
      <c r="H68" s="62"/>
      <c r="I68" s="63">
        <v>6.05</v>
      </c>
      <c r="J68" s="45">
        <v>1</v>
      </c>
      <c r="K68" s="61" t="s">
        <v>169</v>
      </c>
      <c r="L68" s="54" t="s">
        <v>152</v>
      </c>
      <c r="M68" s="54" t="s">
        <v>152</v>
      </c>
      <c r="N68" s="54" t="s">
        <v>152</v>
      </c>
      <c r="O68" s="54" t="s">
        <v>152</v>
      </c>
      <c r="P68" s="54" t="s">
        <v>152</v>
      </c>
      <c r="Q68" s="54" t="s">
        <v>152</v>
      </c>
    </row>
    <row r="69" spans="1:17" s="98" customFormat="1">
      <c r="A69" s="93">
        <v>2</v>
      </c>
      <c r="B69" s="10" t="s">
        <v>170</v>
      </c>
      <c r="C69" s="11" t="s">
        <v>166</v>
      </c>
      <c r="D69" s="45"/>
      <c r="E69" s="45"/>
      <c r="F69" s="94">
        <v>2.6</v>
      </c>
      <c r="G69" s="47">
        <v>1.9</v>
      </c>
      <c r="H69" s="48" t="s">
        <v>152</v>
      </c>
      <c r="I69" s="49">
        <f>1.2*0.6</f>
        <v>0.72</v>
      </c>
      <c r="J69" s="61" t="s">
        <v>152</v>
      </c>
      <c r="K69" s="61" t="s">
        <v>152</v>
      </c>
      <c r="L69" s="54" t="s">
        <v>152</v>
      </c>
      <c r="M69" s="54" t="s">
        <v>152</v>
      </c>
      <c r="N69" s="54" t="s">
        <v>152</v>
      </c>
      <c r="O69" s="54" t="s">
        <v>152</v>
      </c>
      <c r="P69" s="54" t="s">
        <v>152</v>
      </c>
      <c r="Q69" s="54" t="s">
        <v>152</v>
      </c>
    </row>
    <row r="70" spans="1:17" s="98" customFormat="1">
      <c r="A70" s="93">
        <v>2</v>
      </c>
      <c r="B70" s="10" t="s">
        <v>171</v>
      </c>
      <c r="C70" s="11" t="s">
        <v>172</v>
      </c>
      <c r="D70" s="45">
        <v>11.8</v>
      </c>
      <c r="E70" s="45">
        <v>2.56</v>
      </c>
      <c r="F70" s="94">
        <v>2.6</v>
      </c>
      <c r="G70" s="47">
        <f>D70*E70</f>
        <v>30.208000000000002</v>
      </c>
      <c r="H70" s="48" t="s">
        <v>152</v>
      </c>
      <c r="I70" s="49" t="s">
        <v>152</v>
      </c>
      <c r="J70" s="61" t="s">
        <v>152</v>
      </c>
      <c r="K70" s="61" t="s">
        <v>152</v>
      </c>
      <c r="L70" s="54" t="s">
        <v>152</v>
      </c>
      <c r="M70" s="54" t="s">
        <v>152</v>
      </c>
      <c r="N70" s="54" t="s">
        <v>152</v>
      </c>
      <c r="O70" s="54" t="s">
        <v>152</v>
      </c>
      <c r="P70" s="54" t="s">
        <v>152</v>
      </c>
      <c r="Q70" s="54" t="s">
        <v>152</v>
      </c>
    </row>
    <row r="71" spans="1:17" s="98" customFormat="1">
      <c r="A71" s="93">
        <v>2</v>
      </c>
      <c r="B71" s="10" t="s">
        <v>173</v>
      </c>
      <c r="C71" s="11" t="s">
        <v>151</v>
      </c>
      <c r="D71" s="45">
        <v>16.100000000000001</v>
      </c>
      <c r="E71" s="45">
        <v>4</v>
      </c>
      <c r="F71" s="94">
        <v>2.6</v>
      </c>
      <c r="G71" s="47">
        <f>D71*E71</f>
        <v>64.400000000000006</v>
      </c>
      <c r="H71" s="48" t="s">
        <v>152</v>
      </c>
      <c r="I71" s="49">
        <v>5.7</v>
      </c>
      <c r="J71" s="61">
        <v>10</v>
      </c>
      <c r="K71" s="101" t="s">
        <v>174</v>
      </c>
      <c r="L71" s="54" t="s">
        <v>152</v>
      </c>
      <c r="M71" s="54" t="s">
        <v>152</v>
      </c>
      <c r="N71" s="54" t="s">
        <v>152</v>
      </c>
      <c r="O71" s="54" t="s">
        <v>152</v>
      </c>
      <c r="P71" s="54" t="s">
        <v>152</v>
      </c>
      <c r="Q71" s="54" t="s">
        <v>152</v>
      </c>
    </row>
    <row r="72" spans="1:17" s="98" customFormat="1">
      <c r="A72" s="93">
        <v>2</v>
      </c>
      <c r="B72" s="10" t="s">
        <v>175</v>
      </c>
      <c r="C72" s="11" t="s">
        <v>151</v>
      </c>
      <c r="D72" s="45">
        <v>4</v>
      </c>
      <c r="E72" s="45">
        <v>4.5</v>
      </c>
      <c r="F72" s="45">
        <v>2.6</v>
      </c>
      <c r="G72" s="47">
        <f>D72*E72</f>
        <v>18</v>
      </c>
      <c r="H72" s="62"/>
      <c r="I72" s="63">
        <v>5.86</v>
      </c>
      <c r="J72" s="45">
        <v>1</v>
      </c>
      <c r="K72" s="61" t="s">
        <v>169</v>
      </c>
      <c r="L72" s="54" t="s">
        <v>152</v>
      </c>
      <c r="M72" s="54" t="s">
        <v>152</v>
      </c>
      <c r="N72" s="54" t="s">
        <v>152</v>
      </c>
      <c r="O72" s="54" t="s">
        <v>152</v>
      </c>
      <c r="P72" s="54" t="s">
        <v>152</v>
      </c>
      <c r="Q72" s="54" t="s">
        <v>152</v>
      </c>
    </row>
    <row r="73" spans="1:17" s="98" customFormat="1">
      <c r="A73" s="93">
        <v>2</v>
      </c>
      <c r="B73" s="10" t="s">
        <v>176</v>
      </c>
      <c r="C73" s="11" t="s">
        <v>166</v>
      </c>
      <c r="D73" s="45"/>
      <c r="E73" s="45"/>
      <c r="F73" s="94">
        <v>2.6</v>
      </c>
      <c r="G73" s="47">
        <v>1.9</v>
      </c>
      <c r="H73" s="48" t="s">
        <v>152</v>
      </c>
      <c r="I73" s="49" t="s">
        <v>152</v>
      </c>
      <c r="J73" s="61" t="s">
        <v>152</v>
      </c>
      <c r="K73" s="61" t="s">
        <v>152</v>
      </c>
      <c r="L73" s="54" t="s">
        <v>152</v>
      </c>
      <c r="M73" s="54" t="s">
        <v>152</v>
      </c>
      <c r="N73" s="54" t="s">
        <v>152</v>
      </c>
      <c r="O73" s="54" t="s">
        <v>152</v>
      </c>
      <c r="P73" s="54" t="s">
        <v>152</v>
      </c>
      <c r="Q73" s="54" t="s">
        <v>152</v>
      </c>
    </row>
    <row r="74" spans="1:17" s="98" customFormat="1">
      <c r="A74" s="93">
        <v>2</v>
      </c>
      <c r="B74" s="10" t="s">
        <v>177</v>
      </c>
      <c r="C74" s="11" t="s">
        <v>151</v>
      </c>
      <c r="D74" s="45">
        <v>4.5</v>
      </c>
      <c r="E74" s="45">
        <v>3.75</v>
      </c>
      <c r="F74" s="45">
        <v>2.6</v>
      </c>
      <c r="G74" s="47">
        <f>D74*E74</f>
        <v>16.875</v>
      </c>
      <c r="H74" s="62"/>
      <c r="I74" s="63">
        <f>5.5+6.7</f>
        <v>12.2</v>
      </c>
      <c r="J74" s="45">
        <v>1</v>
      </c>
      <c r="K74" s="61" t="s">
        <v>178</v>
      </c>
      <c r="L74" s="54" t="s">
        <v>152</v>
      </c>
      <c r="M74" s="54" t="s">
        <v>152</v>
      </c>
      <c r="N74" s="54" t="s">
        <v>152</v>
      </c>
      <c r="O74" s="54" t="s">
        <v>152</v>
      </c>
      <c r="P74" s="54" t="s">
        <v>152</v>
      </c>
      <c r="Q74" s="54" t="s">
        <v>152</v>
      </c>
    </row>
    <row r="75" spans="1:17" s="98" customFormat="1">
      <c r="A75" s="93">
        <v>2</v>
      </c>
      <c r="B75" s="10" t="s">
        <v>179</v>
      </c>
      <c r="C75" s="11" t="s">
        <v>166</v>
      </c>
      <c r="D75" s="45"/>
      <c r="E75" s="45"/>
      <c r="F75" s="94">
        <v>2.6</v>
      </c>
      <c r="G75" s="47">
        <v>1.9</v>
      </c>
      <c r="H75" s="48" t="s">
        <v>152</v>
      </c>
      <c r="I75" s="49">
        <f>1.2*0.4</f>
        <v>0.48</v>
      </c>
      <c r="J75" s="61" t="s">
        <v>152</v>
      </c>
      <c r="K75" s="61" t="s">
        <v>152</v>
      </c>
      <c r="L75" s="54" t="s">
        <v>152</v>
      </c>
      <c r="M75" s="54" t="s">
        <v>152</v>
      </c>
      <c r="N75" s="54" t="s">
        <v>152</v>
      </c>
      <c r="O75" s="54" t="s">
        <v>152</v>
      </c>
      <c r="P75" s="54" t="s">
        <v>152</v>
      </c>
      <c r="Q75" s="54" t="s">
        <v>152</v>
      </c>
    </row>
    <row r="76" spans="1:17" s="98" customFormat="1">
      <c r="A76" s="93">
        <v>2</v>
      </c>
      <c r="B76" s="10" t="s">
        <v>180</v>
      </c>
      <c r="C76" s="11" t="s">
        <v>151</v>
      </c>
      <c r="D76" s="45">
        <v>5</v>
      </c>
      <c r="E76" s="45">
        <v>5</v>
      </c>
      <c r="F76" s="94">
        <v>2.6</v>
      </c>
      <c r="G76" s="47">
        <f>D76*E76</f>
        <v>25</v>
      </c>
      <c r="H76" s="48" t="s">
        <v>152</v>
      </c>
      <c r="I76" s="49">
        <v>7.39</v>
      </c>
      <c r="J76" s="61">
        <v>3</v>
      </c>
      <c r="K76" s="61" t="s">
        <v>181</v>
      </c>
      <c r="L76" s="54" t="s">
        <v>152</v>
      </c>
      <c r="M76" s="54" t="s">
        <v>152</v>
      </c>
      <c r="N76" s="54" t="s">
        <v>152</v>
      </c>
      <c r="O76" s="54" t="s">
        <v>152</v>
      </c>
      <c r="P76" s="54" t="s">
        <v>152</v>
      </c>
      <c r="Q76" s="54" t="s">
        <v>152</v>
      </c>
    </row>
    <row r="77" spans="1:17" s="98" customFormat="1">
      <c r="A77" s="93">
        <v>2</v>
      </c>
      <c r="B77" s="10" t="s">
        <v>182</v>
      </c>
      <c r="C77" s="11" t="s">
        <v>151</v>
      </c>
      <c r="D77" s="45">
        <v>4.0999999999999996</v>
      </c>
      <c r="E77" s="45">
        <v>2.1</v>
      </c>
      <c r="F77" s="94">
        <v>2.6</v>
      </c>
      <c r="G77" s="47">
        <f>D77*E77</f>
        <v>8.61</v>
      </c>
      <c r="H77" s="48" t="s">
        <v>152</v>
      </c>
      <c r="I77" s="49" t="s">
        <v>152</v>
      </c>
      <c r="J77" s="61">
        <v>1</v>
      </c>
      <c r="K77" s="61" t="s">
        <v>178</v>
      </c>
      <c r="L77" s="54" t="s">
        <v>152</v>
      </c>
      <c r="M77" s="54" t="s">
        <v>152</v>
      </c>
      <c r="N77" s="54" t="s">
        <v>152</v>
      </c>
      <c r="O77" s="54" t="s">
        <v>152</v>
      </c>
      <c r="P77" s="54" t="s">
        <v>152</v>
      </c>
      <c r="Q77" s="54" t="s">
        <v>152</v>
      </c>
    </row>
    <row r="78" spans="1:17" s="98" customFormat="1">
      <c r="A78" s="93">
        <v>2</v>
      </c>
      <c r="B78" s="10" t="s">
        <v>184</v>
      </c>
      <c r="C78" s="11" t="s">
        <v>151</v>
      </c>
      <c r="D78" s="45">
        <v>5.15</v>
      </c>
      <c r="E78" s="45">
        <v>2.8</v>
      </c>
      <c r="F78" s="94">
        <v>2.6</v>
      </c>
      <c r="G78" s="47">
        <f>D78*E78</f>
        <v>14.42</v>
      </c>
      <c r="H78" s="48" t="s">
        <v>152</v>
      </c>
      <c r="I78" s="49" t="s">
        <v>152</v>
      </c>
      <c r="J78" s="61">
        <v>4</v>
      </c>
      <c r="K78" s="61" t="s">
        <v>153</v>
      </c>
      <c r="L78" s="54" t="s">
        <v>152</v>
      </c>
      <c r="M78" s="54" t="s">
        <v>152</v>
      </c>
      <c r="N78" s="54" t="s">
        <v>152</v>
      </c>
      <c r="O78" s="54" t="s">
        <v>152</v>
      </c>
      <c r="P78" s="54" t="s">
        <v>152</v>
      </c>
      <c r="Q78" s="54" t="s">
        <v>152</v>
      </c>
    </row>
    <row r="79" spans="1:17" s="98" customFormat="1">
      <c r="A79" s="93">
        <v>2</v>
      </c>
      <c r="B79" s="10" t="s">
        <v>185</v>
      </c>
      <c r="C79" s="11" t="s">
        <v>151</v>
      </c>
      <c r="D79" s="45">
        <v>5</v>
      </c>
      <c r="E79" s="45">
        <v>4.92</v>
      </c>
      <c r="F79" s="94">
        <v>2.6</v>
      </c>
      <c r="G79" s="47">
        <f>D79*E79</f>
        <v>24.6</v>
      </c>
      <c r="H79" s="48" t="s">
        <v>152</v>
      </c>
      <c r="I79" s="49">
        <v>7.13</v>
      </c>
      <c r="J79" s="61">
        <v>3</v>
      </c>
      <c r="K79" s="61" t="s">
        <v>186</v>
      </c>
      <c r="L79" s="54" t="s">
        <v>152</v>
      </c>
      <c r="M79" s="54" t="s">
        <v>152</v>
      </c>
      <c r="N79" s="54" t="s">
        <v>152</v>
      </c>
      <c r="O79" s="54" t="s">
        <v>152</v>
      </c>
      <c r="P79" s="54" t="s">
        <v>152</v>
      </c>
      <c r="Q79" s="54" t="s">
        <v>152</v>
      </c>
    </row>
    <row r="80" spans="1:17" s="98" customFormat="1">
      <c r="A80" s="93">
        <v>2</v>
      </c>
      <c r="B80" s="10" t="s">
        <v>187</v>
      </c>
      <c r="C80" s="11" t="s">
        <v>151</v>
      </c>
      <c r="D80" s="45" t="s">
        <v>152</v>
      </c>
      <c r="E80" s="45" t="s">
        <v>152</v>
      </c>
      <c r="F80" s="94">
        <v>2.6</v>
      </c>
      <c r="G80" s="47">
        <v>56.8</v>
      </c>
      <c r="H80" s="48" t="s">
        <v>152</v>
      </c>
      <c r="I80" s="49">
        <v>6.12</v>
      </c>
      <c r="J80" s="61">
        <v>11</v>
      </c>
      <c r="K80" s="101" t="s">
        <v>188</v>
      </c>
      <c r="L80" s="54" t="s">
        <v>152</v>
      </c>
      <c r="M80" s="54" t="s">
        <v>152</v>
      </c>
      <c r="N80" s="54" t="s">
        <v>152</v>
      </c>
      <c r="O80" s="54" t="s">
        <v>152</v>
      </c>
      <c r="P80" s="54" t="s">
        <v>152</v>
      </c>
      <c r="Q80" s="54" t="s">
        <v>152</v>
      </c>
    </row>
    <row r="81" spans="1:17" s="98" customFormat="1">
      <c r="A81" s="93">
        <v>2</v>
      </c>
      <c r="B81" s="10" t="s">
        <v>189</v>
      </c>
      <c r="C81" s="11" t="s">
        <v>151</v>
      </c>
      <c r="D81" s="45">
        <v>4</v>
      </c>
      <c r="E81" s="45">
        <v>2.15</v>
      </c>
      <c r="F81" s="94">
        <v>2.6</v>
      </c>
      <c r="G81" s="47">
        <f>D81*E81</f>
        <v>8.6</v>
      </c>
      <c r="H81" s="48" t="s">
        <v>152</v>
      </c>
      <c r="I81" s="49" t="s">
        <v>152</v>
      </c>
      <c r="J81" s="61">
        <v>1</v>
      </c>
      <c r="K81" s="61" t="s">
        <v>190</v>
      </c>
      <c r="L81" s="54" t="s">
        <v>152</v>
      </c>
      <c r="M81" s="54" t="s">
        <v>152</v>
      </c>
      <c r="N81" s="54" t="s">
        <v>152</v>
      </c>
      <c r="O81" s="54" t="s">
        <v>152</v>
      </c>
      <c r="P81" s="54" t="s">
        <v>152</v>
      </c>
      <c r="Q81" s="54" t="s">
        <v>152</v>
      </c>
    </row>
    <row r="82" spans="1:17" s="98" customFormat="1">
      <c r="A82" s="93">
        <v>2</v>
      </c>
      <c r="B82" s="10" t="s">
        <v>191</v>
      </c>
      <c r="C82" s="11" t="s">
        <v>151</v>
      </c>
      <c r="D82" s="45">
        <v>5</v>
      </c>
      <c r="E82" s="45">
        <v>2.8</v>
      </c>
      <c r="F82" s="94">
        <v>2.6</v>
      </c>
      <c r="G82" s="47">
        <f>D82*E82</f>
        <v>14</v>
      </c>
      <c r="H82" s="48" t="s">
        <v>152</v>
      </c>
      <c r="I82" s="49" t="s">
        <v>152</v>
      </c>
      <c r="J82" s="61">
        <v>4</v>
      </c>
      <c r="K82" s="61" t="s">
        <v>192</v>
      </c>
      <c r="L82" s="54" t="s">
        <v>152</v>
      </c>
      <c r="M82" s="54" t="s">
        <v>152</v>
      </c>
      <c r="N82" s="54" t="s">
        <v>152</v>
      </c>
      <c r="O82" s="54" t="s">
        <v>152</v>
      </c>
      <c r="P82" s="54" t="s">
        <v>152</v>
      </c>
      <c r="Q82" s="54" t="s">
        <v>152</v>
      </c>
    </row>
    <row r="83" spans="1:17" s="98" customFormat="1">
      <c r="A83" s="93">
        <v>2</v>
      </c>
      <c r="B83" s="10" t="s">
        <v>193</v>
      </c>
      <c r="C83" s="11" t="s">
        <v>151</v>
      </c>
      <c r="D83" s="45" t="s">
        <v>152</v>
      </c>
      <c r="E83" s="45" t="s">
        <v>152</v>
      </c>
      <c r="F83" s="94">
        <v>2.6</v>
      </c>
      <c r="G83" s="47">
        <v>16.5</v>
      </c>
      <c r="H83" s="48" t="s">
        <v>152</v>
      </c>
      <c r="I83" s="49">
        <f>6.67+5.23</f>
        <v>11.9</v>
      </c>
      <c r="J83" s="61">
        <v>1</v>
      </c>
      <c r="K83" s="61" t="s">
        <v>158</v>
      </c>
      <c r="L83" s="54" t="s">
        <v>152</v>
      </c>
      <c r="M83" s="54" t="s">
        <v>152</v>
      </c>
      <c r="N83" s="54" t="s">
        <v>152</v>
      </c>
      <c r="O83" s="54" t="s">
        <v>152</v>
      </c>
      <c r="P83" s="54" t="s">
        <v>152</v>
      </c>
      <c r="Q83" s="54" t="s">
        <v>152</v>
      </c>
    </row>
    <row r="84" spans="1:17" s="98" customFormat="1">
      <c r="A84" s="93">
        <v>2</v>
      </c>
      <c r="B84" s="10" t="s">
        <v>194</v>
      </c>
      <c r="C84" s="11" t="s">
        <v>166</v>
      </c>
      <c r="D84" s="45" t="s">
        <v>152</v>
      </c>
      <c r="E84" s="45" t="s">
        <v>152</v>
      </c>
      <c r="F84" s="94">
        <v>2.6</v>
      </c>
      <c r="G84" s="47">
        <v>1.9</v>
      </c>
      <c r="H84" s="48" t="s">
        <v>152</v>
      </c>
      <c r="I84" s="49">
        <f>1.2*0.4</f>
        <v>0.48</v>
      </c>
      <c r="J84" s="61" t="s">
        <v>152</v>
      </c>
      <c r="K84" s="61" t="s">
        <v>152</v>
      </c>
      <c r="L84" s="54" t="s">
        <v>152</v>
      </c>
      <c r="M84" s="54" t="s">
        <v>152</v>
      </c>
      <c r="N84" s="54" t="s">
        <v>152</v>
      </c>
      <c r="O84" s="54" t="s">
        <v>152</v>
      </c>
      <c r="P84" s="54" t="s">
        <v>152</v>
      </c>
      <c r="Q84" s="54" t="s">
        <v>152</v>
      </c>
    </row>
    <row r="85" spans="1:17" s="98" customFormat="1">
      <c r="A85" s="93">
        <v>2</v>
      </c>
      <c r="B85" s="10" t="s">
        <v>195</v>
      </c>
      <c r="C85" s="11" t="s">
        <v>151</v>
      </c>
      <c r="D85" s="45" t="s">
        <v>152</v>
      </c>
      <c r="E85" s="45" t="s">
        <v>152</v>
      </c>
      <c r="F85" s="94">
        <v>2.6</v>
      </c>
      <c r="G85" s="47">
        <v>16.5</v>
      </c>
      <c r="H85" s="48" t="s">
        <v>152</v>
      </c>
      <c r="I85" s="49">
        <v>5.93</v>
      </c>
      <c r="J85" s="61">
        <v>1</v>
      </c>
      <c r="K85" s="61" t="s">
        <v>158</v>
      </c>
      <c r="L85" s="54" t="s">
        <v>152</v>
      </c>
      <c r="M85" s="54" t="s">
        <v>152</v>
      </c>
      <c r="N85" s="54" t="s">
        <v>152</v>
      </c>
      <c r="O85" s="54" t="s">
        <v>152</v>
      </c>
      <c r="P85" s="54" t="s">
        <v>152</v>
      </c>
      <c r="Q85" s="54" t="s">
        <v>152</v>
      </c>
    </row>
    <row r="86" spans="1:17" s="98" customFormat="1">
      <c r="A86" s="93">
        <v>2</v>
      </c>
      <c r="B86" s="10" t="s">
        <v>196</v>
      </c>
      <c r="C86" s="11" t="s">
        <v>166</v>
      </c>
      <c r="D86" s="45" t="s">
        <v>152</v>
      </c>
      <c r="E86" s="45" t="s">
        <v>152</v>
      </c>
      <c r="F86" s="94">
        <v>2.6</v>
      </c>
      <c r="G86" s="47">
        <v>1.9</v>
      </c>
      <c r="H86" s="48" t="s">
        <v>152</v>
      </c>
      <c r="I86" s="49" t="s">
        <v>152</v>
      </c>
      <c r="J86" s="61" t="s">
        <v>152</v>
      </c>
      <c r="K86" s="61" t="s">
        <v>152</v>
      </c>
      <c r="L86" s="54" t="s">
        <v>152</v>
      </c>
      <c r="M86" s="54" t="s">
        <v>152</v>
      </c>
      <c r="N86" s="54" t="s">
        <v>152</v>
      </c>
      <c r="O86" s="54" t="s">
        <v>152</v>
      </c>
      <c r="P86" s="54" t="s">
        <v>152</v>
      </c>
      <c r="Q86" s="54" t="s">
        <v>152</v>
      </c>
    </row>
    <row r="87" spans="1:17" s="98" customFormat="1" ht="30">
      <c r="A87" s="93">
        <v>2</v>
      </c>
      <c r="B87" s="10" t="s">
        <v>197</v>
      </c>
      <c r="C87" s="11" t="s">
        <v>151</v>
      </c>
      <c r="D87" s="45" t="s">
        <v>152</v>
      </c>
      <c r="E87" s="45" t="s">
        <v>152</v>
      </c>
      <c r="F87" s="94">
        <v>2.6</v>
      </c>
      <c r="G87" s="47">
        <v>62.8</v>
      </c>
      <c r="H87" s="48" t="s">
        <v>152</v>
      </c>
      <c r="I87" s="49" t="s">
        <v>152</v>
      </c>
      <c r="J87" s="61">
        <v>10</v>
      </c>
      <c r="K87" s="101" t="s">
        <v>198</v>
      </c>
      <c r="L87" s="54" t="s">
        <v>152</v>
      </c>
      <c r="M87" s="54" t="s">
        <v>152</v>
      </c>
      <c r="N87" s="54" t="s">
        <v>152</v>
      </c>
      <c r="O87" s="54" t="s">
        <v>152</v>
      </c>
      <c r="P87" s="54" t="s">
        <v>152</v>
      </c>
      <c r="Q87" s="54" t="s">
        <v>152</v>
      </c>
    </row>
    <row r="88" spans="1:17" s="98" customFormat="1">
      <c r="A88" s="93">
        <v>2</v>
      </c>
      <c r="B88" s="10" t="s">
        <v>199</v>
      </c>
      <c r="C88" s="11" t="s">
        <v>151</v>
      </c>
      <c r="D88" s="45">
        <v>5</v>
      </c>
      <c r="E88" s="45">
        <v>5</v>
      </c>
      <c r="F88" s="94">
        <v>2.6</v>
      </c>
      <c r="G88" s="47">
        <v>25</v>
      </c>
      <c r="H88" s="48" t="s">
        <v>152</v>
      </c>
      <c r="I88" s="49" t="s">
        <v>152</v>
      </c>
      <c r="J88" s="61">
        <v>3</v>
      </c>
      <c r="K88" s="101" t="s">
        <v>200</v>
      </c>
      <c r="L88" s="54" t="s">
        <v>152</v>
      </c>
      <c r="M88" s="54" t="s">
        <v>152</v>
      </c>
      <c r="N88" s="54" t="s">
        <v>152</v>
      </c>
      <c r="O88" s="54" t="s">
        <v>152</v>
      </c>
      <c r="P88" s="54" t="s">
        <v>152</v>
      </c>
      <c r="Q88" s="54" t="s">
        <v>152</v>
      </c>
    </row>
    <row r="89" spans="1:17" s="98" customFormat="1">
      <c r="A89" s="93">
        <v>2</v>
      </c>
      <c r="B89" s="10" t="s">
        <v>201</v>
      </c>
      <c r="C89" s="11" t="s">
        <v>151</v>
      </c>
      <c r="D89" s="45" t="s">
        <v>152</v>
      </c>
      <c r="E89" s="45" t="s">
        <v>152</v>
      </c>
      <c r="F89" s="94">
        <v>2.6</v>
      </c>
      <c r="G89" s="47">
        <v>8.1999999999999993</v>
      </c>
      <c r="H89" s="48" t="s">
        <v>152</v>
      </c>
      <c r="I89" s="49" t="s">
        <v>152</v>
      </c>
      <c r="J89" s="61">
        <v>1</v>
      </c>
      <c r="K89" s="61" t="s">
        <v>202</v>
      </c>
      <c r="L89" s="54" t="s">
        <v>152</v>
      </c>
      <c r="M89" s="54" t="s">
        <v>152</v>
      </c>
      <c r="N89" s="54" t="s">
        <v>152</v>
      </c>
      <c r="O89" s="54" t="s">
        <v>152</v>
      </c>
      <c r="P89" s="54" t="s">
        <v>152</v>
      </c>
      <c r="Q89" s="54" t="s">
        <v>152</v>
      </c>
    </row>
    <row r="90" spans="1:17" s="98" customFormat="1">
      <c r="A90" s="93">
        <v>2</v>
      </c>
      <c r="B90" s="10" t="s">
        <v>204</v>
      </c>
      <c r="C90" s="11" t="s">
        <v>151</v>
      </c>
      <c r="D90" s="45" t="s">
        <v>152</v>
      </c>
      <c r="E90" s="45" t="s">
        <v>152</v>
      </c>
      <c r="F90" s="94">
        <v>2.6</v>
      </c>
      <c r="G90" s="47">
        <v>14.8</v>
      </c>
      <c r="H90" s="48" t="s">
        <v>152</v>
      </c>
      <c r="I90" s="49" t="s">
        <v>152</v>
      </c>
      <c r="J90" s="61">
        <v>3</v>
      </c>
      <c r="K90" s="61" t="s">
        <v>186</v>
      </c>
      <c r="L90" s="54" t="s">
        <v>152</v>
      </c>
      <c r="M90" s="54" t="s">
        <v>152</v>
      </c>
      <c r="N90" s="54" t="s">
        <v>152</v>
      </c>
      <c r="O90" s="54" t="s">
        <v>152</v>
      </c>
      <c r="P90" s="54" t="s">
        <v>152</v>
      </c>
      <c r="Q90" s="54" t="s">
        <v>152</v>
      </c>
    </row>
    <row r="91" spans="1:17" s="98" customFormat="1" ht="30">
      <c r="A91" s="95">
        <v>2</v>
      </c>
      <c r="B91" s="5" t="s">
        <v>205</v>
      </c>
      <c r="C91" s="6" t="s">
        <v>151</v>
      </c>
      <c r="D91" s="56" t="s">
        <v>152</v>
      </c>
      <c r="E91" s="56" t="s">
        <v>152</v>
      </c>
      <c r="F91" s="96">
        <v>2.6</v>
      </c>
      <c r="G91" s="66">
        <v>19.5</v>
      </c>
      <c r="H91" s="57" t="s">
        <v>152</v>
      </c>
      <c r="I91" s="67">
        <v>4.96</v>
      </c>
      <c r="J91" s="68">
        <v>1</v>
      </c>
      <c r="K91" s="100" t="s">
        <v>206</v>
      </c>
      <c r="L91" s="71" t="s">
        <v>152</v>
      </c>
      <c r="M91" s="71" t="s">
        <v>152</v>
      </c>
      <c r="N91" s="71" t="s">
        <v>152</v>
      </c>
      <c r="O91" s="71" t="s">
        <v>152</v>
      </c>
      <c r="P91" s="71" t="s">
        <v>152</v>
      </c>
      <c r="Q91" s="71" t="s">
        <v>152</v>
      </c>
    </row>
    <row r="92" spans="1:17" s="98" customFormat="1">
      <c r="A92" s="85">
        <v>2</v>
      </c>
      <c r="B92" s="74" t="s">
        <v>207</v>
      </c>
      <c r="C92" s="75" t="s">
        <v>166</v>
      </c>
      <c r="D92" s="62" t="s">
        <v>152</v>
      </c>
      <c r="E92" s="62" t="s">
        <v>152</v>
      </c>
      <c r="F92" s="86">
        <v>2.6</v>
      </c>
      <c r="G92" s="62">
        <v>1.9</v>
      </c>
      <c r="H92" s="48" t="s">
        <v>152</v>
      </c>
      <c r="I92" s="48">
        <f>1.2*0.6</f>
        <v>0.72</v>
      </c>
      <c r="J92" s="48" t="s">
        <v>152</v>
      </c>
      <c r="K92" s="48" t="s">
        <v>152</v>
      </c>
      <c r="L92" s="81" t="s">
        <v>152</v>
      </c>
      <c r="M92" s="81" t="s">
        <v>152</v>
      </c>
      <c r="N92" s="81" t="s">
        <v>152</v>
      </c>
      <c r="O92" s="81" t="s">
        <v>152</v>
      </c>
      <c r="P92" s="81" t="s">
        <v>152</v>
      </c>
      <c r="Q92" s="81" t="s">
        <v>152</v>
      </c>
    </row>
    <row r="93" spans="1:17" s="98" customFormat="1">
      <c r="A93" s="95">
        <v>2</v>
      </c>
      <c r="B93" s="5" t="s">
        <v>208</v>
      </c>
      <c r="C93" s="6" t="s">
        <v>151</v>
      </c>
      <c r="D93" s="56" t="s">
        <v>152</v>
      </c>
      <c r="E93" s="56" t="s">
        <v>152</v>
      </c>
      <c r="F93" s="96">
        <v>2.6</v>
      </c>
      <c r="G93" s="66">
        <v>19.5</v>
      </c>
      <c r="H93" s="57" t="s">
        <v>152</v>
      </c>
      <c r="I93" s="67">
        <v>5.54</v>
      </c>
      <c r="J93" s="68">
        <v>1</v>
      </c>
      <c r="K93" s="100" t="s">
        <v>209</v>
      </c>
      <c r="L93" s="71" t="s">
        <v>152</v>
      </c>
      <c r="M93" s="71" t="s">
        <v>152</v>
      </c>
      <c r="N93" s="71" t="s">
        <v>152</v>
      </c>
      <c r="O93" s="71" t="s">
        <v>152</v>
      </c>
      <c r="P93" s="71" t="s">
        <v>152</v>
      </c>
      <c r="Q93" s="71" t="s">
        <v>152</v>
      </c>
    </row>
    <row r="94" spans="1:17" s="98" customFormat="1">
      <c r="A94" s="85">
        <v>2</v>
      </c>
      <c r="B94" s="74" t="s">
        <v>210</v>
      </c>
      <c r="C94" s="75" t="s">
        <v>166</v>
      </c>
      <c r="D94" s="62" t="s">
        <v>152</v>
      </c>
      <c r="E94" s="62" t="s">
        <v>152</v>
      </c>
      <c r="F94" s="86">
        <v>2.6</v>
      </c>
      <c r="G94" s="62">
        <v>1.9</v>
      </c>
      <c r="H94" s="48" t="s">
        <v>152</v>
      </c>
      <c r="I94" s="48" t="s">
        <v>152</v>
      </c>
      <c r="J94" s="48" t="s">
        <v>152</v>
      </c>
      <c r="K94" s="48" t="s">
        <v>152</v>
      </c>
      <c r="L94" s="81" t="s">
        <v>152</v>
      </c>
      <c r="M94" s="81" t="s">
        <v>152</v>
      </c>
      <c r="N94" s="81" t="s">
        <v>152</v>
      </c>
      <c r="O94" s="81" t="s">
        <v>152</v>
      </c>
      <c r="P94" s="81" t="s">
        <v>152</v>
      </c>
      <c r="Q94" s="81" t="s">
        <v>152</v>
      </c>
    </row>
    <row r="95" spans="1:17" s="98" customFormat="1">
      <c r="A95" s="85">
        <v>2</v>
      </c>
      <c r="B95" s="74" t="s">
        <v>171</v>
      </c>
      <c r="C95" s="75" t="s">
        <v>172</v>
      </c>
      <c r="D95" s="62" t="s">
        <v>152</v>
      </c>
      <c r="E95" s="62" t="s">
        <v>152</v>
      </c>
      <c r="F95" s="86">
        <v>2.6</v>
      </c>
      <c r="G95" s="62">
        <v>35.700000000000003</v>
      </c>
      <c r="H95" s="48" t="s">
        <v>152</v>
      </c>
      <c r="I95" s="48" t="s">
        <v>152</v>
      </c>
      <c r="J95" s="48">
        <v>2</v>
      </c>
      <c r="K95" s="103" t="s">
        <v>152</v>
      </c>
      <c r="L95" s="81" t="s">
        <v>152</v>
      </c>
      <c r="M95" s="81" t="s">
        <v>152</v>
      </c>
      <c r="N95" s="81" t="s">
        <v>152</v>
      </c>
      <c r="O95" s="81" t="s">
        <v>152</v>
      </c>
      <c r="P95" s="81" t="s">
        <v>152</v>
      </c>
      <c r="Q95" s="81" t="s">
        <v>152</v>
      </c>
    </row>
    <row r="96" spans="1:17" s="98" customFormat="1">
      <c r="A96" s="85">
        <v>2</v>
      </c>
      <c r="B96" s="74" t="s">
        <v>211</v>
      </c>
      <c r="C96" s="75" t="s">
        <v>166</v>
      </c>
      <c r="D96" s="62">
        <v>4.57</v>
      </c>
      <c r="E96" s="62">
        <v>2.68</v>
      </c>
      <c r="F96" s="86">
        <v>2.6</v>
      </c>
      <c r="G96" s="62">
        <f>D96*E96</f>
        <v>12.247600000000002</v>
      </c>
      <c r="H96" s="48" t="s">
        <v>152</v>
      </c>
      <c r="I96" s="48">
        <v>1.83</v>
      </c>
      <c r="J96" s="48" t="s">
        <v>152</v>
      </c>
      <c r="K96" s="103" t="s">
        <v>152</v>
      </c>
      <c r="L96" s="81" t="s">
        <v>152</v>
      </c>
      <c r="M96" s="81" t="s">
        <v>152</v>
      </c>
      <c r="N96" s="81" t="s">
        <v>152</v>
      </c>
      <c r="O96" s="81" t="s">
        <v>152</v>
      </c>
      <c r="P96" s="81" t="s">
        <v>152</v>
      </c>
      <c r="Q96" s="81" t="s">
        <v>152</v>
      </c>
    </row>
    <row r="97" spans="1:17" s="98" customFormat="1">
      <c r="A97" s="85">
        <v>2</v>
      </c>
      <c r="B97" s="74" t="s">
        <v>212</v>
      </c>
      <c r="C97" s="75" t="s">
        <v>166</v>
      </c>
      <c r="D97" s="62" t="s">
        <v>152</v>
      </c>
      <c r="E97" s="62" t="s">
        <v>152</v>
      </c>
      <c r="F97" s="86">
        <v>2.6</v>
      </c>
      <c r="G97" s="62">
        <v>5.12</v>
      </c>
      <c r="H97" s="48" t="s">
        <v>152</v>
      </c>
      <c r="I97" s="48">
        <v>2.2000000000000002</v>
      </c>
      <c r="J97" s="48" t="s">
        <v>152</v>
      </c>
      <c r="K97" s="103" t="s">
        <v>152</v>
      </c>
      <c r="L97" s="81" t="s">
        <v>152</v>
      </c>
      <c r="M97" s="81" t="s">
        <v>152</v>
      </c>
      <c r="N97" s="81" t="s">
        <v>152</v>
      </c>
      <c r="O97" s="81" t="s">
        <v>152</v>
      </c>
      <c r="P97" s="81" t="s">
        <v>152</v>
      </c>
      <c r="Q97" s="81" t="s">
        <v>152</v>
      </c>
    </row>
    <row r="98" spans="1:17" s="98" customFormat="1">
      <c r="A98" s="85">
        <v>2</v>
      </c>
      <c r="B98" s="74" t="s">
        <v>213</v>
      </c>
      <c r="C98" s="75" t="s">
        <v>166</v>
      </c>
      <c r="D98" s="62">
        <v>4.6500000000000004</v>
      </c>
      <c r="E98" s="62">
        <v>2.4900000000000002</v>
      </c>
      <c r="F98" s="86">
        <v>2.6</v>
      </c>
      <c r="G98" s="62">
        <f>D98*E98</f>
        <v>11.578500000000002</v>
      </c>
      <c r="H98" s="48" t="s">
        <v>152</v>
      </c>
      <c r="I98" s="48">
        <v>1.81</v>
      </c>
      <c r="J98" s="48" t="s">
        <v>152</v>
      </c>
      <c r="K98" s="103" t="s">
        <v>152</v>
      </c>
      <c r="L98" s="81" t="s">
        <v>152</v>
      </c>
      <c r="M98" s="81" t="s">
        <v>152</v>
      </c>
      <c r="N98" s="81" t="s">
        <v>152</v>
      </c>
      <c r="O98" s="81" t="s">
        <v>152</v>
      </c>
      <c r="P98" s="81" t="s">
        <v>152</v>
      </c>
      <c r="Q98" s="81" t="s">
        <v>152</v>
      </c>
    </row>
    <row r="99" spans="1:17" s="98" customFormat="1">
      <c r="A99" s="85">
        <v>2</v>
      </c>
      <c r="B99" s="74" t="s">
        <v>214</v>
      </c>
      <c r="C99" s="75" t="s">
        <v>100</v>
      </c>
      <c r="D99" s="62" t="s">
        <v>152</v>
      </c>
      <c r="E99" s="62" t="s">
        <v>152</v>
      </c>
      <c r="F99" s="86">
        <v>2.6</v>
      </c>
      <c r="G99" s="62">
        <v>11.63</v>
      </c>
      <c r="H99" s="48" t="s">
        <v>152</v>
      </c>
      <c r="I99" s="48" t="s">
        <v>152</v>
      </c>
      <c r="J99" s="48">
        <v>1</v>
      </c>
      <c r="K99" s="103" t="s">
        <v>215</v>
      </c>
      <c r="L99" s="81" t="s">
        <v>152</v>
      </c>
      <c r="M99" s="81" t="s">
        <v>152</v>
      </c>
      <c r="N99" s="81" t="s">
        <v>152</v>
      </c>
      <c r="O99" s="81" t="s">
        <v>152</v>
      </c>
      <c r="P99" s="81" t="s">
        <v>152</v>
      </c>
      <c r="Q99" s="81" t="s">
        <v>152</v>
      </c>
    </row>
    <row r="100" spans="1:17" s="98" customFormat="1">
      <c r="A100" s="85">
        <v>2</v>
      </c>
      <c r="B100" s="74" t="s">
        <v>216</v>
      </c>
      <c r="C100" s="75" t="s">
        <v>217</v>
      </c>
      <c r="D100" s="62" t="s">
        <v>152</v>
      </c>
      <c r="E100" s="62" t="s">
        <v>152</v>
      </c>
      <c r="F100" s="86">
        <v>2.6</v>
      </c>
      <c r="G100" s="62">
        <v>10</v>
      </c>
      <c r="H100" s="48" t="s">
        <v>152</v>
      </c>
      <c r="I100" s="48" t="s">
        <v>152</v>
      </c>
      <c r="J100" s="48" t="s">
        <v>152</v>
      </c>
      <c r="K100" s="103" t="s">
        <v>152</v>
      </c>
      <c r="L100" s="81" t="s">
        <v>152</v>
      </c>
      <c r="M100" s="81" t="s">
        <v>152</v>
      </c>
      <c r="N100" s="81" t="s">
        <v>152</v>
      </c>
      <c r="O100" s="81" t="s">
        <v>152</v>
      </c>
      <c r="P100" s="81" t="s">
        <v>152</v>
      </c>
      <c r="Q100" s="81" t="s">
        <v>152</v>
      </c>
    </row>
    <row r="101" spans="1:17" s="98" customFormat="1">
      <c r="A101" s="85">
        <v>2</v>
      </c>
      <c r="B101" s="74" t="s">
        <v>218</v>
      </c>
      <c r="C101" s="75" t="s">
        <v>172</v>
      </c>
      <c r="D101" s="62">
        <v>6.42</v>
      </c>
      <c r="E101" s="62">
        <v>1.95</v>
      </c>
      <c r="F101" s="86">
        <v>2.6</v>
      </c>
      <c r="G101" s="62">
        <f>D101*E101</f>
        <v>12.519</v>
      </c>
      <c r="H101" s="48" t="s">
        <v>152</v>
      </c>
      <c r="I101" s="48" t="s">
        <v>152</v>
      </c>
      <c r="J101" s="48">
        <v>1</v>
      </c>
      <c r="K101" s="103" t="s">
        <v>152</v>
      </c>
      <c r="L101" s="81" t="s">
        <v>152</v>
      </c>
      <c r="M101" s="81" t="s">
        <v>152</v>
      </c>
      <c r="N101" s="81" t="s">
        <v>152</v>
      </c>
      <c r="O101" s="81" t="s">
        <v>152</v>
      </c>
      <c r="P101" s="81" t="s">
        <v>152</v>
      </c>
      <c r="Q101" s="81" t="s">
        <v>152</v>
      </c>
    </row>
    <row r="102" spans="1:17" s="98" customFormat="1">
      <c r="A102" s="85">
        <v>2</v>
      </c>
      <c r="B102" s="74" t="s">
        <v>219</v>
      </c>
      <c r="C102" s="75" t="s">
        <v>172</v>
      </c>
      <c r="D102" s="62">
        <v>10.4</v>
      </c>
      <c r="E102" s="62">
        <v>2</v>
      </c>
      <c r="F102" s="86">
        <v>2.6</v>
      </c>
      <c r="G102" s="62">
        <f>D102*E102</f>
        <v>20.8</v>
      </c>
      <c r="H102" s="48" t="s">
        <v>152</v>
      </c>
      <c r="I102" s="48" t="s">
        <v>152</v>
      </c>
      <c r="J102" s="48" t="s">
        <v>152</v>
      </c>
      <c r="K102" s="103" t="s">
        <v>152</v>
      </c>
      <c r="L102" s="81" t="s">
        <v>152</v>
      </c>
      <c r="M102" s="81" t="s">
        <v>152</v>
      </c>
      <c r="N102" s="81" t="s">
        <v>152</v>
      </c>
      <c r="O102" s="81" t="s">
        <v>152</v>
      </c>
      <c r="P102" s="81" t="s">
        <v>152</v>
      </c>
      <c r="Q102" s="81" t="s">
        <v>152</v>
      </c>
    </row>
    <row r="103" spans="1:17" s="98" customFormat="1">
      <c r="A103" s="85">
        <v>2</v>
      </c>
      <c r="B103" s="74" t="s">
        <v>220</v>
      </c>
      <c r="C103" s="75" t="s">
        <v>166</v>
      </c>
      <c r="D103" s="62">
        <v>4.67</v>
      </c>
      <c r="E103" s="62">
        <v>2.69</v>
      </c>
      <c r="F103" s="86">
        <v>2.6</v>
      </c>
      <c r="G103" s="62">
        <f>D103*E103</f>
        <v>12.562299999999999</v>
      </c>
      <c r="H103" s="48" t="s">
        <v>152</v>
      </c>
      <c r="I103" s="48">
        <v>1.95</v>
      </c>
      <c r="J103" s="48" t="s">
        <v>152</v>
      </c>
      <c r="K103" s="103" t="s">
        <v>152</v>
      </c>
      <c r="L103" s="81" t="s">
        <v>152</v>
      </c>
      <c r="M103" s="81" t="s">
        <v>152</v>
      </c>
      <c r="N103" s="81" t="s">
        <v>152</v>
      </c>
      <c r="O103" s="81" t="s">
        <v>152</v>
      </c>
      <c r="P103" s="81" t="s">
        <v>152</v>
      </c>
      <c r="Q103" s="81" t="s">
        <v>152</v>
      </c>
    </row>
    <row r="104" spans="1:17" s="98" customFormat="1">
      <c r="A104" s="85">
        <v>2</v>
      </c>
      <c r="B104" s="74" t="s">
        <v>221</v>
      </c>
      <c r="C104" s="75" t="s">
        <v>166</v>
      </c>
      <c r="D104" s="62" t="s">
        <v>152</v>
      </c>
      <c r="E104" s="62" t="s">
        <v>152</v>
      </c>
      <c r="F104" s="86">
        <v>2.6</v>
      </c>
      <c r="G104" s="62">
        <v>5.12</v>
      </c>
      <c r="H104" s="48" t="s">
        <v>152</v>
      </c>
      <c r="I104" s="48">
        <v>2.15</v>
      </c>
      <c r="J104" s="48" t="s">
        <v>152</v>
      </c>
      <c r="K104" s="103" t="s">
        <v>152</v>
      </c>
      <c r="L104" s="81" t="s">
        <v>152</v>
      </c>
      <c r="M104" s="81" t="s">
        <v>152</v>
      </c>
      <c r="N104" s="81" t="s">
        <v>152</v>
      </c>
      <c r="O104" s="81" t="s">
        <v>152</v>
      </c>
      <c r="P104" s="81" t="s">
        <v>152</v>
      </c>
      <c r="Q104" s="81" t="s">
        <v>152</v>
      </c>
    </row>
    <row r="105" spans="1:17" s="98" customFormat="1">
      <c r="A105" s="85">
        <v>2</v>
      </c>
      <c r="B105" s="74" t="s">
        <v>222</v>
      </c>
      <c r="C105" s="75" t="s">
        <v>166</v>
      </c>
      <c r="D105" s="62">
        <v>4.67</v>
      </c>
      <c r="E105" s="62">
        <v>2.6</v>
      </c>
      <c r="F105" s="86">
        <v>2.6</v>
      </c>
      <c r="G105" s="62">
        <f>D105*E105</f>
        <v>12.141999999999999</v>
      </c>
      <c r="H105" s="48" t="s">
        <v>152</v>
      </c>
      <c r="I105" s="48">
        <v>1.81</v>
      </c>
      <c r="J105" s="48" t="s">
        <v>152</v>
      </c>
      <c r="K105" s="103" t="s">
        <v>152</v>
      </c>
      <c r="L105" s="81" t="s">
        <v>152</v>
      </c>
      <c r="M105" s="81" t="s">
        <v>152</v>
      </c>
      <c r="N105" s="81" t="s">
        <v>152</v>
      </c>
      <c r="O105" s="81" t="s">
        <v>152</v>
      </c>
      <c r="P105" s="81" t="s">
        <v>152</v>
      </c>
      <c r="Q105" s="81" t="s">
        <v>152</v>
      </c>
    </row>
    <row r="106" spans="1:17" s="98" customFormat="1">
      <c r="A106" s="85">
        <v>2</v>
      </c>
      <c r="B106" s="74" t="s">
        <v>223</v>
      </c>
      <c r="C106" s="75" t="s">
        <v>217</v>
      </c>
      <c r="D106" s="62">
        <v>4.5</v>
      </c>
      <c r="E106" s="62">
        <v>2.63</v>
      </c>
      <c r="F106" s="86">
        <v>2.6</v>
      </c>
      <c r="G106" s="62">
        <f>D106*E106</f>
        <v>11.834999999999999</v>
      </c>
      <c r="H106" s="48" t="s">
        <v>152</v>
      </c>
      <c r="I106" s="48" t="s">
        <v>152</v>
      </c>
      <c r="J106" s="48">
        <v>2</v>
      </c>
      <c r="K106" s="103" t="s">
        <v>152</v>
      </c>
      <c r="L106" s="81" t="s">
        <v>152</v>
      </c>
      <c r="M106" s="81" t="s">
        <v>152</v>
      </c>
      <c r="N106" s="81" t="s">
        <v>152</v>
      </c>
      <c r="O106" s="81" t="s">
        <v>152</v>
      </c>
      <c r="P106" s="81" t="s">
        <v>152</v>
      </c>
      <c r="Q106" s="81" t="s">
        <v>152</v>
      </c>
    </row>
    <row r="107" spans="1:17" s="98" customFormat="1">
      <c r="A107" s="85">
        <v>2</v>
      </c>
      <c r="B107" s="74" t="s">
        <v>224</v>
      </c>
      <c r="C107" s="75" t="s">
        <v>34</v>
      </c>
      <c r="D107" s="62">
        <v>4.6500000000000004</v>
      </c>
      <c r="E107" s="62">
        <v>2.5299999999999998</v>
      </c>
      <c r="F107" s="86">
        <v>2.6</v>
      </c>
      <c r="G107" s="62">
        <f>D107*E107</f>
        <v>11.7645</v>
      </c>
      <c r="H107" s="48" t="s">
        <v>152</v>
      </c>
      <c r="I107" s="48">
        <v>2.65</v>
      </c>
      <c r="J107" s="48" t="s">
        <v>152</v>
      </c>
      <c r="K107" s="103" t="s">
        <v>225</v>
      </c>
      <c r="L107" s="81" t="s">
        <v>152</v>
      </c>
      <c r="M107" s="81" t="s">
        <v>152</v>
      </c>
      <c r="N107" s="81" t="s">
        <v>152</v>
      </c>
      <c r="O107" s="81" t="s">
        <v>152</v>
      </c>
      <c r="P107" s="81" t="s">
        <v>152</v>
      </c>
      <c r="Q107" s="81" t="s">
        <v>152</v>
      </c>
    </row>
    <row r="108" spans="1:17" s="98" customFormat="1">
      <c r="A108" s="85">
        <v>2</v>
      </c>
      <c r="B108" s="74" t="s">
        <v>226</v>
      </c>
      <c r="C108" s="75" t="s">
        <v>172</v>
      </c>
      <c r="D108" s="62" t="s">
        <v>152</v>
      </c>
      <c r="E108" s="62" t="s">
        <v>152</v>
      </c>
      <c r="F108" s="86">
        <v>2.6</v>
      </c>
      <c r="G108" s="62">
        <f>32.1*5</f>
        <v>160.5</v>
      </c>
      <c r="H108" s="48" t="s">
        <v>152</v>
      </c>
      <c r="I108" s="48">
        <f>7.3+7</f>
        <v>14.3</v>
      </c>
      <c r="J108" s="48" t="s">
        <v>152</v>
      </c>
      <c r="K108" s="103" t="s">
        <v>227</v>
      </c>
      <c r="L108" s="81" t="s">
        <v>152</v>
      </c>
      <c r="M108" s="81" t="s">
        <v>152</v>
      </c>
      <c r="N108" s="81" t="s">
        <v>152</v>
      </c>
      <c r="O108" s="81" t="s">
        <v>152</v>
      </c>
      <c r="P108" s="81" t="s">
        <v>152</v>
      </c>
      <c r="Q108" s="81" t="s">
        <v>152</v>
      </c>
    </row>
    <row r="109" spans="1:17" s="98" customFormat="1">
      <c r="A109" s="85">
        <v>2</v>
      </c>
      <c r="B109" s="74" t="s">
        <v>228</v>
      </c>
      <c r="C109" s="75" t="s">
        <v>172</v>
      </c>
      <c r="D109" s="62">
        <v>6.4</v>
      </c>
      <c r="E109" s="62">
        <v>1.8</v>
      </c>
      <c r="F109" s="86">
        <v>2.6</v>
      </c>
      <c r="G109" s="62">
        <f>D109*E109</f>
        <v>11.520000000000001</v>
      </c>
      <c r="H109" s="48" t="s">
        <v>152</v>
      </c>
      <c r="I109" s="48" t="s">
        <v>152</v>
      </c>
      <c r="J109" s="48" t="s">
        <v>152</v>
      </c>
      <c r="K109" s="103" t="s">
        <v>152</v>
      </c>
      <c r="L109" s="81" t="s">
        <v>152</v>
      </c>
      <c r="M109" s="81" t="s">
        <v>152</v>
      </c>
      <c r="N109" s="81" t="s">
        <v>152</v>
      </c>
      <c r="O109" s="81" t="s">
        <v>152</v>
      </c>
      <c r="P109" s="81" t="s">
        <v>152</v>
      </c>
      <c r="Q109" s="81" t="s">
        <v>152</v>
      </c>
    </row>
    <row r="110" spans="1:17" s="98" customFormat="1">
      <c r="A110" s="85">
        <v>2</v>
      </c>
      <c r="B110" s="74" t="s">
        <v>229</v>
      </c>
      <c r="C110" s="75" t="s">
        <v>172</v>
      </c>
      <c r="D110" s="62">
        <v>10.4</v>
      </c>
      <c r="E110" s="62">
        <v>2</v>
      </c>
      <c r="F110" s="86">
        <v>2.6</v>
      </c>
      <c r="G110" s="62">
        <f>D110*E110</f>
        <v>20.8</v>
      </c>
      <c r="H110" s="48" t="s">
        <v>152</v>
      </c>
      <c r="I110" s="48" t="s">
        <v>152</v>
      </c>
      <c r="J110" s="48" t="s">
        <v>152</v>
      </c>
      <c r="K110" s="103" t="s">
        <v>152</v>
      </c>
      <c r="L110" s="81" t="s">
        <v>152</v>
      </c>
      <c r="M110" s="81" t="s">
        <v>152</v>
      </c>
      <c r="N110" s="81" t="s">
        <v>152</v>
      </c>
      <c r="O110" s="81" t="s">
        <v>152</v>
      </c>
      <c r="P110" s="81" t="s">
        <v>152</v>
      </c>
      <c r="Q110" s="81" t="s">
        <v>152</v>
      </c>
    </row>
    <row r="111" spans="1:17" s="98" customFormat="1">
      <c r="A111" s="85">
        <v>3</v>
      </c>
      <c r="B111" s="74" t="s">
        <v>230</v>
      </c>
      <c r="C111" s="75" t="s">
        <v>151</v>
      </c>
      <c r="D111" s="62" t="s">
        <v>152</v>
      </c>
      <c r="E111" s="62" t="s">
        <v>152</v>
      </c>
      <c r="F111" s="86">
        <v>2.6</v>
      </c>
      <c r="G111" s="62">
        <f>21.85+18.8</f>
        <v>40.650000000000006</v>
      </c>
      <c r="H111" s="48" t="s">
        <v>152</v>
      </c>
      <c r="I111" s="48" t="s">
        <v>152</v>
      </c>
      <c r="J111" s="48">
        <v>5</v>
      </c>
      <c r="K111" s="103" t="s">
        <v>231</v>
      </c>
      <c r="L111" s="81" t="s">
        <v>152</v>
      </c>
      <c r="M111" s="81" t="s">
        <v>152</v>
      </c>
      <c r="N111" s="81" t="s">
        <v>152</v>
      </c>
      <c r="O111" s="81" t="s">
        <v>152</v>
      </c>
      <c r="P111" s="81" t="s">
        <v>152</v>
      </c>
      <c r="Q111" s="81" t="s">
        <v>152</v>
      </c>
    </row>
    <row r="112" spans="1:17" s="98" customFormat="1">
      <c r="A112" s="85">
        <v>3</v>
      </c>
      <c r="B112" s="74" t="s">
        <v>232</v>
      </c>
      <c r="C112" s="75" t="s">
        <v>151</v>
      </c>
      <c r="D112" s="62">
        <v>8</v>
      </c>
      <c r="E112" s="62">
        <v>4.32</v>
      </c>
      <c r="F112" s="86">
        <v>2.6</v>
      </c>
      <c r="G112" s="62">
        <f>D112*E112</f>
        <v>34.56</v>
      </c>
      <c r="H112" s="48" t="s">
        <v>152</v>
      </c>
      <c r="I112" s="48" t="s">
        <v>152</v>
      </c>
      <c r="J112" s="48">
        <v>3</v>
      </c>
      <c r="K112" s="103" t="s">
        <v>181</v>
      </c>
      <c r="L112" s="81" t="s">
        <v>152</v>
      </c>
      <c r="M112" s="81" t="s">
        <v>152</v>
      </c>
      <c r="N112" s="81" t="s">
        <v>152</v>
      </c>
      <c r="O112" s="81" t="s">
        <v>152</v>
      </c>
      <c r="P112" s="81" t="s">
        <v>152</v>
      </c>
      <c r="Q112" s="81" t="s">
        <v>152</v>
      </c>
    </row>
    <row r="113" spans="1:17" s="98" customFormat="1">
      <c r="A113" s="85">
        <v>3</v>
      </c>
      <c r="B113" s="74" t="s">
        <v>233</v>
      </c>
      <c r="C113" s="75" t="s">
        <v>151</v>
      </c>
      <c r="D113" s="62">
        <v>4.42</v>
      </c>
      <c r="E113" s="62">
        <v>3.51</v>
      </c>
      <c r="F113" s="86">
        <v>2.6</v>
      </c>
      <c r="G113" s="62">
        <f>D113*E113</f>
        <v>15.514199999999999</v>
      </c>
      <c r="H113" s="48" t="s">
        <v>152</v>
      </c>
      <c r="I113" s="48" t="s">
        <v>152</v>
      </c>
      <c r="J113" s="48">
        <v>2</v>
      </c>
      <c r="K113" s="103" t="s">
        <v>234</v>
      </c>
      <c r="L113" s="81" t="s">
        <v>152</v>
      </c>
      <c r="M113" s="81" t="s">
        <v>152</v>
      </c>
      <c r="N113" s="81" t="s">
        <v>152</v>
      </c>
      <c r="O113" s="81" t="s">
        <v>152</v>
      </c>
      <c r="P113" s="81" t="s">
        <v>152</v>
      </c>
      <c r="Q113" s="81" t="s">
        <v>152</v>
      </c>
    </row>
    <row r="114" spans="1:17" s="98" customFormat="1">
      <c r="A114" s="85">
        <v>3</v>
      </c>
      <c r="B114" s="74" t="s">
        <v>235</v>
      </c>
      <c r="C114" s="75" t="s">
        <v>151</v>
      </c>
      <c r="D114" s="62">
        <v>4.42</v>
      </c>
      <c r="E114" s="62">
        <v>3.5</v>
      </c>
      <c r="F114" s="86">
        <v>2.6</v>
      </c>
      <c r="G114" s="62">
        <f>D114*E114</f>
        <v>15.469999999999999</v>
      </c>
      <c r="H114" s="48" t="s">
        <v>152</v>
      </c>
      <c r="I114" s="48" t="s">
        <v>152</v>
      </c>
      <c r="J114" s="48">
        <v>2</v>
      </c>
      <c r="K114" s="103" t="s">
        <v>236</v>
      </c>
      <c r="L114" s="81" t="s">
        <v>152</v>
      </c>
      <c r="M114" s="81" t="s">
        <v>152</v>
      </c>
      <c r="N114" s="81" t="s">
        <v>152</v>
      </c>
      <c r="O114" s="81" t="s">
        <v>152</v>
      </c>
      <c r="P114" s="81" t="s">
        <v>152</v>
      </c>
      <c r="Q114" s="81" t="s">
        <v>152</v>
      </c>
    </row>
    <row r="115" spans="1:17" s="98" customFormat="1">
      <c r="A115" s="85">
        <v>3</v>
      </c>
      <c r="B115" s="74" t="s">
        <v>237</v>
      </c>
      <c r="C115" s="75" t="s">
        <v>151</v>
      </c>
      <c r="D115" s="62">
        <v>4.5</v>
      </c>
      <c r="E115" s="62">
        <v>3.9</v>
      </c>
      <c r="F115" s="86">
        <v>2.6</v>
      </c>
      <c r="G115" s="62">
        <f>D115*E115</f>
        <v>17.55</v>
      </c>
      <c r="H115" s="48" t="s">
        <v>152</v>
      </c>
      <c r="I115" s="48">
        <v>5.85</v>
      </c>
      <c r="J115" s="48">
        <v>2</v>
      </c>
      <c r="K115" s="103" t="s">
        <v>238</v>
      </c>
      <c r="L115" s="81" t="s">
        <v>152</v>
      </c>
      <c r="M115" s="81" t="s">
        <v>152</v>
      </c>
      <c r="N115" s="81" t="s">
        <v>152</v>
      </c>
      <c r="O115" s="81" t="s">
        <v>152</v>
      </c>
      <c r="P115" s="81" t="s">
        <v>152</v>
      </c>
      <c r="Q115" s="81" t="s">
        <v>152</v>
      </c>
    </row>
    <row r="116" spans="1:17" s="98" customFormat="1">
      <c r="A116" s="85">
        <v>3</v>
      </c>
      <c r="B116" s="74" t="s">
        <v>239</v>
      </c>
      <c r="C116" s="75" t="s">
        <v>166</v>
      </c>
      <c r="D116" s="62" t="s">
        <v>152</v>
      </c>
      <c r="E116" s="62" t="s">
        <v>152</v>
      </c>
      <c r="F116" s="86">
        <v>2.6</v>
      </c>
      <c r="G116" s="62">
        <v>1.9</v>
      </c>
      <c r="H116" s="48" t="s">
        <v>152</v>
      </c>
      <c r="I116" s="48" t="s">
        <v>152</v>
      </c>
      <c r="J116" s="48" t="s">
        <v>152</v>
      </c>
      <c r="K116" s="48" t="s">
        <v>152</v>
      </c>
      <c r="L116" s="81" t="s">
        <v>152</v>
      </c>
      <c r="M116" s="81" t="s">
        <v>152</v>
      </c>
      <c r="N116" s="81" t="s">
        <v>152</v>
      </c>
      <c r="O116" s="81" t="s">
        <v>152</v>
      </c>
      <c r="P116" s="81" t="s">
        <v>152</v>
      </c>
      <c r="Q116" s="81" t="s">
        <v>152</v>
      </c>
    </row>
    <row r="117" spans="1:17" s="98" customFormat="1">
      <c r="A117" s="85">
        <v>3</v>
      </c>
      <c r="B117" s="74" t="s">
        <v>240</v>
      </c>
      <c r="C117" s="75" t="s">
        <v>151</v>
      </c>
      <c r="D117" s="62">
        <v>4.5</v>
      </c>
      <c r="E117" s="62">
        <v>4</v>
      </c>
      <c r="F117" s="86">
        <v>2.6</v>
      </c>
      <c r="G117" s="62">
        <f>D117*E117</f>
        <v>18</v>
      </c>
      <c r="H117" s="48" t="s">
        <v>152</v>
      </c>
      <c r="I117" s="48">
        <v>6</v>
      </c>
      <c r="J117" s="48">
        <v>1</v>
      </c>
      <c r="K117" s="103" t="s">
        <v>241</v>
      </c>
      <c r="L117" s="81" t="s">
        <v>152</v>
      </c>
      <c r="M117" s="81" t="s">
        <v>152</v>
      </c>
      <c r="N117" s="81" t="s">
        <v>152</v>
      </c>
      <c r="O117" s="81" t="s">
        <v>152</v>
      </c>
      <c r="P117" s="81" t="s">
        <v>152</v>
      </c>
      <c r="Q117" s="81" t="s">
        <v>152</v>
      </c>
    </row>
    <row r="118" spans="1:17" s="98" customFormat="1">
      <c r="A118" s="85">
        <v>3</v>
      </c>
      <c r="B118" s="74" t="s">
        <v>242</v>
      </c>
      <c r="C118" s="75" t="s">
        <v>166</v>
      </c>
      <c r="D118" s="62" t="s">
        <v>152</v>
      </c>
      <c r="E118" s="62" t="s">
        <v>152</v>
      </c>
      <c r="F118" s="86">
        <v>2.6</v>
      </c>
      <c r="G118" s="62">
        <v>1.9</v>
      </c>
      <c r="H118" s="48" t="s">
        <v>152</v>
      </c>
      <c r="I118" s="48">
        <f>1.2*0.6</f>
        <v>0.72</v>
      </c>
      <c r="J118" s="48" t="s">
        <v>152</v>
      </c>
      <c r="K118" s="48" t="s">
        <v>152</v>
      </c>
      <c r="L118" s="81" t="s">
        <v>152</v>
      </c>
      <c r="M118" s="81" t="s">
        <v>152</v>
      </c>
      <c r="N118" s="81" t="s">
        <v>152</v>
      </c>
      <c r="O118" s="81" t="s">
        <v>152</v>
      </c>
      <c r="P118" s="81" t="s">
        <v>152</v>
      </c>
      <c r="Q118" s="81" t="s">
        <v>152</v>
      </c>
    </row>
    <row r="119" spans="1:17" s="98" customFormat="1">
      <c r="A119" s="85">
        <v>3</v>
      </c>
      <c r="B119" s="74" t="s">
        <v>243</v>
      </c>
      <c r="C119" s="75" t="s">
        <v>151</v>
      </c>
      <c r="D119" s="62">
        <v>4.5</v>
      </c>
      <c r="E119" s="62">
        <v>4</v>
      </c>
      <c r="F119" s="86">
        <v>2.6</v>
      </c>
      <c r="G119" s="62">
        <f>D119*E119</f>
        <v>18</v>
      </c>
      <c r="H119" s="48" t="s">
        <v>152</v>
      </c>
      <c r="I119" s="48">
        <v>6</v>
      </c>
      <c r="J119" s="48">
        <v>1</v>
      </c>
      <c r="K119" s="103" t="s">
        <v>244</v>
      </c>
      <c r="L119" s="81" t="s">
        <v>152</v>
      </c>
      <c r="M119" s="81" t="s">
        <v>152</v>
      </c>
      <c r="N119" s="81" t="s">
        <v>152</v>
      </c>
      <c r="O119" s="81" t="s">
        <v>152</v>
      </c>
      <c r="P119" s="81" t="s">
        <v>152</v>
      </c>
      <c r="Q119" s="81" t="s">
        <v>152</v>
      </c>
    </row>
    <row r="120" spans="1:17" s="98" customFormat="1">
      <c r="A120" s="85">
        <v>3</v>
      </c>
      <c r="B120" s="74" t="s">
        <v>245</v>
      </c>
      <c r="C120" s="75" t="s">
        <v>166</v>
      </c>
      <c r="D120" s="62" t="s">
        <v>152</v>
      </c>
      <c r="E120" s="62" t="s">
        <v>152</v>
      </c>
      <c r="F120" s="86">
        <v>2.6</v>
      </c>
      <c r="G120" s="62">
        <v>1.9</v>
      </c>
      <c r="H120" s="48" t="s">
        <v>152</v>
      </c>
      <c r="I120" s="48" t="s">
        <v>152</v>
      </c>
      <c r="J120" s="48" t="s">
        <v>152</v>
      </c>
      <c r="K120" s="48" t="s">
        <v>152</v>
      </c>
      <c r="L120" s="81" t="s">
        <v>152</v>
      </c>
      <c r="M120" s="81" t="s">
        <v>152</v>
      </c>
      <c r="N120" s="81" t="s">
        <v>152</v>
      </c>
      <c r="O120" s="81" t="s">
        <v>152</v>
      </c>
      <c r="P120" s="81" t="s">
        <v>152</v>
      </c>
      <c r="Q120" s="81" t="s">
        <v>152</v>
      </c>
    </row>
    <row r="121" spans="1:17" s="98" customFormat="1">
      <c r="A121" s="85">
        <v>3</v>
      </c>
      <c r="B121" s="74" t="s">
        <v>246</v>
      </c>
      <c r="C121" s="75" t="s">
        <v>151</v>
      </c>
      <c r="D121" s="62">
        <v>4.7</v>
      </c>
      <c r="E121" s="62">
        <v>3.4</v>
      </c>
      <c r="F121" s="86">
        <v>2.6</v>
      </c>
      <c r="G121" s="62">
        <f>D121*E121</f>
        <v>15.98</v>
      </c>
      <c r="H121" s="48" t="s">
        <v>152</v>
      </c>
      <c r="I121" s="48">
        <f>5.45+6.83</f>
        <v>12.280000000000001</v>
      </c>
      <c r="J121" s="48">
        <v>1</v>
      </c>
      <c r="K121" s="103" t="s">
        <v>247</v>
      </c>
      <c r="L121" s="81" t="s">
        <v>152</v>
      </c>
      <c r="M121" s="81" t="s">
        <v>152</v>
      </c>
      <c r="N121" s="81" t="s">
        <v>152</v>
      </c>
      <c r="O121" s="81" t="s">
        <v>152</v>
      </c>
      <c r="P121" s="81" t="s">
        <v>152</v>
      </c>
      <c r="Q121" s="81" t="s">
        <v>152</v>
      </c>
    </row>
    <row r="122" spans="1:17" s="98" customFormat="1">
      <c r="A122" s="85">
        <v>3</v>
      </c>
      <c r="B122" s="74" t="s">
        <v>248</v>
      </c>
      <c r="C122" s="75" t="s">
        <v>166</v>
      </c>
      <c r="D122" s="62" t="s">
        <v>152</v>
      </c>
      <c r="E122" s="62" t="s">
        <v>152</v>
      </c>
      <c r="F122" s="86">
        <v>2.6</v>
      </c>
      <c r="G122" s="62">
        <v>1.9</v>
      </c>
      <c r="H122" s="48" t="s">
        <v>152</v>
      </c>
      <c r="I122" s="48">
        <f>1.2*0.6</f>
        <v>0.72</v>
      </c>
      <c r="J122" s="48" t="s">
        <v>152</v>
      </c>
      <c r="K122" s="48" t="s">
        <v>152</v>
      </c>
      <c r="L122" s="81" t="s">
        <v>152</v>
      </c>
      <c r="M122" s="81" t="s">
        <v>152</v>
      </c>
      <c r="N122" s="81" t="s">
        <v>152</v>
      </c>
      <c r="O122" s="81" t="s">
        <v>152</v>
      </c>
      <c r="P122" s="81" t="s">
        <v>152</v>
      </c>
      <c r="Q122" s="81" t="s">
        <v>152</v>
      </c>
    </row>
    <row r="123" spans="1:17" s="98" customFormat="1">
      <c r="A123" s="85">
        <v>3</v>
      </c>
      <c r="B123" s="74" t="s">
        <v>249</v>
      </c>
      <c r="C123" s="75" t="s">
        <v>151</v>
      </c>
      <c r="D123" s="62">
        <v>3.75</v>
      </c>
      <c r="E123" s="62">
        <v>3.33</v>
      </c>
      <c r="F123" s="86">
        <v>2.6</v>
      </c>
      <c r="G123" s="62">
        <f>D123*E123</f>
        <v>12.487500000000001</v>
      </c>
      <c r="H123" s="48" t="s">
        <v>152</v>
      </c>
      <c r="I123" s="48">
        <v>5.6</v>
      </c>
      <c r="J123" s="48">
        <v>1</v>
      </c>
      <c r="K123" s="103" t="s">
        <v>250</v>
      </c>
      <c r="L123" s="81" t="s">
        <v>152</v>
      </c>
      <c r="M123" s="81" t="s">
        <v>152</v>
      </c>
      <c r="N123" s="81" t="s">
        <v>152</v>
      </c>
      <c r="O123" s="81" t="s">
        <v>152</v>
      </c>
      <c r="P123" s="81" t="s">
        <v>152</v>
      </c>
      <c r="Q123" s="81" t="s">
        <v>152</v>
      </c>
    </row>
    <row r="124" spans="1:17" s="98" customFormat="1">
      <c r="A124" s="85">
        <v>3</v>
      </c>
      <c r="B124" s="74" t="s">
        <v>251</v>
      </c>
      <c r="C124" s="75" t="s">
        <v>151</v>
      </c>
      <c r="D124" s="62">
        <v>10.199999999999999</v>
      </c>
      <c r="E124" s="62">
        <v>5</v>
      </c>
      <c r="F124" s="86">
        <v>2.6</v>
      </c>
      <c r="G124" s="62">
        <f>D124*E124</f>
        <v>51</v>
      </c>
      <c r="H124" s="48" t="s">
        <v>152</v>
      </c>
      <c r="I124" s="48">
        <v>7.5</v>
      </c>
      <c r="J124" s="48">
        <v>2</v>
      </c>
      <c r="K124" s="103" t="s">
        <v>252</v>
      </c>
      <c r="L124" s="81" t="s">
        <v>152</v>
      </c>
      <c r="M124" s="81" t="s">
        <v>152</v>
      </c>
      <c r="N124" s="81" t="s">
        <v>152</v>
      </c>
      <c r="O124" s="81" t="s">
        <v>152</v>
      </c>
      <c r="P124" s="81" t="s">
        <v>152</v>
      </c>
      <c r="Q124" s="81" t="s">
        <v>152</v>
      </c>
    </row>
    <row r="125" spans="1:17" s="98" customFormat="1">
      <c r="A125" s="85">
        <v>3</v>
      </c>
      <c r="B125" s="74" t="s">
        <v>160</v>
      </c>
      <c r="C125" s="75" t="s">
        <v>151</v>
      </c>
      <c r="D125" s="62" t="s">
        <v>152</v>
      </c>
      <c r="E125" s="62" t="s">
        <v>152</v>
      </c>
      <c r="F125" s="86">
        <v>2.6</v>
      </c>
      <c r="G125" s="62">
        <v>59.25</v>
      </c>
      <c r="H125" s="48" t="s">
        <v>152</v>
      </c>
      <c r="I125" s="48" t="s">
        <v>152</v>
      </c>
      <c r="J125" s="48">
        <v>9</v>
      </c>
      <c r="K125" s="103" t="s">
        <v>253</v>
      </c>
      <c r="L125" s="81" t="s">
        <v>152</v>
      </c>
      <c r="M125" s="81" t="s">
        <v>152</v>
      </c>
      <c r="N125" s="81" t="s">
        <v>152</v>
      </c>
      <c r="O125" s="81" t="s">
        <v>152</v>
      </c>
      <c r="P125" s="81" t="s">
        <v>152</v>
      </c>
      <c r="Q125" s="81" t="s">
        <v>152</v>
      </c>
    </row>
    <row r="126" spans="1:17" s="98" customFormat="1">
      <c r="A126" s="85">
        <v>3</v>
      </c>
      <c r="B126" s="74" t="s">
        <v>254</v>
      </c>
      <c r="C126" s="75" t="s">
        <v>166</v>
      </c>
      <c r="D126" s="62">
        <v>4.67</v>
      </c>
      <c r="E126" s="62">
        <v>2.67</v>
      </c>
      <c r="F126" s="86">
        <v>2.6</v>
      </c>
      <c r="G126" s="62">
        <f>D126*E126</f>
        <v>12.4689</v>
      </c>
      <c r="H126" s="48" t="s">
        <v>152</v>
      </c>
      <c r="I126" s="48">
        <v>1.98</v>
      </c>
      <c r="J126" s="48" t="s">
        <v>152</v>
      </c>
      <c r="K126" s="103" t="s">
        <v>152</v>
      </c>
      <c r="L126" s="81" t="s">
        <v>152</v>
      </c>
      <c r="M126" s="81" t="s">
        <v>152</v>
      </c>
      <c r="N126" s="81" t="s">
        <v>152</v>
      </c>
      <c r="O126" s="81" t="s">
        <v>152</v>
      </c>
      <c r="P126" s="81" t="s">
        <v>152</v>
      </c>
      <c r="Q126" s="81" t="s">
        <v>152</v>
      </c>
    </row>
    <row r="127" spans="1:17" s="98" customFormat="1">
      <c r="A127" s="85">
        <v>3</v>
      </c>
      <c r="B127" s="74" t="s">
        <v>221</v>
      </c>
      <c r="C127" s="75" t="s">
        <v>166</v>
      </c>
      <c r="D127" s="62" t="s">
        <v>152</v>
      </c>
      <c r="E127" s="62" t="s">
        <v>152</v>
      </c>
      <c r="F127" s="86">
        <v>2.6</v>
      </c>
      <c r="G127" s="62">
        <v>5.12</v>
      </c>
      <c r="H127" s="48" t="s">
        <v>152</v>
      </c>
      <c r="I127" s="48">
        <v>2.16</v>
      </c>
      <c r="J127" s="48" t="s">
        <v>152</v>
      </c>
      <c r="K127" s="103" t="s">
        <v>152</v>
      </c>
      <c r="L127" s="81" t="s">
        <v>152</v>
      </c>
      <c r="M127" s="81" t="s">
        <v>152</v>
      </c>
      <c r="N127" s="81" t="s">
        <v>152</v>
      </c>
      <c r="O127" s="81" t="s">
        <v>152</v>
      </c>
      <c r="P127" s="81" t="s">
        <v>152</v>
      </c>
      <c r="Q127" s="81" t="s">
        <v>152</v>
      </c>
    </row>
    <row r="128" spans="1:17" s="98" customFormat="1">
      <c r="A128" s="85">
        <v>3</v>
      </c>
      <c r="B128" s="74" t="s">
        <v>255</v>
      </c>
      <c r="C128" s="75" t="s">
        <v>166</v>
      </c>
      <c r="D128" s="62">
        <v>4.66</v>
      </c>
      <c r="E128" s="62">
        <v>2.69</v>
      </c>
      <c r="F128" s="86">
        <v>2.6</v>
      </c>
      <c r="G128" s="62">
        <f>D128*E128</f>
        <v>12.535400000000001</v>
      </c>
      <c r="H128" s="48" t="s">
        <v>152</v>
      </c>
      <c r="I128" s="48">
        <v>1.97</v>
      </c>
      <c r="J128" s="48" t="s">
        <v>152</v>
      </c>
      <c r="K128" s="103" t="s">
        <v>152</v>
      </c>
      <c r="L128" s="81" t="s">
        <v>152</v>
      </c>
      <c r="M128" s="81" t="s">
        <v>152</v>
      </c>
      <c r="N128" s="81" t="s">
        <v>152</v>
      </c>
      <c r="O128" s="81" t="s">
        <v>152</v>
      </c>
      <c r="P128" s="81" t="s">
        <v>152</v>
      </c>
      <c r="Q128" s="81" t="s">
        <v>152</v>
      </c>
    </row>
    <row r="129" spans="1:17" s="98" customFormat="1">
      <c r="A129" s="85">
        <v>3</v>
      </c>
      <c r="B129" s="74" t="s">
        <v>256</v>
      </c>
      <c r="C129" s="75" t="s">
        <v>172</v>
      </c>
      <c r="D129" s="62">
        <v>13.39</v>
      </c>
      <c r="E129" s="62">
        <v>2</v>
      </c>
      <c r="F129" s="86">
        <v>2.6</v>
      </c>
      <c r="G129" s="62">
        <f>(D129*E129)+4</f>
        <v>30.78</v>
      </c>
      <c r="H129" s="48" t="s">
        <v>152</v>
      </c>
      <c r="I129" s="48" t="s">
        <v>152</v>
      </c>
      <c r="J129" s="48" t="s">
        <v>152</v>
      </c>
      <c r="K129" s="103" t="s">
        <v>152</v>
      </c>
      <c r="L129" s="81" t="s">
        <v>152</v>
      </c>
      <c r="M129" s="81" t="s">
        <v>152</v>
      </c>
      <c r="N129" s="81" t="s">
        <v>152</v>
      </c>
      <c r="O129" s="81" t="s">
        <v>152</v>
      </c>
      <c r="P129" s="81" t="s">
        <v>152</v>
      </c>
      <c r="Q129" s="81" t="s">
        <v>152</v>
      </c>
    </row>
    <row r="130" spans="1:17" s="98" customFormat="1">
      <c r="A130" s="85">
        <v>3</v>
      </c>
      <c r="B130" s="74" t="s">
        <v>257</v>
      </c>
      <c r="C130" s="75" t="s">
        <v>172</v>
      </c>
      <c r="D130" s="62">
        <v>6.52</v>
      </c>
      <c r="E130" s="62">
        <v>1.77</v>
      </c>
      <c r="F130" s="86">
        <v>2.6</v>
      </c>
      <c r="G130" s="62">
        <f>(D130*E130)+4</f>
        <v>15.5404</v>
      </c>
      <c r="H130" s="48" t="s">
        <v>152</v>
      </c>
      <c r="I130" s="48" t="s">
        <v>152</v>
      </c>
      <c r="J130" s="48" t="s">
        <v>152</v>
      </c>
      <c r="K130" s="103" t="s">
        <v>152</v>
      </c>
      <c r="L130" s="81" t="s">
        <v>152</v>
      </c>
      <c r="M130" s="81" t="s">
        <v>152</v>
      </c>
      <c r="N130" s="81" t="s">
        <v>152</v>
      </c>
      <c r="O130" s="81" t="s">
        <v>152</v>
      </c>
      <c r="P130" s="81" t="s">
        <v>152</v>
      </c>
      <c r="Q130" s="81" t="s">
        <v>152</v>
      </c>
    </row>
    <row r="131" spans="1:17" s="98" customFormat="1">
      <c r="A131" s="85">
        <v>3</v>
      </c>
      <c r="B131" s="74" t="s">
        <v>226</v>
      </c>
      <c r="C131" s="75" t="s">
        <v>172</v>
      </c>
      <c r="D131" s="62" t="s">
        <v>152</v>
      </c>
      <c r="E131" s="62" t="s">
        <v>152</v>
      </c>
      <c r="F131" s="86">
        <v>2.6</v>
      </c>
      <c r="G131" s="62">
        <f>(32.16*4.95)+50</f>
        <v>209.19199999999998</v>
      </c>
      <c r="H131" s="48" t="s">
        <v>152</v>
      </c>
      <c r="I131" s="48">
        <f>7.14+7.4</f>
        <v>14.54</v>
      </c>
      <c r="J131" s="48" t="s">
        <v>152</v>
      </c>
      <c r="K131" s="103" t="s">
        <v>152</v>
      </c>
      <c r="L131" s="81" t="s">
        <v>152</v>
      </c>
      <c r="M131" s="81" t="s">
        <v>152</v>
      </c>
      <c r="N131" s="81" t="s">
        <v>152</v>
      </c>
      <c r="O131" s="81" t="s">
        <v>152</v>
      </c>
      <c r="P131" s="81" t="s">
        <v>152</v>
      </c>
      <c r="Q131" s="81" t="s">
        <v>152</v>
      </c>
    </row>
    <row r="132" spans="1:17" s="98" customFormat="1">
      <c r="A132" s="85">
        <v>3</v>
      </c>
      <c r="B132" s="74" t="s">
        <v>258</v>
      </c>
      <c r="C132" s="75" t="s">
        <v>152</v>
      </c>
      <c r="D132" s="62">
        <v>4.7</v>
      </c>
      <c r="E132" s="62">
        <v>2.7</v>
      </c>
      <c r="F132" s="86">
        <v>2.6</v>
      </c>
      <c r="G132" s="62">
        <f t="shared" ref="G132:G137" si="6">D132*E132</f>
        <v>12.690000000000001</v>
      </c>
      <c r="H132" s="48" t="s">
        <v>152</v>
      </c>
      <c r="I132" s="48" t="s">
        <v>152</v>
      </c>
      <c r="J132" s="48">
        <v>1</v>
      </c>
      <c r="K132" s="103" t="s">
        <v>259</v>
      </c>
      <c r="L132" s="81" t="s">
        <v>152</v>
      </c>
      <c r="M132" s="81" t="s">
        <v>152</v>
      </c>
      <c r="N132" s="81" t="s">
        <v>152</v>
      </c>
      <c r="O132" s="81" t="s">
        <v>152</v>
      </c>
      <c r="P132" s="81" t="s">
        <v>152</v>
      </c>
      <c r="Q132" s="81" t="s">
        <v>152</v>
      </c>
    </row>
    <row r="133" spans="1:17" s="98" customFormat="1">
      <c r="A133" s="85">
        <v>3</v>
      </c>
      <c r="B133" s="74" t="s">
        <v>260</v>
      </c>
      <c r="C133" s="75" t="s">
        <v>152</v>
      </c>
      <c r="D133" s="62">
        <v>4.5999999999999996</v>
      </c>
      <c r="E133" s="62">
        <v>2.65</v>
      </c>
      <c r="F133" s="86">
        <v>2.6</v>
      </c>
      <c r="G133" s="62">
        <f t="shared" si="6"/>
        <v>12.19</v>
      </c>
      <c r="H133" s="48" t="s">
        <v>152</v>
      </c>
      <c r="I133" s="48" t="s">
        <v>152</v>
      </c>
      <c r="J133" s="48" t="s">
        <v>152</v>
      </c>
      <c r="K133" s="103" t="s">
        <v>152</v>
      </c>
      <c r="L133" s="81" t="s">
        <v>152</v>
      </c>
      <c r="M133" s="81" t="s">
        <v>152</v>
      </c>
      <c r="N133" s="81" t="s">
        <v>152</v>
      </c>
      <c r="O133" s="81" t="s">
        <v>152</v>
      </c>
      <c r="P133" s="81" t="s">
        <v>152</v>
      </c>
      <c r="Q133" s="81" t="s">
        <v>152</v>
      </c>
    </row>
    <row r="134" spans="1:17" s="98" customFormat="1">
      <c r="A134" s="85">
        <v>3</v>
      </c>
      <c r="B134" s="74" t="s">
        <v>185</v>
      </c>
      <c r="C134" s="75" t="s">
        <v>151</v>
      </c>
      <c r="D134" s="62">
        <v>5</v>
      </c>
      <c r="E134" s="62">
        <v>5</v>
      </c>
      <c r="F134" s="86">
        <v>2.6</v>
      </c>
      <c r="G134" s="62">
        <f t="shared" si="6"/>
        <v>25</v>
      </c>
      <c r="H134" s="48" t="s">
        <v>152</v>
      </c>
      <c r="I134" s="48" t="s">
        <v>152</v>
      </c>
      <c r="J134" s="48">
        <v>6</v>
      </c>
      <c r="K134" s="103" t="s">
        <v>200</v>
      </c>
      <c r="L134" s="81" t="s">
        <v>152</v>
      </c>
      <c r="M134" s="81" t="s">
        <v>152</v>
      </c>
      <c r="N134" s="81" t="s">
        <v>152</v>
      </c>
      <c r="O134" s="81" t="s">
        <v>152</v>
      </c>
      <c r="P134" s="81" t="s">
        <v>152</v>
      </c>
      <c r="Q134" s="81" t="s">
        <v>152</v>
      </c>
    </row>
    <row r="135" spans="1:17" s="98" customFormat="1">
      <c r="A135" s="85">
        <v>3</v>
      </c>
      <c r="B135" s="74" t="s">
        <v>261</v>
      </c>
      <c r="C135" s="75" t="s">
        <v>151</v>
      </c>
      <c r="D135" s="62">
        <v>3.3</v>
      </c>
      <c r="E135" s="62">
        <v>2.7</v>
      </c>
      <c r="F135" s="86">
        <v>2.6</v>
      </c>
      <c r="G135" s="62">
        <f t="shared" si="6"/>
        <v>8.91</v>
      </c>
      <c r="H135" s="48" t="s">
        <v>152</v>
      </c>
      <c r="I135" s="48" t="s">
        <v>152</v>
      </c>
      <c r="J135" s="48">
        <v>1</v>
      </c>
      <c r="K135" s="103" t="s">
        <v>80</v>
      </c>
      <c r="L135" s="81" t="s">
        <v>152</v>
      </c>
      <c r="M135" s="81" t="s">
        <v>152</v>
      </c>
      <c r="N135" s="81" t="s">
        <v>152</v>
      </c>
      <c r="O135" s="81" t="s">
        <v>152</v>
      </c>
      <c r="P135" s="81" t="s">
        <v>152</v>
      </c>
      <c r="Q135" s="81" t="s">
        <v>152</v>
      </c>
    </row>
    <row r="136" spans="1:17" s="98" customFormat="1">
      <c r="A136" s="85">
        <v>3</v>
      </c>
      <c r="B136" s="74" t="s">
        <v>262</v>
      </c>
      <c r="C136" s="75" t="s">
        <v>151</v>
      </c>
      <c r="D136" s="62">
        <v>4.3</v>
      </c>
      <c r="E136" s="62">
        <v>3.55</v>
      </c>
      <c r="F136" s="86">
        <v>2.6</v>
      </c>
      <c r="G136" s="62">
        <f t="shared" si="6"/>
        <v>15.264999999999999</v>
      </c>
      <c r="H136" s="48" t="s">
        <v>152</v>
      </c>
      <c r="I136" s="48" t="s">
        <v>152</v>
      </c>
      <c r="J136" s="48">
        <v>2</v>
      </c>
      <c r="K136" s="103" t="s">
        <v>263</v>
      </c>
      <c r="L136" s="81" t="s">
        <v>152</v>
      </c>
      <c r="M136" s="81" t="s">
        <v>152</v>
      </c>
      <c r="N136" s="81" t="s">
        <v>152</v>
      </c>
      <c r="O136" s="81" t="s">
        <v>152</v>
      </c>
      <c r="P136" s="81" t="s">
        <v>152</v>
      </c>
      <c r="Q136" s="81" t="s">
        <v>152</v>
      </c>
    </row>
    <row r="137" spans="1:17" s="98" customFormat="1">
      <c r="A137" s="85">
        <v>3</v>
      </c>
      <c r="B137" s="74" t="s">
        <v>195</v>
      </c>
      <c r="C137" s="75" t="s">
        <v>151</v>
      </c>
      <c r="D137" s="62">
        <v>4.5</v>
      </c>
      <c r="E137" s="62">
        <v>4</v>
      </c>
      <c r="F137" s="86">
        <v>2.6</v>
      </c>
      <c r="G137" s="62">
        <f t="shared" si="6"/>
        <v>18</v>
      </c>
      <c r="H137" s="48" t="s">
        <v>152</v>
      </c>
      <c r="I137" s="48">
        <v>6</v>
      </c>
      <c r="J137" s="48">
        <v>1</v>
      </c>
      <c r="K137" s="103" t="s">
        <v>209</v>
      </c>
      <c r="L137" s="81" t="s">
        <v>152</v>
      </c>
      <c r="M137" s="81" t="s">
        <v>152</v>
      </c>
      <c r="N137" s="81" t="s">
        <v>152</v>
      </c>
      <c r="O137" s="81" t="s">
        <v>152</v>
      </c>
      <c r="P137" s="81" t="s">
        <v>152</v>
      </c>
      <c r="Q137" s="81" t="s">
        <v>152</v>
      </c>
    </row>
    <row r="138" spans="1:17" s="98" customFormat="1">
      <c r="A138" s="85">
        <v>3</v>
      </c>
      <c r="B138" s="74" t="s">
        <v>264</v>
      </c>
      <c r="C138" s="75" t="s">
        <v>166</v>
      </c>
      <c r="D138" s="62" t="s">
        <v>152</v>
      </c>
      <c r="E138" s="62" t="s">
        <v>152</v>
      </c>
      <c r="F138" s="86">
        <v>2.6</v>
      </c>
      <c r="G138" s="62">
        <v>1.9</v>
      </c>
      <c r="H138" s="48" t="s">
        <v>152</v>
      </c>
      <c r="I138" s="48">
        <f>1.2*0.6</f>
        <v>0.72</v>
      </c>
      <c r="J138" s="48" t="s">
        <v>152</v>
      </c>
      <c r="K138" s="103" t="s">
        <v>152</v>
      </c>
      <c r="L138" s="81" t="s">
        <v>152</v>
      </c>
      <c r="M138" s="81" t="s">
        <v>152</v>
      </c>
      <c r="N138" s="81" t="s">
        <v>152</v>
      </c>
      <c r="O138" s="81" t="s">
        <v>152</v>
      </c>
      <c r="P138" s="81" t="s">
        <v>152</v>
      </c>
      <c r="Q138" s="81" t="s">
        <v>152</v>
      </c>
    </row>
    <row r="139" spans="1:17" s="98" customFormat="1">
      <c r="A139" s="85">
        <v>3</v>
      </c>
      <c r="B139" s="74" t="s">
        <v>193</v>
      </c>
      <c r="C139" s="75" t="s">
        <v>151</v>
      </c>
      <c r="D139" s="62">
        <v>4.46</v>
      </c>
      <c r="E139" s="62">
        <v>3.85</v>
      </c>
      <c r="F139" s="86">
        <v>2.6</v>
      </c>
      <c r="G139" s="62">
        <f>D139*E139</f>
        <v>17.170999999999999</v>
      </c>
      <c r="H139" s="48" t="s">
        <v>152</v>
      </c>
      <c r="I139" s="48">
        <v>5.76</v>
      </c>
      <c r="J139" s="48">
        <v>1</v>
      </c>
      <c r="K139" s="103" t="s">
        <v>209</v>
      </c>
      <c r="L139" s="81" t="s">
        <v>152</v>
      </c>
      <c r="M139" s="81" t="s">
        <v>152</v>
      </c>
      <c r="N139" s="81" t="s">
        <v>152</v>
      </c>
      <c r="O139" s="81" t="s">
        <v>152</v>
      </c>
      <c r="P139" s="81" t="s">
        <v>152</v>
      </c>
      <c r="Q139" s="81" t="s">
        <v>152</v>
      </c>
    </row>
    <row r="140" spans="1:17" s="98" customFormat="1">
      <c r="A140" s="85">
        <v>3</v>
      </c>
      <c r="B140" s="74" t="s">
        <v>265</v>
      </c>
      <c r="C140" s="75" t="s">
        <v>166</v>
      </c>
      <c r="D140" s="62" t="s">
        <v>152</v>
      </c>
      <c r="E140" s="62" t="s">
        <v>152</v>
      </c>
      <c r="F140" s="86">
        <v>2.6</v>
      </c>
      <c r="G140" s="62">
        <v>1.9</v>
      </c>
      <c r="H140" s="48" t="s">
        <v>152</v>
      </c>
      <c r="I140" s="48" t="s">
        <v>152</v>
      </c>
      <c r="J140" s="48" t="s">
        <v>152</v>
      </c>
      <c r="K140" s="103" t="s">
        <v>152</v>
      </c>
      <c r="L140" s="81" t="s">
        <v>152</v>
      </c>
      <c r="M140" s="81" t="s">
        <v>152</v>
      </c>
      <c r="N140" s="81" t="s">
        <v>152</v>
      </c>
      <c r="O140" s="81" t="s">
        <v>152</v>
      </c>
      <c r="P140" s="81" t="s">
        <v>152</v>
      </c>
      <c r="Q140" s="81" t="s">
        <v>152</v>
      </c>
    </row>
    <row r="141" spans="1:17" s="98" customFormat="1">
      <c r="A141" s="85">
        <v>3</v>
      </c>
      <c r="B141" s="74" t="s">
        <v>187</v>
      </c>
      <c r="C141" s="75" t="s">
        <v>151</v>
      </c>
      <c r="D141" s="62" t="s">
        <v>152</v>
      </c>
      <c r="E141" s="62" t="s">
        <v>152</v>
      </c>
      <c r="F141" s="86">
        <v>2.6</v>
      </c>
      <c r="G141" s="62">
        <v>62.8</v>
      </c>
      <c r="H141" s="48" t="s">
        <v>152</v>
      </c>
      <c r="I141" s="48" t="s">
        <v>152</v>
      </c>
      <c r="J141" s="48">
        <v>19</v>
      </c>
      <c r="K141" s="103" t="s">
        <v>266</v>
      </c>
      <c r="L141" s="81" t="s">
        <v>152</v>
      </c>
      <c r="M141" s="81" t="s">
        <v>152</v>
      </c>
      <c r="N141" s="81" t="s">
        <v>152</v>
      </c>
      <c r="O141" s="81" t="s">
        <v>152</v>
      </c>
      <c r="P141" s="81" t="s">
        <v>152</v>
      </c>
      <c r="Q141" s="81" t="s">
        <v>152</v>
      </c>
    </row>
    <row r="142" spans="1:17" s="98" customFormat="1">
      <c r="A142" s="85">
        <v>3</v>
      </c>
      <c r="B142" s="74" t="s">
        <v>267</v>
      </c>
      <c r="C142" s="75" t="s">
        <v>151</v>
      </c>
      <c r="D142" s="62" t="s">
        <v>152</v>
      </c>
      <c r="E142" s="62" t="s">
        <v>152</v>
      </c>
      <c r="F142" s="86">
        <v>2.6</v>
      </c>
      <c r="G142" s="62">
        <v>35.72</v>
      </c>
      <c r="H142" s="48" t="s">
        <v>152</v>
      </c>
      <c r="I142" s="48" t="s">
        <v>152</v>
      </c>
      <c r="J142" s="48" t="s">
        <v>152</v>
      </c>
      <c r="K142" s="103" t="s">
        <v>152</v>
      </c>
      <c r="L142" s="81" t="s">
        <v>152</v>
      </c>
      <c r="M142" s="81" t="s">
        <v>152</v>
      </c>
      <c r="N142" s="81" t="s">
        <v>152</v>
      </c>
      <c r="O142" s="81" t="s">
        <v>152</v>
      </c>
      <c r="P142" s="81" t="s">
        <v>152</v>
      </c>
      <c r="Q142" s="81" t="s">
        <v>152</v>
      </c>
    </row>
    <row r="143" spans="1:17" s="98" customFormat="1">
      <c r="A143" s="85">
        <v>3</v>
      </c>
      <c r="B143" s="74" t="s">
        <v>205</v>
      </c>
      <c r="C143" s="75" t="s">
        <v>151</v>
      </c>
      <c r="D143" s="62">
        <v>4.5</v>
      </c>
      <c r="E143" s="62">
        <v>4</v>
      </c>
      <c r="F143" s="86">
        <v>2.6</v>
      </c>
      <c r="G143" s="62">
        <f>D143*E143</f>
        <v>18</v>
      </c>
      <c r="H143" s="48" t="s">
        <v>152</v>
      </c>
      <c r="I143" s="48">
        <v>6</v>
      </c>
      <c r="J143" s="48">
        <v>1</v>
      </c>
      <c r="K143" s="103" t="s">
        <v>268</v>
      </c>
      <c r="L143" s="81" t="s">
        <v>152</v>
      </c>
      <c r="M143" s="81" t="s">
        <v>152</v>
      </c>
      <c r="N143" s="81" t="s">
        <v>152</v>
      </c>
      <c r="O143" s="81" t="s">
        <v>152</v>
      </c>
      <c r="P143" s="81" t="s">
        <v>152</v>
      </c>
      <c r="Q143" s="81" t="s">
        <v>152</v>
      </c>
    </row>
    <row r="144" spans="1:17" s="98" customFormat="1">
      <c r="A144" s="85">
        <v>3</v>
      </c>
      <c r="B144" s="74" t="s">
        <v>269</v>
      </c>
      <c r="C144" s="75" t="s">
        <v>166</v>
      </c>
      <c r="D144" s="62" t="s">
        <v>152</v>
      </c>
      <c r="E144" s="62" t="s">
        <v>152</v>
      </c>
      <c r="F144" s="86">
        <v>2.6</v>
      </c>
      <c r="G144" s="62">
        <v>1.9</v>
      </c>
      <c r="H144" s="48" t="s">
        <v>152</v>
      </c>
      <c r="I144" s="48" t="s">
        <v>152</v>
      </c>
      <c r="J144" s="48" t="s">
        <v>152</v>
      </c>
      <c r="K144" s="103" t="s">
        <v>152</v>
      </c>
      <c r="L144" s="81" t="s">
        <v>152</v>
      </c>
      <c r="M144" s="81" t="s">
        <v>152</v>
      </c>
      <c r="N144" s="81" t="s">
        <v>152</v>
      </c>
      <c r="O144" s="81" t="s">
        <v>152</v>
      </c>
      <c r="P144" s="81" t="s">
        <v>152</v>
      </c>
      <c r="Q144" s="81" t="s">
        <v>152</v>
      </c>
    </row>
    <row r="145" spans="1:18" s="98" customFormat="1">
      <c r="A145" s="85">
        <v>3</v>
      </c>
      <c r="B145" s="74" t="s">
        <v>208</v>
      </c>
      <c r="C145" s="75" t="s">
        <v>151</v>
      </c>
      <c r="D145" s="62">
        <v>4.7</v>
      </c>
      <c r="E145" s="62">
        <v>3.7</v>
      </c>
      <c r="F145" s="86">
        <v>2.6</v>
      </c>
      <c r="G145" s="62">
        <f>D145*E145</f>
        <v>17.39</v>
      </c>
      <c r="H145" s="48" t="s">
        <v>152</v>
      </c>
      <c r="I145" s="48">
        <f>7+5.5</f>
        <v>12.5</v>
      </c>
      <c r="J145" s="48">
        <v>1</v>
      </c>
      <c r="K145" s="103" t="s">
        <v>270</v>
      </c>
      <c r="L145" s="81" t="s">
        <v>152</v>
      </c>
      <c r="M145" s="81" t="s">
        <v>152</v>
      </c>
      <c r="N145" s="81" t="s">
        <v>152</v>
      </c>
      <c r="O145" s="81" t="s">
        <v>152</v>
      </c>
      <c r="P145" s="81" t="s">
        <v>152</v>
      </c>
      <c r="Q145" s="81" t="s">
        <v>152</v>
      </c>
    </row>
    <row r="146" spans="1:18" s="98" customFormat="1">
      <c r="A146" s="85">
        <v>3</v>
      </c>
      <c r="B146" s="74" t="s">
        <v>271</v>
      </c>
      <c r="C146" s="75" t="s">
        <v>166</v>
      </c>
      <c r="D146" s="62" t="s">
        <v>152</v>
      </c>
      <c r="E146" s="62" t="s">
        <v>152</v>
      </c>
      <c r="F146" s="86">
        <v>2.6</v>
      </c>
      <c r="G146" s="62">
        <v>1.9</v>
      </c>
      <c r="H146" s="48" t="s">
        <v>152</v>
      </c>
      <c r="I146" s="48">
        <f>1.2*0.6</f>
        <v>0.72</v>
      </c>
      <c r="J146" s="48" t="s">
        <v>152</v>
      </c>
      <c r="K146" s="103" t="s">
        <v>152</v>
      </c>
      <c r="L146" s="81" t="s">
        <v>152</v>
      </c>
      <c r="M146" s="81" t="s">
        <v>152</v>
      </c>
      <c r="N146" s="81" t="s">
        <v>152</v>
      </c>
      <c r="O146" s="81" t="s">
        <v>152</v>
      </c>
      <c r="P146" s="81" t="s">
        <v>152</v>
      </c>
      <c r="Q146" s="81" t="s">
        <v>152</v>
      </c>
    </row>
    <row r="147" spans="1:18" s="98" customFormat="1">
      <c r="A147" s="85">
        <v>3</v>
      </c>
      <c r="B147" s="74" t="s">
        <v>272</v>
      </c>
      <c r="C147" s="75" t="s">
        <v>151</v>
      </c>
      <c r="D147" s="62">
        <v>3.55</v>
      </c>
      <c r="E147" s="62">
        <v>2.2000000000000002</v>
      </c>
      <c r="F147" s="86">
        <v>2.6</v>
      </c>
      <c r="G147" s="62">
        <f>D147*E147</f>
        <v>7.8100000000000005</v>
      </c>
      <c r="H147" s="48" t="s">
        <v>152</v>
      </c>
      <c r="I147" s="48" t="s">
        <v>152</v>
      </c>
      <c r="J147" s="48">
        <v>1</v>
      </c>
      <c r="K147" s="103" t="s">
        <v>190</v>
      </c>
      <c r="L147" s="81" t="s">
        <v>152</v>
      </c>
      <c r="M147" s="81" t="s">
        <v>152</v>
      </c>
      <c r="N147" s="81" t="s">
        <v>152</v>
      </c>
      <c r="O147" s="81" t="s">
        <v>152</v>
      </c>
      <c r="P147" s="81" t="s">
        <v>152</v>
      </c>
      <c r="Q147" s="81" t="s">
        <v>152</v>
      </c>
    </row>
    <row r="148" spans="1:18" s="98" customFormat="1">
      <c r="A148" s="85">
        <v>3</v>
      </c>
      <c r="B148" s="74" t="s">
        <v>204</v>
      </c>
      <c r="C148" s="75" t="s">
        <v>151</v>
      </c>
      <c r="D148" s="62">
        <v>5</v>
      </c>
      <c r="E148" s="62">
        <v>2.8</v>
      </c>
      <c r="F148" s="86">
        <v>2.6</v>
      </c>
      <c r="G148" s="62">
        <f>D148*E148</f>
        <v>14</v>
      </c>
      <c r="H148" s="48" t="s">
        <v>152</v>
      </c>
      <c r="I148" s="48" t="s">
        <v>152</v>
      </c>
      <c r="J148" s="48">
        <v>1</v>
      </c>
      <c r="K148" s="103" t="s">
        <v>190</v>
      </c>
      <c r="L148" s="81" t="s">
        <v>152</v>
      </c>
      <c r="M148" s="81" t="s">
        <v>152</v>
      </c>
      <c r="N148" s="81" t="s">
        <v>152</v>
      </c>
      <c r="O148" s="81" t="s">
        <v>152</v>
      </c>
      <c r="P148" s="81" t="s">
        <v>152</v>
      </c>
      <c r="Q148" s="81" t="s">
        <v>152</v>
      </c>
    </row>
    <row r="149" spans="1:18" s="98" customFormat="1">
      <c r="A149" s="85">
        <v>3</v>
      </c>
      <c r="B149" s="74" t="s">
        <v>273</v>
      </c>
      <c r="C149" s="75" t="s">
        <v>151</v>
      </c>
      <c r="D149" s="62">
        <v>5</v>
      </c>
      <c r="E149" s="62">
        <v>5</v>
      </c>
      <c r="F149" s="86">
        <v>2.6</v>
      </c>
      <c r="G149" s="62">
        <f>D149*E149</f>
        <v>25</v>
      </c>
      <c r="H149" s="48" t="s">
        <v>152</v>
      </c>
      <c r="I149" s="48">
        <v>7.6</v>
      </c>
      <c r="J149" s="48">
        <v>6</v>
      </c>
      <c r="K149" s="103" t="s">
        <v>274</v>
      </c>
      <c r="L149" s="81" t="s">
        <v>152</v>
      </c>
      <c r="M149" s="81" t="s">
        <v>152</v>
      </c>
      <c r="N149" s="81" t="s">
        <v>152</v>
      </c>
      <c r="O149" s="81" t="s">
        <v>152</v>
      </c>
      <c r="P149" s="81" t="s">
        <v>152</v>
      </c>
      <c r="Q149" s="81" t="s">
        <v>152</v>
      </c>
    </row>
    <row r="150" spans="1:18" s="98" customFormat="1">
      <c r="A150" s="85">
        <v>3</v>
      </c>
      <c r="B150" s="74" t="s">
        <v>197</v>
      </c>
      <c r="C150" s="75" t="s">
        <v>151</v>
      </c>
      <c r="D150" s="62" t="s">
        <v>152</v>
      </c>
      <c r="E150" s="62" t="s">
        <v>152</v>
      </c>
      <c r="F150" s="86">
        <v>2.6</v>
      </c>
      <c r="G150" s="62">
        <v>56.6</v>
      </c>
      <c r="H150" s="48" t="s">
        <v>152</v>
      </c>
      <c r="I150" s="48">
        <v>5.4</v>
      </c>
      <c r="J150" s="48">
        <v>7</v>
      </c>
      <c r="K150" s="103" t="s">
        <v>275</v>
      </c>
      <c r="L150" s="81" t="s">
        <v>152</v>
      </c>
      <c r="M150" s="81" t="s">
        <v>152</v>
      </c>
      <c r="N150" s="81" t="s">
        <v>152</v>
      </c>
      <c r="O150" s="81" t="s">
        <v>152</v>
      </c>
      <c r="P150" s="81" t="s">
        <v>152</v>
      </c>
      <c r="Q150" s="81" t="s">
        <v>152</v>
      </c>
    </row>
    <row r="151" spans="1:18" s="98" customFormat="1">
      <c r="A151" s="85">
        <v>3</v>
      </c>
      <c r="B151" s="74" t="s">
        <v>218</v>
      </c>
      <c r="C151" s="75" t="s">
        <v>172</v>
      </c>
      <c r="D151" s="62">
        <v>6.3</v>
      </c>
      <c r="E151" s="62">
        <v>2</v>
      </c>
      <c r="F151" s="86">
        <v>2.6</v>
      </c>
      <c r="G151" s="62">
        <f>D151*E151</f>
        <v>12.6</v>
      </c>
      <c r="H151" s="48" t="s">
        <v>152</v>
      </c>
      <c r="I151" s="48" t="s">
        <v>152</v>
      </c>
      <c r="J151" s="48" t="s">
        <v>152</v>
      </c>
      <c r="K151" s="103" t="s">
        <v>152</v>
      </c>
      <c r="L151" s="81" t="s">
        <v>152</v>
      </c>
      <c r="M151" s="81" t="s">
        <v>152</v>
      </c>
      <c r="N151" s="81" t="s">
        <v>152</v>
      </c>
      <c r="O151" s="81" t="s">
        <v>152</v>
      </c>
      <c r="P151" s="81" t="s">
        <v>152</v>
      </c>
      <c r="Q151" s="81" t="s">
        <v>152</v>
      </c>
    </row>
    <row r="152" spans="1:18" s="98" customFormat="1">
      <c r="A152" s="85">
        <v>3</v>
      </c>
      <c r="B152" s="74" t="s">
        <v>219</v>
      </c>
      <c r="C152" s="75" t="s">
        <v>172</v>
      </c>
      <c r="D152" s="62">
        <v>10.45</v>
      </c>
      <c r="E152" s="62">
        <v>2</v>
      </c>
      <c r="F152" s="86">
        <v>2.6</v>
      </c>
      <c r="G152" s="62">
        <f>D152*E152</f>
        <v>20.9</v>
      </c>
      <c r="H152" s="48" t="s">
        <v>152</v>
      </c>
      <c r="I152" s="48" t="s">
        <v>152</v>
      </c>
      <c r="J152" s="48" t="s">
        <v>152</v>
      </c>
      <c r="K152" s="103" t="s">
        <v>152</v>
      </c>
      <c r="L152" s="81" t="s">
        <v>152</v>
      </c>
      <c r="M152" s="81" t="s">
        <v>152</v>
      </c>
      <c r="N152" s="81" t="s">
        <v>152</v>
      </c>
      <c r="O152" s="81" t="s">
        <v>152</v>
      </c>
      <c r="P152" s="81" t="s">
        <v>152</v>
      </c>
      <c r="Q152" s="81" t="s">
        <v>152</v>
      </c>
    </row>
    <row r="153" spans="1:18" s="98" customFormat="1">
      <c r="A153" s="85">
        <v>3</v>
      </c>
      <c r="B153" s="74" t="s">
        <v>213</v>
      </c>
      <c r="C153" s="75" t="s">
        <v>166</v>
      </c>
      <c r="D153" s="62">
        <v>4.7</v>
      </c>
      <c r="E153" s="62">
        <v>2.7</v>
      </c>
      <c r="F153" s="86">
        <v>2.6</v>
      </c>
      <c r="G153" s="62">
        <f>D153*E153</f>
        <v>12.690000000000001</v>
      </c>
      <c r="H153" s="48" t="s">
        <v>152</v>
      </c>
      <c r="I153" s="48">
        <v>2</v>
      </c>
      <c r="J153" s="48" t="s">
        <v>152</v>
      </c>
      <c r="K153" s="103" t="s">
        <v>152</v>
      </c>
      <c r="L153" s="81" t="s">
        <v>152</v>
      </c>
      <c r="M153" s="81" t="s">
        <v>152</v>
      </c>
      <c r="N153" s="81" t="s">
        <v>152</v>
      </c>
      <c r="O153" s="81" t="s">
        <v>152</v>
      </c>
      <c r="P153" s="81" t="s">
        <v>152</v>
      </c>
      <c r="Q153" s="81" t="s">
        <v>152</v>
      </c>
    </row>
    <row r="154" spans="1:18" s="98" customFormat="1">
      <c r="A154" s="85">
        <v>3</v>
      </c>
      <c r="B154" s="74" t="s">
        <v>276</v>
      </c>
      <c r="C154" s="75" t="s">
        <v>166</v>
      </c>
      <c r="D154" s="62">
        <v>4.7</v>
      </c>
      <c r="E154" s="62">
        <v>2.7</v>
      </c>
      <c r="F154" s="86">
        <v>2.6</v>
      </c>
      <c r="G154" s="62">
        <f>D154*E154</f>
        <v>12.690000000000001</v>
      </c>
      <c r="H154" s="48" t="s">
        <v>152</v>
      </c>
      <c r="I154" s="48">
        <v>2</v>
      </c>
      <c r="J154" s="48" t="s">
        <v>152</v>
      </c>
      <c r="K154" s="103" t="s">
        <v>152</v>
      </c>
      <c r="L154" s="81" t="s">
        <v>152</v>
      </c>
      <c r="M154" s="81" t="s">
        <v>152</v>
      </c>
      <c r="N154" s="81" t="s">
        <v>152</v>
      </c>
      <c r="O154" s="81" t="s">
        <v>152</v>
      </c>
      <c r="P154" s="81" t="s">
        <v>152</v>
      </c>
      <c r="Q154" s="81" t="s">
        <v>152</v>
      </c>
    </row>
    <row r="155" spans="1:18" s="98" customFormat="1">
      <c r="A155" s="85">
        <v>3</v>
      </c>
      <c r="B155" s="74" t="s">
        <v>277</v>
      </c>
      <c r="C155" s="75" t="s">
        <v>166</v>
      </c>
      <c r="D155" s="62" t="s">
        <v>152</v>
      </c>
      <c r="E155" s="62" t="s">
        <v>152</v>
      </c>
      <c r="F155" s="86">
        <v>2.6</v>
      </c>
      <c r="G155" s="62">
        <v>5.12</v>
      </c>
      <c r="H155" s="48" t="s">
        <v>152</v>
      </c>
      <c r="I155" s="48">
        <v>2.16</v>
      </c>
      <c r="J155" s="48" t="s">
        <v>152</v>
      </c>
      <c r="K155" s="103" t="s">
        <v>152</v>
      </c>
      <c r="L155" s="81" t="s">
        <v>152</v>
      </c>
      <c r="M155" s="81" t="s">
        <v>152</v>
      </c>
      <c r="N155" s="81" t="s">
        <v>152</v>
      </c>
      <c r="O155" s="81" t="s">
        <v>152</v>
      </c>
      <c r="P155" s="81" t="s">
        <v>152</v>
      </c>
      <c r="Q155" s="81" t="s">
        <v>152</v>
      </c>
    </row>
    <row r="156" spans="1:18">
      <c r="A156" s="179">
        <v>4</v>
      </c>
      <c r="B156" s="74" t="s">
        <v>503</v>
      </c>
      <c r="C156" s="75" t="s">
        <v>151</v>
      </c>
      <c r="D156" s="180">
        <v>4.5</v>
      </c>
      <c r="E156" s="180">
        <v>4</v>
      </c>
      <c r="F156" s="181">
        <v>2.6</v>
      </c>
      <c r="G156" s="180">
        <f>D156*E156</f>
        <v>18</v>
      </c>
      <c r="H156" s="48" t="s">
        <v>152</v>
      </c>
      <c r="I156" s="48" t="s">
        <v>152</v>
      </c>
      <c r="J156" s="48">
        <v>5</v>
      </c>
      <c r="K156" s="82" t="s">
        <v>504</v>
      </c>
      <c r="L156" s="81" t="s">
        <v>152</v>
      </c>
      <c r="M156" s="81" t="s">
        <v>152</v>
      </c>
      <c r="N156" s="81" t="s">
        <v>152</v>
      </c>
      <c r="O156" s="81" t="s">
        <v>152</v>
      </c>
      <c r="P156" s="81" t="s">
        <v>152</v>
      </c>
      <c r="Q156" s="81" t="s">
        <v>152</v>
      </c>
      <c r="R156" s="98"/>
    </row>
    <row r="157" spans="1:18">
      <c r="A157" s="179">
        <v>4</v>
      </c>
      <c r="B157" s="74" t="s">
        <v>505</v>
      </c>
      <c r="C157" s="75" t="s">
        <v>151</v>
      </c>
      <c r="D157" s="180">
        <v>4.7</v>
      </c>
      <c r="E157" s="180">
        <v>2.2999999999999998</v>
      </c>
      <c r="F157" s="181">
        <v>2.6</v>
      </c>
      <c r="G157" s="180">
        <f>D157*E157</f>
        <v>10.809999999999999</v>
      </c>
      <c r="H157" s="48" t="s">
        <v>152</v>
      </c>
      <c r="I157" s="48" t="s">
        <v>152</v>
      </c>
      <c r="J157" s="48" t="s">
        <v>152</v>
      </c>
      <c r="K157" s="82" t="s">
        <v>506</v>
      </c>
      <c r="L157" s="81" t="s">
        <v>152</v>
      </c>
      <c r="M157" s="81" t="s">
        <v>152</v>
      </c>
      <c r="N157" s="81" t="s">
        <v>152</v>
      </c>
      <c r="O157" s="81" t="s">
        <v>152</v>
      </c>
      <c r="P157" s="81" t="s">
        <v>152</v>
      </c>
      <c r="Q157" s="81" t="s">
        <v>152</v>
      </c>
      <c r="R157" s="98"/>
    </row>
    <row r="158" spans="1:18">
      <c r="A158" s="179">
        <v>4</v>
      </c>
      <c r="B158" s="74" t="s">
        <v>507</v>
      </c>
      <c r="C158" s="75" t="s">
        <v>151</v>
      </c>
      <c r="D158" s="180" t="s">
        <v>152</v>
      </c>
      <c r="E158" s="180" t="s">
        <v>152</v>
      </c>
      <c r="F158" s="181">
        <v>2.6</v>
      </c>
      <c r="G158" s="180">
        <v>17.2</v>
      </c>
      <c r="H158" s="48" t="s">
        <v>152</v>
      </c>
      <c r="I158" s="48" t="s">
        <v>152</v>
      </c>
      <c r="J158" s="48">
        <v>4</v>
      </c>
      <c r="K158" s="82" t="s">
        <v>508</v>
      </c>
      <c r="L158" s="81" t="s">
        <v>152</v>
      </c>
      <c r="M158" s="81" t="s">
        <v>152</v>
      </c>
      <c r="N158" s="81" t="s">
        <v>152</v>
      </c>
      <c r="O158" s="81" t="s">
        <v>152</v>
      </c>
      <c r="P158" s="81" t="s">
        <v>152</v>
      </c>
      <c r="Q158" s="81" t="s">
        <v>152</v>
      </c>
      <c r="R158" s="98"/>
    </row>
    <row r="159" spans="1:18">
      <c r="A159" s="179">
        <v>4</v>
      </c>
      <c r="B159" s="74" t="s">
        <v>509</v>
      </c>
      <c r="C159" s="75" t="s">
        <v>151</v>
      </c>
      <c r="D159" s="180" t="s">
        <v>152</v>
      </c>
      <c r="E159" s="180" t="s">
        <v>152</v>
      </c>
      <c r="F159" s="181">
        <v>2.6</v>
      </c>
      <c r="G159" s="180">
        <v>11.3</v>
      </c>
      <c r="H159" s="48" t="s">
        <v>152</v>
      </c>
      <c r="I159" s="48" t="s">
        <v>152</v>
      </c>
      <c r="J159" s="48" t="s">
        <v>152</v>
      </c>
      <c r="K159" s="82" t="s">
        <v>510</v>
      </c>
      <c r="L159" s="81" t="s">
        <v>152</v>
      </c>
      <c r="M159" s="81" t="s">
        <v>152</v>
      </c>
      <c r="N159" s="81" t="s">
        <v>152</v>
      </c>
      <c r="O159" s="81" t="s">
        <v>152</v>
      </c>
      <c r="P159" s="81" t="s">
        <v>152</v>
      </c>
      <c r="Q159" s="81" t="s">
        <v>152</v>
      </c>
      <c r="R159" s="98"/>
    </row>
    <row r="160" spans="1:18">
      <c r="A160" s="179">
        <v>4</v>
      </c>
      <c r="B160" s="74" t="s">
        <v>511</v>
      </c>
      <c r="C160" s="75" t="s">
        <v>151</v>
      </c>
      <c r="D160" s="48" t="s">
        <v>152</v>
      </c>
      <c r="E160" s="48" t="s">
        <v>152</v>
      </c>
      <c r="F160" s="181">
        <v>2.6</v>
      </c>
      <c r="G160" s="180">
        <v>77.75</v>
      </c>
      <c r="H160" s="48" t="s">
        <v>152</v>
      </c>
      <c r="I160" s="48">
        <f>2.46*1.5</f>
        <v>3.69</v>
      </c>
      <c r="J160" s="48">
        <v>17</v>
      </c>
      <c r="K160" s="82" t="s">
        <v>512</v>
      </c>
      <c r="L160" s="81" t="s">
        <v>152</v>
      </c>
      <c r="M160" s="81" t="s">
        <v>152</v>
      </c>
      <c r="N160" s="81" t="s">
        <v>152</v>
      </c>
      <c r="O160" s="81" t="s">
        <v>152</v>
      </c>
      <c r="P160" s="81" t="s">
        <v>152</v>
      </c>
      <c r="Q160" s="81" t="s">
        <v>152</v>
      </c>
      <c r="R160" s="98"/>
    </row>
    <row r="161" spans="1:18" ht="17.25" customHeight="1">
      <c r="A161" s="179">
        <v>4</v>
      </c>
      <c r="B161" s="74" t="s">
        <v>513</v>
      </c>
      <c r="C161" s="75" t="s">
        <v>151</v>
      </c>
      <c r="D161" s="180" t="s">
        <v>152</v>
      </c>
      <c r="E161" s="180" t="s">
        <v>152</v>
      </c>
      <c r="F161" s="181">
        <v>2.6</v>
      </c>
      <c r="G161" s="180">
        <v>64.84</v>
      </c>
      <c r="H161" s="48" t="s">
        <v>152</v>
      </c>
      <c r="I161" s="48">
        <f>5.8*1.5</f>
        <v>8.6999999999999993</v>
      </c>
      <c r="J161" s="48">
        <v>9</v>
      </c>
      <c r="K161" s="82" t="s">
        <v>514</v>
      </c>
      <c r="L161" s="81" t="s">
        <v>152</v>
      </c>
      <c r="M161" s="81" t="s">
        <v>152</v>
      </c>
      <c r="N161" s="81" t="s">
        <v>152</v>
      </c>
      <c r="O161" s="81" t="s">
        <v>152</v>
      </c>
      <c r="P161" s="81" t="s">
        <v>152</v>
      </c>
      <c r="Q161" s="81" t="s">
        <v>152</v>
      </c>
      <c r="R161" s="98"/>
    </row>
    <row r="162" spans="1:18">
      <c r="A162" s="179">
        <v>4</v>
      </c>
      <c r="B162" s="74" t="s">
        <v>515</v>
      </c>
      <c r="C162" s="75" t="s">
        <v>151</v>
      </c>
      <c r="D162" s="180">
        <v>3.95</v>
      </c>
      <c r="E162" s="180">
        <v>3.1</v>
      </c>
      <c r="F162" s="181">
        <v>2.6</v>
      </c>
      <c r="G162" s="180">
        <f>D162*E162</f>
        <v>12.245000000000001</v>
      </c>
      <c r="H162" s="48" t="s">
        <v>152</v>
      </c>
      <c r="I162" s="48">
        <f>3.95*1.5</f>
        <v>5.9250000000000007</v>
      </c>
      <c r="J162" s="48">
        <v>1</v>
      </c>
      <c r="K162" s="82" t="s">
        <v>190</v>
      </c>
      <c r="L162" s="81" t="s">
        <v>152</v>
      </c>
      <c r="M162" s="81" t="s">
        <v>152</v>
      </c>
      <c r="N162" s="81" t="s">
        <v>152</v>
      </c>
      <c r="O162" s="81" t="s">
        <v>152</v>
      </c>
      <c r="P162" s="81" t="s">
        <v>152</v>
      </c>
      <c r="Q162" s="81" t="s">
        <v>152</v>
      </c>
      <c r="R162" s="98"/>
    </row>
    <row r="163" spans="1:18" ht="15.75" customHeight="1">
      <c r="A163" s="179">
        <v>4</v>
      </c>
      <c r="B163" s="74" t="s">
        <v>516</v>
      </c>
      <c r="C163" s="75" t="s">
        <v>151</v>
      </c>
      <c r="D163" s="180" t="s">
        <v>152</v>
      </c>
      <c r="E163" s="180" t="s">
        <v>152</v>
      </c>
      <c r="F163" s="181">
        <v>2.6</v>
      </c>
      <c r="G163" s="180">
        <v>16</v>
      </c>
      <c r="H163" s="48" t="s">
        <v>152</v>
      </c>
      <c r="I163" s="48" t="s">
        <v>152</v>
      </c>
      <c r="J163" s="48" t="s">
        <v>152</v>
      </c>
      <c r="K163" s="82" t="s">
        <v>517</v>
      </c>
      <c r="L163" s="81" t="s">
        <v>152</v>
      </c>
      <c r="M163" s="81" t="s">
        <v>152</v>
      </c>
      <c r="N163" s="81" t="s">
        <v>152</v>
      </c>
      <c r="O163" s="81" t="s">
        <v>152</v>
      </c>
      <c r="P163" s="81" t="s">
        <v>152</v>
      </c>
      <c r="Q163" s="81" t="s">
        <v>152</v>
      </c>
      <c r="R163" s="98"/>
    </row>
    <row r="164" spans="1:18">
      <c r="A164" s="179">
        <v>4</v>
      </c>
      <c r="B164" s="74" t="s">
        <v>518</v>
      </c>
      <c r="C164" s="75" t="s">
        <v>151</v>
      </c>
      <c r="D164" s="180" t="s">
        <v>152</v>
      </c>
      <c r="E164" s="180" t="s">
        <v>152</v>
      </c>
      <c r="F164" s="181">
        <v>2.6</v>
      </c>
      <c r="G164" s="180">
        <v>99.14</v>
      </c>
      <c r="H164" s="48" t="s">
        <v>152</v>
      </c>
      <c r="I164" s="48">
        <f>(3+2.2+5)*1.5</f>
        <v>15.299999999999999</v>
      </c>
      <c r="J164" s="48">
        <v>15</v>
      </c>
      <c r="K164" s="82" t="s">
        <v>519</v>
      </c>
      <c r="L164" s="81" t="s">
        <v>152</v>
      </c>
      <c r="M164" s="81" t="s">
        <v>152</v>
      </c>
      <c r="N164" s="81" t="s">
        <v>152</v>
      </c>
      <c r="O164" s="81" t="s">
        <v>152</v>
      </c>
      <c r="P164" s="81" t="s">
        <v>152</v>
      </c>
      <c r="Q164" s="81" t="s">
        <v>152</v>
      </c>
      <c r="R164" s="98"/>
    </row>
    <row r="165" spans="1:18">
      <c r="A165" s="179">
        <v>4</v>
      </c>
      <c r="B165" s="74" t="s">
        <v>224</v>
      </c>
      <c r="C165" s="75" t="s">
        <v>151</v>
      </c>
      <c r="D165" s="180">
        <v>3</v>
      </c>
      <c r="E165" s="180">
        <v>3</v>
      </c>
      <c r="F165" s="181">
        <v>2.6</v>
      </c>
      <c r="G165" s="180">
        <v>9</v>
      </c>
      <c r="H165" s="48" t="s">
        <v>152</v>
      </c>
      <c r="I165" s="48">
        <f>(3+3)*1.5</f>
        <v>9</v>
      </c>
      <c r="J165" s="48">
        <v>1</v>
      </c>
      <c r="K165" s="82" t="s">
        <v>152</v>
      </c>
      <c r="L165" s="81" t="s">
        <v>152</v>
      </c>
      <c r="M165" s="81" t="s">
        <v>152</v>
      </c>
      <c r="N165" s="81" t="s">
        <v>152</v>
      </c>
      <c r="O165" s="81" t="s">
        <v>152</v>
      </c>
      <c r="P165" s="81" t="s">
        <v>152</v>
      </c>
      <c r="Q165" s="81" t="s">
        <v>152</v>
      </c>
      <c r="R165" s="98"/>
    </row>
    <row r="166" spans="1:18">
      <c r="A166" s="179">
        <v>4</v>
      </c>
      <c r="B166" s="74" t="s">
        <v>520</v>
      </c>
      <c r="C166" s="75" t="s">
        <v>151</v>
      </c>
      <c r="D166" s="180">
        <v>3</v>
      </c>
      <c r="E166" s="180">
        <v>3</v>
      </c>
      <c r="F166" s="181">
        <v>2.6</v>
      </c>
      <c r="G166" s="180">
        <v>9</v>
      </c>
      <c r="H166" s="48" t="s">
        <v>152</v>
      </c>
      <c r="I166" s="48">
        <f>3*1.5</f>
        <v>4.5</v>
      </c>
      <c r="J166" s="48">
        <v>1</v>
      </c>
      <c r="K166" s="82" t="s">
        <v>521</v>
      </c>
      <c r="L166" s="81" t="s">
        <v>152</v>
      </c>
      <c r="M166" s="81" t="s">
        <v>152</v>
      </c>
      <c r="N166" s="81" t="s">
        <v>152</v>
      </c>
      <c r="O166" s="81" t="s">
        <v>152</v>
      </c>
      <c r="P166" s="81" t="s">
        <v>152</v>
      </c>
      <c r="Q166" s="81" t="s">
        <v>152</v>
      </c>
      <c r="R166" s="98"/>
    </row>
    <row r="167" spans="1:18">
      <c r="A167" s="179">
        <v>4</v>
      </c>
      <c r="B167" s="74" t="s">
        <v>522</v>
      </c>
      <c r="C167" s="75" t="s">
        <v>151</v>
      </c>
      <c r="D167" s="180" t="s">
        <v>152</v>
      </c>
      <c r="E167" s="180" t="s">
        <v>152</v>
      </c>
      <c r="F167" s="181">
        <v>2.6</v>
      </c>
      <c r="G167" s="180">
        <f>153.4+76.5</f>
        <v>229.9</v>
      </c>
      <c r="H167" s="48" t="s">
        <v>152</v>
      </c>
      <c r="I167" s="48">
        <f>12.9*1.5</f>
        <v>19.350000000000001</v>
      </c>
      <c r="J167" s="48">
        <v>156</v>
      </c>
      <c r="K167" s="82" t="s">
        <v>523</v>
      </c>
      <c r="L167" s="81" t="s">
        <v>152</v>
      </c>
      <c r="M167" s="81" t="s">
        <v>152</v>
      </c>
      <c r="N167" s="81" t="s">
        <v>152</v>
      </c>
      <c r="O167" s="81" t="s">
        <v>152</v>
      </c>
      <c r="P167" s="81" t="s">
        <v>152</v>
      </c>
      <c r="Q167" s="81" t="s">
        <v>152</v>
      </c>
      <c r="R167" s="98"/>
    </row>
    <row r="168" spans="1:18">
      <c r="A168" s="179">
        <v>4</v>
      </c>
      <c r="B168" s="74" t="s">
        <v>524</v>
      </c>
      <c r="C168" s="75" t="s">
        <v>151</v>
      </c>
      <c r="D168" s="180">
        <v>9.3000000000000007</v>
      </c>
      <c r="E168" s="180">
        <v>2.4</v>
      </c>
      <c r="F168" s="181">
        <v>2.6</v>
      </c>
      <c r="G168" s="180">
        <f>D168*E168</f>
        <v>22.32</v>
      </c>
      <c r="H168" s="48" t="s">
        <v>152</v>
      </c>
      <c r="I168" s="48" t="s">
        <v>152</v>
      </c>
      <c r="J168" s="48" t="s">
        <v>152</v>
      </c>
      <c r="K168" s="82" t="s">
        <v>152</v>
      </c>
      <c r="L168" s="81" t="s">
        <v>152</v>
      </c>
      <c r="M168" s="81" t="s">
        <v>152</v>
      </c>
      <c r="N168" s="81" t="s">
        <v>152</v>
      </c>
      <c r="O168" s="81" t="s">
        <v>152</v>
      </c>
      <c r="P168" s="81" t="s">
        <v>152</v>
      </c>
      <c r="Q168" s="81" t="s">
        <v>152</v>
      </c>
      <c r="R168" s="98"/>
    </row>
    <row r="169" spans="1:18">
      <c r="A169" s="179">
        <v>4</v>
      </c>
      <c r="B169" s="74" t="s">
        <v>525</v>
      </c>
      <c r="C169" s="75" t="s">
        <v>151</v>
      </c>
      <c r="D169" s="180" t="s">
        <v>152</v>
      </c>
      <c r="E169" s="180" t="s">
        <v>152</v>
      </c>
      <c r="F169" s="181">
        <v>2.6</v>
      </c>
      <c r="G169" s="180">
        <v>75.5</v>
      </c>
      <c r="H169" s="48" t="s">
        <v>152</v>
      </c>
      <c r="I169" s="48">
        <f>(5.43+13.4)*1.5</f>
        <v>28.244999999999997</v>
      </c>
      <c r="J169" s="48">
        <v>10</v>
      </c>
      <c r="K169" s="82" t="s">
        <v>526</v>
      </c>
      <c r="L169" s="81" t="s">
        <v>152</v>
      </c>
      <c r="M169" s="81" t="s">
        <v>152</v>
      </c>
      <c r="N169" s="81" t="s">
        <v>152</v>
      </c>
      <c r="O169" s="81" t="s">
        <v>152</v>
      </c>
      <c r="P169" s="81" t="s">
        <v>152</v>
      </c>
      <c r="Q169" s="81" t="s">
        <v>152</v>
      </c>
      <c r="R169" s="98"/>
    </row>
    <row r="170" spans="1:18">
      <c r="A170" s="179">
        <v>4</v>
      </c>
      <c r="B170" s="74" t="s">
        <v>527</v>
      </c>
      <c r="C170" s="75" t="s">
        <v>151</v>
      </c>
      <c r="D170" s="180" t="s">
        <v>152</v>
      </c>
      <c r="E170" s="180" t="s">
        <v>152</v>
      </c>
      <c r="F170" s="181">
        <v>2.6</v>
      </c>
      <c r="G170" s="180">
        <v>3.6</v>
      </c>
      <c r="H170" s="48" t="s">
        <v>152</v>
      </c>
      <c r="I170" s="48" t="s">
        <v>152</v>
      </c>
      <c r="J170" s="48" t="s">
        <v>152</v>
      </c>
      <c r="K170" s="82" t="s">
        <v>152</v>
      </c>
      <c r="L170" s="81" t="s">
        <v>152</v>
      </c>
      <c r="M170" s="81" t="s">
        <v>152</v>
      </c>
      <c r="N170" s="81" t="s">
        <v>152</v>
      </c>
      <c r="O170" s="81" t="s">
        <v>152</v>
      </c>
      <c r="P170" s="81" t="s">
        <v>152</v>
      </c>
      <c r="Q170" s="81" t="s">
        <v>152</v>
      </c>
      <c r="R170" s="98"/>
    </row>
    <row r="171" spans="1:18">
      <c r="A171" s="179">
        <v>4</v>
      </c>
      <c r="B171" s="74" t="s">
        <v>528</v>
      </c>
      <c r="C171" s="75" t="s">
        <v>166</v>
      </c>
      <c r="D171" s="180" t="s">
        <v>152</v>
      </c>
      <c r="E171" s="180" t="s">
        <v>152</v>
      </c>
      <c r="F171" s="181">
        <v>2.6</v>
      </c>
      <c r="G171" s="180">
        <v>1.8</v>
      </c>
      <c r="H171" s="48" t="s">
        <v>152</v>
      </c>
      <c r="I171" s="48" t="s">
        <v>152</v>
      </c>
      <c r="J171" s="48" t="s">
        <v>152</v>
      </c>
      <c r="K171" s="82" t="s">
        <v>152</v>
      </c>
      <c r="L171" s="81" t="s">
        <v>152</v>
      </c>
      <c r="M171" s="81" t="s">
        <v>152</v>
      </c>
      <c r="N171" s="81" t="s">
        <v>152</v>
      </c>
      <c r="O171" s="81" t="s">
        <v>152</v>
      </c>
      <c r="P171" s="81" t="s">
        <v>152</v>
      </c>
      <c r="Q171" s="81" t="s">
        <v>152</v>
      </c>
      <c r="R171" s="98"/>
    </row>
    <row r="172" spans="1:18">
      <c r="A172" s="179">
        <v>4</v>
      </c>
      <c r="B172" s="74" t="s">
        <v>529</v>
      </c>
      <c r="C172" s="75" t="s">
        <v>166</v>
      </c>
      <c r="D172" s="180" t="s">
        <v>152</v>
      </c>
      <c r="E172" s="180" t="s">
        <v>152</v>
      </c>
      <c r="F172" s="181">
        <v>2.6</v>
      </c>
      <c r="G172" s="180">
        <v>1.8</v>
      </c>
      <c r="H172" s="48" t="s">
        <v>152</v>
      </c>
      <c r="I172" s="48" t="s">
        <v>152</v>
      </c>
      <c r="J172" s="48" t="s">
        <v>152</v>
      </c>
      <c r="K172" s="82" t="s">
        <v>152</v>
      </c>
      <c r="L172" s="81" t="s">
        <v>152</v>
      </c>
      <c r="M172" s="81" t="s">
        <v>152</v>
      </c>
      <c r="N172" s="81" t="s">
        <v>152</v>
      </c>
      <c r="O172" s="81" t="s">
        <v>152</v>
      </c>
      <c r="P172" s="81" t="s">
        <v>152</v>
      </c>
      <c r="Q172" s="81" t="s">
        <v>152</v>
      </c>
      <c r="R172" s="98"/>
    </row>
    <row r="173" spans="1:18">
      <c r="A173" s="179">
        <v>4</v>
      </c>
      <c r="B173" s="74" t="s">
        <v>530</v>
      </c>
      <c r="C173" s="75" t="s">
        <v>172</v>
      </c>
      <c r="D173" s="180" t="s">
        <v>152</v>
      </c>
      <c r="E173" s="180" t="s">
        <v>152</v>
      </c>
      <c r="F173" s="181">
        <v>2.6</v>
      </c>
      <c r="G173" s="180">
        <v>3.6</v>
      </c>
      <c r="H173" s="48" t="s">
        <v>152</v>
      </c>
      <c r="I173" s="48" t="s">
        <v>152</v>
      </c>
      <c r="J173" s="48" t="s">
        <v>152</v>
      </c>
      <c r="K173" s="82" t="s">
        <v>152</v>
      </c>
      <c r="L173" s="81" t="s">
        <v>152</v>
      </c>
      <c r="M173" s="81" t="s">
        <v>152</v>
      </c>
      <c r="N173" s="81" t="s">
        <v>152</v>
      </c>
      <c r="O173" s="81" t="s">
        <v>152</v>
      </c>
      <c r="P173" s="81" t="s">
        <v>152</v>
      </c>
      <c r="Q173" s="81" t="s">
        <v>152</v>
      </c>
      <c r="R173" s="98"/>
    </row>
    <row r="174" spans="1:18">
      <c r="A174" s="179">
        <v>4</v>
      </c>
      <c r="B174" s="74" t="s">
        <v>211</v>
      </c>
      <c r="C174" s="75" t="s">
        <v>166</v>
      </c>
      <c r="D174" s="180" t="s">
        <v>152</v>
      </c>
      <c r="E174" s="180" t="s">
        <v>152</v>
      </c>
      <c r="F174" s="181">
        <v>2.6</v>
      </c>
      <c r="G174" s="180">
        <v>12.51</v>
      </c>
      <c r="H174" s="48" t="s">
        <v>152</v>
      </c>
      <c r="I174" s="48">
        <v>1.98</v>
      </c>
      <c r="J174" s="48" t="s">
        <v>152</v>
      </c>
      <c r="K174" s="82" t="s">
        <v>152</v>
      </c>
      <c r="L174" s="81" t="s">
        <v>152</v>
      </c>
      <c r="M174" s="81" t="s">
        <v>152</v>
      </c>
      <c r="N174" s="81" t="s">
        <v>152</v>
      </c>
      <c r="O174" s="81" t="s">
        <v>152</v>
      </c>
      <c r="P174" s="81" t="s">
        <v>152</v>
      </c>
      <c r="Q174" s="81" t="s">
        <v>152</v>
      </c>
      <c r="R174" s="98"/>
    </row>
    <row r="175" spans="1:18">
      <c r="A175" s="179">
        <v>4</v>
      </c>
      <c r="B175" s="74" t="s">
        <v>531</v>
      </c>
      <c r="C175" s="75" t="s">
        <v>166</v>
      </c>
      <c r="D175" s="180" t="s">
        <v>152</v>
      </c>
      <c r="E175" s="180" t="s">
        <v>152</v>
      </c>
      <c r="F175" s="181">
        <v>2.6</v>
      </c>
      <c r="G175" s="180">
        <v>12.51</v>
      </c>
      <c r="H175" s="48" t="s">
        <v>152</v>
      </c>
      <c r="I175" s="48">
        <v>2</v>
      </c>
      <c r="J175" s="48" t="s">
        <v>152</v>
      </c>
      <c r="K175" s="82" t="s">
        <v>152</v>
      </c>
      <c r="L175" s="81" t="s">
        <v>152</v>
      </c>
      <c r="M175" s="81" t="s">
        <v>152</v>
      </c>
      <c r="N175" s="81" t="s">
        <v>152</v>
      </c>
      <c r="O175" s="81" t="s">
        <v>152</v>
      </c>
      <c r="P175" s="81" t="s">
        <v>152</v>
      </c>
      <c r="Q175" s="81" t="s">
        <v>152</v>
      </c>
      <c r="R175" s="98"/>
    </row>
    <row r="176" spans="1:18">
      <c r="A176" s="179">
        <v>4</v>
      </c>
      <c r="B176" s="74" t="s">
        <v>532</v>
      </c>
      <c r="C176" s="75" t="s">
        <v>166</v>
      </c>
      <c r="D176" s="180" t="s">
        <v>152</v>
      </c>
      <c r="E176" s="180" t="s">
        <v>152</v>
      </c>
      <c r="F176" s="181">
        <v>2.6</v>
      </c>
      <c r="G176" s="180">
        <v>5.12</v>
      </c>
      <c r="H176" s="48" t="s">
        <v>152</v>
      </c>
      <c r="I176" s="48">
        <v>2.16</v>
      </c>
      <c r="J176" s="48" t="s">
        <v>152</v>
      </c>
      <c r="K176" s="82" t="s">
        <v>152</v>
      </c>
      <c r="L176" s="81" t="s">
        <v>152</v>
      </c>
      <c r="M176" s="81" t="s">
        <v>152</v>
      </c>
      <c r="N176" s="81" t="s">
        <v>152</v>
      </c>
      <c r="O176" s="81" t="s">
        <v>152</v>
      </c>
      <c r="P176" s="81" t="s">
        <v>152</v>
      </c>
      <c r="Q176" s="81" t="s">
        <v>152</v>
      </c>
      <c r="R176" s="98"/>
    </row>
    <row r="177" spans="1:18">
      <c r="A177" s="179">
        <v>4</v>
      </c>
      <c r="B177" s="74" t="s">
        <v>219</v>
      </c>
      <c r="C177" s="75" t="s">
        <v>172</v>
      </c>
      <c r="D177" s="180" t="s">
        <v>152</v>
      </c>
      <c r="E177" s="180" t="s">
        <v>152</v>
      </c>
      <c r="F177" s="181">
        <v>2.6</v>
      </c>
      <c r="G177" s="180">
        <v>19.8</v>
      </c>
      <c r="H177" s="48" t="s">
        <v>152</v>
      </c>
      <c r="I177" s="48" t="s">
        <v>152</v>
      </c>
      <c r="J177" s="48" t="s">
        <v>152</v>
      </c>
      <c r="K177" s="82" t="s">
        <v>152</v>
      </c>
      <c r="L177" s="81" t="s">
        <v>152</v>
      </c>
      <c r="M177" s="81" t="s">
        <v>152</v>
      </c>
      <c r="N177" s="81" t="s">
        <v>152</v>
      </c>
      <c r="O177" s="81" t="s">
        <v>152</v>
      </c>
      <c r="P177" s="81" t="s">
        <v>152</v>
      </c>
      <c r="Q177" s="81" t="s">
        <v>152</v>
      </c>
      <c r="R177" s="98"/>
    </row>
    <row r="178" spans="1:18">
      <c r="A178" s="179">
        <v>4</v>
      </c>
      <c r="B178" s="74" t="s">
        <v>328</v>
      </c>
      <c r="C178" s="75" t="s">
        <v>172</v>
      </c>
      <c r="D178" s="180" t="s">
        <v>152</v>
      </c>
      <c r="E178" s="180" t="s">
        <v>152</v>
      </c>
      <c r="F178" s="181">
        <v>2.6</v>
      </c>
      <c r="G178" s="180">
        <v>157</v>
      </c>
      <c r="H178" s="48" t="s">
        <v>152</v>
      </c>
      <c r="I178" s="48">
        <f>(4.95+4.9)*1.5</f>
        <v>14.775000000000002</v>
      </c>
      <c r="J178" s="48" t="s">
        <v>152</v>
      </c>
      <c r="K178" s="82" t="s">
        <v>152</v>
      </c>
      <c r="L178" s="81" t="s">
        <v>152</v>
      </c>
      <c r="M178" s="81" t="s">
        <v>152</v>
      </c>
      <c r="N178" s="81" t="s">
        <v>152</v>
      </c>
      <c r="O178" s="81" t="s">
        <v>152</v>
      </c>
      <c r="P178" s="81" t="s">
        <v>152</v>
      </c>
      <c r="Q178" s="81" t="s">
        <v>152</v>
      </c>
      <c r="R178" s="98"/>
    </row>
    <row r="179" spans="1:18">
      <c r="A179" s="179">
        <v>4</v>
      </c>
      <c r="B179" s="74" t="s">
        <v>218</v>
      </c>
      <c r="C179" s="75" t="s">
        <v>172</v>
      </c>
      <c r="D179" s="180" t="s">
        <v>152</v>
      </c>
      <c r="E179" s="180" t="s">
        <v>152</v>
      </c>
      <c r="F179" s="181">
        <v>2.6</v>
      </c>
      <c r="G179" s="180">
        <v>19.8</v>
      </c>
      <c r="H179" s="48" t="s">
        <v>152</v>
      </c>
      <c r="I179" s="48" t="s">
        <v>152</v>
      </c>
      <c r="J179" s="48" t="s">
        <v>152</v>
      </c>
      <c r="K179" s="82" t="s">
        <v>152</v>
      </c>
      <c r="L179" s="81" t="s">
        <v>152</v>
      </c>
      <c r="M179" s="81" t="s">
        <v>152</v>
      </c>
      <c r="N179" s="81" t="s">
        <v>152</v>
      </c>
      <c r="O179" s="81" t="s">
        <v>152</v>
      </c>
      <c r="P179" s="81" t="s">
        <v>152</v>
      </c>
      <c r="Q179" s="81" t="s">
        <v>152</v>
      </c>
      <c r="R179" s="98"/>
    </row>
    <row r="180" spans="1:18">
      <c r="A180" s="179">
        <v>4</v>
      </c>
      <c r="B180" s="74" t="s">
        <v>220</v>
      </c>
      <c r="C180" s="75" t="s">
        <v>166</v>
      </c>
      <c r="D180" s="180" t="s">
        <v>152</v>
      </c>
      <c r="E180" s="180" t="s">
        <v>152</v>
      </c>
      <c r="F180" s="181">
        <v>2.6</v>
      </c>
      <c r="G180" s="180">
        <v>12.51</v>
      </c>
      <c r="H180" s="48" t="s">
        <v>152</v>
      </c>
      <c r="I180" s="48">
        <v>1.98</v>
      </c>
      <c r="J180" s="48" t="s">
        <v>152</v>
      </c>
      <c r="K180" s="82" t="s">
        <v>152</v>
      </c>
      <c r="L180" s="81" t="s">
        <v>152</v>
      </c>
      <c r="M180" s="81" t="s">
        <v>152</v>
      </c>
      <c r="N180" s="81" t="s">
        <v>152</v>
      </c>
      <c r="O180" s="81" t="s">
        <v>152</v>
      </c>
      <c r="P180" s="81" t="s">
        <v>152</v>
      </c>
      <c r="Q180" s="81" t="s">
        <v>152</v>
      </c>
      <c r="R180" s="98"/>
    </row>
    <row r="181" spans="1:18">
      <c r="A181" s="179">
        <v>4</v>
      </c>
      <c r="B181" s="74" t="s">
        <v>533</v>
      </c>
      <c r="C181" s="75" t="s">
        <v>166</v>
      </c>
      <c r="D181" s="180" t="s">
        <v>152</v>
      </c>
      <c r="E181" s="180" t="s">
        <v>152</v>
      </c>
      <c r="F181" s="181">
        <v>2.6</v>
      </c>
      <c r="G181" s="180">
        <v>12.51</v>
      </c>
      <c r="H181" s="48" t="s">
        <v>152</v>
      </c>
      <c r="I181" s="48">
        <v>2</v>
      </c>
      <c r="J181" s="48" t="s">
        <v>152</v>
      </c>
      <c r="K181" s="82" t="s">
        <v>152</v>
      </c>
      <c r="L181" s="81" t="s">
        <v>152</v>
      </c>
      <c r="M181" s="81" t="s">
        <v>152</v>
      </c>
      <c r="N181" s="81" t="s">
        <v>152</v>
      </c>
      <c r="O181" s="81" t="s">
        <v>152</v>
      </c>
      <c r="P181" s="81" t="s">
        <v>152</v>
      </c>
      <c r="Q181" s="81" t="s">
        <v>152</v>
      </c>
      <c r="R181" s="98"/>
    </row>
    <row r="182" spans="1:18">
      <c r="A182" s="179">
        <v>4</v>
      </c>
      <c r="B182" s="74" t="s">
        <v>221</v>
      </c>
      <c r="C182" s="75" t="s">
        <v>166</v>
      </c>
      <c r="D182" s="180" t="s">
        <v>152</v>
      </c>
      <c r="E182" s="180" t="s">
        <v>152</v>
      </c>
      <c r="F182" s="181">
        <v>2.6</v>
      </c>
      <c r="G182" s="180">
        <v>5.12</v>
      </c>
      <c r="H182" s="48" t="s">
        <v>152</v>
      </c>
      <c r="I182" s="48">
        <v>2.16</v>
      </c>
      <c r="J182" s="48" t="s">
        <v>152</v>
      </c>
      <c r="K182" s="82" t="s">
        <v>152</v>
      </c>
      <c r="L182" s="81" t="s">
        <v>152</v>
      </c>
      <c r="M182" s="81" t="s">
        <v>152</v>
      </c>
      <c r="N182" s="81" t="s">
        <v>152</v>
      </c>
      <c r="O182" s="81" t="s">
        <v>152</v>
      </c>
      <c r="P182" s="81" t="s">
        <v>152</v>
      </c>
      <c r="Q182" s="81" t="s">
        <v>152</v>
      </c>
      <c r="R182" s="98"/>
    </row>
    <row r="183" spans="1:18">
      <c r="A183" s="179">
        <v>4</v>
      </c>
      <c r="B183" s="74" t="s">
        <v>534</v>
      </c>
      <c r="C183" s="75" t="s">
        <v>172</v>
      </c>
      <c r="D183" s="180" t="s">
        <v>152</v>
      </c>
      <c r="E183" s="180" t="s">
        <v>152</v>
      </c>
      <c r="F183" s="181">
        <v>2.6</v>
      </c>
      <c r="G183" s="180">
        <v>22.97</v>
      </c>
      <c r="H183" s="48" t="s">
        <v>152</v>
      </c>
      <c r="I183" s="48" t="s">
        <v>152</v>
      </c>
      <c r="J183" s="48" t="s">
        <v>152</v>
      </c>
      <c r="K183" s="82" t="s">
        <v>152</v>
      </c>
      <c r="L183" s="81" t="s">
        <v>152</v>
      </c>
      <c r="M183" s="81" t="s">
        <v>152</v>
      </c>
      <c r="N183" s="81" t="s">
        <v>152</v>
      </c>
      <c r="O183" s="81" t="s">
        <v>152</v>
      </c>
      <c r="P183" s="81" t="s">
        <v>152</v>
      </c>
      <c r="Q183" s="81" t="s">
        <v>152</v>
      </c>
      <c r="R183" s="98"/>
    </row>
    <row r="184" spans="1:18">
      <c r="A184" s="179">
        <v>4</v>
      </c>
      <c r="B184" s="74" t="s">
        <v>228</v>
      </c>
      <c r="C184" s="75" t="s">
        <v>172</v>
      </c>
      <c r="D184" s="180" t="s">
        <v>152</v>
      </c>
      <c r="E184" s="180" t="s">
        <v>152</v>
      </c>
      <c r="F184" s="181">
        <v>2.6</v>
      </c>
      <c r="G184" s="180">
        <v>26.99</v>
      </c>
      <c r="H184" s="48" t="s">
        <v>152</v>
      </c>
      <c r="I184" s="48" t="s">
        <v>152</v>
      </c>
      <c r="J184" s="48" t="s">
        <v>152</v>
      </c>
      <c r="K184" s="82" t="s">
        <v>535</v>
      </c>
      <c r="L184" s="81" t="s">
        <v>152</v>
      </c>
      <c r="M184" s="81" t="s">
        <v>152</v>
      </c>
      <c r="N184" s="81" t="s">
        <v>152</v>
      </c>
      <c r="O184" s="81" t="s">
        <v>152</v>
      </c>
      <c r="P184" s="81" t="s">
        <v>152</v>
      </c>
      <c r="Q184" s="81" t="s">
        <v>152</v>
      </c>
      <c r="R184" s="98"/>
    </row>
    <row r="185" spans="1:18">
      <c r="A185" s="179">
        <v>4</v>
      </c>
      <c r="B185" s="74" t="s">
        <v>536</v>
      </c>
      <c r="C185" s="75" t="s">
        <v>217</v>
      </c>
      <c r="D185" s="180" t="s">
        <v>152</v>
      </c>
      <c r="E185" s="180" t="s">
        <v>152</v>
      </c>
      <c r="F185" s="181">
        <v>2.6</v>
      </c>
      <c r="G185" s="180">
        <v>10</v>
      </c>
      <c r="H185" s="48" t="s">
        <v>152</v>
      </c>
      <c r="I185" s="48" t="s">
        <v>152</v>
      </c>
      <c r="J185" s="48" t="s">
        <v>152</v>
      </c>
      <c r="K185" s="82" t="s">
        <v>152</v>
      </c>
      <c r="L185" s="81" t="s">
        <v>152</v>
      </c>
      <c r="M185" s="81" t="s">
        <v>152</v>
      </c>
      <c r="N185" s="81" t="s">
        <v>152</v>
      </c>
      <c r="O185" s="81" t="s">
        <v>152</v>
      </c>
      <c r="P185" s="81" t="s">
        <v>152</v>
      </c>
      <c r="Q185" s="81" t="s">
        <v>152</v>
      </c>
      <c r="R185" s="98"/>
    </row>
    <row r="186" spans="1:18">
      <c r="A186" s="179">
        <v>4</v>
      </c>
      <c r="B186" s="74" t="s">
        <v>537</v>
      </c>
      <c r="C186" s="75" t="s">
        <v>224</v>
      </c>
      <c r="D186" s="180" t="s">
        <v>152</v>
      </c>
      <c r="E186" s="180" t="s">
        <v>152</v>
      </c>
      <c r="F186" s="181">
        <v>2.6</v>
      </c>
      <c r="G186" s="180">
        <v>11.5</v>
      </c>
      <c r="H186" s="48" t="s">
        <v>152</v>
      </c>
      <c r="I186" s="48">
        <v>1.85</v>
      </c>
      <c r="J186" s="48" t="s">
        <v>152</v>
      </c>
      <c r="K186" s="82" t="s">
        <v>538</v>
      </c>
      <c r="L186" s="81" t="s">
        <v>152</v>
      </c>
      <c r="M186" s="81" t="s">
        <v>152</v>
      </c>
      <c r="N186" s="81" t="s">
        <v>152</v>
      </c>
      <c r="O186" s="81" t="s">
        <v>152</v>
      </c>
      <c r="P186" s="81" t="s">
        <v>152</v>
      </c>
      <c r="Q186" s="81" t="s">
        <v>152</v>
      </c>
      <c r="R186" s="98"/>
    </row>
    <row r="187" spans="1:18">
      <c r="A187" s="44">
        <v>5</v>
      </c>
      <c r="B187" s="10" t="str">
        <f>UPPER("coordenação L")</f>
        <v>COORDENAÇÃO L</v>
      </c>
      <c r="C187" s="11" t="s">
        <v>151</v>
      </c>
      <c r="D187" s="45">
        <v>3.44</v>
      </c>
      <c r="E187" s="45">
        <v>5.42</v>
      </c>
      <c r="F187" s="46">
        <v>2.6</v>
      </c>
      <c r="G187" s="47">
        <f>E187*D187</f>
        <v>18.6448</v>
      </c>
      <c r="H187" s="48" t="s">
        <v>152</v>
      </c>
      <c r="I187" s="49">
        <v>4.8099999999999996</v>
      </c>
      <c r="J187" s="45">
        <v>0</v>
      </c>
      <c r="K187" s="50" t="s">
        <v>342</v>
      </c>
      <c r="L187" s="54" t="s">
        <v>152</v>
      </c>
      <c r="M187" s="54" t="s">
        <v>152</v>
      </c>
      <c r="N187" s="54" t="s">
        <v>152</v>
      </c>
      <c r="O187" s="54" t="s">
        <v>152</v>
      </c>
      <c r="P187" s="54" t="s">
        <v>152</v>
      </c>
      <c r="Q187" s="54" t="s">
        <v>152</v>
      </c>
      <c r="R187" s="133"/>
    </row>
    <row r="188" spans="1:18">
      <c r="A188" s="44">
        <v>5</v>
      </c>
      <c r="B188" s="10" t="s">
        <v>343</v>
      </c>
      <c r="C188" s="11" t="s">
        <v>157</v>
      </c>
      <c r="D188" s="45">
        <v>3.4</v>
      </c>
      <c r="E188" s="45">
        <v>2.8</v>
      </c>
      <c r="F188" s="46">
        <v>2.6</v>
      </c>
      <c r="G188" s="47">
        <f t="shared" ref="G188:G189" si="7">E188*D188</f>
        <v>9.52</v>
      </c>
      <c r="H188" s="48" t="s">
        <v>152</v>
      </c>
      <c r="I188" s="49" t="s">
        <v>152</v>
      </c>
      <c r="J188" s="45">
        <v>1</v>
      </c>
      <c r="K188" s="50" t="s">
        <v>344</v>
      </c>
      <c r="L188" s="54" t="s">
        <v>152</v>
      </c>
      <c r="M188" s="54" t="s">
        <v>152</v>
      </c>
      <c r="N188" s="54" t="s">
        <v>152</v>
      </c>
      <c r="O188" s="54" t="s">
        <v>152</v>
      </c>
      <c r="P188" s="54" t="s">
        <v>152</v>
      </c>
      <c r="Q188" s="54" t="s">
        <v>152</v>
      </c>
      <c r="R188" s="133"/>
    </row>
    <row r="189" spans="1:18">
      <c r="A189" s="44">
        <v>5</v>
      </c>
      <c r="B189" s="10" t="s">
        <v>345</v>
      </c>
      <c r="C189" s="11" t="s">
        <v>157</v>
      </c>
      <c r="D189" s="45">
        <v>10.43</v>
      </c>
      <c r="E189" s="45">
        <v>1.99</v>
      </c>
      <c r="F189" s="46">
        <v>2.6</v>
      </c>
      <c r="G189" s="47">
        <f t="shared" si="7"/>
        <v>20.755700000000001</v>
      </c>
      <c r="H189" s="48" t="s">
        <v>152</v>
      </c>
      <c r="I189" s="49" t="s">
        <v>152</v>
      </c>
      <c r="J189" s="45">
        <v>0</v>
      </c>
      <c r="K189" s="50" t="s">
        <v>346</v>
      </c>
      <c r="L189" s="54" t="s">
        <v>152</v>
      </c>
      <c r="M189" s="54" t="s">
        <v>152</v>
      </c>
      <c r="N189" s="54" t="s">
        <v>152</v>
      </c>
      <c r="O189" s="54" t="s">
        <v>152</v>
      </c>
      <c r="P189" s="54" t="s">
        <v>152</v>
      </c>
      <c r="Q189" s="54" t="s">
        <v>152</v>
      </c>
      <c r="R189" s="133"/>
    </row>
    <row r="190" spans="1:18">
      <c r="A190" s="210">
        <v>5</v>
      </c>
      <c r="B190" s="212" t="s">
        <v>347</v>
      </c>
      <c r="C190" s="214" t="s">
        <v>348</v>
      </c>
      <c r="D190" s="216">
        <v>4.4400000000000004</v>
      </c>
      <c r="E190" s="216">
        <v>2.7</v>
      </c>
      <c r="F190" s="218">
        <v>2.6</v>
      </c>
      <c r="G190" s="220">
        <f>D190*E190</f>
        <v>11.988000000000001</v>
      </c>
      <c r="H190" s="222" t="s">
        <v>152</v>
      </c>
      <c r="I190" s="224" t="s">
        <v>152</v>
      </c>
      <c r="J190" s="216">
        <v>2</v>
      </c>
      <c r="K190" s="226" t="s">
        <v>349</v>
      </c>
      <c r="L190" s="54" t="s">
        <v>152</v>
      </c>
      <c r="M190" s="54" t="s">
        <v>152</v>
      </c>
      <c r="N190" s="54" t="s">
        <v>152</v>
      </c>
      <c r="O190" s="54" t="s">
        <v>152</v>
      </c>
      <c r="P190" s="54" t="s">
        <v>152</v>
      </c>
      <c r="Q190" s="54" t="s">
        <v>152</v>
      </c>
      <c r="R190" s="133"/>
    </row>
    <row r="191" spans="1:18">
      <c r="A191" s="211"/>
      <c r="B191" s="213"/>
      <c r="C191" s="215"/>
      <c r="D191" s="217"/>
      <c r="E191" s="217"/>
      <c r="F191" s="219"/>
      <c r="G191" s="221"/>
      <c r="H191" s="223"/>
      <c r="I191" s="225"/>
      <c r="J191" s="217"/>
      <c r="K191" s="227"/>
      <c r="L191" s="54" t="s">
        <v>152</v>
      </c>
      <c r="M191" s="54" t="s">
        <v>152</v>
      </c>
      <c r="N191" s="54" t="s">
        <v>152</v>
      </c>
      <c r="O191" s="54" t="s">
        <v>152</v>
      </c>
      <c r="P191" s="54" t="s">
        <v>152</v>
      </c>
      <c r="Q191" s="54" t="s">
        <v>152</v>
      </c>
      <c r="R191" s="133"/>
    </row>
    <row r="192" spans="1:18">
      <c r="A192" s="44">
        <v>5</v>
      </c>
      <c r="B192" s="10" t="s">
        <v>350</v>
      </c>
      <c r="C192" s="11" t="s">
        <v>351</v>
      </c>
      <c r="D192" s="45">
        <v>2.63</v>
      </c>
      <c r="E192" s="45">
        <v>1.7</v>
      </c>
      <c r="F192" s="46">
        <v>2.6</v>
      </c>
      <c r="G192" s="47">
        <f t="shared" ref="G192:G206" si="8">E192*D192</f>
        <v>4.4710000000000001</v>
      </c>
      <c r="H192" s="48" t="s">
        <v>152</v>
      </c>
      <c r="I192" s="49">
        <v>0</v>
      </c>
      <c r="J192" s="45">
        <v>1</v>
      </c>
      <c r="K192" s="50" t="s">
        <v>352</v>
      </c>
      <c r="L192" s="54" t="s">
        <v>152</v>
      </c>
      <c r="M192" s="54" t="s">
        <v>152</v>
      </c>
      <c r="N192" s="54" t="s">
        <v>152</v>
      </c>
      <c r="O192" s="54" t="s">
        <v>152</v>
      </c>
      <c r="P192" s="54" t="s">
        <v>152</v>
      </c>
      <c r="Q192" s="54" t="s">
        <v>152</v>
      </c>
      <c r="R192" s="134"/>
    </row>
    <row r="193" spans="1:18">
      <c r="A193" s="44">
        <v>5</v>
      </c>
      <c r="B193" s="10" t="s">
        <v>353</v>
      </c>
      <c r="C193" s="11" t="s">
        <v>351</v>
      </c>
      <c r="D193" s="45">
        <v>1.7</v>
      </c>
      <c r="E193" s="45">
        <v>2.7</v>
      </c>
      <c r="F193" s="46">
        <v>2.6</v>
      </c>
      <c r="G193" s="47">
        <f t="shared" si="8"/>
        <v>4.59</v>
      </c>
      <c r="H193" s="48" t="s">
        <v>152</v>
      </c>
      <c r="I193" s="49" t="s">
        <v>152</v>
      </c>
      <c r="J193" s="61" t="s">
        <v>152</v>
      </c>
      <c r="K193" s="50" t="s">
        <v>354</v>
      </c>
      <c r="L193" s="54" t="s">
        <v>152</v>
      </c>
      <c r="M193" s="54" t="s">
        <v>152</v>
      </c>
      <c r="N193" s="54" t="s">
        <v>152</v>
      </c>
      <c r="O193" s="54" t="s">
        <v>152</v>
      </c>
      <c r="P193" s="54" t="s">
        <v>152</v>
      </c>
      <c r="Q193" s="54" t="s">
        <v>152</v>
      </c>
      <c r="R193" s="133"/>
    </row>
    <row r="194" spans="1:18" ht="29.25" customHeight="1">
      <c r="A194" s="44">
        <v>5</v>
      </c>
      <c r="B194" s="10" t="s">
        <v>355</v>
      </c>
      <c r="C194" s="11" t="s">
        <v>355</v>
      </c>
      <c r="D194" s="45">
        <v>4.9000000000000004</v>
      </c>
      <c r="E194" s="45">
        <v>4.3</v>
      </c>
      <c r="F194" s="45">
        <v>2.6</v>
      </c>
      <c r="G194" s="47">
        <f t="shared" si="8"/>
        <v>21.07</v>
      </c>
      <c r="H194" s="62"/>
      <c r="I194" s="63">
        <v>6.31</v>
      </c>
      <c r="J194" s="45">
        <v>1</v>
      </c>
      <c r="K194" s="50" t="s">
        <v>356</v>
      </c>
      <c r="L194" s="54" t="s">
        <v>152</v>
      </c>
      <c r="M194" s="54" t="s">
        <v>152</v>
      </c>
      <c r="N194" s="54" t="s">
        <v>152</v>
      </c>
      <c r="O194" s="54" t="s">
        <v>152</v>
      </c>
      <c r="P194" s="54" t="s">
        <v>152</v>
      </c>
      <c r="Q194" s="54" t="s">
        <v>152</v>
      </c>
      <c r="R194" s="134"/>
    </row>
    <row r="195" spans="1:18">
      <c r="A195" s="44">
        <v>5</v>
      </c>
      <c r="B195" s="10" t="s">
        <v>357</v>
      </c>
      <c r="C195" s="11" t="s">
        <v>355</v>
      </c>
      <c r="D195" s="45">
        <v>4.8499999999999996</v>
      </c>
      <c r="E195" s="45">
        <v>3.85</v>
      </c>
      <c r="F195" s="46">
        <v>2.6</v>
      </c>
      <c r="G195" s="47">
        <f t="shared" si="8"/>
        <v>18.672499999999999</v>
      </c>
      <c r="H195" s="48" t="s">
        <v>152</v>
      </c>
      <c r="I195" s="49">
        <v>0</v>
      </c>
      <c r="J195" s="61">
        <v>2</v>
      </c>
      <c r="K195" s="50" t="s">
        <v>358</v>
      </c>
      <c r="L195" s="54" t="s">
        <v>152</v>
      </c>
      <c r="M195" s="54" t="s">
        <v>152</v>
      </c>
      <c r="N195" s="54" t="s">
        <v>152</v>
      </c>
      <c r="O195" s="54" t="s">
        <v>152</v>
      </c>
      <c r="P195" s="54" t="s">
        <v>152</v>
      </c>
      <c r="Q195" s="54" t="s">
        <v>152</v>
      </c>
      <c r="R195" s="133"/>
    </row>
    <row r="196" spans="1:18">
      <c r="A196" s="44">
        <v>5</v>
      </c>
      <c r="B196" s="10" t="s">
        <v>359</v>
      </c>
      <c r="C196" s="11" t="s">
        <v>50</v>
      </c>
      <c r="D196" s="45">
        <v>3.89</v>
      </c>
      <c r="E196" s="45">
        <v>3.44</v>
      </c>
      <c r="F196" s="46">
        <v>2.6</v>
      </c>
      <c r="G196" s="47">
        <f t="shared" si="8"/>
        <v>13.381600000000001</v>
      </c>
      <c r="H196" s="48" t="s">
        <v>152</v>
      </c>
      <c r="I196" s="49" t="s">
        <v>152</v>
      </c>
      <c r="J196" s="61">
        <v>1</v>
      </c>
      <c r="K196" s="50" t="s">
        <v>360</v>
      </c>
      <c r="L196" s="54" t="s">
        <v>152</v>
      </c>
      <c r="M196" s="54" t="s">
        <v>152</v>
      </c>
      <c r="N196" s="54" t="s">
        <v>152</v>
      </c>
      <c r="O196" s="54" t="s">
        <v>152</v>
      </c>
      <c r="P196" s="54" t="s">
        <v>152</v>
      </c>
      <c r="Q196" s="54" t="s">
        <v>152</v>
      </c>
      <c r="R196" s="133"/>
    </row>
    <row r="197" spans="1:18">
      <c r="A197" s="44">
        <v>5</v>
      </c>
      <c r="B197" s="10" t="s">
        <v>361</v>
      </c>
      <c r="C197" s="11" t="s">
        <v>43</v>
      </c>
      <c r="D197" s="45">
        <v>6.36</v>
      </c>
      <c r="E197" s="45">
        <v>3.4</v>
      </c>
      <c r="F197" s="46">
        <v>2.6</v>
      </c>
      <c r="G197" s="47">
        <f t="shared" si="8"/>
        <v>21.623999999999999</v>
      </c>
      <c r="H197" s="48" t="s">
        <v>152</v>
      </c>
      <c r="I197" s="49">
        <v>5.7</v>
      </c>
      <c r="J197" s="61">
        <v>2</v>
      </c>
      <c r="K197" s="64" t="s">
        <v>362</v>
      </c>
      <c r="L197" s="54" t="s">
        <v>152</v>
      </c>
      <c r="M197" s="54" t="s">
        <v>152</v>
      </c>
      <c r="N197" s="54" t="s">
        <v>152</v>
      </c>
      <c r="O197" s="54" t="s">
        <v>152</v>
      </c>
      <c r="P197" s="54" t="s">
        <v>152</v>
      </c>
      <c r="Q197" s="54" t="s">
        <v>152</v>
      </c>
      <c r="R197" s="134"/>
    </row>
    <row r="198" spans="1:18">
      <c r="A198" s="44">
        <v>5</v>
      </c>
      <c r="B198" s="10" t="s">
        <v>363</v>
      </c>
      <c r="C198" s="11" t="s">
        <v>166</v>
      </c>
      <c r="D198" s="45"/>
      <c r="E198" s="45"/>
      <c r="F198" s="45"/>
      <c r="G198" s="47"/>
      <c r="H198" s="62"/>
      <c r="I198" s="63"/>
      <c r="J198" s="45"/>
      <c r="K198" s="50"/>
      <c r="L198" s="54" t="s">
        <v>152</v>
      </c>
      <c r="M198" s="54" t="s">
        <v>152</v>
      </c>
      <c r="N198" s="54" t="s">
        <v>152</v>
      </c>
      <c r="O198" s="54" t="s">
        <v>152</v>
      </c>
      <c r="P198" s="54" t="s">
        <v>152</v>
      </c>
      <c r="Q198" s="54" t="s">
        <v>152</v>
      </c>
      <c r="R198" s="134"/>
    </row>
    <row r="199" spans="1:18">
      <c r="A199" s="44">
        <v>5</v>
      </c>
      <c r="B199" s="10" t="s">
        <v>364</v>
      </c>
      <c r="C199" s="11" t="s">
        <v>348</v>
      </c>
      <c r="D199" s="45">
        <v>4.9000000000000004</v>
      </c>
      <c r="E199" s="45">
        <v>2.7</v>
      </c>
      <c r="F199" s="46">
        <v>2.6</v>
      </c>
      <c r="G199" s="47">
        <f t="shared" si="8"/>
        <v>13.230000000000002</v>
      </c>
      <c r="H199" s="48" t="s">
        <v>152</v>
      </c>
      <c r="I199" s="49" t="s">
        <v>152</v>
      </c>
      <c r="J199" s="61">
        <v>1</v>
      </c>
      <c r="K199" s="50" t="s">
        <v>365</v>
      </c>
      <c r="L199" s="54" t="s">
        <v>152</v>
      </c>
      <c r="M199" s="54" t="s">
        <v>152</v>
      </c>
      <c r="N199" s="54" t="s">
        <v>152</v>
      </c>
      <c r="O199" s="54" t="s">
        <v>152</v>
      </c>
      <c r="P199" s="54" t="s">
        <v>152</v>
      </c>
      <c r="Q199" s="54" t="s">
        <v>152</v>
      </c>
      <c r="R199" s="133"/>
    </row>
    <row r="200" spans="1:18">
      <c r="A200" s="44">
        <v>5</v>
      </c>
      <c r="B200" s="10" t="s">
        <v>366</v>
      </c>
      <c r="C200" s="11" t="s">
        <v>367</v>
      </c>
      <c r="D200" s="45">
        <v>4.9000000000000004</v>
      </c>
      <c r="E200" s="45">
        <v>2.8</v>
      </c>
      <c r="F200" s="45">
        <v>2.6</v>
      </c>
      <c r="G200" s="47">
        <f t="shared" si="8"/>
        <v>13.72</v>
      </c>
      <c r="H200" s="62"/>
      <c r="I200" s="63">
        <v>0</v>
      </c>
      <c r="J200" s="45">
        <v>1</v>
      </c>
      <c r="K200" s="50" t="s">
        <v>368</v>
      </c>
      <c r="L200" s="54" t="s">
        <v>152</v>
      </c>
      <c r="M200" s="54" t="s">
        <v>152</v>
      </c>
      <c r="N200" s="54" t="s">
        <v>152</v>
      </c>
      <c r="O200" s="54" t="s">
        <v>152</v>
      </c>
      <c r="P200" s="54" t="s">
        <v>152</v>
      </c>
      <c r="Q200" s="54" t="s">
        <v>152</v>
      </c>
      <c r="R200" s="134"/>
    </row>
    <row r="201" spans="1:18">
      <c r="A201" s="44">
        <v>5</v>
      </c>
      <c r="B201" s="10" t="s">
        <v>369</v>
      </c>
      <c r="C201" s="11" t="s">
        <v>50</v>
      </c>
      <c r="D201" s="45">
        <v>6.41</v>
      </c>
      <c r="E201" s="45">
        <v>4.13</v>
      </c>
      <c r="F201" s="46">
        <v>2.6</v>
      </c>
      <c r="G201" s="47">
        <f t="shared" si="8"/>
        <v>26.473299999999998</v>
      </c>
      <c r="H201" s="48" t="s">
        <v>152</v>
      </c>
      <c r="I201" s="49">
        <v>0</v>
      </c>
      <c r="J201" s="61">
        <v>1</v>
      </c>
      <c r="K201" s="50" t="s">
        <v>370</v>
      </c>
      <c r="L201" s="54" t="s">
        <v>152</v>
      </c>
      <c r="M201" s="54" t="s">
        <v>152</v>
      </c>
      <c r="N201" s="54" t="s">
        <v>152</v>
      </c>
      <c r="O201" s="54" t="s">
        <v>152</v>
      </c>
      <c r="P201" s="54" t="s">
        <v>152</v>
      </c>
      <c r="Q201" s="54" t="s">
        <v>152</v>
      </c>
      <c r="R201" s="133"/>
    </row>
    <row r="202" spans="1:18">
      <c r="A202" s="44">
        <v>5</v>
      </c>
      <c r="B202" s="10" t="s">
        <v>371</v>
      </c>
      <c r="C202" s="11" t="s">
        <v>151</v>
      </c>
      <c r="D202" s="45">
        <v>4.92</v>
      </c>
      <c r="E202" s="45">
        <v>2.8</v>
      </c>
      <c r="F202" s="46">
        <v>2.6</v>
      </c>
      <c r="G202" s="47">
        <f t="shared" si="8"/>
        <v>13.776</v>
      </c>
      <c r="H202" s="48" t="s">
        <v>152</v>
      </c>
      <c r="I202" s="49">
        <v>7.39</v>
      </c>
      <c r="J202" s="61">
        <v>1</v>
      </c>
      <c r="K202" s="50" t="s">
        <v>372</v>
      </c>
      <c r="L202" s="54" t="s">
        <v>152</v>
      </c>
      <c r="M202" s="54" t="s">
        <v>152</v>
      </c>
      <c r="N202" s="54" t="s">
        <v>152</v>
      </c>
      <c r="O202" s="54" t="s">
        <v>152</v>
      </c>
      <c r="P202" s="54" t="s">
        <v>152</v>
      </c>
      <c r="Q202" s="54" t="s">
        <v>152</v>
      </c>
    </row>
    <row r="203" spans="1:18">
      <c r="A203" s="44">
        <v>5</v>
      </c>
      <c r="B203" s="10" t="s">
        <v>373</v>
      </c>
      <c r="C203" s="11" t="s">
        <v>22</v>
      </c>
      <c r="D203" s="45">
        <v>4.45</v>
      </c>
      <c r="E203" s="45">
        <v>2.4700000000000002</v>
      </c>
      <c r="F203" s="46">
        <v>2.6</v>
      </c>
      <c r="G203" s="47">
        <f t="shared" si="8"/>
        <v>10.991500000000002</v>
      </c>
      <c r="H203" s="48" t="s">
        <v>152</v>
      </c>
      <c r="I203" s="49" t="s">
        <v>152</v>
      </c>
      <c r="J203" s="61">
        <v>1</v>
      </c>
      <c r="K203" s="50">
        <v>0</v>
      </c>
      <c r="L203" s="54" t="s">
        <v>152</v>
      </c>
      <c r="M203" s="54" t="s">
        <v>152</v>
      </c>
      <c r="N203" s="54" t="s">
        <v>152</v>
      </c>
      <c r="O203" s="54" t="s">
        <v>152</v>
      </c>
      <c r="P203" s="54" t="s">
        <v>152</v>
      </c>
      <c r="Q203" s="54" t="s">
        <v>152</v>
      </c>
    </row>
    <row r="204" spans="1:18">
      <c r="A204" s="44">
        <v>5</v>
      </c>
      <c r="B204" s="10" t="s">
        <v>224</v>
      </c>
      <c r="C204" s="11" t="s">
        <v>34</v>
      </c>
      <c r="D204" s="45">
        <v>4.5</v>
      </c>
      <c r="E204" s="45">
        <v>2.6</v>
      </c>
      <c r="F204" s="46">
        <v>2.6</v>
      </c>
      <c r="G204" s="47">
        <f t="shared" si="8"/>
        <v>11.700000000000001</v>
      </c>
      <c r="H204" s="48" t="s">
        <v>152</v>
      </c>
      <c r="I204" s="49">
        <v>2.68</v>
      </c>
      <c r="J204" s="61">
        <v>2</v>
      </c>
      <c r="K204" s="50" t="s">
        <v>374</v>
      </c>
      <c r="L204" s="54" t="s">
        <v>152</v>
      </c>
      <c r="M204" s="54" t="s">
        <v>152</v>
      </c>
      <c r="N204" s="54" t="s">
        <v>152</v>
      </c>
      <c r="O204" s="54" t="s">
        <v>152</v>
      </c>
      <c r="P204" s="54" t="s">
        <v>152</v>
      </c>
      <c r="Q204" s="54" t="s">
        <v>152</v>
      </c>
    </row>
    <row r="205" spans="1:18">
      <c r="A205" s="44">
        <v>5</v>
      </c>
      <c r="B205" s="10" t="s">
        <v>375</v>
      </c>
      <c r="C205" s="11" t="s">
        <v>172</v>
      </c>
      <c r="D205" s="45">
        <v>23.8</v>
      </c>
      <c r="E205" s="45">
        <v>2</v>
      </c>
      <c r="F205" s="46">
        <v>2.6</v>
      </c>
      <c r="G205" s="47">
        <f t="shared" si="8"/>
        <v>47.6</v>
      </c>
      <c r="H205" s="48" t="s">
        <v>152</v>
      </c>
      <c r="I205" s="49">
        <v>0</v>
      </c>
      <c r="J205" s="61">
        <v>0</v>
      </c>
      <c r="K205" s="50">
        <v>0</v>
      </c>
      <c r="L205" s="54" t="s">
        <v>152</v>
      </c>
      <c r="M205" s="54" t="s">
        <v>152</v>
      </c>
      <c r="N205" s="54" t="s">
        <v>152</v>
      </c>
      <c r="O205" s="54" t="s">
        <v>152</v>
      </c>
      <c r="P205" s="54" t="s">
        <v>152</v>
      </c>
      <c r="Q205" s="54" t="s">
        <v>152</v>
      </c>
      <c r="R205" s="134"/>
    </row>
    <row r="206" spans="1:18">
      <c r="A206" s="44">
        <v>5</v>
      </c>
      <c r="B206" s="10" t="s">
        <v>376</v>
      </c>
      <c r="C206" s="11" t="s">
        <v>151</v>
      </c>
      <c r="D206" s="45" t="s">
        <v>152</v>
      </c>
      <c r="E206" s="45" t="s">
        <v>152</v>
      </c>
      <c r="F206" s="46">
        <v>2.6</v>
      </c>
      <c r="G206" s="47" t="e">
        <f t="shared" si="8"/>
        <v>#VALUE!</v>
      </c>
      <c r="H206" s="48" t="s">
        <v>152</v>
      </c>
      <c r="I206" s="49">
        <v>0</v>
      </c>
      <c r="J206" s="61">
        <v>0</v>
      </c>
      <c r="K206" s="64" t="s">
        <v>377</v>
      </c>
      <c r="L206" s="54" t="s">
        <v>152</v>
      </c>
      <c r="M206" s="54" t="s">
        <v>152</v>
      </c>
      <c r="N206" s="54" t="s">
        <v>152</v>
      </c>
      <c r="O206" s="54" t="s">
        <v>152</v>
      </c>
      <c r="P206" s="54" t="s">
        <v>152</v>
      </c>
      <c r="Q206" s="54" t="s">
        <v>152</v>
      </c>
      <c r="R206" s="134"/>
    </row>
    <row r="207" spans="1:18">
      <c r="A207" s="44">
        <v>5</v>
      </c>
      <c r="B207" s="10" t="s">
        <v>378</v>
      </c>
      <c r="C207" s="11" t="s">
        <v>166</v>
      </c>
      <c r="D207" s="45">
        <v>2.7</v>
      </c>
      <c r="E207" s="45">
        <v>4.6500000000000004</v>
      </c>
      <c r="F207" s="46">
        <v>2.6</v>
      </c>
      <c r="G207" s="47">
        <f>D207*E207</f>
        <v>12.555000000000001</v>
      </c>
      <c r="H207" s="48" t="s">
        <v>152</v>
      </c>
      <c r="I207" s="49">
        <v>1.98</v>
      </c>
      <c r="J207" s="61">
        <v>1</v>
      </c>
      <c r="K207" s="50">
        <v>0</v>
      </c>
      <c r="L207" s="54" t="s">
        <v>152</v>
      </c>
      <c r="M207" s="54" t="s">
        <v>152</v>
      </c>
      <c r="N207" s="54" t="s">
        <v>152</v>
      </c>
      <c r="O207" s="54" t="s">
        <v>152</v>
      </c>
      <c r="P207" s="54" t="s">
        <v>152</v>
      </c>
      <c r="Q207" s="54" t="s">
        <v>152</v>
      </c>
    </row>
    <row r="208" spans="1:18">
      <c r="A208" s="44">
        <v>5</v>
      </c>
      <c r="B208" s="10" t="s">
        <v>379</v>
      </c>
      <c r="C208" s="11" t="s">
        <v>172</v>
      </c>
      <c r="D208" s="45">
        <v>10.5</v>
      </c>
      <c r="E208" s="45">
        <v>2</v>
      </c>
      <c r="F208" s="46">
        <v>2.6</v>
      </c>
      <c r="G208" s="47">
        <f>D208*E208</f>
        <v>21</v>
      </c>
      <c r="H208" s="48" t="s">
        <v>152</v>
      </c>
      <c r="I208" s="49" t="s">
        <v>152</v>
      </c>
      <c r="J208" s="61">
        <v>0</v>
      </c>
      <c r="K208" s="50" t="s">
        <v>192</v>
      </c>
      <c r="L208" s="54" t="s">
        <v>152</v>
      </c>
      <c r="M208" s="54" t="s">
        <v>152</v>
      </c>
      <c r="N208" s="54" t="s">
        <v>152</v>
      </c>
      <c r="O208" s="54" t="s">
        <v>152</v>
      </c>
      <c r="P208" s="54" t="s">
        <v>152</v>
      </c>
      <c r="Q208" s="54" t="s">
        <v>152</v>
      </c>
    </row>
    <row r="209" spans="1:18">
      <c r="A209" s="44">
        <v>5</v>
      </c>
      <c r="B209" s="10" t="s">
        <v>380</v>
      </c>
      <c r="C209" s="11" t="s">
        <v>166</v>
      </c>
      <c r="D209" s="45">
        <v>4.5999999999999996</v>
      </c>
      <c r="E209" s="45">
        <v>2.75</v>
      </c>
      <c r="F209" s="46">
        <v>2.6</v>
      </c>
      <c r="G209" s="47">
        <f t="shared" ref="G209:G212" si="9">D209*E209</f>
        <v>12.649999999999999</v>
      </c>
      <c r="H209" s="48" t="s">
        <v>152</v>
      </c>
      <c r="I209" s="49">
        <v>1.98</v>
      </c>
      <c r="J209" s="61">
        <v>0</v>
      </c>
      <c r="K209" s="50">
        <v>0</v>
      </c>
      <c r="L209" s="54" t="s">
        <v>152</v>
      </c>
      <c r="M209" s="54" t="s">
        <v>152</v>
      </c>
      <c r="N209" s="54" t="s">
        <v>152</v>
      </c>
      <c r="O209" s="54" t="s">
        <v>152</v>
      </c>
      <c r="P209" s="54" t="s">
        <v>152</v>
      </c>
      <c r="Q209" s="54" t="s">
        <v>152</v>
      </c>
      <c r="R209" s="134"/>
    </row>
    <row r="210" spans="1:18">
      <c r="A210" s="44">
        <v>5</v>
      </c>
      <c r="B210" s="10" t="s">
        <v>381</v>
      </c>
      <c r="C210" s="11" t="s">
        <v>166</v>
      </c>
      <c r="D210" s="45">
        <v>2</v>
      </c>
      <c r="E210" s="45">
        <v>2.6</v>
      </c>
      <c r="F210" s="46">
        <v>2.6</v>
      </c>
      <c r="G210" s="47">
        <f t="shared" si="9"/>
        <v>5.2</v>
      </c>
      <c r="H210" s="48" t="s">
        <v>152</v>
      </c>
      <c r="I210" s="49">
        <v>2.1</v>
      </c>
      <c r="J210" s="61">
        <v>0</v>
      </c>
      <c r="K210" s="50" t="s">
        <v>152</v>
      </c>
      <c r="L210" s="54" t="s">
        <v>152</v>
      </c>
      <c r="M210" s="54" t="s">
        <v>152</v>
      </c>
      <c r="N210" s="54" t="s">
        <v>152</v>
      </c>
      <c r="O210" s="54" t="s">
        <v>152</v>
      </c>
      <c r="P210" s="54" t="s">
        <v>152</v>
      </c>
      <c r="Q210" s="54" t="s">
        <v>152</v>
      </c>
    </row>
    <row r="211" spans="1:18">
      <c r="A211" s="44">
        <v>5</v>
      </c>
      <c r="B211" s="10" t="s">
        <v>382</v>
      </c>
      <c r="C211" s="11" t="s">
        <v>151</v>
      </c>
      <c r="D211" s="45" t="s">
        <v>152</v>
      </c>
      <c r="E211" s="45" t="s">
        <v>152</v>
      </c>
      <c r="F211" s="46">
        <v>2.6</v>
      </c>
      <c r="G211" s="47">
        <f>35+36+24.2+27</f>
        <v>122.2</v>
      </c>
      <c r="H211" s="48" t="s">
        <v>152</v>
      </c>
      <c r="I211" s="49">
        <v>32</v>
      </c>
      <c r="J211" s="61">
        <v>15</v>
      </c>
      <c r="K211" s="50" t="s">
        <v>383</v>
      </c>
      <c r="L211" s="54" t="s">
        <v>152</v>
      </c>
      <c r="M211" s="54" t="s">
        <v>152</v>
      </c>
      <c r="N211" s="54" t="s">
        <v>152</v>
      </c>
      <c r="O211" s="54" t="s">
        <v>152</v>
      </c>
      <c r="P211" s="54" t="s">
        <v>152</v>
      </c>
      <c r="Q211" s="54" t="s">
        <v>152</v>
      </c>
      <c r="R211" s="134" t="s">
        <v>384</v>
      </c>
    </row>
    <row r="212" spans="1:18">
      <c r="A212" s="44">
        <v>5</v>
      </c>
      <c r="B212" s="10" t="s">
        <v>385</v>
      </c>
      <c r="C212" s="11" t="s">
        <v>50</v>
      </c>
      <c r="D212" s="45" t="s">
        <v>152</v>
      </c>
      <c r="E212" s="45" t="s">
        <v>152</v>
      </c>
      <c r="F212" s="46">
        <v>0</v>
      </c>
      <c r="G212" s="47" t="e">
        <f t="shared" si="9"/>
        <v>#VALUE!</v>
      </c>
      <c r="H212" s="48" t="s">
        <v>152</v>
      </c>
      <c r="I212" s="49" t="s">
        <v>152</v>
      </c>
      <c r="J212" s="61" t="s">
        <v>152</v>
      </c>
      <c r="K212" s="50" t="s">
        <v>152</v>
      </c>
      <c r="L212" s="54" t="s">
        <v>152</v>
      </c>
      <c r="M212" s="54" t="s">
        <v>152</v>
      </c>
      <c r="N212" s="54" t="s">
        <v>152</v>
      </c>
      <c r="O212" s="54" t="s">
        <v>152</v>
      </c>
      <c r="P212" s="54" t="s">
        <v>152</v>
      </c>
      <c r="Q212" s="54" t="s">
        <v>152</v>
      </c>
    </row>
    <row r="213" spans="1:18">
      <c r="A213" s="44">
        <v>5</v>
      </c>
      <c r="B213" s="10" t="s">
        <v>386</v>
      </c>
      <c r="C213" s="11" t="s">
        <v>151</v>
      </c>
      <c r="D213" s="45">
        <v>7.1</v>
      </c>
      <c r="E213" s="45">
        <v>5</v>
      </c>
      <c r="F213" s="46">
        <v>2.6</v>
      </c>
      <c r="G213" s="47">
        <f t="shared" ref="G213:G229" si="10">E213*D213</f>
        <v>35.5</v>
      </c>
      <c r="H213" s="48" t="s">
        <v>152</v>
      </c>
      <c r="I213" s="49">
        <f>10+7.6</f>
        <v>17.600000000000001</v>
      </c>
      <c r="J213" s="61">
        <v>4</v>
      </c>
      <c r="K213" s="64" t="s">
        <v>387</v>
      </c>
      <c r="L213" s="54" t="s">
        <v>152</v>
      </c>
      <c r="M213" s="54" t="s">
        <v>152</v>
      </c>
      <c r="N213" s="54" t="s">
        <v>152</v>
      </c>
      <c r="O213" s="54" t="s">
        <v>152</v>
      </c>
      <c r="P213" s="54" t="s">
        <v>152</v>
      </c>
      <c r="Q213" s="54" t="s">
        <v>152</v>
      </c>
      <c r="R213" s="134" t="s">
        <v>384</v>
      </c>
    </row>
    <row r="214" spans="1:18">
      <c r="A214" s="44">
        <v>5</v>
      </c>
      <c r="B214" s="10"/>
      <c r="C214" s="11"/>
      <c r="D214" s="45"/>
      <c r="E214" s="45"/>
      <c r="F214" s="46"/>
      <c r="G214" s="47"/>
      <c r="H214" s="48" t="s">
        <v>152</v>
      </c>
      <c r="I214" s="49"/>
      <c r="J214" s="61"/>
      <c r="K214" s="64"/>
      <c r="L214" s="54" t="s">
        <v>152</v>
      </c>
      <c r="M214" s="54"/>
      <c r="N214" s="54"/>
      <c r="O214" s="54"/>
      <c r="P214" s="54" t="s">
        <v>152</v>
      </c>
      <c r="Q214" s="54"/>
    </row>
    <row r="215" spans="1:18">
      <c r="A215" s="44">
        <v>5</v>
      </c>
      <c r="B215" s="10" t="s">
        <v>388</v>
      </c>
      <c r="C215" s="11" t="s">
        <v>172</v>
      </c>
      <c r="D215" s="45">
        <v>32.15</v>
      </c>
      <c r="E215" s="45">
        <v>4.88</v>
      </c>
      <c r="F215" s="46">
        <v>2.6</v>
      </c>
      <c r="G215" s="47">
        <f t="shared" si="10"/>
        <v>156.892</v>
      </c>
      <c r="H215" s="48" t="s">
        <v>152</v>
      </c>
      <c r="I215" s="49">
        <v>14</v>
      </c>
      <c r="J215" s="61">
        <v>0</v>
      </c>
      <c r="K215" s="50">
        <v>0</v>
      </c>
      <c r="L215" s="54" t="s">
        <v>152</v>
      </c>
      <c r="M215" s="54" t="s">
        <v>152</v>
      </c>
      <c r="N215" s="54" t="s">
        <v>152</v>
      </c>
      <c r="O215" s="54" t="s">
        <v>152</v>
      </c>
      <c r="P215" s="54" t="s">
        <v>152</v>
      </c>
      <c r="Q215" s="54" t="s">
        <v>152</v>
      </c>
    </row>
    <row r="216" spans="1:18">
      <c r="A216" s="44">
        <v>5</v>
      </c>
      <c r="B216" s="10" t="s">
        <v>118</v>
      </c>
      <c r="C216" s="11" t="s">
        <v>172</v>
      </c>
      <c r="D216" s="45">
        <v>11.5</v>
      </c>
      <c r="E216" s="45">
        <v>1.92</v>
      </c>
      <c r="F216" s="46">
        <v>2.6</v>
      </c>
      <c r="G216" s="47">
        <f t="shared" si="10"/>
        <v>22.08</v>
      </c>
      <c r="H216" s="48" t="s">
        <v>152</v>
      </c>
      <c r="I216" s="49" t="s">
        <v>152</v>
      </c>
      <c r="J216" s="61">
        <v>0</v>
      </c>
      <c r="K216" s="50">
        <v>0</v>
      </c>
      <c r="L216" s="54" t="s">
        <v>152</v>
      </c>
      <c r="M216" s="54" t="s">
        <v>152</v>
      </c>
      <c r="N216" s="54" t="s">
        <v>152</v>
      </c>
      <c r="O216" s="54" t="s">
        <v>152</v>
      </c>
      <c r="P216" s="54" t="s">
        <v>152</v>
      </c>
      <c r="Q216" s="54" t="s">
        <v>152</v>
      </c>
    </row>
    <row r="217" spans="1:18">
      <c r="A217" s="44">
        <v>5</v>
      </c>
      <c r="B217" s="5" t="s">
        <v>389</v>
      </c>
      <c r="C217" s="6" t="s">
        <v>172</v>
      </c>
      <c r="D217" s="56">
        <v>10.050000000000001</v>
      </c>
      <c r="E217" s="56">
        <v>2</v>
      </c>
      <c r="F217" s="96">
        <v>2.6</v>
      </c>
      <c r="G217" s="47">
        <f t="shared" si="10"/>
        <v>20.100000000000001</v>
      </c>
      <c r="H217" s="57" t="s">
        <v>152</v>
      </c>
      <c r="I217" s="67">
        <v>0</v>
      </c>
      <c r="J217" s="68">
        <v>0</v>
      </c>
      <c r="K217" s="58"/>
      <c r="L217" s="71" t="s">
        <v>152</v>
      </c>
      <c r="M217" s="71" t="s">
        <v>152</v>
      </c>
      <c r="N217" s="71" t="s">
        <v>152</v>
      </c>
      <c r="O217" s="71" t="s">
        <v>152</v>
      </c>
      <c r="P217" s="71" t="s">
        <v>152</v>
      </c>
      <c r="Q217" s="71" t="s">
        <v>152</v>
      </c>
      <c r="R217" s="134"/>
    </row>
    <row r="218" spans="1:18">
      <c r="A218" s="44">
        <v>5</v>
      </c>
      <c r="B218" s="74" t="s">
        <v>378</v>
      </c>
      <c r="C218" s="75" t="s">
        <v>166</v>
      </c>
      <c r="D218" s="62">
        <v>4.68</v>
      </c>
      <c r="E218" s="62">
        <v>2.68</v>
      </c>
      <c r="F218" s="76">
        <v>2.6</v>
      </c>
      <c r="G218" s="47">
        <f t="shared" si="10"/>
        <v>12.542400000000001</v>
      </c>
      <c r="H218" s="48" t="s">
        <v>152</v>
      </c>
      <c r="I218" s="48">
        <v>1.85</v>
      </c>
      <c r="J218" s="48">
        <v>0</v>
      </c>
      <c r="K218" s="77">
        <v>0</v>
      </c>
      <c r="L218" s="81" t="s">
        <v>152</v>
      </c>
      <c r="M218" s="81" t="s">
        <v>152</v>
      </c>
      <c r="N218" s="81" t="s">
        <v>152</v>
      </c>
      <c r="O218" s="81" t="s">
        <v>152</v>
      </c>
      <c r="P218" s="81" t="s">
        <v>152</v>
      </c>
      <c r="Q218" s="81" t="s">
        <v>152</v>
      </c>
    </row>
    <row r="219" spans="1:18">
      <c r="A219" s="44">
        <v>5</v>
      </c>
      <c r="B219" s="5" t="s">
        <v>381</v>
      </c>
      <c r="C219" s="6" t="s">
        <v>166</v>
      </c>
      <c r="D219" s="56">
        <v>2.6</v>
      </c>
      <c r="E219" s="56">
        <v>2.1</v>
      </c>
      <c r="F219" s="65">
        <v>2.6</v>
      </c>
      <c r="G219" s="47">
        <f t="shared" si="10"/>
        <v>5.4600000000000009</v>
      </c>
      <c r="H219" s="57" t="s">
        <v>152</v>
      </c>
      <c r="I219" s="67">
        <v>2.16</v>
      </c>
      <c r="J219" s="68">
        <v>0</v>
      </c>
      <c r="K219" s="58">
        <v>0</v>
      </c>
      <c r="L219" s="71" t="s">
        <v>152</v>
      </c>
      <c r="M219" s="71" t="s">
        <v>152</v>
      </c>
      <c r="N219" s="71" t="s">
        <v>152</v>
      </c>
      <c r="O219" s="71" t="s">
        <v>152</v>
      </c>
      <c r="P219" s="71" t="s">
        <v>152</v>
      </c>
      <c r="Q219" s="71" t="s">
        <v>152</v>
      </c>
      <c r="R219" s="134"/>
    </row>
    <row r="220" spans="1:18">
      <c r="A220" s="44">
        <v>5</v>
      </c>
      <c r="B220" s="74" t="s">
        <v>390</v>
      </c>
      <c r="C220" s="75" t="s">
        <v>22</v>
      </c>
      <c r="D220" s="62">
        <v>4.3</v>
      </c>
      <c r="E220" s="62">
        <v>2.66</v>
      </c>
      <c r="F220" s="76">
        <v>2.6</v>
      </c>
      <c r="G220" s="47">
        <f t="shared" si="10"/>
        <v>11.438000000000001</v>
      </c>
      <c r="H220" s="48" t="s">
        <v>152</v>
      </c>
      <c r="I220" s="48">
        <v>0</v>
      </c>
      <c r="J220" s="48">
        <v>1</v>
      </c>
      <c r="K220" s="77" t="s">
        <v>391</v>
      </c>
      <c r="L220" s="81" t="s">
        <v>152</v>
      </c>
      <c r="M220" s="81" t="s">
        <v>152</v>
      </c>
      <c r="N220" s="81" t="s">
        <v>152</v>
      </c>
      <c r="O220" s="81" t="s">
        <v>152</v>
      </c>
      <c r="P220" s="81" t="s">
        <v>152</v>
      </c>
      <c r="Q220" s="81" t="s">
        <v>152</v>
      </c>
    </row>
    <row r="221" spans="1:18">
      <c r="A221" s="44">
        <v>5</v>
      </c>
      <c r="B221" s="74" t="s">
        <v>392</v>
      </c>
      <c r="C221" s="75" t="s">
        <v>50</v>
      </c>
      <c r="D221" s="62">
        <v>4</v>
      </c>
      <c r="E221" s="62">
        <v>3.8</v>
      </c>
      <c r="F221" s="76">
        <v>2.6</v>
      </c>
      <c r="G221" s="47">
        <f t="shared" si="10"/>
        <v>15.2</v>
      </c>
      <c r="H221" s="48" t="s">
        <v>152</v>
      </c>
      <c r="I221" s="48" t="s">
        <v>152</v>
      </c>
      <c r="J221" s="48">
        <v>1</v>
      </c>
      <c r="K221" s="77" t="s">
        <v>393</v>
      </c>
      <c r="L221" s="81" t="s">
        <v>152</v>
      </c>
      <c r="M221" s="81" t="s">
        <v>152</v>
      </c>
      <c r="N221" s="81" t="s">
        <v>152</v>
      </c>
      <c r="O221" s="81" t="s">
        <v>152</v>
      </c>
      <c r="P221" s="81" t="s">
        <v>152</v>
      </c>
      <c r="Q221" s="81" t="s">
        <v>152</v>
      </c>
      <c r="R221" s="134"/>
    </row>
    <row r="222" spans="1:18">
      <c r="A222" s="44">
        <v>5</v>
      </c>
      <c r="B222" s="74" t="s">
        <v>394</v>
      </c>
      <c r="C222" s="75" t="s">
        <v>50</v>
      </c>
      <c r="D222" s="62">
        <v>3.6</v>
      </c>
      <c r="E222" s="62">
        <v>4</v>
      </c>
      <c r="F222" s="76">
        <v>2.6</v>
      </c>
      <c r="G222" s="47">
        <f t="shared" si="10"/>
        <v>14.4</v>
      </c>
      <c r="H222" s="48" t="s">
        <v>152</v>
      </c>
      <c r="I222" s="48">
        <v>0</v>
      </c>
      <c r="J222" s="48">
        <v>1</v>
      </c>
      <c r="K222" s="77" t="s">
        <v>395</v>
      </c>
      <c r="L222" s="81" t="s">
        <v>152</v>
      </c>
      <c r="M222" s="81" t="s">
        <v>152</v>
      </c>
      <c r="N222" s="81" t="s">
        <v>152</v>
      </c>
      <c r="O222" s="81" t="s">
        <v>152</v>
      </c>
      <c r="P222" s="81" t="s">
        <v>152</v>
      </c>
      <c r="Q222" s="81" t="s">
        <v>152</v>
      </c>
    </row>
    <row r="223" spans="1:18">
      <c r="A223" s="44">
        <v>5</v>
      </c>
      <c r="B223" s="74" t="s">
        <v>396</v>
      </c>
      <c r="C223" s="75" t="s">
        <v>50</v>
      </c>
      <c r="D223" s="62">
        <v>8</v>
      </c>
      <c r="E223" s="62">
        <v>3.6</v>
      </c>
      <c r="F223" s="76">
        <v>2.6</v>
      </c>
      <c r="G223" s="47">
        <f t="shared" si="10"/>
        <v>28.8</v>
      </c>
      <c r="H223" s="48" t="s">
        <v>152</v>
      </c>
      <c r="I223" s="48">
        <v>0</v>
      </c>
      <c r="J223" s="48">
        <v>3</v>
      </c>
      <c r="K223" s="77" t="s">
        <v>397</v>
      </c>
      <c r="L223" s="81" t="s">
        <v>152</v>
      </c>
      <c r="M223" s="81" t="s">
        <v>152</v>
      </c>
      <c r="N223" s="81" t="s">
        <v>152</v>
      </c>
      <c r="O223" s="81" t="s">
        <v>152</v>
      </c>
      <c r="P223" s="81" t="s">
        <v>152</v>
      </c>
      <c r="Q223" s="81" t="s">
        <v>152</v>
      </c>
    </row>
    <row r="224" spans="1:18">
      <c r="A224" s="44">
        <v>5</v>
      </c>
      <c r="B224" s="74" t="s">
        <v>398</v>
      </c>
      <c r="C224" s="75" t="s">
        <v>50</v>
      </c>
      <c r="D224" s="62">
        <v>9.1999999999999993</v>
      </c>
      <c r="E224" s="62">
        <v>6.9</v>
      </c>
      <c r="F224" s="76">
        <v>2.6</v>
      </c>
      <c r="G224" s="47">
        <f t="shared" si="10"/>
        <v>63.48</v>
      </c>
      <c r="H224" s="48" t="s">
        <v>152</v>
      </c>
      <c r="I224" s="48">
        <v>5.23</v>
      </c>
      <c r="J224" s="48">
        <v>9</v>
      </c>
      <c r="K224" s="82" t="s">
        <v>399</v>
      </c>
      <c r="L224" s="81" t="s">
        <v>152</v>
      </c>
      <c r="M224" s="81" t="s">
        <v>152</v>
      </c>
      <c r="N224" s="81" t="s">
        <v>152</v>
      </c>
      <c r="O224" s="81" t="s">
        <v>152</v>
      </c>
      <c r="P224" s="81" t="s">
        <v>152</v>
      </c>
      <c r="Q224" s="81" t="s">
        <v>152</v>
      </c>
    </row>
    <row r="225" spans="1:17">
      <c r="A225" s="73">
        <v>5</v>
      </c>
      <c r="B225" s="74" t="s">
        <v>400</v>
      </c>
      <c r="C225" s="75" t="s">
        <v>50</v>
      </c>
      <c r="D225" s="62">
        <v>3.94</v>
      </c>
      <c r="E225" s="62">
        <v>3.83</v>
      </c>
      <c r="F225" s="76">
        <v>2.6</v>
      </c>
      <c r="G225" s="47">
        <f t="shared" si="10"/>
        <v>15.090199999999999</v>
      </c>
      <c r="H225" s="48" t="s">
        <v>152</v>
      </c>
      <c r="I225" s="48" t="s">
        <v>152</v>
      </c>
      <c r="J225" s="48">
        <v>1</v>
      </c>
      <c r="K225" s="77" t="s">
        <v>401</v>
      </c>
      <c r="L225" s="81" t="s">
        <v>152</v>
      </c>
      <c r="M225" s="81" t="s">
        <v>152</v>
      </c>
      <c r="N225" s="81" t="s">
        <v>152</v>
      </c>
      <c r="O225" s="81" t="s">
        <v>152</v>
      </c>
      <c r="P225" s="81" t="s">
        <v>152</v>
      </c>
      <c r="Q225" s="81" t="s">
        <v>152</v>
      </c>
    </row>
    <row r="226" spans="1:17">
      <c r="A226" s="73">
        <v>5</v>
      </c>
      <c r="B226" s="74" t="s">
        <v>402</v>
      </c>
      <c r="C226" s="75" t="s">
        <v>50</v>
      </c>
      <c r="D226" s="62">
        <v>9.4</v>
      </c>
      <c r="E226" s="62">
        <v>4.7</v>
      </c>
      <c r="F226" s="76"/>
      <c r="G226" s="47">
        <f t="shared" si="10"/>
        <v>44.180000000000007</v>
      </c>
      <c r="H226" s="48"/>
      <c r="I226" s="48">
        <v>7</v>
      </c>
      <c r="J226" s="48">
        <v>3</v>
      </c>
      <c r="K226" s="82" t="s">
        <v>403</v>
      </c>
      <c r="L226" s="81" t="s">
        <v>152</v>
      </c>
      <c r="M226" s="81" t="s">
        <v>152</v>
      </c>
      <c r="N226" s="81" t="s">
        <v>152</v>
      </c>
      <c r="O226" s="81" t="s">
        <v>152</v>
      </c>
      <c r="P226" s="81" t="s">
        <v>152</v>
      </c>
      <c r="Q226" s="81" t="s">
        <v>152</v>
      </c>
    </row>
    <row r="227" spans="1:17">
      <c r="A227" s="73">
        <v>5</v>
      </c>
      <c r="B227" s="74" t="s">
        <v>404</v>
      </c>
      <c r="C227" s="75" t="s">
        <v>50</v>
      </c>
      <c r="D227" s="62"/>
      <c r="E227" s="62"/>
      <c r="F227" s="76">
        <v>2.6</v>
      </c>
      <c r="G227" s="47">
        <f>19+54</f>
        <v>73</v>
      </c>
      <c r="H227" s="48"/>
      <c r="I227" s="48">
        <v>8</v>
      </c>
      <c r="J227" s="48">
        <v>11</v>
      </c>
      <c r="K227" s="82" t="s">
        <v>405</v>
      </c>
      <c r="L227" s="81" t="s">
        <v>152</v>
      </c>
      <c r="M227" s="81" t="s">
        <v>152</v>
      </c>
      <c r="N227" s="81" t="s">
        <v>152</v>
      </c>
      <c r="O227" s="81" t="s">
        <v>152</v>
      </c>
      <c r="P227" s="81" t="s">
        <v>152</v>
      </c>
      <c r="Q227" s="81" t="s">
        <v>152</v>
      </c>
    </row>
    <row r="228" spans="1:17">
      <c r="A228" s="73">
        <v>5</v>
      </c>
      <c r="B228" s="74" t="s">
        <v>406</v>
      </c>
      <c r="C228" s="75" t="s">
        <v>50</v>
      </c>
      <c r="D228" s="62">
        <v>3</v>
      </c>
      <c r="E228" s="62">
        <v>3.6</v>
      </c>
      <c r="F228" s="76"/>
      <c r="G228" s="47">
        <f t="shared" si="10"/>
        <v>10.8</v>
      </c>
      <c r="H228" s="48"/>
      <c r="I228" s="48">
        <v>4</v>
      </c>
      <c r="J228" s="48">
        <v>1</v>
      </c>
      <c r="K228" s="82" t="s">
        <v>401</v>
      </c>
      <c r="L228" s="81" t="s">
        <v>152</v>
      </c>
      <c r="M228" s="81" t="s">
        <v>152</v>
      </c>
      <c r="N228" s="81" t="s">
        <v>152</v>
      </c>
      <c r="O228" s="81" t="s">
        <v>152</v>
      </c>
      <c r="P228" s="81" t="s">
        <v>152</v>
      </c>
      <c r="Q228" s="81" t="s">
        <v>152</v>
      </c>
    </row>
    <row r="229" spans="1:17">
      <c r="A229" s="73">
        <v>5</v>
      </c>
      <c r="B229" s="74" t="s">
        <v>407</v>
      </c>
      <c r="C229" s="75" t="s">
        <v>50</v>
      </c>
      <c r="D229" s="62">
        <v>4</v>
      </c>
      <c r="E229" s="62">
        <v>2.8</v>
      </c>
      <c r="F229" s="76"/>
      <c r="G229" s="47">
        <f t="shared" si="10"/>
        <v>11.2</v>
      </c>
      <c r="H229" s="48"/>
      <c r="I229" s="48">
        <v>4.3</v>
      </c>
      <c r="J229" s="48">
        <v>1</v>
      </c>
      <c r="K229" s="82" t="s">
        <v>408</v>
      </c>
      <c r="L229" s="81" t="s">
        <v>152</v>
      </c>
      <c r="M229" s="81" t="s">
        <v>152</v>
      </c>
      <c r="N229" s="81" t="s">
        <v>152</v>
      </c>
      <c r="O229" s="81" t="s">
        <v>152</v>
      </c>
      <c r="P229" s="81" t="s">
        <v>152</v>
      </c>
      <c r="Q229" s="81" t="s">
        <v>152</v>
      </c>
    </row>
    <row r="230" spans="1:17">
      <c r="A230" s="44">
        <v>6</v>
      </c>
      <c r="B230" s="135" t="s">
        <v>429</v>
      </c>
      <c r="C230" s="136" t="s">
        <v>151</v>
      </c>
      <c r="D230" s="45">
        <v>5.6</v>
      </c>
      <c r="E230" s="45">
        <v>3.5</v>
      </c>
      <c r="F230" s="46">
        <v>2.6</v>
      </c>
      <c r="G230" s="47">
        <v>19.600000000000001</v>
      </c>
      <c r="H230" s="45" t="s">
        <v>152</v>
      </c>
      <c r="I230" s="63" t="s">
        <v>152</v>
      </c>
      <c r="J230" s="45">
        <v>3</v>
      </c>
      <c r="K230" s="137" t="s">
        <v>430</v>
      </c>
      <c r="L230" s="138" t="s">
        <v>152</v>
      </c>
      <c r="M230" s="138" t="s">
        <v>152</v>
      </c>
      <c r="N230" s="138" t="s">
        <v>152</v>
      </c>
      <c r="O230" s="138" t="s">
        <v>152</v>
      </c>
      <c r="P230" s="138" t="s">
        <v>152</v>
      </c>
      <c r="Q230" s="138" t="s">
        <v>152</v>
      </c>
    </row>
    <row r="231" spans="1:17">
      <c r="A231" s="44">
        <v>6</v>
      </c>
      <c r="B231" s="135" t="s">
        <v>431</v>
      </c>
      <c r="C231" s="136" t="s">
        <v>157</v>
      </c>
      <c r="D231" s="45"/>
      <c r="E231" s="45"/>
      <c r="F231" s="46">
        <v>2.6</v>
      </c>
      <c r="G231" s="47">
        <v>108.7</v>
      </c>
      <c r="H231" s="45" t="s">
        <v>152</v>
      </c>
      <c r="I231" s="63">
        <v>7.3</v>
      </c>
      <c r="J231" s="45">
        <v>5</v>
      </c>
      <c r="K231" s="137" t="s">
        <v>432</v>
      </c>
      <c r="L231" s="138" t="s">
        <v>152</v>
      </c>
      <c r="M231" s="138" t="s">
        <v>152</v>
      </c>
      <c r="N231" s="138" t="s">
        <v>152</v>
      </c>
      <c r="O231" s="138" t="s">
        <v>152</v>
      </c>
      <c r="P231" s="138" t="s">
        <v>152</v>
      </c>
      <c r="Q231" s="138" t="s">
        <v>152</v>
      </c>
    </row>
    <row r="232" spans="1:17">
      <c r="A232" s="44">
        <v>6</v>
      </c>
      <c r="B232" s="135" t="s">
        <v>433</v>
      </c>
      <c r="C232" s="136" t="s">
        <v>28</v>
      </c>
      <c r="D232" s="45">
        <v>1.7</v>
      </c>
      <c r="E232" s="45">
        <v>1.9</v>
      </c>
      <c r="F232" s="46">
        <v>2.6</v>
      </c>
      <c r="G232" s="47">
        <v>3.42</v>
      </c>
      <c r="H232" s="45" t="s">
        <v>152</v>
      </c>
      <c r="I232" s="63" t="s">
        <v>152</v>
      </c>
      <c r="J232" s="45">
        <v>1</v>
      </c>
      <c r="K232" s="137" t="s">
        <v>152</v>
      </c>
      <c r="L232" s="138" t="s">
        <v>152</v>
      </c>
      <c r="M232" s="138" t="s">
        <v>152</v>
      </c>
      <c r="N232" s="138" t="s">
        <v>152</v>
      </c>
      <c r="O232" s="138" t="s">
        <v>152</v>
      </c>
      <c r="P232" s="138" t="s">
        <v>152</v>
      </c>
      <c r="Q232" s="138" t="s">
        <v>152</v>
      </c>
    </row>
    <row r="233" spans="1:17">
      <c r="A233" s="44">
        <v>6</v>
      </c>
      <c r="B233" s="135" t="s">
        <v>435</v>
      </c>
      <c r="C233" s="136" t="s">
        <v>385</v>
      </c>
      <c r="D233" s="45"/>
      <c r="E233" s="45"/>
      <c r="F233" s="94">
        <v>2.6</v>
      </c>
      <c r="G233" s="45">
        <v>55.9</v>
      </c>
      <c r="H233" s="45" t="s">
        <v>152</v>
      </c>
      <c r="I233" s="45">
        <v>9.5</v>
      </c>
      <c r="J233" s="45">
        <v>2</v>
      </c>
      <c r="K233" s="137" t="s">
        <v>436</v>
      </c>
      <c r="L233" s="138" t="s">
        <v>152</v>
      </c>
      <c r="M233" s="138" t="s">
        <v>152</v>
      </c>
      <c r="N233" s="138" t="s">
        <v>152</v>
      </c>
      <c r="O233" s="138" t="s">
        <v>152</v>
      </c>
      <c r="P233" s="138" t="s">
        <v>152</v>
      </c>
      <c r="Q233" s="138" t="s">
        <v>152</v>
      </c>
    </row>
    <row r="234" spans="1:17">
      <c r="A234" s="59">
        <v>6</v>
      </c>
      <c r="B234" s="140" t="s">
        <v>433</v>
      </c>
      <c r="C234" s="141" t="s">
        <v>437</v>
      </c>
      <c r="D234" s="60"/>
      <c r="E234" s="60"/>
      <c r="F234" s="97">
        <v>2.6</v>
      </c>
      <c r="G234" s="60">
        <v>3.42</v>
      </c>
      <c r="H234" s="60" t="s">
        <v>152</v>
      </c>
      <c r="I234" s="60" t="s">
        <v>152</v>
      </c>
      <c r="J234" s="60">
        <v>1</v>
      </c>
      <c r="K234" s="142" t="s">
        <v>152</v>
      </c>
      <c r="L234" s="138" t="s">
        <v>152</v>
      </c>
      <c r="M234" s="138" t="s">
        <v>152</v>
      </c>
      <c r="N234" s="138" t="s">
        <v>152</v>
      </c>
      <c r="O234" s="138" t="s">
        <v>152</v>
      </c>
      <c r="P234" s="138" t="s">
        <v>152</v>
      </c>
      <c r="Q234" s="138" t="s">
        <v>152</v>
      </c>
    </row>
    <row r="235" spans="1:17">
      <c r="A235" s="44">
        <v>6</v>
      </c>
      <c r="B235" s="135" t="s">
        <v>439</v>
      </c>
      <c r="C235" s="136" t="s">
        <v>440</v>
      </c>
      <c r="D235" s="45">
        <v>18</v>
      </c>
      <c r="E235" s="45">
        <v>4</v>
      </c>
      <c r="F235" s="46">
        <v>2.6</v>
      </c>
      <c r="G235" s="47">
        <v>34.200000000000003</v>
      </c>
      <c r="H235" s="45" t="s">
        <v>152</v>
      </c>
      <c r="I235" s="63">
        <v>18</v>
      </c>
      <c r="J235" s="45">
        <v>2</v>
      </c>
      <c r="K235" s="137" t="s">
        <v>441</v>
      </c>
      <c r="L235" s="138" t="s">
        <v>152</v>
      </c>
      <c r="M235" s="138" t="s">
        <v>152</v>
      </c>
      <c r="N235" s="138" t="s">
        <v>152</v>
      </c>
      <c r="O235" s="138" t="s">
        <v>152</v>
      </c>
      <c r="P235" s="138" t="s">
        <v>152</v>
      </c>
      <c r="Q235" s="138" t="s">
        <v>152</v>
      </c>
    </row>
    <row r="236" spans="1:17">
      <c r="A236" s="44">
        <v>6</v>
      </c>
      <c r="B236" s="135" t="s">
        <v>442</v>
      </c>
      <c r="C236" s="136" t="s">
        <v>443</v>
      </c>
      <c r="D236" s="45">
        <v>7.06</v>
      </c>
      <c r="E236" s="45">
        <v>4.83</v>
      </c>
      <c r="F236" s="46">
        <v>2.6</v>
      </c>
      <c r="G236" s="47">
        <v>36.299999999999997</v>
      </c>
      <c r="H236" s="45" t="s">
        <v>152</v>
      </c>
      <c r="I236" s="63">
        <v>5.92</v>
      </c>
      <c r="J236" s="45">
        <v>3</v>
      </c>
      <c r="K236" s="137" t="s">
        <v>444</v>
      </c>
      <c r="L236" s="138" t="s">
        <v>152</v>
      </c>
      <c r="M236" s="138" t="s">
        <v>152</v>
      </c>
      <c r="N236" s="138" t="s">
        <v>152</v>
      </c>
      <c r="O236" s="138" t="s">
        <v>152</v>
      </c>
      <c r="P236" s="138" t="s">
        <v>152</v>
      </c>
      <c r="Q236" s="138" t="s">
        <v>152</v>
      </c>
    </row>
    <row r="237" spans="1:17">
      <c r="A237" s="44">
        <v>6</v>
      </c>
      <c r="B237" s="135" t="s">
        <v>445</v>
      </c>
      <c r="C237" s="136" t="s">
        <v>151</v>
      </c>
      <c r="D237" s="45">
        <v>4.5</v>
      </c>
      <c r="E237" s="45">
        <v>6.8</v>
      </c>
      <c r="F237" s="45">
        <v>2.6</v>
      </c>
      <c r="G237" s="47">
        <f t="shared" ref="G237:G240" si="11">E237*D237</f>
        <v>30.599999999999998</v>
      </c>
      <c r="H237" s="45"/>
      <c r="I237" s="63">
        <v>6.65</v>
      </c>
      <c r="J237" s="45">
        <v>7</v>
      </c>
      <c r="K237" s="137" t="s">
        <v>446</v>
      </c>
      <c r="L237" s="138" t="s">
        <v>152</v>
      </c>
      <c r="M237" s="138" t="s">
        <v>152</v>
      </c>
      <c r="N237" s="138" t="s">
        <v>152</v>
      </c>
      <c r="O237" s="138" t="s">
        <v>152</v>
      </c>
      <c r="P237" s="138" t="s">
        <v>152</v>
      </c>
      <c r="Q237" s="138" t="s">
        <v>152</v>
      </c>
    </row>
    <row r="238" spans="1:17">
      <c r="A238" s="44">
        <v>6</v>
      </c>
      <c r="B238" s="135" t="s">
        <v>447</v>
      </c>
      <c r="C238" s="136" t="s">
        <v>448</v>
      </c>
      <c r="D238" s="45">
        <v>4.45</v>
      </c>
      <c r="E238" s="45">
        <v>3.25</v>
      </c>
      <c r="F238" s="46">
        <v>2.6</v>
      </c>
      <c r="G238" s="47">
        <f t="shared" si="11"/>
        <v>14.4625</v>
      </c>
      <c r="H238" s="45" t="s">
        <v>152</v>
      </c>
      <c r="I238" s="63" t="s">
        <v>152</v>
      </c>
      <c r="J238" s="45">
        <v>2</v>
      </c>
      <c r="K238" s="137" t="s">
        <v>449</v>
      </c>
      <c r="L238" s="138" t="s">
        <v>152</v>
      </c>
      <c r="M238" s="138" t="s">
        <v>152</v>
      </c>
      <c r="N238" s="138" t="s">
        <v>152</v>
      </c>
      <c r="O238" s="138" t="s">
        <v>152</v>
      </c>
      <c r="P238" s="138" t="s">
        <v>152</v>
      </c>
      <c r="Q238" s="138" t="s">
        <v>152</v>
      </c>
    </row>
    <row r="239" spans="1:17">
      <c r="A239" s="44">
        <v>6</v>
      </c>
      <c r="B239" s="135" t="s">
        <v>450</v>
      </c>
      <c r="C239" s="136" t="s">
        <v>448</v>
      </c>
      <c r="D239" s="45"/>
      <c r="E239" s="45"/>
      <c r="F239" s="46">
        <v>2.6</v>
      </c>
      <c r="G239" s="47">
        <f t="shared" si="11"/>
        <v>0</v>
      </c>
      <c r="H239" s="45" t="s">
        <v>152</v>
      </c>
      <c r="I239" s="63">
        <v>7.4</v>
      </c>
      <c r="J239" s="45">
        <v>18</v>
      </c>
      <c r="K239" s="137" t="s">
        <v>451</v>
      </c>
      <c r="L239" s="138" t="s">
        <v>152</v>
      </c>
      <c r="M239" s="138" t="s">
        <v>152</v>
      </c>
      <c r="N239" s="138" t="s">
        <v>152</v>
      </c>
      <c r="O239" s="138" t="s">
        <v>152</v>
      </c>
      <c r="P239" s="138" t="s">
        <v>152</v>
      </c>
      <c r="Q239" s="138" t="s">
        <v>152</v>
      </c>
    </row>
    <row r="240" spans="1:17">
      <c r="A240" s="44">
        <v>6</v>
      </c>
      <c r="B240" s="135" t="s">
        <v>452</v>
      </c>
      <c r="C240" s="136" t="s">
        <v>448</v>
      </c>
      <c r="D240" s="45">
        <v>3.35</v>
      </c>
      <c r="E240" s="45">
        <v>3.25</v>
      </c>
      <c r="F240" s="46">
        <v>2.6</v>
      </c>
      <c r="G240" s="47">
        <f t="shared" si="11"/>
        <v>10.887500000000001</v>
      </c>
      <c r="H240" s="45" t="s">
        <v>152</v>
      </c>
      <c r="I240" s="63" t="s">
        <v>152</v>
      </c>
      <c r="J240" s="45">
        <v>1</v>
      </c>
      <c r="K240" s="144" t="s">
        <v>453</v>
      </c>
      <c r="L240" s="138" t="s">
        <v>152</v>
      </c>
      <c r="M240" s="138" t="s">
        <v>152</v>
      </c>
      <c r="N240" s="138" t="s">
        <v>152</v>
      </c>
      <c r="O240" s="138" t="s">
        <v>152</v>
      </c>
      <c r="P240" s="138" t="s">
        <v>152</v>
      </c>
      <c r="Q240" s="138" t="s">
        <v>152</v>
      </c>
    </row>
    <row r="241" spans="1:17">
      <c r="A241" s="44">
        <v>6</v>
      </c>
      <c r="B241" s="135" t="s">
        <v>433</v>
      </c>
      <c r="C241" s="136" t="s">
        <v>28</v>
      </c>
      <c r="D241" s="45"/>
      <c r="E241" s="45"/>
      <c r="F241" s="46">
        <v>2.6</v>
      </c>
      <c r="G241" s="47">
        <v>3.42</v>
      </c>
      <c r="H241" s="45" t="s">
        <v>152</v>
      </c>
      <c r="I241" s="63" t="s">
        <v>152</v>
      </c>
      <c r="J241" s="45">
        <v>1</v>
      </c>
      <c r="K241" s="144" t="s">
        <v>152</v>
      </c>
      <c r="L241" s="138"/>
      <c r="M241" s="138"/>
      <c r="N241" s="138"/>
      <c r="O241" s="138"/>
      <c r="P241" s="138"/>
      <c r="Q241" s="138"/>
    </row>
    <row r="242" spans="1:17">
      <c r="A242" s="44">
        <v>6</v>
      </c>
      <c r="B242" s="135" t="s">
        <v>454</v>
      </c>
      <c r="C242" s="136" t="s">
        <v>151</v>
      </c>
      <c r="D242" s="45">
        <v>6.36</v>
      </c>
      <c r="E242" s="45">
        <v>3</v>
      </c>
      <c r="F242" s="45">
        <v>2.6</v>
      </c>
      <c r="G242" s="47">
        <v>18.5</v>
      </c>
      <c r="H242" s="45"/>
      <c r="I242" s="63" t="s">
        <v>152</v>
      </c>
      <c r="J242" s="45">
        <v>2</v>
      </c>
      <c r="K242" s="137" t="s">
        <v>455</v>
      </c>
      <c r="L242" s="138" t="s">
        <v>152</v>
      </c>
      <c r="M242" s="138" t="s">
        <v>152</v>
      </c>
      <c r="N242" s="138" t="s">
        <v>152</v>
      </c>
      <c r="O242" s="138" t="s">
        <v>152</v>
      </c>
      <c r="P242" s="138" t="s">
        <v>152</v>
      </c>
      <c r="Q242" s="138" t="s">
        <v>152</v>
      </c>
    </row>
    <row r="243" spans="1:17">
      <c r="A243" s="44">
        <v>6</v>
      </c>
      <c r="B243" s="135" t="s">
        <v>456</v>
      </c>
      <c r="C243" s="136" t="s">
        <v>457</v>
      </c>
      <c r="D243" s="45"/>
      <c r="E243" s="45"/>
      <c r="F243" s="46">
        <v>2.6</v>
      </c>
      <c r="G243" s="47">
        <f t="shared" ref="G243:G250" si="12">E243*D243</f>
        <v>0</v>
      </c>
      <c r="H243" s="45" t="s">
        <v>152</v>
      </c>
      <c r="I243" s="63" t="s">
        <v>152</v>
      </c>
      <c r="J243" s="45">
        <v>2</v>
      </c>
      <c r="K243" s="137" t="s">
        <v>458</v>
      </c>
      <c r="L243" s="138" t="s">
        <v>152</v>
      </c>
      <c r="M243" s="138" t="s">
        <v>152</v>
      </c>
      <c r="N243" s="138" t="s">
        <v>152</v>
      </c>
      <c r="O243" s="138" t="s">
        <v>152</v>
      </c>
      <c r="P243" s="138" t="s">
        <v>152</v>
      </c>
      <c r="Q243" s="138" t="s">
        <v>152</v>
      </c>
    </row>
    <row r="244" spans="1:17">
      <c r="A244" s="44">
        <v>6</v>
      </c>
      <c r="B244" s="135" t="s">
        <v>459</v>
      </c>
      <c r="C244" s="136" t="s">
        <v>26</v>
      </c>
      <c r="D244" s="45">
        <v>6.46</v>
      </c>
      <c r="E244" s="45">
        <v>1.9</v>
      </c>
      <c r="F244" s="45">
        <v>2.6</v>
      </c>
      <c r="G244" s="47">
        <f t="shared" si="12"/>
        <v>12.273999999999999</v>
      </c>
      <c r="H244" s="45"/>
      <c r="I244" s="63" t="s">
        <v>152</v>
      </c>
      <c r="J244" s="45" t="s">
        <v>152</v>
      </c>
      <c r="K244" s="137" t="s">
        <v>152</v>
      </c>
      <c r="L244" s="138" t="s">
        <v>152</v>
      </c>
      <c r="M244" s="138" t="s">
        <v>152</v>
      </c>
      <c r="N244" s="138" t="s">
        <v>152</v>
      </c>
      <c r="O244" s="138" t="s">
        <v>152</v>
      </c>
      <c r="P244" s="138" t="s">
        <v>152</v>
      </c>
      <c r="Q244" s="138" t="s">
        <v>152</v>
      </c>
    </row>
    <row r="245" spans="1:17">
      <c r="A245" s="44">
        <v>6</v>
      </c>
      <c r="B245" s="135" t="s">
        <v>460</v>
      </c>
      <c r="C245" s="136" t="s">
        <v>26</v>
      </c>
      <c r="D245" s="45">
        <v>10.5</v>
      </c>
      <c r="E245" s="45">
        <v>2</v>
      </c>
      <c r="F245" s="46">
        <v>2.6</v>
      </c>
      <c r="G245" s="47">
        <f t="shared" si="12"/>
        <v>21</v>
      </c>
      <c r="H245" s="45" t="s">
        <v>152</v>
      </c>
      <c r="I245" s="63" t="s">
        <v>152</v>
      </c>
      <c r="J245" s="45" t="s">
        <v>152</v>
      </c>
      <c r="K245" s="137" t="s">
        <v>152</v>
      </c>
      <c r="L245" s="138" t="s">
        <v>152</v>
      </c>
      <c r="M245" s="138" t="s">
        <v>152</v>
      </c>
      <c r="N245" s="138" t="s">
        <v>152</v>
      </c>
      <c r="O245" s="138" t="s">
        <v>152</v>
      </c>
      <c r="P245" s="138" t="s">
        <v>152</v>
      </c>
      <c r="Q245" s="138" t="s">
        <v>152</v>
      </c>
    </row>
    <row r="246" spans="1:17">
      <c r="A246" s="44">
        <v>6</v>
      </c>
      <c r="B246" s="135" t="s">
        <v>380</v>
      </c>
      <c r="C246" s="136" t="s">
        <v>28</v>
      </c>
      <c r="D246" s="45">
        <v>4.68</v>
      </c>
      <c r="E246" s="45">
        <v>2.67</v>
      </c>
      <c r="F246" s="46">
        <v>2.6</v>
      </c>
      <c r="G246" s="47">
        <f t="shared" si="12"/>
        <v>12.4956</v>
      </c>
      <c r="H246" s="45" t="s">
        <v>152</v>
      </c>
      <c r="I246" s="63">
        <v>2</v>
      </c>
      <c r="J246" s="45">
        <v>2</v>
      </c>
      <c r="K246" s="137" t="s">
        <v>152</v>
      </c>
      <c r="L246" s="138" t="s">
        <v>152</v>
      </c>
      <c r="M246" s="138" t="s">
        <v>152</v>
      </c>
      <c r="N246" s="138" t="s">
        <v>152</v>
      </c>
      <c r="O246" s="138" t="s">
        <v>152</v>
      </c>
      <c r="P246" s="138" t="s">
        <v>152</v>
      </c>
      <c r="Q246" s="138" t="s">
        <v>152</v>
      </c>
    </row>
    <row r="247" spans="1:17">
      <c r="A247" s="44">
        <v>6</v>
      </c>
      <c r="B247" s="135" t="s">
        <v>381</v>
      </c>
      <c r="C247" s="136" t="s">
        <v>28</v>
      </c>
      <c r="D247" s="45">
        <v>2.6</v>
      </c>
      <c r="E247" s="45">
        <v>1.58</v>
      </c>
      <c r="F247" s="46">
        <v>2.6</v>
      </c>
      <c r="G247" s="47">
        <f t="shared" si="12"/>
        <v>4.1080000000000005</v>
      </c>
      <c r="H247" s="45" t="s">
        <v>152</v>
      </c>
      <c r="I247" s="63">
        <v>2.2000000000000002</v>
      </c>
      <c r="J247" s="45">
        <v>1</v>
      </c>
      <c r="K247" s="137" t="s">
        <v>152</v>
      </c>
      <c r="L247" s="138" t="s">
        <v>152</v>
      </c>
      <c r="M247" s="138" t="s">
        <v>152</v>
      </c>
      <c r="N247" s="138" t="s">
        <v>152</v>
      </c>
      <c r="O247" s="138" t="s">
        <v>152</v>
      </c>
      <c r="P247" s="138" t="s">
        <v>152</v>
      </c>
      <c r="Q247" s="138" t="s">
        <v>152</v>
      </c>
    </row>
    <row r="248" spans="1:17">
      <c r="A248" s="44">
        <v>6</v>
      </c>
      <c r="B248" s="135" t="s">
        <v>378</v>
      </c>
      <c r="C248" s="136" t="s">
        <v>28</v>
      </c>
      <c r="D248" s="45">
        <v>4.7</v>
      </c>
      <c r="E248" s="45">
        <v>2.7</v>
      </c>
      <c r="F248" s="46">
        <v>2.6</v>
      </c>
      <c r="G248" s="47">
        <f t="shared" si="12"/>
        <v>12.690000000000001</v>
      </c>
      <c r="H248" s="45" t="s">
        <v>152</v>
      </c>
      <c r="I248" s="63">
        <v>1.97</v>
      </c>
      <c r="J248" s="45">
        <v>2</v>
      </c>
      <c r="K248" s="137" t="s">
        <v>152</v>
      </c>
      <c r="L248" s="138" t="s">
        <v>152</v>
      </c>
      <c r="M248" s="138" t="s">
        <v>152</v>
      </c>
      <c r="N248" s="138" t="s">
        <v>152</v>
      </c>
      <c r="O248" s="138" t="s">
        <v>152</v>
      </c>
      <c r="P248" s="138" t="s">
        <v>152</v>
      </c>
      <c r="Q248" s="138" t="s">
        <v>152</v>
      </c>
    </row>
    <row r="249" spans="1:17">
      <c r="A249" s="44">
        <v>6</v>
      </c>
      <c r="B249" s="135" t="s">
        <v>461</v>
      </c>
      <c r="C249" s="136" t="s">
        <v>22</v>
      </c>
      <c r="D249" s="45">
        <v>4.3</v>
      </c>
      <c r="E249" s="45">
        <v>2.66</v>
      </c>
      <c r="F249" s="46">
        <v>2.6</v>
      </c>
      <c r="G249" s="47">
        <f t="shared" si="12"/>
        <v>11.438000000000001</v>
      </c>
      <c r="H249" s="45" t="s">
        <v>152</v>
      </c>
      <c r="I249" s="63" t="s">
        <v>152</v>
      </c>
      <c r="J249" s="45">
        <v>1</v>
      </c>
      <c r="K249" s="137" t="s">
        <v>152</v>
      </c>
      <c r="L249" s="138" t="s">
        <v>152</v>
      </c>
      <c r="M249" s="138" t="s">
        <v>152</v>
      </c>
      <c r="N249" s="138" t="s">
        <v>152</v>
      </c>
      <c r="O249" s="138" t="s">
        <v>152</v>
      </c>
      <c r="P249" s="138" t="s">
        <v>152</v>
      </c>
      <c r="Q249" s="138" t="s">
        <v>152</v>
      </c>
    </row>
    <row r="250" spans="1:17">
      <c r="A250" s="44">
        <v>6</v>
      </c>
      <c r="B250" s="135" t="s">
        <v>26</v>
      </c>
      <c r="C250" s="136" t="s">
        <v>26</v>
      </c>
      <c r="D250" s="45">
        <v>3.2</v>
      </c>
      <c r="E250" s="45">
        <v>4.9000000000000004</v>
      </c>
      <c r="F250" s="46">
        <v>2.6</v>
      </c>
      <c r="G250" s="47">
        <f t="shared" si="12"/>
        <v>15.680000000000001</v>
      </c>
      <c r="H250" s="45" t="s">
        <v>152</v>
      </c>
      <c r="I250" s="63">
        <v>14.04</v>
      </c>
      <c r="J250" s="45">
        <v>1</v>
      </c>
      <c r="K250" s="144" t="s">
        <v>152</v>
      </c>
      <c r="L250" s="138" t="s">
        <v>152</v>
      </c>
      <c r="M250" s="138" t="s">
        <v>152</v>
      </c>
      <c r="N250" s="138" t="s">
        <v>152</v>
      </c>
      <c r="O250" s="138" t="s">
        <v>152</v>
      </c>
      <c r="P250" s="138" t="s">
        <v>152</v>
      </c>
      <c r="Q250" s="138" t="s">
        <v>152</v>
      </c>
    </row>
    <row r="251" spans="1:17">
      <c r="A251" s="44">
        <v>6</v>
      </c>
      <c r="B251" s="135" t="s">
        <v>224</v>
      </c>
      <c r="C251" s="136" t="s">
        <v>224</v>
      </c>
      <c r="D251" s="45">
        <v>4.5999999999999996</v>
      </c>
      <c r="E251" s="45">
        <v>2.6</v>
      </c>
      <c r="F251" s="46">
        <v>2.6</v>
      </c>
      <c r="G251" s="47">
        <f t="shared" ref="G251:G252" si="13">D251*E251</f>
        <v>11.959999999999999</v>
      </c>
      <c r="H251" s="45" t="s">
        <v>152</v>
      </c>
      <c r="I251" s="63">
        <v>2.6</v>
      </c>
      <c r="J251" s="45">
        <v>1</v>
      </c>
      <c r="K251" s="137" t="s">
        <v>462</v>
      </c>
      <c r="L251" s="138" t="s">
        <v>152</v>
      </c>
      <c r="M251" s="138" t="s">
        <v>152</v>
      </c>
      <c r="N251" s="138" t="s">
        <v>152</v>
      </c>
      <c r="O251" s="138" t="s">
        <v>152</v>
      </c>
      <c r="P251" s="138" t="s">
        <v>152</v>
      </c>
      <c r="Q251" s="138" t="s">
        <v>152</v>
      </c>
    </row>
    <row r="252" spans="1:17">
      <c r="A252" s="44">
        <v>6</v>
      </c>
      <c r="B252" s="135" t="s">
        <v>463</v>
      </c>
      <c r="C252" s="136" t="s">
        <v>464</v>
      </c>
      <c r="D252" s="45">
        <v>13.6</v>
      </c>
      <c r="E252" s="45">
        <v>13.5</v>
      </c>
      <c r="F252" s="46">
        <v>2.6</v>
      </c>
      <c r="G252" s="47">
        <f t="shared" si="13"/>
        <v>183.6</v>
      </c>
      <c r="H252" s="45" t="s">
        <v>152</v>
      </c>
      <c r="I252" s="63">
        <v>32.4</v>
      </c>
      <c r="J252" s="45">
        <v>10</v>
      </c>
      <c r="K252" s="137" t="s">
        <v>465</v>
      </c>
      <c r="L252" s="138" t="s">
        <v>152</v>
      </c>
      <c r="M252" s="138" t="s">
        <v>152</v>
      </c>
      <c r="N252" s="138" t="s">
        <v>152</v>
      </c>
      <c r="O252" s="138" t="s">
        <v>152</v>
      </c>
      <c r="P252" s="138" t="s">
        <v>152</v>
      </c>
      <c r="Q252" s="138" t="s">
        <v>152</v>
      </c>
    </row>
    <row r="253" spans="1:17">
      <c r="A253" s="44">
        <v>6</v>
      </c>
      <c r="B253" s="135" t="s">
        <v>433</v>
      </c>
      <c r="C253" s="136" t="s">
        <v>28</v>
      </c>
      <c r="D253" s="45"/>
      <c r="E253" s="45"/>
      <c r="F253" s="46">
        <v>2.6</v>
      </c>
      <c r="G253" s="47">
        <v>3.42</v>
      </c>
      <c r="H253" s="45" t="s">
        <v>152</v>
      </c>
      <c r="I253" s="63" t="s">
        <v>152</v>
      </c>
      <c r="J253" s="45">
        <v>1</v>
      </c>
      <c r="K253" s="137" t="s">
        <v>152</v>
      </c>
      <c r="L253" s="138"/>
      <c r="M253" s="138"/>
      <c r="N253" s="138"/>
      <c r="O253" s="138"/>
      <c r="P253" s="138"/>
      <c r="Q253" s="138"/>
    </row>
    <row r="254" spans="1:17">
      <c r="A254" s="44">
        <v>6</v>
      </c>
      <c r="B254" s="135" t="s">
        <v>118</v>
      </c>
      <c r="C254" s="136" t="s">
        <v>26</v>
      </c>
      <c r="D254" s="45">
        <v>11.45</v>
      </c>
      <c r="E254" s="45">
        <v>1.9</v>
      </c>
      <c r="F254" s="46">
        <v>2.6</v>
      </c>
      <c r="G254" s="47">
        <f t="shared" ref="G254:G255" si="14">D254*E254</f>
        <v>21.754999999999999</v>
      </c>
      <c r="H254" s="45" t="s">
        <v>152</v>
      </c>
      <c r="I254" s="63" t="s">
        <v>152</v>
      </c>
      <c r="J254" s="45" t="s">
        <v>152</v>
      </c>
      <c r="K254" s="137" t="s">
        <v>152</v>
      </c>
      <c r="L254" s="138" t="s">
        <v>152</v>
      </c>
      <c r="M254" s="138" t="s">
        <v>152</v>
      </c>
      <c r="N254" s="138" t="s">
        <v>152</v>
      </c>
      <c r="O254" s="138" t="s">
        <v>152</v>
      </c>
      <c r="P254" s="138" t="s">
        <v>152</v>
      </c>
      <c r="Q254" s="138" t="s">
        <v>152</v>
      </c>
    </row>
    <row r="255" spans="1:17">
      <c r="A255" s="44">
        <v>6</v>
      </c>
      <c r="B255" s="135" t="s">
        <v>466</v>
      </c>
      <c r="C255" s="136" t="s">
        <v>26</v>
      </c>
      <c r="D255" s="45">
        <v>10.5</v>
      </c>
      <c r="E255" s="45">
        <v>2</v>
      </c>
      <c r="F255" s="46">
        <v>2.6</v>
      </c>
      <c r="G255" s="47">
        <f t="shared" si="14"/>
        <v>21</v>
      </c>
      <c r="H255" s="45" t="s">
        <v>152</v>
      </c>
      <c r="I255" s="63" t="s">
        <v>152</v>
      </c>
      <c r="J255" s="45" t="s">
        <v>152</v>
      </c>
      <c r="K255" s="137" t="s">
        <v>152</v>
      </c>
      <c r="L255" s="138" t="s">
        <v>152</v>
      </c>
      <c r="M255" s="138" t="s">
        <v>152</v>
      </c>
      <c r="N255" s="138" t="s">
        <v>152</v>
      </c>
      <c r="O255" s="138" t="s">
        <v>152</v>
      </c>
      <c r="P255" s="138" t="s">
        <v>152</v>
      </c>
      <c r="Q255" s="138" t="s">
        <v>152</v>
      </c>
    </row>
    <row r="256" spans="1:17">
      <c r="A256" s="44">
        <v>6</v>
      </c>
      <c r="B256" s="135" t="s">
        <v>380</v>
      </c>
      <c r="C256" s="136" t="s">
        <v>28</v>
      </c>
      <c r="D256" s="45">
        <v>4.7</v>
      </c>
      <c r="E256" s="45">
        <v>2.6</v>
      </c>
      <c r="F256" s="46">
        <v>2.6</v>
      </c>
      <c r="G256" s="47">
        <f>35+36+24.2+27</f>
        <v>122.2</v>
      </c>
      <c r="H256" s="45" t="s">
        <v>152</v>
      </c>
      <c r="I256" s="63">
        <v>1.87</v>
      </c>
      <c r="J256" s="45">
        <v>2</v>
      </c>
      <c r="K256" s="137" t="s">
        <v>152</v>
      </c>
      <c r="L256" s="138" t="s">
        <v>152</v>
      </c>
      <c r="M256" s="138" t="s">
        <v>152</v>
      </c>
      <c r="N256" s="138" t="s">
        <v>152</v>
      </c>
      <c r="O256" s="138" t="s">
        <v>152</v>
      </c>
      <c r="P256" s="138" t="s">
        <v>152</v>
      </c>
      <c r="Q256" s="138" t="s">
        <v>152</v>
      </c>
    </row>
    <row r="257" spans="1:17">
      <c r="A257" s="44">
        <v>6</v>
      </c>
      <c r="B257" s="135" t="s">
        <v>378</v>
      </c>
      <c r="C257" s="136" t="s">
        <v>28</v>
      </c>
      <c r="D257" s="45">
        <v>4.68</v>
      </c>
      <c r="E257" s="45">
        <v>2.64</v>
      </c>
      <c r="F257" s="46">
        <v>2.6</v>
      </c>
      <c r="G257" s="47">
        <f>D257*E257</f>
        <v>12.3552</v>
      </c>
      <c r="H257" s="45" t="s">
        <v>152</v>
      </c>
      <c r="I257" s="63">
        <v>1.85</v>
      </c>
      <c r="J257" s="45">
        <v>2</v>
      </c>
      <c r="K257" s="137" t="s">
        <v>152</v>
      </c>
      <c r="L257" s="138" t="s">
        <v>152</v>
      </c>
      <c r="M257" s="138" t="s">
        <v>152</v>
      </c>
      <c r="N257" s="138" t="s">
        <v>152</v>
      </c>
      <c r="O257" s="138" t="s">
        <v>152</v>
      </c>
      <c r="P257" s="138" t="s">
        <v>152</v>
      </c>
      <c r="Q257" s="138" t="s">
        <v>152</v>
      </c>
    </row>
    <row r="258" spans="1:17">
      <c r="A258" s="44">
        <v>6</v>
      </c>
      <c r="B258" s="135" t="s">
        <v>381</v>
      </c>
      <c r="C258" s="136" t="s">
        <v>28</v>
      </c>
      <c r="D258" s="45">
        <v>2.5</v>
      </c>
      <c r="E258" s="45">
        <v>2.1</v>
      </c>
      <c r="F258" s="46">
        <v>2.6</v>
      </c>
      <c r="G258" s="47">
        <f>E258*D258</f>
        <v>5.25</v>
      </c>
      <c r="H258" s="45" t="s">
        <v>152</v>
      </c>
      <c r="I258" s="63">
        <v>2.17</v>
      </c>
      <c r="J258" s="45">
        <v>1</v>
      </c>
      <c r="K258" s="144" t="s">
        <v>152</v>
      </c>
      <c r="L258" s="138" t="s">
        <v>152</v>
      </c>
      <c r="M258" s="138" t="s">
        <v>152</v>
      </c>
      <c r="N258" s="138" t="s">
        <v>152</v>
      </c>
      <c r="O258" s="138" t="s">
        <v>152</v>
      </c>
      <c r="P258" s="138" t="s">
        <v>152</v>
      </c>
      <c r="Q258" s="138" t="s">
        <v>152</v>
      </c>
    </row>
    <row r="259" spans="1:17">
      <c r="A259" s="9"/>
      <c r="B259" s="10"/>
      <c r="C259" s="11"/>
      <c r="D259" s="1"/>
      <c r="E259" s="1"/>
      <c r="F259" s="8"/>
      <c r="G259" s="1"/>
      <c r="H259" s="1"/>
      <c r="I259" s="1"/>
      <c r="J259" s="1"/>
      <c r="K259" s="2"/>
      <c r="L259" s="34"/>
    </row>
    <row r="260" spans="1:17">
      <c r="A260" s="9"/>
      <c r="B260" s="10"/>
      <c r="C260" s="11"/>
      <c r="D260" s="1"/>
      <c r="E260" s="1"/>
      <c r="F260" s="8"/>
      <c r="G260" s="1"/>
      <c r="H260" s="1"/>
      <c r="I260" s="1"/>
      <c r="J260" s="1"/>
      <c r="K260" s="2"/>
      <c r="L260" s="34"/>
    </row>
    <row r="261" spans="1:17">
      <c r="A261" s="9">
        <v>9</v>
      </c>
      <c r="B261" s="10" t="s">
        <v>74</v>
      </c>
      <c r="C261" s="11" t="s">
        <v>75</v>
      </c>
      <c r="D261" s="1"/>
      <c r="E261" s="1"/>
      <c r="F261" s="8">
        <v>2.6</v>
      </c>
      <c r="G261" s="1">
        <v>61</v>
      </c>
      <c r="H261" s="1" t="s">
        <v>93</v>
      </c>
      <c r="I261" s="1">
        <v>9.24</v>
      </c>
      <c r="J261" s="1">
        <v>7</v>
      </c>
      <c r="K261" s="2" t="s">
        <v>76</v>
      </c>
      <c r="L261" s="34" t="s">
        <v>56</v>
      </c>
    </row>
    <row r="262" spans="1:17">
      <c r="A262" s="9">
        <v>9</v>
      </c>
      <c r="B262" s="10" t="s">
        <v>79</v>
      </c>
      <c r="C262" s="11" t="s">
        <v>75</v>
      </c>
      <c r="D262" s="1">
        <v>7.32</v>
      </c>
      <c r="E262" s="1">
        <v>5</v>
      </c>
      <c r="F262" s="8"/>
      <c r="G262" s="1">
        <v>36.5</v>
      </c>
      <c r="H262" s="1" t="s">
        <v>93</v>
      </c>
      <c r="I262" s="1">
        <f>6.98+1.1</f>
        <v>8.08</v>
      </c>
      <c r="J262" s="1">
        <v>1</v>
      </c>
      <c r="K262" s="2" t="s">
        <v>80</v>
      </c>
      <c r="L262" s="34" t="s">
        <v>56</v>
      </c>
    </row>
    <row r="263" spans="1:17">
      <c r="A263" s="9">
        <v>9</v>
      </c>
      <c r="B263" s="10" t="s">
        <v>82</v>
      </c>
      <c r="C263" s="11" t="s">
        <v>75</v>
      </c>
      <c r="D263" s="1">
        <v>4.5</v>
      </c>
      <c r="E263" s="1">
        <v>4.1500000000000004</v>
      </c>
      <c r="F263" s="8"/>
      <c r="G263" s="1">
        <v>18.899999999999999</v>
      </c>
      <c r="H263" s="1" t="s">
        <v>93</v>
      </c>
      <c r="I263" s="1">
        <v>6.5</v>
      </c>
      <c r="J263" s="1">
        <v>1</v>
      </c>
      <c r="K263" s="2" t="s">
        <v>83</v>
      </c>
      <c r="L263" s="34" t="s">
        <v>56</v>
      </c>
    </row>
    <row r="264" spans="1:17">
      <c r="A264" s="9">
        <v>9</v>
      </c>
      <c r="B264" s="10" t="s">
        <v>85</v>
      </c>
      <c r="C264" s="11" t="s">
        <v>75</v>
      </c>
      <c r="D264" s="1">
        <v>9.85</v>
      </c>
      <c r="E264" s="1">
        <v>6.65</v>
      </c>
      <c r="F264" s="8"/>
      <c r="G264" s="1">
        <v>65.599999999999994</v>
      </c>
      <c r="H264" s="1" t="s">
        <v>93</v>
      </c>
      <c r="I264" s="1">
        <v>0</v>
      </c>
      <c r="J264" s="1">
        <v>5</v>
      </c>
      <c r="K264" s="2" t="s">
        <v>86</v>
      </c>
      <c r="L264" s="34" t="s">
        <v>87</v>
      </c>
    </row>
    <row r="265" spans="1:17">
      <c r="A265" s="9">
        <v>9</v>
      </c>
      <c r="B265" s="10" t="s">
        <v>89</v>
      </c>
      <c r="C265" s="11" t="s">
        <v>75</v>
      </c>
      <c r="D265" s="1">
        <v>7.58</v>
      </c>
      <c r="E265" s="1">
        <v>4.4000000000000004</v>
      </c>
      <c r="F265" s="8"/>
      <c r="G265" s="1">
        <v>33.4</v>
      </c>
      <c r="H265" s="1" t="s">
        <v>93</v>
      </c>
      <c r="I265" s="1">
        <v>1.2</v>
      </c>
      <c r="J265" s="1">
        <v>1</v>
      </c>
      <c r="K265" s="2" t="s">
        <v>90</v>
      </c>
      <c r="L265" s="34" t="s">
        <v>56</v>
      </c>
    </row>
    <row r="266" spans="1:17">
      <c r="A266" s="9">
        <v>9</v>
      </c>
      <c r="B266" s="10" t="s">
        <v>92</v>
      </c>
      <c r="C266" s="11" t="s">
        <v>75</v>
      </c>
      <c r="D266" s="1" t="s">
        <v>93</v>
      </c>
      <c r="E266" s="1" t="s">
        <v>93</v>
      </c>
      <c r="F266" s="8"/>
      <c r="G266" s="1" t="s">
        <v>93</v>
      </c>
      <c r="H266" s="1" t="s">
        <v>93</v>
      </c>
      <c r="I266" s="1">
        <v>0</v>
      </c>
      <c r="J266" s="1">
        <v>8</v>
      </c>
      <c r="K266" s="2" t="s">
        <v>94</v>
      </c>
      <c r="L266" s="34" t="s">
        <v>87</v>
      </c>
    </row>
    <row r="267" spans="1:17">
      <c r="A267" s="9">
        <v>9</v>
      </c>
      <c r="B267" s="10" t="s">
        <v>96</v>
      </c>
      <c r="C267" s="11" t="s">
        <v>75</v>
      </c>
      <c r="D267" s="1">
        <v>5.2</v>
      </c>
      <c r="E267" s="1">
        <v>4.0999999999999996</v>
      </c>
      <c r="F267" s="8"/>
      <c r="G267" s="1">
        <v>20.8</v>
      </c>
      <c r="H267" s="1" t="s">
        <v>93</v>
      </c>
      <c r="I267" s="1">
        <v>1.8</v>
      </c>
      <c r="J267" s="1">
        <v>1</v>
      </c>
      <c r="K267" s="2" t="s">
        <v>97</v>
      </c>
      <c r="L267" s="34" t="s">
        <v>56</v>
      </c>
    </row>
    <row r="268" spans="1:17">
      <c r="A268" s="9">
        <v>9</v>
      </c>
      <c r="B268" s="10" t="s">
        <v>141</v>
      </c>
      <c r="C268" s="11" t="s">
        <v>75</v>
      </c>
      <c r="D268" s="1">
        <v>6</v>
      </c>
      <c r="E268" s="1">
        <v>4.2</v>
      </c>
      <c r="F268" s="8">
        <v>2.66</v>
      </c>
      <c r="G268" s="1">
        <f>D268*E268</f>
        <v>25.200000000000003</v>
      </c>
      <c r="H268" s="1" t="s">
        <v>93</v>
      </c>
      <c r="I268" s="1">
        <v>0</v>
      </c>
      <c r="J268" s="1">
        <v>3</v>
      </c>
      <c r="K268" s="2" t="s">
        <v>142</v>
      </c>
      <c r="L268" s="35" t="s">
        <v>87</v>
      </c>
    </row>
    <row r="269" spans="1:17">
      <c r="A269" s="9">
        <v>9</v>
      </c>
      <c r="B269" s="10" t="s">
        <v>144</v>
      </c>
      <c r="C269" s="11" t="s">
        <v>75</v>
      </c>
      <c r="D269" s="1" t="s">
        <v>93</v>
      </c>
      <c r="E269" s="1" t="s">
        <v>93</v>
      </c>
      <c r="F269" s="8" t="s">
        <v>93</v>
      </c>
      <c r="G269" s="1" t="s">
        <v>93</v>
      </c>
      <c r="H269" s="1" t="s">
        <v>93</v>
      </c>
      <c r="I269" s="1">
        <v>0</v>
      </c>
      <c r="J269" s="1">
        <v>7</v>
      </c>
      <c r="K269" s="2" t="s">
        <v>145</v>
      </c>
      <c r="L269" s="35" t="s">
        <v>87</v>
      </c>
    </row>
    <row r="270" spans="1:17">
      <c r="A270" s="9">
        <v>9</v>
      </c>
      <c r="B270" s="10" t="s">
        <v>147</v>
      </c>
      <c r="C270" s="11" t="s">
        <v>75</v>
      </c>
      <c r="D270" s="1" t="s">
        <v>93</v>
      </c>
      <c r="E270" s="1" t="s">
        <v>93</v>
      </c>
      <c r="F270" s="8" t="s">
        <v>93</v>
      </c>
      <c r="G270" s="1" t="s">
        <v>93</v>
      </c>
      <c r="H270" s="1" t="s">
        <v>93</v>
      </c>
      <c r="I270" s="1">
        <v>0</v>
      </c>
      <c r="J270" s="1">
        <v>0</v>
      </c>
      <c r="K270" s="2"/>
      <c r="L270" s="35" t="s">
        <v>148</v>
      </c>
    </row>
    <row r="271" spans="1:17">
      <c r="A271" s="9">
        <v>9</v>
      </c>
      <c r="B271" s="10"/>
      <c r="C271" s="11"/>
      <c r="D271" s="1"/>
      <c r="E271" s="1"/>
      <c r="F271" s="8"/>
      <c r="G271" s="1"/>
      <c r="H271" s="1"/>
      <c r="I271" s="1"/>
      <c r="J271" s="1"/>
      <c r="K271" s="2"/>
      <c r="L271" s="34"/>
    </row>
    <row r="272" spans="1:17">
      <c r="A272" s="9"/>
      <c r="B272" s="10"/>
      <c r="C272" s="11"/>
      <c r="D272" s="1"/>
      <c r="E272" s="1"/>
      <c r="F272" s="8"/>
      <c r="G272" s="1"/>
      <c r="H272" s="1"/>
      <c r="I272" s="1"/>
      <c r="J272" s="1"/>
      <c r="K272" s="2"/>
      <c r="L272" s="34"/>
    </row>
    <row r="273" spans="1:12">
      <c r="A273" s="9"/>
      <c r="B273" s="10"/>
      <c r="C273" s="11"/>
      <c r="D273" s="1"/>
      <c r="E273" s="1"/>
      <c r="F273" s="8"/>
      <c r="G273" s="1"/>
      <c r="H273" s="1"/>
      <c r="I273" s="1"/>
      <c r="J273" s="1"/>
      <c r="K273" s="2"/>
      <c r="L273" s="34"/>
    </row>
    <row r="274" spans="1:12">
      <c r="A274" s="9"/>
      <c r="B274" s="10"/>
      <c r="C274" s="11"/>
      <c r="D274" s="1"/>
      <c r="E274" s="1"/>
      <c r="F274" s="8"/>
      <c r="G274" s="1"/>
      <c r="H274" s="1"/>
      <c r="I274" s="1"/>
      <c r="J274" s="1"/>
      <c r="K274" s="2"/>
      <c r="L274" s="34"/>
    </row>
    <row r="275" spans="1:12">
      <c r="A275" s="9"/>
      <c r="B275" s="10"/>
      <c r="C275" s="11"/>
      <c r="D275" s="1"/>
      <c r="E275" s="1"/>
      <c r="F275" s="1"/>
      <c r="G275" s="1"/>
      <c r="H275" s="1"/>
      <c r="I275" s="1"/>
      <c r="J275" s="1"/>
      <c r="K275" s="2"/>
    </row>
    <row r="276" spans="1:12">
      <c r="A276" s="9"/>
      <c r="B276" s="10"/>
      <c r="C276" s="11"/>
      <c r="D276" s="1"/>
      <c r="E276" s="1"/>
      <c r="F276" s="1"/>
      <c r="G276" s="1"/>
      <c r="H276" s="1"/>
      <c r="I276" s="1"/>
      <c r="J276" s="1"/>
      <c r="K276" s="2"/>
    </row>
    <row r="277" spans="1:12">
      <c r="A277" s="9"/>
      <c r="B277" s="10"/>
      <c r="C277" s="11"/>
      <c r="D277" s="1"/>
      <c r="E277" s="1"/>
      <c r="F277" s="8"/>
      <c r="G277" s="1"/>
      <c r="H277" s="1"/>
      <c r="I277" s="1"/>
      <c r="J277" s="1"/>
      <c r="K277" s="2"/>
    </row>
    <row r="278" spans="1:12">
      <c r="A278" s="9"/>
      <c r="B278" s="10"/>
      <c r="C278" s="11"/>
      <c r="D278" s="1"/>
      <c r="E278" s="1"/>
      <c r="F278" s="8"/>
      <c r="G278" s="1"/>
      <c r="H278" s="1"/>
      <c r="I278" s="1"/>
      <c r="J278" s="1"/>
      <c r="K278" s="2"/>
    </row>
    <row r="279" spans="1:12">
      <c r="A279" s="235"/>
      <c r="B279" s="212"/>
      <c r="C279" s="214"/>
      <c r="D279" s="231"/>
      <c r="E279" s="231"/>
      <c r="F279" s="231"/>
      <c r="G279" s="231"/>
      <c r="H279" s="231"/>
      <c r="I279" s="231"/>
      <c r="J279" s="231"/>
      <c r="K279" s="247"/>
    </row>
    <row r="280" spans="1:12">
      <c r="A280" s="236"/>
      <c r="B280" s="236"/>
      <c r="C280" s="236"/>
      <c r="D280" s="236"/>
      <c r="E280" s="236"/>
      <c r="F280" s="236"/>
      <c r="G280" s="236"/>
      <c r="H280" s="236"/>
      <c r="I280" s="236"/>
      <c r="J280" s="236"/>
      <c r="K280" s="236"/>
    </row>
    <row r="281" spans="1:12">
      <c r="A281" s="235"/>
      <c r="B281" s="212"/>
      <c r="C281" s="214"/>
      <c r="D281" s="231"/>
      <c r="E281" s="231"/>
      <c r="F281" s="231"/>
      <c r="G281" s="231"/>
      <c r="H281" s="231"/>
      <c r="I281" s="231"/>
      <c r="J281" s="231"/>
      <c r="K281" s="231"/>
    </row>
    <row r="282" spans="1:12">
      <c r="A282" s="236"/>
      <c r="B282" s="236"/>
      <c r="C282" s="236"/>
      <c r="D282" s="236"/>
      <c r="E282" s="236"/>
      <c r="F282" s="236"/>
      <c r="G282" s="236"/>
      <c r="H282" s="236"/>
      <c r="I282" s="236"/>
      <c r="J282" s="236"/>
      <c r="K282" s="236"/>
    </row>
    <row r="283" spans="1:12">
      <c r="A283" s="9"/>
      <c r="B283" s="10"/>
      <c r="C283" s="11"/>
      <c r="D283" s="1"/>
      <c r="E283" s="1"/>
      <c r="F283" s="8"/>
      <c r="G283" s="1"/>
      <c r="H283" s="1"/>
      <c r="I283" s="1"/>
      <c r="J283" s="1"/>
      <c r="K283" s="2"/>
    </row>
    <row r="284" spans="1:12">
      <c r="A284" s="235"/>
      <c r="B284" s="212"/>
      <c r="C284" s="214"/>
      <c r="D284" s="231"/>
      <c r="E284" s="231"/>
      <c r="F284" s="231"/>
      <c r="G284" s="231"/>
      <c r="H284" s="231"/>
      <c r="I284" s="231"/>
      <c r="J284" s="231"/>
      <c r="K284" s="247"/>
    </row>
    <row r="285" spans="1:12">
      <c r="A285" s="236"/>
      <c r="B285" s="236"/>
      <c r="C285" s="236"/>
      <c r="D285" s="236"/>
      <c r="E285" s="236"/>
      <c r="F285" s="236"/>
      <c r="G285" s="236"/>
      <c r="H285" s="236"/>
      <c r="I285" s="236"/>
      <c r="J285" s="236"/>
      <c r="K285" s="236"/>
    </row>
    <row r="286" spans="1:12">
      <c r="A286" s="9"/>
      <c r="B286" s="10"/>
      <c r="C286" s="11"/>
      <c r="D286" s="1"/>
      <c r="E286" s="1"/>
      <c r="F286" s="8"/>
      <c r="G286" s="1"/>
      <c r="H286" s="1"/>
      <c r="I286" s="1"/>
      <c r="J286" s="1"/>
      <c r="K286" s="2"/>
    </row>
    <row r="287" spans="1:12">
      <c r="A287" s="235"/>
      <c r="B287" s="212"/>
      <c r="C287" s="214"/>
      <c r="D287" s="231"/>
      <c r="E287" s="231"/>
      <c r="F287" s="231"/>
      <c r="G287" s="231"/>
      <c r="H287" s="231"/>
      <c r="I287" s="231"/>
      <c r="J287" s="231"/>
      <c r="K287" s="247"/>
    </row>
    <row r="288" spans="1:12">
      <c r="A288" s="236"/>
      <c r="B288" s="236"/>
      <c r="C288" s="236"/>
      <c r="D288" s="236"/>
      <c r="E288" s="236"/>
      <c r="F288" s="236"/>
      <c r="G288" s="236"/>
      <c r="H288" s="236"/>
      <c r="I288" s="236"/>
      <c r="J288" s="236"/>
      <c r="K288" s="236"/>
    </row>
    <row r="289" spans="1:11">
      <c r="A289" s="9"/>
      <c r="B289" s="10"/>
      <c r="C289" s="11"/>
      <c r="D289" s="1"/>
      <c r="E289" s="1"/>
      <c r="F289" s="8"/>
      <c r="G289" s="1"/>
      <c r="H289" s="1"/>
      <c r="I289" s="1"/>
      <c r="J289" s="1"/>
      <c r="K289" s="2"/>
    </row>
    <row r="290" spans="1:11">
      <c r="A290" s="235"/>
      <c r="B290" s="212"/>
      <c r="C290" s="214"/>
      <c r="D290" s="231"/>
      <c r="E290" s="231"/>
      <c r="F290" s="231"/>
      <c r="G290" s="231"/>
      <c r="H290" s="231"/>
      <c r="I290" s="231"/>
      <c r="J290" s="231"/>
      <c r="K290" s="247"/>
    </row>
    <row r="291" spans="1:11">
      <c r="A291" s="236"/>
      <c r="B291" s="236"/>
      <c r="C291" s="236"/>
      <c r="D291" s="236"/>
      <c r="E291" s="236"/>
      <c r="F291" s="236"/>
      <c r="G291" s="236"/>
      <c r="H291" s="236"/>
      <c r="I291" s="236"/>
      <c r="J291" s="236"/>
      <c r="K291" s="236"/>
    </row>
    <row r="292" spans="1:11">
      <c r="A292" s="235"/>
      <c r="B292" s="212"/>
      <c r="C292" s="214"/>
      <c r="D292" s="231"/>
      <c r="E292" s="231"/>
      <c r="F292" s="231"/>
      <c r="G292" s="231"/>
      <c r="H292" s="231"/>
      <c r="I292" s="231"/>
      <c r="J292" s="231"/>
      <c r="K292" s="247"/>
    </row>
    <row r="293" spans="1:11">
      <c r="A293" s="236"/>
      <c r="B293" s="236"/>
      <c r="C293" s="236"/>
      <c r="D293" s="236"/>
      <c r="E293" s="236"/>
      <c r="F293" s="236"/>
      <c r="G293" s="236"/>
      <c r="H293" s="236"/>
      <c r="I293" s="236"/>
      <c r="J293" s="236"/>
      <c r="K293" s="236"/>
    </row>
    <row r="294" spans="1:11">
      <c r="A294" s="9"/>
      <c r="B294" s="10"/>
      <c r="C294" s="11"/>
      <c r="D294" s="1"/>
      <c r="E294" s="1"/>
      <c r="F294" s="8"/>
      <c r="G294" s="1"/>
      <c r="H294" s="1"/>
      <c r="I294" s="1"/>
      <c r="J294" s="1"/>
      <c r="K294" s="2"/>
    </row>
    <row r="295" spans="1:11">
      <c r="A295" s="9"/>
      <c r="B295" s="10"/>
      <c r="C295" s="11"/>
      <c r="D295" s="1"/>
      <c r="E295" s="1"/>
      <c r="F295" s="8"/>
      <c r="G295" s="1"/>
      <c r="H295" s="1"/>
      <c r="I295" s="1"/>
      <c r="J295" s="1"/>
      <c r="K295" s="2"/>
    </row>
    <row r="296" spans="1:11">
      <c r="A296" s="235"/>
      <c r="B296" s="212"/>
      <c r="C296" s="214"/>
      <c r="D296" s="231"/>
      <c r="E296" s="231"/>
      <c r="F296" s="231"/>
      <c r="G296" s="231"/>
      <c r="H296" s="231"/>
      <c r="I296" s="231"/>
      <c r="J296" s="231"/>
      <c r="K296" s="247"/>
    </row>
    <row r="297" spans="1:11">
      <c r="A297" s="236"/>
      <c r="B297" s="236"/>
      <c r="C297" s="236"/>
      <c r="D297" s="236"/>
      <c r="E297" s="236"/>
      <c r="F297" s="236"/>
      <c r="G297" s="236"/>
      <c r="H297" s="236"/>
      <c r="I297" s="236"/>
      <c r="J297" s="236"/>
      <c r="K297" s="236"/>
    </row>
    <row r="298" spans="1:11">
      <c r="A298" s="9"/>
      <c r="B298" s="10"/>
      <c r="C298" s="11"/>
      <c r="D298" s="1"/>
      <c r="E298" s="1"/>
      <c r="F298" s="8"/>
      <c r="G298" s="1"/>
      <c r="H298" s="1"/>
      <c r="I298" s="1"/>
      <c r="J298" s="1"/>
      <c r="K298" s="2"/>
    </row>
    <row r="299" spans="1:11">
      <c r="A299" s="235"/>
      <c r="B299" s="212"/>
      <c r="C299" s="214"/>
      <c r="D299" s="231"/>
      <c r="E299" s="231"/>
      <c r="F299" s="231"/>
      <c r="G299" s="231"/>
      <c r="H299" s="231"/>
      <c r="I299" s="231"/>
      <c r="J299" s="231"/>
      <c r="K299" s="247"/>
    </row>
    <row r="300" spans="1:11">
      <c r="A300" s="236"/>
      <c r="B300" s="236"/>
      <c r="C300" s="236"/>
      <c r="D300" s="236"/>
      <c r="E300" s="236"/>
      <c r="F300" s="236"/>
      <c r="G300" s="236"/>
      <c r="H300" s="236"/>
      <c r="I300" s="236"/>
      <c r="J300" s="236"/>
      <c r="K300" s="236"/>
    </row>
    <row r="301" spans="1:11">
      <c r="A301" s="235"/>
      <c r="B301" s="212"/>
      <c r="C301" s="214"/>
      <c r="D301" s="231"/>
      <c r="E301" s="231"/>
      <c r="F301" s="231"/>
      <c r="G301" s="231"/>
      <c r="H301" s="231"/>
      <c r="I301" s="231"/>
      <c r="J301" s="231"/>
      <c r="K301" s="231"/>
    </row>
    <row r="302" spans="1:11">
      <c r="A302" s="236"/>
      <c r="B302" s="236"/>
      <c r="C302" s="236"/>
      <c r="D302" s="236"/>
      <c r="E302" s="236"/>
      <c r="F302" s="236"/>
      <c r="G302" s="236"/>
      <c r="H302" s="236"/>
      <c r="I302" s="236"/>
      <c r="J302" s="236"/>
      <c r="K302" s="236"/>
    </row>
    <row r="303" spans="1:11">
      <c r="A303" s="9"/>
      <c r="B303" s="10"/>
      <c r="C303" s="11"/>
      <c r="D303" s="1"/>
      <c r="E303" s="1"/>
      <c r="F303" s="8"/>
      <c r="G303" s="1"/>
      <c r="H303" s="1"/>
      <c r="I303" s="1"/>
      <c r="J303" s="1"/>
      <c r="K303" s="2"/>
    </row>
    <row r="304" spans="1:11">
      <c r="A304" s="9"/>
      <c r="B304" s="10"/>
      <c r="C304" s="11"/>
      <c r="D304" s="1"/>
      <c r="E304" s="1"/>
      <c r="F304" s="8"/>
      <c r="G304" s="1"/>
      <c r="H304" s="1"/>
      <c r="I304" s="1"/>
      <c r="J304" s="1"/>
      <c r="K304" s="2"/>
    </row>
    <row r="305" spans="1:12">
      <c r="A305" s="9"/>
      <c r="B305" s="10"/>
      <c r="C305" s="11"/>
      <c r="D305" s="1"/>
      <c r="E305" s="1"/>
      <c r="F305" s="8"/>
      <c r="G305" s="1"/>
      <c r="H305" s="1"/>
      <c r="I305" s="1"/>
      <c r="J305" s="1"/>
      <c r="K305" s="2"/>
    </row>
    <row r="306" spans="1:12">
      <c r="A306" s="235"/>
      <c r="B306" s="212"/>
      <c r="C306" s="214"/>
      <c r="D306" s="231"/>
      <c r="E306" s="231"/>
      <c r="F306" s="231"/>
      <c r="G306" s="231"/>
      <c r="H306" s="231"/>
      <c r="I306" s="231"/>
      <c r="J306" s="231"/>
      <c r="K306" s="247"/>
    </row>
    <row r="307" spans="1:12">
      <c r="A307" s="236"/>
      <c r="B307" s="236"/>
      <c r="C307" s="236"/>
      <c r="D307" s="236"/>
      <c r="E307" s="236"/>
      <c r="F307" s="236"/>
      <c r="G307" s="236"/>
      <c r="H307" s="236"/>
      <c r="I307" s="236"/>
      <c r="J307" s="236"/>
      <c r="K307" s="236"/>
    </row>
    <row r="308" spans="1:12">
      <c r="A308" s="9"/>
      <c r="B308" s="10"/>
      <c r="C308" s="11"/>
      <c r="D308" s="1"/>
      <c r="E308" s="1"/>
      <c r="F308" s="8"/>
      <c r="G308" s="1"/>
      <c r="H308" s="1"/>
      <c r="I308" s="1"/>
      <c r="J308" s="1"/>
      <c r="K308" s="2"/>
    </row>
    <row r="309" spans="1:12">
      <c r="A309" s="9"/>
      <c r="B309" s="10"/>
      <c r="C309" s="11"/>
      <c r="D309" s="1"/>
      <c r="E309" s="1"/>
      <c r="F309" s="8"/>
      <c r="G309" s="1"/>
      <c r="H309" s="1"/>
      <c r="I309" s="1"/>
      <c r="J309" s="1"/>
      <c r="K309" s="2"/>
    </row>
    <row r="310" spans="1:12">
      <c r="A310" s="235"/>
      <c r="B310" s="212"/>
      <c r="C310" s="214"/>
      <c r="D310" s="231"/>
      <c r="E310" s="231"/>
      <c r="F310" s="231"/>
      <c r="G310" s="231"/>
      <c r="H310" s="231"/>
      <c r="I310" s="231"/>
      <c r="J310" s="231"/>
      <c r="K310" s="247"/>
    </row>
    <row r="311" spans="1:12">
      <c r="A311" s="236"/>
      <c r="B311" s="236"/>
      <c r="C311" s="236"/>
      <c r="D311" s="236"/>
      <c r="E311" s="236"/>
      <c r="F311" s="236"/>
      <c r="G311" s="236"/>
      <c r="H311" s="236"/>
      <c r="I311" s="236"/>
      <c r="J311" s="236"/>
      <c r="K311" s="236"/>
    </row>
    <row r="312" spans="1:12">
      <c r="A312" s="235"/>
      <c r="B312" s="212"/>
      <c r="C312" s="214"/>
      <c r="D312" s="231"/>
      <c r="E312" s="231"/>
      <c r="F312" s="231"/>
      <c r="G312" s="231"/>
      <c r="H312" s="231"/>
      <c r="I312" s="231"/>
      <c r="J312" s="231"/>
      <c r="K312" s="247"/>
    </row>
    <row r="313" spans="1:12">
      <c r="A313" s="236"/>
      <c r="B313" s="236"/>
      <c r="C313" s="236"/>
      <c r="D313" s="236"/>
      <c r="E313" s="236"/>
      <c r="F313" s="236"/>
      <c r="G313" s="236"/>
      <c r="H313" s="236"/>
      <c r="I313" s="236"/>
      <c r="J313" s="236"/>
      <c r="K313" s="236"/>
    </row>
    <row r="314" spans="1:12">
      <c r="A314" s="235"/>
      <c r="B314" s="212"/>
      <c r="C314" s="214"/>
      <c r="D314" s="231"/>
      <c r="E314" s="231"/>
      <c r="F314" s="231"/>
      <c r="G314" s="231"/>
      <c r="H314" s="231"/>
      <c r="I314" s="231"/>
      <c r="J314" s="231"/>
      <c r="K314" s="247"/>
      <c r="L314" s="25"/>
    </row>
    <row r="315" spans="1:12">
      <c r="A315" s="236"/>
      <c r="B315" s="236"/>
      <c r="C315" s="236"/>
      <c r="D315" s="236"/>
      <c r="E315" s="236"/>
      <c r="F315" s="236"/>
      <c r="G315" s="236"/>
      <c r="H315" s="236"/>
      <c r="I315" s="236"/>
      <c r="J315" s="236"/>
      <c r="K315" s="236"/>
    </row>
    <row r="316" spans="1:12">
      <c r="A316" s="9"/>
      <c r="B316" s="10"/>
      <c r="C316" s="11"/>
      <c r="D316" s="1"/>
      <c r="E316" s="1"/>
      <c r="F316" s="1"/>
      <c r="G316" s="1"/>
      <c r="H316" s="1"/>
      <c r="I316" s="1"/>
      <c r="J316" s="1"/>
      <c r="K316" s="2"/>
    </row>
    <row r="317" spans="1:12">
      <c r="A317" s="235"/>
      <c r="B317" s="212"/>
      <c r="C317" s="214"/>
      <c r="D317" s="231"/>
      <c r="E317" s="231"/>
      <c r="F317" s="231"/>
      <c r="G317" s="231"/>
      <c r="H317" s="231"/>
      <c r="I317" s="231"/>
      <c r="J317" s="231"/>
      <c r="K317" s="247"/>
    </row>
    <row r="318" spans="1:12">
      <c r="A318" s="236"/>
      <c r="B318" s="236"/>
      <c r="C318" s="236"/>
      <c r="D318" s="236"/>
      <c r="E318" s="236"/>
      <c r="F318" s="236"/>
      <c r="G318" s="236"/>
      <c r="H318" s="236"/>
      <c r="I318" s="236"/>
      <c r="J318" s="236"/>
      <c r="K318" s="236"/>
    </row>
    <row r="319" spans="1:12">
      <c r="A319" s="9"/>
      <c r="B319" s="10"/>
      <c r="C319" s="11"/>
      <c r="D319" s="1"/>
      <c r="E319" s="1"/>
      <c r="F319" s="8"/>
      <c r="G319" s="1"/>
      <c r="H319" s="1"/>
      <c r="I319" s="1"/>
      <c r="J319" s="1"/>
      <c r="K319" s="2"/>
    </row>
    <row r="320" spans="1:12">
      <c r="A320" s="9"/>
      <c r="B320" s="10"/>
      <c r="C320" s="11"/>
      <c r="D320" s="1"/>
      <c r="E320" s="1"/>
      <c r="F320" s="8"/>
      <c r="G320" s="1"/>
      <c r="H320" s="1"/>
      <c r="I320" s="1"/>
      <c r="J320" s="1"/>
      <c r="K320" s="2"/>
    </row>
    <row r="321" spans="1:11">
      <c r="A321" s="9"/>
      <c r="B321" s="10"/>
      <c r="C321" s="11"/>
      <c r="D321" s="1"/>
      <c r="E321" s="1"/>
      <c r="F321" s="8"/>
      <c r="G321" s="1"/>
      <c r="H321" s="1"/>
      <c r="I321" s="1"/>
      <c r="J321" s="1"/>
      <c r="K321" s="2"/>
    </row>
    <row r="322" spans="1:11">
      <c r="A322" s="9"/>
      <c r="B322" s="10"/>
      <c r="C322" s="11"/>
      <c r="D322" s="1"/>
      <c r="E322" s="1"/>
      <c r="F322" s="8"/>
      <c r="G322" s="1"/>
      <c r="H322" s="1"/>
      <c r="I322" s="1"/>
      <c r="J322" s="1"/>
      <c r="K322" s="2"/>
    </row>
    <row r="323" spans="1:11">
      <c r="A323" s="9"/>
      <c r="B323" s="10"/>
      <c r="C323" s="11"/>
      <c r="D323" s="1"/>
      <c r="E323" s="1"/>
      <c r="F323" s="8"/>
      <c r="G323" s="1"/>
      <c r="H323" s="1"/>
      <c r="I323" s="1"/>
      <c r="J323" s="1"/>
      <c r="K323" s="2"/>
    </row>
    <row r="324" spans="1:11">
      <c r="A324" s="9"/>
      <c r="B324" s="10"/>
      <c r="C324" s="11"/>
      <c r="D324" s="1"/>
      <c r="E324" s="1"/>
      <c r="F324" s="8"/>
      <c r="G324" s="1"/>
      <c r="H324" s="1"/>
      <c r="I324" s="1"/>
      <c r="J324" s="1"/>
      <c r="K324" s="2"/>
    </row>
    <row r="325" spans="1:11">
      <c r="A325" s="235"/>
      <c r="B325" s="212"/>
      <c r="C325" s="214"/>
      <c r="D325" s="231"/>
      <c r="E325" s="231"/>
      <c r="F325" s="231"/>
      <c r="G325" s="231"/>
      <c r="H325" s="231"/>
      <c r="I325" s="231"/>
      <c r="J325" s="231"/>
      <c r="K325" s="247"/>
    </row>
    <row r="326" spans="1:11">
      <c r="A326" s="236"/>
      <c r="B326" s="236"/>
      <c r="C326" s="236"/>
      <c r="D326" s="236"/>
      <c r="E326" s="236"/>
      <c r="F326" s="236"/>
      <c r="G326" s="236"/>
      <c r="H326" s="236"/>
      <c r="I326" s="236"/>
      <c r="J326" s="236"/>
      <c r="K326" s="236"/>
    </row>
    <row r="327" spans="1:11">
      <c r="A327" s="235"/>
      <c r="B327" s="212"/>
      <c r="C327" s="214"/>
      <c r="D327" s="231"/>
      <c r="E327" s="231"/>
      <c r="F327" s="231"/>
      <c r="G327" s="231"/>
      <c r="H327" s="231"/>
      <c r="I327" s="231"/>
      <c r="J327" s="231"/>
      <c r="K327" s="247"/>
    </row>
    <row r="328" spans="1:11">
      <c r="A328" s="236"/>
      <c r="B328" s="236"/>
      <c r="C328" s="236"/>
      <c r="D328" s="236"/>
      <c r="E328" s="236"/>
      <c r="F328" s="236"/>
      <c r="G328" s="236"/>
      <c r="H328" s="236"/>
      <c r="I328" s="236"/>
      <c r="J328" s="236"/>
      <c r="K328" s="236"/>
    </row>
    <row r="329" spans="1:11">
      <c r="A329" s="258"/>
      <c r="B329" s="212"/>
      <c r="C329" s="214"/>
      <c r="D329" s="231"/>
      <c r="E329" s="231"/>
      <c r="F329" s="231"/>
      <c r="G329" s="231"/>
      <c r="H329" s="231"/>
      <c r="I329" s="231"/>
      <c r="J329" s="231"/>
      <c r="K329" s="231"/>
    </row>
    <row r="330" spans="1:11">
      <c r="A330" s="259"/>
      <c r="B330" s="236"/>
      <c r="C330" s="236"/>
      <c r="D330" s="236"/>
      <c r="E330" s="236"/>
      <c r="F330" s="236"/>
      <c r="G330" s="236"/>
      <c r="H330" s="236"/>
      <c r="I330" s="236"/>
      <c r="J330" s="236"/>
      <c r="K330" s="236"/>
    </row>
    <row r="331" spans="1:11">
      <c r="A331" s="16"/>
      <c r="B331" s="10"/>
      <c r="C331" s="11"/>
      <c r="D331" s="1"/>
      <c r="E331" s="1"/>
      <c r="F331" s="1"/>
      <c r="G331" s="1"/>
      <c r="H331" s="1"/>
      <c r="I331" s="1"/>
      <c r="J331" s="1"/>
      <c r="K331" s="2"/>
    </row>
    <row r="332" spans="1:11">
      <c r="A332" s="256"/>
      <c r="B332" s="212"/>
      <c r="C332" s="214"/>
      <c r="D332" s="231"/>
      <c r="E332" s="231"/>
      <c r="F332" s="231"/>
      <c r="G332" s="231"/>
      <c r="H332" s="231"/>
      <c r="I332" s="231"/>
      <c r="J332" s="231"/>
      <c r="K332" s="231"/>
    </row>
    <row r="333" spans="1:11">
      <c r="A333" s="257"/>
      <c r="B333" s="236"/>
      <c r="C333" s="236"/>
      <c r="D333" s="236"/>
      <c r="E333" s="236"/>
      <c r="F333" s="236"/>
      <c r="G333" s="236"/>
      <c r="H333" s="236"/>
      <c r="I333" s="236"/>
      <c r="J333" s="236"/>
      <c r="K333" s="236"/>
    </row>
    <row r="334" spans="1:11">
      <c r="A334" s="235"/>
      <c r="B334" s="212"/>
      <c r="C334" s="214"/>
      <c r="D334" s="231"/>
      <c r="E334" s="231"/>
      <c r="F334" s="231"/>
      <c r="G334" s="231"/>
      <c r="H334" s="231"/>
      <c r="I334" s="231"/>
      <c r="J334" s="231"/>
      <c r="K334" s="247"/>
    </row>
    <row r="335" spans="1:11">
      <c r="A335" s="236"/>
      <c r="B335" s="236"/>
      <c r="C335" s="236"/>
      <c r="D335" s="236"/>
      <c r="E335" s="236"/>
      <c r="F335" s="236"/>
      <c r="G335" s="236"/>
      <c r="H335" s="236"/>
      <c r="I335" s="236"/>
      <c r="J335" s="236"/>
      <c r="K335" s="236"/>
    </row>
    <row r="336" spans="1:11">
      <c r="A336" s="9"/>
      <c r="B336" s="10"/>
      <c r="C336" s="11"/>
      <c r="D336" s="1"/>
      <c r="E336" s="1"/>
      <c r="F336" s="8"/>
      <c r="G336" s="1"/>
      <c r="H336" s="1"/>
      <c r="I336" s="1"/>
      <c r="J336" s="1"/>
      <c r="K336" s="2"/>
    </row>
    <row r="337" spans="1:12">
      <c r="A337" s="9"/>
      <c r="B337" s="10"/>
      <c r="C337" s="11"/>
      <c r="D337" s="1"/>
      <c r="E337" s="1"/>
      <c r="F337" s="8"/>
      <c r="G337" s="1"/>
      <c r="H337" s="1"/>
      <c r="I337" s="1"/>
      <c r="J337" s="1"/>
      <c r="K337" s="2"/>
    </row>
    <row r="338" spans="1:12">
      <c r="A338" s="9"/>
      <c r="B338" s="10"/>
      <c r="C338" s="11"/>
      <c r="D338" s="1"/>
      <c r="E338" s="1"/>
      <c r="F338" s="8"/>
      <c r="G338" s="1"/>
      <c r="H338" s="1"/>
      <c r="I338" s="1"/>
      <c r="J338" s="1"/>
      <c r="K338" s="2"/>
    </row>
    <row r="339" spans="1:12">
      <c r="A339" s="9"/>
      <c r="B339" s="10"/>
      <c r="C339" s="11"/>
      <c r="D339" s="1"/>
      <c r="E339" s="1"/>
      <c r="F339" s="8"/>
      <c r="G339" s="1"/>
      <c r="H339" s="1"/>
      <c r="I339" s="1"/>
      <c r="J339" s="1"/>
      <c r="K339" s="2"/>
    </row>
    <row r="340" spans="1:12">
      <c r="A340" s="262"/>
      <c r="B340" s="212"/>
      <c r="C340" s="214"/>
      <c r="D340" s="231"/>
      <c r="E340" s="231"/>
      <c r="F340" s="265"/>
      <c r="G340" s="231"/>
      <c r="H340" s="231"/>
      <c r="I340" s="231"/>
      <c r="J340" s="231"/>
      <c r="K340" s="247"/>
      <c r="L340" s="25"/>
    </row>
    <row r="341" spans="1:12">
      <c r="A341" s="236"/>
      <c r="B341" s="236"/>
      <c r="C341" s="236"/>
      <c r="D341" s="236"/>
      <c r="E341" s="236"/>
      <c r="F341" s="236"/>
      <c r="G341" s="236"/>
      <c r="H341" s="236"/>
      <c r="I341" s="236"/>
      <c r="J341" s="236"/>
      <c r="K341" s="236"/>
    </row>
    <row r="342" spans="1:12">
      <c r="A342" s="262"/>
      <c r="B342" s="212"/>
      <c r="C342" s="214"/>
      <c r="D342" s="263"/>
      <c r="E342" s="263"/>
      <c r="F342" s="265"/>
      <c r="G342" s="231"/>
      <c r="H342" s="263"/>
      <c r="I342" s="263"/>
      <c r="J342" s="231"/>
      <c r="K342" s="247"/>
    </row>
    <row r="343" spans="1:12">
      <c r="A343" s="236"/>
      <c r="B343" s="236"/>
      <c r="C343" s="236"/>
      <c r="D343" s="264"/>
      <c r="E343" s="264"/>
      <c r="F343" s="236"/>
      <c r="G343" s="236"/>
      <c r="H343" s="264"/>
      <c r="I343" s="264"/>
      <c r="J343" s="236"/>
      <c r="K343" s="236"/>
    </row>
    <row r="344" spans="1:12">
      <c r="A344" s="9"/>
      <c r="B344" s="10"/>
      <c r="C344" s="11"/>
      <c r="D344" s="1"/>
      <c r="E344" s="1"/>
      <c r="F344" s="8"/>
      <c r="G344" s="1"/>
      <c r="H344" s="1"/>
      <c r="I344" s="1"/>
      <c r="J344" s="1"/>
      <c r="K344" s="2"/>
    </row>
    <row r="345" spans="1:12">
      <c r="A345" s="262"/>
      <c r="B345" s="212"/>
      <c r="C345" s="214"/>
      <c r="D345" s="231"/>
      <c r="E345" s="231"/>
      <c r="F345" s="265"/>
      <c r="G345" s="231"/>
      <c r="H345" s="231"/>
      <c r="I345" s="231"/>
      <c r="J345" s="231"/>
      <c r="K345" s="247"/>
    </row>
    <row r="346" spans="1:12">
      <c r="A346" s="236"/>
      <c r="B346" s="236"/>
      <c r="C346" s="236"/>
      <c r="D346" s="236"/>
      <c r="E346" s="236"/>
      <c r="F346" s="236"/>
      <c r="G346" s="236"/>
      <c r="H346" s="236"/>
      <c r="I346" s="236"/>
      <c r="J346" s="236"/>
      <c r="K346" s="236"/>
      <c r="L346" s="25"/>
    </row>
    <row r="347" spans="1:12">
      <c r="A347" s="9"/>
      <c r="B347" s="10"/>
      <c r="C347" s="11"/>
      <c r="D347" s="1"/>
      <c r="E347" s="1"/>
      <c r="F347" s="8"/>
      <c r="G347" s="1"/>
      <c r="H347" s="1"/>
      <c r="I347" s="1"/>
      <c r="J347" s="1"/>
      <c r="K347" s="2"/>
    </row>
    <row r="348" spans="1:12">
      <c r="A348" s="9"/>
      <c r="B348" s="10"/>
      <c r="C348" s="11"/>
      <c r="D348" s="1"/>
      <c r="E348" s="1"/>
      <c r="F348" s="8"/>
      <c r="G348" s="1"/>
      <c r="H348" s="1"/>
      <c r="I348" s="1"/>
      <c r="J348" s="1"/>
      <c r="K348" s="2"/>
    </row>
    <row r="349" spans="1:12">
      <c r="A349" s="235"/>
      <c r="B349" s="212"/>
      <c r="C349" s="214"/>
      <c r="D349" s="231"/>
      <c r="E349" s="231"/>
      <c r="F349" s="231"/>
      <c r="G349" s="231"/>
      <c r="H349" s="231"/>
      <c r="I349" s="231"/>
      <c r="J349" s="231"/>
      <c r="K349" s="247"/>
    </row>
    <row r="350" spans="1:12">
      <c r="A350" s="236"/>
      <c r="B350" s="236"/>
      <c r="C350" s="236"/>
      <c r="D350" s="236"/>
      <c r="E350" s="236"/>
      <c r="F350" s="236"/>
      <c r="G350" s="236"/>
      <c r="H350" s="236"/>
      <c r="I350" s="236"/>
      <c r="J350" s="236"/>
      <c r="K350" s="236"/>
    </row>
    <row r="351" spans="1:12">
      <c r="A351" s="9"/>
      <c r="B351" s="10"/>
      <c r="C351" s="11"/>
      <c r="D351" s="1"/>
      <c r="E351" s="1"/>
      <c r="F351" s="1"/>
      <c r="G351" s="1"/>
      <c r="H351" s="1"/>
      <c r="I351" s="1"/>
      <c r="J351" s="1"/>
      <c r="K351" s="2"/>
    </row>
    <row r="352" spans="1:12">
      <c r="A352" s="9"/>
      <c r="B352" s="10"/>
      <c r="C352" s="11"/>
      <c r="D352" s="1"/>
      <c r="E352" s="1"/>
      <c r="F352" s="1"/>
      <c r="G352" s="1"/>
      <c r="H352" s="1"/>
      <c r="I352" s="1"/>
      <c r="J352" s="1"/>
      <c r="K352" s="2"/>
    </row>
    <row r="353" spans="1:11">
      <c r="A353" s="262"/>
      <c r="B353" s="212"/>
      <c r="C353" s="214"/>
      <c r="D353" s="231"/>
      <c r="E353" s="231"/>
      <c r="F353" s="231"/>
      <c r="G353" s="231"/>
      <c r="H353" s="231"/>
      <c r="I353" s="231"/>
      <c r="J353" s="231"/>
      <c r="K353" s="247"/>
    </row>
    <row r="354" spans="1:11">
      <c r="A354" s="236"/>
      <c r="B354" s="236"/>
      <c r="C354" s="236"/>
      <c r="D354" s="236"/>
      <c r="E354" s="236"/>
      <c r="F354" s="236"/>
      <c r="G354" s="236"/>
      <c r="H354" s="236"/>
      <c r="I354" s="236"/>
      <c r="J354" s="236"/>
      <c r="K354" s="236"/>
    </row>
    <row r="355" spans="1:11">
      <c r="A355" s="262"/>
      <c r="B355" s="212"/>
      <c r="C355" s="214"/>
      <c r="D355" s="231"/>
      <c r="E355" s="231"/>
      <c r="F355" s="231"/>
      <c r="G355" s="231"/>
      <c r="H355" s="231"/>
      <c r="I355" s="231"/>
      <c r="J355" s="231"/>
      <c r="K355" s="247"/>
    </row>
    <row r="356" spans="1:11">
      <c r="A356" s="236"/>
      <c r="B356" s="236"/>
      <c r="C356" s="236"/>
      <c r="D356" s="236"/>
      <c r="E356" s="236"/>
      <c r="F356" s="236"/>
      <c r="G356" s="236"/>
      <c r="H356" s="236"/>
      <c r="I356" s="236"/>
      <c r="J356" s="236"/>
      <c r="K356" s="236"/>
    </row>
    <row r="357" spans="1:11">
      <c r="A357" s="17"/>
      <c r="B357" s="10"/>
      <c r="C357" s="11"/>
      <c r="D357" s="1"/>
      <c r="E357" s="1"/>
      <c r="F357" s="1"/>
      <c r="G357" s="1"/>
      <c r="H357" s="1"/>
      <c r="I357" s="1"/>
      <c r="J357" s="1"/>
      <c r="K357" s="2"/>
    </row>
    <row r="358" spans="1:11">
      <c r="A358" s="262"/>
      <c r="B358" s="212"/>
      <c r="C358" s="214"/>
      <c r="D358" s="263"/>
      <c r="E358" s="263"/>
      <c r="F358" s="231"/>
      <c r="G358" s="231"/>
      <c r="H358" s="263"/>
      <c r="I358" s="231"/>
      <c r="J358" s="231"/>
      <c r="K358" s="247"/>
    </row>
    <row r="359" spans="1:11">
      <c r="A359" s="236"/>
      <c r="B359" s="236"/>
      <c r="C359" s="236"/>
      <c r="D359" s="264"/>
      <c r="E359" s="264"/>
      <c r="F359" s="236"/>
      <c r="G359" s="236"/>
      <c r="H359" s="264"/>
      <c r="I359" s="236"/>
      <c r="J359" s="236"/>
      <c r="K359" s="236"/>
    </row>
    <row r="360" spans="1:11">
      <c r="A360" s="9"/>
      <c r="B360" s="10"/>
      <c r="C360" s="11"/>
      <c r="D360" s="1"/>
      <c r="E360" s="1"/>
      <c r="F360" s="1"/>
      <c r="G360" s="1"/>
      <c r="H360" s="1"/>
      <c r="I360" s="1"/>
      <c r="J360" s="1"/>
      <c r="K360" s="2"/>
    </row>
    <row r="361" spans="1:11">
      <c r="A361" s="262"/>
      <c r="B361" s="212"/>
      <c r="C361" s="214"/>
      <c r="D361" s="231"/>
      <c r="E361" s="231"/>
      <c r="F361" s="231"/>
      <c r="G361" s="231"/>
      <c r="H361" s="231"/>
      <c r="I361" s="231"/>
      <c r="J361" s="231"/>
      <c r="K361" s="247"/>
    </row>
    <row r="362" spans="1:11">
      <c r="A362" s="236"/>
      <c r="B362" s="236"/>
      <c r="C362" s="236"/>
      <c r="D362" s="236"/>
      <c r="E362" s="236"/>
      <c r="F362" s="236"/>
      <c r="G362" s="236"/>
      <c r="H362" s="236"/>
      <c r="I362" s="236"/>
      <c r="J362" s="236"/>
      <c r="K362" s="236"/>
    </row>
    <row r="363" spans="1:11">
      <c r="A363" s="9"/>
      <c r="B363" s="10"/>
      <c r="C363" s="11"/>
      <c r="D363" s="1"/>
      <c r="E363" s="1"/>
      <c r="F363" s="1"/>
      <c r="G363" s="1"/>
      <c r="H363" s="1"/>
      <c r="I363" s="1"/>
      <c r="J363" s="1"/>
      <c r="K363" s="2"/>
    </row>
    <row r="364" spans="1:11">
      <c r="A364" s="262"/>
      <c r="B364" s="212"/>
      <c r="C364" s="214"/>
      <c r="D364" s="231"/>
      <c r="E364" s="231"/>
      <c r="F364" s="231"/>
      <c r="G364" s="231"/>
      <c r="H364" s="231"/>
      <c r="I364" s="231"/>
      <c r="J364" s="231"/>
      <c r="K364" s="247"/>
    </row>
    <row r="365" spans="1:11">
      <c r="A365" s="236"/>
      <c r="B365" s="236"/>
      <c r="C365" s="236"/>
      <c r="D365" s="236"/>
      <c r="E365" s="236"/>
      <c r="F365" s="236"/>
      <c r="G365" s="236"/>
      <c r="H365" s="236"/>
      <c r="I365" s="236"/>
      <c r="J365" s="236"/>
      <c r="K365" s="236"/>
    </row>
    <row r="366" spans="1:11">
      <c r="A366" s="262"/>
      <c r="B366" s="212"/>
      <c r="C366" s="214"/>
      <c r="D366" s="231"/>
      <c r="E366" s="231"/>
      <c r="F366" s="231"/>
      <c r="G366" s="231"/>
      <c r="H366" s="263"/>
      <c r="I366" s="231"/>
      <c r="J366" s="231"/>
      <c r="K366" s="247"/>
    </row>
    <row r="367" spans="1:11">
      <c r="A367" s="236"/>
      <c r="B367" s="236"/>
      <c r="C367" s="236"/>
      <c r="D367" s="236"/>
      <c r="E367" s="236"/>
      <c r="F367" s="236"/>
      <c r="G367" s="236"/>
      <c r="H367" s="264"/>
      <c r="I367" s="236"/>
      <c r="J367" s="236"/>
      <c r="K367" s="236"/>
    </row>
    <row r="368" spans="1:11">
      <c r="A368" s="9"/>
      <c r="B368" s="10"/>
      <c r="C368" s="11"/>
      <c r="D368" s="1"/>
      <c r="E368" s="1"/>
      <c r="F368" s="1"/>
      <c r="G368" s="1"/>
      <c r="H368" s="1"/>
      <c r="I368" s="1"/>
      <c r="J368" s="1"/>
      <c r="K368" s="2"/>
    </row>
    <row r="378" spans="1:11">
      <c r="A378" s="16"/>
      <c r="B378" s="18"/>
      <c r="C378" s="18"/>
      <c r="D378" s="18"/>
      <c r="E378" s="18"/>
      <c r="F378" s="18"/>
      <c r="G378" s="18"/>
      <c r="H378" s="18"/>
      <c r="I378" s="18"/>
      <c r="J378" s="18"/>
      <c r="K378" s="19"/>
    </row>
    <row r="379" spans="1:11">
      <c r="A379" s="256"/>
      <c r="B379" s="260"/>
      <c r="C379" s="260"/>
      <c r="D379" s="260"/>
      <c r="E379" s="260"/>
      <c r="F379" s="260"/>
      <c r="G379" s="260"/>
      <c r="H379" s="260"/>
      <c r="I379" s="260"/>
      <c r="J379" s="260"/>
      <c r="K379" s="261"/>
    </row>
    <row r="380" spans="1:11">
      <c r="A380" s="257"/>
      <c r="B380" s="257"/>
      <c r="C380" s="257"/>
      <c r="D380" s="257"/>
      <c r="E380" s="257"/>
      <c r="F380" s="257"/>
      <c r="G380" s="257"/>
      <c r="H380" s="257"/>
      <c r="I380" s="257"/>
      <c r="J380" s="257"/>
      <c r="K380" s="257"/>
    </row>
    <row r="381" spans="1:11">
      <c r="A381" s="16"/>
      <c r="B381" s="18"/>
      <c r="C381" s="18"/>
      <c r="D381" s="18"/>
      <c r="E381" s="18"/>
      <c r="F381" s="18"/>
      <c r="G381" s="18"/>
      <c r="H381" s="18"/>
      <c r="I381" s="18"/>
      <c r="J381" s="18"/>
      <c r="K381" s="19"/>
    </row>
    <row r="382" spans="1:11">
      <c r="A382" s="256"/>
      <c r="B382" s="260"/>
      <c r="C382" s="260"/>
      <c r="D382" s="260"/>
      <c r="E382" s="260"/>
      <c r="F382" s="260"/>
      <c r="G382" s="260"/>
      <c r="H382" s="260"/>
      <c r="I382" s="260"/>
      <c r="J382" s="260"/>
      <c r="K382" s="261"/>
    </row>
    <row r="383" spans="1:11">
      <c r="A383" s="257"/>
      <c r="B383" s="257"/>
      <c r="C383" s="257"/>
      <c r="D383" s="257"/>
      <c r="E383" s="257"/>
      <c r="F383" s="257"/>
      <c r="G383" s="257"/>
      <c r="H383" s="257"/>
      <c r="I383" s="257"/>
      <c r="J383" s="257"/>
      <c r="K383" s="257"/>
    </row>
    <row r="384" spans="1:11">
      <c r="A384" s="256"/>
      <c r="B384" s="260"/>
      <c r="C384" s="260"/>
      <c r="D384" s="260"/>
      <c r="E384" s="260"/>
      <c r="F384" s="260"/>
      <c r="G384" s="260"/>
      <c r="H384" s="260"/>
      <c r="I384" s="260"/>
      <c r="J384" s="260"/>
      <c r="K384" s="261"/>
    </row>
    <row r="385" spans="1:11">
      <c r="A385" s="257"/>
      <c r="B385" s="257"/>
      <c r="C385" s="257"/>
      <c r="D385" s="257"/>
      <c r="E385" s="257"/>
      <c r="F385" s="257"/>
      <c r="G385" s="257"/>
      <c r="H385" s="257"/>
      <c r="I385" s="257"/>
      <c r="J385" s="257"/>
      <c r="K385" s="257"/>
    </row>
    <row r="386" spans="1:11">
      <c r="A386" s="16"/>
      <c r="B386" s="18"/>
      <c r="C386" s="18"/>
      <c r="D386" s="18"/>
      <c r="E386" s="18"/>
      <c r="F386" s="18"/>
      <c r="G386" s="18"/>
      <c r="H386" s="18"/>
      <c r="I386" s="18"/>
      <c r="J386" s="18"/>
      <c r="K386" s="19"/>
    </row>
    <row r="387" spans="1:11">
      <c r="A387" s="16"/>
      <c r="B387" s="18"/>
      <c r="C387" s="18"/>
      <c r="D387" s="18"/>
      <c r="E387" s="18"/>
      <c r="F387" s="18"/>
      <c r="G387" s="18"/>
      <c r="H387" s="18"/>
      <c r="I387" s="18"/>
      <c r="J387" s="18"/>
      <c r="K387" s="19"/>
    </row>
    <row r="388" spans="1:11">
      <c r="A388" s="16"/>
      <c r="B388" s="18"/>
      <c r="C388" s="18"/>
      <c r="D388" s="18"/>
      <c r="E388" s="18"/>
      <c r="F388" s="18"/>
      <c r="G388" s="18"/>
      <c r="H388" s="18"/>
      <c r="I388" s="18"/>
      <c r="J388" s="18"/>
      <c r="K388" s="19"/>
    </row>
    <row r="389" spans="1:11">
      <c r="A389" s="256"/>
      <c r="B389" s="260"/>
      <c r="C389" s="260"/>
      <c r="D389" s="260"/>
      <c r="E389" s="260"/>
      <c r="F389" s="260"/>
      <c r="G389" s="260"/>
      <c r="H389" s="260"/>
      <c r="I389" s="260"/>
      <c r="J389" s="260"/>
      <c r="K389" s="261"/>
    </row>
    <row r="390" spans="1:11">
      <c r="A390" s="257"/>
      <c r="B390" s="257"/>
      <c r="C390" s="257"/>
      <c r="D390" s="257"/>
      <c r="E390" s="257"/>
      <c r="F390" s="257"/>
      <c r="G390" s="257"/>
      <c r="H390" s="257"/>
      <c r="I390" s="257"/>
      <c r="J390" s="257"/>
      <c r="K390" s="257"/>
    </row>
    <row r="391" spans="1:11">
      <c r="A391" s="16"/>
      <c r="B391" s="18"/>
      <c r="C391" s="18"/>
      <c r="D391" s="18"/>
      <c r="E391" s="18"/>
      <c r="F391" s="18"/>
      <c r="G391" s="18"/>
      <c r="H391" s="18"/>
      <c r="I391" s="18"/>
      <c r="J391" s="18"/>
      <c r="K391" s="19"/>
    </row>
    <row r="392" spans="1:11">
      <c r="A392" s="16"/>
      <c r="B392" s="18"/>
      <c r="C392" s="18"/>
      <c r="D392" s="18"/>
      <c r="E392" s="18"/>
      <c r="F392" s="18"/>
      <c r="G392" s="18"/>
      <c r="H392" s="18"/>
      <c r="I392" s="18"/>
      <c r="J392" s="18"/>
      <c r="K392" s="19"/>
    </row>
    <row r="393" spans="1:11">
      <c r="A393" s="256"/>
      <c r="B393" s="260"/>
      <c r="C393" s="260"/>
      <c r="D393" s="260"/>
      <c r="E393" s="260"/>
      <c r="F393" s="260"/>
      <c r="G393" s="260"/>
      <c r="H393" s="260"/>
      <c r="I393" s="260"/>
      <c r="J393" s="260"/>
      <c r="K393" s="261"/>
    </row>
    <row r="394" spans="1:11">
      <c r="A394" s="257"/>
      <c r="B394" s="257"/>
      <c r="C394" s="257"/>
      <c r="D394" s="257"/>
      <c r="E394" s="257"/>
      <c r="F394" s="257"/>
      <c r="G394" s="257"/>
      <c r="H394" s="257"/>
      <c r="I394" s="257"/>
      <c r="J394" s="257"/>
      <c r="K394" s="257"/>
    </row>
    <row r="395" spans="1:11">
      <c r="A395" s="256"/>
      <c r="B395" s="260"/>
      <c r="C395" s="260"/>
      <c r="D395" s="260"/>
      <c r="E395" s="260"/>
      <c r="F395" s="260"/>
      <c r="G395" s="260"/>
      <c r="H395" s="260"/>
      <c r="I395" s="260"/>
      <c r="J395" s="260"/>
      <c r="K395" s="261"/>
    </row>
    <row r="396" spans="1:11">
      <c r="A396" s="257"/>
      <c r="B396" s="257"/>
      <c r="C396" s="257"/>
      <c r="D396" s="257"/>
      <c r="E396" s="257"/>
      <c r="F396" s="257"/>
      <c r="G396" s="257"/>
      <c r="H396" s="257"/>
      <c r="I396" s="257"/>
      <c r="J396" s="257"/>
      <c r="K396" s="257"/>
    </row>
    <row r="397" spans="1:11">
      <c r="A397" s="256"/>
      <c r="B397" s="260"/>
      <c r="C397" s="260"/>
      <c r="D397" s="260"/>
      <c r="E397" s="260"/>
      <c r="F397" s="260"/>
      <c r="G397" s="260"/>
      <c r="H397" s="260"/>
      <c r="I397" s="260"/>
      <c r="J397" s="260"/>
      <c r="K397" s="261"/>
    </row>
    <row r="398" spans="1:11">
      <c r="A398" s="257"/>
      <c r="B398" s="257"/>
      <c r="C398" s="257"/>
      <c r="D398" s="257"/>
      <c r="E398" s="257"/>
      <c r="F398" s="257"/>
      <c r="G398" s="257"/>
      <c r="H398" s="257"/>
      <c r="I398" s="257"/>
      <c r="J398" s="257"/>
      <c r="K398" s="257"/>
    </row>
    <row r="399" spans="1:11">
      <c r="A399" s="16"/>
      <c r="B399" s="18"/>
      <c r="C399" s="18"/>
      <c r="D399" s="18"/>
      <c r="E399" s="18"/>
      <c r="F399" s="18"/>
      <c r="G399" s="18"/>
      <c r="H399" s="18"/>
      <c r="I399" s="18"/>
      <c r="J399" s="18"/>
      <c r="K399" s="19"/>
    </row>
    <row r="400" spans="1:11">
      <c r="A400" s="256"/>
      <c r="B400" s="260"/>
      <c r="C400" s="260"/>
      <c r="D400" s="260"/>
      <c r="E400" s="260"/>
      <c r="F400" s="260"/>
      <c r="G400" s="260"/>
      <c r="H400" s="260"/>
      <c r="I400" s="260"/>
      <c r="J400" s="260"/>
      <c r="K400" s="261"/>
    </row>
    <row r="401" spans="1:11">
      <c r="A401" s="257"/>
      <c r="B401" s="257"/>
      <c r="C401" s="257"/>
      <c r="D401" s="257"/>
      <c r="E401" s="257"/>
      <c r="F401" s="257"/>
      <c r="G401" s="257"/>
      <c r="H401" s="257"/>
      <c r="I401" s="257"/>
      <c r="J401" s="257"/>
      <c r="K401" s="257"/>
    </row>
    <row r="402" spans="1:11">
      <c r="A402" s="16"/>
      <c r="B402" s="18"/>
      <c r="C402" s="18"/>
      <c r="D402" s="18"/>
      <c r="E402" s="18"/>
      <c r="F402" s="18"/>
      <c r="G402" s="18"/>
      <c r="H402" s="18"/>
      <c r="I402" s="18"/>
      <c r="J402" s="18"/>
      <c r="K402" s="19"/>
    </row>
    <row r="403" spans="1:11">
      <c r="A403" s="16"/>
      <c r="B403" s="18"/>
      <c r="C403" s="18"/>
      <c r="D403" s="18"/>
      <c r="E403" s="18"/>
      <c r="F403" s="18"/>
      <c r="G403" s="18"/>
      <c r="H403" s="18"/>
      <c r="I403" s="18"/>
      <c r="J403" s="18"/>
      <c r="K403" s="19"/>
    </row>
    <row r="404" spans="1:11">
      <c r="A404" s="16"/>
      <c r="B404" s="18"/>
      <c r="C404" s="18"/>
      <c r="D404" s="18"/>
      <c r="E404" s="18"/>
      <c r="F404" s="18"/>
      <c r="G404" s="18"/>
      <c r="H404" s="18"/>
      <c r="I404" s="18"/>
      <c r="J404" s="18"/>
      <c r="K404" s="19"/>
    </row>
    <row r="405" spans="1:11">
      <c r="A405" s="16"/>
      <c r="B405" s="18"/>
      <c r="C405" s="18"/>
      <c r="D405" s="18"/>
      <c r="E405" s="18"/>
      <c r="F405" s="18"/>
      <c r="G405" s="18"/>
      <c r="H405" s="18"/>
      <c r="I405" s="18"/>
      <c r="J405" s="18"/>
      <c r="K405" s="19"/>
    </row>
    <row r="406" spans="1:11">
      <c r="A406" s="16"/>
      <c r="B406" s="18"/>
      <c r="C406" s="18"/>
      <c r="D406" s="18"/>
      <c r="E406" s="18"/>
      <c r="F406" s="18"/>
      <c r="G406" s="18"/>
      <c r="H406" s="18"/>
      <c r="I406" s="18"/>
      <c r="J406" s="18"/>
      <c r="K406" s="19"/>
    </row>
    <row r="407" spans="1:11">
      <c r="A407" s="16"/>
      <c r="B407" s="18"/>
      <c r="C407" s="18"/>
      <c r="D407" s="18"/>
      <c r="E407" s="18"/>
      <c r="F407" s="18"/>
      <c r="G407" s="18"/>
      <c r="H407" s="18"/>
      <c r="I407" s="18"/>
      <c r="J407" s="18"/>
      <c r="K407" s="19"/>
    </row>
    <row r="408" spans="1:11">
      <c r="A408" s="256"/>
      <c r="B408" s="260"/>
      <c r="C408" s="260"/>
      <c r="D408" s="260"/>
      <c r="E408" s="260"/>
      <c r="F408" s="260"/>
      <c r="G408" s="260"/>
      <c r="H408" s="260"/>
      <c r="I408" s="260"/>
      <c r="J408" s="260"/>
      <c r="K408" s="261"/>
    </row>
    <row r="409" spans="1:11">
      <c r="A409" s="257"/>
      <c r="B409" s="257"/>
      <c r="C409" s="257"/>
      <c r="D409" s="257"/>
      <c r="E409" s="257"/>
      <c r="F409" s="257"/>
      <c r="G409" s="257"/>
      <c r="H409" s="257"/>
      <c r="I409" s="257"/>
      <c r="J409" s="257"/>
      <c r="K409" s="257"/>
    </row>
    <row r="410" spans="1:11">
      <c r="A410" s="256"/>
      <c r="B410" s="260"/>
      <c r="C410" s="260"/>
      <c r="D410" s="260"/>
      <c r="E410" s="260"/>
      <c r="F410" s="260"/>
      <c r="G410" s="260"/>
      <c r="H410" s="260"/>
      <c r="I410" s="260"/>
      <c r="J410" s="260"/>
      <c r="K410" s="261"/>
    </row>
    <row r="411" spans="1:11">
      <c r="A411" s="257"/>
      <c r="B411" s="257"/>
      <c r="C411" s="257"/>
      <c r="D411" s="257"/>
      <c r="E411" s="257"/>
      <c r="F411" s="257"/>
      <c r="G411" s="257"/>
      <c r="H411" s="257"/>
      <c r="I411" s="257"/>
      <c r="J411" s="257"/>
      <c r="K411" s="257"/>
    </row>
    <row r="412" spans="1:11">
      <c r="A412" s="256"/>
      <c r="B412" s="260"/>
      <c r="C412" s="260"/>
      <c r="D412" s="260"/>
      <c r="E412" s="260"/>
      <c r="F412" s="260"/>
      <c r="G412" s="260"/>
      <c r="H412" s="260"/>
      <c r="I412" s="260"/>
      <c r="J412" s="260"/>
      <c r="K412" s="261"/>
    </row>
    <row r="413" spans="1:11">
      <c r="A413" s="257"/>
      <c r="B413" s="257"/>
      <c r="C413" s="257"/>
      <c r="D413" s="257"/>
      <c r="E413" s="257"/>
      <c r="F413" s="257"/>
      <c r="G413" s="257"/>
      <c r="H413" s="257"/>
      <c r="I413" s="257"/>
      <c r="J413" s="257"/>
      <c r="K413" s="257"/>
    </row>
    <row r="414" spans="1:11">
      <c r="A414" s="16"/>
      <c r="B414" s="18"/>
      <c r="C414" s="18"/>
      <c r="D414" s="18"/>
      <c r="E414" s="18"/>
      <c r="F414" s="18"/>
      <c r="G414" s="18"/>
      <c r="H414" s="18"/>
      <c r="I414" s="18"/>
      <c r="J414" s="18"/>
      <c r="K414" s="19"/>
    </row>
    <row r="415" spans="1:11">
      <c r="A415" s="256"/>
      <c r="B415" s="260"/>
      <c r="C415" s="260"/>
      <c r="D415" s="260"/>
      <c r="E415" s="260"/>
      <c r="F415" s="260"/>
      <c r="G415" s="260"/>
      <c r="H415" s="260"/>
      <c r="I415" s="260"/>
      <c r="J415" s="260"/>
      <c r="K415" s="261"/>
    </row>
    <row r="416" spans="1:11">
      <c r="A416" s="257"/>
      <c r="B416" s="257"/>
      <c r="C416" s="257"/>
      <c r="D416" s="257"/>
      <c r="E416" s="257"/>
      <c r="F416" s="257"/>
      <c r="G416" s="257"/>
      <c r="H416" s="257"/>
      <c r="I416" s="257"/>
      <c r="J416" s="257"/>
      <c r="K416" s="257"/>
    </row>
    <row r="417" spans="1:11">
      <c r="A417" s="256"/>
      <c r="B417" s="260"/>
      <c r="C417" s="260"/>
      <c r="D417" s="260"/>
      <c r="E417" s="260"/>
      <c r="F417" s="260"/>
      <c r="G417" s="260"/>
      <c r="H417" s="260"/>
      <c r="I417" s="260"/>
      <c r="J417" s="260"/>
      <c r="K417" s="261"/>
    </row>
    <row r="418" spans="1:11">
      <c r="A418" s="257"/>
      <c r="B418" s="257"/>
      <c r="C418" s="257"/>
      <c r="D418" s="257"/>
      <c r="E418" s="257"/>
      <c r="F418" s="257"/>
      <c r="G418" s="257"/>
      <c r="H418" s="257"/>
      <c r="I418" s="257"/>
      <c r="J418" s="257"/>
      <c r="K418" s="257"/>
    </row>
    <row r="419" spans="1:11">
      <c r="A419" s="16"/>
      <c r="B419" s="18"/>
      <c r="C419" s="18"/>
      <c r="D419" s="18"/>
      <c r="E419" s="18"/>
      <c r="F419" s="18"/>
      <c r="G419" s="18"/>
      <c r="H419" s="18"/>
      <c r="I419" s="18"/>
      <c r="J419" s="18"/>
      <c r="K419" s="19"/>
    </row>
    <row r="420" spans="1:11">
      <c r="A420" s="16"/>
      <c r="B420" s="18"/>
      <c r="C420" s="18"/>
      <c r="D420" s="18"/>
      <c r="E420" s="18"/>
      <c r="F420" s="18"/>
      <c r="G420" s="18"/>
      <c r="H420" s="18"/>
      <c r="I420" s="18"/>
      <c r="J420" s="18"/>
      <c r="K420" s="19"/>
    </row>
    <row r="421" spans="1:11">
      <c r="A421" s="16"/>
      <c r="B421" s="18"/>
      <c r="C421" s="18"/>
      <c r="D421" s="18"/>
      <c r="E421" s="18"/>
      <c r="F421" s="18"/>
      <c r="G421" s="18"/>
      <c r="H421" s="18"/>
      <c r="I421" s="18"/>
      <c r="J421" s="18"/>
      <c r="K421" s="19"/>
    </row>
    <row r="422" spans="1:11">
      <c r="A422" s="16"/>
      <c r="B422" s="18"/>
      <c r="C422" s="18"/>
      <c r="D422" s="18"/>
      <c r="E422" s="18"/>
      <c r="F422" s="18"/>
      <c r="G422" s="18"/>
      <c r="H422" s="18"/>
      <c r="I422" s="18"/>
      <c r="J422" s="18"/>
      <c r="K422" s="19"/>
    </row>
    <row r="423" spans="1:11">
      <c r="A423" s="16"/>
      <c r="B423" s="18"/>
      <c r="C423" s="18"/>
      <c r="D423" s="18"/>
      <c r="E423" s="18"/>
      <c r="F423" s="18"/>
      <c r="G423" s="18"/>
      <c r="H423" s="18"/>
      <c r="I423" s="18"/>
      <c r="J423" s="18"/>
      <c r="K423" s="19"/>
    </row>
    <row r="424" spans="1:11">
      <c r="A424" s="16"/>
      <c r="B424" s="18"/>
      <c r="C424" s="18"/>
      <c r="D424" s="18"/>
      <c r="E424" s="18"/>
      <c r="F424" s="18"/>
      <c r="G424" s="18"/>
      <c r="H424" s="18"/>
      <c r="I424" s="18"/>
      <c r="J424" s="18"/>
      <c r="K424" s="19"/>
    </row>
    <row r="425" spans="1:11">
      <c r="A425" s="16"/>
      <c r="B425" s="18"/>
      <c r="C425" s="18"/>
      <c r="D425" s="18"/>
      <c r="E425" s="18"/>
      <c r="F425" s="18"/>
      <c r="G425" s="18"/>
      <c r="H425" s="18"/>
      <c r="I425" s="18"/>
      <c r="J425" s="18"/>
      <c r="K425" s="19"/>
    </row>
    <row r="426" spans="1:11">
      <c r="A426" s="16"/>
      <c r="B426" s="18"/>
      <c r="C426" s="18"/>
      <c r="D426" s="18"/>
      <c r="E426" s="18"/>
      <c r="F426" s="18"/>
      <c r="G426" s="18"/>
      <c r="H426" s="18"/>
      <c r="I426" s="18"/>
      <c r="J426" s="18"/>
      <c r="K426" s="19"/>
    </row>
    <row r="427" spans="1:11">
      <c r="A427" s="16"/>
      <c r="B427" s="18"/>
      <c r="C427" s="18"/>
      <c r="D427" s="18"/>
      <c r="E427" s="18"/>
      <c r="F427" s="18"/>
      <c r="G427" s="18"/>
      <c r="H427" s="18"/>
      <c r="I427" s="18"/>
      <c r="J427" s="18"/>
      <c r="K427" s="19"/>
    </row>
    <row r="428" spans="1:11">
      <c r="A428" s="16"/>
      <c r="B428" s="18"/>
      <c r="C428" s="18"/>
      <c r="D428" s="18"/>
      <c r="E428" s="18"/>
      <c r="F428" s="18"/>
      <c r="G428" s="18"/>
      <c r="H428" s="18"/>
      <c r="I428" s="18"/>
      <c r="J428" s="18"/>
      <c r="K428" s="19"/>
    </row>
    <row r="429" spans="1:11">
      <c r="A429" s="16"/>
      <c r="B429" s="18"/>
      <c r="C429" s="18"/>
      <c r="D429" s="18"/>
      <c r="E429" s="18"/>
      <c r="F429" s="18"/>
      <c r="G429" s="18"/>
      <c r="H429" s="18"/>
      <c r="I429" s="18"/>
      <c r="J429" s="18"/>
      <c r="K429" s="19"/>
    </row>
    <row r="430" spans="1:11">
      <c r="A430" s="16"/>
      <c r="B430" s="18"/>
      <c r="C430" s="18"/>
      <c r="D430" s="18"/>
      <c r="E430" s="18"/>
      <c r="F430" s="18"/>
      <c r="G430" s="18"/>
      <c r="H430" s="18"/>
      <c r="I430" s="18"/>
      <c r="J430" s="18"/>
      <c r="K430" s="19"/>
    </row>
    <row r="431" spans="1:11">
      <c r="A431" s="16"/>
      <c r="B431" s="18"/>
      <c r="C431" s="18"/>
      <c r="D431" s="18"/>
      <c r="E431" s="18"/>
      <c r="F431" s="18"/>
      <c r="G431" s="18"/>
      <c r="H431" s="18"/>
      <c r="I431" s="18"/>
      <c r="J431" s="18"/>
      <c r="K431" s="19"/>
    </row>
    <row r="432" spans="1:11">
      <c r="A432" s="16"/>
      <c r="B432" s="18"/>
      <c r="C432" s="18"/>
      <c r="D432" s="18"/>
      <c r="E432" s="18"/>
      <c r="F432" s="18"/>
      <c r="G432" s="18"/>
      <c r="H432" s="18"/>
      <c r="I432" s="18"/>
      <c r="J432" s="18"/>
      <c r="K432" s="19"/>
    </row>
    <row r="433" spans="1:11">
      <c r="A433" s="16"/>
      <c r="B433" s="18"/>
      <c r="C433" s="18"/>
      <c r="D433" s="18"/>
      <c r="E433" s="18"/>
      <c r="F433" s="18"/>
      <c r="G433" s="18"/>
      <c r="H433" s="18"/>
      <c r="I433" s="18"/>
      <c r="J433" s="18"/>
      <c r="K433" s="19"/>
    </row>
    <row r="434" spans="1:11">
      <c r="A434" s="16"/>
      <c r="B434" s="18"/>
      <c r="C434" s="18"/>
      <c r="D434" s="18"/>
      <c r="E434" s="18"/>
      <c r="F434" s="18"/>
      <c r="G434" s="18"/>
      <c r="H434" s="18"/>
      <c r="I434" s="18"/>
      <c r="J434" s="18"/>
      <c r="K434" s="19"/>
    </row>
    <row r="435" spans="1:11">
      <c r="A435" s="16"/>
      <c r="B435" s="18"/>
      <c r="C435" s="18"/>
      <c r="D435" s="18"/>
      <c r="E435" s="18"/>
      <c r="F435" s="18"/>
      <c r="G435" s="18"/>
      <c r="H435" s="18"/>
      <c r="I435" s="18"/>
      <c r="J435" s="18"/>
      <c r="K435" s="19"/>
    </row>
    <row r="436" spans="1:11">
      <c r="A436" s="16"/>
      <c r="B436" s="18"/>
      <c r="C436" s="18"/>
      <c r="D436" s="18"/>
      <c r="E436" s="18"/>
      <c r="F436" s="18"/>
      <c r="G436" s="18"/>
      <c r="H436" s="18"/>
      <c r="I436" s="18"/>
      <c r="J436" s="18"/>
      <c r="K436" s="19"/>
    </row>
    <row r="437" spans="1:11">
      <c r="A437" s="16"/>
      <c r="B437" s="18"/>
      <c r="C437" s="18"/>
      <c r="D437" s="18"/>
      <c r="E437" s="18"/>
      <c r="F437" s="18"/>
      <c r="G437" s="18"/>
      <c r="H437" s="18"/>
      <c r="I437" s="18"/>
      <c r="J437" s="18"/>
      <c r="K437" s="19"/>
    </row>
    <row r="438" spans="1:11">
      <c r="A438" s="16"/>
      <c r="B438" s="18"/>
      <c r="C438" s="18"/>
      <c r="D438" s="18"/>
      <c r="E438" s="18"/>
      <c r="F438" s="18"/>
      <c r="G438" s="18"/>
      <c r="H438" s="18"/>
      <c r="I438" s="18"/>
      <c r="J438" s="18"/>
      <c r="K438" s="19"/>
    </row>
    <row r="439" spans="1:11">
      <c r="A439" s="16"/>
      <c r="B439" s="18"/>
      <c r="C439" s="18"/>
      <c r="D439" s="18"/>
      <c r="E439" s="18"/>
      <c r="F439" s="18"/>
      <c r="G439" s="18"/>
      <c r="H439" s="18"/>
      <c r="I439" s="18"/>
      <c r="J439" s="18"/>
      <c r="K439" s="19"/>
    </row>
    <row r="440" spans="1:11">
      <c r="A440" s="16"/>
      <c r="B440" s="18"/>
      <c r="C440" s="18"/>
      <c r="D440" s="18"/>
      <c r="E440" s="18"/>
      <c r="F440" s="18"/>
      <c r="G440" s="18"/>
      <c r="H440" s="18"/>
      <c r="I440" s="18"/>
      <c r="J440" s="18"/>
      <c r="K440" s="19"/>
    </row>
    <row r="441" spans="1:11">
      <c r="A441" s="16"/>
      <c r="B441" s="18"/>
      <c r="C441" s="18"/>
      <c r="D441" s="18"/>
      <c r="E441" s="18"/>
      <c r="F441" s="18"/>
      <c r="G441" s="18"/>
      <c r="H441" s="18"/>
      <c r="I441" s="18"/>
      <c r="J441" s="18"/>
      <c r="K441" s="19"/>
    </row>
    <row r="442" spans="1:11">
      <c r="A442" s="16"/>
      <c r="B442" s="18"/>
      <c r="C442" s="18"/>
      <c r="D442" s="18"/>
      <c r="E442" s="18"/>
      <c r="F442" s="18"/>
      <c r="G442" s="18"/>
      <c r="H442" s="18"/>
      <c r="I442" s="18"/>
      <c r="J442" s="18"/>
      <c r="K442" s="19"/>
    </row>
    <row r="443" spans="1:11">
      <c r="A443" s="16"/>
      <c r="B443" s="18"/>
      <c r="C443" s="18"/>
      <c r="D443" s="18"/>
      <c r="E443" s="18"/>
      <c r="F443" s="18"/>
      <c r="G443" s="18"/>
      <c r="H443" s="18"/>
      <c r="I443" s="18"/>
      <c r="J443" s="18"/>
      <c r="K443" s="19"/>
    </row>
    <row r="444" spans="1:11">
      <c r="A444" s="16"/>
      <c r="B444" s="18"/>
      <c r="C444" s="18"/>
      <c r="D444" s="18"/>
      <c r="E444" s="18"/>
      <c r="F444" s="18"/>
      <c r="G444" s="18"/>
      <c r="H444" s="18"/>
      <c r="I444" s="18"/>
      <c r="J444" s="18"/>
      <c r="K444" s="19"/>
    </row>
    <row r="445" spans="1:11">
      <c r="A445" s="16"/>
      <c r="B445" s="18"/>
      <c r="C445" s="18"/>
      <c r="D445" s="18"/>
      <c r="E445" s="18"/>
      <c r="F445" s="18"/>
      <c r="G445" s="18"/>
      <c r="H445" s="18"/>
      <c r="I445" s="18"/>
      <c r="J445" s="18"/>
      <c r="K445" s="19"/>
    </row>
    <row r="446" spans="1:11">
      <c r="A446" s="16"/>
      <c r="B446" s="18"/>
      <c r="C446" s="18"/>
      <c r="D446" s="18"/>
      <c r="E446" s="18"/>
      <c r="F446" s="18"/>
      <c r="G446" s="18"/>
      <c r="H446" s="18"/>
      <c r="I446" s="18"/>
      <c r="J446" s="18"/>
      <c r="K446" s="19"/>
    </row>
    <row r="447" spans="1:11">
      <c r="A447" s="16"/>
      <c r="B447" s="18"/>
      <c r="C447" s="18"/>
      <c r="D447" s="18"/>
      <c r="E447" s="18"/>
      <c r="F447" s="18"/>
      <c r="G447" s="18"/>
      <c r="H447" s="18"/>
      <c r="I447" s="18"/>
      <c r="J447" s="18"/>
      <c r="K447" s="19"/>
    </row>
    <row r="448" spans="1:11">
      <c r="A448" s="16"/>
      <c r="B448" s="18"/>
      <c r="C448" s="18"/>
      <c r="D448" s="18"/>
      <c r="E448" s="18"/>
      <c r="F448" s="18"/>
      <c r="G448" s="18"/>
      <c r="H448" s="18"/>
      <c r="I448" s="18"/>
      <c r="J448" s="18"/>
      <c r="K448" s="19"/>
    </row>
    <row r="449" spans="1:11">
      <c r="A449" s="16"/>
      <c r="B449" s="18"/>
      <c r="C449" s="18"/>
      <c r="D449" s="18"/>
      <c r="E449" s="18"/>
      <c r="F449" s="18"/>
      <c r="G449" s="18"/>
      <c r="H449" s="18"/>
      <c r="I449" s="18"/>
      <c r="J449" s="18"/>
      <c r="K449" s="19"/>
    </row>
    <row r="450" spans="1:11">
      <c r="A450" s="16"/>
      <c r="B450" s="18"/>
      <c r="C450" s="18"/>
      <c r="D450" s="18"/>
      <c r="E450" s="18"/>
      <c r="F450" s="18"/>
      <c r="G450" s="18"/>
      <c r="H450" s="18"/>
      <c r="I450" s="18"/>
      <c r="J450" s="18"/>
      <c r="K450" s="19"/>
    </row>
    <row r="451" spans="1:11">
      <c r="A451" s="16"/>
      <c r="B451" s="18"/>
      <c r="C451" s="18"/>
      <c r="D451" s="18"/>
      <c r="E451" s="18"/>
      <c r="F451" s="18"/>
      <c r="G451" s="18"/>
      <c r="H451" s="18"/>
      <c r="I451" s="18"/>
      <c r="J451" s="18"/>
      <c r="K451" s="19"/>
    </row>
    <row r="452" spans="1:11">
      <c r="A452" s="16"/>
      <c r="B452" s="18"/>
      <c r="C452" s="18"/>
      <c r="D452" s="18"/>
      <c r="E452" s="18"/>
      <c r="F452" s="18"/>
      <c r="G452" s="18"/>
      <c r="H452" s="18"/>
      <c r="I452" s="18"/>
      <c r="J452" s="18"/>
      <c r="K452" s="19"/>
    </row>
    <row r="453" spans="1:11">
      <c r="A453" s="16"/>
      <c r="B453" s="18"/>
      <c r="C453" s="18"/>
      <c r="D453" s="18"/>
      <c r="E453" s="18"/>
      <c r="F453" s="18"/>
      <c r="G453" s="18"/>
      <c r="H453" s="18"/>
      <c r="I453" s="18"/>
      <c r="J453" s="18"/>
      <c r="K453" s="19"/>
    </row>
    <row r="454" spans="1:11">
      <c r="A454" s="16"/>
      <c r="B454" s="18"/>
      <c r="C454" s="18"/>
      <c r="D454" s="18"/>
      <c r="E454" s="18"/>
      <c r="F454" s="18"/>
      <c r="G454" s="18"/>
      <c r="H454" s="18"/>
      <c r="I454" s="18"/>
      <c r="J454" s="18"/>
      <c r="K454" s="19"/>
    </row>
    <row r="455" spans="1:11">
      <c r="A455" s="16"/>
      <c r="B455" s="18"/>
      <c r="C455" s="18"/>
      <c r="D455" s="18"/>
      <c r="E455" s="18"/>
      <c r="F455" s="18"/>
      <c r="G455" s="18"/>
      <c r="H455" s="18"/>
      <c r="I455" s="18"/>
      <c r="J455" s="18"/>
      <c r="K455" s="19"/>
    </row>
    <row r="456" spans="1:11">
      <c r="A456" s="16"/>
      <c r="B456" s="18"/>
      <c r="C456" s="18"/>
      <c r="D456" s="18"/>
      <c r="E456" s="18"/>
      <c r="F456" s="18"/>
      <c r="G456" s="18"/>
      <c r="H456" s="18"/>
      <c r="I456" s="18"/>
      <c r="J456" s="18"/>
      <c r="K456" s="19"/>
    </row>
    <row r="457" spans="1:11">
      <c r="A457" s="16"/>
      <c r="B457" s="18"/>
      <c r="C457" s="18"/>
      <c r="D457" s="18"/>
      <c r="E457" s="18"/>
      <c r="F457" s="18"/>
      <c r="G457" s="18"/>
      <c r="H457" s="18"/>
      <c r="I457" s="18"/>
      <c r="J457" s="18"/>
      <c r="K457" s="19"/>
    </row>
    <row r="458" spans="1:11">
      <c r="A458" s="16"/>
      <c r="B458" s="18"/>
      <c r="C458" s="18"/>
      <c r="D458" s="18"/>
      <c r="E458" s="18"/>
      <c r="F458" s="18"/>
      <c r="G458" s="18"/>
      <c r="H458" s="18"/>
      <c r="I458" s="18"/>
      <c r="J458" s="18"/>
      <c r="K458" s="19"/>
    </row>
    <row r="459" spans="1:11">
      <c r="A459" s="16"/>
      <c r="B459" s="18"/>
      <c r="C459" s="18"/>
      <c r="D459" s="18"/>
      <c r="E459" s="18"/>
      <c r="F459" s="18"/>
      <c r="G459" s="18"/>
      <c r="H459" s="18"/>
      <c r="I459" s="18"/>
      <c r="J459" s="18"/>
      <c r="K459" s="19"/>
    </row>
    <row r="460" spans="1:11">
      <c r="A460" s="16"/>
      <c r="B460" s="18"/>
      <c r="C460" s="18"/>
      <c r="D460" s="18"/>
      <c r="E460" s="18"/>
      <c r="F460" s="18"/>
      <c r="G460" s="18"/>
      <c r="H460" s="18"/>
      <c r="I460" s="18"/>
      <c r="J460" s="18"/>
      <c r="K460" s="19"/>
    </row>
    <row r="461" spans="1:11">
      <c r="A461" s="16"/>
      <c r="B461" s="18"/>
      <c r="C461" s="18"/>
      <c r="D461" s="18"/>
      <c r="E461" s="18"/>
      <c r="F461" s="18"/>
      <c r="G461" s="18"/>
      <c r="H461" s="18"/>
      <c r="I461" s="18"/>
      <c r="J461" s="18"/>
      <c r="K461" s="19"/>
    </row>
    <row r="462" spans="1:11">
      <c r="A462" s="16"/>
      <c r="B462" s="18"/>
      <c r="C462" s="18"/>
      <c r="D462" s="18"/>
      <c r="E462" s="18"/>
      <c r="F462" s="18"/>
      <c r="G462" s="18"/>
      <c r="H462" s="18"/>
      <c r="I462" s="18"/>
      <c r="J462" s="18"/>
      <c r="K462" s="19"/>
    </row>
    <row r="463" spans="1:11">
      <c r="A463" s="16"/>
      <c r="B463" s="18"/>
      <c r="C463" s="18"/>
      <c r="D463" s="18"/>
      <c r="E463" s="18"/>
      <c r="F463" s="18"/>
      <c r="G463" s="18"/>
      <c r="H463" s="18"/>
      <c r="I463" s="18"/>
      <c r="J463" s="18"/>
      <c r="K463" s="19"/>
    </row>
    <row r="464" spans="1:11">
      <c r="A464" s="16"/>
      <c r="B464" s="18"/>
      <c r="C464" s="18"/>
      <c r="D464" s="18"/>
      <c r="E464" s="18"/>
      <c r="F464" s="18"/>
      <c r="G464" s="18"/>
      <c r="H464" s="18"/>
      <c r="I464" s="18"/>
      <c r="J464" s="18"/>
      <c r="K464" s="19"/>
    </row>
    <row r="465" spans="1:11">
      <c r="A465" s="16"/>
      <c r="B465" s="18"/>
      <c r="C465" s="18"/>
      <c r="D465" s="18"/>
      <c r="E465" s="18"/>
      <c r="F465" s="18"/>
      <c r="G465" s="18"/>
      <c r="H465" s="18"/>
      <c r="I465" s="18"/>
      <c r="J465" s="18"/>
      <c r="K465" s="19"/>
    </row>
    <row r="466" spans="1:11">
      <c r="A466" s="16"/>
      <c r="B466" s="18"/>
      <c r="C466" s="18"/>
      <c r="D466" s="18"/>
      <c r="E466" s="18"/>
      <c r="F466" s="18"/>
      <c r="G466" s="18"/>
      <c r="H466" s="18"/>
      <c r="I466" s="18"/>
      <c r="J466" s="18"/>
      <c r="K466" s="19"/>
    </row>
    <row r="467" spans="1:11">
      <c r="A467" s="16"/>
      <c r="B467" s="18"/>
      <c r="C467" s="18"/>
      <c r="D467" s="18"/>
      <c r="E467" s="18"/>
      <c r="F467" s="18"/>
      <c r="G467" s="18"/>
      <c r="H467" s="18"/>
      <c r="I467" s="18"/>
      <c r="J467" s="18"/>
      <c r="K467" s="19"/>
    </row>
    <row r="468" spans="1:11">
      <c r="A468" s="16"/>
      <c r="B468" s="18"/>
      <c r="C468" s="18"/>
      <c r="D468" s="18"/>
      <c r="E468" s="18"/>
      <c r="F468" s="18"/>
      <c r="G468" s="18"/>
      <c r="H468" s="18"/>
      <c r="I468" s="18"/>
      <c r="J468" s="18"/>
      <c r="K468" s="19"/>
    </row>
    <row r="469" spans="1:11">
      <c r="A469" s="16"/>
      <c r="B469" s="18"/>
      <c r="C469" s="18"/>
      <c r="D469" s="18"/>
      <c r="E469" s="18"/>
      <c r="F469" s="18"/>
      <c r="G469" s="18"/>
      <c r="H469" s="18"/>
      <c r="I469" s="18"/>
      <c r="J469" s="18"/>
      <c r="K469" s="19"/>
    </row>
    <row r="470" spans="1:11">
      <c r="A470" s="16"/>
      <c r="B470" s="18"/>
      <c r="C470" s="18"/>
      <c r="D470" s="18"/>
      <c r="E470" s="18"/>
      <c r="F470" s="18"/>
      <c r="G470" s="18"/>
      <c r="H470" s="18"/>
      <c r="I470" s="18"/>
      <c r="J470" s="18"/>
      <c r="K470" s="19"/>
    </row>
    <row r="471" spans="1:11">
      <c r="A471" s="16"/>
      <c r="B471" s="18"/>
      <c r="C471" s="18"/>
      <c r="D471" s="18"/>
      <c r="E471" s="18"/>
      <c r="F471" s="18"/>
      <c r="G471" s="18"/>
      <c r="H471" s="18"/>
      <c r="I471" s="18"/>
      <c r="J471" s="18"/>
      <c r="K471" s="19"/>
    </row>
    <row r="472" spans="1:11">
      <c r="A472" s="16"/>
      <c r="B472" s="18"/>
      <c r="C472" s="18"/>
      <c r="D472" s="18"/>
      <c r="E472" s="18"/>
      <c r="F472" s="18"/>
      <c r="G472" s="18"/>
      <c r="H472" s="18"/>
      <c r="I472" s="18"/>
      <c r="J472" s="18"/>
      <c r="K472" s="19"/>
    </row>
    <row r="473" spans="1:11">
      <c r="A473" s="16"/>
      <c r="B473" s="18"/>
      <c r="C473" s="18"/>
      <c r="D473" s="18"/>
      <c r="E473" s="18"/>
      <c r="F473" s="18"/>
      <c r="G473" s="18"/>
      <c r="H473" s="18"/>
      <c r="I473" s="18"/>
      <c r="J473" s="18"/>
      <c r="K473" s="19"/>
    </row>
    <row r="474" spans="1:11">
      <c r="A474" s="16"/>
      <c r="B474" s="18"/>
      <c r="C474" s="18"/>
      <c r="D474" s="18"/>
      <c r="E474" s="18"/>
      <c r="F474" s="18"/>
      <c r="G474" s="18"/>
      <c r="H474" s="18"/>
      <c r="I474" s="18"/>
      <c r="J474" s="18"/>
      <c r="K474" s="19"/>
    </row>
    <row r="475" spans="1:11">
      <c r="A475" s="16"/>
      <c r="B475" s="18"/>
      <c r="C475" s="18"/>
      <c r="D475" s="18"/>
      <c r="E475" s="18"/>
      <c r="F475" s="18"/>
      <c r="G475" s="18"/>
      <c r="H475" s="18"/>
      <c r="I475" s="18"/>
      <c r="J475" s="18"/>
      <c r="K475" s="19"/>
    </row>
    <row r="476" spans="1:11">
      <c r="A476" s="16"/>
      <c r="B476" s="18"/>
      <c r="C476" s="18"/>
      <c r="D476" s="18"/>
      <c r="E476" s="18"/>
      <c r="F476" s="18"/>
      <c r="G476" s="18"/>
      <c r="H476" s="18"/>
      <c r="I476" s="18"/>
      <c r="J476" s="18"/>
      <c r="K476" s="19"/>
    </row>
    <row r="477" spans="1:11">
      <c r="A477" s="16"/>
      <c r="B477" s="18"/>
      <c r="C477" s="18"/>
      <c r="D477" s="18"/>
      <c r="E477" s="18"/>
      <c r="F477" s="18"/>
      <c r="G477" s="18"/>
      <c r="H477" s="18"/>
      <c r="I477" s="18"/>
      <c r="J477" s="18"/>
      <c r="K477" s="19"/>
    </row>
    <row r="478" spans="1:11">
      <c r="A478" s="16"/>
      <c r="B478" s="18"/>
      <c r="C478" s="18"/>
      <c r="D478" s="18"/>
      <c r="E478" s="18"/>
      <c r="F478" s="18"/>
      <c r="G478" s="18"/>
      <c r="H478" s="18"/>
      <c r="I478" s="18"/>
      <c r="J478" s="18"/>
      <c r="K478" s="19"/>
    </row>
    <row r="479" spans="1:11">
      <c r="A479" s="16"/>
      <c r="B479" s="18"/>
      <c r="C479" s="18"/>
      <c r="D479" s="18"/>
      <c r="E479" s="18"/>
      <c r="F479" s="18"/>
      <c r="G479" s="18"/>
      <c r="H479" s="18"/>
      <c r="I479" s="18"/>
      <c r="J479" s="18"/>
      <c r="K479" s="19"/>
    </row>
    <row r="480" spans="1:11">
      <c r="A480" s="16"/>
      <c r="B480" s="18"/>
      <c r="C480" s="18"/>
      <c r="D480" s="18"/>
      <c r="E480" s="18"/>
      <c r="F480" s="18"/>
      <c r="G480" s="18"/>
      <c r="H480" s="18"/>
      <c r="I480" s="18"/>
      <c r="J480" s="18"/>
      <c r="K480" s="19"/>
    </row>
    <row r="481" spans="1:11">
      <c r="A481" s="16"/>
      <c r="B481" s="18"/>
      <c r="C481" s="18"/>
      <c r="D481" s="18"/>
      <c r="E481" s="18"/>
      <c r="F481" s="18"/>
      <c r="G481" s="18"/>
      <c r="H481" s="18"/>
      <c r="I481" s="18"/>
      <c r="J481" s="18"/>
      <c r="K481" s="19"/>
    </row>
    <row r="482" spans="1:11">
      <c r="A482" s="16"/>
      <c r="B482" s="18"/>
      <c r="C482" s="18"/>
      <c r="D482" s="18"/>
      <c r="E482" s="18"/>
      <c r="F482" s="18"/>
      <c r="G482" s="18"/>
      <c r="H482" s="18"/>
      <c r="I482" s="18"/>
      <c r="J482" s="18"/>
      <c r="K482" s="19"/>
    </row>
    <row r="483" spans="1:11">
      <c r="A483" s="16"/>
      <c r="B483" s="18"/>
      <c r="C483" s="18"/>
      <c r="D483" s="18"/>
      <c r="E483" s="18"/>
      <c r="F483" s="18"/>
      <c r="G483" s="18"/>
      <c r="H483" s="18"/>
      <c r="I483" s="18"/>
      <c r="J483" s="18"/>
      <c r="K483" s="19"/>
    </row>
    <row r="484" spans="1:11">
      <c r="A484" s="16"/>
      <c r="B484" s="18"/>
      <c r="C484" s="18"/>
      <c r="D484" s="18"/>
      <c r="E484" s="18"/>
      <c r="F484" s="18"/>
      <c r="G484" s="18"/>
      <c r="H484" s="18"/>
      <c r="I484" s="18"/>
      <c r="J484" s="18"/>
      <c r="K484" s="19"/>
    </row>
    <row r="485" spans="1:11">
      <c r="A485" s="16"/>
      <c r="B485" s="18"/>
      <c r="C485" s="18"/>
      <c r="D485" s="18"/>
      <c r="E485" s="18"/>
      <c r="F485" s="18"/>
      <c r="G485" s="18"/>
      <c r="H485" s="18"/>
      <c r="I485" s="18"/>
      <c r="J485" s="18"/>
      <c r="K485" s="19"/>
    </row>
    <row r="486" spans="1:11">
      <c r="A486" s="16"/>
      <c r="B486" s="18"/>
      <c r="C486" s="18"/>
      <c r="D486" s="18"/>
      <c r="E486" s="18"/>
      <c r="F486" s="18"/>
      <c r="G486" s="18"/>
      <c r="H486" s="18"/>
      <c r="I486" s="18"/>
      <c r="J486" s="18"/>
      <c r="K486" s="19"/>
    </row>
    <row r="487" spans="1:11">
      <c r="A487" s="16"/>
      <c r="B487" s="18"/>
      <c r="C487" s="18"/>
      <c r="D487" s="18"/>
      <c r="E487" s="18"/>
      <c r="F487" s="18"/>
      <c r="G487" s="18"/>
      <c r="H487" s="18"/>
      <c r="I487" s="18"/>
      <c r="J487" s="18"/>
      <c r="K487" s="19"/>
    </row>
    <row r="488" spans="1:11">
      <c r="A488" s="16"/>
      <c r="B488" s="18"/>
      <c r="C488" s="18"/>
      <c r="D488" s="18"/>
      <c r="E488" s="18"/>
      <c r="F488" s="18"/>
      <c r="G488" s="18"/>
      <c r="H488" s="18"/>
      <c r="I488" s="18"/>
      <c r="J488" s="18"/>
      <c r="K488" s="19"/>
    </row>
    <row r="489" spans="1:11">
      <c r="A489" s="16"/>
      <c r="B489" s="18"/>
      <c r="C489" s="18"/>
      <c r="D489" s="18"/>
      <c r="E489" s="18"/>
      <c r="F489" s="18"/>
      <c r="G489" s="18"/>
      <c r="H489" s="18"/>
      <c r="I489" s="18"/>
      <c r="J489" s="18"/>
      <c r="K489" s="19"/>
    </row>
    <row r="490" spans="1:11">
      <c r="A490" s="16"/>
      <c r="B490" s="18"/>
      <c r="C490" s="18"/>
      <c r="D490" s="18"/>
      <c r="E490" s="18"/>
      <c r="F490" s="18"/>
      <c r="G490" s="18"/>
      <c r="H490" s="18"/>
      <c r="I490" s="18"/>
      <c r="J490" s="18"/>
      <c r="K490" s="19"/>
    </row>
    <row r="491" spans="1:11">
      <c r="A491" s="16"/>
      <c r="B491" s="18"/>
      <c r="C491" s="18"/>
      <c r="D491" s="18"/>
      <c r="E491" s="18"/>
      <c r="F491" s="18"/>
      <c r="G491" s="18"/>
      <c r="H491" s="18"/>
      <c r="I491" s="18"/>
      <c r="J491" s="18"/>
      <c r="K491" s="19"/>
    </row>
    <row r="492" spans="1:11">
      <c r="A492" s="16"/>
      <c r="B492" s="18"/>
      <c r="C492" s="18"/>
      <c r="D492" s="18"/>
      <c r="E492" s="18"/>
      <c r="F492" s="18"/>
      <c r="G492" s="18"/>
      <c r="H492" s="18"/>
      <c r="I492" s="18"/>
      <c r="J492" s="18"/>
      <c r="K492" s="19"/>
    </row>
    <row r="493" spans="1:11">
      <c r="A493" s="16"/>
      <c r="B493" s="18"/>
      <c r="C493" s="18"/>
      <c r="D493" s="18"/>
      <c r="E493" s="18"/>
      <c r="F493" s="18"/>
      <c r="G493" s="18"/>
      <c r="H493" s="18"/>
      <c r="I493" s="18"/>
      <c r="J493" s="18"/>
      <c r="K493" s="19"/>
    </row>
    <row r="494" spans="1:11">
      <c r="A494" s="16"/>
      <c r="B494" s="18"/>
      <c r="C494" s="18"/>
      <c r="D494" s="18"/>
      <c r="E494" s="18"/>
      <c r="F494" s="18"/>
      <c r="G494" s="18"/>
      <c r="H494" s="18"/>
      <c r="I494" s="18"/>
      <c r="J494" s="18"/>
      <c r="K494" s="19"/>
    </row>
    <row r="495" spans="1:11">
      <c r="A495" s="16"/>
      <c r="B495" s="18"/>
      <c r="C495" s="18"/>
      <c r="D495" s="18"/>
      <c r="E495" s="18"/>
      <c r="F495" s="18"/>
      <c r="G495" s="18"/>
      <c r="H495" s="18"/>
      <c r="I495" s="18"/>
      <c r="J495" s="18"/>
      <c r="K495" s="19"/>
    </row>
    <row r="496" spans="1:11">
      <c r="A496" s="16"/>
      <c r="B496" s="18"/>
      <c r="C496" s="18"/>
      <c r="D496" s="18"/>
      <c r="E496" s="18"/>
      <c r="F496" s="18"/>
      <c r="G496" s="18"/>
      <c r="H496" s="18"/>
      <c r="I496" s="18"/>
      <c r="J496" s="18"/>
      <c r="K496" s="19"/>
    </row>
    <row r="497" spans="1:11">
      <c r="A497" s="16"/>
      <c r="B497" s="18"/>
      <c r="C497" s="18"/>
      <c r="D497" s="18"/>
      <c r="E497" s="18"/>
      <c r="F497" s="18"/>
      <c r="G497" s="18"/>
      <c r="H497" s="18"/>
      <c r="I497" s="18"/>
      <c r="J497" s="18"/>
      <c r="K497" s="19"/>
    </row>
    <row r="498" spans="1:11">
      <c r="A498" s="16"/>
      <c r="B498" s="18"/>
      <c r="C498" s="18"/>
      <c r="D498" s="18"/>
      <c r="E498" s="18"/>
      <c r="F498" s="18"/>
      <c r="G498" s="18"/>
      <c r="H498" s="18"/>
      <c r="I498" s="18"/>
      <c r="J498" s="18"/>
      <c r="K498" s="19"/>
    </row>
    <row r="499" spans="1:11">
      <c r="A499" s="16"/>
      <c r="B499" s="18"/>
      <c r="C499" s="18"/>
      <c r="D499" s="18"/>
      <c r="E499" s="18"/>
      <c r="F499" s="18"/>
      <c r="G499" s="18"/>
      <c r="H499" s="18"/>
      <c r="I499" s="18"/>
      <c r="J499" s="18"/>
      <c r="K499" s="19"/>
    </row>
    <row r="500" spans="1:11">
      <c r="A500" s="16"/>
      <c r="B500" s="18"/>
      <c r="C500" s="18"/>
      <c r="D500" s="18"/>
      <c r="E500" s="18"/>
      <c r="F500" s="18"/>
      <c r="G500" s="18"/>
      <c r="H500" s="18"/>
      <c r="I500" s="18"/>
      <c r="J500" s="18"/>
      <c r="K500" s="19"/>
    </row>
    <row r="501" spans="1:11">
      <c r="A501" s="16"/>
      <c r="B501" s="18"/>
      <c r="C501" s="18"/>
      <c r="D501" s="18"/>
      <c r="E501" s="18"/>
      <c r="F501" s="18"/>
      <c r="G501" s="18"/>
      <c r="H501" s="18"/>
      <c r="I501" s="18"/>
      <c r="J501" s="18"/>
      <c r="K501" s="19"/>
    </row>
    <row r="502" spans="1:11">
      <c r="A502" s="16"/>
      <c r="B502" s="18"/>
      <c r="C502" s="18"/>
      <c r="D502" s="18"/>
      <c r="E502" s="18"/>
      <c r="F502" s="18"/>
      <c r="G502" s="18"/>
      <c r="H502" s="18"/>
      <c r="I502" s="18"/>
      <c r="J502" s="18"/>
      <c r="K502" s="19"/>
    </row>
    <row r="503" spans="1:11">
      <c r="A503" s="16"/>
      <c r="B503" s="18"/>
      <c r="C503" s="18"/>
      <c r="D503" s="18"/>
      <c r="E503" s="18"/>
      <c r="F503" s="18"/>
      <c r="G503" s="18"/>
      <c r="H503" s="18"/>
      <c r="I503" s="18"/>
      <c r="J503" s="18"/>
      <c r="K503" s="19"/>
    </row>
    <row r="504" spans="1:11">
      <c r="A504" s="16"/>
      <c r="B504" s="18"/>
      <c r="C504" s="18"/>
      <c r="D504" s="18"/>
      <c r="E504" s="18"/>
      <c r="F504" s="18"/>
      <c r="G504" s="18"/>
      <c r="H504" s="18"/>
      <c r="I504" s="18"/>
      <c r="J504" s="18"/>
      <c r="K504" s="19"/>
    </row>
    <row r="505" spans="1:11">
      <c r="A505" s="16"/>
      <c r="B505" s="18"/>
      <c r="C505" s="18"/>
      <c r="D505" s="18"/>
      <c r="E505" s="18"/>
      <c r="F505" s="18"/>
      <c r="G505" s="18"/>
      <c r="H505" s="18"/>
      <c r="I505" s="18"/>
      <c r="J505" s="18"/>
      <c r="K505" s="19"/>
    </row>
    <row r="506" spans="1:11">
      <c r="A506" s="16"/>
      <c r="B506" s="18"/>
      <c r="C506" s="18"/>
      <c r="D506" s="18"/>
      <c r="E506" s="18"/>
      <c r="F506" s="18"/>
      <c r="G506" s="18"/>
      <c r="H506" s="18"/>
      <c r="I506" s="18"/>
      <c r="J506" s="18"/>
      <c r="K506" s="19"/>
    </row>
    <row r="507" spans="1:11">
      <c r="A507" s="16"/>
      <c r="B507" s="18"/>
      <c r="C507" s="18"/>
      <c r="D507" s="18"/>
      <c r="E507" s="18"/>
      <c r="F507" s="18"/>
      <c r="G507" s="18"/>
      <c r="H507" s="18"/>
      <c r="I507" s="18"/>
      <c r="J507" s="18"/>
      <c r="K507" s="19"/>
    </row>
    <row r="508" spans="1:11">
      <c r="A508" s="16"/>
      <c r="B508" s="18"/>
      <c r="C508" s="18"/>
      <c r="D508" s="18"/>
      <c r="E508" s="18"/>
      <c r="F508" s="18"/>
      <c r="G508" s="18"/>
      <c r="H508" s="18"/>
      <c r="I508" s="18"/>
      <c r="J508" s="18"/>
      <c r="K508" s="19"/>
    </row>
    <row r="509" spans="1:11">
      <c r="A509" s="16"/>
      <c r="B509" s="18"/>
      <c r="C509" s="18"/>
      <c r="D509" s="18"/>
      <c r="E509" s="18"/>
      <c r="F509" s="18"/>
      <c r="G509" s="18"/>
      <c r="H509" s="18"/>
      <c r="I509" s="18"/>
      <c r="J509" s="18"/>
      <c r="K509" s="19"/>
    </row>
    <row r="510" spans="1:11">
      <c r="A510" s="16"/>
      <c r="B510" s="18"/>
      <c r="C510" s="18"/>
      <c r="D510" s="18"/>
      <c r="E510" s="18"/>
      <c r="F510" s="18"/>
      <c r="G510" s="18"/>
      <c r="H510" s="18"/>
      <c r="I510" s="18"/>
      <c r="J510" s="18"/>
      <c r="K510" s="19"/>
    </row>
    <row r="511" spans="1:11">
      <c r="A511" s="16"/>
      <c r="B511" s="18"/>
      <c r="C511" s="18"/>
      <c r="D511" s="18"/>
      <c r="E511" s="18"/>
      <c r="F511" s="18"/>
      <c r="G511" s="18"/>
      <c r="H511" s="18"/>
      <c r="I511" s="18"/>
      <c r="J511" s="18"/>
      <c r="K511" s="19"/>
    </row>
    <row r="512" spans="1:11">
      <c r="A512" s="16"/>
      <c r="B512" s="18"/>
      <c r="C512" s="18"/>
      <c r="D512" s="18"/>
      <c r="E512" s="18"/>
      <c r="F512" s="18"/>
      <c r="G512" s="18"/>
      <c r="H512" s="18"/>
      <c r="I512" s="18"/>
      <c r="J512" s="18"/>
      <c r="K512" s="19"/>
    </row>
    <row r="513" spans="1:11">
      <c r="A513" s="16"/>
      <c r="B513" s="18"/>
      <c r="C513" s="18"/>
      <c r="D513" s="18"/>
      <c r="E513" s="18"/>
      <c r="F513" s="18"/>
      <c r="G513" s="18"/>
      <c r="H513" s="18"/>
      <c r="I513" s="18"/>
      <c r="J513" s="18"/>
      <c r="K513" s="19"/>
    </row>
    <row r="514" spans="1:11">
      <c r="A514" s="16"/>
      <c r="B514" s="18"/>
      <c r="C514" s="18"/>
      <c r="D514" s="18"/>
      <c r="E514" s="18"/>
      <c r="F514" s="18"/>
      <c r="G514" s="18"/>
      <c r="H514" s="18"/>
      <c r="I514" s="18"/>
      <c r="J514" s="18"/>
      <c r="K514" s="19"/>
    </row>
    <row r="515" spans="1:11">
      <c r="A515" s="16"/>
      <c r="B515" s="18"/>
      <c r="C515" s="18"/>
      <c r="D515" s="18"/>
      <c r="E515" s="18"/>
      <c r="F515" s="18"/>
      <c r="G515" s="18"/>
      <c r="H515" s="18"/>
      <c r="I515" s="18"/>
      <c r="J515" s="18"/>
      <c r="K515" s="19"/>
    </row>
    <row r="516" spans="1:11">
      <c r="A516" s="16"/>
      <c r="B516" s="18"/>
      <c r="C516" s="18"/>
      <c r="D516" s="18"/>
      <c r="E516" s="18"/>
      <c r="F516" s="18"/>
      <c r="G516" s="18"/>
      <c r="H516" s="18"/>
      <c r="I516" s="18"/>
      <c r="J516" s="18"/>
      <c r="K516" s="19"/>
    </row>
    <row r="517" spans="1:11">
      <c r="A517" s="16"/>
      <c r="B517" s="18"/>
      <c r="C517" s="18"/>
      <c r="D517" s="18"/>
      <c r="E517" s="18"/>
      <c r="F517" s="18"/>
      <c r="G517" s="18"/>
      <c r="H517" s="18"/>
      <c r="I517" s="18"/>
      <c r="J517" s="18"/>
      <c r="K517" s="19"/>
    </row>
    <row r="518" spans="1:11">
      <c r="A518" s="16"/>
      <c r="B518" s="18"/>
      <c r="C518" s="18"/>
      <c r="D518" s="18"/>
      <c r="E518" s="18"/>
      <c r="F518" s="18"/>
      <c r="G518" s="18"/>
      <c r="H518" s="18"/>
      <c r="I518" s="18"/>
      <c r="J518" s="18"/>
      <c r="K518" s="19"/>
    </row>
    <row r="519" spans="1:11">
      <c r="A519" s="16"/>
      <c r="B519" s="18"/>
      <c r="C519" s="18"/>
      <c r="D519" s="18"/>
      <c r="E519" s="18"/>
      <c r="F519" s="18"/>
      <c r="G519" s="18"/>
      <c r="H519" s="18"/>
      <c r="I519" s="18"/>
      <c r="J519" s="18"/>
      <c r="K519" s="19"/>
    </row>
    <row r="520" spans="1:11">
      <c r="A520" s="16"/>
      <c r="B520" s="18"/>
      <c r="C520" s="18"/>
      <c r="D520" s="18"/>
      <c r="E520" s="18"/>
      <c r="F520" s="18"/>
      <c r="G520" s="18"/>
      <c r="H520" s="18"/>
      <c r="I520" s="18"/>
      <c r="J520" s="18"/>
      <c r="K520" s="19"/>
    </row>
    <row r="521" spans="1:11">
      <c r="A521" s="16"/>
      <c r="B521" s="18"/>
      <c r="C521" s="18"/>
      <c r="D521" s="18"/>
      <c r="E521" s="18"/>
      <c r="F521" s="18"/>
      <c r="G521" s="18"/>
      <c r="H521" s="18"/>
      <c r="I521" s="18"/>
      <c r="J521" s="18"/>
      <c r="K521" s="19"/>
    </row>
    <row r="522" spans="1:11">
      <c r="A522" s="16"/>
      <c r="B522" s="18"/>
      <c r="C522" s="18"/>
      <c r="D522" s="18"/>
      <c r="E522" s="18"/>
      <c r="F522" s="18"/>
      <c r="G522" s="18"/>
      <c r="H522" s="18"/>
      <c r="I522" s="18"/>
      <c r="J522" s="18"/>
      <c r="K522" s="19"/>
    </row>
    <row r="523" spans="1:11">
      <c r="A523" s="16"/>
      <c r="B523" s="18"/>
      <c r="C523" s="18"/>
      <c r="D523" s="18"/>
      <c r="E523" s="18"/>
      <c r="F523" s="18"/>
      <c r="G523" s="18"/>
      <c r="H523" s="18"/>
      <c r="I523" s="18"/>
      <c r="J523" s="18"/>
      <c r="K523" s="19"/>
    </row>
    <row r="524" spans="1:11">
      <c r="A524" s="16"/>
      <c r="B524" s="18"/>
      <c r="C524" s="18"/>
      <c r="D524" s="18"/>
      <c r="E524" s="18"/>
      <c r="F524" s="18"/>
      <c r="G524" s="18"/>
      <c r="H524" s="18"/>
      <c r="I524" s="18"/>
      <c r="J524" s="18"/>
      <c r="K524" s="19"/>
    </row>
    <row r="525" spans="1:11">
      <c r="A525" s="16"/>
      <c r="B525" s="18"/>
      <c r="C525" s="18"/>
      <c r="D525" s="18"/>
      <c r="E525" s="18"/>
      <c r="F525" s="18"/>
      <c r="G525" s="18"/>
      <c r="H525" s="18"/>
      <c r="I525" s="18"/>
      <c r="J525" s="18"/>
      <c r="K525" s="19"/>
    </row>
    <row r="526" spans="1:11">
      <c r="A526" s="16"/>
      <c r="B526" s="18"/>
      <c r="C526" s="18"/>
      <c r="D526" s="18"/>
      <c r="E526" s="18"/>
      <c r="F526" s="18"/>
      <c r="G526" s="18"/>
      <c r="H526" s="18"/>
      <c r="I526" s="18"/>
      <c r="J526" s="18"/>
      <c r="K526" s="19"/>
    </row>
    <row r="527" spans="1:11">
      <c r="A527" s="16"/>
      <c r="B527" s="18"/>
      <c r="C527" s="18"/>
      <c r="D527" s="18"/>
      <c r="E527" s="18"/>
      <c r="F527" s="18"/>
      <c r="G527" s="18"/>
      <c r="H527" s="18"/>
      <c r="I527" s="18"/>
      <c r="J527" s="18"/>
      <c r="K527" s="19"/>
    </row>
    <row r="528" spans="1:11">
      <c r="A528" s="16"/>
      <c r="B528" s="18"/>
      <c r="C528" s="18"/>
      <c r="D528" s="18"/>
      <c r="E528" s="18"/>
      <c r="F528" s="18"/>
      <c r="G528" s="18"/>
      <c r="H528" s="18"/>
      <c r="I528" s="18"/>
      <c r="J528" s="18"/>
      <c r="K528" s="19"/>
    </row>
    <row r="529" spans="1:11">
      <c r="A529" s="16"/>
      <c r="B529" s="18"/>
      <c r="C529" s="18"/>
      <c r="D529" s="18"/>
      <c r="E529" s="18"/>
      <c r="F529" s="18"/>
      <c r="G529" s="18"/>
      <c r="H529" s="18"/>
      <c r="I529" s="18"/>
      <c r="J529" s="18"/>
      <c r="K529" s="19"/>
    </row>
    <row r="530" spans="1:11">
      <c r="A530" s="16"/>
      <c r="B530" s="18"/>
      <c r="C530" s="18"/>
      <c r="D530" s="18"/>
      <c r="E530" s="18"/>
      <c r="F530" s="18"/>
      <c r="G530" s="18"/>
      <c r="H530" s="18"/>
      <c r="I530" s="18"/>
      <c r="J530" s="18"/>
      <c r="K530" s="19"/>
    </row>
    <row r="531" spans="1:11">
      <c r="A531" s="16"/>
      <c r="B531" s="18"/>
      <c r="C531" s="18"/>
      <c r="D531" s="18"/>
      <c r="E531" s="18"/>
      <c r="F531" s="18"/>
      <c r="G531" s="18"/>
      <c r="H531" s="18"/>
      <c r="I531" s="18"/>
      <c r="J531" s="18"/>
      <c r="K531" s="19"/>
    </row>
    <row r="532" spans="1:11">
      <c r="A532" s="16"/>
      <c r="B532" s="18"/>
      <c r="C532" s="18"/>
      <c r="D532" s="18"/>
      <c r="E532" s="18"/>
      <c r="F532" s="18"/>
      <c r="G532" s="18"/>
      <c r="H532" s="18"/>
      <c r="I532" s="18"/>
      <c r="J532" s="18"/>
      <c r="K532" s="19"/>
    </row>
    <row r="533" spans="1:11">
      <c r="A533" s="16"/>
      <c r="B533" s="18"/>
      <c r="C533" s="18"/>
      <c r="D533" s="18"/>
      <c r="E533" s="18"/>
      <c r="F533" s="18"/>
      <c r="G533" s="18"/>
      <c r="H533" s="18"/>
      <c r="I533" s="18"/>
      <c r="J533" s="18"/>
      <c r="K533" s="19"/>
    </row>
    <row r="534" spans="1:11">
      <c r="A534" s="16"/>
      <c r="B534" s="18"/>
      <c r="C534" s="18"/>
      <c r="D534" s="18"/>
      <c r="E534" s="18"/>
      <c r="F534" s="18"/>
      <c r="G534" s="18"/>
      <c r="H534" s="18"/>
      <c r="I534" s="18"/>
      <c r="J534" s="18"/>
      <c r="K534" s="19"/>
    </row>
    <row r="535" spans="1:11">
      <c r="A535" s="16"/>
      <c r="B535" s="18"/>
      <c r="C535" s="18"/>
      <c r="D535" s="18"/>
      <c r="E535" s="18"/>
      <c r="F535" s="18"/>
      <c r="G535" s="18"/>
      <c r="H535" s="18"/>
      <c r="I535" s="18"/>
      <c r="J535" s="18"/>
      <c r="K535" s="19"/>
    </row>
    <row r="536" spans="1:11">
      <c r="A536" s="16"/>
      <c r="B536" s="18"/>
      <c r="C536" s="18"/>
      <c r="D536" s="18"/>
      <c r="E536" s="18"/>
      <c r="F536" s="18"/>
      <c r="G536" s="18"/>
      <c r="H536" s="18"/>
      <c r="I536" s="18"/>
      <c r="J536" s="18"/>
      <c r="K536" s="19"/>
    </row>
    <row r="537" spans="1:11">
      <c r="A537" s="16"/>
      <c r="B537" s="18"/>
      <c r="C537" s="18"/>
      <c r="D537" s="18"/>
      <c r="E537" s="18"/>
      <c r="F537" s="18"/>
      <c r="G537" s="18"/>
      <c r="H537" s="18"/>
      <c r="I537" s="18"/>
      <c r="J537" s="18"/>
      <c r="K537" s="19"/>
    </row>
    <row r="538" spans="1:11">
      <c r="A538" s="16"/>
      <c r="B538" s="18"/>
      <c r="C538" s="18"/>
      <c r="D538" s="18"/>
      <c r="E538" s="18"/>
      <c r="F538" s="18"/>
      <c r="G538" s="18"/>
      <c r="H538" s="18"/>
      <c r="I538" s="18"/>
      <c r="J538" s="18"/>
      <c r="K538" s="19"/>
    </row>
    <row r="539" spans="1:11">
      <c r="A539" s="16"/>
      <c r="B539" s="18"/>
      <c r="C539" s="18"/>
      <c r="D539" s="18"/>
      <c r="E539" s="18"/>
      <c r="F539" s="18"/>
      <c r="G539" s="18"/>
      <c r="H539" s="18"/>
      <c r="I539" s="18"/>
      <c r="J539" s="18"/>
      <c r="K539" s="19"/>
    </row>
    <row r="540" spans="1:11">
      <c r="A540" s="16"/>
      <c r="B540" s="18"/>
      <c r="C540" s="18"/>
      <c r="D540" s="18"/>
      <c r="E540" s="18"/>
      <c r="F540" s="18"/>
      <c r="G540" s="18"/>
      <c r="H540" s="18"/>
      <c r="I540" s="18"/>
      <c r="J540" s="18"/>
      <c r="K540" s="19"/>
    </row>
    <row r="541" spans="1:11">
      <c r="A541" s="16"/>
      <c r="B541" s="18"/>
      <c r="C541" s="18"/>
      <c r="D541" s="18"/>
      <c r="E541" s="18"/>
      <c r="F541" s="18"/>
      <c r="G541" s="18"/>
      <c r="H541" s="18"/>
      <c r="I541" s="18"/>
      <c r="J541" s="18"/>
      <c r="K541" s="19"/>
    </row>
    <row r="542" spans="1:11">
      <c r="A542" s="16"/>
      <c r="B542" s="18"/>
      <c r="C542" s="18"/>
      <c r="D542" s="18"/>
      <c r="E542" s="18"/>
      <c r="F542" s="18"/>
      <c r="G542" s="18"/>
      <c r="H542" s="18"/>
      <c r="I542" s="18"/>
      <c r="J542" s="18"/>
      <c r="K542" s="19"/>
    </row>
    <row r="543" spans="1:11">
      <c r="A543" s="16"/>
      <c r="B543" s="18"/>
      <c r="C543" s="18"/>
      <c r="D543" s="18"/>
      <c r="E543" s="18"/>
      <c r="F543" s="18"/>
      <c r="G543" s="18"/>
      <c r="H543" s="18"/>
      <c r="I543" s="18"/>
      <c r="J543" s="18"/>
      <c r="K543" s="19"/>
    </row>
    <row r="544" spans="1:11">
      <c r="A544" s="16"/>
      <c r="B544" s="18"/>
      <c r="C544" s="18"/>
      <c r="D544" s="18"/>
      <c r="E544" s="18"/>
      <c r="F544" s="18"/>
      <c r="G544" s="18"/>
      <c r="H544" s="18"/>
      <c r="I544" s="18"/>
      <c r="J544" s="18"/>
      <c r="K544" s="19"/>
    </row>
    <row r="545" spans="1:11">
      <c r="A545" s="16"/>
      <c r="B545" s="18"/>
      <c r="C545" s="18"/>
      <c r="D545" s="18"/>
      <c r="E545" s="18"/>
      <c r="F545" s="18"/>
      <c r="G545" s="18"/>
      <c r="H545" s="18"/>
      <c r="I545" s="18"/>
      <c r="J545" s="18"/>
      <c r="K545" s="19"/>
    </row>
    <row r="546" spans="1:11">
      <c r="A546" s="16"/>
      <c r="B546" s="18"/>
      <c r="C546" s="18"/>
      <c r="D546" s="18"/>
      <c r="E546" s="18"/>
      <c r="F546" s="18"/>
      <c r="G546" s="18"/>
      <c r="H546" s="18"/>
      <c r="I546" s="18"/>
      <c r="J546" s="18"/>
      <c r="K546" s="19"/>
    </row>
    <row r="547" spans="1:11">
      <c r="A547" s="16"/>
      <c r="B547" s="18"/>
      <c r="C547" s="18"/>
      <c r="D547" s="18"/>
      <c r="E547" s="18"/>
      <c r="F547" s="18"/>
      <c r="G547" s="18"/>
      <c r="H547" s="18"/>
      <c r="I547" s="18"/>
      <c r="J547" s="18"/>
      <c r="K547" s="19"/>
    </row>
    <row r="548" spans="1:11">
      <c r="A548" s="16"/>
      <c r="B548" s="18"/>
      <c r="C548" s="18"/>
      <c r="D548" s="18"/>
      <c r="E548" s="18"/>
      <c r="F548" s="18"/>
      <c r="G548" s="18"/>
      <c r="H548" s="18"/>
      <c r="I548" s="18"/>
      <c r="J548" s="18"/>
      <c r="K548" s="19"/>
    </row>
    <row r="549" spans="1:11">
      <c r="A549" s="16"/>
      <c r="B549" s="18"/>
      <c r="C549" s="18"/>
      <c r="D549" s="18"/>
      <c r="E549" s="18"/>
      <c r="F549" s="18"/>
      <c r="G549" s="18"/>
      <c r="H549" s="18"/>
      <c r="I549" s="18"/>
      <c r="J549" s="18"/>
      <c r="K549" s="19"/>
    </row>
    <row r="550" spans="1:11">
      <c r="A550" s="16"/>
      <c r="B550" s="18"/>
      <c r="C550" s="18"/>
      <c r="D550" s="18"/>
      <c r="E550" s="18"/>
      <c r="F550" s="18"/>
      <c r="G550" s="18"/>
      <c r="H550" s="18"/>
      <c r="I550" s="18"/>
      <c r="J550" s="18"/>
      <c r="K550" s="19"/>
    </row>
    <row r="551" spans="1:11">
      <c r="A551" s="16"/>
      <c r="B551" s="18"/>
      <c r="C551" s="18"/>
      <c r="D551" s="18"/>
      <c r="E551" s="18"/>
      <c r="F551" s="18"/>
      <c r="G551" s="18"/>
      <c r="H551" s="18"/>
      <c r="I551" s="18"/>
      <c r="J551" s="18"/>
      <c r="K551" s="19"/>
    </row>
    <row r="552" spans="1:11">
      <c r="A552" s="16"/>
      <c r="B552" s="18"/>
      <c r="C552" s="18"/>
      <c r="D552" s="18"/>
      <c r="E552" s="18"/>
      <c r="F552" s="18"/>
      <c r="G552" s="18"/>
      <c r="H552" s="18"/>
      <c r="I552" s="18"/>
      <c r="J552" s="18"/>
      <c r="K552" s="19"/>
    </row>
    <row r="553" spans="1:11">
      <c r="A553" s="16"/>
      <c r="B553" s="18"/>
      <c r="C553" s="18"/>
      <c r="D553" s="18"/>
      <c r="E553" s="18"/>
      <c r="F553" s="18"/>
      <c r="G553" s="18"/>
      <c r="H553" s="18"/>
      <c r="I553" s="18"/>
      <c r="J553" s="18"/>
      <c r="K553" s="19"/>
    </row>
    <row r="554" spans="1:11">
      <c r="A554" s="16"/>
      <c r="B554" s="18"/>
      <c r="C554" s="18"/>
      <c r="D554" s="18"/>
      <c r="E554" s="18"/>
      <c r="F554" s="18"/>
      <c r="G554" s="18"/>
      <c r="H554" s="18"/>
      <c r="I554" s="18"/>
      <c r="J554" s="18"/>
      <c r="K554" s="19"/>
    </row>
    <row r="555" spans="1:11">
      <c r="A555" s="16"/>
      <c r="B555" s="18"/>
      <c r="C555" s="18"/>
      <c r="D555" s="18"/>
      <c r="E555" s="18"/>
      <c r="F555" s="18"/>
      <c r="G555" s="18"/>
      <c r="H555" s="18"/>
      <c r="I555" s="18"/>
      <c r="J555" s="18"/>
      <c r="K555" s="19"/>
    </row>
    <row r="556" spans="1:11">
      <c r="A556" s="16"/>
      <c r="B556" s="18"/>
      <c r="C556" s="18"/>
      <c r="D556" s="18"/>
      <c r="E556" s="18"/>
      <c r="F556" s="18"/>
      <c r="G556" s="18"/>
      <c r="H556" s="18"/>
      <c r="I556" s="18"/>
      <c r="J556" s="18"/>
      <c r="K556" s="19"/>
    </row>
    <row r="557" spans="1:11">
      <c r="A557" s="16"/>
      <c r="B557" s="18"/>
      <c r="C557" s="18"/>
      <c r="D557" s="18"/>
      <c r="E557" s="18"/>
      <c r="F557" s="18"/>
      <c r="G557" s="18"/>
      <c r="H557" s="18"/>
      <c r="I557" s="18"/>
      <c r="J557" s="18"/>
      <c r="K557" s="19"/>
    </row>
    <row r="558" spans="1:11">
      <c r="A558" s="16"/>
      <c r="B558" s="18"/>
      <c r="C558" s="18"/>
      <c r="D558" s="18"/>
      <c r="E558" s="18"/>
      <c r="F558" s="18"/>
      <c r="G558" s="18"/>
      <c r="H558" s="18"/>
      <c r="I558" s="18"/>
      <c r="J558" s="18"/>
      <c r="K558" s="19"/>
    </row>
    <row r="559" spans="1:11">
      <c r="A559" s="16"/>
      <c r="B559" s="18"/>
      <c r="C559" s="18"/>
      <c r="D559" s="18"/>
      <c r="E559" s="18"/>
      <c r="F559" s="18"/>
      <c r="G559" s="18"/>
      <c r="H559" s="18"/>
      <c r="I559" s="18"/>
      <c r="J559" s="18"/>
      <c r="K559" s="19"/>
    </row>
    <row r="560" spans="1:11">
      <c r="A560" s="16"/>
      <c r="B560" s="18"/>
      <c r="C560" s="18"/>
      <c r="D560" s="18"/>
      <c r="E560" s="18"/>
      <c r="F560" s="18"/>
      <c r="G560" s="18"/>
      <c r="H560" s="18"/>
      <c r="I560" s="18"/>
      <c r="J560" s="18"/>
      <c r="K560" s="19"/>
    </row>
    <row r="561" spans="1:11">
      <c r="A561" s="16"/>
      <c r="B561" s="18"/>
      <c r="C561" s="18"/>
      <c r="D561" s="18"/>
      <c r="E561" s="18"/>
      <c r="F561" s="18"/>
      <c r="G561" s="18"/>
      <c r="H561" s="18"/>
      <c r="I561" s="18"/>
      <c r="J561" s="18"/>
      <c r="K561" s="19"/>
    </row>
    <row r="562" spans="1:11">
      <c r="A562" s="16"/>
      <c r="B562" s="18"/>
      <c r="C562" s="18"/>
      <c r="D562" s="18"/>
      <c r="E562" s="18"/>
      <c r="F562" s="18"/>
      <c r="G562" s="18"/>
      <c r="H562" s="18"/>
      <c r="I562" s="18"/>
      <c r="J562" s="18"/>
      <c r="K562" s="19"/>
    </row>
    <row r="563" spans="1:11">
      <c r="A563" s="16"/>
      <c r="B563" s="18"/>
      <c r="C563" s="18"/>
      <c r="D563" s="18"/>
      <c r="E563" s="18"/>
      <c r="F563" s="18"/>
      <c r="G563" s="18"/>
      <c r="H563" s="18"/>
      <c r="I563" s="18"/>
      <c r="J563" s="18"/>
      <c r="K563" s="19"/>
    </row>
    <row r="564" spans="1:11">
      <c r="A564" s="16"/>
      <c r="B564" s="18"/>
      <c r="C564" s="18"/>
      <c r="D564" s="18"/>
      <c r="E564" s="18"/>
      <c r="F564" s="18"/>
      <c r="G564" s="18"/>
      <c r="H564" s="18"/>
      <c r="I564" s="18"/>
      <c r="J564" s="18"/>
      <c r="K564" s="19"/>
    </row>
    <row r="565" spans="1:11">
      <c r="A565" s="16"/>
      <c r="B565" s="18"/>
      <c r="C565" s="18"/>
      <c r="D565" s="18"/>
      <c r="E565" s="18"/>
      <c r="F565" s="18"/>
      <c r="G565" s="18"/>
      <c r="H565" s="18"/>
      <c r="I565" s="18"/>
      <c r="J565" s="18"/>
      <c r="K565" s="19"/>
    </row>
    <row r="566" spans="1:11">
      <c r="A566" s="16"/>
      <c r="B566" s="18"/>
      <c r="C566" s="18"/>
      <c r="D566" s="18"/>
      <c r="E566" s="18"/>
      <c r="F566" s="18"/>
      <c r="G566" s="18"/>
      <c r="H566" s="18"/>
      <c r="I566" s="18"/>
      <c r="J566" s="18"/>
      <c r="K566" s="19"/>
    </row>
    <row r="567" spans="1:11">
      <c r="A567" s="16"/>
      <c r="B567" s="18"/>
      <c r="C567" s="18"/>
      <c r="D567" s="18"/>
      <c r="E567" s="18"/>
      <c r="F567" s="18"/>
      <c r="G567" s="18"/>
      <c r="H567" s="18"/>
      <c r="I567" s="18"/>
      <c r="J567" s="18"/>
      <c r="K567" s="19"/>
    </row>
    <row r="568" spans="1:11">
      <c r="A568" s="16"/>
      <c r="B568" s="18"/>
      <c r="C568" s="18"/>
      <c r="D568" s="18"/>
      <c r="E568" s="18"/>
      <c r="F568" s="18"/>
      <c r="G568" s="18"/>
      <c r="H568" s="18"/>
      <c r="I568" s="18"/>
      <c r="J568" s="18"/>
      <c r="K568" s="19"/>
    </row>
    <row r="569" spans="1:11">
      <c r="A569" s="16"/>
      <c r="B569" s="18"/>
      <c r="C569" s="18"/>
      <c r="D569" s="18"/>
      <c r="E569" s="18"/>
      <c r="F569" s="18"/>
      <c r="G569" s="18"/>
      <c r="H569" s="18"/>
      <c r="I569" s="18"/>
      <c r="J569" s="18"/>
      <c r="K569" s="19"/>
    </row>
    <row r="570" spans="1:11">
      <c r="A570" s="16"/>
      <c r="B570" s="18"/>
      <c r="C570" s="18"/>
      <c r="D570" s="18"/>
      <c r="E570" s="18"/>
      <c r="F570" s="18"/>
      <c r="G570" s="18"/>
      <c r="H570" s="18"/>
      <c r="I570" s="18"/>
      <c r="J570" s="18"/>
      <c r="K570" s="19"/>
    </row>
    <row r="571" spans="1:11">
      <c r="A571" s="16"/>
      <c r="B571" s="18"/>
      <c r="C571" s="18"/>
      <c r="D571" s="18"/>
      <c r="E571" s="18"/>
      <c r="F571" s="18"/>
      <c r="G571" s="18"/>
      <c r="H571" s="18"/>
      <c r="I571" s="18"/>
      <c r="J571" s="18"/>
      <c r="K571" s="19"/>
    </row>
    <row r="572" spans="1:11">
      <c r="A572" s="16"/>
      <c r="B572" s="18"/>
      <c r="C572" s="18"/>
      <c r="D572" s="18"/>
      <c r="E572" s="18"/>
      <c r="F572" s="18"/>
      <c r="G572" s="18"/>
      <c r="H572" s="18"/>
      <c r="I572" s="18"/>
      <c r="J572" s="18"/>
      <c r="K572" s="19"/>
    </row>
    <row r="573" spans="1:11">
      <c r="A573" s="16"/>
      <c r="B573" s="18"/>
      <c r="C573" s="18"/>
      <c r="D573" s="18"/>
      <c r="E573" s="18"/>
      <c r="F573" s="18"/>
      <c r="G573" s="18"/>
      <c r="H573" s="18"/>
      <c r="I573" s="18"/>
      <c r="J573" s="18"/>
      <c r="K573" s="19"/>
    </row>
    <row r="574" spans="1:11">
      <c r="A574" s="16"/>
      <c r="B574" s="18"/>
      <c r="C574" s="18"/>
      <c r="D574" s="18"/>
      <c r="E574" s="18"/>
      <c r="F574" s="18"/>
      <c r="G574" s="18"/>
      <c r="H574" s="18"/>
      <c r="I574" s="18"/>
      <c r="J574" s="18"/>
      <c r="K574" s="19"/>
    </row>
    <row r="575" spans="1:11">
      <c r="A575" s="16"/>
      <c r="B575" s="18"/>
      <c r="C575" s="18"/>
      <c r="D575" s="18"/>
      <c r="E575" s="18"/>
      <c r="F575" s="18"/>
      <c r="G575" s="18"/>
      <c r="H575" s="18"/>
      <c r="I575" s="18"/>
      <c r="J575" s="18"/>
      <c r="K575" s="19"/>
    </row>
    <row r="576" spans="1:11">
      <c r="A576" s="16"/>
      <c r="B576" s="18"/>
      <c r="C576" s="18"/>
      <c r="D576" s="18"/>
      <c r="E576" s="18"/>
      <c r="F576" s="18"/>
      <c r="G576" s="18"/>
      <c r="H576" s="18"/>
      <c r="I576" s="18"/>
      <c r="J576" s="18"/>
      <c r="K576" s="19"/>
    </row>
  </sheetData>
  <mergeCells count="544">
    <mergeCell ref="I349:I350"/>
    <mergeCell ref="K349:K350"/>
    <mergeCell ref="J349:J350"/>
    <mergeCell ref="K397:K398"/>
    <mergeCell ref="D400:D401"/>
    <mergeCell ref="E400:E401"/>
    <mergeCell ref="H400:H401"/>
    <mergeCell ref="I400:I401"/>
    <mergeCell ref="J400:J401"/>
    <mergeCell ref="K400:K401"/>
    <mergeCell ref="H284:H285"/>
    <mergeCell ref="K279:K280"/>
    <mergeCell ref="I281:I282"/>
    <mergeCell ref="J281:J282"/>
    <mergeCell ref="H395:H396"/>
    <mergeCell ref="I395:I396"/>
    <mergeCell ref="J395:J396"/>
    <mergeCell ref="K395:K396"/>
    <mergeCell ref="K353:K354"/>
    <mergeCell ref="H353:H354"/>
    <mergeCell ref="H349:H350"/>
    <mergeCell ref="H358:H359"/>
    <mergeCell ref="J334:J335"/>
    <mergeCell ref="K334:K335"/>
    <mergeCell ref="K340:K341"/>
    <mergeCell ref="J358:J359"/>
    <mergeCell ref="K364:K365"/>
    <mergeCell ref="D397:D398"/>
    <mergeCell ref="E397:E398"/>
    <mergeCell ref="A395:A396"/>
    <mergeCell ref="B395:B396"/>
    <mergeCell ref="C395:C396"/>
    <mergeCell ref="D395:D396"/>
    <mergeCell ref="E395:E396"/>
    <mergeCell ref="H397:H398"/>
    <mergeCell ref="I397:I398"/>
    <mergeCell ref="K415:K416"/>
    <mergeCell ref="K412:K413"/>
    <mergeCell ref="J417:J418"/>
    <mergeCell ref="K417:K418"/>
    <mergeCell ref="H417:H418"/>
    <mergeCell ref="I417:I418"/>
    <mergeCell ref="A400:A401"/>
    <mergeCell ref="B400:B401"/>
    <mergeCell ref="C400:C401"/>
    <mergeCell ref="F400:F401"/>
    <mergeCell ref="G400:G401"/>
    <mergeCell ref="K408:K409"/>
    <mergeCell ref="B410:B411"/>
    <mergeCell ref="C410:C411"/>
    <mergeCell ref="D410:D411"/>
    <mergeCell ref="E410:E411"/>
    <mergeCell ref="F410:F411"/>
    <mergeCell ref="G410:G411"/>
    <mergeCell ref="I410:I411"/>
    <mergeCell ref="J410:J411"/>
    <mergeCell ref="K410:K411"/>
    <mergeCell ref="B408:B409"/>
    <mergeCell ref="C408:C409"/>
    <mergeCell ref="D408:D409"/>
    <mergeCell ref="E408:E409"/>
    <mergeCell ref="F408:F409"/>
    <mergeCell ref="G408:G409"/>
    <mergeCell ref="H410:H411"/>
    <mergeCell ref="H408:H409"/>
    <mergeCell ref="G417:G418"/>
    <mergeCell ref="I353:I354"/>
    <mergeCell ref="J353:J354"/>
    <mergeCell ref="G415:G416"/>
    <mergeCell ref="I408:I409"/>
    <mergeCell ref="J408:J409"/>
    <mergeCell ref="G412:G413"/>
    <mergeCell ref="H412:H413"/>
    <mergeCell ref="G353:G354"/>
    <mergeCell ref="G382:G383"/>
    <mergeCell ref="G361:G362"/>
    <mergeCell ref="G355:G356"/>
    <mergeCell ref="I412:I413"/>
    <mergeCell ref="J412:J413"/>
    <mergeCell ref="H415:H416"/>
    <mergeCell ref="I415:I416"/>
    <mergeCell ref="J415:J416"/>
    <mergeCell ref="G397:G398"/>
    <mergeCell ref="G395:G396"/>
    <mergeCell ref="J397:J398"/>
    <mergeCell ref="I358:I359"/>
    <mergeCell ref="I364:I365"/>
    <mergeCell ref="H355:H356"/>
    <mergeCell ref="J355:J356"/>
    <mergeCell ref="F353:F354"/>
    <mergeCell ref="A353:A354"/>
    <mergeCell ref="B353:B354"/>
    <mergeCell ref="C353:C354"/>
    <mergeCell ref="D353:D354"/>
    <mergeCell ref="E353:E354"/>
    <mergeCell ref="D349:D350"/>
    <mergeCell ref="A417:A418"/>
    <mergeCell ref="B417:B418"/>
    <mergeCell ref="C417:C418"/>
    <mergeCell ref="D417:D418"/>
    <mergeCell ref="E417:E418"/>
    <mergeCell ref="F417:F418"/>
    <mergeCell ref="D382:D383"/>
    <mergeCell ref="E382:E383"/>
    <mergeCell ref="F382:F383"/>
    <mergeCell ref="F361:F362"/>
    <mergeCell ref="F355:F356"/>
    <mergeCell ref="F358:F359"/>
    <mergeCell ref="F397:F398"/>
    <mergeCell ref="F395:F396"/>
    <mergeCell ref="A397:A398"/>
    <mergeCell ref="B397:B398"/>
    <mergeCell ref="C397:C398"/>
    <mergeCell ref="A415:A416"/>
    <mergeCell ref="B415:B416"/>
    <mergeCell ref="C415:C416"/>
    <mergeCell ref="D415:D416"/>
    <mergeCell ref="E415:E416"/>
    <mergeCell ref="F415:F416"/>
    <mergeCell ref="A408:A409"/>
    <mergeCell ref="A410:A411"/>
    <mergeCell ref="A412:A413"/>
    <mergeCell ref="B412:B413"/>
    <mergeCell ref="C412:C413"/>
    <mergeCell ref="D412:D413"/>
    <mergeCell ref="E412:E413"/>
    <mergeCell ref="F412:F413"/>
    <mergeCell ref="E349:E350"/>
    <mergeCell ref="F349:F350"/>
    <mergeCell ref="G349:G350"/>
    <mergeCell ref="B334:B335"/>
    <mergeCell ref="B345:B346"/>
    <mergeCell ref="C345:C346"/>
    <mergeCell ref="D345:D346"/>
    <mergeCell ref="E345:E346"/>
    <mergeCell ref="F345:F346"/>
    <mergeCell ref="F334:F335"/>
    <mergeCell ref="G334:G335"/>
    <mergeCell ref="C349:C350"/>
    <mergeCell ref="C342:C343"/>
    <mergeCell ref="D342:D343"/>
    <mergeCell ref="E342:E343"/>
    <mergeCell ref="F342:F343"/>
    <mergeCell ref="G342:G343"/>
    <mergeCell ref="B349:B350"/>
    <mergeCell ref="B340:B341"/>
    <mergeCell ref="C340:C341"/>
    <mergeCell ref="D340:D341"/>
    <mergeCell ref="A340:A341"/>
    <mergeCell ref="G345:G346"/>
    <mergeCell ref="K345:K346"/>
    <mergeCell ref="K342:K343"/>
    <mergeCell ref="H340:H341"/>
    <mergeCell ref="I345:I346"/>
    <mergeCell ref="J342:J343"/>
    <mergeCell ref="C334:C335"/>
    <mergeCell ref="D334:D335"/>
    <mergeCell ref="E334:E335"/>
    <mergeCell ref="I340:I341"/>
    <mergeCell ref="I334:I335"/>
    <mergeCell ref="H334:H335"/>
    <mergeCell ref="E340:E341"/>
    <mergeCell ref="F340:F341"/>
    <mergeCell ref="G340:G341"/>
    <mergeCell ref="J340:J341"/>
    <mergeCell ref="H345:H346"/>
    <mergeCell ref="H342:H343"/>
    <mergeCell ref="I342:I343"/>
    <mergeCell ref="J345:J346"/>
    <mergeCell ref="A345:A346"/>
    <mergeCell ref="A342:A343"/>
    <mergeCell ref="B342:B343"/>
    <mergeCell ref="G358:G359"/>
    <mergeCell ref="C361:C362"/>
    <mergeCell ref="D361:D362"/>
    <mergeCell ref="A379:A380"/>
    <mergeCell ref="B379:B380"/>
    <mergeCell ref="C379:C380"/>
    <mergeCell ref="I355:I356"/>
    <mergeCell ref="K358:K359"/>
    <mergeCell ref="K355:K356"/>
    <mergeCell ref="F379:F380"/>
    <mergeCell ref="G379:G380"/>
    <mergeCell ref="E355:E356"/>
    <mergeCell ref="E379:E380"/>
    <mergeCell ref="E366:E367"/>
    <mergeCell ref="F366:F367"/>
    <mergeCell ref="G366:G367"/>
    <mergeCell ref="E364:E365"/>
    <mergeCell ref="E358:E359"/>
    <mergeCell ref="F364:F365"/>
    <mergeCell ref="G364:G365"/>
    <mergeCell ref="E361:E362"/>
    <mergeCell ref="H364:H365"/>
    <mergeCell ref="H366:H367"/>
    <mergeCell ref="I361:I362"/>
    <mergeCell ref="F393:F394"/>
    <mergeCell ref="G393:G394"/>
    <mergeCell ref="A384:A385"/>
    <mergeCell ref="B384:B385"/>
    <mergeCell ref="C384:C385"/>
    <mergeCell ref="D384:D385"/>
    <mergeCell ref="E384:E385"/>
    <mergeCell ref="F384:F385"/>
    <mergeCell ref="G384:G385"/>
    <mergeCell ref="A389:A390"/>
    <mergeCell ref="B389:B390"/>
    <mergeCell ref="C389:C390"/>
    <mergeCell ref="D389:D390"/>
    <mergeCell ref="E389:E390"/>
    <mergeCell ref="F389:F390"/>
    <mergeCell ref="G389:G390"/>
    <mergeCell ref="A393:A394"/>
    <mergeCell ref="B393:B394"/>
    <mergeCell ref="C393:C394"/>
    <mergeCell ref="D393:D394"/>
    <mergeCell ref="E393:E394"/>
    <mergeCell ref="A382:A383"/>
    <mergeCell ref="B382:B383"/>
    <mergeCell ref="C382:C383"/>
    <mergeCell ref="A334:A335"/>
    <mergeCell ref="A349:A350"/>
    <mergeCell ref="A355:A356"/>
    <mergeCell ref="B355:B356"/>
    <mergeCell ref="C355:C356"/>
    <mergeCell ref="D355:D356"/>
    <mergeCell ref="A361:A362"/>
    <mergeCell ref="B361:B362"/>
    <mergeCell ref="D379:D380"/>
    <mergeCell ref="A366:A367"/>
    <mergeCell ref="B366:B367"/>
    <mergeCell ref="C366:C367"/>
    <mergeCell ref="D366:D367"/>
    <mergeCell ref="A364:A365"/>
    <mergeCell ref="B364:B365"/>
    <mergeCell ref="C364:C365"/>
    <mergeCell ref="D364:D365"/>
    <mergeCell ref="A358:A359"/>
    <mergeCell ref="B358:B359"/>
    <mergeCell ref="C358:C359"/>
    <mergeCell ref="D358:D359"/>
    <mergeCell ref="J393:J394"/>
    <mergeCell ref="K393:K394"/>
    <mergeCell ref="J389:J390"/>
    <mergeCell ref="K389:K390"/>
    <mergeCell ref="H382:H383"/>
    <mergeCell ref="H384:H385"/>
    <mergeCell ref="I384:I385"/>
    <mergeCell ref="H393:H394"/>
    <mergeCell ref="I393:I394"/>
    <mergeCell ref="I382:I383"/>
    <mergeCell ref="J382:J383"/>
    <mergeCell ref="K382:K383"/>
    <mergeCell ref="J384:J385"/>
    <mergeCell ref="K384:K385"/>
    <mergeCell ref="H389:H390"/>
    <mergeCell ref="I389:I390"/>
    <mergeCell ref="J361:J362"/>
    <mergeCell ref="K361:K362"/>
    <mergeCell ref="J366:J367"/>
    <mergeCell ref="K366:K367"/>
    <mergeCell ref="H361:H362"/>
    <mergeCell ref="J364:J365"/>
    <mergeCell ref="I379:I380"/>
    <mergeCell ref="J379:J380"/>
    <mergeCell ref="K379:K380"/>
    <mergeCell ref="H379:H380"/>
    <mergeCell ref="I366:I367"/>
    <mergeCell ref="A281:A282"/>
    <mergeCell ref="B281:B282"/>
    <mergeCell ref="B284:B285"/>
    <mergeCell ref="A284:A285"/>
    <mergeCell ref="I310:I311"/>
    <mergeCell ref="J310:J311"/>
    <mergeCell ref="J287:J288"/>
    <mergeCell ref="I287:I288"/>
    <mergeCell ref="I296:I297"/>
    <mergeCell ref="I290:I291"/>
    <mergeCell ref="I292:I293"/>
    <mergeCell ref="J296:J297"/>
    <mergeCell ref="I299:I300"/>
    <mergeCell ref="J299:J300"/>
    <mergeCell ref="I301:I302"/>
    <mergeCell ref="J301:J302"/>
    <mergeCell ref="J306:J307"/>
    <mergeCell ref="J290:J291"/>
    <mergeCell ref="J292:J293"/>
    <mergeCell ref="D281:D282"/>
    <mergeCell ref="G281:G282"/>
    <mergeCell ref="E281:E282"/>
    <mergeCell ref="F281:F282"/>
    <mergeCell ref="C281:C282"/>
    <mergeCell ref="K287:K288"/>
    <mergeCell ref="K290:K291"/>
    <mergeCell ref="K292:K293"/>
    <mergeCell ref="K317:K318"/>
    <mergeCell ref="K312:K313"/>
    <mergeCell ref="K310:K311"/>
    <mergeCell ref="K296:K297"/>
    <mergeCell ref="K299:K300"/>
    <mergeCell ref="K301:K302"/>
    <mergeCell ref="K306:K307"/>
    <mergeCell ref="J314:J315"/>
    <mergeCell ref="K314:K315"/>
    <mergeCell ref="I314:I315"/>
    <mergeCell ref="I306:I307"/>
    <mergeCell ref="F327:F328"/>
    <mergeCell ref="H327:H328"/>
    <mergeCell ref="H312:H313"/>
    <mergeCell ref="H314:H315"/>
    <mergeCell ref="H317:H318"/>
    <mergeCell ref="H310:H311"/>
    <mergeCell ref="H306:H307"/>
    <mergeCell ref="H325:H326"/>
    <mergeCell ref="I325:I326"/>
    <mergeCell ref="I327:I328"/>
    <mergeCell ref="J325:J326"/>
    <mergeCell ref="K325:K326"/>
    <mergeCell ref="I317:I318"/>
    <mergeCell ref="J317:J318"/>
    <mergeCell ref="I312:I313"/>
    <mergeCell ref="J312:J313"/>
    <mergeCell ref="D332:D333"/>
    <mergeCell ref="E332:E333"/>
    <mergeCell ref="F332:F333"/>
    <mergeCell ref="D325:D326"/>
    <mergeCell ref="G332:G333"/>
    <mergeCell ref="E329:E330"/>
    <mergeCell ref="D327:D328"/>
    <mergeCell ref="D329:D330"/>
    <mergeCell ref="G327:G328"/>
    <mergeCell ref="G329:G330"/>
    <mergeCell ref="E325:E326"/>
    <mergeCell ref="D314:D315"/>
    <mergeCell ref="E314:E315"/>
    <mergeCell ref="A312:A313"/>
    <mergeCell ref="B312:B313"/>
    <mergeCell ref="F287:F288"/>
    <mergeCell ref="G287:G288"/>
    <mergeCell ref="H287:H288"/>
    <mergeCell ref="H290:H291"/>
    <mergeCell ref="H292:H293"/>
    <mergeCell ref="D301:D302"/>
    <mergeCell ref="F299:F300"/>
    <mergeCell ref="E299:E300"/>
    <mergeCell ref="G299:G300"/>
    <mergeCell ref="F292:F293"/>
    <mergeCell ref="G292:G293"/>
    <mergeCell ref="E292:E293"/>
    <mergeCell ref="E290:E291"/>
    <mergeCell ref="D287:D288"/>
    <mergeCell ref="D290:D291"/>
    <mergeCell ref="H296:H297"/>
    <mergeCell ref="H299:H300"/>
    <mergeCell ref="H301:H302"/>
    <mergeCell ref="G296:G297"/>
    <mergeCell ref="F296:F297"/>
    <mergeCell ref="D310:D311"/>
    <mergeCell ref="F312:F313"/>
    <mergeCell ref="G312:G313"/>
    <mergeCell ref="A299:A300"/>
    <mergeCell ref="A317:A318"/>
    <mergeCell ref="B317:B318"/>
    <mergeCell ref="C317:C318"/>
    <mergeCell ref="D317:D318"/>
    <mergeCell ref="E317:E318"/>
    <mergeCell ref="F301:F302"/>
    <mergeCell ref="F310:F311"/>
    <mergeCell ref="F306:F307"/>
    <mergeCell ref="G310:G311"/>
    <mergeCell ref="E310:E311"/>
    <mergeCell ref="E301:E302"/>
    <mergeCell ref="G301:G302"/>
    <mergeCell ref="G306:G307"/>
    <mergeCell ref="F314:F315"/>
    <mergeCell ref="G314:G315"/>
    <mergeCell ref="F317:F318"/>
    <mergeCell ref="G317:G318"/>
    <mergeCell ref="A314:A315"/>
    <mergeCell ref="B314:B315"/>
    <mergeCell ref="C314:C315"/>
    <mergeCell ref="C329:C330"/>
    <mergeCell ref="E327:E328"/>
    <mergeCell ref="A296:A297"/>
    <mergeCell ref="B296:B297"/>
    <mergeCell ref="C296:C297"/>
    <mergeCell ref="D296:D297"/>
    <mergeCell ref="D299:D300"/>
    <mergeCell ref="E306:E307"/>
    <mergeCell ref="E312:E313"/>
    <mergeCell ref="C299:C300"/>
    <mergeCell ref="A301:A302"/>
    <mergeCell ref="B301:B302"/>
    <mergeCell ref="C301:C302"/>
    <mergeCell ref="C306:C307"/>
    <mergeCell ref="D306:D307"/>
    <mergeCell ref="A306:A307"/>
    <mergeCell ref="B306:B307"/>
    <mergeCell ref="B299:B300"/>
    <mergeCell ref="E296:E297"/>
    <mergeCell ref="C312:C313"/>
    <mergeCell ref="D312:D313"/>
    <mergeCell ref="A310:A311"/>
    <mergeCell ref="B310:B311"/>
    <mergeCell ref="C310:C311"/>
    <mergeCell ref="K332:K333"/>
    <mergeCell ref="B325:B326"/>
    <mergeCell ref="C325:C326"/>
    <mergeCell ref="B327:B328"/>
    <mergeCell ref="C327:C328"/>
    <mergeCell ref="A325:A326"/>
    <mergeCell ref="G325:G326"/>
    <mergeCell ref="K327:K328"/>
    <mergeCell ref="J332:J333"/>
    <mergeCell ref="F325:F326"/>
    <mergeCell ref="F329:F330"/>
    <mergeCell ref="H329:H330"/>
    <mergeCell ref="I329:I330"/>
    <mergeCell ref="J329:J330"/>
    <mergeCell ref="K329:K330"/>
    <mergeCell ref="J327:J328"/>
    <mergeCell ref="H332:H333"/>
    <mergeCell ref="I332:I333"/>
    <mergeCell ref="A332:A333"/>
    <mergeCell ref="B332:B333"/>
    <mergeCell ref="C332:C333"/>
    <mergeCell ref="A327:A328"/>
    <mergeCell ref="A329:A330"/>
    <mergeCell ref="B329:B330"/>
    <mergeCell ref="A290:A291"/>
    <mergeCell ref="A292:A293"/>
    <mergeCell ref="B290:B291"/>
    <mergeCell ref="C290:C291"/>
    <mergeCell ref="F290:F291"/>
    <mergeCell ref="G290:G291"/>
    <mergeCell ref="B1:B2"/>
    <mergeCell ref="C1:C2"/>
    <mergeCell ref="D1:K1"/>
    <mergeCell ref="A1:A2"/>
    <mergeCell ref="A3:A4"/>
    <mergeCell ref="B3:B4"/>
    <mergeCell ref="C3:C4"/>
    <mergeCell ref="D3:D4"/>
    <mergeCell ref="E3:E4"/>
    <mergeCell ref="F3:F4"/>
    <mergeCell ref="B292:B293"/>
    <mergeCell ref="C292:C293"/>
    <mergeCell ref="D292:D293"/>
    <mergeCell ref="A287:A288"/>
    <mergeCell ref="B287:B288"/>
    <mergeCell ref="C287:C288"/>
    <mergeCell ref="E287:E288"/>
    <mergeCell ref="H281:H282"/>
    <mergeCell ref="J3:J4"/>
    <mergeCell ref="K3:K4"/>
    <mergeCell ref="G8:G9"/>
    <mergeCell ref="C284:C285"/>
    <mergeCell ref="D284:D285"/>
    <mergeCell ref="E284:E285"/>
    <mergeCell ref="F284:F285"/>
    <mergeCell ref="G284:G285"/>
    <mergeCell ref="G11:G12"/>
    <mergeCell ref="J64:J65"/>
    <mergeCell ref="K64:K65"/>
    <mergeCell ref="H11:H12"/>
    <mergeCell ref="I11:I12"/>
    <mergeCell ref="J11:J12"/>
    <mergeCell ref="K11:K12"/>
    <mergeCell ref="H8:H9"/>
    <mergeCell ref="I8:I9"/>
    <mergeCell ref="J8:J9"/>
    <mergeCell ref="K8:K9"/>
    <mergeCell ref="C279:C280"/>
    <mergeCell ref="K281:K282"/>
    <mergeCell ref="I284:I285"/>
    <mergeCell ref="J284:J285"/>
    <mergeCell ref="K284:K285"/>
    <mergeCell ref="A8:A9"/>
    <mergeCell ref="B8:B9"/>
    <mergeCell ref="C8:C9"/>
    <mergeCell ref="D8:D9"/>
    <mergeCell ref="E8:E9"/>
    <mergeCell ref="F8:F9"/>
    <mergeCell ref="G3:G4"/>
    <mergeCell ref="H3:H4"/>
    <mergeCell ref="I3:I4"/>
    <mergeCell ref="H22:H25"/>
    <mergeCell ref="I22:I25"/>
    <mergeCell ref="J22:J25"/>
    <mergeCell ref="E64:E65"/>
    <mergeCell ref="F64:F65"/>
    <mergeCell ref="K22:K25"/>
    <mergeCell ref="A22:A25"/>
    <mergeCell ref="G64:G65"/>
    <mergeCell ref="H64:H65"/>
    <mergeCell ref="I64:I65"/>
    <mergeCell ref="A279:A280"/>
    <mergeCell ref="B279:B280"/>
    <mergeCell ref="D279:D280"/>
    <mergeCell ref="E279:E280"/>
    <mergeCell ref="F279:F280"/>
    <mergeCell ref="G279:G280"/>
    <mergeCell ref="H279:H280"/>
    <mergeCell ref="J17:J18"/>
    <mergeCell ref="K17:K18"/>
    <mergeCell ref="C17:C18"/>
    <mergeCell ref="D17:D18"/>
    <mergeCell ref="E17:E18"/>
    <mergeCell ref="F17:F18"/>
    <mergeCell ref="G17:G18"/>
    <mergeCell ref="H17:H18"/>
    <mergeCell ref="I17:I18"/>
    <mergeCell ref="I279:I280"/>
    <mergeCell ref="J279:J280"/>
    <mergeCell ref="B22:B25"/>
    <mergeCell ref="C22:C25"/>
    <mergeCell ref="D22:D25"/>
    <mergeCell ref="E22:E25"/>
    <mergeCell ref="F22:F25"/>
    <mergeCell ref="G22:G25"/>
    <mergeCell ref="L1:Q1"/>
    <mergeCell ref="A190:A191"/>
    <mergeCell ref="B190:B191"/>
    <mergeCell ref="C190:C191"/>
    <mergeCell ref="D190:D191"/>
    <mergeCell ref="E190:E191"/>
    <mergeCell ref="F190:F191"/>
    <mergeCell ref="G190:G191"/>
    <mergeCell ref="H190:H191"/>
    <mergeCell ref="I190:I191"/>
    <mergeCell ref="J190:J191"/>
    <mergeCell ref="K190:K191"/>
    <mergeCell ref="A11:A12"/>
    <mergeCell ref="B11:B12"/>
    <mergeCell ref="C11:C12"/>
    <mergeCell ref="D11:D12"/>
    <mergeCell ref="E11:E12"/>
    <mergeCell ref="F11:F12"/>
    <mergeCell ref="A64:A65"/>
    <mergeCell ref="B64:B65"/>
    <mergeCell ref="C64:C65"/>
    <mergeCell ref="D64:D65"/>
    <mergeCell ref="A17:A18"/>
    <mergeCell ref="B17:B18"/>
  </mergeCells>
  <pageMargins left="0.511811024" right="0.511811024" top="0.78740157499999996" bottom="0.78740157499999996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F28E0-98E8-420E-B422-3A14D0A42B0A}">
  <dimension ref="A1:P574"/>
  <sheetViews>
    <sheetView tabSelected="1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8" sqref="G18"/>
    </sheetView>
  </sheetViews>
  <sheetFormatPr defaultRowHeight="15"/>
  <cols>
    <col min="1" max="1" width="5.7109375" bestFit="1" customWidth="1"/>
    <col min="2" max="2" width="47.42578125" bestFit="1" customWidth="1"/>
    <col min="3" max="3" width="27.28515625" bestFit="1" customWidth="1"/>
    <col min="4" max="4" width="23.140625" bestFit="1" customWidth="1" collapsed="1"/>
    <col min="5" max="5" width="18.7109375" bestFit="1" customWidth="1"/>
    <col min="6" max="6" width="9.7109375" bestFit="1" customWidth="1"/>
    <col min="7" max="7" width="9.140625" bestFit="1" customWidth="1"/>
    <col min="8" max="8" width="11.5703125" bestFit="1" customWidth="1"/>
    <col min="9" max="9" width="9.140625" bestFit="1" customWidth="1"/>
    <col min="10" max="10" width="22.85546875" style="147" bestFit="1" customWidth="1"/>
    <col min="11" max="11" width="24.5703125" bestFit="1" customWidth="1"/>
    <col min="12" max="12" width="9.140625" bestFit="1" customWidth="1"/>
    <col min="13" max="13" width="15.7109375" bestFit="1" customWidth="1"/>
    <col min="14" max="14" width="22.5703125" bestFit="1" customWidth="1"/>
    <col min="15" max="15" width="24.28515625" bestFit="1" customWidth="1"/>
  </cols>
  <sheetData>
    <row r="1" spans="1:15">
      <c r="A1" s="158" t="s">
        <v>0</v>
      </c>
      <c r="B1" s="159" t="s">
        <v>1</v>
      </c>
      <c r="C1" s="160" t="s">
        <v>2</v>
      </c>
      <c r="D1" s="161" t="s">
        <v>4</v>
      </c>
      <c r="E1" s="157"/>
      <c r="F1" s="157"/>
      <c r="G1" s="162"/>
      <c r="H1" s="161" t="s">
        <v>5</v>
      </c>
      <c r="I1" s="162"/>
      <c r="J1" s="43" t="s">
        <v>6</v>
      </c>
      <c r="K1" s="157"/>
      <c r="L1" s="157"/>
      <c r="M1" s="163" t="s">
        <v>279</v>
      </c>
      <c r="N1" s="163" t="s">
        <v>280</v>
      </c>
      <c r="O1" s="163" t="s">
        <v>281</v>
      </c>
    </row>
    <row r="2" spans="1:15" ht="15.75" thickBot="1">
      <c r="A2" s="156"/>
      <c r="B2" s="155"/>
      <c r="C2" s="155"/>
      <c r="D2" s="37" t="s">
        <v>2</v>
      </c>
      <c r="E2" s="37" t="s">
        <v>15</v>
      </c>
      <c r="F2" s="37" t="s">
        <v>16</v>
      </c>
      <c r="G2" s="38" t="s">
        <v>17</v>
      </c>
      <c r="H2" s="37" t="s">
        <v>18</v>
      </c>
      <c r="I2" s="37" t="s">
        <v>17</v>
      </c>
      <c r="J2" s="39" t="s">
        <v>15</v>
      </c>
      <c r="K2" s="39" t="s">
        <v>19</v>
      </c>
      <c r="L2" s="40" t="s">
        <v>17</v>
      </c>
      <c r="M2" s="163"/>
      <c r="N2" s="163"/>
      <c r="O2" s="163"/>
    </row>
    <row r="3" spans="1:15">
      <c r="A3" s="254" t="s">
        <v>20</v>
      </c>
      <c r="B3" s="248" t="s">
        <v>21</v>
      </c>
      <c r="C3" s="250" t="s">
        <v>22</v>
      </c>
      <c r="D3" s="280" t="s">
        <v>23</v>
      </c>
      <c r="E3" s="280" t="s">
        <v>500</v>
      </c>
      <c r="F3" s="280">
        <v>40</v>
      </c>
      <c r="G3" s="284">
        <v>12</v>
      </c>
      <c r="H3" s="280">
        <v>22</v>
      </c>
      <c r="I3" s="280">
        <v>6</v>
      </c>
      <c r="J3" s="281" t="s">
        <v>24</v>
      </c>
      <c r="K3" s="281">
        <v>2</v>
      </c>
      <c r="L3" s="282">
        <v>6</v>
      </c>
      <c r="M3" s="266" t="s">
        <v>203</v>
      </c>
      <c r="N3" s="266" t="s">
        <v>154</v>
      </c>
      <c r="O3" s="266" t="s">
        <v>155</v>
      </c>
    </row>
    <row r="4" spans="1:15">
      <c r="A4" s="229"/>
      <c r="B4" s="230"/>
      <c r="C4" s="230"/>
      <c r="D4" s="230"/>
      <c r="E4" s="230"/>
      <c r="F4" s="230"/>
      <c r="G4" s="285"/>
      <c r="H4" s="230"/>
      <c r="I4" s="230"/>
      <c r="J4" s="230"/>
      <c r="K4" s="230"/>
      <c r="L4" s="283"/>
      <c r="M4" s="266"/>
      <c r="N4" s="266"/>
      <c r="O4" s="266"/>
    </row>
    <row r="5" spans="1:15">
      <c r="A5" s="42" t="s">
        <v>20</v>
      </c>
      <c r="B5" s="5" t="s">
        <v>25</v>
      </c>
      <c r="C5" s="6" t="s">
        <v>26</v>
      </c>
      <c r="D5" s="3" t="s">
        <v>23</v>
      </c>
      <c r="E5" s="3" t="s">
        <v>500</v>
      </c>
      <c r="F5" s="3">
        <v>40</v>
      </c>
      <c r="G5" s="28">
        <v>4</v>
      </c>
      <c r="H5" s="3">
        <v>22</v>
      </c>
      <c r="I5" s="3">
        <v>2</v>
      </c>
      <c r="J5" s="4" t="s">
        <v>24</v>
      </c>
      <c r="K5" s="4">
        <v>2</v>
      </c>
      <c r="L5" s="32">
        <v>2</v>
      </c>
      <c r="M5" s="55" t="s">
        <v>155</v>
      </c>
      <c r="N5" s="55" t="s">
        <v>154</v>
      </c>
      <c r="O5" s="55" t="s">
        <v>155</v>
      </c>
    </row>
    <row r="6" spans="1:15">
      <c r="A6" s="42" t="s">
        <v>20</v>
      </c>
      <c r="B6" s="5" t="s">
        <v>27</v>
      </c>
      <c r="C6" s="6" t="s">
        <v>28</v>
      </c>
      <c r="D6" s="3" t="s">
        <v>23</v>
      </c>
      <c r="E6" s="3" t="s">
        <v>29</v>
      </c>
      <c r="F6" s="3">
        <v>40</v>
      </c>
      <c r="G6" s="28">
        <v>6</v>
      </c>
      <c r="H6" s="3">
        <v>22</v>
      </c>
      <c r="I6" s="3">
        <v>3</v>
      </c>
      <c r="J6" s="4" t="s">
        <v>30</v>
      </c>
      <c r="K6" s="4">
        <v>2</v>
      </c>
      <c r="L6" s="32">
        <v>3</v>
      </c>
      <c r="M6" s="55" t="s">
        <v>155</v>
      </c>
      <c r="N6" s="55" t="s">
        <v>154</v>
      </c>
      <c r="O6" s="55" t="s">
        <v>155</v>
      </c>
    </row>
    <row r="7" spans="1:15">
      <c r="A7" s="42" t="s">
        <v>20</v>
      </c>
      <c r="B7" s="5" t="s">
        <v>31</v>
      </c>
      <c r="C7" s="6" t="s">
        <v>28</v>
      </c>
      <c r="D7" s="3" t="s">
        <v>23</v>
      </c>
      <c r="E7" s="3" t="s">
        <v>29</v>
      </c>
      <c r="F7" s="3">
        <v>40</v>
      </c>
      <c r="G7" s="28">
        <v>6</v>
      </c>
      <c r="H7" s="3">
        <v>22</v>
      </c>
      <c r="I7" s="3">
        <v>3</v>
      </c>
      <c r="J7" s="4" t="s">
        <v>30</v>
      </c>
      <c r="K7" s="4">
        <v>2</v>
      </c>
      <c r="L7" s="32">
        <v>3</v>
      </c>
      <c r="M7" s="55" t="s">
        <v>155</v>
      </c>
      <c r="N7" s="55" t="s">
        <v>154</v>
      </c>
      <c r="O7" s="55" t="s">
        <v>155</v>
      </c>
    </row>
    <row r="8" spans="1:15">
      <c r="A8" s="42" t="s">
        <v>20</v>
      </c>
      <c r="B8" s="5" t="s">
        <v>32</v>
      </c>
      <c r="C8" s="6" t="s">
        <v>26</v>
      </c>
      <c r="D8" s="3" t="s">
        <v>23</v>
      </c>
      <c r="E8" s="3" t="s">
        <v>500</v>
      </c>
      <c r="F8" s="3">
        <v>40</v>
      </c>
      <c r="G8" s="28">
        <v>4</v>
      </c>
      <c r="H8" s="3">
        <v>22</v>
      </c>
      <c r="I8" s="3">
        <v>2</v>
      </c>
      <c r="J8" s="4" t="s">
        <v>24</v>
      </c>
      <c r="K8" s="4">
        <v>2</v>
      </c>
      <c r="L8" s="32">
        <v>2</v>
      </c>
      <c r="M8" s="55" t="s">
        <v>203</v>
      </c>
      <c r="N8" s="55" t="s">
        <v>154</v>
      </c>
      <c r="O8" s="55" t="s">
        <v>155</v>
      </c>
    </row>
    <row r="9" spans="1:15">
      <c r="A9" s="88" t="s">
        <v>20</v>
      </c>
      <c r="B9" s="10" t="s">
        <v>33</v>
      </c>
      <c r="C9" s="11" t="s">
        <v>34</v>
      </c>
      <c r="D9" s="3" t="s">
        <v>23</v>
      </c>
      <c r="E9" s="3" t="s">
        <v>500</v>
      </c>
      <c r="F9" s="3">
        <v>40</v>
      </c>
      <c r="G9" s="28">
        <v>16</v>
      </c>
      <c r="H9" s="3">
        <v>22</v>
      </c>
      <c r="I9" s="3">
        <v>8</v>
      </c>
      <c r="J9" s="4" t="s">
        <v>24</v>
      </c>
      <c r="K9" s="4">
        <v>2</v>
      </c>
      <c r="L9" s="32">
        <v>8</v>
      </c>
      <c r="M9" s="55" t="s">
        <v>203</v>
      </c>
      <c r="N9" s="55" t="s">
        <v>154</v>
      </c>
      <c r="O9" s="55" t="s">
        <v>155</v>
      </c>
    </row>
    <row r="10" spans="1:15">
      <c r="A10" s="228" t="s">
        <v>20</v>
      </c>
      <c r="B10" s="212" t="s">
        <v>35</v>
      </c>
      <c r="C10" s="214" t="s">
        <v>36</v>
      </c>
      <c r="D10" s="3" t="s">
        <v>23</v>
      </c>
      <c r="E10" s="3" t="s">
        <v>47</v>
      </c>
      <c r="F10" s="3">
        <v>40</v>
      </c>
      <c r="G10" s="3">
        <v>20</v>
      </c>
      <c r="H10" s="3">
        <v>22</v>
      </c>
      <c r="I10" s="3">
        <v>10</v>
      </c>
      <c r="J10" s="268" t="s">
        <v>38</v>
      </c>
      <c r="K10" s="4">
        <v>2</v>
      </c>
      <c r="L10" s="4">
        <v>10</v>
      </c>
      <c r="M10" s="266" t="s">
        <v>203</v>
      </c>
      <c r="N10" s="266" t="s">
        <v>154</v>
      </c>
      <c r="O10" s="266" t="s">
        <v>155</v>
      </c>
    </row>
    <row r="11" spans="1:15">
      <c r="A11" s="229"/>
      <c r="B11" s="230"/>
      <c r="C11" s="230"/>
      <c r="D11" s="3" t="s">
        <v>46</v>
      </c>
      <c r="E11" s="3" t="s">
        <v>47</v>
      </c>
      <c r="F11" s="3">
        <v>48</v>
      </c>
      <c r="G11" s="3">
        <v>24</v>
      </c>
      <c r="H11" s="3">
        <v>0</v>
      </c>
      <c r="I11" s="3">
        <v>0</v>
      </c>
      <c r="J11" s="230"/>
      <c r="K11" s="4">
        <v>2</v>
      </c>
      <c r="L11" s="4">
        <v>12</v>
      </c>
      <c r="M11" s="266"/>
      <c r="N11" s="266"/>
      <c r="O11" s="266"/>
    </row>
    <row r="12" spans="1:15">
      <c r="A12" s="88" t="s">
        <v>20</v>
      </c>
      <c r="B12" s="10" t="s">
        <v>39</v>
      </c>
      <c r="C12" s="11" t="s">
        <v>40</v>
      </c>
      <c r="D12" s="3" t="s">
        <v>23</v>
      </c>
      <c r="E12" s="3" t="s">
        <v>500</v>
      </c>
      <c r="F12" s="3">
        <v>40</v>
      </c>
      <c r="G12" s="28">
        <v>6</v>
      </c>
      <c r="H12" s="3">
        <v>22</v>
      </c>
      <c r="I12" s="3">
        <v>3</v>
      </c>
      <c r="J12" s="89" t="s">
        <v>41</v>
      </c>
      <c r="K12" s="4"/>
      <c r="L12" s="32">
        <v>3</v>
      </c>
      <c r="M12" s="55" t="s">
        <v>203</v>
      </c>
      <c r="N12" s="55" t="s">
        <v>154</v>
      </c>
      <c r="O12" s="55" t="s">
        <v>155</v>
      </c>
    </row>
    <row r="13" spans="1:15">
      <c r="A13" s="88" t="s">
        <v>20</v>
      </c>
      <c r="B13" s="10" t="s">
        <v>42</v>
      </c>
      <c r="C13" s="11" t="s">
        <v>22</v>
      </c>
      <c r="D13" s="3" t="s">
        <v>23</v>
      </c>
      <c r="E13" s="3" t="s">
        <v>500</v>
      </c>
      <c r="F13" s="3">
        <v>40</v>
      </c>
      <c r="G13" s="28">
        <v>20</v>
      </c>
      <c r="H13" s="3">
        <v>22</v>
      </c>
      <c r="I13" s="3">
        <v>10</v>
      </c>
      <c r="J13" s="4" t="s">
        <v>24</v>
      </c>
      <c r="K13" s="4"/>
      <c r="L13" s="32">
        <v>10</v>
      </c>
      <c r="M13" s="55" t="s">
        <v>203</v>
      </c>
      <c r="N13" s="55" t="s">
        <v>154</v>
      </c>
      <c r="O13" s="55" t="s">
        <v>155</v>
      </c>
    </row>
    <row r="14" spans="1:15">
      <c r="A14" s="88" t="s">
        <v>20</v>
      </c>
      <c r="B14" s="10" t="s">
        <v>43</v>
      </c>
      <c r="C14" s="11" t="s">
        <v>44</v>
      </c>
      <c r="D14" s="3" t="s">
        <v>46</v>
      </c>
      <c r="E14" s="3" t="s">
        <v>47</v>
      </c>
      <c r="F14" s="3">
        <v>48</v>
      </c>
      <c r="G14" s="28">
        <v>18</v>
      </c>
      <c r="H14" s="3">
        <v>0</v>
      </c>
      <c r="I14" s="3">
        <v>0</v>
      </c>
      <c r="J14" s="4" t="s">
        <v>48</v>
      </c>
      <c r="K14" s="4">
        <v>1</v>
      </c>
      <c r="L14" s="32">
        <v>18</v>
      </c>
      <c r="M14" s="55" t="s">
        <v>155</v>
      </c>
      <c r="N14" s="55" t="s">
        <v>203</v>
      </c>
      <c r="O14" s="55" t="s">
        <v>203</v>
      </c>
    </row>
    <row r="15" spans="1:15">
      <c r="A15" s="88" t="s">
        <v>20</v>
      </c>
      <c r="B15" s="10" t="s">
        <v>49</v>
      </c>
      <c r="C15" s="11" t="s">
        <v>50</v>
      </c>
      <c r="D15" s="3" t="s">
        <v>46</v>
      </c>
      <c r="E15" s="3" t="s">
        <v>47</v>
      </c>
      <c r="F15" s="3">
        <v>48</v>
      </c>
      <c r="G15" s="3">
        <v>1</v>
      </c>
      <c r="H15" s="3">
        <v>0</v>
      </c>
      <c r="I15" s="3">
        <v>0</v>
      </c>
      <c r="J15" s="4" t="s">
        <v>496</v>
      </c>
      <c r="K15" s="4">
        <v>1</v>
      </c>
      <c r="L15" s="164">
        <v>1</v>
      </c>
      <c r="M15" s="55" t="s">
        <v>203</v>
      </c>
      <c r="N15" s="55" t="s">
        <v>154</v>
      </c>
      <c r="O15" s="55" t="s">
        <v>155</v>
      </c>
    </row>
    <row r="16" spans="1:15">
      <c r="A16" s="228" t="s">
        <v>20</v>
      </c>
      <c r="B16" s="212" t="s">
        <v>53</v>
      </c>
      <c r="C16" s="214" t="s">
        <v>54</v>
      </c>
      <c r="D16" s="3" t="s">
        <v>46</v>
      </c>
      <c r="E16" s="3" t="s">
        <v>47</v>
      </c>
      <c r="F16" s="3"/>
      <c r="G16" s="28">
        <v>6</v>
      </c>
      <c r="H16" s="3"/>
      <c r="I16" s="3"/>
      <c r="J16" s="4" t="s">
        <v>55</v>
      </c>
      <c r="K16" s="4"/>
      <c r="L16" s="32"/>
      <c r="M16" s="266" t="s">
        <v>155</v>
      </c>
      <c r="N16" s="266" t="s">
        <v>203</v>
      </c>
      <c r="O16" s="266" t="s">
        <v>155</v>
      </c>
    </row>
    <row r="17" spans="1:15">
      <c r="A17" s="234"/>
      <c r="B17" s="213"/>
      <c r="C17" s="215"/>
      <c r="D17" s="3"/>
      <c r="E17" s="3" t="s">
        <v>47</v>
      </c>
      <c r="F17" s="3"/>
      <c r="G17" s="3"/>
      <c r="H17" s="3"/>
      <c r="I17" s="3"/>
      <c r="J17" s="4" t="s">
        <v>496</v>
      </c>
      <c r="K17" s="4"/>
      <c r="L17" s="164"/>
      <c r="M17" s="266"/>
      <c r="N17" s="266"/>
      <c r="O17" s="266"/>
    </row>
    <row r="18" spans="1:15">
      <c r="A18" s="88" t="s">
        <v>20</v>
      </c>
      <c r="B18" s="10" t="s">
        <v>57</v>
      </c>
      <c r="C18" s="11" t="s">
        <v>50</v>
      </c>
      <c r="D18" s="3" t="s">
        <v>46</v>
      </c>
      <c r="E18" s="3" t="s">
        <v>47</v>
      </c>
      <c r="F18" s="3">
        <v>48</v>
      </c>
      <c r="G18" s="3">
        <v>2</v>
      </c>
      <c r="H18" s="3">
        <v>0</v>
      </c>
      <c r="I18" s="3">
        <v>0</v>
      </c>
      <c r="J18" s="89" t="s">
        <v>496</v>
      </c>
      <c r="K18" s="4">
        <v>1</v>
      </c>
      <c r="L18" s="164">
        <v>2</v>
      </c>
      <c r="M18" s="55" t="s">
        <v>203</v>
      </c>
      <c r="N18" s="55" t="s">
        <v>203</v>
      </c>
      <c r="O18" s="55" t="s">
        <v>155</v>
      </c>
    </row>
    <row r="19" spans="1:15">
      <c r="A19" s="88" t="s">
        <v>20</v>
      </c>
      <c r="B19" s="10" t="s">
        <v>99</v>
      </c>
      <c r="C19" s="11" t="s">
        <v>100</v>
      </c>
      <c r="D19" s="3" t="s">
        <v>46</v>
      </c>
      <c r="E19" s="3" t="s">
        <v>47</v>
      </c>
      <c r="F19" s="3">
        <v>48</v>
      </c>
      <c r="G19" s="3">
        <v>1</v>
      </c>
      <c r="H19" s="3">
        <v>0</v>
      </c>
      <c r="I19" s="3">
        <v>0</v>
      </c>
      <c r="J19" s="4" t="s">
        <v>496</v>
      </c>
      <c r="K19" s="4">
        <v>1</v>
      </c>
      <c r="L19" s="164">
        <v>1</v>
      </c>
      <c r="M19" s="55" t="s">
        <v>203</v>
      </c>
      <c r="N19" s="55" t="s">
        <v>203</v>
      </c>
      <c r="O19" s="55" t="s">
        <v>155</v>
      </c>
    </row>
    <row r="20" spans="1:15">
      <c r="A20" s="88" t="s">
        <v>20</v>
      </c>
      <c r="B20" s="10" t="s">
        <v>101</v>
      </c>
      <c r="C20" s="11" t="s">
        <v>100</v>
      </c>
      <c r="D20" s="3" t="s">
        <v>46</v>
      </c>
      <c r="E20" s="3" t="s">
        <v>47</v>
      </c>
      <c r="F20" s="3">
        <v>48</v>
      </c>
      <c r="G20" s="3">
        <v>1</v>
      </c>
      <c r="H20" s="3">
        <v>0</v>
      </c>
      <c r="I20" s="3">
        <v>0</v>
      </c>
      <c r="J20" s="4" t="s">
        <v>496</v>
      </c>
      <c r="K20" s="4">
        <v>1</v>
      </c>
      <c r="L20" s="164">
        <v>1</v>
      </c>
      <c r="M20" s="55" t="s">
        <v>203</v>
      </c>
      <c r="N20" s="55" t="s">
        <v>203</v>
      </c>
      <c r="O20" s="55" t="s">
        <v>155</v>
      </c>
    </row>
    <row r="21" spans="1:15">
      <c r="A21" s="228" t="s">
        <v>20</v>
      </c>
      <c r="B21" s="212" t="s">
        <v>104</v>
      </c>
      <c r="C21" s="214" t="s">
        <v>105</v>
      </c>
      <c r="D21" s="3" t="s">
        <v>46</v>
      </c>
      <c r="E21" s="3" t="s">
        <v>47</v>
      </c>
      <c r="F21" s="3">
        <v>6</v>
      </c>
      <c r="G21" s="28">
        <v>29</v>
      </c>
      <c r="H21" s="3">
        <v>0</v>
      </c>
      <c r="I21" s="3">
        <v>0</v>
      </c>
      <c r="J21" s="27" t="s">
        <v>48</v>
      </c>
      <c r="K21" s="27">
        <v>1</v>
      </c>
      <c r="L21" s="33">
        <v>29</v>
      </c>
      <c r="M21" s="270" t="s">
        <v>203</v>
      </c>
      <c r="N21" s="270" t="s">
        <v>203</v>
      </c>
      <c r="O21" s="270" t="s">
        <v>155</v>
      </c>
    </row>
    <row r="22" spans="1:15">
      <c r="A22" s="243"/>
      <c r="B22" s="238"/>
      <c r="C22" s="239"/>
      <c r="D22" s="3"/>
      <c r="E22" s="3"/>
      <c r="F22" s="3"/>
      <c r="G22" s="28"/>
      <c r="H22" s="3"/>
      <c r="I22" s="3"/>
      <c r="J22" s="27" t="s">
        <v>55</v>
      </c>
      <c r="K22" s="27">
        <v>1</v>
      </c>
      <c r="L22" s="33">
        <v>10</v>
      </c>
      <c r="M22" s="271"/>
      <c r="N22" s="271"/>
      <c r="O22" s="271"/>
    </row>
    <row r="23" spans="1:15">
      <c r="A23" s="243"/>
      <c r="B23" s="238"/>
      <c r="C23" s="239"/>
      <c r="D23" s="3"/>
      <c r="E23" s="3"/>
      <c r="F23" s="3"/>
      <c r="G23" s="28"/>
      <c r="H23" s="3"/>
      <c r="I23" s="3"/>
      <c r="J23" s="27" t="s">
        <v>107</v>
      </c>
      <c r="K23" s="27">
        <v>1</v>
      </c>
      <c r="L23" s="33">
        <v>3</v>
      </c>
      <c r="M23" s="271"/>
      <c r="N23" s="271"/>
      <c r="O23" s="271"/>
    </row>
    <row r="24" spans="1:15">
      <c r="A24" s="234"/>
      <c r="B24" s="213"/>
      <c r="C24" s="215"/>
      <c r="D24" s="3"/>
      <c r="E24" s="3"/>
      <c r="F24" s="3"/>
      <c r="G24" s="28"/>
      <c r="H24" s="3"/>
      <c r="I24" s="3"/>
      <c r="J24" s="27" t="s">
        <v>108</v>
      </c>
      <c r="K24" s="27">
        <v>1</v>
      </c>
      <c r="L24" s="33">
        <v>2</v>
      </c>
      <c r="M24" s="272"/>
      <c r="N24" s="272"/>
      <c r="O24" s="272"/>
    </row>
    <row r="25" spans="1:15">
      <c r="A25" s="88" t="s">
        <v>20</v>
      </c>
      <c r="B25" s="10" t="s">
        <v>124</v>
      </c>
      <c r="C25" s="11" t="s">
        <v>28</v>
      </c>
      <c r="D25" s="3" t="s">
        <v>46</v>
      </c>
      <c r="E25" s="3" t="s">
        <v>47</v>
      </c>
      <c r="F25" s="3">
        <v>48</v>
      </c>
      <c r="G25" s="3">
        <v>1</v>
      </c>
      <c r="H25" s="3">
        <v>0</v>
      </c>
      <c r="I25" s="3">
        <v>0</v>
      </c>
      <c r="J25" s="27" t="s">
        <v>496</v>
      </c>
      <c r="K25" s="27">
        <v>1</v>
      </c>
      <c r="L25" s="165">
        <v>1</v>
      </c>
      <c r="M25" s="55" t="s">
        <v>155</v>
      </c>
      <c r="N25" s="55" t="s">
        <v>203</v>
      </c>
      <c r="O25" s="55" t="s">
        <v>155</v>
      </c>
    </row>
    <row r="26" spans="1:15">
      <c r="A26" s="88" t="s">
        <v>20</v>
      </c>
      <c r="B26" s="10" t="s">
        <v>125</v>
      </c>
      <c r="C26" s="11" t="s">
        <v>28</v>
      </c>
      <c r="D26" s="3" t="s">
        <v>46</v>
      </c>
      <c r="E26" s="3" t="s">
        <v>47</v>
      </c>
      <c r="F26" s="3">
        <v>48</v>
      </c>
      <c r="G26" s="3">
        <v>1</v>
      </c>
      <c r="H26" s="3">
        <v>0</v>
      </c>
      <c r="I26" s="3">
        <v>0</v>
      </c>
      <c r="J26" s="27" t="s">
        <v>496</v>
      </c>
      <c r="K26" s="27">
        <v>1</v>
      </c>
      <c r="L26" s="165">
        <v>1</v>
      </c>
      <c r="M26" s="55" t="s">
        <v>155</v>
      </c>
      <c r="N26" s="55" t="s">
        <v>203</v>
      </c>
      <c r="O26" s="55" t="s">
        <v>155</v>
      </c>
    </row>
    <row r="27" spans="1:15">
      <c r="A27" s="88" t="s">
        <v>20</v>
      </c>
      <c r="B27" s="10" t="s">
        <v>109</v>
      </c>
      <c r="C27" s="11" t="s">
        <v>54</v>
      </c>
      <c r="D27" s="3" t="s">
        <v>46</v>
      </c>
      <c r="E27" s="3" t="s">
        <v>47</v>
      </c>
      <c r="F27" s="3">
        <v>48</v>
      </c>
      <c r="G27" s="3">
        <v>1</v>
      </c>
      <c r="H27" s="3">
        <v>0</v>
      </c>
      <c r="I27" s="3">
        <v>0</v>
      </c>
      <c r="J27" s="27" t="s">
        <v>496</v>
      </c>
      <c r="K27" s="27">
        <v>1</v>
      </c>
      <c r="L27" s="165">
        <v>1</v>
      </c>
      <c r="M27" s="55" t="s">
        <v>155</v>
      </c>
      <c r="N27" s="55" t="s">
        <v>203</v>
      </c>
      <c r="O27" s="55" t="s">
        <v>155</v>
      </c>
    </row>
    <row r="28" spans="1:15">
      <c r="A28" s="88" t="s">
        <v>20</v>
      </c>
      <c r="B28" s="10" t="s">
        <v>114</v>
      </c>
      <c r="C28" s="11" t="s">
        <v>54</v>
      </c>
      <c r="D28" s="3" t="s">
        <v>46</v>
      </c>
      <c r="E28" s="3" t="s">
        <v>47</v>
      </c>
      <c r="F28" s="3">
        <v>48</v>
      </c>
      <c r="G28" s="3">
        <v>1</v>
      </c>
      <c r="H28" s="3">
        <v>0</v>
      </c>
      <c r="I28" s="3">
        <v>0</v>
      </c>
      <c r="J28" s="27" t="s">
        <v>496</v>
      </c>
      <c r="K28" s="27">
        <v>1</v>
      </c>
      <c r="L28" s="165">
        <v>1</v>
      </c>
      <c r="M28" s="55" t="s">
        <v>203</v>
      </c>
      <c r="N28" s="55" t="s">
        <v>203</v>
      </c>
      <c r="O28" s="55" t="s">
        <v>155</v>
      </c>
    </row>
    <row r="29" spans="1:15">
      <c r="A29" s="88" t="s">
        <v>20</v>
      </c>
      <c r="B29" s="10" t="s">
        <v>118</v>
      </c>
      <c r="C29" s="11" t="s">
        <v>54</v>
      </c>
      <c r="D29" s="3" t="s">
        <v>46</v>
      </c>
      <c r="E29" s="3" t="s">
        <v>47</v>
      </c>
      <c r="F29" s="3">
        <v>48</v>
      </c>
      <c r="G29" s="3">
        <v>1</v>
      </c>
      <c r="H29" s="3">
        <v>0</v>
      </c>
      <c r="I29" s="3">
        <v>0</v>
      </c>
      <c r="J29" s="27" t="s">
        <v>496</v>
      </c>
      <c r="K29" s="27">
        <v>1</v>
      </c>
      <c r="L29" s="165">
        <v>1</v>
      </c>
      <c r="M29" s="55" t="s">
        <v>203</v>
      </c>
      <c r="N29" s="55" t="s">
        <v>203</v>
      </c>
      <c r="O29" s="55" t="s">
        <v>155</v>
      </c>
    </row>
    <row r="30" spans="1:15">
      <c r="A30" s="88" t="s">
        <v>20</v>
      </c>
      <c r="B30" s="10" t="s">
        <v>119</v>
      </c>
      <c r="C30" s="11" t="s">
        <v>54</v>
      </c>
      <c r="D30" s="3" t="s">
        <v>46</v>
      </c>
      <c r="E30" s="3" t="s">
        <v>47</v>
      </c>
      <c r="F30" s="3">
        <v>48</v>
      </c>
      <c r="G30" s="3">
        <v>1</v>
      </c>
      <c r="H30" s="3">
        <v>0</v>
      </c>
      <c r="I30" s="3">
        <v>0</v>
      </c>
      <c r="J30" s="27" t="s">
        <v>496</v>
      </c>
      <c r="K30" s="27">
        <v>1</v>
      </c>
      <c r="L30" s="165">
        <v>3</v>
      </c>
      <c r="M30" s="55" t="s">
        <v>203</v>
      </c>
      <c r="N30" s="55" t="s">
        <v>203</v>
      </c>
      <c r="O30" s="55" t="s">
        <v>155</v>
      </c>
    </row>
    <row r="31" spans="1:15">
      <c r="A31" s="88" t="s">
        <v>20</v>
      </c>
      <c r="B31" s="10" t="s">
        <v>120</v>
      </c>
      <c r="C31" s="11" t="s">
        <v>50</v>
      </c>
      <c r="D31" s="3" t="s">
        <v>46</v>
      </c>
      <c r="E31" s="3" t="s">
        <v>47</v>
      </c>
      <c r="F31" s="3">
        <v>48</v>
      </c>
      <c r="G31" s="3">
        <v>2</v>
      </c>
      <c r="H31" s="3">
        <v>0</v>
      </c>
      <c r="I31" s="3">
        <v>0</v>
      </c>
      <c r="J31" s="27" t="s">
        <v>496</v>
      </c>
      <c r="K31" s="27">
        <v>1</v>
      </c>
      <c r="L31" s="165">
        <v>2</v>
      </c>
      <c r="M31" s="55" t="s">
        <v>203</v>
      </c>
      <c r="N31" s="55" t="s">
        <v>122</v>
      </c>
      <c r="O31" s="55"/>
    </row>
    <row r="32" spans="1:15">
      <c r="A32" s="88" t="s">
        <v>20</v>
      </c>
      <c r="B32" s="10" t="s">
        <v>126</v>
      </c>
      <c r="C32" s="11" t="s">
        <v>28</v>
      </c>
      <c r="D32" s="3" t="s">
        <v>46</v>
      </c>
      <c r="E32" s="3" t="s">
        <v>47</v>
      </c>
      <c r="F32" s="3">
        <v>48</v>
      </c>
      <c r="G32" s="3">
        <v>1</v>
      </c>
      <c r="H32" s="3">
        <v>0</v>
      </c>
      <c r="I32" s="3">
        <v>0</v>
      </c>
      <c r="J32" s="27" t="s">
        <v>496</v>
      </c>
      <c r="K32" s="27">
        <v>1</v>
      </c>
      <c r="L32" s="165">
        <v>1</v>
      </c>
      <c r="M32" s="55" t="s">
        <v>155</v>
      </c>
      <c r="N32" s="55" t="s">
        <v>203</v>
      </c>
      <c r="O32" s="55" t="s">
        <v>155</v>
      </c>
    </row>
    <row r="33" spans="1:15">
      <c r="A33" s="88" t="s">
        <v>20</v>
      </c>
      <c r="B33" s="10" t="s">
        <v>128</v>
      </c>
      <c r="C33" s="11" t="s">
        <v>28</v>
      </c>
      <c r="D33" s="3" t="s">
        <v>46</v>
      </c>
      <c r="E33" s="3" t="s">
        <v>47</v>
      </c>
      <c r="F33" s="3">
        <v>48</v>
      </c>
      <c r="G33" s="3">
        <v>1</v>
      </c>
      <c r="H33" s="3">
        <v>0</v>
      </c>
      <c r="I33" s="3">
        <v>0</v>
      </c>
      <c r="J33" s="27" t="s">
        <v>496</v>
      </c>
      <c r="K33" s="27">
        <v>1</v>
      </c>
      <c r="L33" s="165">
        <v>1</v>
      </c>
      <c r="M33" s="55" t="s">
        <v>155</v>
      </c>
      <c r="N33" s="55" t="s">
        <v>203</v>
      </c>
      <c r="O33" s="55" t="s">
        <v>155</v>
      </c>
    </row>
    <row r="34" spans="1:15">
      <c r="A34" s="88" t="s">
        <v>20</v>
      </c>
      <c r="B34" s="10" t="s">
        <v>130</v>
      </c>
      <c r="C34" s="11" t="s">
        <v>28</v>
      </c>
      <c r="D34" s="3" t="s">
        <v>46</v>
      </c>
      <c r="E34" s="3" t="s">
        <v>47</v>
      </c>
      <c r="F34" s="3">
        <v>48</v>
      </c>
      <c r="G34" s="3">
        <v>1</v>
      </c>
      <c r="H34" s="3">
        <v>0</v>
      </c>
      <c r="I34" s="3">
        <v>0</v>
      </c>
      <c r="J34" s="27" t="s">
        <v>496</v>
      </c>
      <c r="K34" s="27">
        <v>1</v>
      </c>
      <c r="L34" s="165">
        <v>1</v>
      </c>
      <c r="M34" s="55" t="s">
        <v>155</v>
      </c>
      <c r="N34" s="55" t="s">
        <v>203</v>
      </c>
      <c r="O34" s="55" t="s">
        <v>155</v>
      </c>
    </row>
    <row r="35" spans="1:15">
      <c r="A35" s="88" t="s">
        <v>20</v>
      </c>
      <c r="B35" s="10" t="s">
        <v>132</v>
      </c>
      <c r="C35" s="11" t="s">
        <v>100</v>
      </c>
      <c r="D35" s="3" t="s">
        <v>46</v>
      </c>
      <c r="E35" s="3" t="s">
        <v>47</v>
      </c>
      <c r="F35" s="3">
        <v>48</v>
      </c>
      <c r="G35" s="3">
        <v>2</v>
      </c>
      <c r="H35" s="3">
        <v>0</v>
      </c>
      <c r="I35" s="3">
        <v>0</v>
      </c>
      <c r="J35" s="27" t="s">
        <v>496</v>
      </c>
      <c r="K35" s="27">
        <v>1</v>
      </c>
      <c r="L35" s="165">
        <v>2</v>
      </c>
      <c r="M35" s="55" t="s">
        <v>203</v>
      </c>
      <c r="N35" s="55" t="s">
        <v>203</v>
      </c>
      <c r="O35" s="55" t="s">
        <v>203</v>
      </c>
    </row>
    <row r="36" spans="1:15">
      <c r="A36" s="88" t="s">
        <v>20</v>
      </c>
      <c r="B36" s="10" t="s">
        <v>134</v>
      </c>
      <c r="C36" s="11" t="s">
        <v>50</v>
      </c>
      <c r="D36" s="3" t="s">
        <v>46</v>
      </c>
      <c r="E36" s="3" t="s">
        <v>47</v>
      </c>
      <c r="F36" s="3">
        <v>48</v>
      </c>
      <c r="G36" s="3">
        <v>4</v>
      </c>
      <c r="H36" s="3">
        <v>0</v>
      </c>
      <c r="I36" s="3">
        <v>0</v>
      </c>
      <c r="J36" s="27" t="s">
        <v>496</v>
      </c>
      <c r="K36" s="27">
        <v>1</v>
      </c>
      <c r="L36" s="165">
        <v>4</v>
      </c>
      <c r="M36" s="55" t="s">
        <v>155</v>
      </c>
      <c r="N36" s="55" t="s">
        <v>203</v>
      </c>
      <c r="O36" s="55" t="s">
        <v>203</v>
      </c>
    </row>
    <row r="37" spans="1:15">
      <c r="A37" s="42" t="s">
        <v>20</v>
      </c>
      <c r="B37" s="5" t="s">
        <v>137</v>
      </c>
      <c r="C37" s="6" t="s">
        <v>54</v>
      </c>
      <c r="D37" s="24" t="s">
        <v>46</v>
      </c>
      <c r="E37" s="24" t="s">
        <v>47</v>
      </c>
      <c r="F37" s="24">
        <v>48</v>
      </c>
      <c r="G37" s="24">
        <v>3</v>
      </c>
      <c r="H37" s="24">
        <v>0</v>
      </c>
      <c r="I37" s="24">
        <v>0</v>
      </c>
      <c r="J37" s="27" t="s">
        <v>496</v>
      </c>
      <c r="K37" s="27">
        <v>1</v>
      </c>
      <c r="L37" s="165">
        <v>3</v>
      </c>
      <c r="M37" s="72" t="s">
        <v>155</v>
      </c>
      <c r="N37" s="72" t="s">
        <v>203</v>
      </c>
      <c r="O37" s="72" t="s">
        <v>155</v>
      </c>
    </row>
    <row r="38" spans="1:15">
      <c r="A38" s="199" t="s">
        <v>20</v>
      </c>
      <c r="B38" s="74" t="s">
        <v>139</v>
      </c>
      <c r="C38" s="75" t="s">
        <v>100</v>
      </c>
      <c r="D38" s="79" t="s">
        <v>46</v>
      </c>
      <c r="E38" s="79" t="s">
        <v>47</v>
      </c>
      <c r="F38" s="79">
        <v>48</v>
      </c>
      <c r="G38" s="79">
        <v>1</v>
      </c>
      <c r="H38" s="79">
        <v>0</v>
      </c>
      <c r="I38" s="79">
        <v>0</v>
      </c>
      <c r="J38" s="102" t="s">
        <v>496</v>
      </c>
      <c r="K38" s="102">
        <v>1</v>
      </c>
      <c r="L38" s="102">
        <v>1</v>
      </c>
      <c r="M38" s="55" t="s">
        <v>203</v>
      </c>
      <c r="N38" s="55" t="s">
        <v>203</v>
      </c>
      <c r="O38" s="55" t="s">
        <v>155</v>
      </c>
    </row>
    <row r="39" spans="1:15">
      <c r="A39" s="199">
        <v>1</v>
      </c>
      <c r="B39" s="74" t="s">
        <v>558</v>
      </c>
      <c r="C39" s="75" t="s">
        <v>558</v>
      </c>
      <c r="D39" s="79" t="s">
        <v>46</v>
      </c>
      <c r="E39" s="79" t="s">
        <v>434</v>
      </c>
      <c r="F39" s="79">
        <v>20</v>
      </c>
      <c r="G39" s="79">
        <v>35</v>
      </c>
      <c r="H39" s="79">
        <v>0</v>
      </c>
      <c r="I39" s="79">
        <v>0</v>
      </c>
      <c r="J39" s="102" t="s">
        <v>496</v>
      </c>
      <c r="K39" s="102">
        <v>1</v>
      </c>
      <c r="L39" s="102">
        <v>35</v>
      </c>
      <c r="M39" s="55" t="s">
        <v>155</v>
      </c>
      <c r="N39" s="55" t="s">
        <v>203</v>
      </c>
      <c r="O39" s="55" t="s">
        <v>155</v>
      </c>
    </row>
    <row r="40" spans="1:15">
      <c r="A40" s="199">
        <v>1</v>
      </c>
      <c r="B40" s="74" t="s">
        <v>561</v>
      </c>
      <c r="C40" s="75" t="s">
        <v>558</v>
      </c>
      <c r="D40" s="79" t="s">
        <v>46</v>
      </c>
      <c r="E40" s="79" t="s">
        <v>47</v>
      </c>
      <c r="F40" s="79">
        <v>48</v>
      </c>
      <c r="G40" s="79">
        <v>1</v>
      </c>
      <c r="H40" s="79">
        <v>0</v>
      </c>
      <c r="I40" s="79">
        <v>0</v>
      </c>
      <c r="J40" s="102" t="s">
        <v>496</v>
      </c>
      <c r="K40" s="102">
        <v>1</v>
      </c>
      <c r="L40" s="102">
        <v>1</v>
      </c>
      <c r="M40" s="55" t="s">
        <v>203</v>
      </c>
      <c r="N40" s="55" t="s">
        <v>203</v>
      </c>
      <c r="O40" s="55" t="s">
        <v>203</v>
      </c>
    </row>
    <row r="41" spans="1:15">
      <c r="A41" s="199">
        <v>1</v>
      </c>
      <c r="B41" s="74" t="s">
        <v>564</v>
      </c>
      <c r="C41" s="75" t="s">
        <v>502</v>
      </c>
      <c r="D41" s="79" t="s">
        <v>46</v>
      </c>
      <c r="E41" s="79" t="s">
        <v>47</v>
      </c>
      <c r="F41" s="79">
        <v>48</v>
      </c>
      <c r="G41" s="79">
        <v>7</v>
      </c>
      <c r="H41" s="79">
        <v>0</v>
      </c>
      <c r="I41" s="79">
        <v>0</v>
      </c>
      <c r="J41" s="102" t="s">
        <v>496</v>
      </c>
      <c r="K41" s="102">
        <v>1</v>
      </c>
      <c r="L41" s="102">
        <v>7</v>
      </c>
      <c r="M41" s="55" t="s">
        <v>203</v>
      </c>
      <c r="N41" s="55" t="s">
        <v>203</v>
      </c>
      <c r="O41" s="55" t="s">
        <v>565</v>
      </c>
    </row>
    <row r="42" spans="1:15">
      <c r="A42" s="199">
        <v>1</v>
      </c>
      <c r="B42" s="74" t="s">
        <v>43</v>
      </c>
      <c r="C42" s="75" t="s">
        <v>44</v>
      </c>
      <c r="D42" s="79" t="s">
        <v>46</v>
      </c>
      <c r="E42" s="79" t="s">
        <v>47</v>
      </c>
      <c r="F42" s="79">
        <v>48</v>
      </c>
      <c r="G42" s="79">
        <v>2</v>
      </c>
      <c r="H42" s="79">
        <v>0</v>
      </c>
      <c r="I42" s="79">
        <v>0</v>
      </c>
      <c r="J42" s="102" t="s">
        <v>496</v>
      </c>
      <c r="K42" s="102">
        <v>1</v>
      </c>
      <c r="L42" s="102">
        <v>2</v>
      </c>
      <c r="M42" s="55" t="s">
        <v>203</v>
      </c>
      <c r="N42" s="55" t="s">
        <v>203</v>
      </c>
      <c r="O42" s="55" t="s">
        <v>155</v>
      </c>
    </row>
    <row r="43" spans="1:15">
      <c r="A43" s="199">
        <v>1</v>
      </c>
      <c r="B43" s="74" t="s">
        <v>566</v>
      </c>
      <c r="C43" s="75" t="s">
        <v>50</v>
      </c>
      <c r="D43" s="79" t="s">
        <v>46</v>
      </c>
      <c r="E43" s="79" t="s">
        <v>47</v>
      </c>
      <c r="F43" s="79">
        <v>48</v>
      </c>
      <c r="G43" s="79">
        <v>2</v>
      </c>
      <c r="H43" s="79">
        <v>0</v>
      </c>
      <c r="I43" s="79">
        <v>0</v>
      </c>
      <c r="J43" s="102" t="s">
        <v>496</v>
      </c>
      <c r="K43" s="102">
        <v>1</v>
      </c>
      <c r="L43" s="102">
        <v>2</v>
      </c>
      <c r="M43" s="55" t="s">
        <v>155</v>
      </c>
      <c r="N43" s="55" t="s">
        <v>203</v>
      </c>
      <c r="O43" s="55" t="s">
        <v>155</v>
      </c>
    </row>
    <row r="44" spans="1:15">
      <c r="A44" s="199">
        <v>1</v>
      </c>
      <c r="B44" s="74" t="s">
        <v>568</v>
      </c>
      <c r="C44" s="75" t="s">
        <v>54</v>
      </c>
      <c r="D44" s="79" t="s">
        <v>46</v>
      </c>
      <c r="E44" s="79" t="s">
        <v>47</v>
      </c>
      <c r="F44" s="79">
        <v>48</v>
      </c>
      <c r="G44" s="79">
        <v>1</v>
      </c>
      <c r="H44" s="79">
        <v>0</v>
      </c>
      <c r="I44" s="79">
        <v>0</v>
      </c>
      <c r="J44" s="102" t="s">
        <v>496</v>
      </c>
      <c r="K44" s="102">
        <v>1</v>
      </c>
      <c r="L44" s="102">
        <v>1</v>
      </c>
      <c r="M44" s="55" t="s">
        <v>203</v>
      </c>
      <c r="N44" s="55" t="s">
        <v>203</v>
      </c>
      <c r="O44" s="55" t="s">
        <v>203</v>
      </c>
    </row>
    <row r="45" spans="1:15">
      <c r="A45" s="199">
        <v>1</v>
      </c>
      <c r="B45" s="74" t="s">
        <v>569</v>
      </c>
      <c r="C45" s="75" t="s">
        <v>75</v>
      </c>
      <c r="D45" s="79" t="s">
        <v>46</v>
      </c>
      <c r="E45" s="79" t="s">
        <v>47</v>
      </c>
      <c r="F45" s="79">
        <v>48</v>
      </c>
      <c r="G45" s="79">
        <v>5</v>
      </c>
      <c r="H45" s="79">
        <v>0</v>
      </c>
      <c r="I45" s="79">
        <v>0</v>
      </c>
      <c r="J45" s="102" t="s">
        <v>496</v>
      </c>
      <c r="K45" s="102">
        <v>1</v>
      </c>
      <c r="L45" s="102">
        <v>5</v>
      </c>
      <c r="M45" s="55" t="s">
        <v>203</v>
      </c>
      <c r="N45" s="55" t="s">
        <v>203</v>
      </c>
      <c r="O45" s="55" t="s">
        <v>155</v>
      </c>
    </row>
    <row r="46" spans="1:15">
      <c r="A46" s="199">
        <v>1</v>
      </c>
      <c r="B46" s="74" t="s">
        <v>571</v>
      </c>
      <c r="C46" s="75" t="s">
        <v>572</v>
      </c>
      <c r="D46" s="79" t="s">
        <v>46</v>
      </c>
      <c r="E46" s="79" t="s">
        <v>47</v>
      </c>
      <c r="F46" s="79">
        <v>48</v>
      </c>
      <c r="G46" s="79">
        <v>5</v>
      </c>
      <c r="H46" s="79">
        <v>0</v>
      </c>
      <c r="I46" s="79">
        <v>0</v>
      </c>
      <c r="J46" s="102" t="s">
        <v>496</v>
      </c>
      <c r="K46" s="102">
        <v>1</v>
      </c>
      <c r="L46" s="102">
        <v>5</v>
      </c>
      <c r="M46" s="55" t="s">
        <v>155</v>
      </c>
      <c r="N46" s="55" t="s">
        <v>155</v>
      </c>
      <c r="O46" s="55" t="s">
        <v>155</v>
      </c>
    </row>
    <row r="47" spans="1:15">
      <c r="A47" s="199">
        <v>1</v>
      </c>
      <c r="B47" s="74" t="s">
        <v>224</v>
      </c>
      <c r="C47" s="75" t="s">
        <v>224</v>
      </c>
      <c r="D47" s="79" t="s">
        <v>46</v>
      </c>
      <c r="E47" s="79" t="s">
        <v>434</v>
      </c>
      <c r="F47" s="79">
        <v>20</v>
      </c>
      <c r="G47" s="79">
        <v>2</v>
      </c>
      <c r="H47" s="79">
        <v>0</v>
      </c>
      <c r="I47" s="79">
        <v>0</v>
      </c>
      <c r="J47" s="102" t="s">
        <v>496</v>
      </c>
      <c r="K47" s="102">
        <v>1</v>
      </c>
      <c r="L47" s="102">
        <v>2</v>
      </c>
      <c r="M47" s="55" t="s">
        <v>155</v>
      </c>
      <c r="N47" s="55" t="s">
        <v>203</v>
      </c>
      <c r="O47" s="55" t="s">
        <v>155</v>
      </c>
    </row>
    <row r="48" spans="1:15">
      <c r="A48" s="199">
        <v>1</v>
      </c>
      <c r="B48" s="74" t="s">
        <v>139</v>
      </c>
      <c r="C48" s="75" t="s">
        <v>100</v>
      </c>
      <c r="D48" s="79" t="s">
        <v>46</v>
      </c>
      <c r="E48" s="79" t="s">
        <v>434</v>
      </c>
      <c r="F48" s="79">
        <v>20</v>
      </c>
      <c r="G48" s="79">
        <v>2</v>
      </c>
      <c r="H48" s="79">
        <v>0</v>
      </c>
      <c r="I48" s="79">
        <v>0</v>
      </c>
      <c r="J48" s="102" t="s">
        <v>496</v>
      </c>
      <c r="K48" s="102">
        <v>1</v>
      </c>
      <c r="L48" s="102">
        <v>2</v>
      </c>
      <c r="M48" s="55" t="s">
        <v>203</v>
      </c>
      <c r="N48" s="55" t="s">
        <v>203</v>
      </c>
      <c r="O48" s="55" t="s">
        <v>155</v>
      </c>
    </row>
    <row r="49" spans="1:15">
      <c r="A49" s="199">
        <v>1</v>
      </c>
      <c r="B49" s="74" t="s">
        <v>576</v>
      </c>
      <c r="C49" s="75" t="s">
        <v>100</v>
      </c>
      <c r="D49" s="79" t="s">
        <v>46</v>
      </c>
      <c r="E49" s="79" t="s">
        <v>434</v>
      </c>
      <c r="F49" s="79">
        <v>20</v>
      </c>
      <c r="G49" s="79">
        <v>2</v>
      </c>
      <c r="H49" s="79">
        <v>0</v>
      </c>
      <c r="I49" s="79">
        <v>0</v>
      </c>
      <c r="J49" s="102" t="s">
        <v>496</v>
      </c>
      <c r="K49" s="102">
        <v>1</v>
      </c>
      <c r="L49" s="102">
        <v>2</v>
      </c>
      <c r="M49" s="55" t="s">
        <v>203</v>
      </c>
      <c r="N49" s="55" t="s">
        <v>203</v>
      </c>
      <c r="O49" s="55" t="s">
        <v>155</v>
      </c>
    </row>
    <row r="50" spans="1:15">
      <c r="A50" s="199">
        <v>1</v>
      </c>
      <c r="B50" s="74" t="s">
        <v>118</v>
      </c>
      <c r="C50" s="75" t="s">
        <v>54</v>
      </c>
      <c r="D50" s="79" t="s">
        <v>46</v>
      </c>
      <c r="E50" s="79" t="s">
        <v>47</v>
      </c>
      <c r="F50" s="79">
        <v>48</v>
      </c>
      <c r="G50" s="79">
        <v>2</v>
      </c>
      <c r="H50" s="79">
        <v>0</v>
      </c>
      <c r="I50" s="79">
        <v>0</v>
      </c>
      <c r="J50" s="102" t="s">
        <v>496</v>
      </c>
      <c r="K50" s="102">
        <v>1</v>
      </c>
      <c r="L50" s="102">
        <v>2</v>
      </c>
      <c r="M50" s="55" t="s">
        <v>203</v>
      </c>
      <c r="N50" s="55" t="s">
        <v>203</v>
      </c>
      <c r="O50" s="55" t="s">
        <v>155</v>
      </c>
    </row>
    <row r="51" spans="1:15">
      <c r="A51" s="199">
        <v>1</v>
      </c>
      <c r="B51" s="74" t="s">
        <v>119</v>
      </c>
      <c r="C51" s="75" t="s">
        <v>54</v>
      </c>
      <c r="D51" s="79" t="s">
        <v>46</v>
      </c>
      <c r="E51" s="79" t="s">
        <v>47</v>
      </c>
      <c r="F51" s="79">
        <v>48</v>
      </c>
      <c r="G51" s="79">
        <v>4</v>
      </c>
      <c r="H51" s="79">
        <v>0</v>
      </c>
      <c r="I51" s="79">
        <v>0</v>
      </c>
      <c r="J51" s="102" t="s">
        <v>496</v>
      </c>
      <c r="K51" s="102">
        <v>1</v>
      </c>
      <c r="L51" s="102">
        <v>4</v>
      </c>
      <c r="M51" s="55" t="s">
        <v>155</v>
      </c>
      <c r="N51" s="55" t="s">
        <v>155</v>
      </c>
      <c r="O51" s="55" t="s">
        <v>155</v>
      </c>
    </row>
    <row r="52" spans="1:15">
      <c r="A52" s="199">
        <v>1</v>
      </c>
      <c r="B52" s="74" t="s">
        <v>578</v>
      </c>
      <c r="C52" s="75" t="s">
        <v>28</v>
      </c>
      <c r="D52" s="79" t="s">
        <v>46</v>
      </c>
      <c r="E52" s="79" t="s">
        <v>434</v>
      </c>
      <c r="F52" s="79">
        <v>20</v>
      </c>
      <c r="G52" s="79">
        <v>2</v>
      </c>
      <c r="H52" s="79">
        <v>0</v>
      </c>
      <c r="I52" s="79">
        <v>0</v>
      </c>
      <c r="J52" s="102" t="s">
        <v>496</v>
      </c>
      <c r="K52" s="102">
        <v>1</v>
      </c>
      <c r="L52" s="102">
        <v>2</v>
      </c>
      <c r="M52" s="55" t="s">
        <v>155</v>
      </c>
      <c r="N52" s="55" t="s">
        <v>203</v>
      </c>
      <c r="O52" s="55" t="s">
        <v>155</v>
      </c>
    </row>
    <row r="53" spans="1:15">
      <c r="A53" s="199">
        <v>1</v>
      </c>
      <c r="B53" s="74" t="s">
        <v>130</v>
      </c>
      <c r="C53" s="75" t="s">
        <v>28</v>
      </c>
      <c r="D53" s="79"/>
      <c r="E53" s="79"/>
      <c r="F53" s="79"/>
      <c r="G53" s="79"/>
      <c r="H53" s="79"/>
      <c r="I53" s="79"/>
      <c r="J53" s="102"/>
      <c r="K53" s="102"/>
      <c r="L53" s="102"/>
      <c r="M53" s="55"/>
      <c r="N53" s="55"/>
      <c r="O53" s="55"/>
    </row>
    <row r="54" spans="1:15">
      <c r="A54" s="199">
        <v>1</v>
      </c>
      <c r="B54" s="74" t="s">
        <v>580</v>
      </c>
      <c r="C54" s="75" t="s">
        <v>28</v>
      </c>
      <c r="D54" s="79" t="s">
        <v>46</v>
      </c>
      <c r="E54" s="79" t="s">
        <v>434</v>
      </c>
      <c r="F54" s="79">
        <v>20</v>
      </c>
      <c r="G54" s="79">
        <v>2</v>
      </c>
      <c r="H54" s="79">
        <v>0</v>
      </c>
      <c r="I54" s="79">
        <v>0</v>
      </c>
      <c r="J54" s="102" t="s">
        <v>496</v>
      </c>
      <c r="K54" s="102">
        <v>1</v>
      </c>
      <c r="L54" s="102">
        <v>2</v>
      </c>
      <c r="M54" s="55" t="s">
        <v>155</v>
      </c>
      <c r="N54" s="55" t="s">
        <v>155</v>
      </c>
      <c r="O54" s="55" t="s">
        <v>155</v>
      </c>
    </row>
    <row r="55" spans="1:15">
      <c r="A55" s="199">
        <v>1</v>
      </c>
      <c r="B55" s="74" t="s">
        <v>318</v>
      </c>
      <c r="C55" s="75" t="s">
        <v>54</v>
      </c>
      <c r="D55" s="79" t="s">
        <v>46</v>
      </c>
      <c r="E55" s="79" t="s">
        <v>47</v>
      </c>
      <c r="F55" s="79">
        <v>48</v>
      </c>
      <c r="G55" s="79">
        <v>2</v>
      </c>
      <c r="H55" s="79">
        <v>0</v>
      </c>
      <c r="I55" s="79">
        <v>0</v>
      </c>
      <c r="J55" s="102" t="s">
        <v>496</v>
      </c>
      <c r="K55" s="102">
        <v>1</v>
      </c>
      <c r="L55" s="102">
        <v>2</v>
      </c>
      <c r="M55" s="55" t="s">
        <v>203</v>
      </c>
      <c r="N55" s="55" t="s">
        <v>203</v>
      </c>
      <c r="O55" s="55" t="s">
        <v>155</v>
      </c>
    </row>
    <row r="56" spans="1:15">
      <c r="A56" s="199">
        <v>1</v>
      </c>
      <c r="B56" s="74" t="s">
        <v>53</v>
      </c>
      <c r="C56" s="75" t="s">
        <v>44</v>
      </c>
      <c r="D56" s="79" t="s">
        <v>46</v>
      </c>
      <c r="E56" s="79" t="s">
        <v>47</v>
      </c>
      <c r="F56" s="79">
        <v>48</v>
      </c>
      <c r="G56" s="79">
        <v>14</v>
      </c>
      <c r="H56" s="79">
        <v>0</v>
      </c>
      <c r="I56" s="79">
        <v>0</v>
      </c>
      <c r="J56" s="102" t="s">
        <v>496</v>
      </c>
      <c r="K56" s="102">
        <v>1</v>
      </c>
      <c r="L56" s="102">
        <v>14</v>
      </c>
      <c r="M56" s="55" t="s">
        <v>155</v>
      </c>
      <c r="N56" s="55" t="s">
        <v>203</v>
      </c>
      <c r="O56" s="55" t="s">
        <v>155</v>
      </c>
    </row>
    <row r="57" spans="1:15">
      <c r="A57" s="199">
        <v>1</v>
      </c>
      <c r="B57" s="74" t="s">
        <v>578</v>
      </c>
      <c r="C57" s="75" t="s">
        <v>28</v>
      </c>
      <c r="D57" s="79" t="s">
        <v>46</v>
      </c>
      <c r="E57" s="79" t="s">
        <v>434</v>
      </c>
      <c r="F57" s="79">
        <v>20</v>
      </c>
      <c r="G57" s="79">
        <v>2</v>
      </c>
      <c r="H57" s="79">
        <v>0</v>
      </c>
      <c r="I57" s="79">
        <v>0</v>
      </c>
      <c r="J57" s="102" t="s">
        <v>496</v>
      </c>
      <c r="K57" s="102">
        <v>1</v>
      </c>
      <c r="L57" s="102">
        <v>2</v>
      </c>
      <c r="M57" s="55" t="s">
        <v>155</v>
      </c>
      <c r="N57" s="55" t="s">
        <v>203</v>
      </c>
      <c r="O57" s="55" t="s">
        <v>155</v>
      </c>
    </row>
    <row r="58" spans="1:15">
      <c r="A58" s="199">
        <v>1</v>
      </c>
      <c r="B58" s="74" t="s">
        <v>130</v>
      </c>
      <c r="C58" s="75" t="s">
        <v>28</v>
      </c>
      <c r="D58" s="79"/>
      <c r="E58" s="79"/>
      <c r="F58" s="79"/>
      <c r="G58" s="79"/>
      <c r="H58" s="79"/>
      <c r="I58" s="79"/>
      <c r="J58" s="102"/>
      <c r="K58" s="102"/>
      <c r="L58" s="102"/>
      <c r="M58" s="55"/>
      <c r="N58" s="55"/>
      <c r="O58" s="55"/>
    </row>
    <row r="59" spans="1:15">
      <c r="A59" s="199">
        <v>1</v>
      </c>
      <c r="B59" s="74" t="s">
        <v>580</v>
      </c>
      <c r="C59" s="75" t="s">
        <v>28</v>
      </c>
      <c r="D59" s="79" t="s">
        <v>46</v>
      </c>
      <c r="E59" s="79" t="s">
        <v>434</v>
      </c>
      <c r="F59" s="79">
        <v>20</v>
      </c>
      <c r="G59" s="79">
        <v>2</v>
      </c>
      <c r="H59" s="79">
        <v>0</v>
      </c>
      <c r="I59" s="79">
        <v>0</v>
      </c>
      <c r="J59" s="102" t="s">
        <v>496</v>
      </c>
      <c r="K59" s="102">
        <v>1</v>
      </c>
      <c r="L59" s="102">
        <v>2</v>
      </c>
      <c r="M59" s="55" t="s">
        <v>155</v>
      </c>
      <c r="N59" s="55" t="s">
        <v>155</v>
      </c>
      <c r="O59" s="55" t="s">
        <v>155</v>
      </c>
    </row>
    <row r="60" spans="1:15">
      <c r="A60" s="199">
        <v>1</v>
      </c>
      <c r="B60" s="74" t="s">
        <v>229</v>
      </c>
      <c r="C60" s="75" t="s">
        <v>54</v>
      </c>
      <c r="D60" s="79" t="s">
        <v>46</v>
      </c>
      <c r="E60" s="79" t="s">
        <v>47</v>
      </c>
      <c r="F60" s="79">
        <v>48</v>
      </c>
      <c r="G60" s="79">
        <v>3</v>
      </c>
      <c r="H60" s="79">
        <v>0</v>
      </c>
      <c r="I60" s="79">
        <v>0</v>
      </c>
      <c r="J60" s="102" t="s">
        <v>496</v>
      </c>
      <c r="K60" s="102">
        <v>1</v>
      </c>
      <c r="L60" s="102">
        <v>3</v>
      </c>
      <c r="M60" s="55" t="s">
        <v>155</v>
      </c>
      <c r="N60" s="55" t="s">
        <v>203</v>
      </c>
      <c r="O60" s="55" t="s">
        <v>155</v>
      </c>
    </row>
    <row r="61" spans="1:15">
      <c r="A61" s="85">
        <v>2</v>
      </c>
      <c r="B61" s="74" t="s">
        <v>150</v>
      </c>
      <c r="C61" s="75" t="s">
        <v>151</v>
      </c>
      <c r="D61" s="78" t="s">
        <v>46</v>
      </c>
      <c r="E61" s="80" t="s">
        <v>47</v>
      </c>
      <c r="F61" s="80">
        <v>48</v>
      </c>
      <c r="G61" s="80">
        <v>4</v>
      </c>
      <c r="H61" s="80">
        <v>0</v>
      </c>
      <c r="I61" s="80">
        <v>0</v>
      </c>
      <c r="J61" s="167" t="s">
        <v>496</v>
      </c>
      <c r="K61" s="167">
        <v>1</v>
      </c>
      <c r="L61" s="167">
        <v>4</v>
      </c>
      <c r="M61" s="55" t="s">
        <v>154</v>
      </c>
      <c r="N61" s="55" t="s">
        <v>154</v>
      </c>
      <c r="O61" s="55" t="s">
        <v>155</v>
      </c>
    </row>
    <row r="62" spans="1:15">
      <c r="A62" s="85">
        <v>2</v>
      </c>
      <c r="B62" s="74" t="s">
        <v>156</v>
      </c>
      <c r="C62" s="75" t="s">
        <v>157</v>
      </c>
      <c r="D62" s="78" t="s">
        <v>46</v>
      </c>
      <c r="E62" s="80" t="s">
        <v>47</v>
      </c>
      <c r="F62" s="80">
        <v>48</v>
      </c>
      <c r="G62" s="80">
        <v>2</v>
      </c>
      <c r="H62" s="80">
        <v>0</v>
      </c>
      <c r="I62" s="80">
        <v>0</v>
      </c>
      <c r="J62" s="167" t="s">
        <v>496</v>
      </c>
      <c r="K62" s="167">
        <v>1</v>
      </c>
      <c r="L62" s="167">
        <v>2</v>
      </c>
      <c r="M62" s="55" t="s">
        <v>154</v>
      </c>
      <c r="N62" s="55" t="s">
        <v>154</v>
      </c>
      <c r="O62" s="55" t="s">
        <v>155</v>
      </c>
    </row>
    <row r="63" spans="1:15">
      <c r="A63" s="85">
        <v>2</v>
      </c>
      <c r="B63" s="74" t="s">
        <v>159</v>
      </c>
      <c r="C63" s="75" t="s">
        <v>157</v>
      </c>
      <c r="D63" s="78" t="s">
        <v>46</v>
      </c>
      <c r="E63" s="80" t="s">
        <v>47</v>
      </c>
      <c r="F63" s="80">
        <v>48</v>
      </c>
      <c r="G63" s="80">
        <v>4</v>
      </c>
      <c r="H63" s="80">
        <v>0</v>
      </c>
      <c r="I63" s="80">
        <v>0</v>
      </c>
      <c r="J63" s="167" t="s">
        <v>496</v>
      </c>
      <c r="K63" s="167">
        <v>1</v>
      </c>
      <c r="L63" s="167">
        <v>4</v>
      </c>
      <c r="M63" s="55" t="s">
        <v>154</v>
      </c>
      <c r="N63" s="55" t="s">
        <v>154</v>
      </c>
      <c r="O63" s="55" t="s">
        <v>155</v>
      </c>
    </row>
    <row r="64" spans="1:15">
      <c r="A64" s="277">
        <v>2</v>
      </c>
      <c r="B64" s="278" t="s">
        <v>160</v>
      </c>
      <c r="C64" s="279" t="s">
        <v>157</v>
      </c>
      <c r="D64" s="78" t="s">
        <v>46</v>
      </c>
      <c r="E64" s="80" t="s">
        <v>47</v>
      </c>
      <c r="F64" s="80">
        <v>48</v>
      </c>
      <c r="G64" s="80">
        <v>11</v>
      </c>
      <c r="H64" s="80">
        <v>0</v>
      </c>
      <c r="I64" s="80">
        <v>0</v>
      </c>
      <c r="J64" s="167" t="s">
        <v>496</v>
      </c>
      <c r="K64" s="167">
        <v>1</v>
      </c>
      <c r="L64" s="167">
        <v>11</v>
      </c>
      <c r="M64" s="266" t="s">
        <v>154</v>
      </c>
      <c r="N64" s="266" t="s">
        <v>154</v>
      </c>
      <c r="O64" s="266" t="s">
        <v>155</v>
      </c>
    </row>
    <row r="65" spans="1:15">
      <c r="A65" s="277"/>
      <c r="B65" s="278"/>
      <c r="C65" s="279"/>
      <c r="D65" s="78" t="s">
        <v>46</v>
      </c>
      <c r="E65" s="79" t="s">
        <v>162</v>
      </c>
      <c r="F65" s="80">
        <v>20</v>
      </c>
      <c r="G65" s="80">
        <v>1</v>
      </c>
      <c r="H65" s="80">
        <v>0</v>
      </c>
      <c r="I65" s="80">
        <v>0</v>
      </c>
      <c r="J65" s="102" t="s">
        <v>497</v>
      </c>
      <c r="K65" s="167">
        <v>1</v>
      </c>
      <c r="L65" s="167">
        <v>1</v>
      </c>
      <c r="M65" s="273"/>
      <c r="N65" s="273"/>
      <c r="O65" s="273"/>
    </row>
    <row r="66" spans="1:15">
      <c r="A66" s="85">
        <v>2</v>
      </c>
      <c r="B66" s="74" t="s">
        <v>163</v>
      </c>
      <c r="C66" s="75" t="s">
        <v>157</v>
      </c>
      <c r="D66" s="78" t="s">
        <v>46</v>
      </c>
      <c r="E66" s="80" t="s">
        <v>47</v>
      </c>
      <c r="F66" s="80">
        <v>48</v>
      </c>
      <c r="G66" s="80">
        <v>4</v>
      </c>
      <c r="H66" s="80">
        <v>0</v>
      </c>
      <c r="I66" s="80">
        <v>0</v>
      </c>
      <c r="J66" s="167" t="s">
        <v>496</v>
      </c>
      <c r="K66" s="167">
        <v>1</v>
      </c>
      <c r="L66" s="167">
        <v>4</v>
      </c>
      <c r="M66" s="55" t="s">
        <v>155</v>
      </c>
      <c r="N66" s="55" t="s">
        <v>154</v>
      </c>
      <c r="O66" s="55" t="s">
        <v>155</v>
      </c>
    </row>
    <row r="67" spans="1:15">
      <c r="A67" s="85">
        <v>2</v>
      </c>
      <c r="B67" s="74" t="s">
        <v>165</v>
      </c>
      <c r="C67" s="75" t="s">
        <v>166</v>
      </c>
      <c r="D67" s="78" t="s">
        <v>46</v>
      </c>
      <c r="E67" s="79" t="s">
        <v>162</v>
      </c>
      <c r="F67" s="80">
        <v>20</v>
      </c>
      <c r="G67" s="80">
        <v>1</v>
      </c>
      <c r="H67" s="80">
        <v>0</v>
      </c>
      <c r="I67" s="80">
        <v>0</v>
      </c>
      <c r="J67" s="102" t="s">
        <v>497</v>
      </c>
      <c r="K67" s="167">
        <v>1</v>
      </c>
      <c r="L67" s="167">
        <v>1</v>
      </c>
      <c r="M67" s="55" t="s">
        <v>154</v>
      </c>
      <c r="N67" s="55" t="s">
        <v>154</v>
      </c>
      <c r="O67" s="55" t="s">
        <v>167</v>
      </c>
    </row>
    <row r="68" spans="1:15">
      <c r="A68" s="85">
        <v>2</v>
      </c>
      <c r="B68" s="74" t="s">
        <v>168</v>
      </c>
      <c r="C68" s="75" t="s">
        <v>151</v>
      </c>
      <c r="D68" s="78" t="s">
        <v>46</v>
      </c>
      <c r="E68" s="80" t="s">
        <v>47</v>
      </c>
      <c r="F68" s="80">
        <v>48</v>
      </c>
      <c r="G68" s="80">
        <v>3</v>
      </c>
      <c r="H68" s="80">
        <v>0</v>
      </c>
      <c r="I68" s="80">
        <v>0</v>
      </c>
      <c r="J68" s="167" t="s">
        <v>496</v>
      </c>
      <c r="K68" s="167">
        <v>1</v>
      </c>
      <c r="L68" s="167">
        <v>3</v>
      </c>
      <c r="M68" s="55" t="s">
        <v>155</v>
      </c>
      <c r="N68" s="55" t="s">
        <v>155</v>
      </c>
      <c r="O68" s="55" t="s">
        <v>167</v>
      </c>
    </row>
    <row r="69" spans="1:15">
      <c r="A69" s="85">
        <v>2</v>
      </c>
      <c r="B69" s="74" t="s">
        <v>170</v>
      </c>
      <c r="C69" s="75" t="s">
        <v>166</v>
      </c>
      <c r="D69" s="78" t="s">
        <v>46</v>
      </c>
      <c r="E69" s="79" t="s">
        <v>162</v>
      </c>
      <c r="F69" s="80">
        <v>20</v>
      </c>
      <c r="G69" s="80">
        <v>1</v>
      </c>
      <c r="H69" s="80">
        <v>0</v>
      </c>
      <c r="I69" s="80">
        <v>0</v>
      </c>
      <c r="J69" s="102" t="s">
        <v>497</v>
      </c>
      <c r="K69" s="167">
        <v>1</v>
      </c>
      <c r="L69" s="167">
        <v>1</v>
      </c>
      <c r="M69" s="55" t="s">
        <v>155</v>
      </c>
      <c r="N69" s="55" t="s">
        <v>155</v>
      </c>
      <c r="O69" s="55" t="s">
        <v>155</v>
      </c>
    </row>
    <row r="70" spans="1:15">
      <c r="A70" s="85">
        <v>2</v>
      </c>
      <c r="B70" s="74" t="s">
        <v>171</v>
      </c>
      <c r="C70" s="75" t="s">
        <v>172</v>
      </c>
      <c r="D70" s="78" t="s">
        <v>46</v>
      </c>
      <c r="E70" s="80" t="s">
        <v>47</v>
      </c>
      <c r="F70" s="80">
        <v>48</v>
      </c>
      <c r="G70" s="80">
        <v>8</v>
      </c>
      <c r="H70" s="80">
        <v>0</v>
      </c>
      <c r="I70" s="80">
        <v>0</v>
      </c>
      <c r="J70" s="167" t="s">
        <v>496</v>
      </c>
      <c r="K70" s="167">
        <v>1</v>
      </c>
      <c r="L70" s="167">
        <v>8</v>
      </c>
      <c r="M70" s="55" t="s">
        <v>154</v>
      </c>
      <c r="N70" s="55" t="s">
        <v>154</v>
      </c>
      <c r="O70" s="55" t="s">
        <v>167</v>
      </c>
    </row>
    <row r="71" spans="1:15">
      <c r="A71" s="85">
        <v>2</v>
      </c>
      <c r="B71" s="74" t="s">
        <v>173</v>
      </c>
      <c r="C71" s="75" t="s">
        <v>151</v>
      </c>
      <c r="D71" s="78" t="s">
        <v>46</v>
      </c>
      <c r="E71" s="80" t="s">
        <v>47</v>
      </c>
      <c r="F71" s="80">
        <v>48</v>
      </c>
      <c r="G71" s="80">
        <v>9</v>
      </c>
      <c r="H71" s="80">
        <v>0</v>
      </c>
      <c r="I71" s="80">
        <v>0</v>
      </c>
      <c r="J71" s="167" t="s">
        <v>496</v>
      </c>
      <c r="K71" s="167">
        <v>1</v>
      </c>
      <c r="L71" s="167">
        <v>9</v>
      </c>
      <c r="M71" s="55" t="s">
        <v>167</v>
      </c>
      <c r="N71" s="55" t="s">
        <v>155</v>
      </c>
      <c r="O71" s="55" t="s">
        <v>155</v>
      </c>
    </row>
    <row r="72" spans="1:15">
      <c r="A72" s="85">
        <v>2</v>
      </c>
      <c r="B72" s="74" t="s">
        <v>175</v>
      </c>
      <c r="C72" s="75" t="s">
        <v>151</v>
      </c>
      <c r="D72" s="78" t="s">
        <v>46</v>
      </c>
      <c r="E72" s="80" t="s">
        <v>47</v>
      </c>
      <c r="F72" s="80">
        <v>48</v>
      </c>
      <c r="G72" s="80">
        <v>3</v>
      </c>
      <c r="H72" s="80">
        <v>0</v>
      </c>
      <c r="I72" s="80">
        <v>0</v>
      </c>
      <c r="J72" s="167" t="s">
        <v>496</v>
      </c>
      <c r="K72" s="167">
        <v>1</v>
      </c>
      <c r="L72" s="167">
        <v>3</v>
      </c>
      <c r="M72" s="55" t="s">
        <v>155</v>
      </c>
      <c r="N72" s="55" t="s">
        <v>155</v>
      </c>
      <c r="O72" s="55" t="s">
        <v>167</v>
      </c>
    </row>
    <row r="73" spans="1:15">
      <c r="A73" s="85">
        <v>2</v>
      </c>
      <c r="B73" s="74" t="s">
        <v>176</v>
      </c>
      <c r="C73" s="75" t="s">
        <v>166</v>
      </c>
      <c r="D73" s="78" t="s">
        <v>46</v>
      </c>
      <c r="E73" s="79" t="s">
        <v>162</v>
      </c>
      <c r="F73" s="80">
        <v>20</v>
      </c>
      <c r="G73" s="80">
        <v>1</v>
      </c>
      <c r="H73" s="80">
        <v>0</v>
      </c>
      <c r="I73" s="80">
        <v>0</v>
      </c>
      <c r="J73" s="102" t="s">
        <v>497</v>
      </c>
      <c r="K73" s="167">
        <v>1</v>
      </c>
      <c r="L73" s="167">
        <v>1</v>
      </c>
      <c r="M73" s="55" t="s">
        <v>155</v>
      </c>
      <c r="N73" s="55" t="s">
        <v>155</v>
      </c>
      <c r="O73" s="55" t="s">
        <v>155</v>
      </c>
    </row>
    <row r="74" spans="1:15">
      <c r="A74" s="85">
        <v>2</v>
      </c>
      <c r="B74" s="74" t="s">
        <v>177</v>
      </c>
      <c r="C74" s="75" t="s">
        <v>151</v>
      </c>
      <c r="D74" s="78" t="s">
        <v>46</v>
      </c>
      <c r="E74" s="80" t="s">
        <v>47</v>
      </c>
      <c r="F74" s="80">
        <v>48</v>
      </c>
      <c r="G74" s="80">
        <v>2</v>
      </c>
      <c r="H74" s="80">
        <v>0</v>
      </c>
      <c r="I74" s="80">
        <v>0</v>
      </c>
      <c r="J74" s="167" t="s">
        <v>496</v>
      </c>
      <c r="K74" s="167">
        <v>1</v>
      </c>
      <c r="L74" s="167">
        <v>2</v>
      </c>
      <c r="M74" s="55" t="s">
        <v>155</v>
      </c>
      <c r="N74" s="55" t="s">
        <v>155</v>
      </c>
      <c r="O74" s="55" t="s">
        <v>167</v>
      </c>
    </row>
    <row r="75" spans="1:15">
      <c r="A75" s="85">
        <v>2</v>
      </c>
      <c r="B75" s="74" t="s">
        <v>179</v>
      </c>
      <c r="C75" s="75" t="s">
        <v>166</v>
      </c>
      <c r="D75" s="78" t="s">
        <v>46</v>
      </c>
      <c r="E75" s="79" t="s">
        <v>162</v>
      </c>
      <c r="F75" s="80">
        <v>20</v>
      </c>
      <c r="G75" s="80">
        <v>1</v>
      </c>
      <c r="H75" s="80">
        <v>0</v>
      </c>
      <c r="I75" s="80">
        <v>0</v>
      </c>
      <c r="J75" s="102" t="s">
        <v>497</v>
      </c>
      <c r="K75" s="167">
        <v>1</v>
      </c>
      <c r="L75" s="167">
        <v>1</v>
      </c>
      <c r="M75" s="55" t="s">
        <v>155</v>
      </c>
      <c r="N75" s="55" t="s">
        <v>155</v>
      </c>
      <c r="O75" s="55" t="s">
        <v>155</v>
      </c>
    </row>
    <row r="76" spans="1:15">
      <c r="A76" s="85">
        <v>2</v>
      </c>
      <c r="B76" s="74" t="s">
        <v>180</v>
      </c>
      <c r="C76" s="75" t="s">
        <v>151</v>
      </c>
      <c r="D76" s="78" t="s">
        <v>46</v>
      </c>
      <c r="E76" s="79" t="s">
        <v>47</v>
      </c>
      <c r="F76" s="80">
        <v>48</v>
      </c>
      <c r="G76" s="80">
        <v>6</v>
      </c>
      <c r="H76" s="80">
        <v>0</v>
      </c>
      <c r="I76" s="80">
        <v>0</v>
      </c>
      <c r="J76" s="102" t="s">
        <v>498</v>
      </c>
      <c r="K76" s="167">
        <v>1</v>
      </c>
      <c r="L76" s="167">
        <v>6</v>
      </c>
      <c r="M76" s="55" t="s">
        <v>155</v>
      </c>
      <c r="N76" s="55" t="s">
        <v>154</v>
      </c>
      <c r="O76" s="55" t="s">
        <v>155</v>
      </c>
    </row>
    <row r="77" spans="1:15">
      <c r="A77" s="85">
        <v>2</v>
      </c>
      <c r="B77" s="74" t="s">
        <v>182</v>
      </c>
      <c r="C77" s="75" t="s">
        <v>151</v>
      </c>
      <c r="D77" s="78" t="s">
        <v>46</v>
      </c>
      <c r="E77" s="79" t="s">
        <v>183</v>
      </c>
      <c r="F77" s="80">
        <v>48</v>
      </c>
      <c r="G77" s="80">
        <v>2</v>
      </c>
      <c r="H77" s="80">
        <v>0</v>
      </c>
      <c r="I77" s="80">
        <v>0</v>
      </c>
      <c r="J77" s="102" t="s">
        <v>498</v>
      </c>
      <c r="K77" s="167">
        <v>1</v>
      </c>
      <c r="L77" s="167">
        <v>2</v>
      </c>
      <c r="M77" s="55" t="s">
        <v>154</v>
      </c>
      <c r="N77" s="55" t="s">
        <v>154</v>
      </c>
      <c r="O77" s="55" t="s">
        <v>155</v>
      </c>
    </row>
    <row r="78" spans="1:15">
      <c r="A78" s="85">
        <v>2</v>
      </c>
      <c r="B78" s="74" t="s">
        <v>184</v>
      </c>
      <c r="C78" s="75" t="s">
        <v>151</v>
      </c>
      <c r="D78" s="78" t="s">
        <v>46</v>
      </c>
      <c r="E78" s="79" t="s">
        <v>183</v>
      </c>
      <c r="F78" s="80">
        <v>48</v>
      </c>
      <c r="G78" s="80">
        <v>3</v>
      </c>
      <c r="H78" s="80">
        <v>0</v>
      </c>
      <c r="I78" s="80">
        <v>0</v>
      </c>
      <c r="J78" s="102" t="s">
        <v>498</v>
      </c>
      <c r="K78" s="167">
        <v>1</v>
      </c>
      <c r="L78" s="167">
        <v>3</v>
      </c>
      <c r="M78" s="55" t="s">
        <v>154</v>
      </c>
      <c r="N78" s="55" t="s">
        <v>154</v>
      </c>
      <c r="O78" s="55" t="s">
        <v>155</v>
      </c>
    </row>
    <row r="79" spans="1:15">
      <c r="A79" s="85">
        <v>2</v>
      </c>
      <c r="B79" s="74" t="s">
        <v>185</v>
      </c>
      <c r="C79" s="75" t="s">
        <v>151</v>
      </c>
      <c r="D79" s="78" t="s">
        <v>46</v>
      </c>
      <c r="E79" s="79" t="s">
        <v>183</v>
      </c>
      <c r="F79" s="80">
        <v>48</v>
      </c>
      <c r="G79" s="80">
        <v>6</v>
      </c>
      <c r="H79" s="80">
        <v>0</v>
      </c>
      <c r="I79" s="80">
        <v>0</v>
      </c>
      <c r="J79" s="102" t="s">
        <v>498</v>
      </c>
      <c r="K79" s="167">
        <v>1</v>
      </c>
      <c r="L79" s="167">
        <v>6</v>
      </c>
      <c r="M79" s="55" t="s">
        <v>155</v>
      </c>
      <c r="N79" s="55" t="s">
        <v>154</v>
      </c>
      <c r="O79" s="55" t="s">
        <v>167</v>
      </c>
    </row>
    <row r="80" spans="1:15">
      <c r="A80" s="85">
        <v>2</v>
      </c>
      <c r="B80" s="74" t="s">
        <v>187</v>
      </c>
      <c r="C80" s="75" t="s">
        <v>151</v>
      </c>
      <c r="D80" s="78" t="s">
        <v>46</v>
      </c>
      <c r="E80" s="79" t="s">
        <v>183</v>
      </c>
      <c r="F80" s="80">
        <v>48</v>
      </c>
      <c r="G80" s="80">
        <v>10</v>
      </c>
      <c r="H80" s="80">
        <v>0</v>
      </c>
      <c r="I80" s="80">
        <v>0</v>
      </c>
      <c r="J80" s="102" t="s">
        <v>498</v>
      </c>
      <c r="K80" s="167">
        <v>1</v>
      </c>
      <c r="L80" s="167">
        <v>10</v>
      </c>
      <c r="M80" s="55" t="s">
        <v>167</v>
      </c>
      <c r="N80" s="55" t="s">
        <v>154</v>
      </c>
      <c r="O80" s="55" t="s">
        <v>167</v>
      </c>
    </row>
    <row r="81" spans="1:15">
      <c r="A81" s="85">
        <v>2</v>
      </c>
      <c r="B81" s="74" t="s">
        <v>189</v>
      </c>
      <c r="C81" s="75" t="s">
        <v>151</v>
      </c>
      <c r="D81" s="78" t="s">
        <v>46</v>
      </c>
      <c r="E81" s="79" t="s">
        <v>183</v>
      </c>
      <c r="F81" s="80">
        <v>48</v>
      </c>
      <c r="G81" s="80">
        <v>2</v>
      </c>
      <c r="H81" s="80">
        <v>0</v>
      </c>
      <c r="I81" s="80">
        <v>0</v>
      </c>
      <c r="J81" s="102" t="s">
        <v>498</v>
      </c>
      <c r="K81" s="167">
        <v>1</v>
      </c>
      <c r="L81" s="167">
        <v>2</v>
      </c>
      <c r="M81" s="55" t="s">
        <v>154</v>
      </c>
      <c r="N81" s="55" t="s">
        <v>154</v>
      </c>
      <c r="O81" s="55" t="s">
        <v>167</v>
      </c>
    </row>
    <row r="82" spans="1:15">
      <c r="A82" s="85">
        <v>2</v>
      </c>
      <c r="B82" s="74" t="s">
        <v>191</v>
      </c>
      <c r="C82" s="75" t="s">
        <v>151</v>
      </c>
      <c r="D82" s="78" t="s">
        <v>46</v>
      </c>
      <c r="E82" s="79" t="s">
        <v>183</v>
      </c>
      <c r="F82" s="80">
        <v>48</v>
      </c>
      <c r="G82" s="80">
        <v>4</v>
      </c>
      <c r="H82" s="80">
        <v>0</v>
      </c>
      <c r="I82" s="80">
        <v>0</v>
      </c>
      <c r="J82" s="102" t="s">
        <v>498</v>
      </c>
      <c r="K82" s="167">
        <v>1</v>
      </c>
      <c r="L82" s="167">
        <v>4</v>
      </c>
      <c r="M82" s="55" t="s">
        <v>154</v>
      </c>
      <c r="N82" s="55" t="s">
        <v>154</v>
      </c>
      <c r="O82" s="55" t="s">
        <v>167</v>
      </c>
    </row>
    <row r="83" spans="1:15">
      <c r="A83" s="85">
        <v>2</v>
      </c>
      <c r="B83" s="74" t="s">
        <v>193</v>
      </c>
      <c r="C83" s="75" t="s">
        <v>151</v>
      </c>
      <c r="D83" s="78" t="s">
        <v>46</v>
      </c>
      <c r="E83" s="79" t="s">
        <v>183</v>
      </c>
      <c r="F83" s="80">
        <v>48</v>
      </c>
      <c r="G83" s="80">
        <v>4</v>
      </c>
      <c r="H83" s="80">
        <v>0</v>
      </c>
      <c r="I83" s="80">
        <v>0</v>
      </c>
      <c r="J83" s="102" t="s">
        <v>498</v>
      </c>
      <c r="K83" s="167">
        <v>1</v>
      </c>
      <c r="L83" s="167">
        <v>4</v>
      </c>
      <c r="M83" s="55" t="s">
        <v>167</v>
      </c>
      <c r="N83" s="55" t="s">
        <v>154</v>
      </c>
      <c r="O83" s="55" t="s">
        <v>167</v>
      </c>
    </row>
    <row r="84" spans="1:15">
      <c r="A84" s="85">
        <v>2</v>
      </c>
      <c r="B84" s="74" t="s">
        <v>194</v>
      </c>
      <c r="C84" s="75" t="s">
        <v>166</v>
      </c>
      <c r="D84" s="78" t="s">
        <v>46</v>
      </c>
      <c r="E84" s="79" t="s">
        <v>162</v>
      </c>
      <c r="F84" s="80">
        <v>20</v>
      </c>
      <c r="G84" s="80">
        <v>1</v>
      </c>
      <c r="H84" s="80">
        <v>0</v>
      </c>
      <c r="I84" s="80">
        <v>0</v>
      </c>
      <c r="J84" s="102" t="s">
        <v>497</v>
      </c>
      <c r="K84" s="167">
        <v>1</v>
      </c>
      <c r="L84" s="167">
        <v>1</v>
      </c>
      <c r="M84" s="55" t="s">
        <v>167</v>
      </c>
      <c r="N84" s="55" t="s">
        <v>167</v>
      </c>
      <c r="O84" s="55" t="s">
        <v>167</v>
      </c>
    </row>
    <row r="85" spans="1:15">
      <c r="A85" s="85">
        <v>2</v>
      </c>
      <c r="B85" s="74" t="s">
        <v>195</v>
      </c>
      <c r="C85" s="75" t="s">
        <v>151</v>
      </c>
      <c r="D85" s="78" t="s">
        <v>46</v>
      </c>
      <c r="E85" s="79" t="s">
        <v>183</v>
      </c>
      <c r="F85" s="80">
        <v>48</v>
      </c>
      <c r="G85" s="80">
        <v>4</v>
      </c>
      <c r="H85" s="80">
        <v>0</v>
      </c>
      <c r="I85" s="80">
        <v>0</v>
      </c>
      <c r="J85" s="102" t="s">
        <v>498</v>
      </c>
      <c r="K85" s="167">
        <v>1</v>
      </c>
      <c r="L85" s="167">
        <v>4</v>
      </c>
      <c r="M85" s="55" t="s">
        <v>167</v>
      </c>
      <c r="N85" s="55" t="s">
        <v>154</v>
      </c>
      <c r="O85" s="55" t="s">
        <v>167</v>
      </c>
    </row>
    <row r="86" spans="1:15">
      <c r="A86" s="85">
        <v>2</v>
      </c>
      <c r="B86" s="74" t="s">
        <v>196</v>
      </c>
      <c r="C86" s="75" t="s">
        <v>166</v>
      </c>
      <c r="D86" s="78" t="s">
        <v>46</v>
      </c>
      <c r="E86" s="79" t="s">
        <v>162</v>
      </c>
      <c r="F86" s="80">
        <v>20</v>
      </c>
      <c r="G86" s="80">
        <v>1</v>
      </c>
      <c r="H86" s="80">
        <v>0</v>
      </c>
      <c r="I86" s="80">
        <v>0</v>
      </c>
      <c r="J86" s="102" t="s">
        <v>497</v>
      </c>
      <c r="K86" s="167">
        <v>1</v>
      </c>
      <c r="L86" s="167">
        <v>1</v>
      </c>
      <c r="M86" s="55" t="s">
        <v>167</v>
      </c>
      <c r="N86" s="55" t="s">
        <v>167</v>
      </c>
      <c r="O86" s="55" t="s">
        <v>167</v>
      </c>
    </row>
    <row r="87" spans="1:15">
      <c r="A87" s="85">
        <v>2</v>
      </c>
      <c r="B87" s="74" t="s">
        <v>197</v>
      </c>
      <c r="C87" s="75" t="s">
        <v>151</v>
      </c>
      <c r="D87" s="78" t="s">
        <v>46</v>
      </c>
      <c r="E87" s="79" t="s">
        <v>183</v>
      </c>
      <c r="F87" s="80">
        <v>48</v>
      </c>
      <c r="G87" s="80">
        <v>13</v>
      </c>
      <c r="H87" s="80">
        <v>0</v>
      </c>
      <c r="I87" s="80">
        <v>0</v>
      </c>
      <c r="J87" s="102" t="s">
        <v>498</v>
      </c>
      <c r="K87" s="167">
        <v>1</v>
      </c>
      <c r="L87" s="167">
        <v>13</v>
      </c>
      <c r="M87" s="55" t="s">
        <v>154</v>
      </c>
      <c r="N87" s="55" t="s">
        <v>154</v>
      </c>
      <c r="O87" s="55" t="s">
        <v>155</v>
      </c>
    </row>
    <row r="88" spans="1:15">
      <c r="A88" s="85">
        <v>2</v>
      </c>
      <c r="B88" s="74" t="s">
        <v>199</v>
      </c>
      <c r="C88" s="75" t="s">
        <v>151</v>
      </c>
      <c r="D88" s="78" t="s">
        <v>46</v>
      </c>
      <c r="E88" s="79" t="s">
        <v>183</v>
      </c>
      <c r="F88" s="80">
        <v>48</v>
      </c>
      <c r="G88" s="80">
        <v>4</v>
      </c>
      <c r="H88" s="80">
        <v>0</v>
      </c>
      <c r="I88" s="80">
        <v>0</v>
      </c>
      <c r="J88" s="102" t="s">
        <v>498</v>
      </c>
      <c r="K88" s="167">
        <v>1</v>
      </c>
      <c r="L88" s="167">
        <v>4</v>
      </c>
      <c r="M88" s="55" t="s">
        <v>154</v>
      </c>
      <c r="N88" s="55" t="s">
        <v>154</v>
      </c>
      <c r="O88" s="55" t="s">
        <v>155</v>
      </c>
    </row>
    <row r="89" spans="1:15">
      <c r="A89" s="85">
        <v>2</v>
      </c>
      <c r="B89" s="74" t="s">
        <v>201</v>
      </c>
      <c r="C89" s="75" t="s">
        <v>151</v>
      </c>
      <c r="D89" s="78" t="s">
        <v>46</v>
      </c>
      <c r="E89" s="79" t="s">
        <v>183</v>
      </c>
      <c r="F89" s="80">
        <v>48</v>
      </c>
      <c r="G89" s="80">
        <v>3</v>
      </c>
      <c r="H89" s="80">
        <v>0</v>
      </c>
      <c r="I89" s="80">
        <v>0</v>
      </c>
      <c r="J89" s="102" t="s">
        <v>498</v>
      </c>
      <c r="K89" s="167">
        <v>1</v>
      </c>
      <c r="L89" s="167">
        <v>3</v>
      </c>
      <c r="M89" s="55" t="s">
        <v>203</v>
      </c>
      <c r="N89" s="55" t="s">
        <v>154</v>
      </c>
      <c r="O89" s="55" t="s">
        <v>155</v>
      </c>
    </row>
    <row r="90" spans="1:15">
      <c r="A90" s="85">
        <v>2</v>
      </c>
      <c r="B90" s="74" t="s">
        <v>204</v>
      </c>
      <c r="C90" s="75" t="s">
        <v>151</v>
      </c>
      <c r="D90" s="78" t="s">
        <v>46</v>
      </c>
      <c r="E90" s="79" t="s">
        <v>183</v>
      </c>
      <c r="F90" s="80">
        <v>48</v>
      </c>
      <c r="G90" s="80">
        <v>2</v>
      </c>
      <c r="H90" s="80">
        <v>0</v>
      </c>
      <c r="I90" s="80">
        <v>0</v>
      </c>
      <c r="J90" s="102" t="s">
        <v>498</v>
      </c>
      <c r="K90" s="167">
        <v>1</v>
      </c>
      <c r="L90" s="167">
        <v>2</v>
      </c>
      <c r="M90" s="55" t="s">
        <v>203</v>
      </c>
      <c r="N90" s="55" t="s">
        <v>154</v>
      </c>
      <c r="O90" s="55" t="s">
        <v>155</v>
      </c>
    </row>
    <row r="91" spans="1:15">
      <c r="A91" s="85">
        <v>2</v>
      </c>
      <c r="B91" s="74" t="s">
        <v>205</v>
      </c>
      <c r="C91" s="75" t="s">
        <v>151</v>
      </c>
      <c r="D91" s="78" t="s">
        <v>46</v>
      </c>
      <c r="E91" s="79" t="s">
        <v>183</v>
      </c>
      <c r="F91" s="80">
        <v>48</v>
      </c>
      <c r="G91" s="80">
        <v>2</v>
      </c>
      <c r="H91" s="80">
        <v>0</v>
      </c>
      <c r="I91" s="80">
        <v>0</v>
      </c>
      <c r="J91" s="102" t="s">
        <v>498</v>
      </c>
      <c r="K91" s="167">
        <v>1</v>
      </c>
      <c r="L91" s="167">
        <v>2</v>
      </c>
      <c r="M91" s="55" t="s">
        <v>167</v>
      </c>
      <c r="N91" s="55" t="s">
        <v>155</v>
      </c>
      <c r="O91" s="55" t="s">
        <v>167</v>
      </c>
    </row>
    <row r="92" spans="1:15">
      <c r="A92" s="85">
        <v>2</v>
      </c>
      <c r="B92" s="74" t="s">
        <v>207</v>
      </c>
      <c r="C92" s="75" t="s">
        <v>166</v>
      </c>
      <c r="D92" s="78" t="s">
        <v>46</v>
      </c>
      <c r="E92" s="79" t="s">
        <v>162</v>
      </c>
      <c r="F92" s="80">
        <v>20</v>
      </c>
      <c r="G92" s="80">
        <v>1</v>
      </c>
      <c r="H92" s="80">
        <v>0</v>
      </c>
      <c r="I92" s="80">
        <v>0</v>
      </c>
      <c r="J92" s="102" t="s">
        <v>497</v>
      </c>
      <c r="K92" s="167">
        <v>1</v>
      </c>
      <c r="L92" s="167">
        <v>1</v>
      </c>
      <c r="M92" s="55" t="s">
        <v>167</v>
      </c>
      <c r="N92" s="55" t="s">
        <v>167</v>
      </c>
      <c r="O92" s="55" t="s">
        <v>167</v>
      </c>
    </row>
    <row r="93" spans="1:15">
      <c r="A93" s="95">
        <v>2</v>
      </c>
      <c r="B93" s="5" t="s">
        <v>208</v>
      </c>
      <c r="C93" s="6" t="s">
        <v>151</v>
      </c>
      <c r="D93" s="69" t="s">
        <v>46</v>
      </c>
      <c r="E93" s="24" t="s">
        <v>183</v>
      </c>
      <c r="F93" s="70">
        <v>48</v>
      </c>
      <c r="G93" s="70">
        <v>3</v>
      </c>
      <c r="H93" s="70">
        <v>0</v>
      </c>
      <c r="I93" s="70">
        <v>0</v>
      </c>
      <c r="J93" s="27" t="s">
        <v>498</v>
      </c>
      <c r="K93" s="99">
        <v>1</v>
      </c>
      <c r="L93" s="99">
        <v>3</v>
      </c>
      <c r="M93" s="72" t="s">
        <v>167</v>
      </c>
      <c r="N93" s="72" t="s">
        <v>155</v>
      </c>
      <c r="O93" s="72" t="s">
        <v>167</v>
      </c>
    </row>
    <row r="94" spans="1:15">
      <c r="A94" s="85">
        <v>2</v>
      </c>
      <c r="B94" s="74" t="s">
        <v>210</v>
      </c>
      <c r="C94" s="75" t="s">
        <v>166</v>
      </c>
      <c r="D94" s="78" t="s">
        <v>46</v>
      </c>
      <c r="E94" s="79" t="s">
        <v>162</v>
      </c>
      <c r="F94" s="80">
        <v>20</v>
      </c>
      <c r="G94" s="80">
        <v>1</v>
      </c>
      <c r="H94" s="80">
        <v>0</v>
      </c>
      <c r="I94" s="80">
        <v>0</v>
      </c>
      <c r="J94" s="102" t="s">
        <v>497</v>
      </c>
      <c r="K94" s="167">
        <v>1</v>
      </c>
      <c r="L94" s="167">
        <v>1</v>
      </c>
      <c r="M94" s="55" t="s">
        <v>167</v>
      </c>
      <c r="N94" s="55" t="s">
        <v>167</v>
      </c>
      <c r="O94" s="55" t="s">
        <v>167</v>
      </c>
    </row>
    <row r="95" spans="1:15">
      <c r="A95" s="85">
        <v>2</v>
      </c>
      <c r="B95" s="74" t="s">
        <v>171</v>
      </c>
      <c r="C95" s="75" t="s">
        <v>172</v>
      </c>
      <c r="D95" s="78" t="s">
        <v>46</v>
      </c>
      <c r="E95" s="79" t="s">
        <v>183</v>
      </c>
      <c r="F95" s="80">
        <v>48</v>
      </c>
      <c r="G95" s="80">
        <v>6</v>
      </c>
      <c r="H95" s="80">
        <v>0</v>
      </c>
      <c r="I95" s="80">
        <v>0</v>
      </c>
      <c r="J95" s="102" t="s">
        <v>498</v>
      </c>
      <c r="K95" s="167">
        <v>1</v>
      </c>
      <c r="L95" s="167">
        <f t="shared" ref="L95:L115" si="0">I95</f>
        <v>0</v>
      </c>
      <c r="M95" s="55" t="s">
        <v>154</v>
      </c>
      <c r="N95" s="55" t="s">
        <v>154</v>
      </c>
      <c r="O95" s="55" t="s">
        <v>167</v>
      </c>
    </row>
    <row r="96" spans="1:15">
      <c r="A96" s="85">
        <v>2</v>
      </c>
      <c r="B96" s="74" t="s">
        <v>211</v>
      </c>
      <c r="C96" s="75" t="s">
        <v>166</v>
      </c>
      <c r="D96" s="78" t="s">
        <v>46</v>
      </c>
      <c r="E96" s="79" t="s">
        <v>162</v>
      </c>
      <c r="F96" s="80">
        <v>20</v>
      </c>
      <c r="G96" s="80">
        <v>2</v>
      </c>
      <c r="H96" s="80">
        <v>0</v>
      </c>
      <c r="I96" s="80">
        <v>0</v>
      </c>
      <c r="J96" s="102" t="s">
        <v>497</v>
      </c>
      <c r="K96" s="167">
        <v>1</v>
      </c>
      <c r="L96" s="167">
        <f t="shared" si="0"/>
        <v>0</v>
      </c>
      <c r="M96" s="55" t="s">
        <v>155</v>
      </c>
      <c r="N96" s="55" t="s">
        <v>155</v>
      </c>
      <c r="O96" s="55" t="s">
        <v>155</v>
      </c>
    </row>
    <row r="97" spans="1:15">
      <c r="A97" s="85">
        <v>2</v>
      </c>
      <c r="B97" s="74" t="s">
        <v>212</v>
      </c>
      <c r="C97" s="75" t="s">
        <v>166</v>
      </c>
      <c r="D97" s="78" t="s">
        <v>46</v>
      </c>
      <c r="E97" s="79" t="s">
        <v>162</v>
      </c>
      <c r="F97" s="80">
        <v>20</v>
      </c>
      <c r="G97" s="80">
        <v>1</v>
      </c>
      <c r="H97" s="80">
        <v>0</v>
      </c>
      <c r="I97" s="80">
        <v>0</v>
      </c>
      <c r="J97" s="102" t="s">
        <v>497</v>
      </c>
      <c r="K97" s="167">
        <v>1</v>
      </c>
      <c r="L97" s="167">
        <f t="shared" si="0"/>
        <v>0</v>
      </c>
      <c r="M97" s="55" t="s">
        <v>155</v>
      </c>
      <c r="N97" s="55" t="s">
        <v>155</v>
      </c>
      <c r="O97" s="55" t="s">
        <v>155</v>
      </c>
    </row>
    <row r="98" spans="1:15">
      <c r="A98" s="85">
        <v>2</v>
      </c>
      <c r="B98" s="74" t="s">
        <v>213</v>
      </c>
      <c r="C98" s="75" t="s">
        <v>166</v>
      </c>
      <c r="D98" s="78" t="s">
        <v>46</v>
      </c>
      <c r="E98" s="79" t="s">
        <v>162</v>
      </c>
      <c r="F98" s="80">
        <v>20</v>
      </c>
      <c r="G98" s="80">
        <v>2</v>
      </c>
      <c r="H98" s="80">
        <v>0</v>
      </c>
      <c r="I98" s="80">
        <v>0</v>
      </c>
      <c r="J98" s="102" t="s">
        <v>497</v>
      </c>
      <c r="K98" s="167">
        <v>1</v>
      </c>
      <c r="L98" s="167">
        <f t="shared" si="0"/>
        <v>0</v>
      </c>
      <c r="M98" s="55" t="s">
        <v>155</v>
      </c>
      <c r="N98" s="55" t="s">
        <v>155</v>
      </c>
      <c r="O98" s="55" t="s">
        <v>155</v>
      </c>
    </row>
    <row r="99" spans="1:15">
      <c r="A99" s="85">
        <v>2</v>
      </c>
      <c r="B99" s="74" t="s">
        <v>214</v>
      </c>
      <c r="C99" s="75" t="s">
        <v>100</v>
      </c>
      <c r="D99" s="78" t="s">
        <v>46</v>
      </c>
      <c r="E99" s="79" t="s">
        <v>162</v>
      </c>
      <c r="F99" s="80">
        <v>20</v>
      </c>
      <c r="G99" s="80">
        <v>2</v>
      </c>
      <c r="H99" s="80">
        <v>0</v>
      </c>
      <c r="I99" s="80">
        <v>0</v>
      </c>
      <c r="J99" s="102" t="s">
        <v>497</v>
      </c>
      <c r="K99" s="167">
        <v>1</v>
      </c>
      <c r="L99" s="167">
        <f t="shared" si="0"/>
        <v>0</v>
      </c>
      <c r="M99" s="55" t="s">
        <v>154</v>
      </c>
      <c r="N99" s="55" t="s">
        <v>154</v>
      </c>
      <c r="O99" s="55" t="s">
        <v>167</v>
      </c>
    </row>
    <row r="100" spans="1:15">
      <c r="A100" s="85">
        <v>2</v>
      </c>
      <c r="B100" s="74" t="s">
        <v>216</v>
      </c>
      <c r="C100" s="75" t="s">
        <v>217</v>
      </c>
      <c r="D100" s="78" t="s">
        <v>46</v>
      </c>
      <c r="E100" s="79" t="s">
        <v>47</v>
      </c>
      <c r="F100" s="80">
        <v>48</v>
      </c>
      <c r="G100" s="80">
        <v>3</v>
      </c>
      <c r="H100" s="80">
        <v>0</v>
      </c>
      <c r="I100" s="80">
        <v>0</v>
      </c>
      <c r="J100" s="102" t="s">
        <v>496</v>
      </c>
      <c r="K100" s="167">
        <v>1</v>
      </c>
      <c r="L100" s="167">
        <f t="shared" si="0"/>
        <v>0</v>
      </c>
      <c r="M100" s="55" t="s">
        <v>154</v>
      </c>
      <c r="N100" s="55" t="s">
        <v>154</v>
      </c>
      <c r="O100" s="55" t="s">
        <v>155</v>
      </c>
    </row>
    <row r="101" spans="1:15">
      <c r="A101" s="85">
        <v>2</v>
      </c>
      <c r="B101" s="74" t="s">
        <v>218</v>
      </c>
      <c r="C101" s="75" t="s">
        <v>172</v>
      </c>
      <c r="D101" s="78" t="s">
        <v>46</v>
      </c>
      <c r="E101" s="79" t="s">
        <v>47</v>
      </c>
      <c r="F101" s="80">
        <v>48</v>
      </c>
      <c r="G101" s="80">
        <v>2</v>
      </c>
      <c r="H101" s="80">
        <v>0</v>
      </c>
      <c r="I101" s="80">
        <v>0</v>
      </c>
      <c r="J101" s="102" t="s">
        <v>496</v>
      </c>
      <c r="K101" s="167">
        <v>1</v>
      </c>
      <c r="L101" s="167">
        <f t="shared" si="0"/>
        <v>0</v>
      </c>
      <c r="M101" s="55" t="s">
        <v>154</v>
      </c>
      <c r="N101" s="55" t="s">
        <v>154</v>
      </c>
      <c r="O101" s="55" t="s">
        <v>155</v>
      </c>
    </row>
    <row r="102" spans="1:15">
      <c r="A102" s="85">
        <v>2</v>
      </c>
      <c r="B102" s="74" t="s">
        <v>219</v>
      </c>
      <c r="C102" s="75" t="s">
        <v>172</v>
      </c>
      <c r="D102" s="78" t="s">
        <v>46</v>
      </c>
      <c r="E102" s="79" t="s">
        <v>47</v>
      </c>
      <c r="F102" s="80">
        <v>48</v>
      </c>
      <c r="G102" s="80">
        <v>3</v>
      </c>
      <c r="H102" s="80">
        <v>0</v>
      </c>
      <c r="I102" s="80">
        <v>0</v>
      </c>
      <c r="J102" s="102" t="s">
        <v>496</v>
      </c>
      <c r="K102" s="167">
        <v>1</v>
      </c>
      <c r="L102" s="167">
        <f t="shared" si="0"/>
        <v>0</v>
      </c>
      <c r="M102" s="55" t="s">
        <v>154</v>
      </c>
      <c r="N102" s="55" t="s">
        <v>154</v>
      </c>
      <c r="O102" s="55" t="s">
        <v>155</v>
      </c>
    </row>
    <row r="103" spans="1:15">
      <c r="A103" s="85">
        <v>2</v>
      </c>
      <c r="B103" s="74" t="s">
        <v>220</v>
      </c>
      <c r="C103" s="75" t="s">
        <v>166</v>
      </c>
      <c r="D103" s="78" t="s">
        <v>46</v>
      </c>
      <c r="E103" s="79" t="s">
        <v>162</v>
      </c>
      <c r="F103" s="80">
        <v>20</v>
      </c>
      <c r="G103" s="80">
        <v>2</v>
      </c>
      <c r="H103" s="80">
        <v>0</v>
      </c>
      <c r="I103" s="80">
        <v>0</v>
      </c>
      <c r="J103" s="102" t="s">
        <v>497</v>
      </c>
      <c r="K103" s="167">
        <v>1</v>
      </c>
      <c r="L103" s="167">
        <f t="shared" si="0"/>
        <v>0</v>
      </c>
      <c r="M103" s="55" t="s">
        <v>155</v>
      </c>
      <c r="N103" s="55" t="s">
        <v>155</v>
      </c>
      <c r="O103" s="55" t="s">
        <v>155</v>
      </c>
    </row>
    <row r="104" spans="1:15">
      <c r="A104" s="85">
        <v>2</v>
      </c>
      <c r="B104" s="74" t="s">
        <v>221</v>
      </c>
      <c r="C104" s="75" t="s">
        <v>166</v>
      </c>
      <c r="D104" s="78" t="s">
        <v>46</v>
      </c>
      <c r="E104" s="79" t="s">
        <v>162</v>
      </c>
      <c r="F104" s="80">
        <v>20</v>
      </c>
      <c r="G104" s="80">
        <v>1</v>
      </c>
      <c r="H104" s="80">
        <v>0</v>
      </c>
      <c r="I104" s="80">
        <v>0</v>
      </c>
      <c r="J104" s="102" t="s">
        <v>497</v>
      </c>
      <c r="K104" s="167">
        <v>1</v>
      </c>
      <c r="L104" s="167">
        <f t="shared" si="0"/>
        <v>0</v>
      </c>
      <c r="M104" s="55" t="s">
        <v>155</v>
      </c>
      <c r="N104" s="55" t="s">
        <v>155</v>
      </c>
      <c r="O104" s="55" t="s">
        <v>155</v>
      </c>
    </row>
    <row r="105" spans="1:15">
      <c r="A105" s="85">
        <v>2</v>
      </c>
      <c r="B105" s="74" t="s">
        <v>222</v>
      </c>
      <c r="C105" s="75" t="s">
        <v>166</v>
      </c>
      <c r="D105" s="78" t="s">
        <v>46</v>
      </c>
      <c r="E105" s="79" t="s">
        <v>162</v>
      </c>
      <c r="F105" s="80">
        <v>20</v>
      </c>
      <c r="G105" s="80">
        <v>2</v>
      </c>
      <c r="H105" s="80">
        <v>0</v>
      </c>
      <c r="I105" s="80">
        <v>0</v>
      </c>
      <c r="J105" s="102" t="s">
        <v>497</v>
      </c>
      <c r="K105" s="167">
        <v>1</v>
      </c>
      <c r="L105" s="167">
        <f t="shared" si="0"/>
        <v>0</v>
      </c>
      <c r="M105" s="55" t="s">
        <v>155</v>
      </c>
      <c r="N105" s="55" t="s">
        <v>155</v>
      </c>
      <c r="O105" s="55" t="s">
        <v>155</v>
      </c>
    </row>
    <row r="106" spans="1:15">
      <c r="A106" s="85">
        <v>2</v>
      </c>
      <c r="B106" s="74" t="s">
        <v>223</v>
      </c>
      <c r="C106" s="75" t="s">
        <v>217</v>
      </c>
      <c r="D106" s="78" t="s">
        <v>46</v>
      </c>
      <c r="E106" s="79" t="s">
        <v>162</v>
      </c>
      <c r="F106" s="80">
        <v>20</v>
      </c>
      <c r="G106" s="80">
        <v>2</v>
      </c>
      <c r="H106" s="80">
        <v>0</v>
      </c>
      <c r="I106" s="80">
        <v>0</v>
      </c>
      <c r="J106" s="102" t="s">
        <v>497</v>
      </c>
      <c r="K106" s="167">
        <v>1</v>
      </c>
      <c r="L106" s="167">
        <f t="shared" si="0"/>
        <v>0</v>
      </c>
      <c r="M106" s="55" t="s">
        <v>154</v>
      </c>
      <c r="N106" s="55" t="s">
        <v>154</v>
      </c>
      <c r="O106" s="55" t="s">
        <v>167</v>
      </c>
    </row>
    <row r="107" spans="1:15">
      <c r="A107" s="85">
        <v>2</v>
      </c>
      <c r="B107" s="74" t="s">
        <v>224</v>
      </c>
      <c r="C107" s="75" t="s">
        <v>34</v>
      </c>
      <c r="D107" s="78" t="s">
        <v>46</v>
      </c>
      <c r="E107" s="79" t="s">
        <v>162</v>
      </c>
      <c r="F107" s="80">
        <v>20</v>
      </c>
      <c r="G107" s="80">
        <v>2</v>
      </c>
      <c r="H107" s="80">
        <v>0</v>
      </c>
      <c r="I107" s="80">
        <v>0</v>
      </c>
      <c r="J107" s="102" t="s">
        <v>497</v>
      </c>
      <c r="K107" s="167">
        <v>1</v>
      </c>
      <c r="L107" s="167">
        <f t="shared" si="0"/>
        <v>0</v>
      </c>
      <c r="M107" s="55" t="s">
        <v>167</v>
      </c>
      <c r="N107" s="55" t="s">
        <v>154</v>
      </c>
      <c r="O107" s="55" t="s">
        <v>167</v>
      </c>
    </row>
    <row r="108" spans="1:15">
      <c r="A108" s="85">
        <v>2</v>
      </c>
      <c r="B108" s="74" t="s">
        <v>226</v>
      </c>
      <c r="C108" s="75" t="s">
        <v>172</v>
      </c>
      <c r="D108" s="78" t="s">
        <v>46</v>
      </c>
      <c r="E108" s="79" t="s">
        <v>47</v>
      </c>
      <c r="F108" s="80">
        <v>48</v>
      </c>
      <c r="G108" s="80">
        <v>19</v>
      </c>
      <c r="H108" s="80">
        <v>0</v>
      </c>
      <c r="I108" s="80">
        <v>0</v>
      </c>
      <c r="J108" s="102" t="s">
        <v>498</v>
      </c>
      <c r="K108" s="167">
        <v>1</v>
      </c>
      <c r="L108" s="167">
        <f t="shared" si="0"/>
        <v>0</v>
      </c>
      <c r="M108" s="55" t="s">
        <v>167</v>
      </c>
      <c r="N108" s="55" t="s">
        <v>154</v>
      </c>
      <c r="O108" s="55" t="s">
        <v>167</v>
      </c>
    </row>
    <row r="109" spans="1:15">
      <c r="A109" s="85">
        <v>2</v>
      </c>
      <c r="B109" s="74" t="s">
        <v>228</v>
      </c>
      <c r="C109" s="75" t="s">
        <v>172</v>
      </c>
      <c r="D109" s="78" t="s">
        <v>46</v>
      </c>
      <c r="E109" s="79" t="s">
        <v>47</v>
      </c>
      <c r="F109" s="80">
        <v>48</v>
      </c>
      <c r="G109" s="80">
        <v>2</v>
      </c>
      <c r="H109" s="80">
        <v>0</v>
      </c>
      <c r="I109" s="80">
        <v>0</v>
      </c>
      <c r="J109" s="102" t="s">
        <v>496</v>
      </c>
      <c r="K109" s="167">
        <v>1</v>
      </c>
      <c r="L109" s="167">
        <f t="shared" si="0"/>
        <v>0</v>
      </c>
      <c r="M109" s="55" t="s">
        <v>154</v>
      </c>
      <c r="N109" s="55" t="s">
        <v>154</v>
      </c>
      <c r="O109" s="55" t="s">
        <v>167</v>
      </c>
    </row>
    <row r="110" spans="1:15">
      <c r="A110" s="85">
        <v>2</v>
      </c>
      <c r="B110" s="74" t="s">
        <v>229</v>
      </c>
      <c r="C110" s="75" t="s">
        <v>172</v>
      </c>
      <c r="D110" s="78" t="s">
        <v>46</v>
      </c>
      <c r="E110" s="79" t="s">
        <v>47</v>
      </c>
      <c r="F110" s="80">
        <v>48</v>
      </c>
      <c r="G110" s="80">
        <v>3</v>
      </c>
      <c r="H110" s="80">
        <v>0</v>
      </c>
      <c r="I110" s="80">
        <v>0</v>
      </c>
      <c r="J110" s="102" t="s">
        <v>496</v>
      </c>
      <c r="K110" s="167">
        <v>1</v>
      </c>
      <c r="L110" s="167">
        <f t="shared" si="0"/>
        <v>0</v>
      </c>
      <c r="M110" s="55" t="s">
        <v>154</v>
      </c>
      <c r="N110" s="55" t="s">
        <v>154</v>
      </c>
      <c r="O110" s="55" t="s">
        <v>167</v>
      </c>
    </row>
    <row r="111" spans="1:15">
      <c r="A111" s="85">
        <v>3</v>
      </c>
      <c r="B111" s="74" t="s">
        <v>230</v>
      </c>
      <c r="C111" s="75" t="s">
        <v>151</v>
      </c>
      <c r="D111" s="78" t="s">
        <v>46</v>
      </c>
      <c r="E111" s="79" t="s">
        <v>47</v>
      </c>
      <c r="F111" s="80">
        <v>48</v>
      </c>
      <c r="G111" s="80">
        <v>10</v>
      </c>
      <c r="H111" s="80">
        <v>0</v>
      </c>
      <c r="I111" s="80">
        <v>0</v>
      </c>
      <c r="J111" s="102" t="s">
        <v>496</v>
      </c>
      <c r="K111" s="167">
        <v>1</v>
      </c>
      <c r="L111" s="167">
        <f t="shared" si="0"/>
        <v>0</v>
      </c>
      <c r="M111" s="55" t="s">
        <v>154</v>
      </c>
      <c r="N111" s="55" t="s">
        <v>154</v>
      </c>
      <c r="O111" s="55" t="s">
        <v>167</v>
      </c>
    </row>
    <row r="112" spans="1:15">
      <c r="A112" s="85">
        <v>3</v>
      </c>
      <c r="B112" s="74" t="s">
        <v>232</v>
      </c>
      <c r="C112" s="75" t="s">
        <v>151</v>
      </c>
      <c r="D112" s="78" t="s">
        <v>46</v>
      </c>
      <c r="E112" s="79" t="s">
        <v>47</v>
      </c>
      <c r="F112" s="80">
        <v>48</v>
      </c>
      <c r="G112" s="80">
        <v>8</v>
      </c>
      <c r="H112" s="80">
        <v>0</v>
      </c>
      <c r="I112" s="80">
        <v>0</v>
      </c>
      <c r="J112" s="102" t="s">
        <v>496</v>
      </c>
      <c r="K112" s="167">
        <v>1</v>
      </c>
      <c r="L112" s="167">
        <f t="shared" si="0"/>
        <v>0</v>
      </c>
      <c r="M112" s="55" t="s">
        <v>154</v>
      </c>
      <c r="N112" s="55" t="s">
        <v>154</v>
      </c>
      <c r="O112" s="55" t="s">
        <v>167</v>
      </c>
    </row>
    <row r="113" spans="1:15">
      <c r="A113" s="85">
        <v>3</v>
      </c>
      <c r="B113" s="74" t="s">
        <v>233</v>
      </c>
      <c r="C113" s="75" t="s">
        <v>151</v>
      </c>
      <c r="D113" s="78" t="s">
        <v>46</v>
      </c>
      <c r="E113" s="79" t="s">
        <v>47</v>
      </c>
      <c r="F113" s="80">
        <v>48</v>
      </c>
      <c r="G113" s="80">
        <v>4</v>
      </c>
      <c r="H113" s="80">
        <v>0</v>
      </c>
      <c r="I113" s="80">
        <v>0</v>
      </c>
      <c r="J113" s="102" t="s">
        <v>496</v>
      </c>
      <c r="K113" s="167">
        <v>1</v>
      </c>
      <c r="L113" s="167">
        <f t="shared" si="0"/>
        <v>0</v>
      </c>
      <c r="M113" s="55" t="s">
        <v>154</v>
      </c>
      <c r="N113" s="55" t="s">
        <v>154</v>
      </c>
      <c r="O113" s="55" t="s">
        <v>167</v>
      </c>
    </row>
    <row r="114" spans="1:15">
      <c r="A114" s="85">
        <v>3</v>
      </c>
      <c r="B114" s="74" t="s">
        <v>235</v>
      </c>
      <c r="C114" s="75" t="s">
        <v>151</v>
      </c>
      <c r="D114" s="78" t="s">
        <v>46</v>
      </c>
      <c r="E114" s="79" t="s">
        <v>47</v>
      </c>
      <c r="F114" s="80">
        <v>48</v>
      </c>
      <c r="G114" s="80">
        <v>4</v>
      </c>
      <c r="H114" s="80">
        <v>0</v>
      </c>
      <c r="I114" s="80">
        <v>0</v>
      </c>
      <c r="J114" s="102" t="s">
        <v>496</v>
      </c>
      <c r="K114" s="167">
        <v>1</v>
      </c>
      <c r="L114" s="167">
        <f t="shared" si="0"/>
        <v>0</v>
      </c>
      <c r="M114" s="55" t="s">
        <v>154</v>
      </c>
      <c r="N114" s="55" t="s">
        <v>154</v>
      </c>
      <c r="O114" s="55" t="s">
        <v>167</v>
      </c>
    </row>
    <row r="115" spans="1:15">
      <c r="A115" s="85">
        <v>3</v>
      </c>
      <c r="B115" s="74" t="s">
        <v>237</v>
      </c>
      <c r="C115" s="75" t="s">
        <v>151</v>
      </c>
      <c r="D115" s="78" t="s">
        <v>46</v>
      </c>
      <c r="E115" s="79" t="s">
        <v>47</v>
      </c>
      <c r="F115" s="80">
        <v>48</v>
      </c>
      <c r="G115" s="80">
        <v>4</v>
      </c>
      <c r="H115" s="80">
        <v>0</v>
      </c>
      <c r="I115" s="80">
        <v>0</v>
      </c>
      <c r="J115" s="102" t="s">
        <v>496</v>
      </c>
      <c r="K115" s="167">
        <v>1</v>
      </c>
      <c r="L115" s="167">
        <f t="shared" si="0"/>
        <v>0</v>
      </c>
      <c r="M115" s="55" t="s">
        <v>155</v>
      </c>
      <c r="N115" s="55" t="s">
        <v>155</v>
      </c>
      <c r="O115" s="55" t="s">
        <v>155</v>
      </c>
    </row>
    <row r="116" spans="1:15">
      <c r="A116" s="85">
        <v>3</v>
      </c>
      <c r="B116" s="74" t="s">
        <v>239</v>
      </c>
      <c r="C116" s="75" t="s">
        <v>166</v>
      </c>
      <c r="D116" s="78" t="s">
        <v>46</v>
      </c>
      <c r="E116" s="79" t="s">
        <v>162</v>
      </c>
      <c r="F116" s="80">
        <v>20</v>
      </c>
      <c r="G116" s="80">
        <v>1</v>
      </c>
      <c r="H116" s="80">
        <v>0</v>
      </c>
      <c r="I116" s="80">
        <v>0</v>
      </c>
      <c r="J116" s="102" t="s">
        <v>497</v>
      </c>
      <c r="K116" s="167">
        <v>1</v>
      </c>
      <c r="L116" s="167">
        <v>1</v>
      </c>
      <c r="M116" s="55" t="s">
        <v>167</v>
      </c>
      <c r="N116" s="55" t="s">
        <v>167</v>
      </c>
      <c r="O116" s="55" t="s">
        <v>167</v>
      </c>
    </row>
    <row r="117" spans="1:15">
      <c r="A117" s="85">
        <v>3</v>
      </c>
      <c r="B117" s="74" t="s">
        <v>240</v>
      </c>
      <c r="C117" s="75" t="s">
        <v>151</v>
      </c>
      <c r="D117" s="78" t="s">
        <v>46</v>
      </c>
      <c r="E117" s="79" t="s">
        <v>47</v>
      </c>
      <c r="F117" s="80">
        <v>48</v>
      </c>
      <c r="G117" s="80">
        <v>2</v>
      </c>
      <c r="H117" s="80">
        <v>0</v>
      </c>
      <c r="I117" s="80">
        <v>0</v>
      </c>
      <c r="J117" s="102" t="s">
        <v>496</v>
      </c>
      <c r="K117" s="167">
        <v>1</v>
      </c>
      <c r="L117" s="167">
        <f>I117</f>
        <v>0</v>
      </c>
      <c r="M117" s="55" t="s">
        <v>155</v>
      </c>
      <c r="N117" s="55" t="s">
        <v>155</v>
      </c>
      <c r="O117" s="55" t="s">
        <v>155</v>
      </c>
    </row>
    <row r="118" spans="1:15">
      <c r="A118" s="85">
        <v>3</v>
      </c>
      <c r="B118" s="74" t="s">
        <v>242</v>
      </c>
      <c r="C118" s="75" t="s">
        <v>166</v>
      </c>
      <c r="D118" s="78" t="s">
        <v>46</v>
      </c>
      <c r="E118" s="79" t="s">
        <v>162</v>
      </c>
      <c r="F118" s="80">
        <v>20</v>
      </c>
      <c r="G118" s="80">
        <v>1</v>
      </c>
      <c r="H118" s="80">
        <v>0</v>
      </c>
      <c r="I118" s="80">
        <v>0</v>
      </c>
      <c r="J118" s="102" t="s">
        <v>497</v>
      </c>
      <c r="K118" s="167">
        <v>1</v>
      </c>
      <c r="L118" s="167">
        <v>1</v>
      </c>
      <c r="M118" s="55" t="s">
        <v>167</v>
      </c>
      <c r="N118" s="55" t="s">
        <v>167</v>
      </c>
      <c r="O118" s="55" t="s">
        <v>167</v>
      </c>
    </row>
    <row r="119" spans="1:15">
      <c r="A119" s="85">
        <v>3</v>
      </c>
      <c r="B119" s="74" t="s">
        <v>243</v>
      </c>
      <c r="C119" s="75" t="s">
        <v>151</v>
      </c>
      <c r="D119" s="78" t="s">
        <v>46</v>
      </c>
      <c r="E119" s="79" t="s">
        <v>47</v>
      </c>
      <c r="F119" s="80">
        <v>48</v>
      </c>
      <c r="G119" s="80">
        <v>2</v>
      </c>
      <c r="H119" s="80">
        <v>0</v>
      </c>
      <c r="I119" s="80">
        <v>0</v>
      </c>
      <c r="J119" s="102" t="s">
        <v>496</v>
      </c>
      <c r="K119" s="167">
        <v>1</v>
      </c>
      <c r="L119" s="167">
        <f>I119</f>
        <v>0</v>
      </c>
      <c r="M119" s="55" t="s">
        <v>155</v>
      </c>
      <c r="N119" s="55" t="s">
        <v>155</v>
      </c>
      <c r="O119" s="55" t="s">
        <v>155</v>
      </c>
    </row>
    <row r="120" spans="1:15">
      <c r="A120" s="85">
        <v>3</v>
      </c>
      <c r="B120" s="74" t="s">
        <v>245</v>
      </c>
      <c r="C120" s="75" t="s">
        <v>166</v>
      </c>
      <c r="D120" s="78" t="s">
        <v>46</v>
      </c>
      <c r="E120" s="79" t="s">
        <v>162</v>
      </c>
      <c r="F120" s="80">
        <v>20</v>
      </c>
      <c r="G120" s="80">
        <v>1</v>
      </c>
      <c r="H120" s="80">
        <v>0</v>
      </c>
      <c r="I120" s="80">
        <v>0</v>
      </c>
      <c r="J120" s="102" t="s">
        <v>497</v>
      </c>
      <c r="K120" s="167">
        <v>1</v>
      </c>
      <c r="L120" s="167">
        <v>1</v>
      </c>
      <c r="M120" s="55" t="s">
        <v>167</v>
      </c>
      <c r="N120" s="55" t="s">
        <v>167</v>
      </c>
      <c r="O120" s="55" t="s">
        <v>167</v>
      </c>
    </row>
    <row r="121" spans="1:15">
      <c r="A121" s="85">
        <v>3</v>
      </c>
      <c r="B121" s="74" t="s">
        <v>246</v>
      </c>
      <c r="C121" s="75" t="s">
        <v>151</v>
      </c>
      <c r="D121" s="78" t="s">
        <v>46</v>
      </c>
      <c r="E121" s="79" t="s">
        <v>47</v>
      </c>
      <c r="F121" s="80">
        <v>48</v>
      </c>
      <c r="G121" s="80">
        <v>2</v>
      </c>
      <c r="H121" s="80">
        <v>0</v>
      </c>
      <c r="I121" s="80">
        <v>0</v>
      </c>
      <c r="J121" s="102" t="s">
        <v>496</v>
      </c>
      <c r="K121" s="167">
        <v>1</v>
      </c>
      <c r="L121" s="167">
        <f>I121</f>
        <v>0</v>
      </c>
      <c r="M121" s="55" t="s">
        <v>155</v>
      </c>
      <c r="N121" s="55" t="s">
        <v>155</v>
      </c>
      <c r="O121" s="55" t="s">
        <v>155</v>
      </c>
    </row>
    <row r="122" spans="1:15">
      <c r="A122" s="85">
        <v>3</v>
      </c>
      <c r="B122" s="74" t="s">
        <v>248</v>
      </c>
      <c r="C122" s="75" t="s">
        <v>166</v>
      </c>
      <c r="D122" s="78" t="s">
        <v>46</v>
      </c>
      <c r="E122" s="79" t="s">
        <v>162</v>
      </c>
      <c r="F122" s="80">
        <v>20</v>
      </c>
      <c r="G122" s="80">
        <v>1</v>
      </c>
      <c r="H122" s="80">
        <v>0</v>
      </c>
      <c r="I122" s="80">
        <v>0</v>
      </c>
      <c r="J122" s="102" t="s">
        <v>497</v>
      </c>
      <c r="K122" s="167">
        <v>1</v>
      </c>
      <c r="L122" s="167">
        <v>1</v>
      </c>
      <c r="M122" s="55" t="s">
        <v>167</v>
      </c>
      <c r="N122" s="55" t="s">
        <v>152</v>
      </c>
      <c r="O122" s="55" t="s">
        <v>167</v>
      </c>
    </row>
    <row r="123" spans="1:15">
      <c r="A123" s="85">
        <v>3</v>
      </c>
      <c r="B123" s="74" t="s">
        <v>249</v>
      </c>
      <c r="C123" s="75" t="s">
        <v>151</v>
      </c>
      <c r="D123" s="78" t="s">
        <v>46</v>
      </c>
      <c r="E123" s="79" t="s">
        <v>47</v>
      </c>
      <c r="F123" s="80">
        <v>48</v>
      </c>
      <c r="G123" s="80">
        <v>2</v>
      </c>
      <c r="H123" s="80">
        <v>0</v>
      </c>
      <c r="I123" s="80">
        <v>0</v>
      </c>
      <c r="J123" s="102" t="s">
        <v>496</v>
      </c>
      <c r="K123" s="167">
        <v>1</v>
      </c>
      <c r="L123" s="167">
        <f t="shared" ref="L123:L155" si="1">I123</f>
        <v>0</v>
      </c>
      <c r="M123" s="55" t="s">
        <v>167</v>
      </c>
      <c r="N123" s="55" t="s">
        <v>154</v>
      </c>
      <c r="O123" s="55" t="s">
        <v>167</v>
      </c>
    </row>
    <row r="124" spans="1:15">
      <c r="A124" s="85">
        <v>3</v>
      </c>
      <c r="B124" s="74" t="s">
        <v>251</v>
      </c>
      <c r="C124" s="75" t="s">
        <v>151</v>
      </c>
      <c r="D124" s="78" t="s">
        <v>46</v>
      </c>
      <c r="E124" s="79" t="s">
        <v>47</v>
      </c>
      <c r="F124" s="80">
        <v>48</v>
      </c>
      <c r="G124" s="80">
        <v>9</v>
      </c>
      <c r="H124" s="80">
        <v>0</v>
      </c>
      <c r="I124" s="80">
        <v>0</v>
      </c>
      <c r="J124" s="102" t="s">
        <v>496</v>
      </c>
      <c r="K124" s="167">
        <v>1</v>
      </c>
      <c r="L124" s="167">
        <f t="shared" si="1"/>
        <v>0</v>
      </c>
      <c r="M124" s="55" t="s">
        <v>167</v>
      </c>
      <c r="N124" s="55" t="s">
        <v>154</v>
      </c>
      <c r="O124" s="55" t="s">
        <v>167</v>
      </c>
    </row>
    <row r="125" spans="1:15">
      <c r="A125" s="85">
        <v>3</v>
      </c>
      <c r="B125" s="74" t="s">
        <v>160</v>
      </c>
      <c r="C125" s="75" t="s">
        <v>151</v>
      </c>
      <c r="D125" s="78" t="s">
        <v>46</v>
      </c>
      <c r="E125" s="79" t="s">
        <v>47</v>
      </c>
      <c r="F125" s="80">
        <v>48</v>
      </c>
      <c r="G125" s="80">
        <v>14</v>
      </c>
      <c r="H125" s="80">
        <v>0</v>
      </c>
      <c r="I125" s="80">
        <v>0</v>
      </c>
      <c r="J125" s="102" t="s">
        <v>496</v>
      </c>
      <c r="K125" s="167">
        <v>1</v>
      </c>
      <c r="L125" s="167">
        <f t="shared" si="1"/>
        <v>0</v>
      </c>
      <c r="M125" s="55" t="s">
        <v>203</v>
      </c>
      <c r="N125" s="55" t="s">
        <v>154</v>
      </c>
      <c r="O125" s="55" t="s">
        <v>167</v>
      </c>
    </row>
    <row r="126" spans="1:15">
      <c r="A126" s="85">
        <v>3</v>
      </c>
      <c r="B126" s="74" t="s">
        <v>254</v>
      </c>
      <c r="C126" s="75" t="s">
        <v>166</v>
      </c>
      <c r="D126" s="78" t="s">
        <v>46</v>
      </c>
      <c r="E126" s="79" t="s">
        <v>162</v>
      </c>
      <c r="F126" s="80">
        <v>20</v>
      </c>
      <c r="G126" s="80">
        <v>2</v>
      </c>
      <c r="H126" s="80">
        <v>0</v>
      </c>
      <c r="I126" s="80">
        <v>0</v>
      </c>
      <c r="J126" s="102" t="s">
        <v>497</v>
      </c>
      <c r="K126" s="167">
        <v>1</v>
      </c>
      <c r="L126" s="167">
        <f t="shared" si="1"/>
        <v>0</v>
      </c>
      <c r="M126" s="55" t="s">
        <v>167</v>
      </c>
      <c r="N126" s="55" t="s">
        <v>167</v>
      </c>
      <c r="O126" s="55" t="s">
        <v>167</v>
      </c>
    </row>
    <row r="127" spans="1:15">
      <c r="A127" s="85">
        <v>3</v>
      </c>
      <c r="B127" s="74" t="s">
        <v>221</v>
      </c>
      <c r="C127" s="75" t="s">
        <v>166</v>
      </c>
      <c r="D127" s="78" t="s">
        <v>46</v>
      </c>
      <c r="E127" s="79" t="s">
        <v>162</v>
      </c>
      <c r="F127" s="80">
        <v>20</v>
      </c>
      <c r="G127" s="80">
        <v>1</v>
      </c>
      <c r="H127" s="80">
        <v>0</v>
      </c>
      <c r="I127" s="80">
        <v>0</v>
      </c>
      <c r="J127" s="102" t="s">
        <v>497</v>
      </c>
      <c r="K127" s="167">
        <v>1</v>
      </c>
      <c r="L127" s="167">
        <f t="shared" si="1"/>
        <v>0</v>
      </c>
      <c r="M127" s="55" t="s">
        <v>167</v>
      </c>
      <c r="N127" s="55" t="s">
        <v>167</v>
      </c>
      <c r="O127" s="55" t="s">
        <v>167</v>
      </c>
    </row>
    <row r="128" spans="1:15">
      <c r="A128" s="85">
        <v>3</v>
      </c>
      <c r="B128" s="74" t="s">
        <v>255</v>
      </c>
      <c r="C128" s="75" t="s">
        <v>166</v>
      </c>
      <c r="D128" s="78" t="s">
        <v>46</v>
      </c>
      <c r="E128" s="79" t="s">
        <v>162</v>
      </c>
      <c r="F128" s="80">
        <v>20</v>
      </c>
      <c r="G128" s="80">
        <v>2</v>
      </c>
      <c r="H128" s="80">
        <v>0</v>
      </c>
      <c r="I128" s="80">
        <v>0</v>
      </c>
      <c r="J128" s="102" t="s">
        <v>497</v>
      </c>
      <c r="K128" s="167">
        <v>1</v>
      </c>
      <c r="L128" s="167">
        <f t="shared" si="1"/>
        <v>0</v>
      </c>
      <c r="M128" s="55" t="s">
        <v>167</v>
      </c>
      <c r="N128" s="55" t="s">
        <v>167</v>
      </c>
      <c r="O128" s="55" t="s">
        <v>167</v>
      </c>
    </row>
    <row r="129" spans="1:15">
      <c r="A129" s="85">
        <v>3</v>
      </c>
      <c r="B129" s="74" t="s">
        <v>256</v>
      </c>
      <c r="C129" s="75" t="s">
        <v>172</v>
      </c>
      <c r="D129" s="78" t="s">
        <v>46</v>
      </c>
      <c r="E129" s="79" t="s">
        <v>162</v>
      </c>
      <c r="F129" s="80">
        <v>20</v>
      </c>
      <c r="G129" s="80">
        <v>5</v>
      </c>
      <c r="H129" s="80">
        <v>0</v>
      </c>
      <c r="I129" s="80">
        <v>0</v>
      </c>
      <c r="J129" s="102" t="s">
        <v>497</v>
      </c>
      <c r="K129" s="167">
        <v>1</v>
      </c>
      <c r="L129" s="167">
        <f t="shared" si="1"/>
        <v>0</v>
      </c>
      <c r="M129" s="55" t="s">
        <v>154</v>
      </c>
      <c r="N129" s="55" t="s">
        <v>154</v>
      </c>
      <c r="O129" s="55" t="s">
        <v>167</v>
      </c>
    </row>
    <row r="130" spans="1:15">
      <c r="A130" s="85">
        <v>3</v>
      </c>
      <c r="B130" s="74" t="s">
        <v>257</v>
      </c>
      <c r="C130" s="75" t="s">
        <v>172</v>
      </c>
      <c r="D130" s="78" t="s">
        <v>46</v>
      </c>
      <c r="E130" s="79" t="s">
        <v>47</v>
      </c>
      <c r="F130" s="80">
        <v>48</v>
      </c>
      <c r="G130" s="80">
        <v>2</v>
      </c>
      <c r="H130" s="80">
        <v>0</v>
      </c>
      <c r="I130" s="80">
        <v>0</v>
      </c>
      <c r="J130" s="102" t="s">
        <v>496</v>
      </c>
      <c r="K130" s="167">
        <v>1</v>
      </c>
      <c r="L130" s="167">
        <f t="shared" si="1"/>
        <v>0</v>
      </c>
      <c r="M130" s="55" t="s">
        <v>154</v>
      </c>
      <c r="N130" s="55" t="s">
        <v>154</v>
      </c>
      <c r="O130" s="55" t="s">
        <v>167</v>
      </c>
    </row>
    <row r="131" spans="1:15">
      <c r="A131" s="85">
        <v>3</v>
      </c>
      <c r="B131" s="74" t="s">
        <v>226</v>
      </c>
      <c r="C131" s="75" t="s">
        <v>172</v>
      </c>
      <c r="D131" s="78" t="s">
        <v>46</v>
      </c>
      <c r="E131" s="79" t="s">
        <v>47</v>
      </c>
      <c r="F131" s="80">
        <v>48</v>
      </c>
      <c r="G131" s="80">
        <v>21</v>
      </c>
      <c r="H131" s="80">
        <v>0</v>
      </c>
      <c r="I131" s="80">
        <v>0</v>
      </c>
      <c r="J131" s="102" t="s">
        <v>496</v>
      </c>
      <c r="K131" s="167">
        <v>1</v>
      </c>
      <c r="L131" s="167">
        <f t="shared" si="1"/>
        <v>0</v>
      </c>
      <c r="M131" s="55" t="s">
        <v>155</v>
      </c>
      <c r="N131" s="55" t="s">
        <v>154</v>
      </c>
      <c r="O131" s="55" t="s">
        <v>167</v>
      </c>
    </row>
    <row r="132" spans="1:15">
      <c r="A132" s="85">
        <v>3</v>
      </c>
      <c r="B132" s="74" t="s">
        <v>258</v>
      </c>
      <c r="C132" s="75" t="s">
        <v>152</v>
      </c>
      <c r="D132" s="78" t="s">
        <v>46</v>
      </c>
      <c r="E132" s="79" t="s">
        <v>162</v>
      </c>
      <c r="F132" s="80">
        <v>20</v>
      </c>
      <c r="G132" s="80">
        <v>2</v>
      </c>
      <c r="H132" s="80">
        <v>0</v>
      </c>
      <c r="I132" s="80">
        <v>0</v>
      </c>
      <c r="J132" s="102" t="s">
        <v>497</v>
      </c>
      <c r="K132" s="167">
        <v>1</v>
      </c>
      <c r="L132" s="167">
        <f t="shared" si="1"/>
        <v>0</v>
      </c>
      <c r="M132" s="55" t="s">
        <v>154</v>
      </c>
      <c r="N132" s="55" t="s">
        <v>154</v>
      </c>
      <c r="O132" s="55" t="s">
        <v>167</v>
      </c>
    </row>
    <row r="133" spans="1:15">
      <c r="A133" s="85">
        <v>3</v>
      </c>
      <c r="B133" s="74" t="s">
        <v>260</v>
      </c>
      <c r="C133" s="75" t="s">
        <v>152</v>
      </c>
      <c r="D133" s="78" t="s">
        <v>46</v>
      </c>
      <c r="E133" s="79" t="s">
        <v>162</v>
      </c>
      <c r="F133" s="80">
        <v>20</v>
      </c>
      <c r="G133" s="80">
        <v>2</v>
      </c>
      <c r="H133" s="80">
        <v>0</v>
      </c>
      <c r="I133" s="80">
        <v>0</v>
      </c>
      <c r="J133" s="102" t="s">
        <v>497</v>
      </c>
      <c r="K133" s="167">
        <v>1</v>
      </c>
      <c r="L133" s="167">
        <f t="shared" si="1"/>
        <v>0</v>
      </c>
      <c r="M133" s="55" t="s">
        <v>154</v>
      </c>
      <c r="N133" s="55" t="s">
        <v>154</v>
      </c>
      <c r="O133" s="55" t="s">
        <v>167</v>
      </c>
    </row>
    <row r="134" spans="1:15">
      <c r="A134" s="85">
        <v>3</v>
      </c>
      <c r="B134" s="74" t="s">
        <v>185</v>
      </c>
      <c r="C134" s="75" t="s">
        <v>151</v>
      </c>
      <c r="D134" s="78" t="s">
        <v>46</v>
      </c>
      <c r="E134" s="79" t="s">
        <v>183</v>
      </c>
      <c r="F134" s="80">
        <v>48</v>
      </c>
      <c r="G134" s="80">
        <v>5</v>
      </c>
      <c r="H134" s="80">
        <v>0</v>
      </c>
      <c r="I134" s="80">
        <v>0</v>
      </c>
      <c r="J134" s="102" t="s">
        <v>496</v>
      </c>
      <c r="K134" s="167">
        <v>1</v>
      </c>
      <c r="L134" s="167">
        <f t="shared" si="1"/>
        <v>0</v>
      </c>
      <c r="M134" s="55" t="s">
        <v>154</v>
      </c>
      <c r="N134" s="55" t="s">
        <v>154</v>
      </c>
      <c r="O134" s="55" t="s">
        <v>167</v>
      </c>
    </row>
    <row r="135" spans="1:15">
      <c r="A135" s="85">
        <v>3</v>
      </c>
      <c r="B135" s="74" t="s">
        <v>261</v>
      </c>
      <c r="C135" s="75" t="s">
        <v>151</v>
      </c>
      <c r="D135" s="78" t="s">
        <v>46</v>
      </c>
      <c r="E135" s="79" t="s">
        <v>183</v>
      </c>
      <c r="F135" s="80">
        <v>48</v>
      </c>
      <c r="G135" s="80">
        <v>2</v>
      </c>
      <c r="H135" s="80">
        <v>0</v>
      </c>
      <c r="I135" s="80">
        <v>0</v>
      </c>
      <c r="J135" s="102" t="s">
        <v>496</v>
      </c>
      <c r="K135" s="167">
        <v>1</v>
      </c>
      <c r="L135" s="167">
        <f t="shared" si="1"/>
        <v>0</v>
      </c>
      <c r="M135" s="55" t="s">
        <v>154</v>
      </c>
      <c r="N135" s="55" t="s">
        <v>154</v>
      </c>
      <c r="O135" s="55" t="s">
        <v>167</v>
      </c>
    </row>
    <row r="136" spans="1:15">
      <c r="A136" s="85">
        <v>3</v>
      </c>
      <c r="B136" s="74" t="s">
        <v>262</v>
      </c>
      <c r="C136" s="75" t="s">
        <v>151</v>
      </c>
      <c r="D136" s="78" t="s">
        <v>46</v>
      </c>
      <c r="E136" s="79" t="s">
        <v>183</v>
      </c>
      <c r="F136" s="80">
        <v>48</v>
      </c>
      <c r="G136" s="80">
        <v>2</v>
      </c>
      <c r="H136" s="80">
        <v>0</v>
      </c>
      <c r="I136" s="80">
        <v>0</v>
      </c>
      <c r="J136" s="102" t="s">
        <v>496</v>
      </c>
      <c r="K136" s="167">
        <v>1</v>
      </c>
      <c r="L136" s="167">
        <f t="shared" si="1"/>
        <v>0</v>
      </c>
      <c r="M136" s="55" t="s">
        <v>154</v>
      </c>
      <c r="N136" s="55" t="s">
        <v>154</v>
      </c>
      <c r="O136" s="55" t="s">
        <v>167</v>
      </c>
    </row>
    <row r="137" spans="1:15">
      <c r="A137" s="85">
        <v>3</v>
      </c>
      <c r="B137" s="74" t="s">
        <v>195</v>
      </c>
      <c r="C137" s="75" t="s">
        <v>151</v>
      </c>
      <c r="D137" s="78" t="s">
        <v>46</v>
      </c>
      <c r="E137" s="79" t="s">
        <v>183</v>
      </c>
      <c r="F137" s="80">
        <v>48</v>
      </c>
      <c r="G137" s="80">
        <v>2</v>
      </c>
      <c r="H137" s="80">
        <v>0</v>
      </c>
      <c r="I137" s="80">
        <v>0</v>
      </c>
      <c r="J137" s="102" t="s">
        <v>496</v>
      </c>
      <c r="K137" s="167">
        <v>1</v>
      </c>
      <c r="L137" s="167">
        <f t="shared" si="1"/>
        <v>0</v>
      </c>
      <c r="M137" s="55" t="s">
        <v>155</v>
      </c>
      <c r="N137" s="55" t="s">
        <v>155</v>
      </c>
      <c r="O137" s="55" t="s">
        <v>167</v>
      </c>
    </row>
    <row r="138" spans="1:15">
      <c r="A138" s="85">
        <v>3</v>
      </c>
      <c r="B138" s="74" t="s">
        <v>264</v>
      </c>
      <c r="C138" s="75" t="s">
        <v>166</v>
      </c>
      <c r="D138" s="78" t="s">
        <v>46</v>
      </c>
      <c r="E138" s="79" t="s">
        <v>162</v>
      </c>
      <c r="F138" s="80">
        <v>20</v>
      </c>
      <c r="G138" s="80">
        <v>1</v>
      </c>
      <c r="H138" s="80">
        <v>0</v>
      </c>
      <c r="I138" s="80">
        <v>0</v>
      </c>
      <c r="J138" s="102" t="s">
        <v>497</v>
      </c>
      <c r="K138" s="167">
        <v>1</v>
      </c>
      <c r="L138" s="167">
        <f t="shared" si="1"/>
        <v>0</v>
      </c>
      <c r="M138" s="55" t="s">
        <v>167</v>
      </c>
      <c r="N138" s="55" t="s">
        <v>167</v>
      </c>
      <c r="O138" s="55" t="s">
        <v>167</v>
      </c>
    </row>
    <row r="139" spans="1:15">
      <c r="A139" s="85">
        <v>3</v>
      </c>
      <c r="B139" s="74" t="s">
        <v>193</v>
      </c>
      <c r="C139" s="75" t="s">
        <v>151</v>
      </c>
      <c r="D139" s="78" t="s">
        <v>46</v>
      </c>
      <c r="E139" s="79" t="s">
        <v>183</v>
      </c>
      <c r="F139" s="80">
        <v>48</v>
      </c>
      <c r="G139" s="80">
        <v>2</v>
      </c>
      <c r="H139" s="80">
        <v>0</v>
      </c>
      <c r="I139" s="80">
        <v>0</v>
      </c>
      <c r="J139" s="102" t="s">
        <v>496</v>
      </c>
      <c r="K139" s="167">
        <v>1</v>
      </c>
      <c r="L139" s="167">
        <f t="shared" si="1"/>
        <v>0</v>
      </c>
      <c r="M139" s="55" t="s">
        <v>155</v>
      </c>
      <c r="N139" s="55" t="s">
        <v>155</v>
      </c>
      <c r="O139" s="55" t="s">
        <v>167</v>
      </c>
    </row>
    <row r="140" spans="1:15">
      <c r="A140" s="85">
        <v>3</v>
      </c>
      <c r="B140" s="74" t="s">
        <v>265</v>
      </c>
      <c r="C140" s="75" t="s">
        <v>166</v>
      </c>
      <c r="D140" s="78" t="s">
        <v>46</v>
      </c>
      <c r="E140" s="79" t="s">
        <v>162</v>
      </c>
      <c r="F140" s="80">
        <v>20</v>
      </c>
      <c r="G140" s="80">
        <v>1</v>
      </c>
      <c r="H140" s="80">
        <v>0</v>
      </c>
      <c r="I140" s="80">
        <v>0</v>
      </c>
      <c r="J140" s="102" t="s">
        <v>497</v>
      </c>
      <c r="K140" s="167">
        <v>1</v>
      </c>
      <c r="L140" s="167">
        <f t="shared" si="1"/>
        <v>0</v>
      </c>
      <c r="M140" s="55" t="s">
        <v>167</v>
      </c>
      <c r="N140" s="55" t="s">
        <v>167</v>
      </c>
      <c r="O140" s="55" t="s">
        <v>167</v>
      </c>
    </row>
    <row r="141" spans="1:15">
      <c r="A141" s="85">
        <v>3</v>
      </c>
      <c r="B141" s="74" t="s">
        <v>187</v>
      </c>
      <c r="C141" s="75" t="s">
        <v>151</v>
      </c>
      <c r="D141" s="78" t="s">
        <v>46</v>
      </c>
      <c r="E141" s="79" t="s">
        <v>183</v>
      </c>
      <c r="F141" s="80">
        <v>48</v>
      </c>
      <c r="G141" s="80">
        <v>17</v>
      </c>
      <c r="H141" s="80">
        <v>0</v>
      </c>
      <c r="I141" s="80">
        <v>0</v>
      </c>
      <c r="J141" s="102" t="s">
        <v>496</v>
      </c>
      <c r="K141" s="167">
        <v>1</v>
      </c>
      <c r="L141" s="167">
        <f t="shared" si="1"/>
        <v>0</v>
      </c>
      <c r="M141" s="55" t="s">
        <v>154</v>
      </c>
      <c r="N141" s="55" t="s">
        <v>154</v>
      </c>
      <c r="O141" s="55" t="s">
        <v>167</v>
      </c>
    </row>
    <row r="142" spans="1:15">
      <c r="A142" s="85">
        <v>3</v>
      </c>
      <c r="B142" s="74" t="s">
        <v>267</v>
      </c>
      <c r="C142" s="75" t="s">
        <v>151</v>
      </c>
      <c r="D142" s="78" t="s">
        <v>46</v>
      </c>
      <c r="E142" s="79" t="s">
        <v>183</v>
      </c>
      <c r="F142" s="80">
        <v>48</v>
      </c>
      <c r="G142" s="80">
        <v>6</v>
      </c>
      <c r="H142" s="80">
        <v>0</v>
      </c>
      <c r="I142" s="80">
        <v>0</v>
      </c>
      <c r="J142" s="102" t="s">
        <v>496</v>
      </c>
      <c r="K142" s="167">
        <v>1</v>
      </c>
      <c r="L142" s="167">
        <f t="shared" si="1"/>
        <v>0</v>
      </c>
      <c r="M142" s="55" t="s">
        <v>154</v>
      </c>
      <c r="N142" s="55" t="s">
        <v>154</v>
      </c>
      <c r="O142" s="55" t="s">
        <v>167</v>
      </c>
    </row>
    <row r="143" spans="1:15">
      <c r="A143" s="85">
        <v>3</v>
      </c>
      <c r="B143" s="74" t="s">
        <v>205</v>
      </c>
      <c r="C143" s="75" t="s">
        <v>151</v>
      </c>
      <c r="D143" s="78" t="s">
        <v>46</v>
      </c>
      <c r="E143" s="79" t="s">
        <v>183</v>
      </c>
      <c r="F143" s="80">
        <v>48</v>
      </c>
      <c r="G143" s="80">
        <v>2</v>
      </c>
      <c r="H143" s="80">
        <v>0</v>
      </c>
      <c r="I143" s="80">
        <v>0</v>
      </c>
      <c r="J143" s="102" t="s">
        <v>496</v>
      </c>
      <c r="K143" s="167">
        <v>1</v>
      </c>
      <c r="L143" s="167">
        <f t="shared" si="1"/>
        <v>0</v>
      </c>
      <c r="M143" s="55" t="s">
        <v>155</v>
      </c>
      <c r="N143" s="55" t="s">
        <v>155</v>
      </c>
      <c r="O143" s="55" t="s">
        <v>167</v>
      </c>
    </row>
    <row r="144" spans="1:15">
      <c r="A144" s="85">
        <v>3</v>
      </c>
      <c r="B144" s="74" t="s">
        <v>269</v>
      </c>
      <c r="C144" s="75" t="s">
        <v>166</v>
      </c>
      <c r="D144" s="78" t="s">
        <v>46</v>
      </c>
      <c r="E144" s="79" t="s">
        <v>162</v>
      </c>
      <c r="F144" s="80">
        <v>20</v>
      </c>
      <c r="G144" s="80">
        <v>1</v>
      </c>
      <c r="H144" s="80">
        <v>0</v>
      </c>
      <c r="I144" s="80">
        <v>0</v>
      </c>
      <c r="J144" s="102" t="s">
        <v>497</v>
      </c>
      <c r="K144" s="167">
        <v>1</v>
      </c>
      <c r="L144" s="167">
        <f t="shared" si="1"/>
        <v>0</v>
      </c>
      <c r="M144" s="55" t="s">
        <v>167</v>
      </c>
      <c r="N144" s="55" t="s">
        <v>167</v>
      </c>
      <c r="O144" s="55" t="s">
        <v>167</v>
      </c>
    </row>
    <row r="145" spans="1:16">
      <c r="A145" s="85">
        <v>3</v>
      </c>
      <c r="B145" s="74" t="s">
        <v>208</v>
      </c>
      <c r="C145" s="75" t="s">
        <v>151</v>
      </c>
      <c r="D145" s="78" t="s">
        <v>46</v>
      </c>
      <c r="E145" s="79" t="s">
        <v>183</v>
      </c>
      <c r="F145" s="80">
        <v>48</v>
      </c>
      <c r="G145" s="80">
        <v>2</v>
      </c>
      <c r="H145" s="80">
        <v>0</v>
      </c>
      <c r="I145" s="80">
        <v>0</v>
      </c>
      <c r="J145" s="102" t="s">
        <v>496</v>
      </c>
      <c r="K145" s="167">
        <v>1</v>
      </c>
      <c r="L145" s="167">
        <f t="shared" si="1"/>
        <v>0</v>
      </c>
      <c r="M145" s="55" t="s">
        <v>155</v>
      </c>
      <c r="N145" s="55" t="s">
        <v>155</v>
      </c>
      <c r="O145" s="55" t="s">
        <v>167</v>
      </c>
    </row>
    <row r="146" spans="1:16">
      <c r="A146" s="85">
        <v>3</v>
      </c>
      <c r="B146" s="74" t="s">
        <v>271</v>
      </c>
      <c r="C146" s="75" t="s">
        <v>166</v>
      </c>
      <c r="D146" s="78" t="s">
        <v>46</v>
      </c>
      <c r="E146" s="79" t="s">
        <v>162</v>
      </c>
      <c r="F146" s="80">
        <v>20</v>
      </c>
      <c r="G146" s="80">
        <v>1</v>
      </c>
      <c r="H146" s="80">
        <v>0</v>
      </c>
      <c r="I146" s="80">
        <v>0</v>
      </c>
      <c r="J146" s="102" t="s">
        <v>497</v>
      </c>
      <c r="K146" s="167">
        <v>1</v>
      </c>
      <c r="L146" s="167">
        <f t="shared" si="1"/>
        <v>0</v>
      </c>
      <c r="M146" s="55" t="s">
        <v>167</v>
      </c>
      <c r="N146" s="55" t="s">
        <v>167</v>
      </c>
      <c r="O146" s="55" t="s">
        <v>167</v>
      </c>
    </row>
    <row r="147" spans="1:16">
      <c r="A147" s="85">
        <v>3</v>
      </c>
      <c r="B147" s="74" t="s">
        <v>272</v>
      </c>
      <c r="C147" s="75" t="s">
        <v>151</v>
      </c>
      <c r="D147" s="78" t="s">
        <v>46</v>
      </c>
      <c r="E147" s="79" t="s">
        <v>183</v>
      </c>
      <c r="F147" s="80">
        <v>48</v>
      </c>
      <c r="G147" s="80">
        <v>2</v>
      </c>
      <c r="H147" s="80">
        <v>0</v>
      </c>
      <c r="I147" s="80">
        <v>0</v>
      </c>
      <c r="J147" s="102" t="s">
        <v>496</v>
      </c>
      <c r="K147" s="167">
        <v>1</v>
      </c>
      <c r="L147" s="167">
        <f t="shared" si="1"/>
        <v>0</v>
      </c>
      <c r="M147" s="55" t="s">
        <v>154</v>
      </c>
      <c r="N147" s="55" t="s">
        <v>154</v>
      </c>
      <c r="O147" s="55" t="s">
        <v>167</v>
      </c>
    </row>
    <row r="148" spans="1:16">
      <c r="A148" s="85">
        <v>3</v>
      </c>
      <c r="B148" s="74" t="s">
        <v>204</v>
      </c>
      <c r="C148" s="75" t="s">
        <v>151</v>
      </c>
      <c r="D148" s="78" t="s">
        <v>46</v>
      </c>
      <c r="E148" s="79" t="s">
        <v>183</v>
      </c>
      <c r="F148" s="80">
        <v>48</v>
      </c>
      <c r="G148" s="80">
        <v>3</v>
      </c>
      <c r="H148" s="80">
        <v>0</v>
      </c>
      <c r="I148" s="80">
        <v>0</v>
      </c>
      <c r="J148" s="102" t="s">
        <v>496</v>
      </c>
      <c r="K148" s="167">
        <v>1</v>
      </c>
      <c r="L148" s="167">
        <f t="shared" si="1"/>
        <v>0</v>
      </c>
      <c r="M148" s="55" t="s">
        <v>154</v>
      </c>
      <c r="N148" s="55" t="s">
        <v>154</v>
      </c>
      <c r="O148" s="55" t="s">
        <v>167</v>
      </c>
    </row>
    <row r="149" spans="1:16">
      <c r="A149" s="85">
        <v>3</v>
      </c>
      <c r="B149" s="74" t="s">
        <v>273</v>
      </c>
      <c r="C149" s="75" t="s">
        <v>151</v>
      </c>
      <c r="D149" s="78" t="s">
        <v>46</v>
      </c>
      <c r="E149" s="79" t="s">
        <v>183</v>
      </c>
      <c r="F149" s="80">
        <v>48</v>
      </c>
      <c r="G149" s="80">
        <v>4</v>
      </c>
      <c r="H149" s="80">
        <v>0</v>
      </c>
      <c r="I149" s="80">
        <v>0</v>
      </c>
      <c r="J149" s="102" t="s">
        <v>496</v>
      </c>
      <c r="K149" s="167">
        <v>1</v>
      </c>
      <c r="L149" s="167">
        <f t="shared" si="1"/>
        <v>0</v>
      </c>
      <c r="M149" s="55" t="s">
        <v>167</v>
      </c>
      <c r="N149" s="55" t="s">
        <v>167</v>
      </c>
      <c r="O149" s="55" t="s">
        <v>167</v>
      </c>
    </row>
    <row r="150" spans="1:16">
      <c r="A150" s="85">
        <v>3</v>
      </c>
      <c r="B150" s="74" t="s">
        <v>197</v>
      </c>
      <c r="C150" s="75" t="s">
        <v>151</v>
      </c>
      <c r="D150" s="78" t="s">
        <v>46</v>
      </c>
      <c r="E150" s="79" t="s">
        <v>183</v>
      </c>
      <c r="F150" s="80">
        <v>48</v>
      </c>
      <c r="G150" s="80">
        <v>12</v>
      </c>
      <c r="H150" s="80">
        <v>0</v>
      </c>
      <c r="I150" s="80">
        <v>0</v>
      </c>
      <c r="J150" s="102" t="s">
        <v>496</v>
      </c>
      <c r="K150" s="167">
        <v>1</v>
      </c>
      <c r="L150" s="167">
        <f t="shared" si="1"/>
        <v>0</v>
      </c>
      <c r="M150" s="55" t="s">
        <v>167</v>
      </c>
      <c r="N150" s="55" t="s">
        <v>154</v>
      </c>
      <c r="O150" s="55" t="s">
        <v>167</v>
      </c>
    </row>
    <row r="151" spans="1:16">
      <c r="A151" s="85">
        <v>3</v>
      </c>
      <c r="B151" s="74" t="s">
        <v>218</v>
      </c>
      <c r="C151" s="75" t="s">
        <v>172</v>
      </c>
      <c r="D151" s="78" t="s">
        <v>46</v>
      </c>
      <c r="E151" s="79" t="s">
        <v>183</v>
      </c>
      <c r="F151" s="80">
        <v>48</v>
      </c>
      <c r="G151" s="80">
        <v>2</v>
      </c>
      <c r="H151" s="80">
        <v>0</v>
      </c>
      <c r="I151" s="80">
        <v>0</v>
      </c>
      <c r="J151" s="102" t="s">
        <v>496</v>
      </c>
      <c r="K151" s="167">
        <v>1</v>
      </c>
      <c r="L151" s="167">
        <f t="shared" si="1"/>
        <v>0</v>
      </c>
      <c r="M151" s="55" t="s">
        <v>154</v>
      </c>
      <c r="N151" s="55" t="s">
        <v>154</v>
      </c>
      <c r="O151" s="55" t="s">
        <v>167</v>
      </c>
    </row>
    <row r="152" spans="1:16">
      <c r="A152" s="85">
        <v>3</v>
      </c>
      <c r="B152" s="74" t="s">
        <v>219</v>
      </c>
      <c r="C152" s="75" t="s">
        <v>172</v>
      </c>
      <c r="D152" s="78" t="s">
        <v>46</v>
      </c>
      <c r="E152" s="79" t="s">
        <v>183</v>
      </c>
      <c r="F152" s="80">
        <v>48</v>
      </c>
      <c r="G152" s="80">
        <v>2</v>
      </c>
      <c r="H152" s="80">
        <v>0</v>
      </c>
      <c r="I152" s="80">
        <v>0</v>
      </c>
      <c r="J152" s="102" t="s">
        <v>496</v>
      </c>
      <c r="K152" s="167">
        <v>1</v>
      </c>
      <c r="L152" s="167">
        <f t="shared" si="1"/>
        <v>0</v>
      </c>
      <c r="M152" s="55" t="s">
        <v>154</v>
      </c>
      <c r="N152" s="55" t="s">
        <v>154</v>
      </c>
      <c r="O152" s="55" t="s">
        <v>167</v>
      </c>
    </row>
    <row r="153" spans="1:16">
      <c r="A153" s="85">
        <v>3</v>
      </c>
      <c r="B153" s="74" t="s">
        <v>213</v>
      </c>
      <c r="C153" s="75" t="s">
        <v>166</v>
      </c>
      <c r="D153" s="78" t="s">
        <v>46</v>
      </c>
      <c r="E153" s="79" t="s">
        <v>162</v>
      </c>
      <c r="F153" s="80">
        <v>20</v>
      </c>
      <c r="G153" s="80">
        <v>2</v>
      </c>
      <c r="H153" s="80">
        <v>0</v>
      </c>
      <c r="I153" s="80">
        <v>0</v>
      </c>
      <c r="J153" s="102" t="s">
        <v>497</v>
      </c>
      <c r="K153" s="167">
        <v>1</v>
      </c>
      <c r="L153" s="167">
        <f t="shared" si="1"/>
        <v>0</v>
      </c>
      <c r="M153" s="55" t="s">
        <v>167</v>
      </c>
      <c r="N153" s="55" t="s">
        <v>155</v>
      </c>
      <c r="O153" s="55" t="s">
        <v>167</v>
      </c>
    </row>
    <row r="154" spans="1:16">
      <c r="A154" s="85">
        <v>3</v>
      </c>
      <c r="B154" s="74" t="s">
        <v>276</v>
      </c>
      <c r="C154" s="75" t="s">
        <v>166</v>
      </c>
      <c r="D154" s="78" t="s">
        <v>46</v>
      </c>
      <c r="E154" s="79" t="s">
        <v>162</v>
      </c>
      <c r="F154" s="80">
        <v>20</v>
      </c>
      <c r="G154" s="80">
        <v>2</v>
      </c>
      <c r="H154" s="80">
        <v>0</v>
      </c>
      <c r="I154" s="80">
        <v>0</v>
      </c>
      <c r="J154" s="102" t="s">
        <v>497</v>
      </c>
      <c r="K154" s="167">
        <v>1</v>
      </c>
      <c r="L154" s="167">
        <f t="shared" si="1"/>
        <v>0</v>
      </c>
      <c r="M154" s="55" t="s">
        <v>167</v>
      </c>
      <c r="N154" s="55" t="s">
        <v>155</v>
      </c>
      <c r="O154" s="55" t="s">
        <v>167</v>
      </c>
    </row>
    <row r="155" spans="1:16">
      <c r="A155" s="85">
        <v>3</v>
      </c>
      <c r="B155" s="74" t="s">
        <v>277</v>
      </c>
      <c r="C155" s="75" t="s">
        <v>166</v>
      </c>
      <c r="D155" s="78" t="s">
        <v>46</v>
      </c>
      <c r="E155" s="79" t="s">
        <v>162</v>
      </c>
      <c r="F155" s="80">
        <v>20</v>
      </c>
      <c r="G155" s="80">
        <v>1</v>
      </c>
      <c r="H155" s="80">
        <v>0</v>
      </c>
      <c r="I155" s="80">
        <v>0</v>
      </c>
      <c r="J155" s="102" t="s">
        <v>497</v>
      </c>
      <c r="K155" s="167">
        <v>1</v>
      </c>
      <c r="L155" s="167">
        <f t="shared" si="1"/>
        <v>0</v>
      </c>
      <c r="M155" s="55" t="s">
        <v>167</v>
      </c>
      <c r="N155" s="55" t="s">
        <v>155</v>
      </c>
      <c r="O155" s="55" t="s">
        <v>167</v>
      </c>
    </row>
    <row r="156" spans="1:16">
      <c r="A156" s="179">
        <v>4</v>
      </c>
      <c r="B156" s="74" t="s">
        <v>503</v>
      </c>
      <c r="C156" s="75" t="s">
        <v>151</v>
      </c>
      <c r="D156" s="78" t="s">
        <v>46</v>
      </c>
      <c r="E156" s="79" t="s">
        <v>183</v>
      </c>
      <c r="F156" s="182">
        <v>48</v>
      </c>
      <c r="G156" s="182">
        <v>4</v>
      </c>
      <c r="H156" s="80">
        <v>0</v>
      </c>
      <c r="I156" s="80">
        <v>0</v>
      </c>
      <c r="J156" s="102" t="s">
        <v>539</v>
      </c>
      <c r="K156" s="167">
        <v>1</v>
      </c>
      <c r="L156" s="167">
        <v>4</v>
      </c>
      <c r="M156" s="55" t="s">
        <v>154</v>
      </c>
      <c r="N156" s="55" t="s">
        <v>154</v>
      </c>
      <c r="O156" s="55" t="s">
        <v>167</v>
      </c>
    </row>
    <row r="157" spans="1:16">
      <c r="A157" s="179">
        <v>4</v>
      </c>
      <c r="B157" s="74" t="s">
        <v>505</v>
      </c>
      <c r="C157" s="75" t="s">
        <v>151</v>
      </c>
      <c r="D157" s="78" t="s">
        <v>46</v>
      </c>
      <c r="E157" s="79" t="s">
        <v>183</v>
      </c>
      <c r="F157" s="182">
        <v>48</v>
      </c>
      <c r="G157" s="182">
        <v>2</v>
      </c>
      <c r="H157" s="80">
        <v>0</v>
      </c>
      <c r="I157" s="80">
        <v>0</v>
      </c>
      <c r="J157" s="102" t="s">
        <v>539</v>
      </c>
      <c r="K157" s="167">
        <v>1</v>
      </c>
      <c r="L157" s="167">
        <v>2</v>
      </c>
      <c r="M157" s="55" t="s">
        <v>154</v>
      </c>
      <c r="N157" s="55" t="s">
        <v>154</v>
      </c>
      <c r="O157" s="55" t="s">
        <v>167</v>
      </c>
    </row>
    <row r="158" spans="1:16">
      <c r="A158" s="179">
        <v>4</v>
      </c>
      <c r="B158" s="74" t="s">
        <v>507</v>
      </c>
      <c r="C158" s="75" t="s">
        <v>151</v>
      </c>
      <c r="D158" s="78" t="s">
        <v>46</v>
      </c>
      <c r="E158" s="79" t="s">
        <v>183</v>
      </c>
      <c r="F158" s="182">
        <v>48</v>
      </c>
      <c r="G158" s="182">
        <v>4</v>
      </c>
      <c r="H158" s="80">
        <v>0</v>
      </c>
      <c r="I158" s="80">
        <v>0</v>
      </c>
      <c r="J158" s="102" t="s">
        <v>539</v>
      </c>
      <c r="K158" s="167">
        <v>1</v>
      </c>
      <c r="L158" s="167">
        <v>4</v>
      </c>
      <c r="M158" s="55" t="s">
        <v>154</v>
      </c>
      <c r="N158" s="55" t="s">
        <v>154</v>
      </c>
      <c r="O158" s="55" t="s">
        <v>167</v>
      </c>
    </row>
    <row r="159" spans="1:16">
      <c r="A159" s="179">
        <v>4</v>
      </c>
      <c r="B159" s="74" t="s">
        <v>509</v>
      </c>
      <c r="C159" s="75" t="s">
        <v>151</v>
      </c>
      <c r="D159" s="78" t="s">
        <v>46</v>
      </c>
      <c r="E159" s="79" t="s">
        <v>183</v>
      </c>
      <c r="F159" s="182">
        <v>48</v>
      </c>
      <c r="G159" s="182">
        <v>4</v>
      </c>
      <c r="H159" s="80">
        <v>0</v>
      </c>
      <c r="I159" s="80">
        <v>0</v>
      </c>
      <c r="J159" s="102" t="s">
        <v>539</v>
      </c>
      <c r="K159" s="167">
        <v>1</v>
      </c>
      <c r="L159" s="167">
        <v>4</v>
      </c>
      <c r="M159" s="55" t="s">
        <v>154</v>
      </c>
      <c r="N159" s="55" t="s">
        <v>154</v>
      </c>
      <c r="O159" s="55" t="s">
        <v>167</v>
      </c>
      <c r="P159" s="183" t="s">
        <v>542</v>
      </c>
    </row>
    <row r="160" spans="1:16">
      <c r="A160" s="179">
        <v>4</v>
      </c>
      <c r="B160" s="74" t="s">
        <v>511</v>
      </c>
      <c r="C160" s="75" t="s">
        <v>151</v>
      </c>
      <c r="D160" s="78" t="s">
        <v>46</v>
      </c>
      <c r="E160" s="79" t="s">
        <v>183</v>
      </c>
      <c r="F160" s="182">
        <v>48</v>
      </c>
      <c r="G160" s="182">
        <v>15</v>
      </c>
      <c r="H160" s="80">
        <v>0</v>
      </c>
      <c r="I160" s="80">
        <v>0</v>
      </c>
      <c r="J160" s="102" t="s">
        <v>539</v>
      </c>
      <c r="K160" s="167">
        <v>1</v>
      </c>
      <c r="L160" s="167">
        <v>15</v>
      </c>
      <c r="M160" s="55" t="s">
        <v>167</v>
      </c>
      <c r="N160" s="55" t="s">
        <v>154</v>
      </c>
      <c r="O160" s="55" t="s">
        <v>154</v>
      </c>
      <c r="P160" s="183" t="s">
        <v>543</v>
      </c>
    </row>
    <row r="161" spans="1:16">
      <c r="A161" s="179">
        <v>4</v>
      </c>
      <c r="B161" s="74" t="s">
        <v>513</v>
      </c>
      <c r="C161" s="75" t="s">
        <v>151</v>
      </c>
      <c r="D161" s="78" t="s">
        <v>46</v>
      </c>
      <c r="E161" s="79" t="s">
        <v>183</v>
      </c>
      <c r="F161" s="182">
        <v>48</v>
      </c>
      <c r="G161" s="182">
        <v>12</v>
      </c>
      <c r="H161" s="80">
        <v>0</v>
      </c>
      <c r="I161" s="80">
        <v>0</v>
      </c>
      <c r="J161" s="102" t="s">
        <v>539</v>
      </c>
      <c r="K161" s="167">
        <v>1</v>
      </c>
      <c r="L161" s="167">
        <v>12</v>
      </c>
      <c r="M161" s="55" t="s">
        <v>167</v>
      </c>
      <c r="N161" s="55" t="s">
        <v>154</v>
      </c>
      <c r="O161" s="55" t="s">
        <v>167</v>
      </c>
      <c r="P161" s="184" t="s">
        <v>544</v>
      </c>
    </row>
    <row r="162" spans="1:16">
      <c r="A162" s="179">
        <v>4</v>
      </c>
      <c r="B162" s="74" t="s">
        <v>515</v>
      </c>
      <c r="C162" s="75" t="s">
        <v>151</v>
      </c>
      <c r="D162" s="78" t="s">
        <v>46</v>
      </c>
      <c r="E162" s="79" t="s">
        <v>183</v>
      </c>
      <c r="F162" s="182">
        <v>48</v>
      </c>
      <c r="G162" s="182">
        <v>2</v>
      </c>
      <c r="H162" s="80">
        <v>0</v>
      </c>
      <c r="I162" s="80">
        <v>0</v>
      </c>
      <c r="J162" s="102" t="s">
        <v>539</v>
      </c>
      <c r="K162" s="167">
        <v>1</v>
      </c>
      <c r="L162" s="167">
        <v>2</v>
      </c>
      <c r="M162" s="55" t="s">
        <v>167</v>
      </c>
      <c r="N162" s="55" t="s">
        <v>167</v>
      </c>
      <c r="O162" s="55" t="s">
        <v>167</v>
      </c>
      <c r="P162" s="183" t="s">
        <v>545</v>
      </c>
    </row>
    <row r="163" spans="1:16">
      <c r="A163" s="179">
        <v>4</v>
      </c>
      <c r="B163" s="74" t="s">
        <v>516</v>
      </c>
      <c r="C163" s="75" t="s">
        <v>151</v>
      </c>
      <c r="D163" s="78" t="s">
        <v>46</v>
      </c>
      <c r="E163" s="79" t="s">
        <v>183</v>
      </c>
      <c r="F163" s="182">
        <v>48</v>
      </c>
      <c r="G163" s="182">
        <v>2</v>
      </c>
      <c r="H163" s="80">
        <v>0</v>
      </c>
      <c r="I163" s="80">
        <v>0</v>
      </c>
      <c r="J163" s="102" t="s">
        <v>539</v>
      </c>
      <c r="K163" s="167">
        <v>1</v>
      </c>
      <c r="L163" s="167">
        <v>2</v>
      </c>
      <c r="M163" s="55" t="s">
        <v>154</v>
      </c>
      <c r="N163" s="55" t="s">
        <v>154</v>
      </c>
      <c r="O163" s="55" t="s">
        <v>167</v>
      </c>
    </row>
    <row r="164" spans="1:16">
      <c r="A164" s="179">
        <v>4</v>
      </c>
      <c r="B164" s="74" t="s">
        <v>518</v>
      </c>
      <c r="C164" s="75" t="s">
        <v>151</v>
      </c>
      <c r="D164" s="78" t="s">
        <v>46</v>
      </c>
      <c r="E164" s="79" t="s">
        <v>183</v>
      </c>
      <c r="F164" s="182">
        <v>48</v>
      </c>
      <c r="G164" s="182">
        <v>16</v>
      </c>
      <c r="H164" s="80">
        <v>0</v>
      </c>
      <c r="I164" s="80">
        <v>0</v>
      </c>
      <c r="J164" s="102" t="s">
        <v>539</v>
      </c>
      <c r="K164" s="167">
        <v>1</v>
      </c>
      <c r="L164" s="167">
        <v>16</v>
      </c>
      <c r="M164" s="55" t="s">
        <v>155</v>
      </c>
      <c r="N164" s="55" t="s">
        <v>154</v>
      </c>
      <c r="O164" s="55" t="s">
        <v>167</v>
      </c>
      <c r="P164" s="185" t="s">
        <v>546</v>
      </c>
    </row>
    <row r="165" spans="1:16">
      <c r="A165" s="179">
        <v>4</v>
      </c>
      <c r="B165" s="74" t="s">
        <v>224</v>
      </c>
      <c r="C165" s="75" t="s">
        <v>151</v>
      </c>
      <c r="D165" s="78" t="s">
        <v>46</v>
      </c>
      <c r="E165" s="79" t="s">
        <v>183</v>
      </c>
      <c r="F165" s="182">
        <v>48</v>
      </c>
      <c r="G165" s="182">
        <v>2</v>
      </c>
      <c r="H165" s="80">
        <v>0</v>
      </c>
      <c r="I165" s="80">
        <v>0</v>
      </c>
      <c r="J165" s="102" t="s">
        <v>539</v>
      </c>
      <c r="K165" s="167">
        <v>1</v>
      </c>
      <c r="L165" s="167">
        <v>2</v>
      </c>
      <c r="M165" s="55" t="s">
        <v>155</v>
      </c>
      <c r="N165" s="55" t="s">
        <v>167</v>
      </c>
      <c r="O165" s="55" t="s">
        <v>167</v>
      </c>
      <c r="P165" s="186" t="s">
        <v>547</v>
      </c>
    </row>
    <row r="166" spans="1:16">
      <c r="A166" s="179">
        <v>4</v>
      </c>
      <c r="B166" s="74" t="s">
        <v>520</v>
      </c>
      <c r="C166" s="75" t="s">
        <v>151</v>
      </c>
      <c r="D166" s="78" t="s">
        <v>46</v>
      </c>
      <c r="E166" s="79" t="s">
        <v>183</v>
      </c>
      <c r="F166" s="182">
        <v>48</v>
      </c>
      <c r="G166" s="182">
        <v>2</v>
      </c>
      <c r="H166" s="80">
        <v>0</v>
      </c>
      <c r="I166" s="80">
        <v>0</v>
      </c>
      <c r="J166" s="102" t="s">
        <v>539</v>
      </c>
      <c r="K166" s="167">
        <v>1</v>
      </c>
      <c r="L166" s="167">
        <v>2</v>
      </c>
      <c r="M166" s="55" t="s">
        <v>155</v>
      </c>
      <c r="N166" s="55" t="s">
        <v>167</v>
      </c>
      <c r="O166" s="55" t="s">
        <v>167</v>
      </c>
      <c r="P166" s="185" t="s">
        <v>544</v>
      </c>
    </row>
    <row r="167" spans="1:16">
      <c r="A167" s="179">
        <v>4</v>
      </c>
      <c r="B167" s="74" t="s">
        <v>522</v>
      </c>
      <c r="C167" s="75" t="s">
        <v>151</v>
      </c>
      <c r="D167" s="78" t="s">
        <v>46</v>
      </c>
      <c r="E167" s="79" t="s">
        <v>183</v>
      </c>
      <c r="F167" s="182">
        <v>48</v>
      </c>
      <c r="G167" s="182">
        <v>43</v>
      </c>
      <c r="H167" s="80">
        <v>0</v>
      </c>
      <c r="I167" s="80">
        <v>0</v>
      </c>
      <c r="J167" s="102" t="s">
        <v>539</v>
      </c>
      <c r="K167" s="167">
        <v>1</v>
      </c>
      <c r="L167" s="167">
        <v>43</v>
      </c>
      <c r="M167" s="55" t="s">
        <v>155</v>
      </c>
      <c r="N167" s="55" t="s">
        <v>154</v>
      </c>
      <c r="O167" s="55" t="s">
        <v>167</v>
      </c>
      <c r="P167" s="183" t="s">
        <v>548</v>
      </c>
    </row>
    <row r="168" spans="1:16">
      <c r="A168" s="179">
        <v>4</v>
      </c>
      <c r="B168" s="74" t="s">
        <v>524</v>
      </c>
      <c r="C168" s="75" t="s">
        <v>151</v>
      </c>
      <c r="D168" s="78" t="s">
        <v>46</v>
      </c>
      <c r="E168" s="79" t="s">
        <v>183</v>
      </c>
      <c r="F168" s="182">
        <v>48</v>
      </c>
      <c r="G168" s="182">
        <v>4</v>
      </c>
      <c r="H168" s="80">
        <v>0</v>
      </c>
      <c r="I168" s="80">
        <v>0</v>
      </c>
      <c r="J168" s="102" t="s">
        <v>539</v>
      </c>
      <c r="K168" s="167">
        <v>1</v>
      </c>
      <c r="L168" s="167">
        <v>4</v>
      </c>
      <c r="M168" s="55" t="s">
        <v>154</v>
      </c>
      <c r="N168" s="55" t="s">
        <v>154</v>
      </c>
      <c r="O168" s="55" t="s">
        <v>167</v>
      </c>
    </row>
    <row r="169" spans="1:16">
      <c r="A169" s="179">
        <v>4</v>
      </c>
      <c r="B169" s="74" t="s">
        <v>525</v>
      </c>
      <c r="C169" s="75" t="s">
        <v>151</v>
      </c>
      <c r="D169" s="78" t="s">
        <v>46</v>
      </c>
      <c r="E169" s="79" t="s">
        <v>183</v>
      </c>
      <c r="F169" s="182">
        <v>48</v>
      </c>
      <c r="G169" s="182">
        <v>18</v>
      </c>
      <c r="H169" s="80">
        <v>0</v>
      </c>
      <c r="I169" s="80">
        <v>0</v>
      </c>
      <c r="J169" s="102" t="s">
        <v>539</v>
      </c>
      <c r="K169" s="167">
        <v>1</v>
      </c>
      <c r="L169" s="167">
        <v>18</v>
      </c>
      <c r="M169" s="55" t="s">
        <v>167</v>
      </c>
      <c r="N169" s="55" t="s">
        <v>154</v>
      </c>
      <c r="O169" s="55" t="s">
        <v>167</v>
      </c>
      <c r="P169" s="183" t="s">
        <v>544</v>
      </c>
    </row>
    <row r="170" spans="1:16">
      <c r="A170" s="179">
        <v>4</v>
      </c>
      <c r="B170" s="74" t="s">
        <v>527</v>
      </c>
      <c r="C170" s="75" t="s">
        <v>151</v>
      </c>
      <c r="D170" s="78" t="s">
        <v>46</v>
      </c>
      <c r="E170" s="79" t="s">
        <v>183</v>
      </c>
      <c r="F170" s="182">
        <v>48</v>
      </c>
      <c r="G170" s="182">
        <v>1</v>
      </c>
      <c r="H170" s="80">
        <v>0</v>
      </c>
      <c r="I170" s="80">
        <v>0</v>
      </c>
      <c r="J170" s="102" t="s">
        <v>539</v>
      </c>
      <c r="K170" s="167">
        <v>1</v>
      </c>
      <c r="L170" s="167">
        <v>1</v>
      </c>
      <c r="M170" s="55" t="s">
        <v>154</v>
      </c>
      <c r="N170" s="55" t="s">
        <v>154</v>
      </c>
      <c r="O170" s="55" t="s">
        <v>154</v>
      </c>
    </row>
    <row r="171" spans="1:16">
      <c r="A171" s="179">
        <v>4</v>
      </c>
      <c r="B171" s="74" t="s">
        <v>528</v>
      </c>
      <c r="C171" s="75" t="s">
        <v>166</v>
      </c>
      <c r="D171" s="78" t="s">
        <v>46</v>
      </c>
      <c r="E171" s="79" t="s">
        <v>162</v>
      </c>
      <c r="F171" s="182">
        <v>20</v>
      </c>
      <c r="G171" s="182">
        <v>1</v>
      </c>
      <c r="H171" s="80">
        <v>0</v>
      </c>
      <c r="I171" s="80">
        <v>0</v>
      </c>
      <c r="J171" s="102" t="s">
        <v>540</v>
      </c>
      <c r="K171" s="167">
        <v>1</v>
      </c>
      <c r="L171" s="167">
        <v>1</v>
      </c>
      <c r="M171" s="55" t="s">
        <v>154</v>
      </c>
      <c r="N171" s="55" t="s">
        <v>154</v>
      </c>
      <c r="O171" s="55" t="s">
        <v>167</v>
      </c>
    </row>
    <row r="172" spans="1:16">
      <c r="A172" s="179">
        <v>4</v>
      </c>
      <c r="B172" s="74" t="s">
        <v>529</v>
      </c>
      <c r="C172" s="75" t="s">
        <v>166</v>
      </c>
      <c r="D172" s="78" t="s">
        <v>46</v>
      </c>
      <c r="E172" s="79" t="s">
        <v>162</v>
      </c>
      <c r="F172" s="182">
        <v>20</v>
      </c>
      <c r="G172" s="182">
        <v>1</v>
      </c>
      <c r="H172" s="80">
        <v>0</v>
      </c>
      <c r="I172" s="80">
        <v>0</v>
      </c>
      <c r="J172" s="102" t="s">
        <v>540</v>
      </c>
      <c r="K172" s="167">
        <v>1</v>
      </c>
      <c r="L172" s="167">
        <v>1</v>
      </c>
      <c r="M172" s="55" t="s">
        <v>154</v>
      </c>
      <c r="N172" s="55" t="s">
        <v>154</v>
      </c>
      <c r="O172" s="55" t="s">
        <v>167</v>
      </c>
    </row>
    <row r="173" spans="1:16">
      <c r="A173" s="179">
        <v>4</v>
      </c>
      <c r="B173" s="74" t="s">
        <v>530</v>
      </c>
      <c r="C173" s="75" t="s">
        <v>172</v>
      </c>
      <c r="D173" s="78" t="s">
        <v>46</v>
      </c>
      <c r="E173" s="79" t="s">
        <v>162</v>
      </c>
      <c r="F173" s="182">
        <v>20</v>
      </c>
      <c r="G173" s="182">
        <v>1</v>
      </c>
      <c r="H173" s="80">
        <v>0</v>
      </c>
      <c r="I173" s="80">
        <v>0</v>
      </c>
      <c r="J173" s="102" t="s">
        <v>540</v>
      </c>
      <c r="K173" s="167">
        <v>1</v>
      </c>
      <c r="L173" s="167">
        <v>1</v>
      </c>
      <c r="M173" s="55" t="s">
        <v>154</v>
      </c>
      <c r="N173" s="55" t="s">
        <v>154</v>
      </c>
      <c r="O173" s="55" t="s">
        <v>154</v>
      </c>
    </row>
    <row r="174" spans="1:16">
      <c r="A174" s="179">
        <v>4</v>
      </c>
      <c r="B174" s="74" t="s">
        <v>211</v>
      </c>
      <c r="C174" s="75" t="s">
        <v>166</v>
      </c>
      <c r="D174" s="78" t="s">
        <v>46</v>
      </c>
      <c r="E174" s="79" t="s">
        <v>162</v>
      </c>
      <c r="F174" s="182">
        <v>20</v>
      </c>
      <c r="G174" s="182">
        <v>2</v>
      </c>
      <c r="H174" s="80">
        <v>0</v>
      </c>
      <c r="I174" s="80">
        <v>0</v>
      </c>
      <c r="J174" s="102" t="s">
        <v>540</v>
      </c>
      <c r="K174" s="167">
        <v>1</v>
      </c>
      <c r="L174" s="167">
        <v>2</v>
      </c>
      <c r="M174" s="55" t="s">
        <v>155</v>
      </c>
      <c r="N174" s="55" t="s">
        <v>167</v>
      </c>
      <c r="O174" s="55" t="s">
        <v>167</v>
      </c>
    </row>
    <row r="175" spans="1:16">
      <c r="A175" s="179">
        <v>4</v>
      </c>
      <c r="B175" s="74" t="s">
        <v>531</v>
      </c>
      <c r="C175" s="75" t="s">
        <v>166</v>
      </c>
      <c r="D175" s="78" t="s">
        <v>46</v>
      </c>
      <c r="E175" s="79" t="s">
        <v>162</v>
      </c>
      <c r="F175" s="182">
        <v>20</v>
      </c>
      <c r="G175" s="182">
        <v>2</v>
      </c>
      <c r="H175" s="80">
        <v>0</v>
      </c>
      <c r="I175" s="80">
        <v>0</v>
      </c>
      <c r="J175" s="102" t="s">
        <v>540</v>
      </c>
      <c r="K175" s="167">
        <v>1</v>
      </c>
      <c r="L175" s="167">
        <v>2</v>
      </c>
      <c r="M175" s="55" t="s">
        <v>155</v>
      </c>
      <c r="N175" s="55" t="s">
        <v>167</v>
      </c>
      <c r="O175" s="55" t="s">
        <v>167</v>
      </c>
      <c r="P175" s="184" t="s">
        <v>549</v>
      </c>
    </row>
    <row r="176" spans="1:16">
      <c r="A176" s="179">
        <v>4</v>
      </c>
      <c r="B176" s="74" t="s">
        <v>532</v>
      </c>
      <c r="C176" s="75" t="s">
        <v>166</v>
      </c>
      <c r="D176" s="78" t="s">
        <v>46</v>
      </c>
      <c r="E176" s="79" t="s">
        <v>162</v>
      </c>
      <c r="F176" s="182">
        <v>20</v>
      </c>
      <c r="G176" s="182">
        <v>1</v>
      </c>
      <c r="H176" s="80">
        <v>0</v>
      </c>
      <c r="I176" s="80">
        <v>0</v>
      </c>
      <c r="J176" s="102" t="s">
        <v>540</v>
      </c>
      <c r="K176" s="167">
        <v>1</v>
      </c>
      <c r="L176" s="167">
        <v>1</v>
      </c>
      <c r="M176" s="55" t="s">
        <v>155</v>
      </c>
      <c r="N176" s="55" t="s">
        <v>167</v>
      </c>
      <c r="O176" s="55" t="s">
        <v>167</v>
      </c>
    </row>
    <row r="177" spans="1:16">
      <c r="A177" s="179">
        <v>4</v>
      </c>
      <c r="B177" s="74" t="s">
        <v>219</v>
      </c>
      <c r="C177" s="75" t="s">
        <v>172</v>
      </c>
      <c r="D177" s="78" t="s">
        <v>46</v>
      </c>
      <c r="E177" s="79" t="s">
        <v>162</v>
      </c>
      <c r="F177" s="182">
        <v>20</v>
      </c>
      <c r="G177" s="182">
        <v>3</v>
      </c>
      <c r="H177" s="80">
        <v>0</v>
      </c>
      <c r="I177" s="80">
        <v>0</v>
      </c>
      <c r="J177" s="102" t="s">
        <v>540</v>
      </c>
      <c r="K177" s="167">
        <v>1</v>
      </c>
      <c r="L177" s="167">
        <v>3</v>
      </c>
      <c r="M177" s="55" t="s">
        <v>154</v>
      </c>
      <c r="N177" s="55" t="s">
        <v>154</v>
      </c>
      <c r="O177" s="55" t="s">
        <v>167</v>
      </c>
    </row>
    <row r="178" spans="1:16">
      <c r="A178" s="179">
        <v>4</v>
      </c>
      <c r="B178" s="74" t="s">
        <v>328</v>
      </c>
      <c r="C178" s="75" t="s">
        <v>172</v>
      </c>
      <c r="D178" s="78" t="s">
        <v>46</v>
      </c>
      <c r="E178" s="79" t="s">
        <v>183</v>
      </c>
      <c r="F178" s="182">
        <v>48</v>
      </c>
      <c r="G178" s="182">
        <v>13</v>
      </c>
      <c r="H178" s="80">
        <v>0</v>
      </c>
      <c r="I178" s="80">
        <v>0</v>
      </c>
      <c r="J178" s="102" t="s">
        <v>539</v>
      </c>
      <c r="K178" s="167">
        <v>1</v>
      </c>
      <c r="L178" s="167">
        <v>13</v>
      </c>
      <c r="M178" s="55" t="s">
        <v>167</v>
      </c>
      <c r="N178" s="55" t="s">
        <v>154</v>
      </c>
      <c r="O178" s="55" t="s">
        <v>167</v>
      </c>
      <c r="P178" s="184" t="s">
        <v>549</v>
      </c>
    </row>
    <row r="179" spans="1:16">
      <c r="A179" s="179">
        <v>4</v>
      </c>
      <c r="B179" s="74" t="s">
        <v>218</v>
      </c>
      <c r="C179" s="75" t="s">
        <v>172</v>
      </c>
      <c r="D179" s="78" t="s">
        <v>46</v>
      </c>
      <c r="E179" s="79" t="s">
        <v>162</v>
      </c>
      <c r="F179" s="182">
        <v>20</v>
      </c>
      <c r="G179" s="182">
        <v>3</v>
      </c>
      <c r="H179" s="80">
        <v>0</v>
      </c>
      <c r="I179" s="80">
        <v>0</v>
      </c>
      <c r="J179" s="102" t="s">
        <v>540</v>
      </c>
      <c r="K179" s="167">
        <v>1</v>
      </c>
      <c r="L179" s="167">
        <v>3</v>
      </c>
      <c r="M179" s="55" t="s">
        <v>154</v>
      </c>
      <c r="N179" s="55" t="s">
        <v>154</v>
      </c>
      <c r="O179" s="55" t="s">
        <v>167</v>
      </c>
    </row>
    <row r="180" spans="1:16">
      <c r="A180" s="179">
        <v>4</v>
      </c>
      <c r="B180" s="74" t="s">
        <v>220</v>
      </c>
      <c r="C180" s="75" t="s">
        <v>166</v>
      </c>
      <c r="D180" s="78" t="s">
        <v>46</v>
      </c>
      <c r="E180" s="79" t="s">
        <v>162</v>
      </c>
      <c r="F180" s="182">
        <v>20</v>
      </c>
      <c r="G180" s="182">
        <v>2</v>
      </c>
      <c r="H180" s="80">
        <v>0</v>
      </c>
      <c r="I180" s="80">
        <v>0</v>
      </c>
      <c r="J180" s="102" t="s">
        <v>540</v>
      </c>
      <c r="K180" s="167">
        <v>1</v>
      </c>
      <c r="L180" s="167">
        <v>2</v>
      </c>
      <c r="M180" s="55" t="s">
        <v>155</v>
      </c>
      <c r="N180" s="55" t="s">
        <v>167</v>
      </c>
      <c r="O180" s="55" t="s">
        <v>167</v>
      </c>
    </row>
    <row r="181" spans="1:16">
      <c r="A181" s="179">
        <v>4</v>
      </c>
      <c r="B181" s="74" t="s">
        <v>533</v>
      </c>
      <c r="C181" s="75" t="s">
        <v>166</v>
      </c>
      <c r="D181" s="78" t="s">
        <v>46</v>
      </c>
      <c r="E181" s="79" t="s">
        <v>162</v>
      </c>
      <c r="F181" s="182">
        <v>20</v>
      </c>
      <c r="G181" s="182">
        <v>2</v>
      </c>
      <c r="H181" s="80">
        <v>0</v>
      </c>
      <c r="I181" s="80">
        <v>0</v>
      </c>
      <c r="J181" s="102" t="s">
        <v>540</v>
      </c>
      <c r="K181" s="167">
        <v>1</v>
      </c>
      <c r="L181" s="167">
        <v>2</v>
      </c>
      <c r="M181" s="55" t="s">
        <v>155</v>
      </c>
      <c r="N181" s="55" t="s">
        <v>167</v>
      </c>
      <c r="O181" s="55" t="s">
        <v>167</v>
      </c>
    </row>
    <row r="182" spans="1:16">
      <c r="A182" s="179">
        <v>4</v>
      </c>
      <c r="B182" s="74" t="s">
        <v>221</v>
      </c>
      <c r="C182" s="75" t="s">
        <v>166</v>
      </c>
      <c r="D182" s="78" t="s">
        <v>46</v>
      </c>
      <c r="E182" s="79" t="s">
        <v>162</v>
      </c>
      <c r="F182" s="182">
        <v>20</v>
      </c>
      <c r="G182" s="182">
        <v>1</v>
      </c>
      <c r="H182" s="80">
        <v>0</v>
      </c>
      <c r="I182" s="80">
        <v>0</v>
      </c>
      <c r="J182" s="102" t="s">
        <v>540</v>
      </c>
      <c r="K182" s="167">
        <v>1</v>
      </c>
      <c r="L182" s="167">
        <v>1</v>
      </c>
      <c r="M182" s="55" t="s">
        <v>155</v>
      </c>
      <c r="N182" s="55" t="s">
        <v>167</v>
      </c>
      <c r="O182" s="55" t="s">
        <v>167</v>
      </c>
    </row>
    <row r="183" spans="1:16">
      <c r="A183" s="179">
        <v>4</v>
      </c>
      <c r="B183" s="74" t="s">
        <v>534</v>
      </c>
      <c r="C183" s="75" t="s">
        <v>172</v>
      </c>
      <c r="D183" s="78" t="s">
        <v>46</v>
      </c>
      <c r="E183" s="79" t="s">
        <v>183</v>
      </c>
      <c r="F183" s="182">
        <v>48</v>
      </c>
      <c r="G183" s="182">
        <v>2</v>
      </c>
      <c r="H183" s="80">
        <v>0</v>
      </c>
      <c r="I183" s="80">
        <v>0</v>
      </c>
      <c r="J183" s="102" t="s">
        <v>541</v>
      </c>
      <c r="K183" s="167">
        <v>1</v>
      </c>
      <c r="L183" s="167">
        <v>2</v>
      </c>
      <c r="M183" s="55" t="s">
        <v>154</v>
      </c>
      <c r="N183" s="55" t="s">
        <v>154</v>
      </c>
      <c r="O183" s="55" t="s">
        <v>167</v>
      </c>
    </row>
    <row r="184" spans="1:16">
      <c r="A184" s="179">
        <v>4</v>
      </c>
      <c r="B184" s="74" t="s">
        <v>228</v>
      </c>
      <c r="C184" s="75" t="s">
        <v>172</v>
      </c>
      <c r="D184" s="78" t="s">
        <v>46</v>
      </c>
      <c r="E184" s="79" t="s">
        <v>183</v>
      </c>
      <c r="F184" s="182">
        <v>48</v>
      </c>
      <c r="G184" s="182">
        <v>3</v>
      </c>
      <c r="H184" s="80">
        <v>0</v>
      </c>
      <c r="I184" s="80">
        <v>0</v>
      </c>
      <c r="J184" s="102" t="s">
        <v>541</v>
      </c>
      <c r="K184" s="167">
        <v>1</v>
      </c>
      <c r="L184" s="167">
        <v>3</v>
      </c>
      <c r="M184" s="55" t="s">
        <v>154</v>
      </c>
      <c r="N184" s="55" t="s">
        <v>154</v>
      </c>
      <c r="O184" s="55" t="s">
        <v>167</v>
      </c>
    </row>
    <row r="185" spans="1:16">
      <c r="A185" s="179">
        <v>4</v>
      </c>
      <c r="B185" s="74" t="s">
        <v>536</v>
      </c>
      <c r="C185" s="75" t="s">
        <v>217</v>
      </c>
      <c r="D185" s="78" t="s">
        <v>46</v>
      </c>
      <c r="E185" s="79" t="s">
        <v>162</v>
      </c>
      <c r="F185" s="182">
        <v>20</v>
      </c>
      <c r="G185" s="182">
        <v>2</v>
      </c>
      <c r="H185" s="80">
        <v>0</v>
      </c>
      <c r="I185" s="80">
        <v>0</v>
      </c>
      <c r="J185" s="102" t="s">
        <v>540</v>
      </c>
      <c r="K185" s="167">
        <v>1</v>
      </c>
      <c r="L185" s="167">
        <v>2</v>
      </c>
      <c r="M185" s="55" t="s">
        <v>154</v>
      </c>
      <c r="N185" s="55" t="s">
        <v>154</v>
      </c>
      <c r="O185" s="55" t="s">
        <v>167</v>
      </c>
    </row>
    <row r="186" spans="1:16">
      <c r="A186" s="179">
        <v>4</v>
      </c>
      <c r="B186" s="74" t="s">
        <v>537</v>
      </c>
      <c r="C186" s="75" t="s">
        <v>224</v>
      </c>
      <c r="D186" s="78" t="s">
        <v>46</v>
      </c>
      <c r="E186" s="79" t="s">
        <v>162</v>
      </c>
      <c r="F186" s="182">
        <v>20</v>
      </c>
      <c r="G186" s="182">
        <v>2</v>
      </c>
      <c r="H186" s="80">
        <v>0</v>
      </c>
      <c r="I186" s="80">
        <v>0</v>
      </c>
      <c r="J186" s="102" t="s">
        <v>540</v>
      </c>
      <c r="K186" s="167">
        <v>1</v>
      </c>
      <c r="L186" s="167">
        <v>2</v>
      </c>
      <c r="M186" s="55" t="s">
        <v>155</v>
      </c>
      <c r="N186" s="55" t="s">
        <v>167</v>
      </c>
      <c r="O186" s="55" t="s">
        <v>167</v>
      </c>
      <c r="P186" s="183" t="s">
        <v>544</v>
      </c>
    </row>
    <row r="187" spans="1:16">
      <c r="A187" s="44">
        <v>5</v>
      </c>
      <c r="B187" s="10" t="str">
        <f>UPPER("coordenação L")</f>
        <v>COORDENAÇÃO L</v>
      </c>
      <c r="C187" s="11" t="s">
        <v>151</v>
      </c>
      <c r="D187" s="51"/>
      <c r="E187" s="52"/>
      <c r="F187" s="52"/>
      <c r="G187" s="52"/>
      <c r="H187" s="52"/>
      <c r="I187" s="53"/>
      <c r="J187" s="99"/>
      <c r="K187" s="168"/>
      <c r="L187" s="168"/>
      <c r="M187" s="55" t="s">
        <v>155</v>
      </c>
      <c r="N187" s="55" t="s">
        <v>203</v>
      </c>
      <c r="O187" s="55" t="s">
        <v>155</v>
      </c>
    </row>
    <row r="188" spans="1:16">
      <c r="A188" s="44">
        <v>5</v>
      </c>
      <c r="B188" s="10" t="s">
        <v>343</v>
      </c>
      <c r="C188" s="11" t="s">
        <v>157</v>
      </c>
      <c r="D188" s="51" t="s">
        <v>46</v>
      </c>
      <c r="E188" s="52" t="s">
        <v>47</v>
      </c>
      <c r="F188" s="52">
        <v>48</v>
      </c>
      <c r="G188" s="52">
        <v>2</v>
      </c>
      <c r="H188" s="52">
        <v>0</v>
      </c>
      <c r="I188" s="53">
        <v>0</v>
      </c>
      <c r="J188" s="99" t="s">
        <v>496</v>
      </c>
      <c r="K188" s="168">
        <v>1</v>
      </c>
      <c r="L188" s="168">
        <v>2</v>
      </c>
      <c r="M188" s="55" t="s">
        <v>154</v>
      </c>
      <c r="N188" s="55" t="s">
        <v>154</v>
      </c>
      <c r="O188" s="55" t="s">
        <v>155</v>
      </c>
    </row>
    <row r="189" spans="1:16">
      <c r="A189" s="44">
        <v>5</v>
      </c>
      <c r="B189" s="10" t="s">
        <v>345</v>
      </c>
      <c r="C189" s="11" t="s">
        <v>157</v>
      </c>
      <c r="D189" s="51" t="s">
        <v>46</v>
      </c>
      <c r="E189" s="52" t="s">
        <v>47</v>
      </c>
      <c r="F189" s="52">
        <v>48</v>
      </c>
      <c r="G189" s="52">
        <v>4</v>
      </c>
      <c r="H189" s="52">
        <v>0</v>
      </c>
      <c r="I189" s="53">
        <v>0</v>
      </c>
      <c r="J189" s="99" t="s">
        <v>496</v>
      </c>
      <c r="K189" s="168">
        <v>1</v>
      </c>
      <c r="L189" s="168">
        <v>4</v>
      </c>
      <c r="M189" s="55" t="s">
        <v>154</v>
      </c>
      <c r="N189" s="55" t="s">
        <v>154</v>
      </c>
      <c r="O189" s="55" t="s">
        <v>155</v>
      </c>
    </row>
    <row r="190" spans="1:16">
      <c r="A190" s="44">
        <v>5</v>
      </c>
      <c r="B190" s="10" t="s">
        <v>347</v>
      </c>
      <c r="C190" s="11" t="s">
        <v>348</v>
      </c>
      <c r="D190" s="51" t="s">
        <v>46</v>
      </c>
      <c r="E190" s="52" t="s">
        <v>47</v>
      </c>
      <c r="F190" s="52">
        <v>48</v>
      </c>
      <c r="G190" s="52">
        <v>2</v>
      </c>
      <c r="H190" s="52">
        <v>0</v>
      </c>
      <c r="I190" s="53">
        <v>0</v>
      </c>
      <c r="J190" s="99" t="s">
        <v>496</v>
      </c>
      <c r="K190" s="168">
        <v>1</v>
      </c>
      <c r="L190" s="168">
        <v>2</v>
      </c>
      <c r="M190" s="55" t="s">
        <v>154</v>
      </c>
      <c r="N190" s="55" t="s">
        <v>154</v>
      </c>
      <c r="O190" s="55" t="s">
        <v>155</v>
      </c>
    </row>
    <row r="191" spans="1:16">
      <c r="A191" s="44">
        <v>5</v>
      </c>
      <c r="B191" s="10" t="s">
        <v>350</v>
      </c>
      <c r="C191" s="11" t="s">
        <v>351</v>
      </c>
      <c r="D191" s="51" t="s">
        <v>46</v>
      </c>
      <c r="E191" s="52" t="s">
        <v>162</v>
      </c>
      <c r="F191" s="52">
        <v>20</v>
      </c>
      <c r="G191" s="52">
        <v>1</v>
      </c>
      <c r="H191" s="52">
        <v>0</v>
      </c>
      <c r="I191" s="53">
        <v>0</v>
      </c>
      <c r="J191" s="99" t="s">
        <v>496</v>
      </c>
      <c r="K191" s="168">
        <v>1</v>
      </c>
      <c r="L191" s="168">
        <f>G191</f>
        <v>1</v>
      </c>
      <c r="M191" s="55" t="s">
        <v>203</v>
      </c>
      <c r="N191" s="55" t="s">
        <v>154</v>
      </c>
      <c r="O191" s="55" t="s">
        <v>155</v>
      </c>
    </row>
    <row r="192" spans="1:16">
      <c r="A192" s="44">
        <v>5</v>
      </c>
      <c r="B192" s="10" t="s">
        <v>353</v>
      </c>
      <c r="C192" s="11" t="s">
        <v>351</v>
      </c>
      <c r="D192" s="51" t="s">
        <v>46</v>
      </c>
      <c r="E192" s="3" t="s">
        <v>162</v>
      </c>
      <c r="F192" s="52">
        <v>20</v>
      </c>
      <c r="G192" s="52">
        <v>1</v>
      </c>
      <c r="H192" s="52">
        <v>0</v>
      </c>
      <c r="I192" s="53">
        <v>0</v>
      </c>
      <c r="J192" s="27" t="s">
        <v>497</v>
      </c>
      <c r="K192" s="168">
        <v>1</v>
      </c>
      <c r="L192" s="168">
        <f t="shared" ref="L192:L227" si="2">G192</f>
        <v>1</v>
      </c>
      <c r="M192" s="55" t="s">
        <v>154</v>
      </c>
      <c r="N192" s="55" t="s">
        <v>154</v>
      </c>
      <c r="O192" s="55" t="s">
        <v>167</v>
      </c>
    </row>
    <row r="193" spans="1:15">
      <c r="A193" s="44">
        <v>5</v>
      </c>
      <c r="B193" s="10" t="s">
        <v>355</v>
      </c>
      <c r="C193" s="11" t="s">
        <v>355</v>
      </c>
      <c r="D193" s="51" t="s">
        <v>46</v>
      </c>
      <c r="E193" s="52" t="s">
        <v>47</v>
      </c>
      <c r="F193" s="52">
        <v>48</v>
      </c>
      <c r="G193" s="52">
        <v>4</v>
      </c>
      <c r="H193" s="52">
        <v>0</v>
      </c>
      <c r="I193" s="53">
        <v>0</v>
      </c>
      <c r="J193" s="99" t="s">
        <v>496</v>
      </c>
      <c r="K193" s="168">
        <v>1</v>
      </c>
      <c r="L193" s="168">
        <f t="shared" si="2"/>
        <v>4</v>
      </c>
      <c r="M193" s="55" t="s">
        <v>155</v>
      </c>
      <c r="N193" s="55" t="s">
        <v>203</v>
      </c>
      <c r="O193" s="55" t="s">
        <v>167</v>
      </c>
    </row>
    <row r="194" spans="1:15">
      <c r="A194" s="44">
        <v>5</v>
      </c>
      <c r="B194" s="10" t="s">
        <v>357</v>
      </c>
      <c r="C194" s="11" t="s">
        <v>355</v>
      </c>
      <c r="D194" s="51" t="s">
        <v>46</v>
      </c>
      <c r="E194" s="3" t="s">
        <v>47</v>
      </c>
      <c r="F194" s="52">
        <v>48</v>
      </c>
      <c r="G194" s="52">
        <v>4</v>
      </c>
      <c r="H194" s="52">
        <v>0</v>
      </c>
      <c r="I194" s="53">
        <v>0</v>
      </c>
      <c r="J194" s="99" t="s">
        <v>496</v>
      </c>
      <c r="K194" s="168">
        <v>1</v>
      </c>
      <c r="L194" s="168">
        <f t="shared" si="2"/>
        <v>4</v>
      </c>
      <c r="M194" s="55" t="s">
        <v>155</v>
      </c>
      <c r="N194" s="55" t="s">
        <v>155</v>
      </c>
      <c r="O194" s="55" t="s">
        <v>155</v>
      </c>
    </row>
    <row r="195" spans="1:15">
      <c r="A195" s="44">
        <v>5</v>
      </c>
      <c r="B195" s="10" t="s">
        <v>359</v>
      </c>
      <c r="C195" s="11" t="s">
        <v>50</v>
      </c>
      <c r="D195" s="51" t="s">
        <v>46</v>
      </c>
      <c r="E195" s="52" t="s">
        <v>47</v>
      </c>
      <c r="F195" s="52">
        <v>48</v>
      </c>
      <c r="G195" s="52">
        <v>2</v>
      </c>
      <c r="H195" s="52">
        <v>0</v>
      </c>
      <c r="I195" s="53">
        <v>0</v>
      </c>
      <c r="J195" s="99" t="s">
        <v>496</v>
      </c>
      <c r="K195" s="168">
        <v>1</v>
      </c>
      <c r="L195" s="168">
        <f t="shared" si="2"/>
        <v>2</v>
      </c>
      <c r="M195" s="55" t="s">
        <v>154</v>
      </c>
      <c r="N195" s="55" t="s">
        <v>154</v>
      </c>
      <c r="O195" s="55" t="s">
        <v>167</v>
      </c>
    </row>
    <row r="196" spans="1:15">
      <c r="A196" s="44">
        <v>5</v>
      </c>
      <c r="B196" s="10" t="s">
        <v>361</v>
      </c>
      <c r="C196" s="11" t="s">
        <v>43</v>
      </c>
      <c r="D196" s="51" t="s">
        <v>46</v>
      </c>
      <c r="E196" s="52" t="s">
        <v>47</v>
      </c>
      <c r="F196" s="52">
        <v>48</v>
      </c>
      <c r="G196" s="52">
        <v>6</v>
      </c>
      <c r="H196" s="52">
        <v>0</v>
      </c>
      <c r="I196" s="53">
        <v>0</v>
      </c>
      <c r="J196" s="99" t="s">
        <v>496</v>
      </c>
      <c r="K196" s="168">
        <v>1</v>
      </c>
      <c r="L196" s="168">
        <f t="shared" si="2"/>
        <v>6</v>
      </c>
      <c r="M196" s="55" t="s">
        <v>203</v>
      </c>
      <c r="N196" s="55" t="s">
        <v>203</v>
      </c>
      <c r="O196" s="55" t="s">
        <v>155</v>
      </c>
    </row>
    <row r="197" spans="1:15">
      <c r="A197" s="44">
        <v>5</v>
      </c>
      <c r="B197" s="10" t="s">
        <v>363</v>
      </c>
      <c r="C197" s="11" t="s">
        <v>166</v>
      </c>
      <c r="D197" s="51" t="s">
        <v>46</v>
      </c>
      <c r="E197" s="3" t="s">
        <v>162</v>
      </c>
      <c r="F197" s="52">
        <v>20</v>
      </c>
      <c r="G197" s="52">
        <v>6</v>
      </c>
      <c r="H197" s="52">
        <v>0</v>
      </c>
      <c r="I197" s="53">
        <v>0</v>
      </c>
      <c r="J197" s="99" t="s">
        <v>496</v>
      </c>
      <c r="K197" s="168">
        <v>1</v>
      </c>
      <c r="L197" s="168">
        <f t="shared" si="2"/>
        <v>6</v>
      </c>
      <c r="M197" s="55"/>
      <c r="N197" s="55"/>
      <c r="O197" s="55"/>
    </row>
    <row r="198" spans="1:15">
      <c r="A198" s="44">
        <v>5</v>
      </c>
      <c r="B198" s="10" t="s">
        <v>364</v>
      </c>
      <c r="C198" s="11" t="s">
        <v>348</v>
      </c>
      <c r="D198" s="51" t="s">
        <v>46</v>
      </c>
      <c r="E198" s="52" t="s">
        <v>47</v>
      </c>
      <c r="F198" s="52">
        <v>48</v>
      </c>
      <c r="G198" s="52">
        <v>2</v>
      </c>
      <c r="H198" s="52">
        <v>0</v>
      </c>
      <c r="I198" s="53">
        <v>0</v>
      </c>
      <c r="J198" s="99" t="s">
        <v>496</v>
      </c>
      <c r="K198" s="168">
        <v>1</v>
      </c>
      <c r="L198" s="168">
        <f t="shared" si="2"/>
        <v>2</v>
      </c>
      <c r="M198" s="55" t="s">
        <v>203</v>
      </c>
      <c r="N198" s="55" t="s">
        <v>203</v>
      </c>
      <c r="O198" s="55" t="s">
        <v>155</v>
      </c>
    </row>
    <row r="199" spans="1:15">
      <c r="A199" s="44">
        <v>5</v>
      </c>
      <c r="B199" s="10" t="s">
        <v>366</v>
      </c>
      <c r="C199" s="11" t="s">
        <v>367</v>
      </c>
      <c r="D199" s="51" t="s">
        <v>46</v>
      </c>
      <c r="E199" s="52" t="s">
        <v>47</v>
      </c>
      <c r="F199" s="52">
        <v>48</v>
      </c>
      <c r="G199" s="52">
        <v>2</v>
      </c>
      <c r="H199" s="52">
        <v>0</v>
      </c>
      <c r="I199" s="53">
        <v>0</v>
      </c>
      <c r="J199" s="99" t="s">
        <v>496</v>
      </c>
      <c r="K199" s="168">
        <v>1</v>
      </c>
      <c r="L199" s="168">
        <f t="shared" si="2"/>
        <v>2</v>
      </c>
      <c r="M199" s="55" t="s">
        <v>203</v>
      </c>
      <c r="N199" s="55" t="s">
        <v>203</v>
      </c>
      <c r="O199" s="55" t="s">
        <v>167</v>
      </c>
    </row>
    <row r="200" spans="1:15">
      <c r="A200" s="44">
        <v>5</v>
      </c>
      <c r="B200" s="10" t="s">
        <v>369</v>
      </c>
      <c r="C200" s="11" t="s">
        <v>50</v>
      </c>
      <c r="D200" s="51" t="s">
        <v>46</v>
      </c>
      <c r="E200" s="52" t="s">
        <v>47</v>
      </c>
      <c r="F200" s="52">
        <v>48</v>
      </c>
      <c r="G200" s="52">
        <v>6</v>
      </c>
      <c r="H200" s="52">
        <v>0</v>
      </c>
      <c r="I200" s="53">
        <v>0</v>
      </c>
      <c r="J200" s="99" t="s">
        <v>496</v>
      </c>
      <c r="K200" s="168">
        <v>1</v>
      </c>
      <c r="L200" s="168">
        <f t="shared" si="2"/>
        <v>6</v>
      </c>
      <c r="M200" s="55" t="s">
        <v>203</v>
      </c>
      <c r="N200" s="55" t="s">
        <v>203</v>
      </c>
      <c r="O200" s="55" t="s">
        <v>155</v>
      </c>
    </row>
    <row r="201" spans="1:15">
      <c r="A201" s="44">
        <v>5</v>
      </c>
      <c r="B201" s="10" t="s">
        <v>371</v>
      </c>
      <c r="C201" s="11" t="s">
        <v>151</v>
      </c>
      <c r="D201" s="51" t="s">
        <v>46</v>
      </c>
      <c r="E201" s="3" t="s">
        <v>47</v>
      </c>
      <c r="F201" s="52">
        <v>48</v>
      </c>
      <c r="G201" s="52">
        <v>2</v>
      </c>
      <c r="H201" s="52">
        <v>0</v>
      </c>
      <c r="I201" s="53">
        <v>0</v>
      </c>
      <c r="J201" s="27" t="s">
        <v>498</v>
      </c>
      <c r="K201" s="168">
        <v>1</v>
      </c>
      <c r="L201" s="168">
        <f t="shared" si="2"/>
        <v>2</v>
      </c>
      <c r="M201" s="55" t="s">
        <v>203</v>
      </c>
      <c r="N201" s="55" t="s">
        <v>154</v>
      </c>
      <c r="O201" s="55" t="s">
        <v>155</v>
      </c>
    </row>
    <row r="202" spans="1:15">
      <c r="A202" s="44">
        <v>5</v>
      </c>
      <c r="B202" s="10" t="s">
        <v>373</v>
      </c>
      <c r="C202" s="11" t="s">
        <v>22</v>
      </c>
      <c r="D202" s="51" t="s">
        <v>46</v>
      </c>
      <c r="E202" s="3" t="s">
        <v>162</v>
      </c>
      <c r="F202" s="52">
        <v>20</v>
      </c>
      <c r="G202" s="52">
        <v>2</v>
      </c>
      <c r="H202" s="52">
        <v>0</v>
      </c>
      <c r="I202" s="53">
        <v>0</v>
      </c>
      <c r="J202" s="27" t="s">
        <v>498</v>
      </c>
      <c r="K202" s="168">
        <v>1</v>
      </c>
      <c r="L202" s="168">
        <f t="shared" si="2"/>
        <v>2</v>
      </c>
      <c r="M202" s="55" t="s">
        <v>154</v>
      </c>
      <c r="N202" s="55" t="s">
        <v>154</v>
      </c>
      <c r="O202" s="55" t="s">
        <v>155</v>
      </c>
    </row>
    <row r="203" spans="1:15">
      <c r="A203" s="44">
        <v>5</v>
      </c>
      <c r="B203" s="10" t="s">
        <v>224</v>
      </c>
      <c r="C203" s="11" t="s">
        <v>34</v>
      </c>
      <c r="D203" s="51" t="s">
        <v>46</v>
      </c>
      <c r="E203" s="3" t="s">
        <v>162</v>
      </c>
      <c r="F203" s="52">
        <v>20</v>
      </c>
      <c r="G203" s="52">
        <v>2</v>
      </c>
      <c r="H203" s="52">
        <v>0</v>
      </c>
      <c r="I203" s="53">
        <v>0</v>
      </c>
      <c r="J203" s="27" t="s">
        <v>498</v>
      </c>
      <c r="K203" s="168">
        <v>1</v>
      </c>
      <c r="L203" s="168">
        <f t="shared" si="2"/>
        <v>2</v>
      </c>
      <c r="M203" s="55" t="s">
        <v>155</v>
      </c>
      <c r="N203" s="55" t="s">
        <v>155</v>
      </c>
      <c r="O203" s="55" t="s">
        <v>155</v>
      </c>
    </row>
    <row r="204" spans="1:15">
      <c r="A204" s="44">
        <v>5</v>
      </c>
      <c r="B204" s="10" t="s">
        <v>375</v>
      </c>
      <c r="C204" s="11" t="s">
        <v>172</v>
      </c>
      <c r="D204" s="51" t="s">
        <v>46</v>
      </c>
      <c r="E204" s="3" t="s">
        <v>183</v>
      </c>
      <c r="F204" s="52">
        <v>48</v>
      </c>
      <c r="G204" s="52">
        <v>3</v>
      </c>
      <c r="H204" s="52">
        <v>0</v>
      </c>
      <c r="I204" s="53">
        <v>0</v>
      </c>
      <c r="J204" s="27" t="s">
        <v>498</v>
      </c>
      <c r="K204" s="168">
        <v>1</v>
      </c>
      <c r="L204" s="168">
        <f t="shared" si="2"/>
        <v>3</v>
      </c>
      <c r="M204" s="55" t="s">
        <v>154</v>
      </c>
      <c r="N204" s="55" t="s">
        <v>154</v>
      </c>
      <c r="O204" s="55" t="s">
        <v>167</v>
      </c>
    </row>
    <row r="205" spans="1:15">
      <c r="A205" s="44">
        <v>5</v>
      </c>
      <c r="B205" s="10" t="s">
        <v>376</v>
      </c>
      <c r="C205" s="11" t="s">
        <v>151</v>
      </c>
      <c r="D205" s="51" t="s">
        <v>46</v>
      </c>
      <c r="E205" s="3" t="s">
        <v>162</v>
      </c>
      <c r="F205" s="52">
        <v>20</v>
      </c>
      <c r="G205" s="52">
        <v>1</v>
      </c>
      <c r="H205" s="52">
        <v>0</v>
      </c>
      <c r="I205" s="53">
        <v>0</v>
      </c>
      <c r="J205" s="27" t="s">
        <v>498</v>
      </c>
      <c r="K205" s="168">
        <v>1</v>
      </c>
      <c r="L205" s="168">
        <f t="shared" si="2"/>
        <v>1</v>
      </c>
      <c r="M205" s="55" t="s">
        <v>203</v>
      </c>
      <c r="N205" s="55" t="s">
        <v>154</v>
      </c>
      <c r="O205" s="55" t="s">
        <v>167</v>
      </c>
    </row>
    <row r="206" spans="1:15">
      <c r="A206" s="44">
        <v>5</v>
      </c>
      <c r="B206" s="10" t="s">
        <v>378</v>
      </c>
      <c r="C206" s="11" t="s">
        <v>166</v>
      </c>
      <c r="D206" s="51" t="s">
        <v>46</v>
      </c>
      <c r="E206" s="3" t="s">
        <v>183</v>
      </c>
      <c r="F206" s="52">
        <v>48</v>
      </c>
      <c r="G206" s="52">
        <v>2</v>
      </c>
      <c r="H206" s="52">
        <v>0</v>
      </c>
      <c r="I206" s="53">
        <v>0</v>
      </c>
      <c r="J206" s="27" t="s">
        <v>498</v>
      </c>
      <c r="K206" s="168">
        <v>1</v>
      </c>
      <c r="L206" s="168">
        <f t="shared" si="2"/>
        <v>2</v>
      </c>
      <c r="M206" s="55" t="s">
        <v>155</v>
      </c>
      <c r="N206" s="55" t="s">
        <v>155</v>
      </c>
      <c r="O206" s="55" t="s">
        <v>203</v>
      </c>
    </row>
    <row r="207" spans="1:15">
      <c r="A207" s="44">
        <v>5</v>
      </c>
      <c r="B207" s="10" t="s">
        <v>379</v>
      </c>
      <c r="C207" s="11" t="s">
        <v>172</v>
      </c>
      <c r="D207" s="51" t="s">
        <v>46</v>
      </c>
      <c r="E207" s="3" t="s">
        <v>183</v>
      </c>
      <c r="F207" s="52">
        <v>48</v>
      </c>
      <c r="G207" s="52">
        <v>2</v>
      </c>
      <c r="H207" s="52">
        <v>0</v>
      </c>
      <c r="I207" s="53">
        <v>0</v>
      </c>
      <c r="J207" s="27" t="s">
        <v>498</v>
      </c>
      <c r="K207" s="168">
        <v>1</v>
      </c>
      <c r="L207" s="168">
        <f t="shared" si="2"/>
        <v>2</v>
      </c>
      <c r="M207" s="55" t="s">
        <v>154</v>
      </c>
      <c r="N207" s="55" t="s">
        <v>154</v>
      </c>
      <c r="O207" s="55" t="s">
        <v>167</v>
      </c>
    </row>
    <row r="208" spans="1:15">
      <c r="A208" s="44">
        <v>5</v>
      </c>
      <c r="B208" s="10" t="s">
        <v>380</v>
      </c>
      <c r="C208" s="11" t="s">
        <v>166</v>
      </c>
      <c r="D208" s="51" t="s">
        <v>46</v>
      </c>
      <c r="E208" s="3" t="s">
        <v>162</v>
      </c>
      <c r="F208" s="52">
        <v>20</v>
      </c>
      <c r="G208" s="52">
        <v>2</v>
      </c>
      <c r="H208" s="52">
        <v>0</v>
      </c>
      <c r="I208" s="53">
        <v>0</v>
      </c>
      <c r="J208" s="27" t="s">
        <v>498</v>
      </c>
      <c r="K208" s="168">
        <v>1</v>
      </c>
      <c r="L208" s="168">
        <f t="shared" si="2"/>
        <v>2</v>
      </c>
      <c r="M208" s="55" t="s">
        <v>155</v>
      </c>
      <c r="N208" s="55" t="s">
        <v>155</v>
      </c>
      <c r="O208" s="55" t="s">
        <v>167</v>
      </c>
    </row>
    <row r="209" spans="1:15">
      <c r="A209" s="44">
        <v>5</v>
      </c>
      <c r="B209" s="10" t="s">
        <v>381</v>
      </c>
      <c r="C209" s="11" t="s">
        <v>166</v>
      </c>
      <c r="D209" s="51" t="s">
        <v>46</v>
      </c>
      <c r="E209" s="3" t="s">
        <v>162</v>
      </c>
      <c r="F209" s="52">
        <v>20</v>
      </c>
      <c r="G209" s="52">
        <v>1</v>
      </c>
      <c r="H209" s="52">
        <v>0</v>
      </c>
      <c r="I209" s="53">
        <v>0</v>
      </c>
      <c r="J209" s="27" t="s">
        <v>497</v>
      </c>
      <c r="K209" s="168">
        <v>1</v>
      </c>
      <c r="L209" s="168">
        <f t="shared" si="2"/>
        <v>1</v>
      </c>
      <c r="M209" s="55" t="s">
        <v>167</v>
      </c>
      <c r="N209" s="55" t="s">
        <v>167</v>
      </c>
      <c r="O209" s="55" t="s">
        <v>167</v>
      </c>
    </row>
    <row r="210" spans="1:15">
      <c r="A210" s="44">
        <v>5</v>
      </c>
      <c r="B210" s="10" t="s">
        <v>382</v>
      </c>
      <c r="C210" s="11" t="s">
        <v>151</v>
      </c>
      <c r="D210" s="51" t="s">
        <v>46</v>
      </c>
      <c r="E210" s="3" t="s">
        <v>183</v>
      </c>
      <c r="F210" s="52">
        <v>48</v>
      </c>
      <c r="G210" s="52">
        <v>25</v>
      </c>
      <c r="H210" s="52">
        <v>0</v>
      </c>
      <c r="I210" s="53">
        <v>0</v>
      </c>
      <c r="J210" s="27" t="s">
        <v>498</v>
      </c>
      <c r="K210" s="168">
        <v>1</v>
      </c>
      <c r="L210" s="168">
        <f t="shared" si="2"/>
        <v>25</v>
      </c>
      <c r="M210" s="55" t="s">
        <v>167</v>
      </c>
      <c r="N210" s="55" t="s">
        <v>154</v>
      </c>
      <c r="O210" s="55" t="s">
        <v>167</v>
      </c>
    </row>
    <row r="211" spans="1:15">
      <c r="A211" s="44">
        <v>5</v>
      </c>
      <c r="B211" s="10" t="s">
        <v>385</v>
      </c>
      <c r="C211" s="11" t="s">
        <v>50</v>
      </c>
      <c r="D211" s="51" t="s">
        <v>46</v>
      </c>
      <c r="E211" s="3" t="s">
        <v>162</v>
      </c>
      <c r="F211" s="52">
        <v>20</v>
      </c>
      <c r="G211" s="52">
        <v>0</v>
      </c>
      <c r="H211" s="52">
        <v>0</v>
      </c>
      <c r="I211" s="53">
        <v>0</v>
      </c>
      <c r="J211" s="27" t="s">
        <v>497</v>
      </c>
      <c r="K211" s="168">
        <v>1</v>
      </c>
      <c r="L211" s="168">
        <f t="shared" si="2"/>
        <v>0</v>
      </c>
      <c r="M211" s="55"/>
      <c r="N211" s="55"/>
      <c r="O211" s="55"/>
    </row>
    <row r="212" spans="1:15">
      <c r="A212" s="44">
        <v>5</v>
      </c>
      <c r="B212" s="10" t="s">
        <v>386</v>
      </c>
      <c r="C212" s="11" t="s">
        <v>151</v>
      </c>
      <c r="D212" s="51" t="s">
        <v>46</v>
      </c>
      <c r="E212" s="3" t="s">
        <v>183</v>
      </c>
      <c r="F212" s="52">
        <v>48</v>
      </c>
      <c r="G212" s="52">
        <v>6</v>
      </c>
      <c r="H212" s="52">
        <v>0</v>
      </c>
      <c r="I212" s="53">
        <v>0</v>
      </c>
      <c r="J212" s="27" t="s">
        <v>498</v>
      </c>
      <c r="K212" s="168">
        <v>1</v>
      </c>
      <c r="L212" s="168">
        <f t="shared" si="2"/>
        <v>6</v>
      </c>
      <c r="M212" s="55" t="s">
        <v>155</v>
      </c>
      <c r="N212" s="55" t="s">
        <v>154</v>
      </c>
      <c r="O212" s="55" t="s">
        <v>155</v>
      </c>
    </row>
    <row r="213" spans="1:15">
      <c r="A213" s="44">
        <v>5</v>
      </c>
      <c r="B213" s="10" t="s">
        <v>388</v>
      </c>
      <c r="C213" s="11" t="s">
        <v>172</v>
      </c>
      <c r="D213" s="51" t="s">
        <v>46</v>
      </c>
      <c r="E213" s="3" t="s">
        <v>183</v>
      </c>
      <c r="F213" s="52">
        <v>48</v>
      </c>
      <c r="G213" s="52">
        <v>12</v>
      </c>
      <c r="H213" s="52">
        <v>0</v>
      </c>
      <c r="I213" s="53">
        <v>0</v>
      </c>
      <c r="J213" s="27" t="s">
        <v>498</v>
      </c>
      <c r="K213" s="168">
        <v>1</v>
      </c>
      <c r="L213" s="168">
        <f t="shared" si="2"/>
        <v>12</v>
      </c>
      <c r="M213" s="55" t="s">
        <v>155</v>
      </c>
      <c r="N213" s="55" t="s">
        <v>154</v>
      </c>
      <c r="O213" s="55" t="s">
        <v>155</v>
      </c>
    </row>
    <row r="214" spans="1:15">
      <c r="A214" s="44">
        <v>5</v>
      </c>
      <c r="B214" s="10" t="s">
        <v>118</v>
      </c>
      <c r="C214" s="11" t="s">
        <v>172</v>
      </c>
      <c r="D214" s="51" t="s">
        <v>46</v>
      </c>
      <c r="E214" s="3" t="s">
        <v>183</v>
      </c>
      <c r="F214" s="52">
        <v>48</v>
      </c>
      <c r="G214" s="52">
        <v>4</v>
      </c>
      <c r="H214" s="52">
        <v>0</v>
      </c>
      <c r="I214" s="53">
        <v>0</v>
      </c>
      <c r="J214" s="27" t="s">
        <v>498</v>
      </c>
      <c r="K214" s="168">
        <v>1</v>
      </c>
      <c r="L214" s="168">
        <f t="shared" si="2"/>
        <v>4</v>
      </c>
      <c r="M214" s="55" t="s">
        <v>203</v>
      </c>
      <c r="N214" s="55" t="s">
        <v>154</v>
      </c>
      <c r="O214" s="55" t="s">
        <v>155</v>
      </c>
    </row>
    <row r="215" spans="1:15">
      <c r="A215" s="44">
        <v>5</v>
      </c>
      <c r="B215" s="5" t="s">
        <v>389</v>
      </c>
      <c r="C215" s="6" t="s">
        <v>172</v>
      </c>
      <c r="D215" s="69" t="s">
        <v>46</v>
      </c>
      <c r="E215" s="24" t="s">
        <v>183</v>
      </c>
      <c r="F215" s="70">
        <v>48</v>
      </c>
      <c r="G215" s="70">
        <v>3</v>
      </c>
      <c r="H215" s="52">
        <v>0</v>
      </c>
      <c r="I215" s="53">
        <v>0</v>
      </c>
      <c r="J215" s="27" t="s">
        <v>498</v>
      </c>
      <c r="K215" s="168">
        <v>1</v>
      </c>
      <c r="L215" s="168">
        <f t="shared" si="2"/>
        <v>3</v>
      </c>
      <c r="M215" s="55" t="s">
        <v>203</v>
      </c>
      <c r="N215" s="55" t="s">
        <v>203</v>
      </c>
      <c r="O215" s="72" t="s">
        <v>167</v>
      </c>
    </row>
    <row r="216" spans="1:15">
      <c r="A216" s="44">
        <v>5</v>
      </c>
      <c r="B216" s="74" t="s">
        <v>378</v>
      </c>
      <c r="C216" s="75" t="s">
        <v>166</v>
      </c>
      <c r="D216" s="78" t="s">
        <v>46</v>
      </c>
      <c r="E216" s="79" t="s">
        <v>162</v>
      </c>
      <c r="F216" s="80">
        <v>20</v>
      </c>
      <c r="G216" s="80">
        <v>2</v>
      </c>
      <c r="H216" s="52">
        <v>0</v>
      </c>
      <c r="I216" s="53">
        <v>0</v>
      </c>
      <c r="J216" s="102" t="s">
        <v>497</v>
      </c>
      <c r="K216" s="169">
        <v>1</v>
      </c>
      <c r="L216" s="168">
        <f t="shared" si="2"/>
        <v>2</v>
      </c>
      <c r="M216" s="72" t="s">
        <v>167</v>
      </c>
      <c r="N216" s="72" t="s">
        <v>167</v>
      </c>
      <c r="O216" s="55" t="s">
        <v>167</v>
      </c>
    </row>
    <row r="217" spans="1:15">
      <c r="A217" s="44">
        <v>5</v>
      </c>
      <c r="B217" s="5" t="s">
        <v>381</v>
      </c>
      <c r="C217" s="6" t="s">
        <v>166</v>
      </c>
      <c r="D217" s="69" t="s">
        <v>46</v>
      </c>
      <c r="E217" s="79" t="s">
        <v>162</v>
      </c>
      <c r="F217" s="70">
        <v>20</v>
      </c>
      <c r="G217" s="70">
        <v>1</v>
      </c>
      <c r="H217" s="52">
        <v>0</v>
      </c>
      <c r="I217" s="53">
        <v>0</v>
      </c>
      <c r="J217" s="27" t="s">
        <v>498</v>
      </c>
      <c r="K217" s="168">
        <v>1</v>
      </c>
      <c r="L217" s="168">
        <f t="shared" si="2"/>
        <v>1</v>
      </c>
      <c r="M217" s="72" t="s">
        <v>167</v>
      </c>
      <c r="N217" s="72" t="s">
        <v>155</v>
      </c>
      <c r="O217" s="72" t="s">
        <v>167</v>
      </c>
    </row>
    <row r="218" spans="1:15">
      <c r="A218" s="44">
        <v>5</v>
      </c>
      <c r="B218" s="74" t="s">
        <v>390</v>
      </c>
      <c r="C218" s="75" t="s">
        <v>22</v>
      </c>
      <c r="D218" s="78" t="s">
        <v>46</v>
      </c>
      <c r="E218" s="79" t="s">
        <v>162</v>
      </c>
      <c r="F218" s="80">
        <v>20</v>
      </c>
      <c r="G218" s="80">
        <v>2</v>
      </c>
      <c r="H218" s="52">
        <v>0</v>
      </c>
      <c r="I218" s="53">
        <v>0</v>
      </c>
      <c r="J218" s="102" t="s">
        <v>497</v>
      </c>
      <c r="K218" s="169">
        <v>1</v>
      </c>
      <c r="L218" s="168">
        <f t="shared" si="2"/>
        <v>2</v>
      </c>
      <c r="M218" s="55" t="s">
        <v>154</v>
      </c>
      <c r="N218" s="55" t="s">
        <v>154</v>
      </c>
      <c r="O218" s="55" t="s">
        <v>167</v>
      </c>
    </row>
    <row r="219" spans="1:15">
      <c r="A219" s="44">
        <v>5</v>
      </c>
      <c r="B219" s="74" t="s">
        <v>392</v>
      </c>
      <c r="C219" s="75" t="s">
        <v>50</v>
      </c>
      <c r="D219" s="78" t="s">
        <v>46</v>
      </c>
      <c r="E219" s="79" t="s">
        <v>183</v>
      </c>
      <c r="F219" s="80">
        <v>48</v>
      </c>
      <c r="G219" s="80">
        <v>4</v>
      </c>
      <c r="H219" s="52">
        <v>0</v>
      </c>
      <c r="I219" s="53">
        <v>0</v>
      </c>
      <c r="J219" s="102" t="s">
        <v>498</v>
      </c>
      <c r="K219" s="169">
        <v>1</v>
      </c>
      <c r="L219" s="168">
        <f t="shared" si="2"/>
        <v>4</v>
      </c>
      <c r="M219" s="55" t="s">
        <v>154</v>
      </c>
      <c r="N219" s="55" t="s">
        <v>154</v>
      </c>
      <c r="O219" s="55" t="s">
        <v>167</v>
      </c>
    </row>
    <row r="220" spans="1:15">
      <c r="A220" s="44">
        <v>5</v>
      </c>
      <c r="B220" s="74" t="s">
        <v>394</v>
      </c>
      <c r="C220" s="75" t="s">
        <v>50</v>
      </c>
      <c r="D220" s="78" t="s">
        <v>46</v>
      </c>
      <c r="E220" s="79" t="s">
        <v>183</v>
      </c>
      <c r="F220" s="80">
        <v>48</v>
      </c>
      <c r="G220" s="80">
        <v>4</v>
      </c>
      <c r="H220" s="52">
        <v>0</v>
      </c>
      <c r="I220" s="53">
        <v>0</v>
      </c>
      <c r="J220" s="102" t="s">
        <v>498</v>
      </c>
      <c r="K220" s="169">
        <v>1</v>
      </c>
      <c r="L220" s="168">
        <f t="shared" si="2"/>
        <v>4</v>
      </c>
      <c r="M220" s="55" t="s">
        <v>154</v>
      </c>
      <c r="N220" s="55" t="s">
        <v>154</v>
      </c>
      <c r="O220" s="55" t="s">
        <v>155</v>
      </c>
    </row>
    <row r="221" spans="1:15">
      <c r="A221" s="44">
        <v>5</v>
      </c>
      <c r="B221" s="74" t="s">
        <v>396</v>
      </c>
      <c r="C221" s="75" t="s">
        <v>50</v>
      </c>
      <c r="D221" s="78" t="s">
        <v>46</v>
      </c>
      <c r="E221" s="79" t="s">
        <v>183</v>
      </c>
      <c r="F221" s="80">
        <v>48</v>
      </c>
      <c r="G221" s="80">
        <v>6</v>
      </c>
      <c r="H221" s="52">
        <v>0</v>
      </c>
      <c r="I221" s="53">
        <v>0</v>
      </c>
      <c r="J221" s="102" t="s">
        <v>498</v>
      </c>
      <c r="K221" s="169">
        <v>1</v>
      </c>
      <c r="L221" s="168">
        <f t="shared" si="2"/>
        <v>6</v>
      </c>
      <c r="M221" s="55" t="s">
        <v>154</v>
      </c>
      <c r="N221" s="55" t="s">
        <v>154</v>
      </c>
      <c r="O221" s="55" t="s">
        <v>155</v>
      </c>
    </row>
    <row r="222" spans="1:15">
      <c r="A222" s="44">
        <v>5</v>
      </c>
      <c r="B222" s="74" t="s">
        <v>398</v>
      </c>
      <c r="C222" s="75" t="s">
        <v>50</v>
      </c>
      <c r="D222" s="78" t="s">
        <v>46</v>
      </c>
      <c r="E222" s="79" t="s">
        <v>183</v>
      </c>
      <c r="F222" s="80">
        <v>48</v>
      </c>
      <c r="G222" s="80">
        <v>10</v>
      </c>
      <c r="H222" s="52">
        <v>0</v>
      </c>
      <c r="I222" s="53">
        <v>0</v>
      </c>
      <c r="J222" s="102" t="s">
        <v>497</v>
      </c>
      <c r="K222" s="169">
        <v>1</v>
      </c>
      <c r="L222" s="168">
        <f t="shared" si="2"/>
        <v>10</v>
      </c>
      <c r="M222" s="55" t="s">
        <v>155</v>
      </c>
      <c r="N222" s="55" t="s">
        <v>154</v>
      </c>
      <c r="O222" s="55" t="s">
        <v>155</v>
      </c>
    </row>
    <row r="223" spans="1:15">
      <c r="A223" s="73">
        <v>5</v>
      </c>
      <c r="B223" s="74" t="s">
        <v>400</v>
      </c>
      <c r="C223" s="75" t="s">
        <v>50</v>
      </c>
      <c r="D223" s="78" t="s">
        <v>46</v>
      </c>
      <c r="E223" s="79" t="s">
        <v>183</v>
      </c>
      <c r="F223" s="80">
        <v>48</v>
      </c>
      <c r="G223" s="80">
        <v>2</v>
      </c>
      <c r="H223" s="52">
        <v>0</v>
      </c>
      <c r="I223" s="53">
        <v>0</v>
      </c>
      <c r="J223" s="102" t="s">
        <v>497</v>
      </c>
      <c r="K223" s="169">
        <v>1</v>
      </c>
      <c r="L223" s="168">
        <f t="shared" si="2"/>
        <v>2</v>
      </c>
      <c r="M223" s="55" t="s">
        <v>154</v>
      </c>
      <c r="N223" s="55" t="s">
        <v>154</v>
      </c>
      <c r="O223" s="55" t="s">
        <v>167</v>
      </c>
    </row>
    <row r="224" spans="1:15">
      <c r="A224" s="73">
        <v>5</v>
      </c>
      <c r="B224" s="74" t="s">
        <v>402</v>
      </c>
      <c r="C224" s="75" t="s">
        <v>50</v>
      </c>
      <c r="D224" s="78" t="s">
        <v>46</v>
      </c>
      <c r="E224" s="79" t="s">
        <v>183</v>
      </c>
      <c r="F224" s="80">
        <v>48</v>
      </c>
      <c r="G224" s="80">
        <v>8</v>
      </c>
      <c r="H224" s="52">
        <v>0</v>
      </c>
      <c r="I224" s="53">
        <v>0</v>
      </c>
      <c r="J224" s="102" t="s">
        <v>498</v>
      </c>
      <c r="K224" s="169">
        <v>1</v>
      </c>
      <c r="L224" s="168">
        <f t="shared" si="2"/>
        <v>8</v>
      </c>
      <c r="M224" s="55" t="s">
        <v>155</v>
      </c>
      <c r="N224" s="55" t="s">
        <v>154</v>
      </c>
      <c r="O224" s="55" t="s">
        <v>155</v>
      </c>
    </row>
    <row r="225" spans="1:15">
      <c r="A225" s="73">
        <v>5</v>
      </c>
      <c r="B225" s="74" t="s">
        <v>404</v>
      </c>
      <c r="C225" s="75" t="s">
        <v>50</v>
      </c>
      <c r="D225" s="78" t="s">
        <v>46</v>
      </c>
      <c r="E225" s="79" t="s">
        <v>183</v>
      </c>
      <c r="F225" s="80">
        <v>48</v>
      </c>
      <c r="G225" s="80">
        <v>14</v>
      </c>
      <c r="H225" s="52">
        <v>0</v>
      </c>
      <c r="I225" s="53">
        <v>0</v>
      </c>
      <c r="J225" s="102" t="s">
        <v>499</v>
      </c>
      <c r="K225" s="169">
        <v>1</v>
      </c>
      <c r="L225" s="168">
        <f t="shared" si="2"/>
        <v>14</v>
      </c>
      <c r="M225" s="55" t="s">
        <v>155</v>
      </c>
      <c r="N225" s="55" t="s">
        <v>154</v>
      </c>
      <c r="O225" s="55" t="s">
        <v>155</v>
      </c>
    </row>
    <row r="226" spans="1:15">
      <c r="A226" s="73">
        <v>5</v>
      </c>
      <c r="B226" s="74" t="s">
        <v>406</v>
      </c>
      <c r="C226" s="75" t="s">
        <v>50</v>
      </c>
      <c r="D226" s="78" t="s">
        <v>46</v>
      </c>
      <c r="E226" s="79" t="s">
        <v>183</v>
      </c>
      <c r="F226" s="80">
        <v>48</v>
      </c>
      <c r="G226" s="80">
        <v>2</v>
      </c>
      <c r="H226" s="52">
        <v>0</v>
      </c>
      <c r="I226" s="53">
        <v>0</v>
      </c>
      <c r="J226" s="102" t="s">
        <v>499</v>
      </c>
      <c r="K226" s="169">
        <v>1</v>
      </c>
      <c r="L226" s="168">
        <f t="shared" si="2"/>
        <v>2</v>
      </c>
      <c r="M226" s="55" t="s">
        <v>155</v>
      </c>
      <c r="N226" s="55" t="s">
        <v>155</v>
      </c>
      <c r="O226" s="55" t="s">
        <v>155</v>
      </c>
    </row>
    <row r="227" spans="1:15">
      <c r="A227" s="73">
        <v>5</v>
      </c>
      <c r="B227" s="74" t="s">
        <v>407</v>
      </c>
      <c r="C227" s="75" t="s">
        <v>50</v>
      </c>
      <c r="D227" s="78" t="s">
        <v>46</v>
      </c>
      <c r="E227" s="79" t="s">
        <v>183</v>
      </c>
      <c r="F227" s="80">
        <v>48</v>
      </c>
      <c r="G227" s="80">
        <v>2</v>
      </c>
      <c r="H227" s="52">
        <v>0</v>
      </c>
      <c r="I227" s="53">
        <v>0</v>
      </c>
      <c r="J227" s="102" t="s">
        <v>499</v>
      </c>
      <c r="K227" s="169">
        <v>1</v>
      </c>
      <c r="L227" s="168">
        <f t="shared" si="2"/>
        <v>2</v>
      </c>
      <c r="M227" s="55" t="s">
        <v>155</v>
      </c>
      <c r="N227" s="55" t="s">
        <v>155</v>
      </c>
      <c r="O227" s="55" t="s">
        <v>155</v>
      </c>
    </row>
    <row r="228" spans="1:15">
      <c r="A228" s="44">
        <v>6</v>
      </c>
      <c r="B228" s="135" t="s">
        <v>429</v>
      </c>
      <c r="C228" s="136" t="s">
        <v>151</v>
      </c>
      <c r="D228" s="53" t="s">
        <v>46</v>
      </c>
      <c r="E228" s="52" t="s">
        <v>47</v>
      </c>
      <c r="F228" s="52">
        <v>48</v>
      </c>
      <c r="G228" s="52">
        <v>4</v>
      </c>
      <c r="H228" s="52">
        <v>0</v>
      </c>
      <c r="I228" s="53">
        <v>0</v>
      </c>
      <c r="J228" s="99" t="s">
        <v>496</v>
      </c>
      <c r="K228" s="168">
        <v>1</v>
      </c>
      <c r="L228" s="168">
        <v>4</v>
      </c>
      <c r="M228" s="139" t="s">
        <v>154</v>
      </c>
      <c r="N228" s="139" t="s">
        <v>203</v>
      </c>
      <c r="O228" s="139" t="s">
        <v>155</v>
      </c>
    </row>
    <row r="229" spans="1:15">
      <c r="A229" s="44">
        <v>6</v>
      </c>
      <c r="B229" s="135" t="s">
        <v>431</v>
      </c>
      <c r="C229" s="136" t="s">
        <v>157</v>
      </c>
      <c r="D229" s="53" t="s">
        <v>46</v>
      </c>
      <c r="E229" s="52" t="s">
        <v>47</v>
      </c>
      <c r="F229" s="52">
        <v>48</v>
      </c>
      <c r="G229" s="52">
        <v>21</v>
      </c>
      <c r="H229" s="52">
        <v>0</v>
      </c>
      <c r="I229" s="53">
        <v>0</v>
      </c>
      <c r="J229" s="99" t="s">
        <v>496</v>
      </c>
      <c r="K229" s="168">
        <v>1</v>
      </c>
      <c r="L229" s="168">
        <v>21</v>
      </c>
      <c r="M229" s="139" t="s">
        <v>155</v>
      </c>
      <c r="N229" s="139" t="s">
        <v>154</v>
      </c>
      <c r="O229" s="139" t="s">
        <v>155</v>
      </c>
    </row>
    <row r="230" spans="1:15">
      <c r="A230" s="44">
        <v>6</v>
      </c>
      <c r="B230" s="135" t="s">
        <v>433</v>
      </c>
      <c r="C230" s="136" t="s">
        <v>28</v>
      </c>
      <c r="D230" s="53" t="s">
        <v>46</v>
      </c>
      <c r="E230" s="52" t="s">
        <v>434</v>
      </c>
      <c r="F230" s="52">
        <v>20</v>
      </c>
      <c r="G230" s="52">
        <v>1</v>
      </c>
      <c r="H230" s="52">
        <v>0</v>
      </c>
      <c r="I230" s="53">
        <v>0</v>
      </c>
      <c r="J230" s="99" t="s">
        <v>496</v>
      </c>
      <c r="K230" s="168">
        <v>1</v>
      </c>
      <c r="L230" s="168">
        <v>1</v>
      </c>
      <c r="M230" s="139" t="s">
        <v>154</v>
      </c>
      <c r="N230" s="139" t="s">
        <v>154</v>
      </c>
      <c r="O230" s="139" t="s">
        <v>155</v>
      </c>
    </row>
    <row r="231" spans="1:15">
      <c r="A231" s="44">
        <v>6</v>
      </c>
      <c r="B231" s="135" t="s">
        <v>435</v>
      </c>
      <c r="C231" s="136" t="s">
        <v>385</v>
      </c>
      <c r="D231" s="53" t="s">
        <v>46</v>
      </c>
      <c r="E231" s="52" t="s">
        <v>47</v>
      </c>
      <c r="F231" s="52">
        <v>48</v>
      </c>
      <c r="G231" s="52">
        <v>8</v>
      </c>
      <c r="H231" s="52">
        <v>0</v>
      </c>
      <c r="I231" s="53">
        <v>0</v>
      </c>
      <c r="J231" s="99" t="s">
        <v>496</v>
      </c>
      <c r="K231" s="168">
        <v>1</v>
      </c>
      <c r="L231" s="168">
        <v>8</v>
      </c>
      <c r="M231" s="139" t="s">
        <v>155</v>
      </c>
      <c r="N231" s="139" t="s">
        <v>154</v>
      </c>
      <c r="O231" s="139" t="s">
        <v>155</v>
      </c>
    </row>
    <row r="232" spans="1:15">
      <c r="A232" s="59">
        <v>6</v>
      </c>
      <c r="B232" s="140" t="s">
        <v>433</v>
      </c>
      <c r="C232" s="141" t="s">
        <v>437</v>
      </c>
      <c r="D232" s="53" t="s">
        <v>46</v>
      </c>
      <c r="E232" s="52" t="s">
        <v>438</v>
      </c>
      <c r="F232" s="52">
        <v>20</v>
      </c>
      <c r="G232" s="52">
        <v>1</v>
      </c>
      <c r="H232" s="52">
        <v>0</v>
      </c>
      <c r="I232" s="53">
        <v>0</v>
      </c>
      <c r="J232" s="99" t="s">
        <v>496</v>
      </c>
      <c r="K232" s="168">
        <v>1</v>
      </c>
      <c r="L232" s="166">
        <v>1</v>
      </c>
      <c r="M232" s="143" t="s">
        <v>203</v>
      </c>
      <c r="N232" s="143" t="s">
        <v>203</v>
      </c>
      <c r="O232" s="143" t="s">
        <v>155</v>
      </c>
    </row>
    <row r="233" spans="1:15">
      <c r="A233" s="44">
        <v>6</v>
      </c>
      <c r="B233" s="135" t="s">
        <v>439</v>
      </c>
      <c r="C233" s="136" t="s">
        <v>440</v>
      </c>
      <c r="D233" s="53" t="s">
        <v>46</v>
      </c>
      <c r="E233" s="52" t="s">
        <v>47</v>
      </c>
      <c r="F233" s="52">
        <v>48</v>
      </c>
      <c r="G233" s="52">
        <v>8</v>
      </c>
      <c r="H233" s="52">
        <v>0</v>
      </c>
      <c r="I233" s="53">
        <v>0</v>
      </c>
      <c r="J233" s="99" t="s">
        <v>496</v>
      </c>
      <c r="K233" s="168">
        <v>1</v>
      </c>
      <c r="L233" s="168">
        <v>8</v>
      </c>
      <c r="M233" s="139" t="s">
        <v>155</v>
      </c>
      <c r="N233" s="139" t="s">
        <v>154</v>
      </c>
      <c r="O233" s="139" t="s">
        <v>155</v>
      </c>
    </row>
    <row r="234" spans="1:15">
      <c r="A234" s="44">
        <v>6</v>
      </c>
      <c r="B234" s="135" t="s">
        <v>442</v>
      </c>
      <c r="C234" s="136" t="s">
        <v>443</v>
      </c>
      <c r="D234" s="53" t="s">
        <v>46</v>
      </c>
      <c r="E234" s="52" t="s">
        <v>183</v>
      </c>
      <c r="F234" s="52">
        <v>48</v>
      </c>
      <c r="G234" s="52">
        <v>5</v>
      </c>
      <c r="H234" s="52">
        <v>0</v>
      </c>
      <c r="I234" s="53">
        <v>0</v>
      </c>
      <c r="J234" s="99" t="s">
        <v>498</v>
      </c>
      <c r="K234" s="168">
        <v>1</v>
      </c>
      <c r="L234" s="168">
        <v>5</v>
      </c>
      <c r="M234" s="139" t="s">
        <v>155</v>
      </c>
      <c r="N234" s="139" t="s">
        <v>154</v>
      </c>
      <c r="O234" s="139" t="s">
        <v>167</v>
      </c>
    </row>
    <row r="235" spans="1:15">
      <c r="A235" s="44">
        <v>6</v>
      </c>
      <c r="B235" s="135" t="s">
        <v>445</v>
      </c>
      <c r="C235" s="136" t="s">
        <v>151</v>
      </c>
      <c r="D235" s="53" t="s">
        <v>46</v>
      </c>
      <c r="E235" s="52" t="s">
        <v>47</v>
      </c>
      <c r="F235" s="52">
        <v>48</v>
      </c>
      <c r="G235" s="52">
        <v>4</v>
      </c>
      <c r="H235" s="52">
        <v>0</v>
      </c>
      <c r="I235" s="53">
        <v>0</v>
      </c>
      <c r="J235" s="99" t="s">
        <v>496</v>
      </c>
      <c r="K235" s="168">
        <v>1</v>
      </c>
      <c r="L235" s="168">
        <v>4</v>
      </c>
      <c r="M235" s="139" t="s">
        <v>155</v>
      </c>
      <c r="N235" s="139" t="s">
        <v>203</v>
      </c>
      <c r="O235" s="139" t="s">
        <v>167</v>
      </c>
    </row>
    <row r="236" spans="1:15">
      <c r="A236" s="44">
        <v>6</v>
      </c>
      <c r="B236" s="135" t="s">
        <v>447</v>
      </c>
      <c r="C236" s="136" t="s">
        <v>448</v>
      </c>
      <c r="D236" s="53" t="s">
        <v>46</v>
      </c>
      <c r="E236" s="52" t="s">
        <v>47</v>
      </c>
      <c r="F236" s="52">
        <v>48</v>
      </c>
      <c r="G236" s="52">
        <v>4</v>
      </c>
      <c r="H236" s="52">
        <v>0</v>
      </c>
      <c r="I236" s="53">
        <v>0</v>
      </c>
      <c r="J236" s="99" t="s">
        <v>496</v>
      </c>
      <c r="K236" s="168">
        <v>1</v>
      </c>
      <c r="L236" s="168">
        <v>4</v>
      </c>
      <c r="M236" s="139" t="s">
        <v>203</v>
      </c>
      <c r="N236" s="139" t="s">
        <v>203</v>
      </c>
      <c r="O236" s="139" t="s">
        <v>155</v>
      </c>
    </row>
    <row r="237" spans="1:15">
      <c r="A237" s="44">
        <v>6</v>
      </c>
      <c r="B237" s="135" t="s">
        <v>450</v>
      </c>
      <c r="C237" s="136" t="s">
        <v>448</v>
      </c>
      <c r="D237" s="53" t="s">
        <v>46</v>
      </c>
      <c r="E237" s="52" t="s">
        <v>47</v>
      </c>
      <c r="F237" s="52">
        <v>48</v>
      </c>
      <c r="G237" s="52">
        <v>25</v>
      </c>
      <c r="H237" s="52">
        <v>0</v>
      </c>
      <c r="I237" s="53">
        <v>0</v>
      </c>
      <c r="J237" s="99" t="s">
        <v>496</v>
      </c>
      <c r="K237" s="168">
        <v>1</v>
      </c>
      <c r="L237" s="168">
        <v>25</v>
      </c>
      <c r="M237" s="139" t="s">
        <v>155</v>
      </c>
      <c r="N237" s="139" t="s">
        <v>154</v>
      </c>
      <c r="O237" s="139" t="s">
        <v>167</v>
      </c>
    </row>
    <row r="238" spans="1:15">
      <c r="A238" s="44">
        <v>6</v>
      </c>
      <c r="B238" s="135" t="s">
        <v>452</v>
      </c>
      <c r="C238" s="136" t="s">
        <v>448</v>
      </c>
      <c r="D238" s="53" t="s">
        <v>46</v>
      </c>
      <c r="E238" s="52" t="s">
        <v>47</v>
      </c>
      <c r="F238" s="52">
        <v>48</v>
      </c>
      <c r="G238" s="52">
        <v>2</v>
      </c>
      <c r="H238" s="52">
        <v>0</v>
      </c>
      <c r="I238" s="53">
        <v>0</v>
      </c>
      <c r="J238" s="99" t="s">
        <v>496</v>
      </c>
      <c r="K238" s="168">
        <v>1</v>
      </c>
      <c r="L238" s="168">
        <v>2</v>
      </c>
      <c r="M238" s="139" t="s">
        <v>203</v>
      </c>
      <c r="N238" s="139" t="s">
        <v>203</v>
      </c>
      <c r="O238" s="139" t="s">
        <v>203</v>
      </c>
    </row>
    <row r="239" spans="1:15">
      <c r="A239" s="44">
        <v>6</v>
      </c>
      <c r="B239" s="135" t="s">
        <v>433</v>
      </c>
      <c r="C239" s="136" t="s">
        <v>28</v>
      </c>
      <c r="D239" s="53" t="s">
        <v>46</v>
      </c>
      <c r="E239" s="145" t="s">
        <v>434</v>
      </c>
      <c r="F239" s="52">
        <v>20</v>
      </c>
      <c r="G239" s="52">
        <v>1</v>
      </c>
      <c r="H239" s="52">
        <v>0</v>
      </c>
      <c r="I239" s="53">
        <v>0</v>
      </c>
      <c r="J239" s="99" t="s">
        <v>496</v>
      </c>
      <c r="K239" s="168">
        <v>1</v>
      </c>
      <c r="L239" s="168">
        <v>1</v>
      </c>
      <c r="M239" s="139" t="s">
        <v>203</v>
      </c>
      <c r="N239" s="139" t="s">
        <v>203</v>
      </c>
      <c r="O239" s="139" t="s">
        <v>155</v>
      </c>
    </row>
    <row r="240" spans="1:15">
      <c r="A240" s="44">
        <v>6</v>
      </c>
      <c r="B240" s="135" t="s">
        <v>454</v>
      </c>
      <c r="C240" s="136" t="s">
        <v>151</v>
      </c>
      <c r="D240" s="53" t="s">
        <v>46</v>
      </c>
      <c r="E240" s="52" t="s">
        <v>183</v>
      </c>
      <c r="F240" s="52">
        <v>48</v>
      </c>
      <c r="G240" s="52">
        <v>4</v>
      </c>
      <c r="H240" s="52">
        <v>0</v>
      </c>
      <c r="I240" s="53">
        <v>0</v>
      </c>
      <c r="J240" s="99" t="s">
        <v>496</v>
      </c>
      <c r="K240" s="168">
        <v>4</v>
      </c>
      <c r="L240" s="168">
        <v>1</v>
      </c>
      <c r="M240" s="139" t="s">
        <v>203</v>
      </c>
      <c r="N240" s="139" t="s">
        <v>203</v>
      </c>
      <c r="O240" s="139" t="s">
        <v>155</v>
      </c>
    </row>
    <row r="241" spans="1:15">
      <c r="A241" s="44">
        <v>6</v>
      </c>
      <c r="B241" s="135" t="s">
        <v>456</v>
      </c>
      <c r="C241" s="136" t="s">
        <v>457</v>
      </c>
      <c r="D241" s="53" t="s">
        <v>46</v>
      </c>
      <c r="E241" s="52" t="s">
        <v>47</v>
      </c>
      <c r="F241" s="52">
        <v>48</v>
      </c>
      <c r="G241" s="52">
        <v>2</v>
      </c>
      <c r="H241" s="52">
        <v>0</v>
      </c>
      <c r="I241" s="53">
        <v>0</v>
      </c>
      <c r="J241" s="99" t="s">
        <v>496</v>
      </c>
      <c r="K241" s="168">
        <v>1</v>
      </c>
      <c r="L241" s="168">
        <f t="shared" ref="L241:L249" si="3">G241</f>
        <v>2</v>
      </c>
      <c r="M241" s="139" t="s">
        <v>155</v>
      </c>
      <c r="N241" s="139" t="s">
        <v>203</v>
      </c>
      <c r="O241" s="139" t="s">
        <v>203</v>
      </c>
    </row>
    <row r="242" spans="1:15">
      <c r="A242" s="44">
        <v>6</v>
      </c>
      <c r="B242" s="135" t="s">
        <v>459</v>
      </c>
      <c r="C242" s="136" t="s">
        <v>26</v>
      </c>
      <c r="D242" s="53" t="s">
        <v>46</v>
      </c>
      <c r="E242" s="52" t="s">
        <v>47</v>
      </c>
      <c r="F242" s="52">
        <v>48</v>
      </c>
      <c r="G242" s="52">
        <v>2</v>
      </c>
      <c r="H242" s="52">
        <v>0</v>
      </c>
      <c r="I242" s="53">
        <v>0</v>
      </c>
      <c r="J242" s="99" t="s">
        <v>496</v>
      </c>
      <c r="K242" s="168">
        <v>1</v>
      </c>
      <c r="L242" s="168">
        <f t="shared" si="3"/>
        <v>2</v>
      </c>
      <c r="M242" s="139" t="s">
        <v>203</v>
      </c>
      <c r="N242" s="139" t="s">
        <v>203</v>
      </c>
      <c r="O242" s="139" t="s">
        <v>167</v>
      </c>
    </row>
    <row r="243" spans="1:15">
      <c r="A243" s="44">
        <v>6</v>
      </c>
      <c r="B243" s="135" t="s">
        <v>460</v>
      </c>
      <c r="C243" s="136" t="s">
        <v>26</v>
      </c>
      <c r="D243" s="53" t="s">
        <v>46</v>
      </c>
      <c r="E243" s="52" t="s">
        <v>47</v>
      </c>
      <c r="F243" s="52">
        <v>48</v>
      </c>
      <c r="G243" s="52">
        <v>2</v>
      </c>
      <c r="H243" s="52">
        <v>0</v>
      </c>
      <c r="I243" s="53">
        <v>0</v>
      </c>
      <c r="J243" s="99" t="s">
        <v>496</v>
      </c>
      <c r="K243" s="168">
        <v>1</v>
      </c>
      <c r="L243" s="168">
        <f t="shared" si="3"/>
        <v>2</v>
      </c>
      <c r="M243" s="139" t="s">
        <v>203</v>
      </c>
      <c r="N243" s="139" t="s">
        <v>203</v>
      </c>
      <c r="O243" s="139" t="s">
        <v>155</v>
      </c>
    </row>
    <row r="244" spans="1:15">
      <c r="A244" s="44">
        <v>6</v>
      </c>
      <c r="B244" s="135" t="s">
        <v>380</v>
      </c>
      <c r="C244" s="136" t="s">
        <v>28</v>
      </c>
      <c r="D244" s="53" t="s">
        <v>46</v>
      </c>
      <c r="E244" s="52" t="s">
        <v>434</v>
      </c>
      <c r="F244" s="52">
        <v>20</v>
      </c>
      <c r="G244" s="52">
        <v>2</v>
      </c>
      <c r="H244" s="52">
        <v>0</v>
      </c>
      <c r="I244" s="53">
        <v>0</v>
      </c>
      <c r="J244" s="99" t="s">
        <v>498</v>
      </c>
      <c r="K244" s="168">
        <v>1</v>
      </c>
      <c r="L244" s="168">
        <f t="shared" si="3"/>
        <v>2</v>
      </c>
      <c r="M244" s="139" t="s">
        <v>155</v>
      </c>
      <c r="N244" s="139" t="s">
        <v>155</v>
      </c>
      <c r="O244" s="139" t="s">
        <v>155</v>
      </c>
    </row>
    <row r="245" spans="1:15">
      <c r="A245" s="44">
        <v>6</v>
      </c>
      <c r="B245" s="135" t="s">
        <v>381</v>
      </c>
      <c r="C245" s="136" t="s">
        <v>28</v>
      </c>
      <c r="D245" s="53" t="s">
        <v>46</v>
      </c>
      <c r="E245" s="52" t="s">
        <v>162</v>
      </c>
      <c r="F245" s="52">
        <v>20</v>
      </c>
      <c r="G245" s="52">
        <v>1</v>
      </c>
      <c r="H245" s="52">
        <v>0</v>
      </c>
      <c r="I245" s="53">
        <v>0</v>
      </c>
      <c r="J245" s="99" t="s">
        <v>498</v>
      </c>
      <c r="K245" s="168">
        <v>1</v>
      </c>
      <c r="L245" s="168">
        <f t="shared" si="3"/>
        <v>1</v>
      </c>
      <c r="M245" s="139" t="s">
        <v>155</v>
      </c>
      <c r="N245" s="139" t="s">
        <v>155</v>
      </c>
      <c r="O245" s="139" t="s">
        <v>155</v>
      </c>
    </row>
    <row r="246" spans="1:15">
      <c r="A246" s="44">
        <v>6</v>
      </c>
      <c r="B246" s="135" t="s">
        <v>378</v>
      </c>
      <c r="C246" s="136" t="s">
        <v>28</v>
      </c>
      <c r="D246" s="53" t="s">
        <v>46</v>
      </c>
      <c r="E246" s="52" t="s">
        <v>162</v>
      </c>
      <c r="F246" s="52">
        <v>20</v>
      </c>
      <c r="G246" s="52">
        <v>2</v>
      </c>
      <c r="H246" s="52">
        <v>0</v>
      </c>
      <c r="I246" s="53">
        <v>0</v>
      </c>
      <c r="J246" s="99" t="s">
        <v>498</v>
      </c>
      <c r="K246" s="168">
        <v>1</v>
      </c>
      <c r="L246" s="168">
        <f t="shared" si="3"/>
        <v>2</v>
      </c>
      <c r="M246" s="139" t="s">
        <v>155</v>
      </c>
      <c r="N246" s="139" t="s">
        <v>155</v>
      </c>
      <c r="O246" s="139" t="s">
        <v>155</v>
      </c>
    </row>
    <row r="247" spans="1:15">
      <c r="A247" s="44">
        <v>6</v>
      </c>
      <c r="B247" s="135" t="s">
        <v>461</v>
      </c>
      <c r="C247" s="136" t="s">
        <v>22</v>
      </c>
      <c r="D247" s="53" t="s">
        <v>46</v>
      </c>
      <c r="E247" s="52" t="s">
        <v>434</v>
      </c>
      <c r="F247" s="52">
        <v>20</v>
      </c>
      <c r="G247" s="52">
        <v>2</v>
      </c>
      <c r="H247" s="52">
        <v>0</v>
      </c>
      <c r="I247" s="53">
        <v>0</v>
      </c>
      <c r="J247" s="99" t="s">
        <v>498</v>
      </c>
      <c r="K247" s="168">
        <v>1</v>
      </c>
      <c r="L247" s="168">
        <f t="shared" si="3"/>
        <v>2</v>
      </c>
      <c r="M247" s="139" t="s">
        <v>154</v>
      </c>
      <c r="N247" s="139" t="s">
        <v>154</v>
      </c>
      <c r="O247" s="139" t="s">
        <v>167</v>
      </c>
    </row>
    <row r="248" spans="1:15">
      <c r="A248" s="44">
        <v>6</v>
      </c>
      <c r="B248" s="135" t="s">
        <v>26</v>
      </c>
      <c r="C248" s="136" t="s">
        <v>26</v>
      </c>
      <c r="D248" s="53" t="s">
        <v>46</v>
      </c>
      <c r="E248" s="52" t="s">
        <v>47</v>
      </c>
      <c r="F248" s="52">
        <v>48</v>
      </c>
      <c r="G248" s="52">
        <v>15</v>
      </c>
      <c r="H248" s="52">
        <v>0</v>
      </c>
      <c r="I248" s="53">
        <v>0</v>
      </c>
      <c r="J248" s="99" t="s">
        <v>498</v>
      </c>
      <c r="K248" s="168">
        <v>1</v>
      </c>
      <c r="L248" s="168">
        <f t="shared" si="3"/>
        <v>15</v>
      </c>
      <c r="M248" s="139" t="s">
        <v>155</v>
      </c>
      <c r="N248" s="139" t="s">
        <v>154</v>
      </c>
      <c r="O248" s="139" t="s">
        <v>167</v>
      </c>
    </row>
    <row r="249" spans="1:15">
      <c r="A249" s="44">
        <v>6</v>
      </c>
      <c r="B249" s="135" t="s">
        <v>224</v>
      </c>
      <c r="C249" s="136" t="s">
        <v>224</v>
      </c>
      <c r="D249" s="53" t="s">
        <v>46</v>
      </c>
      <c r="E249" s="52" t="s">
        <v>434</v>
      </c>
      <c r="F249" s="52">
        <v>20</v>
      </c>
      <c r="G249" s="52">
        <v>2</v>
      </c>
      <c r="H249" s="52">
        <v>0</v>
      </c>
      <c r="I249" s="53">
        <v>0</v>
      </c>
      <c r="J249" s="99" t="s">
        <v>498</v>
      </c>
      <c r="K249" s="168">
        <v>1</v>
      </c>
      <c r="L249" s="168">
        <f t="shared" si="3"/>
        <v>2</v>
      </c>
      <c r="M249" s="139" t="s">
        <v>155</v>
      </c>
      <c r="N249" s="139" t="s">
        <v>155</v>
      </c>
      <c r="O249" s="139" t="s">
        <v>155</v>
      </c>
    </row>
    <row r="250" spans="1:15">
      <c r="A250" s="44">
        <v>6</v>
      </c>
      <c r="B250" s="135" t="s">
        <v>463</v>
      </c>
      <c r="C250" s="136" t="s">
        <v>464</v>
      </c>
      <c r="D250" s="53" t="s">
        <v>46</v>
      </c>
      <c r="E250" s="52" t="s">
        <v>183</v>
      </c>
      <c r="F250" s="52">
        <v>48</v>
      </c>
      <c r="G250" s="52">
        <v>36</v>
      </c>
      <c r="H250" s="52">
        <v>0</v>
      </c>
      <c r="I250" s="53">
        <v>0</v>
      </c>
      <c r="J250" s="99" t="s">
        <v>498</v>
      </c>
      <c r="K250" s="168">
        <v>1</v>
      </c>
      <c r="L250" s="168">
        <v>36</v>
      </c>
      <c r="M250" s="139" t="s">
        <v>155</v>
      </c>
      <c r="N250" s="139" t="s">
        <v>155</v>
      </c>
      <c r="O250" s="139" t="s">
        <v>167</v>
      </c>
    </row>
    <row r="251" spans="1:15">
      <c r="A251" s="44">
        <v>6</v>
      </c>
      <c r="B251" s="135" t="s">
        <v>433</v>
      </c>
      <c r="C251" s="136" t="s">
        <v>28</v>
      </c>
      <c r="D251" s="53" t="s">
        <v>46</v>
      </c>
      <c r="E251" s="52" t="s">
        <v>434</v>
      </c>
      <c r="F251" s="52">
        <v>20</v>
      </c>
      <c r="G251" s="52">
        <v>1</v>
      </c>
      <c r="H251" s="52">
        <v>0</v>
      </c>
      <c r="I251" s="53">
        <v>0</v>
      </c>
      <c r="J251" s="99"/>
      <c r="K251" s="168"/>
      <c r="L251" s="168"/>
      <c r="M251" s="139"/>
      <c r="N251" s="139"/>
      <c r="O251" s="139"/>
    </row>
    <row r="252" spans="1:15">
      <c r="A252" s="44">
        <v>6</v>
      </c>
      <c r="B252" s="135" t="s">
        <v>118</v>
      </c>
      <c r="C252" s="136" t="s">
        <v>26</v>
      </c>
      <c r="D252" s="53" t="s">
        <v>46</v>
      </c>
      <c r="E252" s="52" t="s">
        <v>47</v>
      </c>
      <c r="F252" s="52">
        <v>48</v>
      </c>
      <c r="G252" s="52">
        <v>4</v>
      </c>
      <c r="H252" s="52">
        <v>0</v>
      </c>
      <c r="I252" s="53">
        <v>0</v>
      </c>
      <c r="J252" s="99" t="s">
        <v>498</v>
      </c>
      <c r="K252" s="168">
        <v>1</v>
      </c>
      <c r="L252" s="168">
        <f t="shared" ref="L252:L256" si="4">G252</f>
        <v>4</v>
      </c>
      <c r="M252" s="139" t="s">
        <v>203</v>
      </c>
      <c r="N252" s="139" t="s">
        <v>203</v>
      </c>
      <c r="O252" s="139" t="s">
        <v>167</v>
      </c>
    </row>
    <row r="253" spans="1:15">
      <c r="A253" s="44">
        <v>6</v>
      </c>
      <c r="B253" s="135" t="s">
        <v>466</v>
      </c>
      <c r="C253" s="136" t="s">
        <v>26</v>
      </c>
      <c r="D253" s="53" t="s">
        <v>46</v>
      </c>
      <c r="E253" s="52" t="s">
        <v>47</v>
      </c>
      <c r="F253" s="52">
        <v>48</v>
      </c>
      <c r="G253" s="52">
        <v>3</v>
      </c>
      <c r="H253" s="52">
        <v>0</v>
      </c>
      <c r="I253" s="53">
        <v>0</v>
      </c>
      <c r="J253" s="99" t="s">
        <v>497</v>
      </c>
      <c r="K253" s="168">
        <v>1</v>
      </c>
      <c r="L253" s="168">
        <f t="shared" si="4"/>
        <v>3</v>
      </c>
      <c r="M253" s="139" t="s">
        <v>203</v>
      </c>
      <c r="N253" s="139" t="s">
        <v>203</v>
      </c>
      <c r="O253" s="139" t="s">
        <v>167</v>
      </c>
    </row>
    <row r="254" spans="1:15">
      <c r="A254" s="44">
        <v>6</v>
      </c>
      <c r="B254" s="135" t="s">
        <v>380</v>
      </c>
      <c r="C254" s="136" t="s">
        <v>28</v>
      </c>
      <c r="D254" s="53" t="s">
        <v>46</v>
      </c>
      <c r="E254" s="52" t="s">
        <v>434</v>
      </c>
      <c r="F254" s="52">
        <v>20</v>
      </c>
      <c r="G254" s="52">
        <v>2</v>
      </c>
      <c r="H254" s="52">
        <v>0</v>
      </c>
      <c r="I254" s="53">
        <v>0</v>
      </c>
      <c r="J254" s="99" t="s">
        <v>498</v>
      </c>
      <c r="K254" s="168">
        <v>1</v>
      </c>
      <c r="L254" s="168">
        <f t="shared" si="4"/>
        <v>2</v>
      </c>
      <c r="M254" s="139" t="s">
        <v>167</v>
      </c>
      <c r="N254" s="139" t="s">
        <v>155</v>
      </c>
      <c r="O254" s="139" t="s">
        <v>167</v>
      </c>
    </row>
    <row r="255" spans="1:15">
      <c r="A255" s="44">
        <v>6</v>
      </c>
      <c r="B255" s="135" t="s">
        <v>378</v>
      </c>
      <c r="C255" s="136" t="s">
        <v>28</v>
      </c>
      <c r="D255" s="53" t="s">
        <v>46</v>
      </c>
      <c r="E255" s="52" t="s">
        <v>162</v>
      </c>
      <c r="F255" s="52">
        <v>20</v>
      </c>
      <c r="G255" s="52">
        <v>2</v>
      </c>
      <c r="H255" s="52">
        <v>0</v>
      </c>
      <c r="I255" s="53">
        <v>0</v>
      </c>
      <c r="J255" s="99" t="s">
        <v>497</v>
      </c>
      <c r="K255" s="168">
        <v>1</v>
      </c>
      <c r="L255" s="168">
        <f t="shared" si="4"/>
        <v>2</v>
      </c>
      <c r="M255" s="139" t="s">
        <v>155</v>
      </c>
      <c r="N255" s="139" t="s">
        <v>155</v>
      </c>
      <c r="O255" s="139" t="s">
        <v>155</v>
      </c>
    </row>
    <row r="256" spans="1:15">
      <c r="A256" s="44">
        <v>6</v>
      </c>
      <c r="B256" s="135" t="s">
        <v>381</v>
      </c>
      <c r="C256" s="136" t="s">
        <v>28</v>
      </c>
      <c r="D256" s="53" t="s">
        <v>46</v>
      </c>
      <c r="E256" s="52" t="s">
        <v>434</v>
      </c>
      <c r="F256" s="52">
        <v>20</v>
      </c>
      <c r="G256" s="52">
        <v>1</v>
      </c>
      <c r="H256" s="52">
        <v>0</v>
      </c>
      <c r="I256" s="53">
        <v>0</v>
      </c>
      <c r="J256" s="99" t="s">
        <v>498</v>
      </c>
      <c r="K256" s="168">
        <v>1</v>
      </c>
      <c r="L256" s="168">
        <f t="shared" si="4"/>
        <v>1</v>
      </c>
      <c r="M256" s="139" t="s">
        <v>155</v>
      </c>
      <c r="N256" s="139" t="s">
        <v>155</v>
      </c>
      <c r="O256" s="139" t="s">
        <v>155</v>
      </c>
    </row>
    <row r="257" spans="1:12">
      <c r="A257" s="9"/>
      <c r="B257" s="10"/>
      <c r="C257" s="11"/>
      <c r="D257" s="3"/>
      <c r="E257" s="3"/>
      <c r="F257" s="3"/>
      <c r="G257" s="3"/>
      <c r="H257" s="3"/>
      <c r="I257" s="3"/>
      <c r="J257" s="27"/>
      <c r="K257" s="27"/>
      <c r="L257" s="165"/>
    </row>
    <row r="258" spans="1:12">
      <c r="A258" s="9"/>
      <c r="B258" s="10"/>
      <c r="C258" s="11"/>
      <c r="D258" s="3"/>
      <c r="E258" s="3"/>
      <c r="F258" s="3"/>
      <c r="G258" s="3"/>
      <c r="H258" s="3"/>
      <c r="I258" s="3"/>
      <c r="J258" s="27"/>
      <c r="K258" s="27"/>
      <c r="L258" s="165"/>
    </row>
    <row r="259" spans="1:12">
      <c r="A259" s="9">
        <v>9</v>
      </c>
      <c r="B259" s="10" t="s">
        <v>74</v>
      </c>
      <c r="C259" s="11" t="s">
        <v>75</v>
      </c>
      <c r="D259" s="3" t="s">
        <v>46</v>
      </c>
      <c r="E259" s="3" t="s">
        <v>47</v>
      </c>
      <c r="F259" s="3" t="s">
        <v>52</v>
      </c>
      <c r="G259" s="3">
        <v>11</v>
      </c>
      <c r="H259" s="3">
        <v>0</v>
      </c>
      <c r="I259" s="3">
        <v>0</v>
      </c>
      <c r="J259" s="27" t="s">
        <v>496</v>
      </c>
      <c r="K259" s="170">
        <v>1</v>
      </c>
      <c r="L259" s="171">
        <v>11</v>
      </c>
    </row>
    <row r="260" spans="1:12">
      <c r="A260" s="9">
        <v>9</v>
      </c>
      <c r="B260" s="10" t="s">
        <v>79</v>
      </c>
      <c r="C260" s="11" t="s">
        <v>75</v>
      </c>
      <c r="D260" s="3" t="s">
        <v>46</v>
      </c>
      <c r="E260" s="3" t="s">
        <v>47</v>
      </c>
      <c r="F260" s="3" t="s">
        <v>52</v>
      </c>
      <c r="G260" s="3">
        <v>8</v>
      </c>
      <c r="H260" s="3">
        <v>0</v>
      </c>
      <c r="I260" s="3">
        <v>0</v>
      </c>
      <c r="J260" s="27" t="s">
        <v>496</v>
      </c>
      <c r="K260" s="170">
        <v>1</v>
      </c>
      <c r="L260" s="171">
        <v>8</v>
      </c>
    </row>
    <row r="261" spans="1:12">
      <c r="A261" s="9">
        <v>9</v>
      </c>
      <c r="B261" s="10" t="s">
        <v>82</v>
      </c>
      <c r="C261" s="11" t="s">
        <v>75</v>
      </c>
      <c r="D261" s="3" t="s">
        <v>46</v>
      </c>
      <c r="E261" s="3" t="s">
        <v>47</v>
      </c>
      <c r="F261" s="3" t="s">
        <v>52</v>
      </c>
      <c r="G261" s="3">
        <v>6</v>
      </c>
      <c r="H261" s="3">
        <v>0</v>
      </c>
      <c r="I261" s="3">
        <v>0</v>
      </c>
      <c r="J261" s="27" t="s">
        <v>496</v>
      </c>
      <c r="K261" s="170">
        <v>1</v>
      </c>
      <c r="L261" s="171">
        <v>6</v>
      </c>
    </row>
    <row r="262" spans="1:12">
      <c r="A262" s="9">
        <v>9</v>
      </c>
      <c r="B262" s="10" t="s">
        <v>85</v>
      </c>
      <c r="C262" s="11" t="s">
        <v>75</v>
      </c>
      <c r="D262" s="3" t="s">
        <v>46</v>
      </c>
      <c r="E262" s="3" t="s">
        <v>47</v>
      </c>
      <c r="F262" s="3" t="s">
        <v>52</v>
      </c>
      <c r="G262" s="3">
        <v>15</v>
      </c>
      <c r="H262" s="3">
        <v>0</v>
      </c>
      <c r="I262" s="3">
        <v>0</v>
      </c>
      <c r="J262" s="27" t="s">
        <v>496</v>
      </c>
      <c r="K262" s="170">
        <v>1</v>
      </c>
      <c r="L262" s="171">
        <v>15</v>
      </c>
    </row>
    <row r="263" spans="1:12">
      <c r="A263" s="9">
        <v>9</v>
      </c>
      <c r="B263" s="10" t="s">
        <v>89</v>
      </c>
      <c r="C263" s="11" t="s">
        <v>75</v>
      </c>
      <c r="D263" s="3" t="s">
        <v>46</v>
      </c>
      <c r="E263" s="3" t="s">
        <v>47</v>
      </c>
      <c r="F263" s="3" t="s">
        <v>52</v>
      </c>
      <c r="G263" s="3">
        <v>16</v>
      </c>
      <c r="H263" s="3">
        <v>0</v>
      </c>
      <c r="I263" s="3">
        <v>0</v>
      </c>
      <c r="J263" s="27" t="s">
        <v>496</v>
      </c>
      <c r="K263" s="170">
        <v>1</v>
      </c>
      <c r="L263" s="171">
        <v>16</v>
      </c>
    </row>
    <row r="264" spans="1:12">
      <c r="A264" s="9">
        <v>9</v>
      </c>
      <c r="B264" s="10" t="s">
        <v>92</v>
      </c>
      <c r="C264" s="11" t="s">
        <v>75</v>
      </c>
      <c r="D264" s="3" t="s">
        <v>46</v>
      </c>
      <c r="E264" s="3" t="s">
        <v>47</v>
      </c>
      <c r="F264" s="3" t="s">
        <v>52</v>
      </c>
      <c r="G264" s="3">
        <v>18</v>
      </c>
      <c r="H264" s="3">
        <v>0</v>
      </c>
      <c r="I264" s="3">
        <v>0</v>
      </c>
      <c r="J264" s="27" t="s">
        <v>496</v>
      </c>
      <c r="K264" s="170">
        <v>1</v>
      </c>
      <c r="L264" s="171">
        <v>18</v>
      </c>
    </row>
    <row r="265" spans="1:12">
      <c r="A265" s="9">
        <v>9</v>
      </c>
      <c r="B265" s="10" t="s">
        <v>96</v>
      </c>
      <c r="C265" s="11" t="s">
        <v>75</v>
      </c>
      <c r="D265" s="3" t="s">
        <v>46</v>
      </c>
      <c r="E265" s="3" t="s">
        <v>47</v>
      </c>
      <c r="F265" s="3" t="s">
        <v>52</v>
      </c>
      <c r="G265" s="3">
        <v>4</v>
      </c>
      <c r="H265" s="3">
        <v>0</v>
      </c>
      <c r="I265" s="3">
        <v>0</v>
      </c>
      <c r="J265" s="27" t="s">
        <v>496</v>
      </c>
      <c r="K265" s="170">
        <v>1</v>
      </c>
      <c r="L265" s="171">
        <v>4</v>
      </c>
    </row>
    <row r="266" spans="1:12">
      <c r="A266" s="9">
        <v>9</v>
      </c>
      <c r="B266" s="10" t="s">
        <v>141</v>
      </c>
      <c r="C266" s="11" t="s">
        <v>75</v>
      </c>
      <c r="D266" s="3" t="s">
        <v>46</v>
      </c>
      <c r="E266" s="3" t="s">
        <v>47</v>
      </c>
      <c r="F266" s="3" t="s">
        <v>52</v>
      </c>
      <c r="G266" s="3">
        <v>4</v>
      </c>
      <c r="H266" s="3">
        <v>0</v>
      </c>
      <c r="I266" s="3">
        <v>0</v>
      </c>
      <c r="J266" s="27" t="s">
        <v>496</v>
      </c>
      <c r="K266" s="170">
        <v>1</v>
      </c>
      <c r="L266" s="171">
        <v>4</v>
      </c>
    </row>
    <row r="267" spans="1:12">
      <c r="A267" s="9">
        <v>9</v>
      </c>
      <c r="B267" s="10" t="s">
        <v>144</v>
      </c>
      <c r="C267" s="11" t="s">
        <v>75</v>
      </c>
      <c r="D267" s="3" t="s">
        <v>46</v>
      </c>
      <c r="E267" s="3" t="s">
        <v>47</v>
      </c>
      <c r="F267" s="3" t="s">
        <v>52</v>
      </c>
      <c r="G267" s="3">
        <v>15</v>
      </c>
      <c r="H267" s="3">
        <v>0</v>
      </c>
      <c r="I267" s="3">
        <v>0</v>
      </c>
      <c r="J267" s="27" t="s">
        <v>496</v>
      </c>
      <c r="K267" s="170">
        <v>1</v>
      </c>
      <c r="L267" s="171">
        <v>15</v>
      </c>
    </row>
    <row r="268" spans="1:12">
      <c r="A268" s="9">
        <v>9</v>
      </c>
      <c r="B268" s="10" t="s">
        <v>147</v>
      </c>
      <c r="C268" s="11" t="s">
        <v>75</v>
      </c>
      <c r="D268" s="3" t="s">
        <v>46</v>
      </c>
      <c r="E268" s="3" t="s">
        <v>47</v>
      </c>
      <c r="F268" s="3" t="s">
        <v>52</v>
      </c>
      <c r="G268" s="3">
        <v>1</v>
      </c>
      <c r="H268" s="3">
        <v>0</v>
      </c>
      <c r="I268" s="3">
        <v>0</v>
      </c>
      <c r="J268" s="27" t="s">
        <v>496</v>
      </c>
      <c r="K268" s="170">
        <v>1</v>
      </c>
      <c r="L268" s="171">
        <v>1</v>
      </c>
    </row>
    <row r="269" spans="1:12">
      <c r="A269" s="9">
        <v>9</v>
      </c>
      <c r="B269" s="10"/>
      <c r="C269" s="11"/>
      <c r="D269" s="3"/>
      <c r="E269" s="3"/>
      <c r="F269" s="3"/>
      <c r="G269" s="3"/>
      <c r="H269" s="3"/>
      <c r="I269" s="3"/>
      <c r="J269" s="27"/>
      <c r="K269" s="170"/>
      <c r="L269" s="171"/>
    </row>
    <row r="270" spans="1:12">
      <c r="A270" s="9"/>
      <c r="B270" s="10"/>
      <c r="C270" s="11"/>
      <c r="D270" s="3"/>
      <c r="E270" s="3"/>
      <c r="F270" s="3"/>
      <c r="G270" s="3"/>
      <c r="H270" s="3"/>
      <c r="I270" s="3"/>
      <c r="J270" s="27"/>
      <c r="K270" s="170"/>
      <c r="L270" s="171"/>
    </row>
    <row r="271" spans="1:12">
      <c r="A271" s="9"/>
      <c r="B271" s="10"/>
      <c r="C271" s="11"/>
      <c r="D271" s="3"/>
      <c r="E271" s="3"/>
      <c r="F271" s="3"/>
      <c r="G271" s="3"/>
      <c r="H271" s="3"/>
      <c r="I271" s="3"/>
      <c r="J271" s="4"/>
      <c r="K271" s="4"/>
      <c r="L271" s="164"/>
    </row>
    <row r="272" spans="1:12">
      <c r="A272" s="9"/>
      <c r="B272" s="10"/>
      <c r="C272" s="11"/>
      <c r="D272" s="3"/>
      <c r="E272" s="3"/>
      <c r="F272" s="3"/>
      <c r="G272" s="3"/>
      <c r="H272" s="3"/>
      <c r="I272" s="3"/>
      <c r="J272" s="4"/>
      <c r="K272" s="4"/>
      <c r="L272" s="164"/>
    </row>
    <row r="273" spans="1:12">
      <c r="A273" s="9"/>
      <c r="B273" s="10"/>
      <c r="C273" s="11"/>
      <c r="D273" s="3"/>
      <c r="E273" s="3"/>
      <c r="F273" s="3"/>
      <c r="G273" s="3"/>
      <c r="H273" s="3"/>
      <c r="I273" s="3"/>
      <c r="J273" s="4"/>
      <c r="K273" s="4"/>
      <c r="L273" s="4"/>
    </row>
    <row r="274" spans="1:12">
      <c r="A274" s="9"/>
      <c r="B274" s="10"/>
      <c r="C274" s="11"/>
      <c r="D274" s="3"/>
      <c r="E274" s="3"/>
      <c r="F274" s="3"/>
      <c r="G274" s="3"/>
      <c r="H274" s="3"/>
      <c r="I274" s="3"/>
      <c r="J274" s="4"/>
      <c r="K274" s="4"/>
      <c r="L274" s="4"/>
    </row>
    <row r="275" spans="1:12">
      <c r="A275" s="9"/>
      <c r="B275" s="10"/>
      <c r="C275" s="11"/>
      <c r="D275" s="3"/>
      <c r="E275" s="3"/>
      <c r="F275" s="3"/>
      <c r="G275" s="3"/>
      <c r="H275" s="3"/>
      <c r="I275" s="3"/>
      <c r="J275" s="4"/>
      <c r="K275" s="4"/>
      <c r="L275" s="4"/>
    </row>
    <row r="276" spans="1:12">
      <c r="A276" s="9"/>
      <c r="B276" s="10"/>
      <c r="C276" s="11"/>
      <c r="D276" s="3"/>
      <c r="E276" s="3"/>
      <c r="F276" s="3"/>
      <c r="G276" s="3"/>
      <c r="H276" s="3"/>
      <c r="I276" s="3"/>
      <c r="J276" s="268"/>
      <c r="K276" s="268"/>
      <c r="L276" s="268"/>
    </row>
    <row r="277" spans="1:12">
      <c r="A277" s="235"/>
      <c r="B277" s="212"/>
      <c r="C277" s="214"/>
      <c r="D277" s="269"/>
      <c r="E277" s="269"/>
      <c r="F277" s="269"/>
      <c r="G277" s="269"/>
      <c r="H277" s="269"/>
      <c r="I277" s="269"/>
      <c r="J277" s="274"/>
      <c r="K277" s="236"/>
      <c r="L277" s="236"/>
    </row>
    <row r="278" spans="1:12">
      <c r="A278" s="236"/>
      <c r="B278" s="236"/>
      <c r="C278" s="236"/>
      <c r="D278" s="236"/>
      <c r="E278" s="236"/>
      <c r="F278" s="236"/>
      <c r="G278" s="236"/>
      <c r="H278" s="236"/>
      <c r="I278" s="236"/>
      <c r="J278" s="268"/>
      <c r="K278" s="268"/>
      <c r="L278" s="268"/>
    </row>
    <row r="279" spans="1:12">
      <c r="A279" s="235"/>
      <c r="B279" s="212"/>
      <c r="C279" s="214"/>
      <c r="D279" s="269"/>
      <c r="E279" s="269"/>
      <c r="F279" s="269"/>
      <c r="G279" s="269"/>
      <c r="H279" s="269"/>
      <c r="I279" s="269"/>
      <c r="J279" s="274"/>
      <c r="K279" s="236"/>
      <c r="L279" s="236"/>
    </row>
    <row r="280" spans="1:12">
      <c r="A280" s="236"/>
      <c r="B280" s="236"/>
      <c r="C280" s="236"/>
      <c r="D280" s="236"/>
      <c r="E280" s="236"/>
      <c r="F280" s="236"/>
      <c r="G280" s="236"/>
      <c r="H280" s="236"/>
      <c r="I280" s="236"/>
      <c r="J280" s="4"/>
      <c r="K280" s="4"/>
      <c r="L280" s="4"/>
    </row>
    <row r="281" spans="1:12">
      <c r="A281" s="9"/>
      <c r="B281" s="10"/>
      <c r="C281" s="11"/>
      <c r="D281" s="3"/>
      <c r="E281" s="3"/>
      <c r="F281" s="3"/>
      <c r="G281" s="3"/>
      <c r="H281" s="3"/>
      <c r="I281" s="3"/>
      <c r="J281" s="268"/>
      <c r="K281" s="268"/>
      <c r="L281" s="268"/>
    </row>
    <row r="282" spans="1:12">
      <c r="A282" s="235"/>
      <c r="B282" s="212"/>
      <c r="C282" s="214"/>
      <c r="D282" s="269"/>
      <c r="E282" s="3"/>
      <c r="F282" s="269"/>
      <c r="G282" s="269"/>
      <c r="H282" s="269"/>
      <c r="I282" s="269"/>
      <c r="J282" s="274"/>
      <c r="K282" s="236"/>
      <c r="L282" s="236"/>
    </row>
    <row r="283" spans="1:12">
      <c r="A283" s="236"/>
      <c r="B283" s="236"/>
      <c r="C283" s="236"/>
      <c r="D283" s="236"/>
      <c r="E283" s="3"/>
      <c r="F283" s="236"/>
      <c r="G283" s="236"/>
      <c r="H283" s="236"/>
      <c r="I283" s="236"/>
      <c r="J283" s="4"/>
      <c r="K283" s="4"/>
      <c r="L283" s="4"/>
    </row>
    <row r="284" spans="1:12">
      <c r="A284" s="9"/>
      <c r="B284" s="10"/>
      <c r="C284" s="11"/>
      <c r="D284" s="3"/>
      <c r="E284" s="3"/>
      <c r="F284" s="3"/>
      <c r="G284" s="3"/>
      <c r="H284" s="3"/>
      <c r="I284" s="3"/>
      <c r="J284" s="12"/>
      <c r="K284" s="268"/>
      <c r="L284" s="268"/>
    </row>
    <row r="285" spans="1:12">
      <c r="A285" s="235"/>
      <c r="B285" s="212"/>
      <c r="C285" s="214"/>
      <c r="D285" s="269"/>
      <c r="E285" s="3"/>
      <c r="F285" s="269"/>
      <c r="G285" s="269"/>
      <c r="H285" s="269"/>
      <c r="I285" s="269"/>
      <c r="J285" s="14"/>
      <c r="K285" s="236"/>
      <c r="L285" s="236"/>
    </row>
    <row r="286" spans="1:12">
      <c r="A286" s="236"/>
      <c r="B286" s="236"/>
      <c r="C286" s="236"/>
      <c r="D286" s="236"/>
      <c r="E286" s="3"/>
      <c r="F286" s="236"/>
      <c r="G286" s="236"/>
      <c r="H286" s="236"/>
      <c r="I286" s="236"/>
      <c r="J286" s="4"/>
      <c r="K286" s="4"/>
      <c r="L286" s="4"/>
    </row>
    <row r="287" spans="1:12">
      <c r="A287" s="9"/>
      <c r="B287" s="10"/>
      <c r="C287" s="11"/>
      <c r="D287" s="3"/>
      <c r="E287" s="3"/>
      <c r="F287" s="3"/>
      <c r="G287" s="3"/>
      <c r="H287" s="3"/>
      <c r="I287" s="3"/>
      <c r="J287" s="268"/>
      <c r="K287" s="268"/>
      <c r="L287" s="268"/>
    </row>
    <row r="288" spans="1:12">
      <c r="A288" s="235"/>
      <c r="B288" s="212"/>
      <c r="C288" s="214"/>
      <c r="D288" s="269"/>
      <c r="E288" s="3"/>
      <c r="F288" s="269"/>
      <c r="G288" s="269"/>
      <c r="H288" s="269"/>
      <c r="I288" s="3"/>
      <c r="J288" s="274"/>
      <c r="K288" s="236"/>
      <c r="L288" s="236"/>
    </row>
    <row r="289" spans="1:12">
      <c r="A289" s="236"/>
      <c r="B289" s="236"/>
      <c r="C289" s="236"/>
      <c r="D289" s="236"/>
      <c r="E289" s="3"/>
      <c r="F289" s="236"/>
      <c r="G289" s="236"/>
      <c r="H289" s="236"/>
      <c r="I289" s="3"/>
      <c r="J289" s="4"/>
      <c r="K289" s="4"/>
      <c r="L289" s="4"/>
    </row>
    <row r="290" spans="1:12">
      <c r="A290" s="235"/>
      <c r="B290" s="212"/>
      <c r="C290" s="214"/>
      <c r="D290" s="3"/>
      <c r="E290" s="3"/>
      <c r="F290" s="3"/>
      <c r="G290" s="3"/>
      <c r="H290" s="3"/>
      <c r="I290" s="3"/>
      <c r="J290" s="4"/>
      <c r="K290" s="4"/>
      <c r="L290" s="4"/>
    </row>
    <row r="291" spans="1:12">
      <c r="A291" s="236"/>
      <c r="B291" s="236"/>
      <c r="C291" s="236"/>
      <c r="D291" s="3"/>
      <c r="E291" s="3"/>
      <c r="F291" s="3"/>
      <c r="G291" s="3"/>
      <c r="H291" s="3"/>
      <c r="I291" s="3"/>
      <c r="J291" s="4"/>
      <c r="K291" s="4"/>
      <c r="L291" s="4"/>
    </row>
    <row r="292" spans="1:12">
      <c r="A292" s="9"/>
      <c r="B292" s="10"/>
      <c r="C292" s="11"/>
      <c r="D292" s="3"/>
      <c r="E292" s="3"/>
      <c r="F292" s="3"/>
      <c r="G292" s="3"/>
      <c r="H292" s="3"/>
      <c r="I292" s="3"/>
      <c r="J292" s="4"/>
      <c r="K292" s="4"/>
      <c r="L292" s="4"/>
    </row>
    <row r="293" spans="1:12">
      <c r="A293" s="9"/>
      <c r="B293" s="10"/>
      <c r="C293" s="11"/>
      <c r="D293" s="24"/>
      <c r="E293" s="3"/>
      <c r="F293" s="3"/>
      <c r="G293" s="3"/>
      <c r="H293" s="3"/>
      <c r="I293" s="3"/>
      <c r="J293" s="268"/>
      <c r="K293" s="268"/>
      <c r="L293" s="268"/>
    </row>
    <row r="294" spans="1:12">
      <c r="A294" s="235"/>
      <c r="B294" s="212"/>
      <c r="C294" s="214"/>
      <c r="D294" s="275"/>
      <c r="E294" s="15"/>
      <c r="F294" s="269"/>
      <c r="G294" s="269"/>
      <c r="H294" s="3"/>
      <c r="I294" s="269"/>
      <c r="J294" s="274"/>
      <c r="K294" s="236"/>
      <c r="L294" s="236"/>
    </row>
    <row r="295" spans="1:12">
      <c r="A295" s="236"/>
      <c r="B295" s="236"/>
      <c r="C295" s="236"/>
      <c r="D295" s="276"/>
      <c r="E295" s="15"/>
      <c r="F295" s="236"/>
      <c r="G295" s="236"/>
      <c r="H295" s="3"/>
      <c r="I295" s="236"/>
      <c r="J295" s="4"/>
      <c r="K295" s="4"/>
      <c r="L295" s="4"/>
    </row>
    <row r="296" spans="1:12">
      <c r="A296" s="9"/>
      <c r="B296" s="10"/>
      <c r="C296" s="11"/>
      <c r="D296" s="3"/>
      <c r="E296" s="3"/>
      <c r="F296" s="3"/>
      <c r="G296" s="3"/>
      <c r="H296" s="3"/>
      <c r="I296" s="3"/>
      <c r="J296" s="268"/>
      <c r="K296" s="4"/>
      <c r="L296" s="268"/>
    </row>
    <row r="297" spans="1:12">
      <c r="A297" s="235"/>
      <c r="B297" s="212"/>
      <c r="C297" s="214"/>
      <c r="D297" s="269"/>
      <c r="E297" s="3"/>
      <c r="F297" s="269"/>
      <c r="G297" s="269"/>
      <c r="H297" s="3"/>
      <c r="I297" s="3"/>
      <c r="J297" s="274"/>
      <c r="K297" s="4"/>
      <c r="L297" s="236"/>
    </row>
    <row r="298" spans="1:12">
      <c r="A298" s="236"/>
      <c r="B298" s="236"/>
      <c r="C298" s="236"/>
      <c r="D298" s="236"/>
      <c r="E298" s="3"/>
      <c r="F298" s="236"/>
      <c r="G298" s="236"/>
      <c r="H298" s="3"/>
      <c r="I298" s="3"/>
      <c r="J298" s="4"/>
      <c r="K298" s="4"/>
      <c r="L298" s="4"/>
    </row>
    <row r="299" spans="1:12">
      <c r="A299" s="235"/>
      <c r="B299" s="212"/>
      <c r="C299" s="214"/>
      <c r="D299" s="3"/>
      <c r="E299" s="3"/>
      <c r="F299" s="3"/>
      <c r="G299" s="3"/>
      <c r="H299" s="3"/>
      <c r="I299" s="3"/>
      <c r="J299" s="4"/>
      <c r="K299" s="4"/>
      <c r="L299" s="4"/>
    </row>
    <row r="300" spans="1:12">
      <c r="A300" s="236"/>
      <c r="B300" s="236"/>
      <c r="C300" s="236"/>
      <c r="D300" s="3"/>
      <c r="E300" s="3"/>
      <c r="F300" s="3"/>
      <c r="G300" s="3"/>
      <c r="H300" s="3"/>
      <c r="I300" s="3"/>
      <c r="J300" s="4"/>
      <c r="K300" s="4"/>
      <c r="L300" s="4"/>
    </row>
    <row r="301" spans="1:12">
      <c r="A301" s="9"/>
      <c r="B301" s="10"/>
      <c r="C301" s="11"/>
      <c r="D301" s="3"/>
      <c r="E301" s="3"/>
      <c r="F301" s="3"/>
      <c r="G301" s="3"/>
      <c r="H301" s="3"/>
      <c r="I301" s="3"/>
      <c r="J301" s="4"/>
      <c r="K301" s="4"/>
      <c r="L301" s="4"/>
    </row>
    <row r="302" spans="1:12">
      <c r="A302" s="9"/>
      <c r="B302" s="10"/>
      <c r="C302" s="11"/>
      <c r="D302" s="3"/>
      <c r="E302" s="3"/>
      <c r="F302" s="3"/>
      <c r="G302" s="3"/>
      <c r="H302" s="3"/>
      <c r="I302" s="3"/>
      <c r="J302" s="4"/>
      <c r="K302" s="4"/>
      <c r="L302" s="4"/>
    </row>
    <row r="303" spans="1:12">
      <c r="A303" s="9"/>
      <c r="B303" s="10"/>
      <c r="C303" s="11"/>
      <c r="D303" s="3"/>
      <c r="E303" s="3"/>
      <c r="F303" s="3"/>
      <c r="G303" s="3"/>
      <c r="H303" s="3"/>
      <c r="I303" s="3"/>
      <c r="J303" s="268"/>
      <c r="K303" s="268"/>
      <c r="L303" s="268"/>
    </row>
    <row r="304" spans="1:12">
      <c r="A304" s="235"/>
      <c r="B304" s="212"/>
      <c r="C304" s="214"/>
      <c r="D304" s="269"/>
      <c r="E304" s="3"/>
      <c r="F304" s="269"/>
      <c r="G304" s="269"/>
      <c r="H304" s="3"/>
      <c r="I304" s="3"/>
      <c r="J304" s="274"/>
      <c r="K304" s="236"/>
      <c r="L304" s="236"/>
    </row>
    <row r="305" spans="1:12">
      <c r="A305" s="236"/>
      <c r="B305" s="236"/>
      <c r="C305" s="236"/>
      <c r="D305" s="236"/>
      <c r="E305" s="3"/>
      <c r="F305" s="236"/>
      <c r="G305" s="236"/>
      <c r="H305" s="3"/>
      <c r="I305" s="3"/>
      <c r="J305" s="4"/>
      <c r="K305" s="4"/>
      <c r="L305" s="4"/>
    </row>
    <row r="306" spans="1:12">
      <c r="A306" s="9"/>
      <c r="B306" s="10"/>
      <c r="C306" s="11"/>
      <c r="D306" s="3"/>
      <c r="E306" s="3"/>
      <c r="F306" s="3"/>
      <c r="G306" s="3"/>
      <c r="H306" s="3"/>
      <c r="I306" s="3"/>
      <c r="J306" s="4"/>
      <c r="K306" s="4"/>
      <c r="L306" s="4"/>
    </row>
    <row r="307" spans="1:12">
      <c r="A307" s="9"/>
      <c r="B307" s="10"/>
      <c r="C307" s="11"/>
      <c r="D307" s="3"/>
      <c r="E307" s="3"/>
      <c r="F307" s="3"/>
      <c r="G307" s="3"/>
      <c r="H307" s="3"/>
      <c r="I307" s="3"/>
      <c r="J307" s="268"/>
      <c r="K307" s="268"/>
      <c r="L307" s="268"/>
    </row>
    <row r="308" spans="1:12">
      <c r="A308" s="235"/>
      <c r="B308" s="212"/>
      <c r="C308" s="214"/>
      <c r="D308" s="269"/>
      <c r="E308" s="3"/>
      <c r="F308" s="269"/>
      <c r="G308" s="269"/>
      <c r="H308" s="269"/>
      <c r="I308" s="269"/>
      <c r="J308" s="274"/>
      <c r="K308" s="236"/>
      <c r="L308" s="236"/>
    </row>
    <row r="309" spans="1:12">
      <c r="A309" s="236"/>
      <c r="B309" s="236"/>
      <c r="C309" s="236"/>
      <c r="D309" s="236"/>
      <c r="E309" s="3"/>
      <c r="F309" s="236"/>
      <c r="G309" s="236"/>
      <c r="H309" s="236"/>
      <c r="I309" s="236"/>
      <c r="J309" s="268"/>
      <c r="K309" s="268"/>
      <c r="L309" s="268"/>
    </row>
    <row r="310" spans="1:12">
      <c r="A310" s="235"/>
      <c r="B310" s="212"/>
      <c r="C310" s="214"/>
      <c r="D310" s="3"/>
      <c r="E310" s="3"/>
      <c r="F310" s="3"/>
      <c r="G310" s="3"/>
      <c r="H310" s="3"/>
      <c r="I310" s="3"/>
      <c r="J310" s="274"/>
      <c r="K310" s="236"/>
      <c r="L310" s="236"/>
    </row>
    <row r="311" spans="1:12">
      <c r="A311" s="236"/>
      <c r="B311" s="236"/>
      <c r="C311" s="236"/>
      <c r="D311" s="3"/>
      <c r="E311" s="3"/>
      <c r="F311" s="3"/>
      <c r="G311" s="3"/>
      <c r="H311" s="3"/>
      <c r="I311" s="3"/>
      <c r="J311" s="268"/>
      <c r="K311" s="4"/>
      <c r="L311" s="268"/>
    </row>
    <row r="312" spans="1:12">
      <c r="A312" s="235"/>
      <c r="B312" s="212"/>
      <c r="C312" s="214"/>
      <c r="D312" s="269"/>
      <c r="E312" s="3"/>
      <c r="F312" s="269"/>
      <c r="G312" s="269"/>
      <c r="H312" s="3"/>
      <c r="I312" s="3"/>
      <c r="J312" s="274"/>
      <c r="K312" s="4"/>
      <c r="L312" s="236"/>
    </row>
    <row r="313" spans="1:12">
      <c r="A313" s="236"/>
      <c r="B313" s="236"/>
      <c r="C313" s="236"/>
      <c r="D313" s="236"/>
      <c r="E313" s="3"/>
      <c r="F313" s="236"/>
      <c r="G313" s="236"/>
      <c r="H313" s="3"/>
      <c r="I313" s="3"/>
      <c r="J313" s="4"/>
      <c r="K313" s="4"/>
      <c r="L313" s="4"/>
    </row>
    <row r="314" spans="1:12">
      <c r="A314" s="9"/>
      <c r="B314" s="10"/>
      <c r="C314" s="11"/>
      <c r="D314" s="3"/>
      <c r="E314" s="3"/>
      <c r="F314" s="3"/>
      <c r="G314" s="3"/>
      <c r="H314" s="3"/>
      <c r="I314" s="3"/>
      <c r="J314" s="268"/>
      <c r="K314" s="4"/>
      <c r="L314" s="268"/>
    </row>
    <row r="315" spans="1:12">
      <c r="A315" s="235"/>
      <c r="B315" s="212"/>
      <c r="C315" s="214"/>
      <c r="D315" s="269"/>
      <c r="E315" s="3"/>
      <c r="F315" s="269"/>
      <c r="G315" s="269"/>
      <c r="H315" s="3"/>
      <c r="I315" s="3"/>
      <c r="J315" s="274"/>
      <c r="K315" s="4"/>
      <c r="L315" s="236"/>
    </row>
    <row r="316" spans="1:12">
      <c r="A316" s="236"/>
      <c r="B316" s="236"/>
      <c r="C316" s="236"/>
      <c r="D316" s="236"/>
      <c r="E316" s="3"/>
      <c r="F316" s="236"/>
      <c r="G316" s="236"/>
      <c r="H316" s="3"/>
      <c r="I316" s="3"/>
      <c r="J316" s="4"/>
      <c r="K316" s="4"/>
      <c r="L316" s="4"/>
    </row>
    <row r="317" spans="1:12">
      <c r="A317" s="9"/>
      <c r="B317" s="10"/>
      <c r="C317" s="11"/>
      <c r="D317" s="3"/>
      <c r="E317" s="3"/>
      <c r="F317" s="3"/>
      <c r="G317" s="3"/>
      <c r="H317" s="3"/>
      <c r="I317" s="3"/>
      <c r="J317" s="4"/>
      <c r="K317" s="4"/>
      <c r="L317" s="4"/>
    </row>
    <row r="318" spans="1:12">
      <c r="A318" s="9"/>
      <c r="B318" s="10"/>
      <c r="C318" s="11"/>
      <c r="D318" s="3"/>
      <c r="E318" s="3"/>
      <c r="F318" s="3"/>
      <c r="G318" s="3"/>
      <c r="H318" s="3"/>
      <c r="I318" s="3"/>
      <c r="J318" s="4"/>
      <c r="K318" s="4"/>
      <c r="L318" s="4"/>
    </row>
    <row r="319" spans="1:12">
      <c r="A319" s="9"/>
      <c r="B319" s="10"/>
      <c r="C319" s="11"/>
      <c r="D319" s="3"/>
      <c r="E319" s="3"/>
      <c r="F319" s="3"/>
      <c r="G319" s="3"/>
      <c r="H319" s="3"/>
      <c r="I319" s="3"/>
      <c r="J319" s="4"/>
      <c r="K319" s="4"/>
      <c r="L319" s="4"/>
    </row>
    <row r="320" spans="1:12">
      <c r="A320" s="9"/>
      <c r="B320" s="10"/>
      <c r="C320" s="11"/>
      <c r="D320" s="3"/>
      <c r="E320" s="3"/>
      <c r="F320" s="3"/>
      <c r="G320" s="3"/>
      <c r="H320" s="3"/>
      <c r="I320" s="3"/>
      <c r="J320" s="4"/>
      <c r="K320" s="4"/>
      <c r="L320" s="4"/>
    </row>
    <row r="321" spans="1:12">
      <c r="A321" s="9"/>
      <c r="B321" s="10"/>
      <c r="C321" s="11"/>
      <c r="D321" s="3"/>
      <c r="E321" s="3"/>
      <c r="F321" s="3"/>
      <c r="G321" s="3"/>
      <c r="H321" s="3"/>
      <c r="I321" s="3"/>
      <c r="J321" s="4"/>
      <c r="K321" s="4"/>
      <c r="L321" s="4"/>
    </row>
    <row r="322" spans="1:12">
      <c r="A322" s="9"/>
      <c r="B322" s="10"/>
      <c r="C322" s="11"/>
      <c r="D322" s="3"/>
      <c r="E322" s="3"/>
      <c r="F322" s="3"/>
      <c r="G322" s="3"/>
      <c r="H322" s="3"/>
      <c r="I322" s="3"/>
      <c r="J322" s="268"/>
      <c r="K322" s="4"/>
      <c r="L322" s="268"/>
    </row>
    <row r="323" spans="1:12">
      <c r="A323" s="235"/>
      <c r="B323" s="212"/>
      <c r="C323" s="214"/>
      <c r="D323" s="269"/>
      <c r="E323" s="3"/>
      <c r="F323" s="269"/>
      <c r="G323" s="269"/>
      <c r="H323" s="3"/>
      <c r="I323" s="3"/>
      <c r="J323" s="274"/>
      <c r="K323" s="4"/>
      <c r="L323" s="236"/>
    </row>
    <row r="324" spans="1:12">
      <c r="A324" s="236"/>
      <c r="B324" s="236"/>
      <c r="C324" s="236"/>
      <c r="D324" s="236"/>
      <c r="E324" s="3"/>
      <c r="F324" s="236"/>
      <c r="G324" s="236"/>
      <c r="H324" s="3"/>
      <c r="I324" s="3"/>
      <c r="J324" s="268"/>
      <c r="K324" s="4"/>
      <c r="L324" s="268"/>
    </row>
    <row r="325" spans="1:12">
      <c r="A325" s="235"/>
      <c r="B325" s="212"/>
      <c r="C325" s="214"/>
      <c r="D325" s="269"/>
      <c r="E325" s="3"/>
      <c r="F325" s="269"/>
      <c r="G325" s="269"/>
      <c r="H325" s="3"/>
      <c r="I325" s="3"/>
      <c r="J325" s="274"/>
      <c r="K325" s="4"/>
      <c r="L325" s="236"/>
    </row>
    <row r="326" spans="1:12">
      <c r="A326" s="236"/>
      <c r="B326" s="236"/>
      <c r="C326" s="236"/>
      <c r="D326" s="236"/>
      <c r="E326" s="3"/>
      <c r="F326" s="236"/>
      <c r="G326" s="236"/>
      <c r="H326" s="3"/>
      <c r="I326" s="3"/>
      <c r="J326" s="268"/>
      <c r="K326" s="4"/>
      <c r="L326" s="268"/>
    </row>
    <row r="327" spans="1:12">
      <c r="A327" s="258"/>
      <c r="B327" s="212"/>
      <c r="C327" s="214"/>
      <c r="D327" s="269"/>
      <c r="E327" s="3"/>
      <c r="F327" s="269"/>
      <c r="G327" s="269"/>
      <c r="H327" s="3"/>
      <c r="I327" s="3"/>
      <c r="J327" s="274"/>
      <c r="K327" s="4"/>
      <c r="L327" s="236"/>
    </row>
    <row r="328" spans="1:12">
      <c r="A328" s="259"/>
      <c r="B328" s="236"/>
      <c r="C328" s="236"/>
      <c r="D328" s="236"/>
      <c r="E328" s="3"/>
      <c r="F328" s="236"/>
      <c r="G328" s="236"/>
      <c r="H328" s="3"/>
      <c r="I328" s="3"/>
      <c r="J328" s="4"/>
      <c r="K328" s="4"/>
      <c r="L328" s="4"/>
    </row>
    <row r="329" spans="1:12">
      <c r="A329" s="16"/>
      <c r="B329" s="10"/>
      <c r="C329" s="11"/>
      <c r="D329" s="3"/>
      <c r="E329" s="3"/>
      <c r="F329" s="3"/>
      <c r="G329" s="3"/>
      <c r="H329" s="3"/>
      <c r="I329" s="3"/>
      <c r="J329" s="268"/>
      <c r="K329" s="4"/>
      <c r="L329" s="268"/>
    </row>
    <row r="330" spans="1:12">
      <c r="A330" s="256"/>
      <c r="B330" s="212"/>
      <c r="C330" s="214"/>
      <c r="D330" s="269"/>
      <c r="E330" s="3"/>
      <c r="F330" s="269"/>
      <c r="G330" s="269"/>
      <c r="H330" s="3"/>
      <c r="I330" s="3"/>
      <c r="J330" s="274"/>
      <c r="K330" s="4"/>
      <c r="L330" s="236"/>
    </row>
    <row r="331" spans="1:12">
      <c r="A331" s="257"/>
      <c r="B331" s="236"/>
      <c r="C331" s="236"/>
      <c r="D331" s="236"/>
      <c r="E331" s="3"/>
      <c r="F331" s="236"/>
      <c r="G331" s="236"/>
      <c r="H331" s="3"/>
      <c r="I331" s="3"/>
      <c r="J331" s="268"/>
      <c r="K331" s="4"/>
      <c r="L331" s="268"/>
    </row>
    <row r="332" spans="1:12">
      <c r="A332" s="235"/>
      <c r="B332" s="212"/>
      <c r="C332" s="214"/>
      <c r="D332" s="269"/>
      <c r="E332" s="3"/>
      <c r="F332" s="269"/>
      <c r="G332" s="269"/>
      <c r="H332" s="3"/>
      <c r="I332" s="3"/>
      <c r="J332" s="274"/>
      <c r="K332" s="4"/>
      <c r="L332" s="236"/>
    </row>
    <row r="333" spans="1:12">
      <c r="A333" s="236"/>
      <c r="B333" s="236"/>
      <c r="C333" s="236"/>
      <c r="D333" s="236"/>
      <c r="E333" s="3"/>
      <c r="F333" s="236"/>
      <c r="G333" s="236"/>
      <c r="H333" s="3"/>
      <c r="I333" s="3"/>
      <c r="J333" s="4"/>
      <c r="K333" s="4"/>
      <c r="L333" s="4"/>
    </row>
    <row r="334" spans="1:12">
      <c r="A334" s="9"/>
      <c r="B334" s="10"/>
      <c r="C334" s="11"/>
      <c r="D334" s="13"/>
      <c r="E334" s="3"/>
      <c r="F334" s="3"/>
      <c r="G334" s="3"/>
      <c r="H334" s="3"/>
      <c r="I334" s="3"/>
      <c r="J334" s="4"/>
      <c r="K334" s="4"/>
      <c r="L334" s="4"/>
    </row>
    <row r="335" spans="1:12">
      <c r="A335" s="9"/>
      <c r="B335" s="10"/>
      <c r="C335" s="11"/>
      <c r="D335" s="3"/>
      <c r="E335" s="3"/>
      <c r="F335" s="3"/>
      <c r="G335" s="3"/>
      <c r="H335" s="3"/>
      <c r="I335" s="3"/>
      <c r="J335" s="4"/>
      <c r="K335" s="4"/>
      <c r="L335" s="4"/>
    </row>
    <row r="336" spans="1:12">
      <c r="A336" s="9"/>
      <c r="B336" s="10"/>
      <c r="C336" s="11"/>
      <c r="D336" s="3"/>
      <c r="E336" s="3"/>
      <c r="F336" s="3"/>
      <c r="G336" s="3"/>
      <c r="H336" s="3"/>
      <c r="I336" s="3"/>
      <c r="J336" s="4"/>
      <c r="K336" s="4"/>
      <c r="L336" s="4"/>
    </row>
    <row r="337" spans="1:12">
      <c r="A337" s="9"/>
      <c r="B337" s="10"/>
      <c r="C337" s="11"/>
      <c r="D337" s="3"/>
      <c r="E337" s="3"/>
      <c r="F337" s="3"/>
      <c r="G337" s="3"/>
      <c r="H337" s="3"/>
      <c r="I337" s="3"/>
      <c r="J337" s="268"/>
      <c r="K337" s="268"/>
      <c r="L337" s="268"/>
    </row>
    <row r="338" spans="1:12">
      <c r="A338" s="262"/>
      <c r="B338" s="212"/>
      <c r="C338" s="214"/>
      <c r="D338" s="269"/>
      <c r="E338" s="269"/>
      <c r="F338" s="269"/>
      <c r="G338" s="269"/>
      <c r="H338" s="269"/>
      <c r="I338" s="269"/>
      <c r="J338" s="274"/>
      <c r="K338" s="236"/>
      <c r="L338" s="236"/>
    </row>
    <row r="339" spans="1:12">
      <c r="A339" s="236"/>
      <c r="B339" s="236"/>
      <c r="C339" s="236"/>
      <c r="D339" s="236"/>
      <c r="E339" s="236"/>
      <c r="F339" s="236"/>
      <c r="G339" s="236"/>
      <c r="H339" s="236"/>
      <c r="I339" s="236"/>
      <c r="J339" s="268"/>
      <c r="K339" s="268"/>
      <c r="L339" s="268"/>
    </row>
    <row r="340" spans="1:12">
      <c r="A340" s="262"/>
      <c r="B340" s="212"/>
      <c r="C340" s="214"/>
      <c r="D340" s="269"/>
      <c r="E340" s="269"/>
      <c r="F340" s="269"/>
      <c r="G340" s="269"/>
      <c r="H340" s="269"/>
      <c r="I340" s="269"/>
      <c r="J340" s="274"/>
      <c r="K340" s="236"/>
      <c r="L340" s="236"/>
    </row>
    <row r="341" spans="1:12">
      <c r="A341" s="236"/>
      <c r="B341" s="236"/>
      <c r="C341" s="236"/>
      <c r="D341" s="236"/>
      <c r="E341" s="236"/>
      <c r="F341" s="236"/>
      <c r="G341" s="236"/>
      <c r="H341" s="236"/>
      <c r="I341" s="236"/>
      <c r="J341" s="4"/>
      <c r="K341" s="4"/>
      <c r="L341" s="4"/>
    </row>
    <row r="342" spans="1:12">
      <c r="A342" s="9"/>
      <c r="B342" s="10"/>
      <c r="C342" s="11"/>
      <c r="D342" s="3"/>
      <c r="E342" s="3"/>
      <c r="F342" s="3"/>
      <c r="G342" s="3"/>
      <c r="H342" s="3"/>
      <c r="I342" s="3"/>
      <c r="J342" s="268"/>
      <c r="K342" s="268"/>
      <c r="L342" s="268"/>
    </row>
    <row r="343" spans="1:12">
      <c r="A343" s="262"/>
      <c r="B343" s="212"/>
      <c r="C343" s="214"/>
      <c r="D343" s="269"/>
      <c r="E343" s="269"/>
      <c r="F343" s="269"/>
      <c r="G343" s="269"/>
      <c r="H343" s="269"/>
      <c r="I343" s="269"/>
      <c r="J343" s="274"/>
      <c r="K343" s="236"/>
      <c r="L343" s="236"/>
    </row>
    <row r="344" spans="1:12">
      <c r="A344" s="236"/>
      <c r="B344" s="236"/>
      <c r="C344" s="236"/>
      <c r="D344" s="236"/>
      <c r="E344" s="236"/>
      <c r="F344" s="236"/>
      <c r="G344" s="236"/>
      <c r="H344" s="236"/>
      <c r="I344" s="236"/>
      <c r="J344" s="4"/>
      <c r="K344" s="4"/>
      <c r="L344" s="4"/>
    </row>
    <row r="345" spans="1:12">
      <c r="A345" s="9"/>
      <c r="B345" s="10"/>
      <c r="C345" s="11"/>
      <c r="D345" s="3"/>
      <c r="E345" s="3"/>
      <c r="F345" s="3"/>
      <c r="G345" s="3"/>
      <c r="H345" s="3"/>
      <c r="I345" s="3"/>
      <c r="J345" s="4"/>
      <c r="K345" s="4"/>
      <c r="L345" s="4"/>
    </row>
    <row r="346" spans="1:12">
      <c r="A346" s="9"/>
      <c r="B346" s="10"/>
      <c r="C346" s="11"/>
      <c r="D346" s="3"/>
      <c r="E346" s="3"/>
      <c r="F346" s="3"/>
      <c r="G346" s="3"/>
      <c r="H346" s="3"/>
      <c r="I346" s="3"/>
      <c r="J346" s="268"/>
      <c r="K346" s="4"/>
      <c r="L346" s="268"/>
    </row>
    <row r="347" spans="1:12">
      <c r="A347" s="235"/>
      <c r="B347" s="212"/>
      <c r="C347" s="214"/>
      <c r="D347" s="269"/>
      <c r="E347" s="3"/>
      <c r="F347" s="269"/>
      <c r="G347" s="269"/>
      <c r="H347" s="3"/>
      <c r="I347" s="3"/>
      <c r="J347" s="274"/>
      <c r="K347" s="4"/>
      <c r="L347" s="236"/>
    </row>
    <row r="348" spans="1:12">
      <c r="A348" s="236"/>
      <c r="B348" s="236"/>
      <c r="C348" s="236"/>
      <c r="D348" s="236"/>
      <c r="E348" s="3"/>
      <c r="F348" s="236"/>
      <c r="G348" s="236"/>
      <c r="H348" s="3"/>
      <c r="I348" s="3"/>
      <c r="J348" s="4"/>
      <c r="K348" s="4"/>
      <c r="L348" s="4"/>
    </row>
    <row r="349" spans="1:12">
      <c r="A349" s="9"/>
      <c r="B349" s="10"/>
      <c r="C349" s="11"/>
      <c r="D349" s="3"/>
      <c r="E349" s="3"/>
      <c r="F349" s="3"/>
      <c r="G349" s="3"/>
      <c r="H349" s="3"/>
      <c r="I349" s="3"/>
      <c r="J349" s="4"/>
      <c r="K349" s="4"/>
      <c r="L349" s="4"/>
    </row>
    <row r="350" spans="1:12">
      <c r="A350" s="9"/>
      <c r="B350" s="10"/>
      <c r="C350" s="11"/>
      <c r="D350" s="3"/>
      <c r="E350" s="3"/>
      <c r="F350" s="3"/>
      <c r="G350" s="3"/>
      <c r="H350" s="3"/>
      <c r="I350" s="3"/>
      <c r="J350" s="268"/>
      <c r="K350" s="268"/>
      <c r="L350" s="268"/>
    </row>
    <row r="351" spans="1:12">
      <c r="A351" s="262"/>
      <c r="B351" s="212"/>
      <c r="C351" s="214"/>
      <c r="D351" s="269"/>
      <c r="E351" s="269"/>
      <c r="F351" s="269"/>
      <c r="G351" s="269"/>
      <c r="H351" s="269"/>
      <c r="I351" s="269"/>
      <c r="J351" s="274"/>
      <c r="K351" s="236"/>
      <c r="L351" s="236"/>
    </row>
    <row r="352" spans="1:12">
      <c r="A352" s="236"/>
      <c r="B352" s="236"/>
      <c r="C352" s="236"/>
      <c r="D352" s="236"/>
      <c r="E352" s="236"/>
      <c r="F352" s="236"/>
      <c r="G352" s="236"/>
      <c r="H352" s="236"/>
      <c r="I352" s="236"/>
      <c r="J352" s="268"/>
      <c r="K352" s="268"/>
      <c r="L352" s="268"/>
    </row>
    <row r="353" spans="1:12">
      <c r="A353" s="262"/>
      <c r="B353" s="212"/>
      <c r="C353" s="214"/>
      <c r="D353" s="269"/>
      <c r="E353" s="269"/>
      <c r="F353" s="269"/>
      <c r="G353" s="269"/>
      <c r="H353" s="269"/>
      <c r="I353" s="269"/>
      <c r="J353" s="274"/>
      <c r="K353" s="236"/>
      <c r="L353" s="236"/>
    </row>
    <row r="354" spans="1:12">
      <c r="A354" s="236"/>
      <c r="B354" s="236"/>
      <c r="C354" s="236"/>
      <c r="D354" s="236"/>
      <c r="E354" s="236"/>
      <c r="F354" s="236"/>
      <c r="G354" s="236"/>
      <c r="H354" s="236"/>
      <c r="I354" s="236"/>
      <c r="J354" s="4"/>
      <c r="K354" s="4"/>
      <c r="L354" s="4"/>
    </row>
    <row r="355" spans="1:12">
      <c r="A355" s="17"/>
      <c r="B355" s="10"/>
      <c r="C355" s="11"/>
      <c r="D355" s="3"/>
      <c r="E355" s="3"/>
      <c r="F355" s="3"/>
      <c r="G355" s="3"/>
      <c r="H355" s="3"/>
      <c r="I355" s="3"/>
      <c r="J355" s="268"/>
      <c r="K355" s="268"/>
      <c r="L355" s="268"/>
    </row>
    <row r="356" spans="1:12">
      <c r="A356" s="262"/>
      <c r="B356" s="212"/>
      <c r="C356" s="214"/>
      <c r="D356" s="269"/>
      <c r="E356" s="3"/>
      <c r="F356" s="269"/>
      <c r="G356" s="269"/>
      <c r="H356" s="269"/>
      <c r="I356" s="269"/>
      <c r="J356" s="274"/>
      <c r="K356" s="236"/>
      <c r="L356" s="236"/>
    </row>
    <row r="357" spans="1:12">
      <c r="A357" s="236"/>
      <c r="B357" s="236"/>
      <c r="C357" s="236"/>
      <c r="D357" s="236"/>
      <c r="E357" s="3"/>
      <c r="F357" s="236"/>
      <c r="G357" s="236"/>
      <c r="H357" s="236"/>
      <c r="I357" s="236"/>
      <c r="J357" s="4"/>
      <c r="K357" s="4"/>
      <c r="L357" s="4"/>
    </row>
    <row r="358" spans="1:12">
      <c r="A358" s="9"/>
      <c r="B358" s="10"/>
      <c r="C358" s="11"/>
      <c r="D358" s="3"/>
      <c r="E358" s="3"/>
      <c r="F358" s="3"/>
      <c r="G358" s="3"/>
      <c r="H358" s="3"/>
      <c r="I358" s="3"/>
      <c r="J358" s="4"/>
      <c r="K358" s="268"/>
      <c r="L358" s="268"/>
    </row>
    <row r="359" spans="1:12">
      <c r="A359" s="262"/>
      <c r="B359" s="212"/>
      <c r="C359" s="214"/>
      <c r="D359" s="269"/>
      <c r="E359" s="3"/>
      <c r="F359" s="269"/>
      <c r="G359" s="269"/>
      <c r="H359" s="269"/>
      <c r="I359" s="269"/>
      <c r="J359" s="4"/>
      <c r="K359" s="236"/>
      <c r="L359" s="236"/>
    </row>
    <row r="360" spans="1:12">
      <c r="A360" s="236"/>
      <c r="B360" s="236"/>
      <c r="C360" s="236"/>
      <c r="D360" s="236"/>
      <c r="E360" s="3"/>
      <c r="F360" s="236"/>
      <c r="G360" s="236"/>
      <c r="H360" s="236"/>
      <c r="I360" s="236"/>
      <c r="J360" s="4"/>
      <c r="K360" s="4"/>
      <c r="L360" s="4"/>
    </row>
    <row r="361" spans="1:12">
      <c r="A361" s="9"/>
      <c r="B361" s="10"/>
      <c r="C361" s="11"/>
      <c r="D361" s="3"/>
      <c r="E361" s="3"/>
      <c r="F361" s="3"/>
      <c r="G361" s="3"/>
      <c r="H361" s="3"/>
      <c r="I361" s="3"/>
      <c r="J361" s="268"/>
      <c r="K361" s="268"/>
      <c r="L361" s="268"/>
    </row>
    <row r="362" spans="1:12">
      <c r="A362" s="262"/>
      <c r="B362" s="212"/>
      <c r="C362" s="214"/>
      <c r="D362" s="269"/>
      <c r="E362" s="3"/>
      <c r="F362" s="269"/>
      <c r="G362" s="269"/>
      <c r="H362" s="269"/>
      <c r="I362" s="3"/>
      <c r="J362" s="274"/>
      <c r="K362" s="236"/>
      <c r="L362" s="236"/>
    </row>
    <row r="363" spans="1:12">
      <c r="A363" s="236"/>
      <c r="B363" s="236"/>
      <c r="C363" s="236"/>
      <c r="D363" s="236"/>
      <c r="E363" s="3"/>
      <c r="F363" s="236"/>
      <c r="G363" s="236"/>
      <c r="H363" s="236"/>
      <c r="I363" s="269"/>
      <c r="K363" s="4"/>
    </row>
    <row r="364" spans="1:12">
      <c r="A364" s="262"/>
      <c r="B364" s="212"/>
      <c r="C364" s="214"/>
      <c r="E364" s="3"/>
      <c r="I364" s="236"/>
      <c r="J364" s="4"/>
      <c r="K364" s="4"/>
      <c r="L364" s="4"/>
    </row>
    <row r="365" spans="1:12">
      <c r="A365" s="236"/>
      <c r="B365" s="236"/>
      <c r="C365" s="236"/>
      <c r="D365" s="3"/>
      <c r="E365" s="3"/>
      <c r="F365" s="3"/>
      <c r="G365" s="3"/>
      <c r="H365" s="3"/>
      <c r="I365" s="3"/>
      <c r="J365" s="4"/>
      <c r="K365" s="4"/>
      <c r="L365" s="4"/>
    </row>
    <row r="366" spans="1:12">
      <c r="A366" s="9"/>
      <c r="B366" s="10"/>
      <c r="C366" s="11"/>
      <c r="D366" s="3"/>
      <c r="E366" s="3"/>
      <c r="F366" s="3"/>
      <c r="G366" s="3"/>
      <c r="H366" s="3"/>
      <c r="I366" s="3"/>
    </row>
    <row r="375" spans="1:12">
      <c r="J375" s="18"/>
      <c r="K375" s="18"/>
      <c r="L375" s="18"/>
    </row>
    <row r="376" spans="1:12">
      <c r="A376" s="16"/>
      <c r="B376" s="18"/>
      <c r="C376" s="18"/>
      <c r="D376" s="18"/>
      <c r="E376" s="18"/>
      <c r="F376" s="18"/>
      <c r="G376" s="18"/>
      <c r="H376" s="18"/>
      <c r="I376" s="18"/>
      <c r="J376" s="260"/>
      <c r="K376" s="260"/>
      <c r="L376" s="260"/>
    </row>
    <row r="377" spans="1:12">
      <c r="A377" s="256"/>
      <c r="B377" s="260"/>
      <c r="C377" s="260"/>
      <c r="D377" s="260"/>
      <c r="E377" s="18"/>
      <c r="F377" s="260"/>
      <c r="G377" s="260"/>
      <c r="H377" s="18"/>
      <c r="I377" s="260"/>
      <c r="J377" s="267"/>
      <c r="K377" s="257"/>
      <c r="L377" s="257"/>
    </row>
    <row r="378" spans="1:12">
      <c r="A378" s="257"/>
      <c r="B378" s="257"/>
      <c r="C378" s="257"/>
      <c r="D378" s="257"/>
      <c r="E378" s="18"/>
      <c r="F378" s="257"/>
      <c r="G378" s="257"/>
      <c r="H378" s="18"/>
      <c r="I378" s="257"/>
      <c r="J378" s="18"/>
      <c r="K378" s="18"/>
      <c r="L378" s="18"/>
    </row>
    <row r="379" spans="1:12">
      <c r="A379" s="16"/>
      <c r="B379" s="18"/>
      <c r="C379" s="18"/>
      <c r="D379" s="18"/>
      <c r="E379" s="18"/>
      <c r="F379" s="18"/>
      <c r="G379" s="18"/>
      <c r="H379" s="18"/>
      <c r="I379" s="18"/>
      <c r="J379" s="260"/>
      <c r="K379" s="18"/>
      <c r="L379" s="260"/>
    </row>
    <row r="380" spans="1:12">
      <c r="A380" s="256"/>
      <c r="B380" s="260"/>
      <c r="C380" s="260"/>
      <c r="D380" s="260"/>
      <c r="E380" s="18"/>
      <c r="F380" s="260"/>
      <c r="G380" s="260"/>
      <c r="H380" s="18"/>
      <c r="I380" s="18"/>
      <c r="J380" s="267"/>
      <c r="K380" s="18"/>
      <c r="L380" s="257"/>
    </row>
    <row r="381" spans="1:12">
      <c r="A381" s="257"/>
      <c r="B381" s="257"/>
      <c r="C381" s="257"/>
      <c r="D381" s="257"/>
      <c r="E381" s="18"/>
      <c r="F381" s="257"/>
      <c r="G381" s="257"/>
      <c r="H381" s="18"/>
      <c r="I381" s="18"/>
      <c r="J381" s="18"/>
      <c r="K381" s="18"/>
      <c r="L381" s="18"/>
    </row>
    <row r="382" spans="1:12">
      <c r="A382" s="256"/>
      <c r="B382" s="260"/>
      <c r="C382" s="260"/>
      <c r="D382" s="18"/>
      <c r="E382" s="18"/>
      <c r="F382" s="18"/>
      <c r="G382" s="18"/>
      <c r="H382" s="18"/>
      <c r="I382" s="18"/>
      <c r="J382" s="18"/>
      <c r="K382" s="18"/>
      <c r="L382" s="18"/>
    </row>
    <row r="383" spans="1:12">
      <c r="A383" s="257"/>
      <c r="B383" s="257"/>
      <c r="C383" s="257"/>
      <c r="D383" s="18"/>
      <c r="E383" s="18"/>
      <c r="F383" s="18"/>
      <c r="G383" s="18"/>
      <c r="H383" s="18"/>
      <c r="I383" s="18"/>
      <c r="J383" s="18"/>
      <c r="K383" s="18"/>
      <c r="L383" s="18"/>
    </row>
    <row r="384" spans="1:12">
      <c r="A384" s="16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</row>
    <row r="385" spans="1:12">
      <c r="A385" s="16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</row>
    <row r="386" spans="1:12">
      <c r="A386" s="16"/>
      <c r="B386" s="18"/>
      <c r="C386" s="18"/>
      <c r="D386" s="18"/>
      <c r="E386" s="18"/>
      <c r="F386" s="18"/>
      <c r="G386" s="18"/>
      <c r="H386" s="18"/>
      <c r="I386" s="18"/>
      <c r="J386" s="260"/>
      <c r="K386" s="260"/>
      <c r="L386" s="260"/>
    </row>
    <row r="387" spans="1:12">
      <c r="A387" s="256"/>
      <c r="B387" s="260"/>
      <c r="C387" s="260"/>
      <c r="D387" s="260"/>
      <c r="E387" s="18"/>
      <c r="F387" s="260"/>
      <c r="G387" s="260"/>
      <c r="H387" s="18"/>
      <c r="I387" s="18"/>
      <c r="J387" s="267"/>
      <c r="K387" s="257"/>
      <c r="L387" s="257"/>
    </row>
    <row r="388" spans="1:12">
      <c r="A388" s="257"/>
      <c r="B388" s="257"/>
      <c r="C388" s="257"/>
      <c r="D388" s="257"/>
      <c r="E388" s="18"/>
      <c r="F388" s="257"/>
      <c r="G388" s="257"/>
      <c r="H388" s="18"/>
      <c r="I388" s="18"/>
      <c r="J388" s="18"/>
      <c r="K388" s="18"/>
      <c r="L388" s="18"/>
    </row>
    <row r="389" spans="1:12">
      <c r="A389" s="16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</row>
    <row r="390" spans="1:12">
      <c r="A390" s="16"/>
      <c r="B390" s="18"/>
      <c r="C390" s="18"/>
      <c r="D390" s="18"/>
      <c r="E390" s="18"/>
      <c r="F390" s="18"/>
      <c r="G390" s="18"/>
      <c r="H390" s="18"/>
      <c r="I390" s="18"/>
      <c r="J390" s="260"/>
      <c r="K390" s="260"/>
      <c r="L390" s="260"/>
    </row>
    <row r="391" spans="1:12">
      <c r="A391" s="256"/>
      <c r="B391" s="260"/>
      <c r="C391" s="260"/>
      <c r="D391" s="260"/>
      <c r="E391" s="18"/>
      <c r="F391" s="260"/>
      <c r="G391" s="260"/>
      <c r="H391" s="260"/>
      <c r="I391" s="260"/>
      <c r="J391" s="267"/>
      <c r="K391" s="257"/>
      <c r="L391" s="257"/>
    </row>
    <row r="392" spans="1:12">
      <c r="A392" s="257"/>
      <c r="B392" s="257"/>
      <c r="C392" s="257"/>
      <c r="D392" s="257"/>
      <c r="E392" s="18"/>
      <c r="F392" s="257"/>
      <c r="G392" s="257"/>
      <c r="H392" s="257"/>
      <c r="I392" s="257"/>
      <c r="J392" s="260"/>
      <c r="K392" s="260"/>
      <c r="L392" s="260"/>
    </row>
    <row r="393" spans="1:12">
      <c r="A393" s="256"/>
      <c r="B393" s="260"/>
      <c r="C393" s="260"/>
      <c r="D393" s="18"/>
      <c r="E393" s="18"/>
      <c r="F393" s="18"/>
      <c r="G393" s="18"/>
      <c r="H393" s="18"/>
      <c r="I393" s="18"/>
      <c r="J393" s="267"/>
      <c r="K393" s="257"/>
      <c r="L393" s="257"/>
    </row>
    <row r="394" spans="1:12">
      <c r="A394" s="257"/>
      <c r="B394" s="257"/>
      <c r="C394" s="257"/>
      <c r="D394" s="18"/>
      <c r="E394" s="18"/>
      <c r="F394" s="18"/>
      <c r="G394" s="18"/>
      <c r="H394" s="18"/>
      <c r="I394" s="18"/>
      <c r="J394" s="260"/>
      <c r="K394" s="18"/>
      <c r="L394" s="260"/>
    </row>
    <row r="395" spans="1:12">
      <c r="A395" s="256"/>
      <c r="B395" s="260"/>
      <c r="C395" s="260"/>
      <c r="D395" s="260"/>
      <c r="E395" s="18"/>
      <c r="F395" s="260"/>
      <c r="G395" s="260"/>
      <c r="H395" s="18"/>
      <c r="I395" s="18"/>
      <c r="J395" s="267"/>
      <c r="K395" s="18"/>
      <c r="L395" s="257"/>
    </row>
    <row r="396" spans="1:12">
      <c r="A396" s="257"/>
      <c r="B396" s="257"/>
      <c r="C396" s="257"/>
      <c r="D396" s="257"/>
      <c r="E396" s="18"/>
      <c r="F396" s="257"/>
      <c r="G396" s="257"/>
      <c r="H396" s="18"/>
      <c r="I396" s="18"/>
      <c r="J396" s="18"/>
      <c r="K396" s="18"/>
      <c r="L396" s="18"/>
    </row>
    <row r="397" spans="1:12">
      <c r="A397" s="16"/>
      <c r="B397" s="18"/>
      <c r="C397" s="18"/>
      <c r="D397" s="18"/>
      <c r="E397" s="18"/>
      <c r="F397" s="18"/>
      <c r="G397" s="18"/>
      <c r="H397" s="18"/>
      <c r="I397" s="18"/>
      <c r="J397" s="260"/>
      <c r="K397" s="18"/>
      <c r="L397" s="260"/>
    </row>
    <row r="398" spans="1:12">
      <c r="A398" s="256"/>
      <c r="B398" s="260"/>
      <c r="C398" s="260"/>
      <c r="D398" s="260"/>
      <c r="E398" s="18"/>
      <c r="F398" s="260"/>
      <c r="G398" s="260"/>
      <c r="H398" s="18"/>
      <c r="I398" s="18"/>
      <c r="J398" s="267"/>
      <c r="K398" s="18"/>
      <c r="L398" s="257"/>
    </row>
    <row r="399" spans="1:12">
      <c r="A399" s="257"/>
      <c r="B399" s="257"/>
      <c r="C399" s="257"/>
      <c r="D399" s="257"/>
      <c r="E399" s="18"/>
      <c r="F399" s="257"/>
      <c r="G399" s="257"/>
      <c r="H399" s="18"/>
      <c r="I399" s="18"/>
      <c r="J399" s="18"/>
      <c r="K399" s="18"/>
      <c r="L399" s="18"/>
    </row>
    <row r="400" spans="1:12">
      <c r="A400" s="16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</row>
    <row r="401" spans="1:12">
      <c r="A401" s="16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</row>
    <row r="402" spans="1:12">
      <c r="A402" s="16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</row>
    <row r="403" spans="1:12">
      <c r="A403" s="16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</row>
    <row r="404" spans="1:12">
      <c r="A404" s="16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</row>
    <row r="405" spans="1:12">
      <c r="A405" s="16"/>
      <c r="B405" s="18"/>
      <c r="C405" s="18"/>
      <c r="D405" s="18"/>
      <c r="E405" s="18"/>
      <c r="F405" s="18"/>
      <c r="G405" s="18"/>
      <c r="H405" s="18"/>
      <c r="I405" s="18"/>
      <c r="J405" s="260"/>
      <c r="K405" s="18"/>
      <c r="L405" s="260"/>
    </row>
    <row r="406" spans="1:12">
      <c r="A406" s="256"/>
      <c r="B406" s="260"/>
      <c r="C406" s="260"/>
      <c r="D406" s="260"/>
      <c r="E406" s="18"/>
      <c r="F406" s="260"/>
      <c r="G406" s="260"/>
      <c r="H406" s="18"/>
      <c r="I406" s="18"/>
      <c r="J406" s="267"/>
      <c r="K406" s="18"/>
      <c r="L406" s="257"/>
    </row>
    <row r="407" spans="1:12">
      <c r="A407" s="257"/>
      <c r="B407" s="257"/>
      <c r="C407" s="257"/>
      <c r="D407" s="257"/>
      <c r="E407" s="18"/>
      <c r="F407" s="257"/>
      <c r="G407" s="257"/>
      <c r="H407" s="18"/>
      <c r="I407" s="18"/>
      <c r="J407" s="260"/>
      <c r="K407" s="18"/>
      <c r="L407" s="260"/>
    </row>
    <row r="408" spans="1:12">
      <c r="A408" s="256"/>
      <c r="B408" s="260"/>
      <c r="C408" s="260"/>
      <c r="D408" s="260"/>
      <c r="E408" s="18"/>
      <c r="F408" s="260"/>
      <c r="G408" s="260"/>
      <c r="H408" s="18"/>
      <c r="I408" s="18"/>
      <c r="J408" s="267"/>
      <c r="K408" s="18"/>
      <c r="L408" s="257"/>
    </row>
    <row r="409" spans="1:12">
      <c r="A409" s="257"/>
      <c r="B409" s="257"/>
      <c r="C409" s="257"/>
      <c r="D409" s="257"/>
      <c r="E409" s="18"/>
      <c r="F409" s="257"/>
      <c r="G409" s="257"/>
      <c r="H409" s="18"/>
      <c r="I409" s="18"/>
      <c r="J409" s="260"/>
      <c r="K409" s="18"/>
      <c r="L409" s="260"/>
    </row>
    <row r="410" spans="1:12">
      <c r="A410" s="256"/>
      <c r="B410" s="260"/>
      <c r="C410" s="260"/>
      <c r="D410" s="260"/>
      <c r="E410" s="18"/>
      <c r="F410" s="260"/>
      <c r="G410" s="260"/>
      <c r="H410" s="18"/>
      <c r="I410" s="18"/>
      <c r="J410" s="267"/>
      <c r="K410" s="18"/>
      <c r="L410" s="257"/>
    </row>
    <row r="411" spans="1:12">
      <c r="A411" s="257"/>
      <c r="B411" s="257"/>
      <c r="C411" s="257"/>
      <c r="D411" s="257"/>
      <c r="E411" s="18"/>
      <c r="F411" s="257"/>
      <c r="G411" s="257"/>
      <c r="H411" s="18"/>
      <c r="I411" s="18"/>
      <c r="J411" s="18"/>
      <c r="K411" s="18"/>
      <c r="L411" s="18"/>
    </row>
    <row r="412" spans="1:12">
      <c r="A412" s="16"/>
      <c r="B412" s="18"/>
      <c r="C412" s="18"/>
      <c r="D412" s="18"/>
      <c r="E412" s="18"/>
      <c r="F412" s="18"/>
      <c r="G412" s="18"/>
      <c r="H412" s="18"/>
      <c r="I412" s="18"/>
      <c r="J412" s="260"/>
      <c r="K412" s="18"/>
      <c r="L412" s="260"/>
    </row>
    <row r="413" spans="1:12">
      <c r="A413" s="256"/>
      <c r="B413" s="260"/>
      <c r="C413" s="260"/>
      <c r="D413" s="260"/>
      <c r="E413" s="18"/>
      <c r="F413" s="260"/>
      <c r="G413" s="260"/>
      <c r="H413" s="18"/>
      <c r="I413" s="18"/>
      <c r="J413" s="267"/>
      <c r="K413" s="18"/>
      <c r="L413" s="257"/>
    </row>
    <row r="414" spans="1:12">
      <c r="A414" s="257"/>
      <c r="B414" s="257"/>
      <c r="C414" s="257"/>
      <c r="D414" s="257"/>
      <c r="E414" s="18"/>
      <c r="F414" s="257"/>
      <c r="G414" s="257"/>
      <c r="H414" s="18"/>
      <c r="I414" s="18"/>
      <c r="J414" s="260"/>
      <c r="K414" s="18"/>
      <c r="L414" s="260"/>
    </row>
    <row r="415" spans="1:12">
      <c r="A415" s="256"/>
      <c r="B415" s="260"/>
      <c r="C415" s="260"/>
      <c r="D415" s="260"/>
      <c r="E415" s="18"/>
      <c r="F415" s="260"/>
      <c r="G415" s="260"/>
      <c r="H415" s="18"/>
      <c r="I415" s="18"/>
      <c r="J415" s="267"/>
      <c r="K415" s="18"/>
      <c r="L415" s="257"/>
    </row>
    <row r="416" spans="1:12">
      <c r="A416" s="257"/>
      <c r="B416" s="257"/>
      <c r="C416" s="257"/>
      <c r="D416" s="257"/>
      <c r="E416" s="18"/>
      <c r="F416" s="257"/>
      <c r="G416" s="257"/>
      <c r="H416" s="18"/>
      <c r="I416" s="18"/>
      <c r="J416" s="18"/>
      <c r="K416" s="18"/>
      <c r="L416" s="18"/>
    </row>
    <row r="417" spans="1:12">
      <c r="A417" s="16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</row>
    <row r="418" spans="1:12">
      <c r="A418" s="16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</row>
    <row r="419" spans="1:12">
      <c r="A419" s="16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</row>
    <row r="420" spans="1:12">
      <c r="A420" s="16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</row>
    <row r="421" spans="1:12">
      <c r="A421" s="16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</row>
    <row r="422" spans="1:12">
      <c r="A422" s="16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</row>
    <row r="423" spans="1:12">
      <c r="A423" s="16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</row>
    <row r="424" spans="1:12">
      <c r="A424" s="16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</row>
    <row r="425" spans="1:12">
      <c r="A425" s="16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</row>
    <row r="426" spans="1:12">
      <c r="A426" s="16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</row>
    <row r="427" spans="1:12">
      <c r="A427" s="16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</row>
    <row r="428" spans="1:12">
      <c r="A428" s="16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</row>
    <row r="429" spans="1:12">
      <c r="A429" s="16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</row>
    <row r="430" spans="1:12">
      <c r="A430" s="16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</row>
    <row r="431" spans="1:12">
      <c r="A431" s="16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</row>
    <row r="432" spans="1:12">
      <c r="A432" s="16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</row>
    <row r="433" spans="1:12">
      <c r="A433" s="16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</row>
    <row r="434" spans="1:12">
      <c r="A434" s="16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</row>
    <row r="435" spans="1:12">
      <c r="A435" s="16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</row>
    <row r="436" spans="1:12">
      <c r="A436" s="16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</row>
    <row r="437" spans="1:12">
      <c r="A437" s="16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</row>
    <row r="438" spans="1:12">
      <c r="A438" s="16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</row>
    <row r="439" spans="1:12">
      <c r="A439" s="16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</row>
    <row r="440" spans="1:12">
      <c r="A440" s="16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</row>
    <row r="441" spans="1:12">
      <c r="A441" s="16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</row>
    <row r="442" spans="1:12">
      <c r="A442" s="16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</row>
    <row r="443" spans="1:12">
      <c r="A443" s="16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</row>
    <row r="444" spans="1:12">
      <c r="A444" s="16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</row>
    <row r="445" spans="1:12">
      <c r="A445" s="16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</row>
    <row r="446" spans="1:12">
      <c r="A446" s="16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</row>
    <row r="447" spans="1:12">
      <c r="A447" s="16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</row>
    <row r="448" spans="1:12">
      <c r="A448" s="16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</row>
    <row r="449" spans="1:12">
      <c r="A449" s="16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</row>
    <row r="450" spans="1:12">
      <c r="A450" s="16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</row>
    <row r="451" spans="1:12">
      <c r="A451" s="16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</row>
    <row r="452" spans="1:12">
      <c r="A452" s="16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</row>
    <row r="453" spans="1:12">
      <c r="A453" s="16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</row>
    <row r="454" spans="1:12">
      <c r="A454" s="16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</row>
    <row r="455" spans="1:12">
      <c r="A455" s="16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</row>
    <row r="456" spans="1:12">
      <c r="A456" s="16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</row>
    <row r="457" spans="1:12">
      <c r="A457" s="16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</row>
    <row r="458" spans="1:12">
      <c r="A458" s="16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</row>
    <row r="459" spans="1:12">
      <c r="A459" s="16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</row>
    <row r="460" spans="1:12">
      <c r="A460" s="16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</row>
    <row r="461" spans="1:12">
      <c r="A461" s="16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</row>
    <row r="462" spans="1:12">
      <c r="A462" s="16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</row>
    <row r="463" spans="1:12">
      <c r="A463" s="16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</row>
    <row r="464" spans="1:12">
      <c r="A464" s="16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</row>
    <row r="465" spans="1:12">
      <c r="A465" s="16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</row>
    <row r="466" spans="1:12">
      <c r="A466" s="16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</row>
    <row r="467" spans="1:12">
      <c r="A467" s="16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</row>
    <row r="468" spans="1:12">
      <c r="A468" s="16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</row>
    <row r="469" spans="1:12">
      <c r="A469" s="16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</row>
    <row r="470" spans="1:12">
      <c r="A470" s="16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</row>
    <row r="471" spans="1:12">
      <c r="A471" s="16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</row>
    <row r="472" spans="1:12">
      <c r="A472" s="16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</row>
    <row r="473" spans="1:12">
      <c r="A473" s="16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</row>
    <row r="474" spans="1:12">
      <c r="A474" s="16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</row>
    <row r="475" spans="1:12">
      <c r="A475" s="16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</row>
    <row r="476" spans="1:12">
      <c r="A476" s="16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</row>
    <row r="477" spans="1:12">
      <c r="A477" s="16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</row>
    <row r="478" spans="1:12">
      <c r="A478" s="16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</row>
    <row r="479" spans="1:12">
      <c r="A479" s="16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</row>
    <row r="480" spans="1:12">
      <c r="A480" s="16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</row>
    <row r="481" spans="1:12">
      <c r="A481" s="16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</row>
    <row r="482" spans="1:12">
      <c r="A482" s="16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</row>
    <row r="483" spans="1:12">
      <c r="A483" s="16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</row>
    <row r="484" spans="1:12">
      <c r="A484" s="16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</row>
    <row r="485" spans="1:12">
      <c r="A485" s="16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</row>
    <row r="486" spans="1:12">
      <c r="A486" s="16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</row>
    <row r="487" spans="1:12">
      <c r="A487" s="16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</row>
    <row r="488" spans="1:12">
      <c r="A488" s="16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</row>
    <row r="489" spans="1:12">
      <c r="A489" s="16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</row>
    <row r="490" spans="1:12">
      <c r="A490" s="16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</row>
    <row r="491" spans="1:12">
      <c r="A491" s="16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</row>
    <row r="492" spans="1:12">
      <c r="A492" s="16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</row>
    <row r="493" spans="1:12">
      <c r="A493" s="16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</row>
    <row r="494" spans="1:12">
      <c r="A494" s="16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</row>
    <row r="495" spans="1:12">
      <c r="A495" s="16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</row>
    <row r="496" spans="1:12">
      <c r="A496" s="16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</row>
    <row r="497" spans="1:12">
      <c r="A497" s="16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</row>
    <row r="498" spans="1:12">
      <c r="A498" s="16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</row>
    <row r="499" spans="1:12">
      <c r="A499" s="16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</row>
    <row r="500" spans="1:12">
      <c r="A500" s="16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</row>
    <row r="501" spans="1:12">
      <c r="A501" s="16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</row>
    <row r="502" spans="1:12">
      <c r="A502" s="16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</row>
    <row r="503" spans="1:12">
      <c r="A503" s="16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</row>
    <row r="504" spans="1:12">
      <c r="A504" s="16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</row>
    <row r="505" spans="1:12">
      <c r="A505" s="16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</row>
    <row r="506" spans="1:12">
      <c r="A506" s="16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</row>
    <row r="507" spans="1:12">
      <c r="A507" s="16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</row>
    <row r="508" spans="1:12">
      <c r="A508" s="16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</row>
    <row r="509" spans="1:12">
      <c r="A509" s="16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</row>
    <row r="510" spans="1:12">
      <c r="A510" s="16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</row>
    <row r="511" spans="1:12">
      <c r="A511" s="16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</row>
    <row r="512" spans="1:12">
      <c r="A512" s="16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</row>
    <row r="513" spans="1:12">
      <c r="A513" s="16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</row>
    <row r="514" spans="1:12">
      <c r="A514" s="16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</row>
    <row r="515" spans="1:12">
      <c r="A515" s="16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</row>
    <row r="516" spans="1:12">
      <c r="A516" s="16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</row>
    <row r="517" spans="1:12">
      <c r="A517" s="16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</row>
    <row r="518" spans="1:12">
      <c r="A518" s="16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</row>
    <row r="519" spans="1:12">
      <c r="A519" s="16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</row>
    <row r="520" spans="1:12">
      <c r="A520" s="16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</row>
    <row r="521" spans="1:12">
      <c r="A521" s="16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</row>
    <row r="522" spans="1:12">
      <c r="A522" s="16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</row>
    <row r="523" spans="1:12">
      <c r="A523" s="16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</row>
    <row r="524" spans="1:12">
      <c r="A524" s="16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</row>
    <row r="525" spans="1:12">
      <c r="A525" s="16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</row>
    <row r="526" spans="1:12">
      <c r="A526" s="16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</row>
    <row r="527" spans="1:12">
      <c r="A527" s="16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</row>
    <row r="528" spans="1:12">
      <c r="A528" s="16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</row>
    <row r="529" spans="1:12">
      <c r="A529" s="16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</row>
    <row r="530" spans="1:12">
      <c r="A530" s="16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</row>
    <row r="531" spans="1:12">
      <c r="A531" s="16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</row>
    <row r="532" spans="1:12">
      <c r="A532" s="16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</row>
    <row r="533" spans="1:12">
      <c r="A533" s="16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</row>
    <row r="534" spans="1:12">
      <c r="A534" s="16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</row>
    <row r="535" spans="1:12">
      <c r="A535" s="16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</row>
    <row r="536" spans="1:12">
      <c r="A536" s="16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</row>
    <row r="537" spans="1:12">
      <c r="A537" s="16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</row>
    <row r="538" spans="1:12">
      <c r="A538" s="16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</row>
    <row r="539" spans="1:12">
      <c r="A539" s="16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</row>
    <row r="540" spans="1:12">
      <c r="A540" s="16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</row>
    <row r="541" spans="1:12">
      <c r="A541" s="16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</row>
    <row r="542" spans="1:12">
      <c r="A542" s="16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</row>
    <row r="543" spans="1:12">
      <c r="A543" s="16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</row>
    <row r="544" spans="1:12">
      <c r="A544" s="16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</row>
    <row r="545" spans="1:12">
      <c r="A545" s="16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</row>
    <row r="546" spans="1:12">
      <c r="A546" s="16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</row>
    <row r="547" spans="1:12">
      <c r="A547" s="16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</row>
    <row r="548" spans="1:12">
      <c r="A548" s="16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</row>
    <row r="549" spans="1:12">
      <c r="A549" s="16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</row>
    <row r="550" spans="1:12">
      <c r="A550" s="16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</row>
    <row r="551" spans="1:12">
      <c r="A551" s="16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</row>
    <row r="552" spans="1:12">
      <c r="A552" s="16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</row>
    <row r="553" spans="1:12">
      <c r="A553" s="16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</row>
    <row r="554" spans="1:12">
      <c r="A554" s="16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</row>
    <row r="555" spans="1:12">
      <c r="A555" s="16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</row>
    <row r="556" spans="1:12">
      <c r="A556" s="16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</row>
    <row r="557" spans="1:12">
      <c r="A557" s="16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</row>
    <row r="558" spans="1:12">
      <c r="A558" s="16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</row>
    <row r="559" spans="1:12">
      <c r="A559" s="16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</row>
    <row r="560" spans="1:12">
      <c r="A560" s="16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</row>
    <row r="561" spans="1:12">
      <c r="A561" s="16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</row>
    <row r="562" spans="1:12">
      <c r="A562" s="16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</row>
    <row r="563" spans="1:12">
      <c r="A563" s="16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</row>
    <row r="564" spans="1:12">
      <c r="A564" s="16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</row>
    <row r="565" spans="1:12">
      <c r="A565" s="16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</row>
    <row r="566" spans="1:12">
      <c r="A566" s="16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</row>
    <row r="567" spans="1:12">
      <c r="A567" s="16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</row>
    <row r="568" spans="1:12">
      <c r="A568" s="16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</row>
    <row r="569" spans="1:12">
      <c r="A569" s="16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</row>
    <row r="570" spans="1:12">
      <c r="A570" s="16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</row>
    <row r="571" spans="1:12">
      <c r="A571" s="16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</row>
    <row r="572" spans="1:12">
      <c r="A572" s="16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</row>
    <row r="573" spans="1:12">
      <c r="A573" s="16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</row>
    <row r="574" spans="1:12">
      <c r="A574" s="16"/>
      <c r="B574" s="18"/>
      <c r="C574" s="18"/>
      <c r="D574" s="18"/>
      <c r="E574" s="18"/>
      <c r="F574" s="18"/>
      <c r="G574" s="18"/>
      <c r="H574" s="18"/>
      <c r="I574" s="18"/>
    </row>
  </sheetData>
  <autoFilter ref="A1:O38" xr:uid="{AB8F28E0-98E8-420E-B422-3A14D0A42B0A}"/>
  <mergeCells count="407">
    <mergeCell ref="A3:A4"/>
    <mergeCell ref="B3:B4"/>
    <mergeCell ref="C3:C4"/>
    <mergeCell ref="H3:H4"/>
    <mergeCell ref="I3:I4"/>
    <mergeCell ref="J3:J4"/>
    <mergeCell ref="K3:K4"/>
    <mergeCell ref="L3:L4"/>
    <mergeCell ref="D3:D4"/>
    <mergeCell ref="E3:E4"/>
    <mergeCell ref="F3:F4"/>
    <mergeCell ref="G3:G4"/>
    <mergeCell ref="A10:A11"/>
    <mergeCell ref="B10:B11"/>
    <mergeCell ref="C10:C11"/>
    <mergeCell ref="A16:A17"/>
    <mergeCell ref="B16:B17"/>
    <mergeCell ref="C16:C17"/>
    <mergeCell ref="J10:J11"/>
    <mergeCell ref="A64:A65"/>
    <mergeCell ref="B64:B65"/>
    <mergeCell ref="C64:C65"/>
    <mergeCell ref="A21:A24"/>
    <mergeCell ref="B21:B24"/>
    <mergeCell ref="C21:C24"/>
    <mergeCell ref="D279:D280"/>
    <mergeCell ref="E279:E280"/>
    <mergeCell ref="F279:F280"/>
    <mergeCell ref="K278:K279"/>
    <mergeCell ref="L278:L279"/>
    <mergeCell ref="A279:A280"/>
    <mergeCell ref="B279:B280"/>
    <mergeCell ref="C279:C280"/>
    <mergeCell ref="E277:E278"/>
    <mergeCell ref="F277:F278"/>
    <mergeCell ref="G277:G278"/>
    <mergeCell ref="H277:H278"/>
    <mergeCell ref="I277:I278"/>
    <mergeCell ref="J278:J279"/>
    <mergeCell ref="G279:G280"/>
    <mergeCell ref="H279:H280"/>
    <mergeCell ref="I279:I280"/>
    <mergeCell ref="K276:K277"/>
    <mergeCell ref="L276:L277"/>
    <mergeCell ref="A277:A278"/>
    <mergeCell ref="B277:B278"/>
    <mergeCell ref="C277:C278"/>
    <mergeCell ref="J276:J277"/>
    <mergeCell ref="D277:D278"/>
    <mergeCell ref="K284:K285"/>
    <mergeCell ref="L284:L285"/>
    <mergeCell ref="A285:A286"/>
    <mergeCell ref="B285:B286"/>
    <mergeCell ref="C285:C286"/>
    <mergeCell ref="D282:D283"/>
    <mergeCell ref="F282:F283"/>
    <mergeCell ref="J281:J282"/>
    <mergeCell ref="K281:K282"/>
    <mergeCell ref="L281:L282"/>
    <mergeCell ref="A282:A283"/>
    <mergeCell ref="B282:B283"/>
    <mergeCell ref="C282:C283"/>
    <mergeCell ref="D285:D286"/>
    <mergeCell ref="F285:F286"/>
    <mergeCell ref="G285:G286"/>
    <mergeCell ref="H285:H286"/>
    <mergeCell ref="I285:I286"/>
    <mergeCell ref="G282:G283"/>
    <mergeCell ref="H282:H283"/>
    <mergeCell ref="I282:I283"/>
    <mergeCell ref="A290:A291"/>
    <mergeCell ref="B290:B291"/>
    <mergeCell ref="C290:C291"/>
    <mergeCell ref="D288:D289"/>
    <mergeCell ref="F288:F289"/>
    <mergeCell ref="G288:G289"/>
    <mergeCell ref="K287:K288"/>
    <mergeCell ref="L287:L288"/>
    <mergeCell ref="A288:A289"/>
    <mergeCell ref="B288:B289"/>
    <mergeCell ref="C288:C289"/>
    <mergeCell ref="J287:J288"/>
    <mergeCell ref="H288:H289"/>
    <mergeCell ref="L296:L297"/>
    <mergeCell ref="A297:A298"/>
    <mergeCell ref="B297:B298"/>
    <mergeCell ref="C297:C298"/>
    <mergeCell ref="K293:K294"/>
    <mergeCell ref="L293:L294"/>
    <mergeCell ref="A294:A295"/>
    <mergeCell ref="B294:B295"/>
    <mergeCell ref="C294:C295"/>
    <mergeCell ref="J293:J294"/>
    <mergeCell ref="D294:D295"/>
    <mergeCell ref="D297:D298"/>
    <mergeCell ref="F297:F298"/>
    <mergeCell ref="G297:G298"/>
    <mergeCell ref="A299:A300"/>
    <mergeCell ref="B299:B300"/>
    <mergeCell ref="C299:C300"/>
    <mergeCell ref="F294:F295"/>
    <mergeCell ref="G294:G295"/>
    <mergeCell ref="I294:I295"/>
    <mergeCell ref="G304:G305"/>
    <mergeCell ref="J307:J308"/>
    <mergeCell ref="K307:K308"/>
    <mergeCell ref="J296:J297"/>
    <mergeCell ref="L307:L308"/>
    <mergeCell ref="A308:A309"/>
    <mergeCell ref="B308:B309"/>
    <mergeCell ref="C308:C309"/>
    <mergeCell ref="L303:L304"/>
    <mergeCell ref="A304:A305"/>
    <mergeCell ref="B304:B305"/>
    <mergeCell ref="C304:C305"/>
    <mergeCell ref="J303:J304"/>
    <mergeCell ref="K303:K304"/>
    <mergeCell ref="D304:D305"/>
    <mergeCell ref="F304:F305"/>
    <mergeCell ref="L309:L310"/>
    <mergeCell ref="A310:A311"/>
    <mergeCell ref="B310:B311"/>
    <mergeCell ref="C310:C311"/>
    <mergeCell ref="F308:F309"/>
    <mergeCell ref="G308:G309"/>
    <mergeCell ref="H308:H309"/>
    <mergeCell ref="I308:I309"/>
    <mergeCell ref="J309:J310"/>
    <mergeCell ref="K309:K310"/>
    <mergeCell ref="D308:D309"/>
    <mergeCell ref="F315:F316"/>
    <mergeCell ref="G315:G316"/>
    <mergeCell ref="J322:J323"/>
    <mergeCell ref="L322:L323"/>
    <mergeCell ref="A323:A324"/>
    <mergeCell ref="B323:B324"/>
    <mergeCell ref="C323:C324"/>
    <mergeCell ref="D315:D316"/>
    <mergeCell ref="F312:F313"/>
    <mergeCell ref="G312:G313"/>
    <mergeCell ref="J314:J315"/>
    <mergeCell ref="L314:L315"/>
    <mergeCell ref="A315:A316"/>
    <mergeCell ref="B315:B316"/>
    <mergeCell ref="C315:C316"/>
    <mergeCell ref="D312:D313"/>
    <mergeCell ref="J311:J312"/>
    <mergeCell ref="L311:L312"/>
    <mergeCell ref="A312:A313"/>
    <mergeCell ref="B312:B313"/>
    <mergeCell ref="C312:C313"/>
    <mergeCell ref="F325:F326"/>
    <mergeCell ref="G325:G326"/>
    <mergeCell ref="J326:J327"/>
    <mergeCell ref="L326:L327"/>
    <mergeCell ref="A327:A328"/>
    <mergeCell ref="B327:B328"/>
    <mergeCell ref="C327:C328"/>
    <mergeCell ref="D325:D326"/>
    <mergeCell ref="F323:F324"/>
    <mergeCell ref="G323:G324"/>
    <mergeCell ref="J324:J325"/>
    <mergeCell ref="L324:L325"/>
    <mergeCell ref="A325:A326"/>
    <mergeCell ref="B325:B326"/>
    <mergeCell ref="C325:C326"/>
    <mergeCell ref="D323:D324"/>
    <mergeCell ref="F330:F331"/>
    <mergeCell ref="G330:G331"/>
    <mergeCell ref="J331:J332"/>
    <mergeCell ref="L331:L332"/>
    <mergeCell ref="A332:A333"/>
    <mergeCell ref="B332:B333"/>
    <mergeCell ref="C332:C333"/>
    <mergeCell ref="D330:D331"/>
    <mergeCell ref="F327:F328"/>
    <mergeCell ref="G327:G328"/>
    <mergeCell ref="J329:J330"/>
    <mergeCell ref="L329:L330"/>
    <mergeCell ref="A330:A331"/>
    <mergeCell ref="B330:B331"/>
    <mergeCell ref="C330:C331"/>
    <mergeCell ref="D327:D328"/>
    <mergeCell ref="F332:F333"/>
    <mergeCell ref="G332:G333"/>
    <mergeCell ref="B338:B339"/>
    <mergeCell ref="C338:C339"/>
    <mergeCell ref="D332:D333"/>
    <mergeCell ref="L339:L340"/>
    <mergeCell ref="A340:A341"/>
    <mergeCell ref="B340:B341"/>
    <mergeCell ref="C340:C341"/>
    <mergeCell ref="D338:D339"/>
    <mergeCell ref="E338:E339"/>
    <mergeCell ref="F338:F339"/>
    <mergeCell ref="G338:G339"/>
    <mergeCell ref="H338:H339"/>
    <mergeCell ref="I338:I339"/>
    <mergeCell ref="I340:I341"/>
    <mergeCell ref="D340:D341"/>
    <mergeCell ref="E340:E341"/>
    <mergeCell ref="J339:J340"/>
    <mergeCell ref="K339:K340"/>
    <mergeCell ref="D347:D348"/>
    <mergeCell ref="F347:F348"/>
    <mergeCell ref="G347:G348"/>
    <mergeCell ref="J346:J347"/>
    <mergeCell ref="J337:J338"/>
    <mergeCell ref="K337:K338"/>
    <mergeCell ref="L346:L347"/>
    <mergeCell ref="A347:A348"/>
    <mergeCell ref="B347:B348"/>
    <mergeCell ref="C347:C348"/>
    <mergeCell ref="D343:D344"/>
    <mergeCell ref="E343:E344"/>
    <mergeCell ref="F343:F344"/>
    <mergeCell ref="G343:G344"/>
    <mergeCell ref="L342:L343"/>
    <mergeCell ref="A343:A344"/>
    <mergeCell ref="B343:B344"/>
    <mergeCell ref="C343:C344"/>
    <mergeCell ref="J342:J343"/>
    <mergeCell ref="K342:K343"/>
    <mergeCell ref="H343:H344"/>
    <mergeCell ref="I343:I344"/>
    <mergeCell ref="L337:L338"/>
    <mergeCell ref="A338:A339"/>
    <mergeCell ref="D353:D354"/>
    <mergeCell ref="E353:E354"/>
    <mergeCell ref="F353:F354"/>
    <mergeCell ref="G353:G354"/>
    <mergeCell ref="L352:L353"/>
    <mergeCell ref="A353:A354"/>
    <mergeCell ref="B353:B354"/>
    <mergeCell ref="C353:C354"/>
    <mergeCell ref="F351:F352"/>
    <mergeCell ref="G351:G352"/>
    <mergeCell ref="H351:H352"/>
    <mergeCell ref="I351:I352"/>
    <mergeCell ref="J352:J353"/>
    <mergeCell ref="K352:K353"/>
    <mergeCell ref="H353:H354"/>
    <mergeCell ref="I353:I354"/>
    <mergeCell ref="D351:D352"/>
    <mergeCell ref="E351:E352"/>
    <mergeCell ref="J350:J351"/>
    <mergeCell ref="K350:K351"/>
    <mergeCell ref="L350:L351"/>
    <mergeCell ref="A351:A352"/>
    <mergeCell ref="B351:B352"/>
    <mergeCell ref="C351:C352"/>
    <mergeCell ref="J355:J356"/>
    <mergeCell ref="K355:K356"/>
    <mergeCell ref="L355:L356"/>
    <mergeCell ref="A356:A357"/>
    <mergeCell ref="B356:B357"/>
    <mergeCell ref="C356:C357"/>
    <mergeCell ref="D359:D360"/>
    <mergeCell ref="F359:F360"/>
    <mergeCell ref="G359:G360"/>
    <mergeCell ref="H359:H360"/>
    <mergeCell ref="I359:I360"/>
    <mergeCell ref="G356:G357"/>
    <mergeCell ref="H356:H357"/>
    <mergeCell ref="I356:I357"/>
    <mergeCell ref="D356:D357"/>
    <mergeCell ref="F356:F357"/>
    <mergeCell ref="A364:A365"/>
    <mergeCell ref="B364:B365"/>
    <mergeCell ref="C364:C365"/>
    <mergeCell ref="D362:D363"/>
    <mergeCell ref="F362:F363"/>
    <mergeCell ref="G362:G363"/>
    <mergeCell ref="A359:A360"/>
    <mergeCell ref="B359:B360"/>
    <mergeCell ref="C359:C360"/>
    <mergeCell ref="K361:K362"/>
    <mergeCell ref="L361:L362"/>
    <mergeCell ref="A362:A363"/>
    <mergeCell ref="B362:B363"/>
    <mergeCell ref="C362:C363"/>
    <mergeCell ref="D380:D381"/>
    <mergeCell ref="F380:F381"/>
    <mergeCell ref="G380:G381"/>
    <mergeCell ref="A382:A383"/>
    <mergeCell ref="B382:B383"/>
    <mergeCell ref="C382:C383"/>
    <mergeCell ref="F377:F378"/>
    <mergeCell ref="G377:G378"/>
    <mergeCell ref="I377:I378"/>
    <mergeCell ref="A380:A381"/>
    <mergeCell ref="B380:B381"/>
    <mergeCell ref="C380:C381"/>
    <mergeCell ref="A377:A378"/>
    <mergeCell ref="B377:B378"/>
    <mergeCell ref="C377:C378"/>
    <mergeCell ref="D377:D378"/>
    <mergeCell ref="J361:J362"/>
    <mergeCell ref="H362:H363"/>
    <mergeCell ref="I363:I364"/>
    <mergeCell ref="A391:A392"/>
    <mergeCell ref="B391:B392"/>
    <mergeCell ref="C391:C392"/>
    <mergeCell ref="L386:L387"/>
    <mergeCell ref="A387:A388"/>
    <mergeCell ref="B387:B388"/>
    <mergeCell ref="C387:C388"/>
    <mergeCell ref="J386:J387"/>
    <mergeCell ref="K386:K387"/>
    <mergeCell ref="D387:D388"/>
    <mergeCell ref="F387:F388"/>
    <mergeCell ref="A406:A407"/>
    <mergeCell ref="B406:B407"/>
    <mergeCell ref="C406:C407"/>
    <mergeCell ref="D398:D399"/>
    <mergeCell ref="F395:F396"/>
    <mergeCell ref="G395:G396"/>
    <mergeCell ref="J397:J398"/>
    <mergeCell ref="L397:L398"/>
    <mergeCell ref="A398:A399"/>
    <mergeCell ref="B398:B399"/>
    <mergeCell ref="C398:C399"/>
    <mergeCell ref="D395:D396"/>
    <mergeCell ref="J394:J395"/>
    <mergeCell ref="L394:L395"/>
    <mergeCell ref="A395:A396"/>
    <mergeCell ref="B395:B396"/>
    <mergeCell ref="C395:C396"/>
    <mergeCell ref="A393:A394"/>
    <mergeCell ref="B393:B394"/>
    <mergeCell ref="C393:C394"/>
    <mergeCell ref="J392:J393"/>
    <mergeCell ref="K392:K393"/>
    <mergeCell ref="D391:D392"/>
    <mergeCell ref="J390:J391"/>
    <mergeCell ref="A415:A416"/>
    <mergeCell ref="B415:B416"/>
    <mergeCell ref="C415:C416"/>
    <mergeCell ref="D413:D414"/>
    <mergeCell ref="F410:F411"/>
    <mergeCell ref="G410:G411"/>
    <mergeCell ref="J412:J413"/>
    <mergeCell ref="L412:L413"/>
    <mergeCell ref="A413:A414"/>
    <mergeCell ref="B413:B414"/>
    <mergeCell ref="C413:C414"/>
    <mergeCell ref="D410:D411"/>
    <mergeCell ref="J409:J410"/>
    <mergeCell ref="L409:L410"/>
    <mergeCell ref="A410:A411"/>
    <mergeCell ref="B410:B411"/>
    <mergeCell ref="C410:C411"/>
    <mergeCell ref="D408:D409"/>
    <mergeCell ref="J407:J408"/>
    <mergeCell ref="L407:L408"/>
    <mergeCell ref="A408:A409"/>
    <mergeCell ref="B408:B409"/>
    <mergeCell ref="C408:C409"/>
    <mergeCell ref="D406:D407"/>
    <mergeCell ref="M3:M4"/>
    <mergeCell ref="N3:N4"/>
    <mergeCell ref="O3:O4"/>
    <mergeCell ref="D415:D416"/>
    <mergeCell ref="F413:F414"/>
    <mergeCell ref="G413:G414"/>
    <mergeCell ref="J414:J415"/>
    <mergeCell ref="L414:L415"/>
    <mergeCell ref="F408:F409"/>
    <mergeCell ref="G408:G409"/>
    <mergeCell ref="F406:F407"/>
    <mergeCell ref="G406:G407"/>
    <mergeCell ref="F398:F399"/>
    <mergeCell ref="G398:G399"/>
    <mergeCell ref="J405:J406"/>
    <mergeCell ref="L405:L406"/>
    <mergeCell ref="L392:L393"/>
    <mergeCell ref="F391:F392"/>
    <mergeCell ref="G391:G392"/>
    <mergeCell ref="M10:M11"/>
    <mergeCell ref="N10:N11"/>
    <mergeCell ref="O10:O11"/>
    <mergeCell ref="M16:M17"/>
    <mergeCell ref="N16:N17"/>
    <mergeCell ref="O16:O17"/>
    <mergeCell ref="F415:F416"/>
    <mergeCell ref="G415:G416"/>
    <mergeCell ref="H391:H392"/>
    <mergeCell ref="I391:I392"/>
    <mergeCell ref="G387:G388"/>
    <mergeCell ref="K390:K391"/>
    <mergeCell ref="L390:L391"/>
    <mergeCell ref="J379:J380"/>
    <mergeCell ref="L379:L380"/>
    <mergeCell ref="K376:K377"/>
    <mergeCell ref="L376:L377"/>
    <mergeCell ref="J376:J377"/>
    <mergeCell ref="K358:K359"/>
    <mergeCell ref="L358:L359"/>
    <mergeCell ref="F340:F341"/>
    <mergeCell ref="G340:G341"/>
    <mergeCell ref="H340:H341"/>
    <mergeCell ref="M21:M24"/>
    <mergeCell ref="N21:N24"/>
    <mergeCell ref="O21:O24"/>
    <mergeCell ref="M64:M65"/>
    <mergeCell ref="N64:N65"/>
    <mergeCell ref="O64:O6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962FD-6473-4C56-A161-A5EC832FC305}">
  <dimension ref="A1:T265"/>
  <sheetViews>
    <sheetView zoomScale="70" zoomScaleNormal="70" workbookViewId="0">
      <pane xSplit="2" ySplit="2" topLeftCell="C247" activePane="bottomRight" state="frozen"/>
      <selection pane="topRight" activeCell="C1" sqref="C1"/>
      <selection pane="bottomLeft" activeCell="A3" sqref="A3"/>
      <selection pane="bottomRight" activeCell="J275" sqref="J275"/>
    </sheetView>
  </sheetViews>
  <sheetFormatPr defaultColWidth="9.28515625" defaultRowHeight="15"/>
  <cols>
    <col min="1" max="1" width="10.7109375" style="147" customWidth="1"/>
    <col min="2" max="2" width="40.140625" bestFit="1" customWidth="1"/>
    <col min="3" max="3" width="18.28515625" style="147" bestFit="1" customWidth="1"/>
    <col min="4" max="6" width="17.140625" style="147" bestFit="1" customWidth="1"/>
    <col min="7" max="7" width="14.42578125" style="147" bestFit="1" customWidth="1"/>
    <col min="8" max="8" width="12.42578125" style="175" bestFit="1" customWidth="1"/>
    <col min="9" max="9" width="12.140625" style="173" bestFit="1" customWidth="1"/>
    <col min="10" max="10" width="14" style="147" bestFit="1" customWidth="1"/>
    <col min="11" max="11" width="18.7109375" style="147" bestFit="1" customWidth="1"/>
    <col min="12" max="12" width="27.28515625" style="147" bestFit="1" customWidth="1"/>
    <col min="13" max="13" width="8" style="147" bestFit="1" customWidth="1"/>
    <col min="14" max="14" width="16.85546875" style="147" bestFit="1" customWidth="1"/>
    <col min="15" max="15" width="11.42578125" style="147" bestFit="1" customWidth="1"/>
    <col min="16" max="16" width="16.7109375" style="147" bestFit="1" customWidth="1"/>
    <col min="17" max="17" width="8.7109375" style="147" bestFit="1" customWidth="1"/>
    <col min="18" max="18" width="9.140625" style="147" bestFit="1" customWidth="1"/>
    <col min="19" max="19" width="9.28515625" style="98"/>
    <col min="20" max="20" width="17.7109375" bestFit="1" customWidth="1"/>
  </cols>
  <sheetData>
    <row r="1" spans="1:20">
      <c r="A1" s="294" t="s">
        <v>485</v>
      </c>
      <c r="B1" s="286" t="s">
        <v>467</v>
      </c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8"/>
      <c r="N1" s="289" t="s">
        <v>468</v>
      </c>
      <c r="O1" s="290"/>
      <c r="P1" s="290"/>
      <c r="Q1" s="290"/>
      <c r="R1" s="290"/>
      <c r="S1" s="291"/>
      <c r="T1" s="292" t="s">
        <v>469</v>
      </c>
    </row>
    <row r="2" spans="1:20" ht="45">
      <c r="A2" s="294"/>
      <c r="B2" s="148" t="s">
        <v>470</v>
      </c>
      <c r="C2" s="148" t="s">
        <v>471</v>
      </c>
      <c r="D2" s="148" t="s">
        <v>472</v>
      </c>
      <c r="E2" s="148" t="s">
        <v>473</v>
      </c>
      <c r="F2" s="148" t="s">
        <v>474</v>
      </c>
      <c r="G2" s="148" t="s">
        <v>475</v>
      </c>
      <c r="H2" s="174" t="s">
        <v>501</v>
      </c>
      <c r="I2" s="172" t="s">
        <v>476</v>
      </c>
      <c r="J2" s="148" t="s">
        <v>477</v>
      </c>
      <c r="K2" s="148" t="s">
        <v>478</v>
      </c>
      <c r="L2" s="148" t="s">
        <v>479</v>
      </c>
      <c r="M2" s="148" t="s">
        <v>480</v>
      </c>
      <c r="N2" s="149" t="s">
        <v>481</v>
      </c>
      <c r="O2" s="149" t="s">
        <v>482</v>
      </c>
      <c r="P2" s="149" t="s">
        <v>483</v>
      </c>
      <c r="Q2" s="149" t="s">
        <v>484</v>
      </c>
      <c r="R2" s="149" t="s">
        <v>482</v>
      </c>
      <c r="S2" s="149" t="s">
        <v>483</v>
      </c>
      <c r="T2" s="293"/>
    </row>
    <row r="3" spans="1:20">
      <c r="A3" s="98" t="s">
        <v>20</v>
      </c>
      <c r="B3" t="s">
        <v>21</v>
      </c>
      <c r="C3" s="147">
        <v>284.75</v>
      </c>
      <c r="D3" s="147">
        <v>341.70000000000005</v>
      </c>
      <c r="E3" s="147">
        <v>398.65000000000003</v>
      </c>
      <c r="F3" s="147">
        <v>455.6</v>
      </c>
      <c r="G3" s="147">
        <v>612</v>
      </c>
      <c r="H3" s="175">
        <v>286</v>
      </c>
      <c r="I3" s="173">
        <v>56.95</v>
      </c>
      <c r="J3" s="147" t="s">
        <v>586</v>
      </c>
      <c r="K3" s="147" t="s">
        <v>100</v>
      </c>
      <c r="L3" s="147" t="s">
        <v>100</v>
      </c>
      <c r="M3" s="147">
        <v>100</v>
      </c>
      <c r="N3" s="147">
        <v>40</v>
      </c>
      <c r="O3" s="147">
        <v>12</v>
      </c>
      <c r="P3" s="147">
        <v>480</v>
      </c>
      <c r="Q3" s="147">
        <v>22</v>
      </c>
      <c r="R3" s="147">
        <v>6</v>
      </c>
      <c r="S3" s="98">
        <v>132</v>
      </c>
    </row>
    <row r="4" spans="1:20">
      <c r="A4" s="147" t="s">
        <v>20</v>
      </c>
      <c r="B4" t="s">
        <v>25</v>
      </c>
      <c r="C4" s="147">
        <v>74.55</v>
      </c>
      <c r="D4" s="147">
        <v>89.46</v>
      </c>
      <c r="E4" s="147">
        <v>104.36999999999999</v>
      </c>
      <c r="F4" s="147">
        <v>119.28</v>
      </c>
      <c r="G4" s="147">
        <v>204</v>
      </c>
      <c r="H4" s="175">
        <v>175</v>
      </c>
      <c r="I4" s="173">
        <v>10.5</v>
      </c>
      <c r="J4" s="147" t="s">
        <v>586</v>
      </c>
      <c r="K4" s="147" t="s">
        <v>54</v>
      </c>
      <c r="L4" s="147" t="s">
        <v>54</v>
      </c>
      <c r="M4" s="147">
        <v>100</v>
      </c>
      <c r="N4" s="147">
        <v>40</v>
      </c>
      <c r="O4" s="147">
        <v>4</v>
      </c>
      <c r="P4" s="147">
        <v>160</v>
      </c>
      <c r="Q4" s="147">
        <v>22</v>
      </c>
      <c r="R4" s="147">
        <v>2</v>
      </c>
      <c r="S4" s="98">
        <v>44</v>
      </c>
    </row>
    <row r="5" spans="1:20">
      <c r="A5" s="147" t="s">
        <v>20</v>
      </c>
      <c r="B5" t="s">
        <v>27</v>
      </c>
      <c r="C5" s="147">
        <v>131.75</v>
      </c>
      <c r="D5" s="147">
        <v>158.10000000000002</v>
      </c>
      <c r="E5" s="147">
        <v>184.45000000000002</v>
      </c>
      <c r="F5" s="147">
        <v>210.8</v>
      </c>
      <c r="G5" s="147">
        <v>306</v>
      </c>
      <c r="H5" s="175">
        <v>134</v>
      </c>
      <c r="I5" s="173">
        <v>26.35</v>
      </c>
      <c r="J5" s="147" t="s">
        <v>586</v>
      </c>
      <c r="K5" s="147" t="s">
        <v>28</v>
      </c>
      <c r="L5" s="147" t="s">
        <v>28</v>
      </c>
      <c r="M5" s="147">
        <v>100</v>
      </c>
      <c r="N5" s="147">
        <v>40</v>
      </c>
      <c r="O5" s="147">
        <v>6</v>
      </c>
      <c r="P5" s="147">
        <v>240</v>
      </c>
      <c r="Q5" s="147">
        <v>22</v>
      </c>
      <c r="R5" s="147">
        <v>3</v>
      </c>
      <c r="S5" s="98">
        <v>66</v>
      </c>
    </row>
    <row r="6" spans="1:20">
      <c r="A6" s="147" t="s">
        <v>20</v>
      </c>
      <c r="B6" t="s">
        <v>31</v>
      </c>
      <c r="C6" s="147">
        <v>131.75</v>
      </c>
      <c r="D6" s="147">
        <v>158.10000000000002</v>
      </c>
      <c r="E6" s="147">
        <v>184.45000000000002</v>
      </c>
      <c r="F6" s="147">
        <v>210.8</v>
      </c>
      <c r="G6" s="147">
        <v>306</v>
      </c>
      <c r="H6" s="175">
        <v>134</v>
      </c>
      <c r="I6" s="173">
        <v>26.35</v>
      </c>
      <c r="J6" s="147" t="s">
        <v>586</v>
      </c>
      <c r="K6" s="147" t="s">
        <v>28</v>
      </c>
      <c r="L6" s="147" t="s">
        <v>28</v>
      </c>
      <c r="M6" s="147">
        <v>100</v>
      </c>
      <c r="N6" s="147">
        <v>40</v>
      </c>
      <c r="O6" s="147">
        <v>6</v>
      </c>
      <c r="P6" s="147">
        <v>240</v>
      </c>
      <c r="Q6" s="147">
        <v>22</v>
      </c>
      <c r="R6" s="147">
        <v>3</v>
      </c>
      <c r="S6" s="98">
        <v>66</v>
      </c>
    </row>
    <row r="7" spans="1:20">
      <c r="A7" s="147" t="s">
        <v>20</v>
      </c>
      <c r="B7" t="s">
        <v>32</v>
      </c>
      <c r="C7" s="147">
        <v>74.55</v>
      </c>
      <c r="D7" s="147">
        <v>89.46</v>
      </c>
      <c r="E7" s="147">
        <v>104.36999999999999</v>
      </c>
      <c r="F7" s="147">
        <v>119.28</v>
      </c>
      <c r="G7" s="147">
        <v>204</v>
      </c>
      <c r="H7" s="175">
        <v>175</v>
      </c>
      <c r="I7" s="173">
        <v>10.5</v>
      </c>
      <c r="J7" s="147" t="s">
        <v>586</v>
      </c>
      <c r="K7" s="147" t="s">
        <v>54</v>
      </c>
      <c r="L7" s="147" t="s">
        <v>54</v>
      </c>
      <c r="M7" s="147">
        <v>100</v>
      </c>
      <c r="N7" s="147">
        <v>40</v>
      </c>
      <c r="O7" s="147">
        <v>4</v>
      </c>
      <c r="P7" s="147">
        <v>160</v>
      </c>
      <c r="Q7" s="147">
        <v>22</v>
      </c>
      <c r="R7" s="147">
        <v>2</v>
      </c>
      <c r="S7" s="98">
        <v>44</v>
      </c>
    </row>
    <row r="8" spans="1:20">
      <c r="A8" s="147" t="s">
        <v>20</v>
      </c>
      <c r="B8" t="s">
        <v>33</v>
      </c>
      <c r="C8" s="147">
        <v>368.61499999999995</v>
      </c>
      <c r="D8" s="147">
        <v>442.33799999999997</v>
      </c>
      <c r="E8" s="147">
        <v>516.06099999999992</v>
      </c>
      <c r="F8" s="147">
        <v>589.78399999999999</v>
      </c>
      <c r="G8" s="147">
        <v>816</v>
      </c>
      <c r="H8" s="175">
        <v>330</v>
      </c>
      <c r="I8" s="173">
        <v>34.449999999999996</v>
      </c>
      <c r="J8" s="147" t="s">
        <v>586</v>
      </c>
      <c r="K8" s="147" t="s">
        <v>581</v>
      </c>
      <c r="L8" s="147" t="s">
        <v>224</v>
      </c>
      <c r="M8" s="147">
        <v>200</v>
      </c>
      <c r="N8" s="147">
        <v>40</v>
      </c>
      <c r="O8" s="147">
        <v>16</v>
      </c>
      <c r="P8" s="147">
        <v>640</v>
      </c>
      <c r="Q8" s="147">
        <v>22</v>
      </c>
      <c r="R8" s="147">
        <v>8</v>
      </c>
      <c r="S8" s="98">
        <v>176</v>
      </c>
    </row>
    <row r="9" spans="1:20">
      <c r="A9" s="147" t="s">
        <v>20</v>
      </c>
      <c r="B9" t="s">
        <v>35</v>
      </c>
      <c r="C9" s="147">
        <v>1243.4999999999998</v>
      </c>
      <c r="D9" s="147">
        <v>1492.1999999999998</v>
      </c>
      <c r="E9" s="147">
        <v>1740.8999999999999</v>
      </c>
      <c r="F9" s="147">
        <v>1989.5999999999997</v>
      </c>
      <c r="G9" s="147">
        <v>1020</v>
      </c>
      <c r="H9" s="175">
        <v>228.125</v>
      </c>
      <c r="I9" s="173">
        <v>207.24999999999997</v>
      </c>
      <c r="J9" s="147" t="s">
        <v>587</v>
      </c>
      <c r="K9" s="147" t="s">
        <v>44</v>
      </c>
      <c r="L9" s="147" t="s">
        <v>44</v>
      </c>
      <c r="M9" s="147">
        <v>200</v>
      </c>
      <c r="N9" s="147">
        <v>40</v>
      </c>
      <c r="O9" s="147">
        <v>20</v>
      </c>
      <c r="P9" s="147">
        <v>800</v>
      </c>
      <c r="Q9" s="147">
        <v>22</v>
      </c>
      <c r="R9" s="147">
        <v>10</v>
      </c>
      <c r="S9" s="98">
        <v>220</v>
      </c>
    </row>
    <row r="10" spans="1:20">
      <c r="C10" s="147" t="e">
        <v>#N/A</v>
      </c>
      <c r="D10" s="147" t="e">
        <v>#N/A</v>
      </c>
      <c r="E10" s="147" t="e">
        <v>#N/A</v>
      </c>
      <c r="F10" s="147" t="e">
        <v>#N/A</v>
      </c>
      <c r="G10" s="147">
        <v>1152</v>
      </c>
      <c r="I10" s="173">
        <v>0</v>
      </c>
      <c r="J10" s="147" t="e">
        <v>#N/A</v>
      </c>
      <c r="K10" s="147" t="s">
        <v>582</v>
      </c>
      <c r="M10" s="147" t="e">
        <v>#N/A</v>
      </c>
      <c r="N10" s="147">
        <v>48</v>
      </c>
      <c r="O10" s="147">
        <v>24</v>
      </c>
      <c r="P10" s="147">
        <v>1152</v>
      </c>
      <c r="Q10" s="147">
        <v>0</v>
      </c>
      <c r="R10" s="147">
        <v>0</v>
      </c>
      <c r="S10" s="98">
        <v>0</v>
      </c>
    </row>
    <row r="11" spans="1:20">
      <c r="A11" s="147" t="s">
        <v>20</v>
      </c>
      <c r="B11" t="s">
        <v>39</v>
      </c>
      <c r="C11" s="147">
        <v>185.47199999999998</v>
      </c>
      <c r="D11" s="147">
        <v>222.56639999999999</v>
      </c>
      <c r="E11" s="147">
        <v>259.66079999999999</v>
      </c>
      <c r="F11" s="147">
        <v>296.7552</v>
      </c>
      <c r="G11" s="147">
        <v>306</v>
      </c>
      <c r="H11" s="175">
        <v>85.5</v>
      </c>
      <c r="I11" s="173">
        <v>30.911999999999999</v>
      </c>
      <c r="J11" s="147" t="s">
        <v>588</v>
      </c>
      <c r="K11" s="147" t="s">
        <v>40</v>
      </c>
      <c r="L11" s="147" t="s">
        <v>40</v>
      </c>
      <c r="M11" s="147">
        <v>300</v>
      </c>
      <c r="N11" s="147">
        <v>40</v>
      </c>
      <c r="O11" s="147">
        <v>6</v>
      </c>
      <c r="P11" s="147">
        <v>240</v>
      </c>
      <c r="Q11" s="147">
        <v>22</v>
      </c>
      <c r="R11" s="147">
        <v>3</v>
      </c>
      <c r="S11" s="98">
        <v>66</v>
      </c>
    </row>
    <row r="12" spans="1:20">
      <c r="A12" s="147" t="s">
        <v>20</v>
      </c>
      <c r="B12" t="s">
        <v>42</v>
      </c>
      <c r="C12" s="147">
        <v>221.4</v>
      </c>
      <c r="D12" s="147">
        <v>265.68</v>
      </c>
      <c r="E12" s="147">
        <v>309.96000000000004</v>
      </c>
      <c r="F12" s="147">
        <v>354.24</v>
      </c>
      <c r="G12" s="147">
        <v>1020</v>
      </c>
      <c r="H12" s="175">
        <v>240</v>
      </c>
      <c r="I12" s="173">
        <v>44.28</v>
      </c>
      <c r="J12" s="147" t="s">
        <v>586</v>
      </c>
      <c r="K12" s="147" t="s">
        <v>100</v>
      </c>
      <c r="L12" s="147" t="s">
        <v>100</v>
      </c>
      <c r="M12" s="147">
        <v>100</v>
      </c>
      <c r="N12" s="147">
        <v>40</v>
      </c>
      <c r="O12" s="147">
        <v>20</v>
      </c>
      <c r="P12" s="147">
        <v>800</v>
      </c>
      <c r="Q12" s="147">
        <v>22</v>
      </c>
      <c r="R12" s="147">
        <v>10</v>
      </c>
      <c r="S12" s="98">
        <v>220</v>
      </c>
    </row>
    <row r="13" spans="1:20">
      <c r="A13" s="147" t="s">
        <v>20</v>
      </c>
      <c r="B13" t="s">
        <v>43</v>
      </c>
      <c r="C13" s="147">
        <v>669.24</v>
      </c>
      <c r="D13" s="147">
        <v>803.08800000000008</v>
      </c>
      <c r="E13" s="147">
        <v>936.93600000000004</v>
      </c>
      <c r="F13" s="147">
        <v>1070.7840000000001</v>
      </c>
      <c r="G13" s="147">
        <v>864</v>
      </c>
      <c r="H13" s="175">
        <v>950.66700000000003</v>
      </c>
      <c r="I13" s="173">
        <v>111.54</v>
      </c>
      <c r="J13" s="147" t="s">
        <v>589</v>
      </c>
      <c r="K13" s="147" t="s">
        <v>44</v>
      </c>
      <c r="L13" s="147" t="s">
        <v>44</v>
      </c>
      <c r="M13" s="147">
        <v>200</v>
      </c>
      <c r="N13" s="147">
        <v>48</v>
      </c>
      <c r="O13" s="147">
        <v>18</v>
      </c>
      <c r="P13" s="147">
        <v>864</v>
      </c>
      <c r="Q13" s="147">
        <v>0</v>
      </c>
      <c r="R13" s="147">
        <v>0</v>
      </c>
      <c r="S13" s="98">
        <v>0</v>
      </c>
    </row>
    <row r="14" spans="1:20">
      <c r="A14" s="147" t="s">
        <v>20</v>
      </c>
      <c r="B14" t="s">
        <v>49</v>
      </c>
      <c r="C14" s="147">
        <v>163.268</v>
      </c>
      <c r="D14" s="147">
        <v>195.92160000000001</v>
      </c>
      <c r="E14" s="147">
        <v>228.57520000000002</v>
      </c>
      <c r="F14" s="147">
        <v>261.22879999999998</v>
      </c>
      <c r="G14" s="147">
        <v>48</v>
      </c>
      <c r="H14" s="175">
        <v>320</v>
      </c>
      <c r="I14" s="173">
        <v>13.72</v>
      </c>
      <c r="J14" s="147" t="s">
        <v>588</v>
      </c>
      <c r="K14" s="147" t="s">
        <v>75</v>
      </c>
      <c r="L14" s="177" t="s">
        <v>75</v>
      </c>
      <c r="M14" s="147">
        <v>500</v>
      </c>
      <c r="N14" s="147">
        <v>48</v>
      </c>
      <c r="O14" s="147">
        <v>1</v>
      </c>
      <c r="P14" s="147">
        <v>48</v>
      </c>
      <c r="Q14" s="147">
        <v>0</v>
      </c>
      <c r="R14" s="147">
        <v>0</v>
      </c>
      <c r="S14" s="98">
        <v>0</v>
      </c>
    </row>
    <row r="15" spans="1:20">
      <c r="A15" s="147" t="s">
        <v>20</v>
      </c>
      <c r="B15" t="s">
        <v>53</v>
      </c>
      <c r="C15" s="147">
        <v>0</v>
      </c>
      <c r="D15" s="147">
        <v>0</v>
      </c>
      <c r="E15" s="147">
        <v>0</v>
      </c>
      <c r="F15" s="147">
        <v>0</v>
      </c>
      <c r="G15" s="147">
        <v>0</v>
      </c>
      <c r="H15" s="175">
        <v>263.55</v>
      </c>
      <c r="I15" s="173">
        <v>0</v>
      </c>
      <c r="J15" s="147" t="s">
        <v>587</v>
      </c>
      <c r="K15" s="147" t="s">
        <v>54</v>
      </c>
      <c r="L15" s="147" t="s">
        <v>54</v>
      </c>
      <c r="M15" s="147">
        <v>100</v>
      </c>
      <c r="O15" s="147">
        <v>6</v>
      </c>
      <c r="P15" s="147">
        <v>0</v>
      </c>
      <c r="S15" s="98">
        <v>0</v>
      </c>
    </row>
    <row r="16" spans="1:20">
      <c r="A16" s="147" t="s">
        <v>20</v>
      </c>
      <c r="B16" t="s">
        <v>57</v>
      </c>
      <c r="C16" s="147">
        <v>163.268</v>
      </c>
      <c r="D16" s="147">
        <v>195.92160000000001</v>
      </c>
      <c r="E16" s="147">
        <v>228.57520000000002</v>
      </c>
      <c r="F16" s="147">
        <v>261.22879999999998</v>
      </c>
      <c r="G16" s="147">
        <v>96</v>
      </c>
      <c r="H16" s="175">
        <v>131.154</v>
      </c>
      <c r="I16" s="173">
        <v>13.72</v>
      </c>
      <c r="J16" s="147" t="s">
        <v>588</v>
      </c>
      <c r="K16" s="147" t="s">
        <v>75</v>
      </c>
      <c r="L16" s="177" t="s">
        <v>75</v>
      </c>
      <c r="M16" s="147">
        <v>500</v>
      </c>
      <c r="N16" s="147">
        <v>48</v>
      </c>
      <c r="O16" s="147">
        <v>2</v>
      </c>
      <c r="P16" s="147">
        <v>96</v>
      </c>
      <c r="Q16" s="147">
        <v>0</v>
      </c>
      <c r="R16" s="147">
        <v>0</v>
      </c>
      <c r="S16" s="98">
        <v>0</v>
      </c>
    </row>
    <row r="17" spans="1:19">
      <c r="A17" s="147" t="s">
        <v>20</v>
      </c>
      <c r="B17" t="s">
        <v>99</v>
      </c>
      <c r="C17" s="147">
        <v>0</v>
      </c>
      <c r="D17" s="147">
        <v>0</v>
      </c>
      <c r="E17" s="147">
        <v>0</v>
      </c>
      <c r="F17" s="147">
        <v>0</v>
      </c>
      <c r="G17" s="147">
        <v>48</v>
      </c>
      <c r="H17" s="175">
        <v>275</v>
      </c>
      <c r="I17" s="173">
        <v>0</v>
      </c>
      <c r="J17" s="147" t="s">
        <v>586</v>
      </c>
      <c r="K17" s="147" t="s">
        <v>100</v>
      </c>
      <c r="L17" s="147" t="s">
        <v>100</v>
      </c>
      <c r="M17" s="147">
        <v>100</v>
      </c>
      <c r="N17" s="147">
        <v>48</v>
      </c>
      <c r="O17" s="147">
        <v>1</v>
      </c>
      <c r="P17" s="147">
        <v>48</v>
      </c>
      <c r="Q17" s="147">
        <v>0</v>
      </c>
      <c r="R17" s="147">
        <v>0</v>
      </c>
      <c r="S17" s="98">
        <v>0</v>
      </c>
    </row>
    <row r="18" spans="1:19">
      <c r="A18" s="147" t="s">
        <v>20</v>
      </c>
      <c r="B18" t="s">
        <v>101</v>
      </c>
      <c r="C18" s="147">
        <v>0</v>
      </c>
      <c r="D18" s="147">
        <v>0</v>
      </c>
      <c r="E18" s="147">
        <v>0</v>
      </c>
      <c r="F18" s="147">
        <v>0</v>
      </c>
      <c r="G18" s="147">
        <v>48</v>
      </c>
      <c r="H18" s="175">
        <v>275</v>
      </c>
      <c r="I18" s="173">
        <v>0</v>
      </c>
      <c r="J18" s="147" t="s">
        <v>586</v>
      </c>
      <c r="K18" s="147" t="s">
        <v>100</v>
      </c>
      <c r="L18" s="147" t="s">
        <v>100</v>
      </c>
      <c r="M18" s="147">
        <v>100</v>
      </c>
      <c r="N18" s="147">
        <v>48</v>
      </c>
      <c r="O18" s="147">
        <v>1</v>
      </c>
      <c r="P18" s="147">
        <v>48</v>
      </c>
      <c r="Q18" s="147">
        <v>0</v>
      </c>
      <c r="R18" s="147">
        <v>0</v>
      </c>
      <c r="S18" s="98">
        <v>0</v>
      </c>
    </row>
    <row r="19" spans="1:19">
      <c r="A19" s="147" t="s">
        <v>20</v>
      </c>
      <c r="B19" t="s">
        <v>104</v>
      </c>
      <c r="C19" s="147">
        <v>754.38383999999996</v>
      </c>
      <c r="D19" s="147">
        <v>905.26060799999993</v>
      </c>
      <c r="E19" s="147">
        <v>1056.1373759999999</v>
      </c>
      <c r="F19" s="147">
        <v>1207.014144</v>
      </c>
      <c r="G19" s="147">
        <v>174</v>
      </c>
      <c r="H19" s="175">
        <v>131.154</v>
      </c>
      <c r="I19" s="173">
        <v>63.393599999999999</v>
      </c>
      <c r="J19" s="147" t="s">
        <v>588</v>
      </c>
      <c r="K19" s="147" t="s">
        <v>583</v>
      </c>
      <c r="L19" s="147" t="s">
        <v>502</v>
      </c>
      <c r="M19" s="147">
        <v>300</v>
      </c>
      <c r="N19" s="147">
        <v>6</v>
      </c>
      <c r="O19" s="147">
        <v>29</v>
      </c>
      <c r="P19" s="147">
        <v>174</v>
      </c>
      <c r="Q19" s="147">
        <v>0</v>
      </c>
      <c r="R19" s="147">
        <v>0</v>
      </c>
      <c r="S19" s="98">
        <v>0</v>
      </c>
    </row>
    <row r="20" spans="1:19">
      <c r="A20" s="147" t="s">
        <v>20</v>
      </c>
      <c r="B20" t="s">
        <v>124</v>
      </c>
      <c r="C20" s="147" t="e">
        <v>#VALUE!</v>
      </c>
      <c r="D20" s="147" t="e">
        <v>#VALUE!</v>
      </c>
      <c r="E20" s="147" t="e">
        <v>#VALUE!</v>
      </c>
      <c r="F20" s="147" t="e">
        <v>#VALUE!</v>
      </c>
      <c r="G20" s="147">
        <v>48</v>
      </c>
      <c r="H20" s="175">
        <v>500</v>
      </c>
      <c r="I20" s="173" t="s">
        <v>93</v>
      </c>
      <c r="J20" s="147" t="e">
        <v>#VALUE!</v>
      </c>
      <c r="K20" s="147" t="s">
        <v>28</v>
      </c>
      <c r="L20" s="147" t="s">
        <v>28</v>
      </c>
      <c r="M20" s="147">
        <v>100</v>
      </c>
      <c r="N20" s="147">
        <v>48</v>
      </c>
      <c r="O20" s="147">
        <v>1</v>
      </c>
      <c r="P20" s="147">
        <v>48</v>
      </c>
      <c r="Q20" s="147">
        <v>0</v>
      </c>
      <c r="R20" s="147">
        <v>0</v>
      </c>
      <c r="S20" s="98">
        <v>0</v>
      </c>
    </row>
    <row r="21" spans="1:19">
      <c r="A21" s="147" t="s">
        <v>20</v>
      </c>
      <c r="B21" t="s">
        <v>125</v>
      </c>
      <c r="C21" s="147" t="e">
        <v>#VALUE!</v>
      </c>
      <c r="D21" s="147" t="e">
        <v>#VALUE!</v>
      </c>
      <c r="E21" s="147" t="e">
        <v>#VALUE!</v>
      </c>
      <c r="F21" s="147" t="e">
        <v>#VALUE!</v>
      </c>
      <c r="G21" s="147">
        <v>48</v>
      </c>
      <c r="H21" s="175">
        <v>170</v>
      </c>
      <c r="I21" s="173" t="s">
        <v>93</v>
      </c>
      <c r="J21" s="147" t="e">
        <v>#VALUE!</v>
      </c>
      <c r="K21" s="147" t="s">
        <v>28</v>
      </c>
      <c r="L21" s="147" t="s">
        <v>28</v>
      </c>
      <c r="M21" s="147">
        <v>100</v>
      </c>
      <c r="N21" s="147">
        <v>48</v>
      </c>
      <c r="O21" s="147">
        <v>1</v>
      </c>
      <c r="P21" s="147">
        <v>48</v>
      </c>
      <c r="Q21" s="147">
        <v>0</v>
      </c>
      <c r="R21" s="147">
        <v>0</v>
      </c>
      <c r="S21" s="98">
        <v>0</v>
      </c>
    </row>
    <row r="22" spans="1:19">
      <c r="A22" s="147" t="s">
        <v>20</v>
      </c>
      <c r="B22" t="s">
        <v>109</v>
      </c>
      <c r="C22" s="147" t="e">
        <v>#VALUE!</v>
      </c>
      <c r="D22" s="147" t="e">
        <v>#VALUE!</v>
      </c>
      <c r="E22" s="147" t="e">
        <v>#VALUE!</v>
      </c>
      <c r="F22" s="147" t="e">
        <v>#VALUE!</v>
      </c>
      <c r="G22" s="147">
        <v>48</v>
      </c>
      <c r="H22" s="175">
        <v>197.5</v>
      </c>
      <c r="I22" s="173" t="s">
        <v>93</v>
      </c>
      <c r="J22" s="147" t="e">
        <v>#VALUE!</v>
      </c>
      <c r="K22" s="147" t="s">
        <v>54</v>
      </c>
      <c r="L22" s="147" t="s">
        <v>54</v>
      </c>
      <c r="M22" s="147">
        <v>100</v>
      </c>
      <c r="N22" s="147">
        <v>48</v>
      </c>
      <c r="O22" s="147">
        <v>1</v>
      </c>
      <c r="P22" s="147">
        <v>48</v>
      </c>
      <c r="Q22" s="147">
        <v>0</v>
      </c>
      <c r="R22" s="147">
        <v>0</v>
      </c>
      <c r="S22" s="98">
        <v>0</v>
      </c>
    </row>
    <row r="23" spans="1:19">
      <c r="A23" s="147" t="s">
        <v>20</v>
      </c>
      <c r="B23" t="s">
        <v>114</v>
      </c>
      <c r="C23" s="147" t="e">
        <v>#VALUE!</v>
      </c>
      <c r="D23" s="147" t="e">
        <v>#VALUE!</v>
      </c>
      <c r="E23" s="147" t="e">
        <v>#VALUE!</v>
      </c>
      <c r="F23" s="147" t="e">
        <v>#VALUE!</v>
      </c>
      <c r="G23" s="147">
        <v>48</v>
      </c>
      <c r="H23" s="175">
        <v>200.2</v>
      </c>
      <c r="I23" s="173" t="s">
        <v>93</v>
      </c>
      <c r="J23" s="147" t="e">
        <v>#VALUE!</v>
      </c>
      <c r="K23" s="147" t="s">
        <v>54</v>
      </c>
      <c r="L23" s="147" t="s">
        <v>54</v>
      </c>
      <c r="M23" s="147">
        <v>100</v>
      </c>
      <c r="N23" s="147">
        <v>48</v>
      </c>
      <c r="O23" s="147">
        <v>1</v>
      </c>
      <c r="P23" s="147">
        <v>48</v>
      </c>
      <c r="Q23" s="147">
        <v>0</v>
      </c>
      <c r="R23" s="147">
        <v>0</v>
      </c>
      <c r="S23" s="98">
        <v>0</v>
      </c>
    </row>
    <row r="24" spans="1:19">
      <c r="A24" s="147" t="s">
        <v>20</v>
      </c>
      <c r="B24" t="s">
        <v>118</v>
      </c>
      <c r="C24" s="147">
        <v>97.412000000000006</v>
      </c>
      <c r="D24" s="147">
        <v>116.8944</v>
      </c>
      <c r="E24" s="147">
        <v>136.3768</v>
      </c>
      <c r="F24" s="147">
        <v>155.85919999999999</v>
      </c>
      <c r="G24" s="147">
        <v>48</v>
      </c>
      <c r="H24" s="175">
        <v>126.5</v>
      </c>
      <c r="I24" s="173">
        <v>13.72</v>
      </c>
      <c r="J24" s="147" t="s">
        <v>587</v>
      </c>
      <c r="K24" s="147" t="s">
        <v>54</v>
      </c>
      <c r="L24" s="147" t="s">
        <v>54</v>
      </c>
      <c r="M24" s="147">
        <v>100</v>
      </c>
      <c r="N24" s="147">
        <v>48</v>
      </c>
      <c r="O24" s="147">
        <v>1</v>
      </c>
      <c r="P24" s="147">
        <v>48</v>
      </c>
      <c r="Q24" s="147">
        <v>0</v>
      </c>
      <c r="R24" s="147">
        <v>0</v>
      </c>
      <c r="S24" s="98">
        <v>0</v>
      </c>
    </row>
    <row r="25" spans="1:19">
      <c r="A25" s="147" t="s">
        <v>20</v>
      </c>
      <c r="B25" t="s">
        <v>119</v>
      </c>
      <c r="C25" s="147">
        <v>97.412000000000006</v>
      </c>
      <c r="D25" s="147">
        <v>116.8944</v>
      </c>
      <c r="E25" s="147">
        <v>136.3768</v>
      </c>
      <c r="F25" s="147">
        <v>155.85919999999999</v>
      </c>
      <c r="G25" s="147">
        <v>48</v>
      </c>
      <c r="H25" s="175">
        <v>302</v>
      </c>
      <c r="I25" s="173">
        <v>13.72</v>
      </c>
      <c r="J25" s="147" t="s">
        <v>587</v>
      </c>
      <c r="K25" s="147" t="s">
        <v>54</v>
      </c>
      <c r="L25" s="147" t="s">
        <v>54</v>
      </c>
      <c r="M25" s="147">
        <v>100</v>
      </c>
      <c r="N25" s="147">
        <v>48</v>
      </c>
      <c r="O25" s="147">
        <v>1</v>
      </c>
      <c r="P25" s="147">
        <v>48</v>
      </c>
      <c r="Q25" s="147">
        <v>0</v>
      </c>
      <c r="R25" s="147">
        <v>0</v>
      </c>
      <c r="S25" s="98">
        <v>0</v>
      </c>
    </row>
    <row r="26" spans="1:19">
      <c r="A26" s="147" t="s">
        <v>20</v>
      </c>
      <c r="B26" t="s">
        <v>120</v>
      </c>
      <c r="C26" s="147" t="e">
        <v>#VALUE!</v>
      </c>
      <c r="D26" s="147" t="e">
        <v>#VALUE!</v>
      </c>
      <c r="E26" s="147" t="e">
        <v>#VALUE!</v>
      </c>
      <c r="F26" s="147" t="e">
        <v>#VALUE!</v>
      </c>
      <c r="G26" s="147">
        <v>96</v>
      </c>
      <c r="H26" s="175">
        <v>177.5</v>
      </c>
      <c r="I26" s="173" t="s">
        <v>93</v>
      </c>
      <c r="J26" s="147" t="s">
        <v>588</v>
      </c>
      <c r="K26" s="147" t="s">
        <v>75</v>
      </c>
      <c r="L26" s="177" t="s">
        <v>75</v>
      </c>
      <c r="M26" s="147">
        <v>500</v>
      </c>
      <c r="N26" s="147">
        <v>48</v>
      </c>
      <c r="O26" s="147">
        <v>2</v>
      </c>
      <c r="P26" s="147">
        <v>96</v>
      </c>
      <c r="Q26" s="147">
        <v>0</v>
      </c>
      <c r="R26" s="147">
        <v>0</v>
      </c>
      <c r="S26" s="98">
        <v>0</v>
      </c>
    </row>
    <row r="27" spans="1:19">
      <c r="A27" s="147" t="s">
        <v>20</v>
      </c>
      <c r="B27" t="s">
        <v>126</v>
      </c>
      <c r="C27" s="147" t="e">
        <v>#VALUE!</v>
      </c>
      <c r="D27" s="147" t="e">
        <v>#VALUE!</v>
      </c>
      <c r="E27" s="147" t="e">
        <v>#VALUE!</v>
      </c>
      <c r="F27" s="147" t="e">
        <v>#VALUE!</v>
      </c>
      <c r="G27" s="147">
        <v>48</v>
      </c>
      <c r="H27" s="175">
        <v>230</v>
      </c>
      <c r="I27" s="173" t="s">
        <v>93</v>
      </c>
      <c r="J27" s="147" t="e">
        <v>#VALUE!</v>
      </c>
      <c r="K27" s="147" t="s">
        <v>28</v>
      </c>
      <c r="L27" s="147" t="s">
        <v>28</v>
      </c>
      <c r="M27" s="147">
        <v>100</v>
      </c>
      <c r="N27" s="147">
        <v>48</v>
      </c>
      <c r="O27" s="147">
        <v>1</v>
      </c>
      <c r="P27" s="147">
        <v>48</v>
      </c>
      <c r="Q27" s="147">
        <v>0</v>
      </c>
      <c r="R27" s="147">
        <v>0</v>
      </c>
      <c r="S27" s="98">
        <v>0</v>
      </c>
    </row>
    <row r="28" spans="1:19">
      <c r="A28" s="147" t="s">
        <v>20</v>
      </c>
      <c r="B28" t="s">
        <v>128</v>
      </c>
      <c r="C28" s="147" t="e">
        <v>#VALUE!</v>
      </c>
      <c r="D28" s="147" t="e">
        <v>#VALUE!</v>
      </c>
      <c r="E28" s="147" t="e">
        <v>#VALUE!</v>
      </c>
      <c r="F28" s="147" t="e">
        <v>#VALUE!</v>
      </c>
      <c r="G28" s="147">
        <v>48</v>
      </c>
      <c r="H28" s="175">
        <v>723.33</v>
      </c>
      <c r="I28" s="173" t="s">
        <v>93</v>
      </c>
      <c r="J28" s="147" t="e">
        <v>#VALUE!</v>
      </c>
      <c r="K28" s="147" t="s">
        <v>28</v>
      </c>
      <c r="L28" s="147" t="s">
        <v>28</v>
      </c>
      <c r="M28" s="147">
        <v>100</v>
      </c>
      <c r="N28" s="147">
        <v>48</v>
      </c>
      <c r="O28" s="147">
        <v>1</v>
      </c>
      <c r="P28" s="147">
        <v>48</v>
      </c>
      <c r="Q28" s="147">
        <v>0</v>
      </c>
      <c r="R28" s="147">
        <v>0</v>
      </c>
      <c r="S28" s="98">
        <v>0</v>
      </c>
    </row>
    <row r="29" spans="1:19">
      <c r="A29" s="147" t="s">
        <v>20</v>
      </c>
      <c r="B29" t="s">
        <v>130</v>
      </c>
      <c r="C29" s="147" t="e">
        <v>#VALUE!</v>
      </c>
      <c r="D29" s="147" t="e">
        <v>#VALUE!</v>
      </c>
      <c r="E29" s="147" t="e">
        <v>#VALUE!</v>
      </c>
      <c r="F29" s="147" t="e">
        <v>#VALUE!</v>
      </c>
      <c r="G29" s="147">
        <v>48</v>
      </c>
      <c r="H29" s="175">
        <v>460</v>
      </c>
      <c r="I29" s="173" t="s">
        <v>93</v>
      </c>
      <c r="J29" s="147" t="e">
        <v>#VALUE!</v>
      </c>
      <c r="K29" s="147" t="s">
        <v>28</v>
      </c>
      <c r="L29" s="147" t="s">
        <v>28</v>
      </c>
      <c r="M29" s="147">
        <v>100</v>
      </c>
      <c r="N29" s="147">
        <v>48</v>
      </c>
      <c r="O29" s="147">
        <v>1</v>
      </c>
      <c r="P29" s="147">
        <v>48</v>
      </c>
      <c r="Q29" s="147">
        <v>0</v>
      </c>
      <c r="R29" s="147">
        <v>0</v>
      </c>
      <c r="S29" s="98">
        <v>0</v>
      </c>
    </row>
    <row r="30" spans="1:19">
      <c r="A30" s="147" t="s">
        <v>20</v>
      </c>
      <c r="B30" t="s">
        <v>132</v>
      </c>
      <c r="C30" s="147">
        <v>25.542000000000002</v>
      </c>
      <c r="D30" s="147">
        <v>30.650400000000005</v>
      </c>
      <c r="E30" s="147">
        <v>35.758800000000001</v>
      </c>
      <c r="F30" s="147">
        <v>40.867200000000004</v>
      </c>
      <c r="G30" s="147">
        <v>96</v>
      </c>
      <c r="H30" s="175">
        <v>350</v>
      </c>
      <c r="I30" s="173">
        <v>5.1084000000000005</v>
      </c>
      <c r="J30" s="147" t="s">
        <v>586</v>
      </c>
      <c r="K30" s="147" t="s">
        <v>100</v>
      </c>
      <c r="L30" s="147" t="s">
        <v>100</v>
      </c>
      <c r="M30" s="147">
        <v>100</v>
      </c>
      <c r="N30" s="147">
        <v>48</v>
      </c>
      <c r="O30" s="147">
        <v>2</v>
      </c>
      <c r="P30" s="147">
        <v>96</v>
      </c>
      <c r="Q30" s="147">
        <v>0</v>
      </c>
      <c r="R30" s="147">
        <v>0</v>
      </c>
      <c r="S30" s="98">
        <v>0</v>
      </c>
    </row>
    <row r="31" spans="1:19">
      <c r="A31" s="147" t="s">
        <v>20</v>
      </c>
      <c r="B31" t="s">
        <v>134</v>
      </c>
      <c r="C31" s="147">
        <v>296.42900000000003</v>
      </c>
      <c r="D31" s="147">
        <v>355.71479999999997</v>
      </c>
      <c r="E31" s="147">
        <v>415.00060000000002</v>
      </c>
      <c r="F31" s="147">
        <v>474.28639999999996</v>
      </c>
      <c r="G31" s="147">
        <v>192</v>
      </c>
      <c r="H31" s="175">
        <v>395</v>
      </c>
      <c r="I31" s="173">
        <v>24.91</v>
      </c>
      <c r="J31" s="147" t="s">
        <v>588</v>
      </c>
      <c r="K31" s="147" t="s">
        <v>75</v>
      </c>
      <c r="L31" s="177" t="s">
        <v>75</v>
      </c>
      <c r="M31" s="147">
        <v>500</v>
      </c>
      <c r="N31" s="147">
        <v>48</v>
      </c>
      <c r="O31" s="147">
        <v>4</v>
      </c>
      <c r="P31" s="147">
        <v>192</v>
      </c>
      <c r="Q31" s="147">
        <v>0</v>
      </c>
      <c r="R31" s="147">
        <v>0</v>
      </c>
      <c r="S31" s="98">
        <v>0</v>
      </c>
    </row>
    <row r="32" spans="1:19">
      <c r="A32" s="147" t="s">
        <v>20</v>
      </c>
      <c r="B32" t="s">
        <v>137</v>
      </c>
      <c r="C32" s="147" t="e">
        <v>#VALUE!</v>
      </c>
      <c r="D32" s="147" t="e">
        <v>#VALUE!</v>
      </c>
      <c r="E32" s="147" t="e">
        <v>#VALUE!</v>
      </c>
      <c r="F32" s="147" t="e">
        <v>#VALUE!</v>
      </c>
      <c r="G32" s="147">
        <v>144</v>
      </c>
      <c r="H32" s="175">
        <v>4180</v>
      </c>
      <c r="I32" s="173" t="s">
        <v>93</v>
      </c>
      <c r="J32" s="147" t="e">
        <v>#VALUE!</v>
      </c>
      <c r="K32" s="147" t="s">
        <v>54</v>
      </c>
      <c r="L32" s="147" t="s">
        <v>54</v>
      </c>
      <c r="M32" s="147">
        <v>100</v>
      </c>
      <c r="N32" s="147">
        <v>48</v>
      </c>
      <c r="O32" s="147">
        <v>3</v>
      </c>
      <c r="P32" s="147">
        <v>144</v>
      </c>
      <c r="Q32" s="147">
        <v>0</v>
      </c>
      <c r="R32" s="147">
        <v>0</v>
      </c>
      <c r="S32" s="98">
        <v>0</v>
      </c>
    </row>
    <row r="33" spans="1:19">
      <c r="A33" s="147" t="s">
        <v>20</v>
      </c>
      <c r="B33" t="s">
        <v>139</v>
      </c>
      <c r="C33" s="147" t="e">
        <v>#VALUE!</v>
      </c>
      <c r="D33" s="147" t="e">
        <v>#VALUE!</v>
      </c>
      <c r="E33" s="147" t="e">
        <v>#VALUE!</v>
      </c>
      <c r="F33" s="147" t="e">
        <v>#VALUE!</v>
      </c>
      <c r="G33" s="147">
        <v>48</v>
      </c>
      <c r="H33" s="175">
        <v>193.33</v>
      </c>
      <c r="I33" s="173" t="s">
        <v>93</v>
      </c>
      <c r="J33" s="147" t="e">
        <v>#VALUE!</v>
      </c>
      <c r="K33" s="147" t="s">
        <v>100</v>
      </c>
      <c r="L33" s="147" t="s">
        <v>100</v>
      </c>
      <c r="M33" s="147">
        <v>100</v>
      </c>
      <c r="N33" s="147">
        <v>48</v>
      </c>
      <c r="O33" s="147">
        <v>1</v>
      </c>
      <c r="P33" s="147">
        <v>48</v>
      </c>
      <c r="Q33" s="147">
        <v>0</v>
      </c>
      <c r="R33" s="147">
        <v>0</v>
      </c>
      <c r="S33" s="98">
        <v>0</v>
      </c>
    </row>
    <row r="34" spans="1:19">
      <c r="A34" s="147">
        <v>1</v>
      </c>
      <c r="B34" t="s">
        <v>558</v>
      </c>
      <c r="C34" s="147">
        <v>2130</v>
      </c>
      <c r="D34" s="147">
        <v>2556</v>
      </c>
      <c r="E34" s="147">
        <v>2982</v>
      </c>
      <c r="F34" s="147">
        <v>3408</v>
      </c>
      <c r="G34" s="147">
        <v>700</v>
      </c>
      <c r="H34" s="175">
        <v>566.88</v>
      </c>
      <c r="I34" s="173">
        <v>213</v>
      </c>
      <c r="J34" s="147" t="s">
        <v>587</v>
      </c>
      <c r="K34" s="147" t="s">
        <v>558</v>
      </c>
      <c r="L34" s="147" t="s">
        <v>558</v>
      </c>
      <c r="M34" s="147">
        <v>500</v>
      </c>
      <c r="N34" s="147">
        <v>20</v>
      </c>
      <c r="O34" s="147">
        <v>35</v>
      </c>
      <c r="P34" s="147">
        <v>700</v>
      </c>
      <c r="Q34" s="147">
        <v>0</v>
      </c>
      <c r="R34" s="147">
        <v>0</v>
      </c>
      <c r="S34" s="98">
        <v>0</v>
      </c>
    </row>
    <row r="35" spans="1:19">
      <c r="A35" s="147">
        <v>1</v>
      </c>
      <c r="B35" t="s">
        <v>561</v>
      </c>
      <c r="C35" s="147">
        <v>145.77500000000001</v>
      </c>
      <c r="D35" s="147">
        <v>174.92999999999998</v>
      </c>
      <c r="E35" s="147">
        <v>204.08500000000001</v>
      </c>
      <c r="F35" s="147">
        <v>233.23999999999998</v>
      </c>
      <c r="G35" s="147">
        <v>48</v>
      </c>
      <c r="H35" s="175">
        <v>332.5</v>
      </c>
      <c r="I35" s="173">
        <v>12.25</v>
      </c>
      <c r="J35" s="147" t="s">
        <v>588</v>
      </c>
      <c r="K35" s="147" t="s">
        <v>75</v>
      </c>
      <c r="L35" s="147" t="s">
        <v>75</v>
      </c>
      <c r="M35" s="147">
        <v>500</v>
      </c>
      <c r="N35" s="147">
        <v>48</v>
      </c>
      <c r="O35" s="147">
        <v>1</v>
      </c>
      <c r="P35" s="147">
        <v>48</v>
      </c>
      <c r="Q35" s="147">
        <v>0</v>
      </c>
      <c r="R35" s="147">
        <v>0</v>
      </c>
      <c r="S35" s="98">
        <v>0</v>
      </c>
    </row>
    <row r="36" spans="1:19">
      <c r="A36" s="147">
        <v>1</v>
      </c>
      <c r="B36" t="s">
        <v>564</v>
      </c>
      <c r="C36" s="147">
        <v>620.64449999999999</v>
      </c>
      <c r="D36" s="147">
        <v>744.77340000000004</v>
      </c>
      <c r="E36" s="147">
        <v>868.90230000000008</v>
      </c>
      <c r="F36" s="147">
        <v>993.03120000000001</v>
      </c>
      <c r="G36" s="147">
        <v>336</v>
      </c>
      <c r="H36" s="175">
        <v>504.44</v>
      </c>
      <c r="I36" s="173">
        <v>52.155000000000001</v>
      </c>
      <c r="J36" s="147" t="s">
        <v>587</v>
      </c>
      <c r="K36" s="147" t="s">
        <v>502</v>
      </c>
      <c r="L36" s="147" t="s">
        <v>502</v>
      </c>
      <c r="M36" s="147">
        <v>300</v>
      </c>
      <c r="N36" s="147">
        <v>48</v>
      </c>
      <c r="O36" s="147">
        <v>7</v>
      </c>
      <c r="P36" s="147">
        <v>336</v>
      </c>
      <c r="Q36" s="147">
        <v>0</v>
      </c>
      <c r="R36" s="147">
        <v>0</v>
      </c>
      <c r="S36" s="98">
        <v>0</v>
      </c>
    </row>
    <row r="37" spans="1:19">
      <c r="A37" s="147">
        <v>1</v>
      </c>
      <c r="B37" t="s">
        <v>43</v>
      </c>
      <c r="C37" s="147">
        <v>93.24</v>
      </c>
      <c r="D37" s="147">
        <v>111.88799999999999</v>
      </c>
      <c r="E37" s="147">
        <v>130.536</v>
      </c>
      <c r="F37" s="147">
        <v>149.184</v>
      </c>
      <c r="G37" s="147">
        <v>96</v>
      </c>
      <c r="H37" s="175">
        <v>408.33</v>
      </c>
      <c r="I37" s="173">
        <v>15.54</v>
      </c>
      <c r="J37" s="147" t="s">
        <v>590</v>
      </c>
      <c r="K37" s="147" t="s">
        <v>44</v>
      </c>
      <c r="L37" s="147" t="s">
        <v>44</v>
      </c>
      <c r="M37" s="147">
        <v>200</v>
      </c>
      <c r="N37" s="147">
        <v>48</v>
      </c>
      <c r="O37" s="147">
        <v>2</v>
      </c>
      <c r="P37" s="147">
        <v>96</v>
      </c>
      <c r="Q37" s="147">
        <v>0</v>
      </c>
      <c r="R37" s="147">
        <v>0</v>
      </c>
      <c r="S37" s="98">
        <v>0</v>
      </c>
    </row>
    <row r="38" spans="1:19">
      <c r="A38" s="147">
        <v>1</v>
      </c>
      <c r="B38" t="s">
        <v>566</v>
      </c>
      <c r="C38" s="147">
        <v>172.21204</v>
      </c>
      <c r="D38" s="147">
        <v>206.654448</v>
      </c>
      <c r="E38" s="147">
        <v>241.096856</v>
      </c>
      <c r="F38" s="147">
        <v>275.539264</v>
      </c>
      <c r="G38" s="147">
        <v>96</v>
      </c>
      <c r="H38" s="175">
        <v>220</v>
      </c>
      <c r="I38" s="173">
        <v>14.4716</v>
      </c>
      <c r="J38" s="147" t="s">
        <v>588</v>
      </c>
      <c r="K38" s="147" t="s">
        <v>75</v>
      </c>
      <c r="L38" s="147" t="s">
        <v>75</v>
      </c>
      <c r="M38" s="147">
        <v>500</v>
      </c>
      <c r="N38" s="147">
        <v>48</v>
      </c>
      <c r="O38" s="147">
        <v>2</v>
      </c>
      <c r="P38" s="147">
        <v>96</v>
      </c>
      <c r="Q38" s="147">
        <v>0</v>
      </c>
      <c r="R38" s="147">
        <v>0</v>
      </c>
      <c r="S38" s="98">
        <v>0</v>
      </c>
    </row>
    <row r="39" spans="1:19">
      <c r="A39" s="147">
        <v>1</v>
      </c>
      <c r="B39" t="s">
        <v>568</v>
      </c>
      <c r="C39" s="147">
        <v>39.720239999999997</v>
      </c>
      <c r="D39" s="147">
        <v>47.664287999999999</v>
      </c>
      <c r="E39" s="147">
        <v>55.608336000000001</v>
      </c>
      <c r="F39" s="147">
        <v>63.552383999999996</v>
      </c>
      <c r="G39" s="147">
        <v>48</v>
      </c>
      <c r="I39" s="173">
        <v>5.5944000000000003</v>
      </c>
      <c r="J39" s="147" t="s">
        <v>588</v>
      </c>
      <c r="K39" s="147" t="s">
        <v>54</v>
      </c>
      <c r="L39" s="147" t="s">
        <v>54</v>
      </c>
      <c r="M39" s="147">
        <v>100</v>
      </c>
      <c r="N39" s="147">
        <v>48</v>
      </c>
      <c r="O39" s="147">
        <v>1</v>
      </c>
      <c r="P39" s="147">
        <v>48</v>
      </c>
      <c r="Q39" s="147">
        <v>0</v>
      </c>
      <c r="R39" s="147">
        <v>0</v>
      </c>
      <c r="S39" s="98">
        <v>0</v>
      </c>
    </row>
    <row r="40" spans="1:19">
      <c r="A40" s="147">
        <v>1</v>
      </c>
      <c r="B40" t="s">
        <v>569</v>
      </c>
      <c r="C40" s="147">
        <v>302.73600000000005</v>
      </c>
      <c r="D40" s="147">
        <v>363.28320000000002</v>
      </c>
      <c r="E40" s="147">
        <v>423.8304</v>
      </c>
      <c r="F40" s="147">
        <v>484.37760000000003</v>
      </c>
      <c r="G40" s="147">
        <v>240</v>
      </c>
      <c r="H40" s="175">
        <v>333.75</v>
      </c>
      <c r="I40" s="173">
        <v>25.44</v>
      </c>
      <c r="J40" s="147" t="s">
        <v>588</v>
      </c>
      <c r="K40" s="147" t="s">
        <v>75</v>
      </c>
      <c r="L40" s="147" t="s">
        <v>75</v>
      </c>
      <c r="M40" s="147">
        <v>500</v>
      </c>
      <c r="N40" s="147">
        <v>48</v>
      </c>
      <c r="O40" s="147">
        <v>5</v>
      </c>
      <c r="P40" s="147">
        <v>240</v>
      </c>
      <c r="Q40" s="147">
        <v>0</v>
      </c>
      <c r="R40" s="147">
        <v>0</v>
      </c>
      <c r="S40" s="98">
        <v>0</v>
      </c>
    </row>
    <row r="41" spans="1:19">
      <c r="A41" s="147">
        <v>1</v>
      </c>
      <c r="B41" t="s">
        <v>571</v>
      </c>
      <c r="C41" s="147">
        <v>670.14</v>
      </c>
      <c r="D41" s="147">
        <v>804.16800000000001</v>
      </c>
      <c r="E41" s="147">
        <v>938.19600000000003</v>
      </c>
      <c r="F41" s="147">
        <v>1072.2240000000002</v>
      </c>
      <c r="G41" s="147">
        <v>240</v>
      </c>
      <c r="H41" s="175">
        <v>430.62</v>
      </c>
      <c r="I41" s="173">
        <v>65.7</v>
      </c>
      <c r="J41" s="147" t="s">
        <v>587</v>
      </c>
      <c r="K41" s="147" t="s">
        <v>572</v>
      </c>
      <c r="L41" s="147" t="s">
        <v>572</v>
      </c>
      <c r="M41" s="147">
        <v>300</v>
      </c>
      <c r="N41" s="147">
        <v>48</v>
      </c>
      <c r="O41" s="147">
        <v>5</v>
      </c>
      <c r="P41" s="147">
        <v>240</v>
      </c>
      <c r="Q41" s="147">
        <v>0</v>
      </c>
      <c r="R41" s="147">
        <v>0</v>
      </c>
      <c r="S41" s="98">
        <v>0</v>
      </c>
    </row>
    <row r="42" spans="1:19">
      <c r="A42" s="147">
        <v>1</v>
      </c>
      <c r="B42" t="s">
        <v>224</v>
      </c>
      <c r="C42" s="147">
        <v>128.28016</v>
      </c>
      <c r="D42" s="147">
        <v>153.93619200000001</v>
      </c>
      <c r="E42" s="147">
        <v>179.59222399999999</v>
      </c>
      <c r="F42" s="147">
        <v>205.248256</v>
      </c>
      <c r="G42" s="147">
        <v>40</v>
      </c>
      <c r="H42" s="175">
        <v>273.33</v>
      </c>
      <c r="I42" s="173">
        <v>11.988799999999999</v>
      </c>
      <c r="J42" s="147" t="s">
        <v>587</v>
      </c>
      <c r="K42" s="147" t="s">
        <v>581</v>
      </c>
      <c r="L42" s="147" t="s">
        <v>224</v>
      </c>
      <c r="M42" s="147">
        <v>200</v>
      </c>
      <c r="N42" s="147">
        <v>20</v>
      </c>
      <c r="O42" s="147">
        <v>2</v>
      </c>
      <c r="P42" s="147">
        <v>40</v>
      </c>
      <c r="Q42" s="147">
        <v>0</v>
      </c>
      <c r="R42" s="147">
        <v>0</v>
      </c>
      <c r="S42" s="98">
        <v>0</v>
      </c>
    </row>
    <row r="43" spans="1:19">
      <c r="A43" s="147">
        <v>1</v>
      </c>
      <c r="B43" t="s">
        <v>139</v>
      </c>
      <c r="C43" s="147">
        <v>58.386000000000003</v>
      </c>
      <c r="D43" s="147">
        <v>70.063200000000009</v>
      </c>
      <c r="E43" s="147">
        <v>81.740400000000008</v>
      </c>
      <c r="F43" s="147">
        <v>93.417600000000007</v>
      </c>
      <c r="G43" s="147">
        <v>40</v>
      </c>
      <c r="H43" s="175">
        <v>164</v>
      </c>
      <c r="I43" s="173">
        <v>11.677200000000001</v>
      </c>
      <c r="J43" s="147" t="s">
        <v>587</v>
      </c>
      <c r="K43" s="147" t="s">
        <v>100</v>
      </c>
      <c r="L43" s="147" t="s">
        <v>100</v>
      </c>
      <c r="M43" s="147">
        <v>100</v>
      </c>
      <c r="N43" s="147">
        <v>20</v>
      </c>
      <c r="O43" s="147">
        <v>2</v>
      </c>
      <c r="P43" s="147">
        <v>40</v>
      </c>
      <c r="Q43" s="147">
        <v>0</v>
      </c>
      <c r="R43" s="147">
        <v>0</v>
      </c>
      <c r="S43" s="98">
        <v>0</v>
      </c>
    </row>
    <row r="44" spans="1:19">
      <c r="A44" s="147">
        <v>1</v>
      </c>
      <c r="B44" t="s">
        <v>576</v>
      </c>
      <c r="C44" s="147">
        <v>58.386000000000003</v>
      </c>
      <c r="D44" s="147">
        <v>70.063200000000009</v>
      </c>
      <c r="E44" s="147">
        <v>81.740400000000008</v>
      </c>
      <c r="F44" s="147">
        <v>93.417600000000007</v>
      </c>
      <c r="G44" s="147">
        <v>40</v>
      </c>
      <c r="H44" s="175">
        <v>170</v>
      </c>
      <c r="I44" s="173">
        <v>11.677200000000001</v>
      </c>
      <c r="J44" s="147" t="s">
        <v>587</v>
      </c>
      <c r="K44" s="147" t="s">
        <v>100</v>
      </c>
      <c r="L44" s="147" t="s">
        <v>100</v>
      </c>
      <c r="M44" s="147">
        <v>100</v>
      </c>
      <c r="N44" s="147">
        <v>20</v>
      </c>
      <c r="O44" s="147">
        <v>2</v>
      </c>
      <c r="P44" s="147">
        <v>40</v>
      </c>
      <c r="Q44" s="147">
        <v>0</v>
      </c>
      <c r="R44" s="147">
        <v>0</v>
      </c>
      <c r="S44" s="98">
        <v>0</v>
      </c>
    </row>
    <row r="45" spans="1:19">
      <c r="A45" s="147">
        <v>1</v>
      </c>
      <c r="B45" t="s">
        <v>118</v>
      </c>
      <c r="C45" s="147">
        <v>126.52199999999999</v>
      </c>
      <c r="D45" s="147">
        <v>151.82640000000001</v>
      </c>
      <c r="E45" s="147">
        <v>177.13079999999999</v>
      </c>
      <c r="F45" s="147">
        <v>202.43519999999998</v>
      </c>
      <c r="G45" s="147">
        <v>96</v>
      </c>
      <c r="H45" s="175">
        <v>400</v>
      </c>
      <c r="I45" s="173">
        <v>17.82</v>
      </c>
      <c r="J45" s="147" t="s">
        <v>587</v>
      </c>
      <c r="K45" s="147" t="s">
        <v>54</v>
      </c>
      <c r="L45" s="147" t="s">
        <v>54</v>
      </c>
      <c r="M45" s="147">
        <v>100</v>
      </c>
      <c r="N45" s="147">
        <v>48</v>
      </c>
      <c r="O45" s="147">
        <v>2</v>
      </c>
      <c r="P45" s="147">
        <v>96</v>
      </c>
      <c r="Q45" s="147">
        <v>0</v>
      </c>
      <c r="R45" s="147">
        <v>0</v>
      </c>
      <c r="S45" s="98">
        <v>0</v>
      </c>
    </row>
    <row r="46" spans="1:19">
      <c r="A46" s="147">
        <v>1</v>
      </c>
      <c r="B46" t="s">
        <v>119</v>
      </c>
      <c r="C46" s="147">
        <v>88.508599999999987</v>
      </c>
      <c r="D46" s="147">
        <v>106.21032</v>
      </c>
      <c r="E46" s="147">
        <v>123.91203999999999</v>
      </c>
      <c r="F46" s="147">
        <v>141.61375999999998</v>
      </c>
      <c r="G46" s="147">
        <v>192</v>
      </c>
      <c r="H46" s="175">
        <v>430</v>
      </c>
      <c r="I46" s="173">
        <v>12.465999999999999</v>
      </c>
      <c r="J46" s="147" t="s">
        <v>586</v>
      </c>
      <c r="K46" s="147" t="s">
        <v>54</v>
      </c>
      <c r="L46" s="147" t="s">
        <v>54</v>
      </c>
      <c r="M46" s="147">
        <v>100</v>
      </c>
      <c r="N46" s="147">
        <v>48</v>
      </c>
      <c r="O46" s="147">
        <v>4</v>
      </c>
      <c r="P46" s="147">
        <v>192</v>
      </c>
      <c r="Q46" s="147">
        <v>0</v>
      </c>
      <c r="R46" s="147">
        <v>0</v>
      </c>
      <c r="S46" s="98">
        <v>0</v>
      </c>
    </row>
    <row r="47" spans="1:19">
      <c r="A47" s="147">
        <v>1</v>
      </c>
      <c r="B47" t="s">
        <v>578</v>
      </c>
      <c r="C47" s="147">
        <v>62.33</v>
      </c>
      <c r="D47" s="147">
        <v>74.795999999999992</v>
      </c>
      <c r="E47" s="147">
        <v>87.262</v>
      </c>
      <c r="F47" s="147">
        <v>99.727999999999994</v>
      </c>
      <c r="G47" s="147">
        <v>40</v>
      </c>
      <c r="H47" s="175">
        <v>398</v>
      </c>
      <c r="I47" s="173">
        <v>12.465999999999999</v>
      </c>
      <c r="J47" s="147" t="s">
        <v>587</v>
      </c>
      <c r="K47" s="147" t="s">
        <v>28</v>
      </c>
      <c r="L47" s="147" t="s">
        <v>28</v>
      </c>
      <c r="M47" s="147">
        <v>100</v>
      </c>
      <c r="N47" s="147">
        <v>20</v>
      </c>
      <c r="O47" s="147">
        <v>2</v>
      </c>
      <c r="P47" s="147">
        <v>40</v>
      </c>
      <c r="Q47" s="147">
        <v>0</v>
      </c>
      <c r="R47" s="147">
        <v>0</v>
      </c>
      <c r="S47" s="98">
        <v>0</v>
      </c>
    </row>
    <row r="48" spans="1:19">
      <c r="A48" s="147">
        <v>1</v>
      </c>
      <c r="B48" t="s">
        <v>130</v>
      </c>
      <c r="C48" s="147">
        <v>25</v>
      </c>
      <c r="D48" s="147">
        <v>30</v>
      </c>
      <c r="E48" s="147">
        <v>35</v>
      </c>
      <c r="F48" s="147">
        <v>40</v>
      </c>
      <c r="G48" s="147">
        <v>0</v>
      </c>
      <c r="H48" s="175">
        <v>777.5</v>
      </c>
      <c r="I48" s="173">
        <v>5</v>
      </c>
      <c r="J48" s="147" t="s">
        <v>587</v>
      </c>
      <c r="K48" s="147" t="s">
        <v>28</v>
      </c>
      <c r="L48" s="147" t="s">
        <v>28</v>
      </c>
      <c r="M48" s="147">
        <v>100</v>
      </c>
      <c r="P48" s="147">
        <v>0</v>
      </c>
      <c r="S48" s="98">
        <v>0</v>
      </c>
    </row>
    <row r="49" spans="1:19">
      <c r="A49" s="147">
        <v>1</v>
      </c>
      <c r="B49" t="s">
        <v>580</v>
      </c>
      <c r="C49" s="147">
        <v>62.33</v>
      </c>
      <c r="D49" s="147">
        <v>74.795999999999992</v>
      </c>
      <c r="E49" s="147">
        <v>87.262</v>
      </c>
      <c r="F49" s="147">
        <v>99.727999999999994</v>
      </c>
      <c r="G49" s="147">
        <v>40</v>
      </c>
      <c r="H49" s="175">
        <v>231.17</v>
      </c>
      <c r="I49" s="173">
        <v>12.465999999999999</v>
      </c>
      <c r="J49" s="147" t="s">
        <v>587</v>
      </c>
      <c r="K49" s="147" t="s">
        <v>28</v>
      </c>
      <c r="L49" s="147" t="s">
        <v>28</v>
      </c>
      <c r="M49" s="147">
        <v>100</v>
      </c>
      <c r="N49" s="147">
        <v>20</v>
      </c>
      <c r="O49" s="147">
        <v>2</v>
      </c>
      <c r="P49" s="147">
        <v>40</v>
      </c>
      <c r="Q49" s="147">
        <v>0</v>
      </c>
      <c r="R49" s="147">
        <v>0</v>
      </c>
      <c r="S49" s="98">
        <v>0</v>
      </c>
    </row>
    <row r="50" spans="1:19">
      <c r="A50" s="147">
        <v>1</v>
      </c>
      <c r="B50" t="s">
        <v>318</v>
      </c>
      <c r="C50" s="147">
        <v>118.71199999999999</v>
      </c>
      <c r="D50" s="147">
        <v>142.45439999999999</v>
      </c>
      <c r="E50" s="147">
        <v>166.19679999999997</v>
      </c>
      <c r="F50" s="147">
        <v>189.93919999999997</v>
      </c>
      <c r="G50" s="147">
        <v>96</v>
      </c>
      <c r="H50" s="175">
        <v>305</v>
      </c>
      <c r="I50" s="173">
        <v>16.72</v>
      </c>
      <c r="J50" s="147" t="s">
        <v>587</v>
      </c>
      <c r="K50" s="147" t="s">
        <v>54</v>
      </c>
      <c r="L50" s="147" t="s">
        <v>54</v>
      </c>
      <c r="M50" s="147">
        <v>100</v>
      </c>
      <c r="N50" s="147">
        <v>48</v>
      </c>
      <c r="O50" s="147">
        <v>2</v>
      </c>
      <c r="P50" s="147">
        <v>96</v>
      </c>
      <c r="Q50" s="147">
        <v>0</v>
      </c>
      <c r="R50" s="147">
        <v>0</v>
      </c>
      <c r="S50" s="98">
        <v>0</v>
      </c>
    </row>
    <row r="51" spans="1:19">
      <c r="A51" s="147">
        <v>1</v>
      </c>
      <c r="B51" t="s">
        <v>53</v>
      </c>
      <c r="C51" s="147">
        <v>74.795999999999992</v>
      </c>
      <c r="D51" s="147">
        <v>89.755200000000002</v>
      </c>
      <c r="E51" s="147">
        <v>104.7144</v>
      </c>
      <c r="F51" s="147">
        <v>119.67359999999999</v>
      </c>
      <c r="G51" s="147">
        <v>672</v>
      </c>
      <c r="H51" s="175">
        <v>288.45999999999998</v>
      </c>
      <c r="I51" s="173">
        <v>12.465999999999999</v>
      </c>
      <c r="J51" s="147" t="s">
        <v>586</v>
      </c>
      <c r="K51" s="147" t="s">
        <v>44</v>
      </c>
      <c r="L51" s="147" t="s">
        <v>44</v>
      </c>
      <c r="M51" s="147">
        <v>200</v>
      </c>
      <c r="N51" s="147">
        <v>48</v>
      </c>
      <c r="O51" s="147">
        <v>14</v>
      </c>
      <c r="P51" s="147">
        <v>672</v>
      </c>
      <c r="Q51" s="147">
        <v>0</v>
      </c>
      <c r="R51" s="147">
        <v>0</v>
      </c>
      <c r="S51" s="98">
        <v>0</v>
      </c>
    </row>
    <row r="52" spans="1:19">
      <c r="A52" s="147">
        <v>1</v>
      </c>
      <c r="B52" t="s">
        <v>578</v>
      </c>
      <c r="C52" s="147">
        <v>25</v>
      </c>
      <c r="D52" s="147">
        <v>30</v>
      </c>
      <c r="E52" s="147">
        <v>35</v>
      </c>
      <c r="F52" s="147">
        <v>40</v>
      </c>
      <c r="G52" s="147">
        <v>40</v>
      </c>
      <c r="H52" s="175">
        <v>398</v>
      </c>
      <c r="I52" s="173">
        <v>5</v>
      </c>
      <c r="J52" s="147">
        <v>0</v>
      </c>
      <c r="K52" s="147" t="s">
        <v>28</v>
      </c>
      <c r="L52" s="147" t="s">
        <v>28</v>
      </c>
      <c r="M52" s="147">
        <v>100</v>
      </c>
      <c r="N52" s="147">
        <v>20</v>
      </c>
      <c r="O52" s="147">
        <v>2</v>
      </c>
      <c r="P52" s="147">
        <v>40</v>
      </c>
      <c r="Q52" s="147">
        <v>0</v>
      </c>
      <c r="R52" s="147">
        <v>0</v>
      </c>
      <c r="S52" s="98">
        <v>0</v>
      </c>
    </row>
    <row r="53" spans="1:19">
      <c r="A53" s="147">
        <v>1</v>
      </c>
      <c r="B53" t="s">
        <v>130</v>
      </c>
      <c r="C53" s="147">
        <v>62.33</v>
      </c>
      <c r="D53" s="147">
        <v>74.795999999999992</v>
      </c>
      <c r="E53" s="147">
        <v>87.262</v>
      </c>
      <c r="F53" s="147">
        <v>99.727999999999994</v>
      </c>
      <c r="G53" s="147">
        <v>0</v>
      </c>
      <c r="H53" s="175">
        <v>777.5</v>
      </c>
      <c r="I53" s="173">
        <v>12.465999999999999</v>
      </c>
      <c r="J53" s="147" t="s">
        <v>587</v>
      </c>
      <c r="K53" s="147" t="s">
        <v>28</v>
      </c>
      <c r="L53" s="147" t="s">
        <v>28</v>
      </c>
      <c r="M53" s="147">
        <v>100</v>
      </c>
      <c r="P53" s="147">
        <v>0</v>
      </c>
      <c r="S53" s="98">
        <v>0</v>
      </c>
    </row>
    <row r="54" spans="1:19">
      <c r="A54" s="147">
        <v>1</v>
      </c>
      <c r="B54" t="s">
        <v>580</v>
      </c>
      <c r="C54" s="147">
        <v>83.6</v>
      </c>
      <c r="D54" s="147">
        <v>100.32</v>
      </c>
      <c r="E54" s="147">
        <v>117.03999999999999</v>
      </c>
      <c r="F54" s="147">
        <v>133.76</v>
      </c>
      <c r="G54" s="147">
        <v>40</v>
      </c>
      <c r="H54" s="175">
        <v>231.17</v>
      </c>
      <c r="I54" s="173">
        <v>16.72</v>
      </c>
      <c r="J54" s="147" t="s">
        <v>587</v>
      </c>
      <c r="K54" s="147" t="s">
        <v>28</v>
      </c>
      <c r="L54" s="147" t="s">
        <v>28</v>
      </c>
      <c r="M54" s="147">
        <v>100</v>
      </c>
      <c r="N54" s="147">
        <v>20</v>
      </c>
      <c r="O54" s="147">
        <v>2</v>
      </c>
      <c r="P54" s="147">
        <v>40</v>
      </c>
      <c r="Q54" s="147">
        <v>0</v>
      </c>
      <c r="R54" s="147">
        <v>0</v>
      </c>
      <c r="S54" s="98">
        <v>0</v>
      </c>
    </row>
    <row r="55" spans="1:19">
      <c r="A55" s="147">
        <v>1</v>
      </c>
      <c r="B55" t="s">
        <v>229</v>
      </c>
      <c r="C55" s="147">
        <v>0</v>
      </c>
      <c r="D55" s="147">
        <v>0</v>
      </c>
      <c r="E55" s="147">
        <v>0</v>
      </c>
      <c r="F55" s="147">
        <v>0</v>
      </c>
      <c r="G55" s="147">
        <v>144</v>
      </c>
      <c r="H55" s="175">
        <v>392.5</v>
      </c>
      <c r="J55" s="147" t="s">
        <v>586</v>
      </c>
      <c r="K55" s="147" t="s">
        <v>54</v>
      </c>
      <c r="L55" s="147" t="s">
        <v>54</v>
      </c>
      <c r="M55" s="147">
        <v>100</v>
      </c>
      <c r="N55" s="147">
        <v>48</v>
      </c>
      <c r="O55" s="147">
        <v>3</v>
      </c>
      <c r="P55" s="147">
        <v>144</v>
      </c>
      <c r="Q55" s="147">
        <v>0</v>
      </c>
      <c r="R55" s="147">
        <v>0</v>
      </c>
      <c r="S55" s="98">
        <v>0</v>
      </c>
    </row>
    <row r="56" spans="1:19">
      <c r="A56" s="147">
        <v>2</v>
      </c>
      <c r="B56" t="s">
        <v>150</v>
      </c>
      <c r="C56" s="147">
        <v>297.5</v>
      </c>
      <c r="D56" s="147">
        <v>357</v>
      </c>
      <c r="E56" s="147">
        <v>416.5</v>
      </c>
      <c r="F56" s="147">
        <v>476</v>
      </c>
      <c r="G56" s="147">
        <v>192</v>
      </c>
      <c r="H56" s="175">
        <v>356</v>
      </c>
      <c r="I56" s="173">
        <v>25</v>
      </c>
      <c r="J56" s="147" t="s">
        <v>588</v>
      </c>
      <c r="K56" s="147" t="s">
        <v>75</v>
      </c>
      <c r="L56" s="147" t="s">
        <v>75</v>
      </c>
      <c r="M56" s="147">
        <v>500</v>
      </c>
      <c r="N56" s="147">
        <v>48</v>
      </c>
      <c r="O56" s="147">
        <v>4</v>
      </c>
      <c r="P56" s="147">
        <v>192</v>
      </c>
      <c r="Q56" s="147">
        <v>0</v>
      </c>
      <c r="R56" s="147">
        <v>0</v>
      </c>
      <c r="S56" s="98">
        <v>0</v>
      </c>
    </row>
    <row r="57" spans="1:19">
      <c r="A57" s="147">
        <v>2</v>
      </c>
      <c r="B57" t="s">
        <v>156</v>
      </c>
      <c r="C57" s="147">
        <v>116.35939</v>
      </c>
      <c r="D57" s="147">
        <v>139.63126800000001</v>
      </c>
      <c r="E57" s="147">
        <v>162.90314599999999</v>
      </c>
      <c r="F57" s="147">
        <v>186.17502400000001</v>
      </c>
      <c r="G57" s="147">
        <v>96</v>
      </c>
      <c r="H57" s="175">
        <v>345</v>
      </c>
      <c r="I57" s="173">
        <v>9.7781000000000002</v>
      </c>
      <c r="J57" s="147" t="s">
        <v>588</v>
      </c>
      <c r="K57" s="147" t="s">
        <v>75</v>
      </c>
      <c r="L57" s="177" t="s">
        <v>75</v>
      </c>
      <c r="M57" s="147">
        <v>500</v>
      </c>
      <c r="N57" s="147">
        <v>48</v>
      </c>
      <c r="O57" s="147">
        <v>2</v>
      </c>
      <c r="P57" s="147">
        <v>96</v>
      </c>
      <c r="Q57" s="147">
        <v>0</v>
      </c>
      <c r="R57" s="147">
        <v>0</v>
      </c>
      <c r="S57" s="98">
        <v>0</v>
      </c>
    </row>
    <row r="58" spans="1:19">
      <c r="A58" s="147">
        <v>2</v>
      </c>
      <c r="B58" t="s">
        <v>159</v>
      </c>
      <c r="C58" s="147">
        <v>184.21200000000002</v>
      </c>
      <c r="D58" s="147">
        <v>221.05439999999999</v>
      </c>
      <c r="E58" s="147">
        <v>257.89679999999998</v>
      </c>
      <c r="F58" s="147">
        <v>294.73919999999998</v>
      </c>
      <c r="G58" s="147">
        <v>192</v>
      </c>
      <c r="H58" s="175">
        <v>464</v>
      </c>
      <c r="I58" s="173">
        <v>15.48</v>
      </c>
      <c r="J58" s="147" t="s">
        <v>588</v>
      </c>
      <c r="K58" s="147" t="s">
        <v>75</v>
      </c>
      <c r="L58" s="147" t="s">
        <v>75</v>
      </c>
      <c r="M58" s="147">
        <v>500</v>
      </c>
      <c r="N58" s="147">
        <v>48</v>
      </c>
      <c r="O58" s="147">
        <v>4</v>
      </c>
      <c r="P58" s="147">
        <v>192</v>
      </c>
      <c r="Q58" s="147">
        <v>0</v>
      </c>
      <c r="R58" s="147">
        <v>0</v>
      </c>
      <c r="S58" s="98">
        <v>0</v>
      </c>
    </row>
    <row r="59" spans="1:19">
      <c r="A59" s="296">
        <v>2</v>
      </c>
      <c r="B59" s="295" t="s">
        <v>160</v>
      </c>
      <c r="C59" s="296">
        <v>874.41200000000003</v>
      </c>
      <c r="D59" s="296">
        <v>1049.2944</v>
      </c>
      <c r="E59" s="296">
        <v>1224.1768000000002</v>
      </c>
      <c r="F59" s="296">
        <v>1399.0591999999999</v>
      </c>
      <c r="G59" s="147">
        <v>548</v>
      </c>
      <c r="H59" s="296">
        <v>438</v>
      </c>
      <c r="I59" s="296">
        <v>73.48</v>
      </c>
      <c r="J59" s="296" t="s">
        <v>588</v>
      </c>
      <c r="K59" s="296" t="s">
        <v>75</v>
      </c>
      <c r="L59" s="296" t="s">
        <v>75</v>
      </c>
      <c r="M59" s="147">
        <v>500</v>
      </c>
      <c r="N59" s="147">
        <v>48</v>
      </c>
      <c r="O59" s="147">
        <v>11</v>
      </c>
      <c r="P59" s="147">
        <v>528</v>
      </c>
      <c r="Q59" s="147">
        <v>0</v>
      </c>
      <c r="R59" s="147">
        <v>0</v>
      </c>
      <c r="S59" s="98">
        <v>0</v>
      </c>
    </row>
    <row r="60" spans="1:19">
      <c r="A60" s="296"/>
      <c r="B60" s="295"/>
      <c r="C60" s="296" t="e">
        <v>#N/A</v>
      </c>
      <c r="D60" s="296" t="e">
        <v>#N/A</v>
      </c>
      <c r="E60" s="296" t="e">
        <v>#N/A</v>
      </c>
      <c r="F60" s="296" t="e">
        <v>#N/A</v>
      </c>
      <c r="G60" s="147">
        <v>20</v>
      </c>
      <c r="H60" s="296"/>
      <c r="I60" s="296">
        <v>0</v>
      </c>
      <c r="J60" s="296"/>
      <c r="K60" s="296"/>
      <c r="L60" s="296"/>
      <c r="M60" s="147" t="e">
        <v>#N/A</v>
      </c>
      <c r="N60" s="147">
        <v>20</v>
      </c>
      <c r="O60" s="147">
        <v>1</v>
      </c>
      <c r="P60" s="147">
        <v>20</v>
      </c>
      <c r="Q60" s="147">
        <v>0</v>
      </c>
      <c r="R60" s="147">
        <v>0</v>
      </c>
      <c r="S60" s="98">
        <v>0</v>
      </c>
    </row>
    <row r="61" spans="1:19">
      <c r="A61" s="147">
        <v>2</v>
      </c>
      <c r="B61" t="s">
        <v>163</v>
      </c>
      <c r="C61" s="147">
        <v>213.94296</v>
      </c>
      <c r="D61" s="147">
        <v>256.73155200000002</v>
      </c>
      <c r="E61" s="147">
        <v>299.52014400000002</v>
      </c>
      <c r="F61" s="147">
        <v>342.30873600000001</v>
      </c>
      <c r="G61" s="147">
        <v>192</v>
      </c>
      <c r="H61" s="175">
        <v>503</v>
      </c>
      <c r="I61" s="173">
        <v>17.978400000000001</v>
      </c>
      <c r="J61" s="147" t="s">
        <v>587</v>
      </c>
      <c r="K61" s="147" t="s">
        <v>75</v>
      </c>
      <c r="L61" s="147" t="s">
        <v>75</v>
      </c>
      <c r="M61" s="147">
        <v>500</v>
      </c>
      <c r="N61" s="147">
        <v>48</v>
      </c>
      <c r="O61" s="147">
        <v>4</v>
      </c>
      <c r="P61" s="147">
        <v>192</v>
      </c>
      <c r="Q61" s="147">
        <v>0</v>
      </c>
      <c r="R61" s="147">
        <v>0</v>
      </c>
      <c r="S61" s="98">
        <v>0</v>
      </c>
    </row>
    <row r="62" spans="1:19">
      <c r="A62" s="147">
        <v>2</v>
      </c>
      <c r="B62" t="s">
        <v>165</v>
      </c>
      <c r="C62" s="147">
        <v>9.5</v>
      </c>
      <c r="D62" s="147">
        <v>11.399999999999999</v>
      </c>
      <c r="E62" s="147">
        <v>13.299999999999999</v>
      </c>
      <c r="F62" s="147">
        <v>15.2</v>
      </c>
      <c r="G62" s="147">
        <v>20</v>
      </c>
      <c r="H62" s="175">
        <v>260</v>
      </c>
      <c r="I62" s="173">
        <v>1.9</v>
      </c>
      <c r="J62" s="147" t="s">
        <v>586</v>
      </c>
      <c r="K62" s="147" t="s">
        <v>28</v>
      </c>
      <c r="L62" s="147" t="s">
        <v>28</v>
      </c>
      <c r="M62" s="147">
        <v>100</v>
      </c>
      <c r="N62" s="147">
        <v>20</v>
      </c>
      <c r="O62" s="147">
        <v>1</v>
      </c>
      <c r="P62" s="147">
        <v>20</v>
      </c>
      <c r="Q62" s="147">
        <v>0</v>
      </c>
      <c r="R62" s="147">
        <v>0</v>
      </c>
      <c r="S62" s="98">
        <v>0</v>
      </c>
    </row>
    <row r="63" spans="1:19">
      <c r="A63" s="147">
        <v>2</v>
      </c>
      <c r="B63" t="s">
        <v>168</v>
      </c>
      <c r="C63" s="147">
        <v>214.20000000000002</v>
      </c>
      <c r="D63" s="147">
        <v>257.03999999999996</v>
      </c>
      <c r="E63" s="147">
        <v>299.88</v>
      </c>
      <c r="F63" s="147">
        <v>342.71999999999997</v>
      </c>
      <c r="G63" s="147">
        <v>144</v>
      </c>
      <c r="H63" s="175">
        <v>377</v>
      </c>
      <c r="I63" s="173">
        <v>18</v>
      </c>
      <c r="J63" s="147" t="s">
        <v>588</v>
      </c>
      <c r="K63" s="147" t="s">
        <v>75</v>
      </c>
      <c r="L63" s="147" t="s">
        <v>75</v>
      </c>
      <c r="M63" s="147">
        <v>500</v>
      </c>
      <c r="N63" s="147">
        <v>48</v>
      </c>
      <c r="O63" s="147">
        <v>3</v>
      </c>
      <c r="P63" s="147">
        <v>144</v>
      </c>
      <c r="Q63" s="147">
        <v>0</v>
      </c>
      <c r="R63" s="147">
        <v>0</v>
      </c>
      <c r="S63" s="98">
        <v>0</v>
      </c>
    </row>
    <row r="64" spans="1:19">
      <c r="A64" s="147">
        <v>2</v>
      </c>
      <c r="B64" t="s">
        <v>170</v>
      </c>
      <c r="C64" s="147">
        <v>9.5</v>
      </c>
      <c r="D64" s="147">
        <v>11.399999999999999</v>
      </c>
      <c r="E64" s="147">
        <v>13.299999999999999</v>
      </c>
      <c r="F64" s="147">
        <v>15.2</v>
      </c>
      <c r="G64" s="147">
        <v>20</v>
      </c>
      <c r="H64" s="175">
        <v>310</v>
      </c>
      <c r="I64" s="173">
        <v>1.9</v>
      </c>
      <c r="J64" s="147" t="s">
        <v>586</v>
      </c>
      <c r="K64" s="147" t="s">
        <v>28</v>
      </c>
      <c r="L64" s="147" t="s">
        <v>28</v>
      </c>
      <c r="M64" s="147">
        <v>100</v>
      </c>
      <c r="N64" s="147">
        <v>20</v>
      </c>
      <c r="O64" s="147">
        <v>1</v>
      </c>
      <c r="P64" s="147">
        <v>20</v>
      </c>
      <c r="Q64" s="147">
        <v>0</v>
      </c>
      <c r="R64" s="147">
        <v>0</v>
      </c>
      <c r="S64" s="98">
        <v>0</v>
      </c>
    </row>
    <row r="65" spans="1:19">
      <c r="A65" s="147">
        <v>2</v>
      </c>
      <c r="B65" t="s">
        <v>171</v>
      </c>
      <c r="C65" s="147">
        <v>181.24800000000002</v>
      </c>
      <c r="D65" s="147">
        <v>217.49760000000001</v>
      </c>
      <c r="E65" s="147">
        <v>253.74720000000002</v>
      </c>
      <c r="F65" s="147">
        <v>289.99680000000001</v>
      </c>
      <c r="G65" s="147">
        <v>384</v>
      </c>
      <c r="H65" s="175">
        <v>461</v>
      </c>
      <c r="I65" s="173">
        <v>30.208000000000002</v>
      </c>
      <c r="J65" s="147" t="s">
        <v>586</v>
      </c>
      <c r="K65" s="147" t="s">
        <v>44</v>
      </c>
      <c r="L65" s="147" t="s">
        <v>44</v>
      </c>
      <c r="M65" s="147">
        <v>200</v>
      </c>
      <c r="N65" s="147">
        <v>48</v>
      </c>
      <c r="O65" s="147">
        <v>8</v>
      </c>
      <c r="P65" s="147">
        <v>384</v>
      </c>
      <c r="Q65" s="147">
        <v>0</v>
      </c>
      <c r="R65" s="147">
        <v>0</v>
      </c>
      <c r="S65" s="98">
        <v>0</v>
      </c>
    </row>
    <row r="66" spans="1:19">
      <c r="A66" s="147">
        <v>2</v>
      </c>
      <c r="B66" t="s">
        <v>173</v>
      </c>
      <c r="C66" s="147">
        <v>766.36000000000013</v>
      </c>
      <c r="D66" s="147">
        <v>919.63200000000006</v>
      </c>
      <c r="E66" s="147">
        <v>1072.904</v>
      </c>
      <c r="F66" s="147">
        <v>1226.1760000000002</v>
      </c>
      <c r="G66" s="147">
        <v>432</v>
      </c>
      <c r="H66" s="175">
        <v>395</v>
      </c>
      <c r="I66" s="173">
        <v>64.400000000000006</v>
      </c>
      <c r="J66" s="147" t="s">
        <v>588</v>
      </c>
      <c r="K66" s="147" t="s">
        <v>75</v>
      </c>
      <c r="L66" s="147" t="s">
        <v>75</v>
      </c>
      <c r="M66" s="147">
        <v>500</v>
      </c>
      <c r="N66" s="147">
        <v>48</v>
      </c>
      <c r="O66" s="147">
        <v>9</v>
      </c>
      <c r="P66" s="147">
        <v>432</v>
      </c>
      <c r="Q66" s="147">
        <v>0</v>
      </c>
      <c r="R66" s="147">
        <v>0</v>
      </c>
      <c r="S66" s="98">
        <v>0</v>
      </c>
    </row>
    <row r="67" spans="1:19">
      <c r="A67" s="147">
        <v>2</v>
      </c>
      <c r="B67" t="s">
        <v>175</v>
      </c>
      <c r="C67" s="147">
        <v>214.20000000000002</v>
      </c>
      <c r="D67" s="147">
        <v>257.03999999999996</v>
      </c>
      <c r="E67" s="147">
        <v>299.88</v>
      </c>
      <c r="F67" s="147">
        <v>342.71999999999997</v>
      </c>
      <c r="G67" s="147">
        <v>144</v>
      </c>
      <c r="H67" s="175">
        <v>428</v>
      </c>
      <c r="I67" s="173">
        <v>18</v>
      </c>
      <c r="J67" s="147" t="s">
        <v>588</v>
      </c>
      <c r="K67" s="147" t="s">
        <v>75</v>
      </c>
      <c r="L67" s="147" t="s">
        <v>75</v>
      </c>
      <c r="M67" s="147">
        <v>500</v>
      </c>
      <c r="N67" s="147">
        <v>48</v>
      </c>
      <c r="O67" s="147">
        <v>3</v>
      </c>
      <c r="P67" s="147">
        <v>144</v>
      </c>
      <c r="Q67" s="147">
        <v>0</v>
      </c>
      <c r="R67" s="147">
        <v>0</v>
      </c>
      <c r="S67" s="98">
        <v>0</v>
      </c>
    </row>
    <row r="68" spans="1:19">
      <c r="A68" s="147">
        <v>2</v>
      </c>
      <c r="B68" t="s">
        <v>176</v>
      </c>
      <c r="C68" s="147">
        <v>9.5</v>
      </c>
      <c r="D68" s="147">
        <v>11.399999999999999</v>
      </c>
      <c r="E68" s="147">
        <v>13.299999999999999</v>
      </c>
      <c r="F68" s="147">
        <v>15.2</v>
      </c>
      <c r="G68" s="147">
        <v>20</v>
      </c>
      <c r="H68" s="175">
        <v>255</v>
      </c>
      <c r="I68" s="173">
        <v>1.9</v>
      </c>
      <c r="J68" s="147" t="s">
        <v>586</v>
      </c>
      <c r="K68" s="147" t="s">
        <v>28</v>
      </c>
      <c r="L68" s="147" t="s">
        <v>28</v>
      </c>
      <c r="M68" s="147">
        <v>100</v>
      </c>
      <c r="N68" s="147">
        <v>20</v>
      </c>
      <c r="O68" s="147">
        <v>1</v>
      </c>
      <c r="P68" s="147">
        <v>20</v>
      </c>
      <c r="Q68" s="147">
        <v>0</v>
      </c>
      <c r="R68" s="147">
        <v>0</v>
      </c>
      <c r="S68" s="98">
        <v>0</v>
      </c>
    </row>
    <row r="69" spans="1:19">
      <c r="A69" s="147">
        <v>2</v>
      </c>
      <c r="B69" t="s">
        <v>177</v>
      </c>
      <c r="C69" s="147">
        <v>200.8125</v>
      </c>
      <c r="D69" s="147">
        <v>240.97499999999999</v>
      </c>
      <c r="E69" s="147">
        <v>281.13749999999999</v>
      </c>
      <c r="F69" s="147">
        <v>321.3</v>
      </c>
      <c r="G69" s="147">
        <v>96</v>
      </c>
      <c r="H69" s="175">
        <v>582</v>
      </c>
      <c r="I69" s="173">
        <v>16.875</v>
      </c>
      <c r="J69" s="147" t="s">
        <v>587</v>
      </c>
      <c r="K69" s="147" t="s">
        <v>75</v>
      </c>
      <c r="L69" s="147" t="s">
        <v>75</v>
      </c>
      <c r="M69" s="147">
        <v>500</v>
      </c>
      <c r="N69" s="147">
        <v>48</v>
      </c>
      <c r="O69" s="147">
        <v>2</v>
      </c>
      <c r="P69" s="147">
        <v>96</v>
      </c>
      <c r="Q69" s="147">
        <v>0</v>
      </c>
      <c r="R69" s="147">
        <v>0</v>
      </c>
      <c r="S69" s="98">
        <v>0</v>
      </c>
    </row>
    <row r="70" spans="1:19">
      <c r="A70" s="147">
        <v>2</v>
      </c>
      <c r="B70" t="s">
        <v>179</v>
      </c>
      <c r="C70" s="147">
        <v>9.5</v>
      </c>
      <c r="D70" s="147">
        <v>11.399999999999999</v>
      </c>
      <c r="E70" s="147">
        <v>13.299999999999999</v>
      </c>
      <c r="F70" s="147">
        <v>15.2</v>
      </c>
      <c r="G70" s="147">
        <v>20</v>
      </c>
      <c r="H70" s="175">
        <v>280</v>
      </c>
      <c r="I70" s="173">
        <v>1.9</v>
      </c>
      <c r="J70" s="147" t="s">
        <v>586</v>
      </c>
      <c r="K70" s="147" t="s">
        <v>28</v>
      </c>
      <c r="L70" s="147" t="s">
        <v>28</v>
      </c>
      <c r="M70" s="147">
        <v>100</v>
      </c>
      <c r="N70" s="147">
        <v>20</v>
      </c>
      <c r="O70" s="147">
        <v>1</v>
      </c>
      <c r="P70" s="147">
        <v>20</v>
      </c>
      <c r="Q70" s="147">
        <v>0</v>
      </c>
      <c r="R70" s="147">
        <v>0</v>
      </c>
      <c r="S70" s="98">
        <v>0</v>
      </c>
    </row>
    <row r="71" spans="1:19">
      <c r="A71" s="147">
        <v>2</v>
      </c>
      <c r="B71" t="s">
        <v>180</v>
      </c>
      <c r="C71" s="147">
        <v>297.5</v>
      </c>
      <c r="D71" s="147">
        <v>357</v>
      </c>
      <c r="E71" s="147">
        <v>416.5</v>
      </c>
      <c r="F71" s="147">
        <v>476</v>
      </c>
      <c r="G71" s="147">
        <v>288</v>
      </c>
      <c r="H71" s="175">
        <v>747</v>
      </c>
      <c r="I71" s="173">
        <v>25</v>
      </c>
      <c r="J71" s="147" t="s">
        <v>587</v>
      </c>
      <c r="K71" s="147" t="s">
        <v>75</v>
      </c>
      <c r="L71" s="147" t="s">
        <v>75</v>
      </c>
      <c r="M71" s="147">
        <v>500</v>
      </c>
      <c r="N71" s="147">
        <v>48</v>
      </c>
      <c r="O71" s="147">
        <v>6</v>
      </c>
      <c r="P71" s="147">
        <v>288</v>
      </c>
      <c r="Q71" s="147">
        <v>0</v>
      </c>
      <c r="R71" s="147">
        <v>0</v>
      </c>
      <c r="S71" s="98">
        <v>0</v>
      </c>
    </row>
    <row r="72" spans="1:19">
      <c r="A72" s="147">
        <v>2</v>
      </c>
      <c r="B72" t="s">
        <v>182</v>
      </c>
      <c r="C72" s="147">
        <v>102.459</v>
      </c>
      <c r="D72" s="147">
        <v>122.95079999999999</v>
      </c>
      <c r="E72" s="147">
        <v>143.4426</v>
      </c>
      <c r="F72" s="147">
        <v>163.93439999999998</v>
      </c>
      <c r="G72" s="147">
        <v>96</v>
      </c>
      <c r="H72" s="175">
        <v>313</v>
      </c>
      <c r="I72" s="173">
        <v>8.61</v>
      </c>
      <c r="J72" s="147" t="s">
        <v>588</v>
      </c>
      <c r="K72" s="147" t="s">
        <v>75</v>
      </c>
      <c r="L72" s="147" t="s">
        <v>75</v>
      </c>
      <c r="M72" s="147">
        <v>500</v>
      </c>
      <c r="N72" s="147">
        <v>48</v>
      </c>
      <c r="O72" s="147">
        <v>2</v>
      </c>
      <c r="P72" s="147">
        <v>96</v>
      </c>
      <c r="Q72" s="147">
        <v>0</v>
      </c>
      <c r="R72" s="147">
        <v>0</v>
      </c>
      <c r="S72" s="98">
        <v>0</v>
      </c>
    </row>
    <row r="73" spans="1:19">
      <c r="A73" s="147">
        <v>2</v>
      </c>
      <c r="B73" t="s">
        <v>184</v>
      </c>
      <c r="C73" s="147">
        <v>171.59800000000001</v>
      </c>
      <c r="D73" s="147">
        <v>205.91759999999999</v>
      </c>
      <c r="E73" s="147">
        <v>240.2372</v>
      </c>
      <c r="F73" s="147">
        <v>274.55680000000001</v>
      </c>
      <c r="G73" s="147">
        <v>144</v>
      </c>
      <c r="I73" s="173">
        <v>14.42</v>
      </c>
      <c r="J73" s="147" t="s">
        <v>588</v>
      </c>
      <c r="K73" s="147" t="s">
        <v>75</v>
      </c>
      <c r="L73" s="147" t="s">
        <v>75</v>
      </c>
      <c r="M73" s="147">
        <v>500</v>
      </c>
      <c r="N73" s="147">
        <v>48</v>
      </c>
      <c r="O73" s="147">
        <v>3</v>
      </c>
      <c r="P73" s="147">
        <v>144</v>
      </c>
      <c r="Q73" s="147">
        <v>0</v>
      </c>
      <c r="R73" s="147">
        <v>0</v>
      </c>
      <c r="S73" s="98">
        <v>0</v>
      </c>
    </row>
    <row r="74" spans="1:19">
      <c r="A74" s="147">
        <v>2</v>
      </c>
      <c r="B74" t="s">
        <v>185</v>
      </c>
      <c r="C74" s="147">
        <v>292.74</v>
      </c>
      <c r="D74" s="147">
        <v>351.28800000000001</v>
      </c>
      <c r="E74" s="147">
        <v>409.83600000000001</v>
      </c>
      <c r="F74" s="147">
        <v>468.38400000000001</v>
      </c>
      <c r="G74" s="147">
        <v>288</v>
      </c>
      <c r="H74" s="175">
        <v>531</v>
      </c>
      <c r="I74" s="173">
        <v>24.6</v>
      </c>
      <c r="J74" s="147" t="s">
        <v>587</v>
      </c>
      <c r="K74" s="147" t="s">
        <v>75</v>
      </c>
      <c r="L74" s="147" t="s">
        <v>75</v>
      </c>
      <c r="M74" s="147">
        <v>500</v>
      </c>
      <c r="N74" s="147">
        <v>48</v>
      </c>
      <c r="O74" s="147">
        <v>6</v>
      </c>
      <c r="P74" s="147">
        <v>288</v>
      </c>
      <c r="Q74" s="147">
        <v>0</v>
      </c>
      <c r="R74" s="147">
        <v>0</v>
      </c>
      <c r="S74" s="98">
        <v>0</v>
      </c>
    </row>
    <row r="75" spans="1:19">
      <c r="A75" s="147">
        <v>2</v>
      </c>
      <c r="B75" t="s">
        <v>187</v>
      </c>
      <c r="C75" s="147">
        <v>675.92</v>
      </c>
      <c r="D75" s="147">
        <v>811.10399999999993</v>
      </c>
      <c r="E75" s="147">
        <v>946.28800000000001</v>
      </c>
      <c r="F75" s="147">
        <v>1081.472</v>
      </c>
      <c r="G75" s="147">
        <v>480</v>
      </c>
      <c r="H75" s="175">
        <v>404</v>
      </c>
      <c r="I75" s="173">
        <v>56.8</v>
      </c>
      <c r="J75" s="147" t="s">
        <v>588</v>
      </c>
      <c r="K75" s="147" t="s">
        <v>75</v>
      </c>
      <c r="L75" s="147" t="s">
        <v>75</v>
      </c>
      <c r="M75" s="147">
        <v>500</v>
      </c>
      <c r="N75" s="147">
        <v>48</v>
      </c>
      <c r="O75" s="147">
        <v>10</v>
      </c>
      <c r="P75" s="147">
        <v>480</v>
      </c>
      <c r="Q75" s="147">
        <v>0</v>
      </c>
      <c r="R75" s="147">
        <v>0</v>
      </c>
      <c r="S75" s="98">
        <v>0</v>
      </c>
    </row>
    <row r="76" spans="1:19">
      <c r="A76" s="147">
        <v>2</v>
      </c>
      <c r="B76" t="s">
        <v>189</v>
      </c>
      <c r="C76" s="147">
        <v>102.34</v>
      </c>
      <c r="D76" s="147">
        <v>122.80799999999999</v>
      </c>
      <c r="E76" s="147">
        <v>143.27599999999998</v>
      </c>
      <c r="F76" s="147">
        <v>163.744</v>
      </c>
      <c r="G76" s="147">
        <v>96</v>
      </c>
      <c r="H76" s="175">
        <v>390</v>
      </c>
      <c r="I76" s="173">
        <v>8.6</v>
      </c>
      <c r="J76" s="147" t="s">
        <v>588</v>
      </c>
      <c r="K76" s="147" t="s">
        <v>75</v>
      </c>
      <c r="L76" s="147" t="s">
        <v>75</v>
      </c>
      <c r="M76" s="147">
        <v>500</v>
      </c>
      <c r="N76" s="147">
        <v>48</v>
      </c>
      <c r="O76" s="147">
        <v>2</v>
      </c>
      <c r="P76" s="147">
        <v>96</v>
      </c>
      <c r="Q76" s="147">
        <v>0</v>
      </c>
      <c r="R76" s="147">
        <v>0</v>
      </c>
      <c r="S76" s="98">
        <v>0</v>
      </c>
    </row>
    <row r="77" spans="1:19">
      <c r="A77" s="147">
        <v>2</v>
      </c>
      <c r="B77" t="s">
        <v>191</v>
      </c>
      <c r="C77" s="147">
        <v>166.6</v>
      </c>
      <c r="D77" s="147">
        <v>199.92</v>
      </c>
      <c r="E77" s="147">
        <v>233.24</v>
      </c>
      <c r="F77" s="147">
        <v>266.56</v>
      </c>
      <c r="G77" s="147">
        <v>192</v>
      </c>
      <c r="H77" s="175">
        <v>405</v>
      </c>
      <c r="I77" s="173">
        <v>14</v>
      </c>
      <c r="J77" s="147" t="s">
        <v>588</v>
      </c>
      <c r="K77" s="147" t="s">
        <v>75</v>
      </c>
      <c r="L77" s="147" t="s">
        <v>75</v>
      </c>
      <c r="M77" s="147">
        <v>500</v>
      </c>
      <c r="N77" s="147">
        <v>48</v>
      </c>
      <c r="O77" s="147">
        <v>4</v>
      </c>
      <c r="P77" s="147">
        <v>192</v>
      </c>
      <c r="Q77" s="147">
        <v>0</v>
      </c>
      <c r="R77" s="147">
        <v>0</v>
      </c>
      <c r="S77" s="98">
        <v>0</v>
      </c>
    </row>
    <row r="78" spans="1:19">
      <c r="A78" s="147">
        <v>2</v>
      </c>
      <c r="B78" t="s">
        <v>193</v>
      </c>
      <c r="C78" s="147">
        <v>196.35</v>
      </c>
      <c r="D78" s="147">
        <v>235.61999999999998</v>
      </c>
      <c r="E78" s="147">
        <v>274.89</v>
      </c>
      <c r="F78" s="147">
        <v>314.15999999999997</v>
      </c>
      <c r="G78" s="147">
        <v>192</v>
      </c>
      <c r="H78" s="175">
        <v>548</v>
      </c>
      <c r="I78" s="173">
        <v>16.5</v>
      </c>
      <c r="J78" s="147" t="s">
        <v>587</v>
      </c>
      <c r="K78" s="147" t="s">
        <v>75</v>
      </c>
      <c r="L78" s="147" t="s">
        <v>75</v>
      </c>
      <c r="M78" s="147">
        <v>500</v>
      </c>
      <c r="N78" s="147">
        <v>48</v>
      </c>
      <c r="O78" s="147">
        <v>4</v>
      </c>
      <c r="P78" s="147">
        <v>192</v>
      </c>
      <c r="Q78" s="147">
        <v>0</v>
      </c>
      <c r="R78" s="147">
        <v>0</v>
      </c>
      <c r="S78" s="98">
        <v>0</v>
      </c>
    </row>
    <row r="79" spans="1:19">
      <c r="A79" s="147">
        <v>2</v>
      </c>
      <c r="B79" t="s">
        <v>194</v>
      </c>
      <c r="C79" s="147">
        <v>9.5</v>
      </c>
      <c r="D79" s="147">
        <v>11.399999999999999</v>
      </c>
      <c r="E79" s="147">
        <v>13.299999999999999</v>
      </c>
      <c r="F79" s="147">
        <v>15.2</v>
      </c>
      <c r="G79" s="147">
        <v>20</v>
      </c>
      <c r="H79" s="175">
        <v>380</v>
      </c>
      <c r="I79" s="173">
        <v>1.9</v>
      </c>
      <c r="J79" s="147" t="s">
        <v>586</v>
      </c>
      <c r="K79" s="147" t="s">
        <v>28</v>
      </c>
      <c r="L79" s="147" t="s">
        <v>28</v>
      </c>
      <c r="M79" s="147">
        <v>100</v>
      </c>
      <c r="N79" s="147">
        <v>20</v>
      </c>
      <c r="O79" s="147">
        <v>1</v>
      </c>
      <c r="P79" s="147">
        <v>20</v>
      </c>
      <c r="Q79" s="147">
        <v>0</v>
      </c>
      <c r="R79" s="147">
        <v>0</v>
      </c>
      <c r="S79" s="98">
        <v>0</v>
      </c>
    </row>
    <row r="80" spans="1:19">
      <c r="A80" s="147">
        <v>2</v>
      </c>
      <c r="B80" t="s">
        <v>195</v>
      </c>
      <c r="C80" s="147">
        <v>196.35</v>
      </c>
      <c r="D80" s="147">
        <v>235.61999999999998</v>
      </c>
      <c r="E80" s="147">
        <v>274.89</v>
      </c>
      <c r="F80" s="147">
        <v>314.15999999999997</v>
      </c>
      <c r="G80" s="147">
        <v>192</v>
      </c>
      <c r="H80" s="175">
        <v>570</v>
      </c>
      <c r="I80" s="173">
        <v>16.5</v>
      </c>
      <c r="J80" s="147" t="s">
        <v>587</v>
      </c>
      <c r="K80" s="147" t="s">
        <v>75</v>
      </c>
      <c r="L80" s="147" t="s">
        <v>75</v>
      </c>
      <c r="M80" s="147">
        <v>500</v>
      </c>
      <c r="N80" s="147">
        <v>48</v>
      </c>
      <c r="O80" s="147">
        <v>4</v>
      </c>
      <c r="P80" s="147">
        <v>192</v>
      </c>
      <c r="Q80" s="147">
        <v>0</v>
      </c>
      <c r="R80" s="147">
        <v>0</v>
      </c>
      <c r="S80" s="98">
        <v>0</v>
      </c>
    </row>
    <row r="81" spans="1:19">
      <c r="A81" s="147">
        <v>2</v>
      </c>
      <c r="B81" t="s">
        <v>196</v>
      </c>
      <c r="C81" s="147">
        <v>9.5</v>
      </c>
      <c r="D81" s="147">
        <v>11.399999999999999</v>
      </c>
      <c r="E81" s="147">
        <v>13.299999999999999</v>
      </c>
      <c r="F81" s="147">
        <v>15.2</v>
      </c>
      <c r="G81" s="147">
        <v>20</v>
      </c>
      <c r="H81" s="175">
        <v>260</v>
      </c>
      <c r="I81" s="173">
        <v>1.9</v>
      </c>
      <c r="J81" s="147" t="s">
        <v>586</v>
      </c>
      <c r="K81" s="147" t="s">
        <v>28</v>
      </c>
      <c r="L81" s="147" t="s">
        <v>28</v>
      </c>
      <c r="M81" s="147">
        <v>100</v>
      </c>
      <c r="N81" s="147">
        <v>20</v>
      </c>
      <c r="O81" s="147">
        <v>1</v>
      </c>
      <c r="P81" s="147">
        <v>20</v>
      </c>
      <c r="Q81" s="147">
        <v>0</v>
      </c>
      <c r="R81" s="147">
        <v>0</v>
      </c>
      <c r="S81" s="98">
        <v>0</v>
      </c>
    </row>
    <row r="82" spans="1:19">
      <c r="A82" s="147">
        <v>2</v>
      </c>
      <c r="B82" t="s">
        <v>197</v>
      </c>
      <c r="C82" s="147">
        <v>747.31999999999994</v>
      </c>
      <c r="D82" s="147">
        <v>896.78399999999988</v>
      </c>
      <c r="E82" s="147">
        <v>1046.248</v>
      </c>
      <c r="F82" s="147">
        <v>1195.712</v>
      </c>
      <c r="G82" s="147">
        <v>624</v>
      </c>
      <c r="H82" s="175">
        <v>403</v>
      </c>
      <c r="I82" s="173">
        <v>62.8</v>
      </c>
      <c r="J82" s="147" t="s">
        <v>588</v>
      </c>
      <c r="K82" s="147" t="s">
        <v>75</v>
      </c>
      <c r="L82" s="147" t="s">
        <v>75</v>
      </c>
      <c r="M82" s="147">
        <v>500</v>
      </c>
      <c r="N82" s="147">
        <v>48</v>
      </c>
      <c r="O82" s="147">
        <v>13</v>
      </c>
      <c r="P82" s="147">
        <v>624</v>
      </c>
      <c r="Q82" s="147">
        <v>0</v>
      </c>
      <c r="R82" s="147">
        <v>0</v>
      </c>
      <c r="S82" s="98">
        <v>0</v>
      </c>
    </row>
    <row r="83" spans="1:19">
      <c r="A83" s="147">
        <v>2</v>
      </c>
      <c r="B83" t="s">
        <v>199</v>
      </c>
      <c r="C83" s="147">
        <v>297.5</v>
      </c>
      <c r="D83" s="147">
        <v>357</v>
      </c>
      <c r="E83" s="147">
        <v>416.5</v>
      </c>
      <c r="F83" s="147">
        <v>476</v>
      </c>
      <c r="G83" s="147">
        <v>192</v>
      </c>
      <c r="H83" s="175">
        <v>338</v>
      </c>
      <c r="I83" s="173">
        <v>25</v>
      </c>
      <c r="J83" s="147" t="s">
        <v>588</v>
      </c>
      <c r="K83" s="147" t="s">
        <v>75</v>
      </c>
      <c r="L83" s="147" t="s">
        <v>75</v>
      </c>
      <c r="M83" s="147">
        <v>500</v>
      </c>
      <c r="N83" s="147">
        <v>48</v>
      </c>
      <c r="O83" s="147">
        <v>4</v>
      </c>
      <c r="P83" s="147">
        <v>192</v>
      </c>
      <c r="Q83" s="147">
        <v>0</v>
      </c>
      <c r="R83" s="147">
        <v>0</v>
      </c>
      <c r="S83" s="98">
        <v>0</v>
      </c>
    </row>
    <row r="84" spans="1:19">
      <c r="A84" s="147">
        <v>2</v>
      </c>
      <c r="B84" t="s">
        <v>201</v>
      </c>
      <c r="C84" s="147">
        <v>97.58</v>
      </c>
      <c r="D84" s="147">
        <v>117.09599999999999</v>
      </c>
      <c r="E84" s="147">
        <v>136.61199999999999</v>
      </c>
      <c r="F84" s="147">
        <v>156.12799999999999</v>
      </c>
      <c r="G84" s="147">
        <v>144</v>
      </c>
      <c r="H84" s="175">
        <v>363</v>
      </c>
      <c r="I84" s="173">
        <v>8.1999999999999993</v>
      </c>
      <c r="J84" s="147" t="s">
        <v>588</v>
      </c>
      <c r="K84" s="147" t="s">
        <v>75</v>
      </c>
      <c r="L84" s="147" t="s">
        <v>75</v>
      </c>
      <c r="M84" s="147">
        <v>500</v>
      </c>
      <c r="N84" s="147">
        <v>48</v>
      </c>
      <c r="O84" s="147">
        <v>3</v>
      </c>
      <c r="P84" s="147">
        <v>144</v>
      </c>
      <c r="Q84" s="147">
        <v>0</v>
      </c>
      <c r="R84" s="147">
        <v>0</v>
      </c>
      <c r="S84" s="98">
        <v>0</v>
      </c>
    </row>
    <row r="85" spans="1:19">
      <c r="A85" s="147">
        <v>2</v>
      </c>
      <c r="B85" t="s">
        <v>204</v>
      </c>
      <c r="C85" s="147">
        <v>176.12</v>
      </c>
      <c r="D85" s="147">
        <v>211.34399999999999</v>
      </c>
      <c r="E85" s="147">
        <v>246.56800000000001</v>
      </c>
      <c r="F85" s="147">
        <v>281.79199999999997</v>
      </c>
      <c r="G85" s="147">
        <v>96</v>
      </c>
      <c r="H85" s="175">
        <v>334</v>
      </c>
      <c r="I85" s="173">
        <v>14.8</v>
      </c>
      <c r="J85" s="147" t="s">
        <v>588</v>
      </c>
      <c r="K85" s="147" t="s">
        <v>75</v>
      </c>
      <c r="L85" s="147" t="s">
        <v>75</v>
      </c>
      <c r="M85" s="147">
        <v>500</v>
      </c>
      <c r="N85" s="147">
        <v>48</v>
      </c>
      <c r="O85" s="147">
        <v>2</v>
      </c>
      <c r="P85" s="147">
        <v>96</v>
      </c>
      <c r="Q85" s="147">
        <v>0</v>
      </c>
      <c r="R85" s="147">
        <v>0</v>
      </c>
      <c r="S85" s="98">
        <v>0</v>
      </c>
    </row>
    <row r="86" spans="1:19">
      <c r="A86" s="147">
        <v>2</v>
      </c>
      <c r="B86" t="s">
        <v>205</v>
      </c>
      <c r="C86" s="147">
        <v>232.05</v>
      </c>
      <c r="D86" s="147">
        <v>278.45999999999998</v>
      </c>
      <c r="E86" s="147">
        <v>324.87</v>
      </c>
      <c r="F86" s="147">
        <v>371.28</v>
      </c>
      <c r="G86" s="147">
        <v>96</v>
      </c>
      <c r="H86" s="175">
        <v>283</v>
      </c>
      <c r="I86" s="173">
        <v>19.5</v>
      </c>
      <c r="J86" s="147" t="s">
        <v>588</v>
      </c>
      <c r="K86" s="147" t="s">
        <v>75</v>
      </c>
      <c r="L86" s="147" t="s">
        <v>75</v>
      </c>
      <c r="M86" s="147">
        <v>500</v>
      </c>
      <c r="N86" s="147">
        <v>48</v>
      </c>
      <c r="O86" s="147">
        <v>2</v>
      </c>
      <c r="P86" s="147">
        <v>96</v>
      </c>
      <c r="Q86" s="147">
        <v>0</v>
      </c>
      <c r="R86" s="147">
        <v>0</v>
      </c>
      <c r="S86" s="98">
        <v>0</v>
      </c>
    </row>
    <row r="87" spans="1:19">
      <c r="A87" s="147">
        <v>2</v>
      </c>
      <c r="B87" t="s">
        <v>207</v>
      </c>
      <c r="C87" s="147">
        <v>9.5</v>
      </c>
      <c r="D87" s="147">
        <v>11.399999999999999</v>
      </c>
      <c r="E87" s="147">
        <v>13.299999999999999</v>
      </c>
      <c r="F87" s="147">
        <v>15.2</v>
      </c>
      <c r="G87" s="147">
        <v>20</v>
      </c>
      <c r="H87" s="175">
        <v>235</v>
      </c>
      <c r="I87" s="173">
        <v>1.9</v>
      </c>
      <c r="J87" s="147" t="s">
        <v>586</v>
      </c>
      <c r="K87" s="147" t="s">
        <v>28</v>
      </c>
      <c r="L87" s="147" t="s">
        <v>28</v>
      </c>
      <c r="M87" s="147">
        <v>100</v>
      </c>
      <c r="N87" s="147">
        <v>20</v>
      </c>
      <c r="O87" s="147">
        <v>1</v>
      </c>
      <c r="P87" s="147">
        <v>20</v>
      </c>
      <c r="Q87" s="147">
        <v>0</v>
      </c>
      <c r="R87" s="147">
        <v>0</v>
      </c>
      <c r="S87" s="98">
        <v>0</v>
      </c>
    </row>
    <row r="88" spans="1:19">
      <c r="A88" s="147">
        <v>2</v>
      </c>
      <c r="B88" t="s">
        <v>208</v>
      </c>
      <c r="C88" s="147">
        <v>232.05</v>
      </c>
      <c r="D88" s="147">
        <v>278.45999999999998</v>
      </c>
      <c r="E88" s="147">
        <v>324.87</v>
      </c>
      <c r="F88" s="147">
        <v>371.28</v>
      </c>
      <c r="G88" s="147">
        <v>144</v>
      </c>
      <c r="H88" s="175">
        <v>340</v>
      </c>
      <c r="I88" s="173">
        <v>19.5</v>
      </c>
      <c r="J88" s="147" t="s">
        <v>588</v>
      </c>
      <c r="K88" s="147" t="s">
        <v>75</v>
      </c>
      <c r="L88" s="147" t="s">
        <v>75</v>
      </c>
      <c r="M88" s="147">
        <v>500</v>
      </c>
      <c r="N88" s="147">
        <v>48</v>
      </c>
      <c r="O88" s="147">
        <v>3</v>
      </c>
      <c r="P88" s="147">
        <v>144</v>
      </c>
      <c r="Q88" s="147">
        <v>0</v>
      </c>
      <c r="R88" s="147">
        <v>0</v>
      </c>
      <c r="S88" s="98">
        <v>0</v>
      </c>
    </row>
    <row r="89" spans="1:19">
      <c r="A89" s="147">
        <v>2</v>
      </c>
      <c r="B89" t="s">
        <v>210</v>
      </c>
      <c r="C89" s="147">
        <v>9.5</v>
      </c>
      <c r="D89" s="147">
        <v>11.399999999999999</v>
      </c>
      <c r="E89" s="147">
        <v>13.299999999999999</v>
      </c>
      <c r="F89" s="147">
        <v>15.2</v>
      </c>
      <c r="G89" s="147">
        <v>20</v>
      </c>
      <c r="H89" s="175">
        <v>325</v>
      </c>
      <c r="I89" s="173">
        <v>1.9</v>
      </c>
      <c r="J89" s="147" t="s">
        <v>586</v>
      </c>
      <c r="K89" s="147" t="s">
        <v>28</v>
      </c>
      <c r="L89" s="147" t="s">
        <v>28</v>
      </c>
      <c r="M89" s="147">
        <v>100</v>
      </c>
      <c r="N89" s="147">
        <v>20</v>
      </c>
      <c r="O89" s="147">
        <v>1</v>
      </c>
      <c r="P89" s="147">
        <v>20</v>
      </c>
      <c r="Q89" s="147">
        <v>0</v>
      </c>
      <c r="R89" s="147">
        <v>0</v>
      </c>
      <c r="S89" s="98">
        <v>0</v>
      </c>
    </row>
    <row r="90" spans="1:19">
      <c r="A90" s="147">
        <v>2</v>
      </c>
      <c r="B90" t="s">
        <v>171</v>
      </c>
      <c r="C90" s="147">
        <v>214.20000000000002</v>
      </c>
      <c r="D90" s="147">
        <v>257.04000000000002</v>
      </c>
      <c r="E90" s="147">
        <v>299.88000000000005</v>
      </c>
      <c r="F90" s="147">
        <v>342.72</v>
      </c>
      <c r="G90" s="147">
        <v>288</v>
      </c>
      <c r="H90" s="175">
        <v>355</v>
      </c>
      <c r="I90" s="173">
        <v>35.700000000000003</v>
      </c>
      <c r="J90" s="147" t="s">
        <v>589</v>
      </c>
      <c r="K90" s="147" t="s">
        <v>44</v>
      </c>
      <c r="L90" s="147" t="s">
        <v>44</v>
      </c>
      <c r="M90" s="147">
        <v>200</v>
      </c>
      <c r="N90" s="147">
        <v>48</v>
      </c>
      <c r="O90" s="147">
        <v>6</v>
      </c>
      <c r="P90" s="147">
        <v>288</v>
      </c>
      <c r="Q90" s="147">
        <v>0</v>
      </c>
      <c r="R90" s="147">
        <v>0</v>
      </c>
      <c r="S90" s="98">
        <v>0</v>
      </c>
    </row>
    <row r="91" spans="1:19">
      <c r="A91" s="147">
        <v>2</v>
      </c>
      <c r="B91" t="s">
        <v>211</v>
      </c>
      <c r="C91" s="147">
        <v>61.238000000000014</v>
      </c>
      <c r="D91" s="147">
        <v>73.485600000000005</v>
      </c>
      <c r="E91" s="147">
        <v>85.733200000000011</v>
      </c>
      <c r="F91" s="147">
        <v>97.980800000000016</v>
      </c>
      <c r="G91" s="147">
        <v>40</v>
      </c>
      <c r="H91" s="175">
        <v>347</v>
      </c>
      <c r="I91" s="173">
        <v>12.247600000000002</v>
      </c>
      <c r="J91" s="147" t="s">
        <v>587</v>
      </c>
      <c r="K91" s="147" t="s">
        <v>28</v>
      </c>
      <c r="L91" s="147" t="s">
        <v>28</v>
      </c>
      <c r="M91" s="147">
        <v>100</v>
      </c>
      <c r="N91" s="147">
        <v>20</v>
      </c>
      <c r="O91" s="147">
        <v>2</v>
      </c>
      <c r="P91" s="147">
        <v>40</v>
      </c>
      <c r="Q91" s="147">
        <v>0</v>
      </c>
      <c r="R91" s="147">
        <v>0</v>
      </c>
      <c r="S91" s="98">
        <v>0</v>
      </c>
    </row>
    <row r="92" spans="1:19">
      <c r="A92" s="147">
        <v>2</v>
      </c>
      <c r="B92" t="s">
        <v>212</v>
      </c>
      <c r="C92" s="147">
        <v>25.6</v>
      </c>
      <c r="D92" s="147">
        <v>30.72</v>
      </c>
      <c r="E92" s="147">
        <v>35.840000000000003</v>
      </c>
      <c r="F92" s="147">
        <v>40.96</v>
      </c>
      <c r="G92" s="147">
        <v>20</v>
      </c>
      <c r="H92" s="175">
        <v>610</v>
      </c>
      <c r="I92" s="173">
        <v>5.12</v>
      </c>
      <c r="J92" s="147" t="s">
        <v>587</v>
      </c>
      <c r="K92" s="147" t="s">
        <v>28</v>
      </c>
      <c r="L92" s="147" t="s">
        <v>28</v>
      </c>
      <c r="M92" s="147">
        <v>100</v>
      </c>
      <c r="N92" s="147">
        <v>20</v>
      </c>
      <c r="O92" s="147">
        <v>1</v>
      </c>
      <c r="P92" s="147">
        <v>20</v>
      </c>
      <c r="Q92" s="147">
        <v>0</v>
      </c>
      <c r="R92" s="147">
        <v>0</v>
      </c>
      <c r="S92" s="98">
        <v>0</v>
      </c>
    </row>
    <row r="93" spans="1:19">
      <c r="A93" s="147">
        <v>2</v>
      </c>
      <c r="B93" t="s">
        <v>213</v>
      </c>
      <c r="C93" s="147">
        <v>57.892500000000013</v>
      </c>
      <c r="D93" s="147">
        <v>69.471000000000004</v>
      </c>
      <c r="E93" s="147">
        <v>81.049500000000009</v>
      </c>
      <c r="F93" s="147">
        <v>92.628000000000014</v>
      </c>
      <c r="G93" s="147">
        <v>40</v>
      </c>
      <c r="H93" s="175">
        <v>407</v>
      </c>
      <c r="I93" s="173">
        <v>11.578500000000002</v>
      </c>
      <c r="J93" s="147" t="s">
        <v>587</v>
      </c>
      <c r="K93" s="147" t="s">
        <v>28</v>
      </c>
      <c r="L93" s="147" t="s">
        <v>28</v>
      </c>
      <c r="M93" s="147">
        <v>100</v>
      </c>
      <c r="N93" s="147">
        <v>20</v>
      </c>
      <c r="O93" s="147">
        <v>2</v>
      </c>
      <c r="P93" s="147">
        <v>40</v>
      </c>
      <c r="Q93" s="147">
        <v>0</v>
      </c>
      <c r="R93" s="147">
        <v>0</v>
      </c>
      <c r="S93" s="98">
        <v>0</v>
      </c>
    </row>
    <row r="94" spans="1:19">
      <c r="A94" s="147">
        <v>2</v>
      </c>
      <c r="B94" t="s">
        <v>214</v>
      </c>
      <c r="C94" s="147">
        <v>58.150000000000006</v>
      </c>
      <c r="D94" s="147">
        <v>69.78</v>
      </c>
      <c r="E94" s="147">
        <v>81.410000000000011</v>
      </c>
      <c r="F94" s="147">
        <v>93.04</v>
      </c>
      <c r="G94" s="147">
        <v>40</v>
      </c>
      <c r="H94" s="175">
        <v>190</v>
      </c>
      <c r="I94" s="173">
        <v>11.63</v>
      </c>
      <c r="J94" s="147" t="s">
        <v>587</v>
      </c>
      <c r="K94" s="147" t="s">
        <v>100</v>
      </c>
      <c r="L94" s="147" t="s">
        <v>100</v>
      </c>
      <c r="M94" s="147">
        <v>100</v>
      </c>
      <c r="N94" s="147">
        <v>20</v>
      </c>
      <c r="O94" s="147">
        <v>2</v>
      </c>
      <c r="P94" s="147">
        <v>40</v>
      </c>
      <c r="Q94" s="147">
        <v>0</v>
      </c>
      <c r="R94" s="147">
        <v>0</v>
      </c>
      <c r="S94" s="98">
        <v>0</v>
      </c>
    </row>
    <row r="95" spans="1:19">
      <c r="A95" s="147">
        <v>2</v>
      </c>
      <c r="B95" t="s">
        <v>216</v>
      </c>
      <c r="C95" s="147">
        <v>50</v>
      </c>
      <c r="D95" s="147">
        <v>60</v>
      </c>
      <c r="E95" s="147">
        <v>70</v>
      </c>
      <c r="F95" s="147">
        <v>80</v>
      </c>
      <c r="G95" s="147">
        <v>144</v>
      </c>
      <c r="H95" s="175">
        <v>550</v>
      </c>
      <c r="I95" s="173">
        <v>10</v>
      </c>
      <c r="J95" s="147" t="s">
        <v>586</v>
      </c>
      <c r="K95" s="147" t="s">
        <v>100</v>
      </c>
      <c r="L95" s="147" t="s">
        <v>100</v>
      </c>
      <c r="M95" s="147">
        <v>100</v>
      </c>
      <c r="N95" s="147">
        <v>48</v>
      </c>
      <c r="O95" s="147">
        <v>3</v>
      </c>
      <c r="P95" s="147">
        <v>144</v>
      </c>
      <c r="Q95" s="147">
        <v>0</v>
      </c>
      <c r="R95" s="147">
        <v>0</v>
      </c>
      <c r="S95" s="98">
        <v>0</v>
      </c>
    </row>
    <row r="96" spans="1:19">
      <c r="A96" s="147">
        <v>2</v>
      </c>
      <c r="B96" t="s">
        <v>218</v>
      </c>
      <c r="C96" s="147">
        <v>88.884900000000002</v>
      </c>
      <c r="D96" s="147">
        <v>106.66188</v>
      </c>
      <c r="E96" s="147">
        <v>124.43885999999999</v>
      </c>
      <c r="F96" s="147">
        <v>142.21583999999999</v>
      </c>
      <c r="G96" s="147">
        <v>96</v>
      </c>
      <c r="H96" s="175">
        <v>160</v>
      </c>
      <c r="I96" s="173">
        <v>12.519</v>
      </c>
      <c r="J96" s="147" t="s">
        <v>590</v>
      </c>
      <c r="K96" s="147" t="s">
        <v>54</v>
      </c>
      <c r="L96" s="147" t="s">
        <v>54</v>
      </c>
      <c r="M96" s="147">
        <v>100</v>
      </c>
      <c r="N96" s="147">
        <v>48</v>
      </c>
      <c r="O96" s="147">
        <v>2</v>
      </c>
      <c r="P96" s="147">
        <v>96</v>
      </c>
      <c r="Q96" s="147">
        <v>0</v>
      </c>
      <c r="R96" s="147">
        <v>0</v>
      </c>
      <c r="S96" s="98">
        <v>0</v>
      </c>
    </row>
    <row r="97" spans="1:19">
      <c r="A97" s="147">
        <v>2</v>
      </c>
      <c r="B97" t="s">
        <v>219</v>
      </c>
      <c r="C97" s="147">
        <v>147.68</v>
      </c>
      <c r="D97" s="147">
        <v>177.21600000000001</v>
      </c>
      <c r="E97" s="147">
        <v>206.75200000000001</v>
      </c>
      <c r="F97" s="147">
        <v>236.28799999999998</v>
      </c>
      <c r="G97" s="147">
        <v>144</v>
      </c>
      <c r="H97" s="175">
        <v>155</v>
      </c>
      <c r="I97" s="173">
        <v>20.8</v>
      </c>
      <c r="J97" s="147" t="s">
        <v>587</v>
      </c>
      <c r="K97" s="147" t="s">
        <v>54</v>
      </c>
      <c r="L97" s="147" t="s">
        <v>54</v>
      </c>
      <c r="M97" s="147">
        <v>100</v>
      </c>
      <c r="N97" s="147">
        <v>48</v>
      </c>
      <c r="O97" s="147">
        <v>3</v>
      </c>
      <c r="P97" s="147">
        <v>144</v>
      </c>
      <c r="Q97" s="147">
        <v>0</v>
      </c>
      <c r="R97" s="147">
        <v>0</v>
      </c>
      <c r="S97" s="98">
        <v>0</v>
      </c>
    </row>
    <row r="98" spans="1:19">
      <c r="A98" s="147">
        <v>2</v>
      </c>
      <c r="B98" t="s">
        <v>220</v>
      </c>
      <c r="C98" s="147">
        <v>62.811499999999995</v>
      </c>
      <c r="D98" s="147">
        <v>75.373799999999989</v>
      </c>
      <c r="E98" s="147">
        <v>87.936099999999996</v>
      </c>
      <c r="F98" s="147">
        <v>100.49839999999999</v>
      </c>
      <c r="G98" s="147">
        <v>40</v>
      </c>
      <c r="H98" s="175">
        <v>604</v>
      </c>
      <c r="I98" s="173">
        <v>12.562299999999999</v>
      </c>
      <c r="J98" s="147" t="s">
        <v>587</v>
      </c>
      <c r="K98" s="147" t="s">
        <v>28</v>
      </c>
      <c r="L98" s="147" t="s">
        <v>28</v>
      </c>
      <c r="M98" s="147">
        <v>100</v>
      </c>
      <c r="N98" s="147">
        <v>20</v>
      </c>
      <c r="O98" s="147">
        <v>2</v>
      </c>
      <c r="P98" s="147">
        <v>40</v>
      </c>
      <c r="Q98" s="147">
        <v>0</v>
      </c>
      <c r="R98" s="147">
        <v>0</v>
      </c>
      <c r="S98" s="98">
        <v>0</v>
      </c>
    </row>
    <row r="99" spans="1:19">
      <c r="A99" s="147">
        <v>2</v>
      </c>
      <c r="B99" t="s">
        <v>221</v>
      </c>
      <c r="C99" s="147">
        <v>25.6</v>
      </c>
      <c r="D99" s="147">
        <v>30.72</v>
      </c>
      <c r="E99" s="147">
        <v>35.840000000000003</v>
      </c>
      <c r="F99" s="147">
        <v>40.96</v>
      </c>
      <c r="G99" s="147">
        <v>20</v>
      </c>
      <c r="H99" s="175">
        <v>680</v>
      </c>
      <c r="I99" s="173">
        <v>5.12</v>
      </c>
      <c r="J99" s="147" t="s">
        <v>587</v>
      </c>
      <c r="K99" s="147" t="s">
        <v>28</v>
      </c>
      <c r="L99" s="147" t="s">
        <v>28</v>
      </c>
      <c r="M99" s="147">
        <v>100</v>
      </c>
      <c r="N99" s="147">
        <v>20</v>
      </c>
      <c r="O99" s="147">
        <v>1</v>
      </c>
      <c r="P99" s="147">
        <v>20</v>
      </c>
      <c r="Q99" s="147">
        <v>0</v>
      </c>
      <c r="R99" s="147">
        <v>0</v>
      </c>
      <c r="S99" s="98">
        <v>0</v>
      </c>
    </row>
    <row r="100" spans="1:19">
      <c r="A100" s="147">
        <v>2</v>
      </c>
      <c r="B100" t="s">
        <v>222</v>
      </c>
      <c r="C100" s="147">
        <v>60.709999999999994</v>
      </c>
      <c r="D100" s="147">
        <v>72.852000000000004</v>
      </c>
      <c r="E100" s="147">
        <v>84.994</v>
      </c>
      <c r="F100" s="147">
        <v>97.135999999999996</v>
      </c>
      <c r="G100" s="147">
        <v>40</v>
      </c>
      <c r="H100" s="175">
        <v>293</v>
      </c>
      <c r="I100" s="173">
        <v>12.141999999999999</v>
      </c>
      <c r="J100" s="147" t="s">
        <v>587</v>
      </c>
      <c r="K100" s="147" t="s">
        <v>28</v>
      </c>
      <c r="L100" s="147" t="s">
        <v>28</v>
      </c>
      <c r="M100" s="147">
        <v>100</v>
      </c>
      <c r="N100" s="147">
        <v>20</v>
      </c>
      <c r="O100" s="147">
        <v>2</v>
      </c>
      <c r="P100" s="147">
        <v>40</v>
      </c>
      <c r="Q100" s="147">
        <v>0</v>
      </c>
      <c r="R100" s="147">
        <v>0</v>
      </c>
      <c r="S100" s="98">
        <v>0</v>
      </c>
    </row>
    <row r="101" spans="1:19">
      <c r="A101" s="147">
        <v>2</v>
      </c>
      <c r="B101" t="s">
        <v>223</v>
      </c>
      <c r="C101" s="147">
        <v>59.174999999999997</v>
      </c>
      <c r="D101" s="147">
        <v>71.009999999999991</v>
      </c>
      <c r="E101" s="147">
        <v>82.844999999999999</v>
      </c>
      <c r="F101" s="147">
        <v>94.679999999999993</v>
      </c>
      <c r="G101" s="147">
        <v>40</v>
      </c>
      <c r="H101" s="175">
        <v>255</v>
      </c>
      <c r="I101" s="173">
        <v>11.834999999999999</v>
      </c>
      <c r="J101" s="147" t="s">
        <v>587</v>
      </c>
      <c r="K101" s="147" t="s">
        <v>100</v>
      </c>
      <c r="L101" s="147" t="s">
        <v>100</v>
      </c>
      <c r="M101" s="147">
        <v>100</v>
      </c>
      <c r="N101" s="147">
        <v>20</v>
      </c>
      <c r="O101" s="147">
        <v>2</v>
      </c>
      <c r="P101" s="147">
        <v>40</v>
      </c>
      <c r="Q101" s="147">
        <v>0</v>
      </c>
      <c r="R101" s="147">
        <v>0</v>
      </c>
      <c r="S101" s="98">
        <v>0</v>
      </c>
    </row>
    <row r="102" spans="1:19">
      <c r="A102" s="147">
        <v>2</v>
      </c>
      <c r="B102" t="s">
        <v>224</v>
      </c>
      <c r="C102" s="147">
        <v>125.88014999999999</v>
      </c>
      <c r="D102" s="147">
        <v>151.05618000000001</v>
      </c>
      <c r="E102" s="147">
        <v>176.23221000000001</v>
      </c>
      <c r="F102" s="147">
        <v>201.40824000000001</v>
      </c>
      <c r="G102" s="147">
        <v>40</v>
      </c>
      <c r="H102" s="175">
        <v>477</v>
      </c>
      <c r="I102" s="173">
        <v>11.7645</v>
      </c>
      <c r="J102" s="147" t="s">
        <v>587</v>
      </c>
      <c r="K102" s="147" t="s">
        <v>581</v>
      </c>
      <c r="L102" s="147" t="s">
        <v>224</v>
      </c>
      <c r="M102" s="147">
        <v>200</v>
      </c>
      <c r="N102" s="147">
        <v>20</v>
      </c>
      <c r="O102" s="147">
        <v>2</v>
      </c>
      <c r="P102" s="147">
        <v>40</v>
      </c>
      <c r="Q102" s="147">
        <v>0</v>
      </c>
      <c r="R102" s="147">
        <v>0</v>
      </c>
      <c r="S102" s="98">
        <v>0</v>
      </c>
    </row>
    <row r="103" spans="1:19">
      <c r="A103" s="147">
        <v>2</v>
      </c>
      <c r="B103" t="s">
        <v>226</v>
      </c>
      <c r="C103" s="147">
        <v>1139.55</v>
      </c>
      <c r="D103" s="147">
        <v>1367.46</v>
      </c>
      <c r="E103" s="147">
        <v>1595.37</v>
      </c>
      <c r="F103" s="147">
        <v>1823.28</v>
      </c>
      <c r="G103" s="147">
        <v>912</v>
      </c>
      <c r="H103" s="175">
        <v>355</v>
      </c>
      <c r="I103" s="173">
        <v>160.5</v>
      </c>
      <c r="J103" s="147" t="s">
        <v>587</v>
      </c>
      <c r="K103" s="147" t="s">
        <v>54</v>
      </c>
      <c r="L103" s="147" t="s">
        <v>54</v>
      </c>
      <c r="M103" s="147">
        <v>100</v>
      </c>
      <c r="N103" s="147">
        <v>48</v>
      </c>
      <c r="O103" s="147">
        <v>19</v>
      </c>
      <c r="P103" s="147">
        <v>912</v>
      </c>
      <c r="Q103" s="147">
        <v>0</v>
      </c>
      <c r="R103" s="147">
        <v>0</v>
      </c>
      <c r="S103" s="98">
        <v>0</v>
      </c>
    </row>
    <row r="104" spans="1:19">
      <c r="A104" s="147">
        <v>2</v>
      </c>
      <c r="B104" t="s">
        <v>228</v>
      </c>
      <c r="C104" s="147">
        <v>81.792000000000002</v>
      </c>
      <c r="D104" s="147">
        <v>98.150400000000005</v>
      </c>
      <c r="E104" s="147">
        <v>114.50880000000001</v>
      </c>
      <c r="F104" s="147">
        <v>130.8672</v>
      </c>
      <c r="G104" s="147">
        <v>96</v>
      </c>
      <c r="H104" s="175">
        <v>170</v>
      </c>
      <c r="I104" s="173">
        <v>11.520000000000001</v>
      </c>
      <c r="J104" s="147" t="s">
        <v>590</v>
      </c>
      <c r="K104" s="147" t="s">
        <v>54</v>
      </c>
      <c r="L104" s="147" t="s">
        <v>54</v>
      </c>
      <c r="M104" s="147">
        <v>100</v>
      </c>
      <c r="N104" s="147">
        <v>48</v>
      </c>
      <c r="O104" s="147">
        <v>2</v>
      </c>
      <c r="P104" s="147">
        <v>96</v>
      </c>
      <c r="Q104" s="147">
        <v>0</v>
      </c>
      <c r="R104" s="147">
        <v>0</v>
      </c>
      <c r="S104" s="98">
        <v>0</v>
      </c>
    </row>
    <row r="105" spans="1:19">
      <c r="A105" s="147">
        <v>2</v>
      </c>
      <c r="B105" t="s">
        <v>229</v>
      </c>
      <c r="C105" s="147">
        <v>147.68</v>
      </c>
      <c r="D105" s="147">
        <v>177.21600000000001</v>
      </c>
      <c r="E105" s="147">
        <v>206.75200000000001</v>
      </c>
      <c r="F105" s="147">
        <v>236.28799999999998</v>
      </c>
      <c r="G105" s="147">
        <v>144</v>
      </c>
      <c r="H105" s="175">
        <v>208</v>
      </c>
      <c r="I105" s="173">
        <v>20.8</v>
      </c>
      <c r="J105" s="147" t="s">
        <v>587</v>
      </c>
      <c r="K105" s="147" t="s">
        <v>54</v>
      </c>
      <c r="L105" s="147" t="s">
        <v>54</v>
      </c>
      <c r="M105" s="147">
        <v>100</v>
      </c>
      <c r="N105" s="147">
        <v>48</v>
      </c>
      <c r="O105" s="147">
        <v>3</v>
      </c>
      <c r="P105" s="147">
        <v>144</v>
      </c>
      <c r="Q105" s="147">
        <v>0</v>
      </c>
      <c r="R105" s="147">
        <v>0</v>
      </c>
      <c r="S105" s="98">
        <v>0</v>
      </c>
    </row>
    <row r="106" spans="1:19">
      <c r="A106" s="147">
        <v>3</v>
      </c>
      <c r="B106" t="s">
        <v>230</v>
      </c>
      <c r="C106" s="147">
        <v>483.73500000000007</v>
      </c>
      <c r="D106" s="147">
        <v>580.48200000000008</v>
      </c>
      <c r="E106" s="147">
        <v>677.22900000000016</v>
      </c>
      <c r="F106" s="147">
        <v>773.97600000000011</v>
      </c>
      <c r="G106" s="147">
        <v>480</v>
      </c>
      <c r="H106" s="175">
        <v>541</v>
      </c>
      <c r="I106" s="173">
        <v>40.650000000000006</v>
      </c>
      <c r="J106" s="147" t="s">
        <v>587</v>
      </c>
      <c r="K106" s="147" t="s">
        <v>75</v>
      </c>
      <c r="L106" s="147" t="s">
        <v>75</v>
      </c>
      <c r="M106" s="147">
        <v>500</v>
      </c>
      <c r="N106" s="147">
        <v>48</v>
      </c>
      <c r="O106" s="147">
        <v>10</v>
      </c>
      <c r="P106" s="147">
        <v>480</v>
      </c>
      <c r="Q106" s="147">
        <v>0</v>
      </c>
      <c r="R106" s="147">
        <v>0</v>
      </c>
      <c r="S106" s="98">
        <v>0</v>
      </c>
    </row>
    <row r="107" spans="1:19">
      <c r="A107" s="147">
        <v>3</v>
      </c>
      <c r="B107" t="s">
        <v>232</v>
      </c>
      <c r="C107" s="147">
        <v>411.26400000000007</v>
      </c>
      <c r="D107" s="147">
        <v>493.51679999999999</v>
      </c>
      <c r="E107" s="147">
        <v>575.76960000000008</v>
      </c>
      <c r="F107" s="147">
        <v>658.02240000000006</v>
      </c>
      <c r="G107" s="147">
        <v>384</v>
      </c>
      <c r="H107" s="175">
        <v>370</v>
      </c>
      <c r="I107" s="173">
        <v>34.56</v>
      </c>
      <c r="J107" s="147" t="s">
        <v>588</v>
      </c>
      <c r="K107" s="147" t="s">
        <v>75</v>
      </c>
      <c r="L107" s="147" t="s">
        <v>75</v>
      </c>
      <c r="M107" s="147">
        <v>500</v>
      </c>
      <c r="N107" s="147">
        <v>48</v>
      </c>
      <c r="O107" s="147">
        <v>8</v>
      </c>
      <c r="P107" s="147">
        <v>384</v>
      </c>
      <c r="Q107" s="147">
        <v>0</v>
      </c>
      <c r="R107" s="147">
        <v>0</v>
      </c>
      <c r="S107" s="98">
        <v>0</v>
      </c>
    </row>
    <row r="108" spans="1:19">
      <c r="A108" s="147">
        <v>3</v>
      </c>
      <c r="B108" t="s">
        <v>233</v>
      </c>
      <c r="C108" s="147">
        <v>184.61897999999999</v>
      </c>
      <c r="D108" s="147">
        <v>221.54277599999998</v>
      </c>
      <c r="E108" s="147">
        <v>258.46657199999999</v>
      </c>
      <c r="F108" s="147">
        <v>295.39036799999997</v>
      </c>
      <c r="G108" s="147">
        <v>192</v>
      </c>
      <c r="H108" s="175">
        <v>430</v>
      </c>
      <c r="I108" s="173">
        <v>15.514199999999999</v>
      </c>
      <c r="J108" s="147" t="s">
        <v>588</v>
      </c>
      <c r="K108" s="147" t="s">
        <v>75</v>
      </c>
      <c r="L108" s="147" t="s">
        <v>75</v>
      </c>
      <c r="M108" s="147">
        <v>500</v>
      </c>
      <c r="N108" s="147">
        <v>48</v>
      </c>
      <c r="O108" s="147">
        <v>4</v>
      </c>
      <c r="P108" s="147">
        <v>192</v>
      </c>
      <c r="Q108" s="147">
        <v>0</v>
      </c>
      <c r="R108" s="147">
        <v>0</v>
      </c>
      <c r="S108" s="98">
        <v>0</v>
      </c>
    </row>
    <row r="109" spans="1:19">
      <c r="A109" s="147">
        <v>3</v>
      </c>
      <c r="B109" t="s">
        <v>235</v>
      </c>
      <c r="C109" s="147">
        <v>184.09299999999999</v>
      </c>
      <c r="D109" s="147">
        <v>220.91159999999996</v>
      </c>
      <c r="E109" s="147">
        <v>257.73019999999997</v>
      </c>
      <c r="F109" s="147">
        <v>294.54879999999997</v>
      </c>
      <c r="G109" s="147">
        <v>192</v>
      </c>
      <c r="H109" s="175">
        <v>461.42899999999997</v>
      </c>
      <c r="I109" s="173">
        <v>15.469999999999999</v>
      </c>
      <c r="J109" s="147" t="s">
        <v>588</v>
      </c>
      <c r="K109" s="147" t="s">
        <v>75</v>
      </c>
      <c r="L109" s="147" t="s">
        <v>75</v>
      </c>
      <c r="M109" s="147">
        <v>500</v>
      </c>
      <c r="N109" s="147">
        <v>48</v>
      </c>
      <c r="O109" s="147">
        <v>4</v>
      </c>
      <c r="P109" s="147">
        <v>192</v>
      </c>
      <c r="Q109" s="147">
        <v>0</v>
      </c>
      <c r="R109" s="147">
        <v>0</v>
      </c>
      <c r="S109" s="98">
        <v>0</v>
      </c>
    </row>
    <row r="110" spans="1:19">
      <c r="A110" s="147">
        <v>3</v>
      </c>
      <c r="B110" t="s">
        <v>237</v>
      </c>
      <c r="C110" s="147">
        <v>208.84500000000003</v>
      </c>
      <c r="D110" s="147">
        <v>250.614</v>
      </c>
      <c r="E110" s="147">
        <v>292.38300000000004</v>
      </c>
      <c r="F110" s="147">
        <v>334.15199999999999</v>
      </c>
      <c r="G110" s="147">
        <v>192</v>
      </c>
      <c r="H110" s="175">
        <v>450</v>
      </c>
      <c r="I110" s="173">
        <v>17.55</v>
      </c>
      <c r="J110" s="147" t="s">
        <v>588</v>
      </c>
      <c r="K110" s="147" t="s">
        <v>75</v>
      </c>
      <c r="L110" s="147" t="s">
        <v>75</v>
      </c>
      <c r="M110" s="147">
        <v>500</v>
      </c>
      <c r="N110" s="147">
        <v>48</v>
      </c>
      <c r="O110" s="147">
        <v>4</v>
      </c>
      <c r="P110" s="147">
        <v>192</v>
      </c>
      <c r="Q110" s="147">
        <v>0</v>
      </c>
      <c r="R110" s="147">
        <v>0</v>
      </c>
      <c r="S110" s="98">
        <v>0</v>
      </c>
    </row>
    <row r="111" spans="1:19">
      <c r="A111" s="147">
        <v>3</v>
      </c>
      <c r="B111" t="s">
        <v>239</v>
      </c>
      <c r="C111" s="147">
        <v>9.5</v>
      </c>
      <c r="D111" s="147">
        <v>11.399999999999999</v>
      </c>
      <c r="E111" s="147">
        <v>13.299999999999999</v>
      </c>
      <c r="F111" s="147">
        <v>15.2</v>
      </c>
      <c r="G111" s="147">
        <v>20</v>
      </c>
      <c r="H111" s="175">
        <v>250</v>
      </c>
      <c r="I111" s="173">
        <v>1.9</v>
      </c>
      <c r="J111" s="147" t="s">
        <v>586</v>
      </c>
      <c r="K111" s="147" t="s">
        <v>28</v>
      </c>
      <c r="L111" s="147" t="s">
        <v>28</v>
      </c>
      <c r="M111" s="147">
        <v>100</v>
      </c>
      <c r="N111" s="147">
        <v>20</v>
      </c>
      <c r="O111" s="147">
        <v>1</v>
      </c>
      <c r="P111" s="147">
        <v>20</v>
      </c>
      <c r="Q111" s="147">
        <v>0</v>
      </c>
      <c r="R111" s="147">
        <v>0</v>
      </c>
      <c r="S111" s="98">
        <v>0</v>
      </c>
    </row>
    <row r="112" spans="1:19">
      <c r="A112" s="147">
        <v>3</v>
      </c>
      <c r="B112" t="s">
        <v>240</v>
      </c>
      <c r="C112" s="147">
        <v>214.20000000000002</v>
      </c>
      <c r="D112" s="147">
        <v>257.03999999999996</v>
      </c>
      <c r="E112" s="147">
        <v>299.88</v>
      </c>
      <c r="F112" s="147">
        <v>342.71999999999997</v>
      </c>
      <c r="G112" s="147">
        <v>96</v>
      </c>
      <c r="H112" s="175">
        <v>262</v>
      </c>
      <c r="I112" s="173">
        <v>18</v>
      </c>
      <c r="J112" s="147" t="s">
        <v>588</v>
      </c>
      <c r="K112" s="147" t="s">
        <v>75</v>
      </c>
      <c r="L112" s="147" t="s">
        <v>75</v>
      </c>
      <c r="M112" s="147">
        <v>500</v>
      </c>
      <c r="N112" s="147">
        <v>48</v>
      </c>
      <c r="O112" s="147">
        <v>2</v>
      </c>
      <c r="P112" s="147">
        <v>96</v>
      </c>
      <c r="Q112" s="147">
        <v>0</v>
      </c>
      <c r="R112" s="147">
        <v>0</v>
      </c>
      <c r="S112" s="98">
        <v>0</v>
      </c>
    </row>
    <row r="113" spans="1:19">
      <c r="A113" s="147">
        <v>3</v>
      </c>
      <c r="B113" t="s">
        <v>242</v>
      </c>
      <c r="C113" s="147">
        <v>9.5</v>
      </c>
      <c r="D113" s="147">
        <v>11.399999999999999</v>
      </c>
      <c r="E113" s="147">
        <v>13.299999999999999</v>
      </c>
      <c r="F113" s="147">
        <v>15.2</v>
      </c>
      <c r="G113" s="147">
        <v>20</v>
      </c>
      <c r="H113" s="175">
        <v>350</v>
      </c>
      <c r="I113" s="173">
        <v>1.9</v>
      </c>
      <c r="J113" s="147" t="s">
        <v>586</v>
      </c>
      <c r="K113" s="147" t="s">
        <v>28</v>
      </c>
      <c r="L113" s="147" t="s">
        <v>28</v>
      </c>
      <c r="M113" s="147">
        <v>100</v>
      </c>
      <c r="N113" s="147">
        <v>20</v>
      </c>
      <c r="O113" s="147">
        <v>1</v>
      </c>
      <c r="P113" s="147">
        <v>20</v>
      </c>
      <c r="Q113" s="147">
        <v>0</v>
      </c>
      <c r="R113" s="147">
        <v>0</v>
      </c>
      <c r="S113" s="98">
        <v>0</v>
      </c>
    </row>
    <row r="114" spans="1:19">
      <c r="A114" s="147">
        <v>3</v>
      </c>
      <c r="B114" t="s">
        <v>243</v>
      </c>
      <c r="C114" s="147">
        <v>214.20000000000002</v>
      </c>
      <c r="D114" s="147">
        <v>257.03999999999996</v>
      </c>
      <c r="E114" s="147">
        <v>299.88</v>
      </c>
      <c r="F114" s="147">
        <v>342.71999999999997</v>
      </c>
      <c r="G114" s="147">
        <v>96</v>
      </c>
      <c r="H114" s="175">
        <v>260</v>
      </c>
      <c r="I114" s="173">
        <v>18</v>
      </c>
      <c r="J114" s="147" t="s">
        <v>588</v>
      </c>
      <c r="K114" s="147" t="s">
        <v>75</v>
      </c>
      <c r="L114" s="147" t="s">
        <v>75</v>
      </c>
      <c r="M114" s="147">
        <v>500</v>
      </c>
      <c r="N114" s="147">
        <v>48</v>
      </c>
      <c r="O114" s="147">
        <v>2</v>
      </c>
      <c r="P114" s="147">
        <v>96</v>
      </c>
      <c r="Q114" s="147">
        <v>0</v>
      </c>
      <c r="R114" s="147">
        <v>0</v>
      </c>
      <c r="S114" s="98">
        <v>0</v>
      </c>
    </row>
    <row r="115" spans="1:19">
      <c r="A115" s="147">
        <v>3</v>
      </c>
      <c r="B115" t="s">
        <v>245</v>
      </c>
      <c r="C115" s="147">
        <v>9.5</v>
      </c>
      <c r="D115" s="147">
        <v>11.399999999999999</v>
      </c>
      <c r="E115" s="147">
        <v>13.299999999999999</v>
      </c>
      <c r="F115" s="147">
        <v>15.2</v>
      </c>
      <c r="G115" s="147">
        <v>20</v>
      </c>
      <c r="H115" s="175">
        <v>250</v>
      </c>
      <c r="I115" s="173">
        <v>1.9</v>
      </c>
      <c r="J115" s="147" t="s">
        <v>586</v>
      </c>
      <c r="K115" s="147" t="s">
        <v>28</v>
      </c>
      <c r="L115" s="147" t="s">
        <v>28</v>
      </c>
      <c r="M115" s="147">
        <v>100</v>
      </c>
      <c r="N115" s="147">
        <v>20</v>
      </c>
      <c r="O115" s="147">
        <v>1</v>
      </c>
      <c r="P115" s="147">
        <v>20</v>
      </c>
      <c r="Q115" s="147">
        <v>0</v>
      </c>
      <c r="R115" s="147">
        <v>0</v>
      </c>
      <c r="S115" s="98">
        <v>0</v>
      </c>
    </row>
    <row r="116" spans="1:19">
      <c r="A116" s="147">
        <v>3</v>
      </c>
      <c r="B116" t="s">
        <v>246</v>
      </c>
      <c r="C116" s="147">
        <v>190.16200000000001</v>
      </c>
      <c r="D116" s="147">
        <v>228.1944</v>
      </c>
      <c r="E116" s="147">
        <v>266.22680000000003</v>
      </c>
      <c r="F116" s="147">
        <v>304.25920000000002</v>
      </c>
      <c r="G116" s="147">
        <v>96</v>
      </c>
      <c r="H116" s="175">
        <v>370</v>
      </c>
      <c r="I116" s="173">
        <v>15.98</v>
      </c>
      <c r="J116" s="147" t="s">
        <v>588</v>
      </c>
      <c r="K116" s="147" t="s">
        <v>75</v>
      </c>
      <c r="L116" s="147" t="s">
        <v>75</v>
      </c>
      <c r="M116" s="147">
        <v>500</v>
      </c>
      <c r="N116" s="147">
        <v>48</v>
      </c>
      <c r="O116" s="147">
        <v>2</v>
      </c>
      <c r="P116" s="147">
        <v>96</v>
      </c>
      <c r="Q116" s="147">
        <v>0</v>
      </c>
      <c r="R116" s="147">
        <v>0</v>
      </c>
      <c r="S116" s="98">
        <v>0</v>
      </c>
    </row>
    <row r="117" spans="1:19">
      <c r="A117" s="147">
        <v>3</v>
      </c>
      <c r="B117" t="s">
        <v>248</v>
      </c>
      <c r="C117" s="147">
        <v>9.5</v>
      </c>
      <c r="D117" s="147">
        <v>11.399999999999999</v>
      </c>
      <c r="E117" s="147">
        <v>13.299999999999999</v>
      </c>
      <c r="F117" s="147">
        <v>15.2</v>
      </c>
      <c r="G117" s="147">
        <v>20</v>
      </c>
      <c r="H117" s="175">
        <v>300</v>
      </c>
      <c r="I117" s="173">
        <v>1.9</v>
      </c>
      <c r="J117" s="147" t="s">
        <v>586</v>
      </c>
      <c r="K117" s="147" t="s">
        <v>28</v>
      </c>
      <c r="L117" s="147" t="s">
        <v>28</v>
      </c>
      <c r="M117" s="147">
        <v>100</v>
      </c>
      <c r="N117" s="147">
        <v>20</v>
      </c>
      <c r="O117" s="147">
        <v>1</v>
      </c>
      <c r="P117" s="147">
        <v>20</v>
      </c>
      <c r="Q117" s="147">
        <v>0</v>
      </c>
      <c r="R117" s="147">
        <v>0</v>
      </c>
      <c r="S117" s="98">
        <v>0</v>
      </c>
    </row>
    <row r="118" spans="1:19">
      <c r="A118" s="147">
        <v>3</v>
      </c>
      <c r="B118" t="s">
        <v>249</v>
      </c>
      <c r="C118" s="147">
        <v>148.60125000000002</v>
      </c>
      <c r="D118" s="147">
        <v>178.32150000000001</v>
      </c>
      <c r="E118" s="147">
        <v>208.04175000000001</v>
      </c>
      <c r="F118" s="147">
        <v>237.762</v>
      </c>
      <c r="G118" s="147">
        <v>96</v>
      </c>
      <c r="H118" s="175">
        <v>295</v>
      </c>
      <c r="I118" s="173">
        <v>12.487500000000001</v>
      </c>
      <c r="J118" s="147" t="s">
        <v>588</v>
      </c>
      <c r="K118" s="147" t="s">
        <v>75</v>
      </c>
      <c r="L118" s="147" t="s">
        <v>75</v>
      </c>
      <c r="M118" s="147">
        <v>500</v>
      </c>
      <c r="N118" s="147">
        <v>48</v>
      </c>
      <c r="O118" s="147">
        <v>2</v>
      </c>
      <c r="P118" s="147">
        <v>96</v>
      </c>
      <c r="Q118" s="147">
        <v>0</v>
      </c>
      <c r="R118" s="147">
        <v>0</v>
      </c>
      <c r="S118" s="98">
        <v>0</v>
      </c>
    </row>
    <row r="119" spans="1:19">
      <c r="A119" s="147">
        <v>3</v>
      </c>
      <c r="B119" t="s">
        <v>251</v>
      </c>
      <c r="C119" s="147">
        <v>606.9</v>
      </c>
      <c r="D119" s="147">
        <v>728.28</v>
      </c>
      <c r="E119" s="147">
        <v>849.66</v>
      </c>
      <c r="F119" s="147">
        <v>971.04</v>
      </c>
      <c r="G119" s="147">
        <v>432</v>
      </c>
      <c r="H119" s="175">
        <v>427</v>
      </c>
      <c r="I119" s="173">
        <v>51</v>
      </c>
      <c r="J119" s="147" t="s">
        <v>588</v>
      </c>
      <c r="K119" s="147" t="s">
        <v>75</v>
      </c>
      <c r="L119" s="147" t="s">
        <v>75</v>
      </c>
      <c r="M119" s="147">
        <v>500</v>
      </c>
      <c r="N119" s="147">
        <v>48</v>
      </c>
      <c r="O119" s="147">
        <v>9</v>
      </c>
      <c r="P119" s="147">
        <v>432</v>
      </c>
      <c r="Q119" s="147">
        <v>0</v>
      </c>
      <c r="R119" s="147">
        <v>0</v>
      </c>
      <c r="S119" s="98">
        <v>0</v>
      </c>
    </row>
    <row r="120" spans="1:19">
      <c r="A120" s="147">
        <v>3</v>
      </c>
      <c r="B120" t="s">
        <v>160</v>
      </c>
      <c r="C120" s="147">
        <v>705.07500000000005</v>
      </c>
      <c r="D120" s="147">
        <v>846.08999999999992</v>
      </c>
      <c r="E120" s="147">
        <v>987.10500000000002</v>
      </c>
      <c r="F120" s="147">
        <v>1128.1199999999999</v>
      </c>
      <c r="G120" s="147">
        <v>672</v>
      </c>
      <c r="H120" s="175">
        <v>394</v>
      </c>
      <c r="I120" s="173">
        <v>59.25</v>
      </c>
      <c r="J120" s="147" t="s">
        <v>588</v>
      </c>
      <c r="K120" s="147" t="s">
        <v>75</v>
      </c>
      <c r="L120" s="147" t="s">
        <v>75</v>
      </c>
      <c r="M120" s="147">
        <v>500</v>
      </c>
      <c r="N120" s="147">
        <v>48</v>
      </c>
      <c r="O120" s="147">
        <v>14</v>
      </c>
      <c r="P120" s="147">
        <v>672</v>
      </c>
      <c r="Q120" s="147">
        <v>0</v>
      </c>
      <c r="R120" s="147">
        <v>0</v>
      </c>
      <c r="S120" s="98">
        <v>0</v>
      </c>
    </row>
    <row r="121" spans="1:19">
      <c r="A121" s="147">
        <v>3</v>
      </c>
      <c r="B121" t="s">
        <v>254</v>
      </c>
      <c r="C121" s="147">
        <v>62.344499999999996</v>
      </c>
      <c r="D121" s="147">
        <v>74.813400000000001</v>
      </c>
      <c r="E121" s="147">
        <v>87.282299999999992</v>
      </c>
      <c r="F121" s="147">
        <v>99.751199999999997</v>
      </c>
      <c r="G121" s="147">
        <v>40</v>
      </c>
      <c r="H121" s="175">
        <v>412</v>
      </c>
      <c r="I121" s="173">
        <v>12.4689</v>
      </c>
      <c r="J121" s="147" t="s">
        <v>587</v>
      </c>
      <c r="K121" s="147" t="s">
        <v>28</v>
      </c>
      <c r="L121" s="147" t="s">
        <v>28</v>
      </c>
      <c r="M121" s="147">
        <v>100</v>
      </c>
      <c r="N121" s="147">
        <v>20</v>
      </c>
      <c r="O121" s="147">
        <v>2</v>
      </c>
      <c r="P121" s="147">
        <v>40</v>
      </c>
      <c r="Q121" s="147">
        <v>0</v>
      </c>
      <c r="R121" s="147">
        <v>0</v>
      </c>
      <c r="S121" s="98">
        <v>0</v>
      </c>
    </row>
    <row r="122" spans="1:19">
      <c r="A122" s="147">
        <v>3</v>
      </c>
      <c r="B122" t="s">
        <v>221</v>
      </c>
      <c r="C122" s="147">
        <v>25.6</v>
      </c>
      <c r="D122" s="147">
        <v>30.72</v>
      </c>
      <c r="E122" s="147">
        <v>35.840000000000003</v>
      </c>
      <c r="F122" s="147">
        <v>40.96</v>
      </c>
      <c r="G122" s="147">
        <v>20</v>
      </c>
      <c r="H122" s="175">
        <v>350</v>
      </c>
      <c r="I122" s="173">
        <v>5.12</v>
      </c>
      <c r="J122" s="147" t="s">
        <v>587</v>
      </c>
      <c r="K122" s="147" t="s">
        <v>28</v>
      </c>
      <c r="L122" s="147" t="s">
        <v>28</v>
      </c>
      <c r="M122" s="147">
        <v>100</v>
      </c>
      <c r="N122" s="147">
        <v>20</v>
      </c>
      <c r="O122" s="147">
        <v>1</v>
      </c>
      <c r="P122" s="147">
        <v>20</v>
      </c>
      <c r="Q122" s="147">
        <v>0</v>
      </c>
      <c r="R122" s="147">
        <v>0</v>
      </c>
      <c r="S122" s="98">
        <v>0</v>
      </c>
    </row>
    <row r="123" spans="1:19">
      <c r="A123" s="147">
        <v>3</v>
      </c>
      <c r="B123" t="s">
        <v>255</v>
      </c>
      <c r="C123" s="147">
        <v>62.677000000000007</v>
      </c>
      <c r="D123" s="147">
        <v>75.212400000000002</v>
      </c>
      <c r="E123" s="147">
        <v>87.747800000000012</v>
      </c>
      <c r="F123" s="147">
        <v>100.28320000000001</v>
      </c>
      <c r="G123" s="147">
        <v>40</v>
      </c>
      <c r="H123" s="175">
        <v>308</v>
      </c>
      <c r="I123" s="173">
        <v>12.535400000000001</v>
      </c>
      <c r="J123" s="147" t="s">
        <v>587</v>
      </c>
      <c r="K123" s="147" t="s">
        <v>28</v>
      </c>
      <c r="L123" s="147" t="s">
        <v>28</v>
      </c>
      <c r="M123" s="147">
        <v>100</v>
      </c>
      <c r="N123" s="147">
        <v>20</v>
      </c>
      <c r="O123" s="147">
        <v>2</v>
      </c>
      <c r="P123" s="147">
        <v>40</v>
      </c>
      <c r="Q123" s="147">
        <v>0</v>
      </c>
      <c r="R123" s="147">
        <v>0</v>
      </c>
      <c r="S123" s="98">
        <v>0</v>
      </c>
    </row>
    <row r="124" spans="1:19">
      <c r="A124" s="147">
        <v>3</v>
      </c>
      <c r="B124" t="s">
        <v>256</v>
      </c>
      <c r="C124" s="147">
        <v>218.53800000000001</v>
      </c>
      <c r="D124" s="147">
        <v>262.24560000000002</v>
      </c>
      <c r="E124" s="147">
        <v>305.95319999999998</v>
      </c>
      <c r="F124" s="147">
        <v>349.66079999999999</v>
      </c>
      <c r="G124" s="147">
        <v>100</v>
      </c>
      <c r="H124" s="175">
        <v>240</v>
      </c>
      <c r="I124" s="173">
        <v>30.78</v>
      </c>
      <c r="J124" s="147" t="s">
        <v>587</v>
      </c>
      <c r="K124" s="147" t="s">
        <v>54</v>
      </c>
      <c r="L124" s="147" t="s">
        <v>54</v>
      </c>
      <c r="M124" s="147">
        <v>100</v>
      </c>
      <c r="N124" s="147">
        <v>20</v>
      </c>
      <c r="O124" s="147">
        <v>5</v>
      </c>
      <c r="P124" s="147">
        <v>100</v>
      </c>
      <c r="Q124" s="147">
        <v>0</v>
      </c>
      <c r="R124" s="147">
        <v>0</v>
      </c>
      <c r="S124" s="98">
        <v>0</v>
      </c>
    </row>
    <row r="125" spans="1:19">
      <c r="A125" s="147">
        <v>3</v>
      </c>
      <c r="B125" t="s">
        <v>257</v>
      </c>
      <c r="C125" s="147">
        <v>110.33684</v>
      </c>
      <c r="D125" s="147">
        <v>132.40420799999998</v>
      </c>
      <c r="E125" s="147">
        <v>154.471576</v>
      </c>
      <c r="F125" s="147">
        <v>176.53894399999999</v>
      </c>
      <c r="G125" s="147">
        <v>96</v>
      </c>
      <c r="H125" s="175">
        <v>193</v>
      </c>
      <c r="I125" s="173">
        <v>15.5404</v>
      </c>
      <c r="J125" s="147" t="s">
        <v>587</v>
      </c>
      <c r="K125" s="147" t="s">
        <v>54</v>
      </c>
      <c r="L125" s="147" t="s">
        <v>54</v>
      </c>
      <c r="M125" s="147">
        <v>100</v>
      </c>
      <c r="N125" s="147">
        <v>48</v>
      </c>
      <c r="O125" s="147">
        <v>2</v>
      </c>
      <c r="P125" s="147">
        <v>96</v>
      </c>
      <c r="Q125" s="147">
        <v>0</v>
      </c>
      <c r="R125" s="147">
        <v>0</v>
      </c>
      <c r="S125" s="98">
        <v>0</v>
      </c>
    </row>
    <row r="126" spans="1:19">
      <c r="A126" s="147">
        <v>3</v>
      </c>
      <c r="B126" t="s">
        <v>226</v>
      </c>
      <c r="C126" s="147">
        <v>1485.2631999999999</v>
      </c>
      <c r="D126" s="147">
        <v>1782.3158399999998</v>
      </c>
      <c r="E126" s="147">
        <v>2079.3684799999996</v>
      </c>
      <c r="F126" s="147">
        <v>2376.4211199999995</v>
      </c>
      <c r="G126" s="147">
        <v>1008</v>
      </c>
      <c r="H126" s="175">
        <v>427</v>
      </c>
      <c r="I126" s="173">
        <v>209.19199999999998</v>
      </c>
      <c r="J126" s="147" t="s">
        <v>587</v>
      </c>
      <c r="K126" s="147" t="s">
        <v>54</v>
      </c>
      <c r="L126" s="147" t="s">
        <v>54</v>
      </c>
      <c r="M126" s="147">
        <v>100</v>
      </c>
      <c r="N126" s="147">
        <v>48</v>
      </c>
      <c r="O126" s="147">
        <v>21</v>
      </c>
      <c r="P126" s="147">
        <v>1008</v>
      </c>
      <c r="Q126" s="147">
        <v>0</v>
      </c>
      <c r="R126" s="147">
        <v>0</v>
      </c>
      <c r="S126" s="98">
        <v>0</v>
      </c>
    </row>
    <row r="127" spans="1:19">
      <c r="A127" s="147">
        <v>3</v>
      </c>
      <c r="B127" t="s">
        <v>258</v>
      </c>
      <c r="C127" s="147">
        <v>63.45</v>
      </c>
      <c r="D127" s="147">
        <v>76.140000000000015</v>
      </c>
      <c r="E127" s="147">
        <v>88.830000000000013</v>
      </c>
      <c r="F127" s="147">
        <v>101.52000000000001</v>
      </c>
      <c r="G127" s="147">
        <v>40</v>
      </c>
      <c r="H127" s="175">
        <v>75</v>
      </c>
      <c r="I127" s="173">
        <v>12.690000000000001</v>
      </c>
      <c r="J127" s="147" t="s">
        <v>588</v>
      </c>
      <c r="K127" s="147" t="s">
        <v>100</v>
      </c>
      <c r="L127" s="147" t="s">
        <v>100</v>
      </c>
      <c r="M127" s="147">
        <v>100</v>
      </c>
      <c r="N127" s="147">
        <v>20</v>
      </c>
      <c r="O127" s="147">
        <v>2</v>
      </c>
      <c r="P127" s="147">
        <v>40</v>
      </c>
      <c r="Q127" s="147">
        <v>0</v>
      </c>
      <c r="R127" s="147">
        <v>0</v>
      </c>
      <c r="S127" s="98">
        <v>0</v>
      </c>
    </row>
    <row r="128" spans="1:19">
      <c r="A128" s="147">
        <v>3</v>
      </c>
      <c r="B128" t="s">
        <v>260</v>
      </c>
      <c r="C128" s="147">
        <v>60.949999999999996</v>
      </c>
      <c r="D128" s="147">
        <v>73.14</v>
      </c>
      <c r="E128" s="147">
        <v>85.33</v>
      </c>
      <c r="F128" s="147">
        <v>97.52</v>
      </c>
      <c r="G128" s="147">
        <v>40</v>
      </c>
      <c r="H128" s="175">
        <v>190</v>
      </c>
      <c r="I128" s="173">
        <v>12.19</v>
      </c>
      <c r="J128" s="147" t="s">
        <v>587</v>
      </c>
      <c r="K128" s="147" t="s">
        <v>100</v>
      </c>
      <c r="L128" s="147" t="s">
        <v>100</v>
      </c>
      <c r="M128" s="147">
        <v>100</v>
      </c>
      <c r="N128" s="147">
        <v>20</v>
      </c>
      <c r="O128" s="147">
        <v>2</v>
      </c>
      <c r="P128" s="147">
        <v>40</v>
      </c>
      <c r="Q128" s="147">
        <v>0</v>
      </c>
      <c r="R128" s="147">
        <v>0</v>
      </c>
      <c r="S128" s="98">
        <v>0</v>
      </c>
    </row>
    <row r="129" spans="1:19">
      <c r="A129" s="147">
        <v>3</v>
      </c>
      <c r="B129" t="s">
        <v>185</v>
      </c>
      <c r="C129" s="147">
        <v>297.5</v>
      </c>
      <c r="D129" s="147">
        <v>357</v>
      </c>
      <c r="E129" s="147">
        <v>416.5</v>
      </c>
      <c r="F129" s="147">
        <v>476</v>
      </c>
      <c r="G129" s="147">
        <v>240</v>
      </c>
      <c r="H129" s="175">
        <v>417</v>
      </c>
      <c r="I129" s="173">
        <v>25</v>
      </c>
      <c r="J129" s="147" t="s">
        <v>588</v>
      </c>
      <c r="K129" s="147" t="s">
        <v>75</v>
      </c>
      <c r="L129" s="147" t="s">
        <v>75</v>
      </c>
      <c r="M129" s="147">
        <v>500</v>
      </c>
      <c r="N129" s="147">
        <v>48</v>
      </c>
      <c r="O129" s="147">
        <v>5</v>
      </c>
      <c r="P129" s="147">
        <v>240</v>
      </c>
      <c r="Q129" s="147">
        <v>0</v>
      </c>
      <c r="R129" s="147">
        <v>0</v>
      </c>
      <c r="S129" s="98">
        <v>0</v>
      </c>
    </row>
    <row r="130" spans="1:19">
      <c r="A130" s="147">
        <v>3</v>
      </c>
      <c r="B130" t="s">
        <v>261</v>
      </c>
      <c r="C130" s="147">
        <v>106.02900000000001</v>
      </c>
      <c r="D130" s="147">
        <v>127.23479999999999</v>
      </c>
      <c r="E130" s="147">
        <v>148.44060000000002</v>
      </c>
      <c r="F130" s="147">
        <v>169.6464</v>
      </c>
      <c r="G130" s="147">
        <v>96</v>
      </c>
      <c r="H130" s="175">
        <v>160</v>
      </c>
      <c r="I130" s="173">
        <v>8.91</v>
      </c>
      <c r="J130" s="147" t="s">
        <v>588</v>
      </c>
      <c r="K130" s="147" t="s">
        <v>75</v>
      </c>
      <c r="L130" s="147" t="s">
        <v>75</v>
      </c>
      <c r="M130" s="147">
        <v>500</v>
      </c>
      <c r="N130" s="147">
        <v>48</v>
      </c>
      <c r="O130" s="147">
        <v>2</v>
      </c>
      <c r="P130" s="147">
        <v>96</v>
      </c>
      <c r="Q130" s="147">
        <v>0</v>
      </c>
      <c r="R130" s="147">
        <v>0</v>
      </c>
      <c r="S130" s="98">
        <v>0</v>
      </c>
    </row>
    <row r="131" spans="1:19">
      <c r="A131" s="147">
        <v>3</v>
      </c>
      <c r="B131" t="s">
        <v>262</v>
      </c>
      <c r="C131" s="147">
        <v>181.65349999999998</v>
      </c>
      <c r="D131" s="147">
        <v>217.98419999999999</v>
      </c>
      <c r="E131" s="147">
        <v>254.31489999999999</v>
      </c>
      <c r="F131" s="147">
        <v>290.64559999999994</v>
      </c>
      <c r="G131" s="147">
        <v>96</v>
      </c>
      <c r="H131" s="175">
        <v>268</v>
      </c>
      <c r="I131" s="173">
        <v>15.264999999999999</v>
      </c>
      <c r="J131" s="147" t="s">
        <v>588</v>
      </c>
      <c r="K131" s="147" t="s">
        <v>75</v>
      </c>
      <c r="L131" s="147" t="s">
        <v>75</v>
      </c>
      <c r="M131" s="147">
        <v>500</v>
      </c>
      <c r="N131" s="147">
        <v>48</v>
      </c>
      <c r="O131" s="147">
        <v>2</v>
      </c>
      <c r="P131" s="147">
        <v>96</v>
      </c>
      <c r="Q131" s="147">
        <v>0</v>
      </c>
      <c r="R131" s="147">
        <v>0</v>
      </c>
      <c r="S131" s="98">
        <v>0</v>
      </c>
    </row>
    <row r="132" spans="1:19">
      <c r="A132" s="147">
        <v>3</v>
      </c>
      <c r="B132" t="s">
        <v>195</v>
      </c>
      <c r="C132" s="147">
        <v>214.20000000000002</v>
      </c>
      <c r="D132" s="147">
        <v>257.03999999999996</v>
      </c>
      <c r="E132" s="147">
        <v>299.88</v>
      </c>
      <c r="F132" s="147">
        <v>342.71999999999997</v>
      </c>
      <c r="G132" s="147">
        <v>96</v>
      </c>
      <c r="H132" s="175">
        <v>258</v>
      </c>
      <c r="I132" s="173">
        <v>18</v>
      </c>
      <c r="J132" s="147" t="s">
        <v>588</v>
      </c>
      <c r="K132" s="147" t="s">
        <v>75</v>
      </c>
      <c r="L132" s="147" t="s">
        <v>75</v>
      </c>
      <c r="M132" s="147">
        <v>500</v>
      </c>
      <c r="N132" s="147">
        <v>48</v>
      </c>
      <c r="O132" s="147">
        <v>2</v>
      </c>
      <c r="P132" s="147">
        <v>96</v>
      </c>
      <c r="Q132" s="147">
        <v>0</v>
      </c>
      <c r="R132" s="147">
        <v>0</v>
      </c>
      <c r="S132" s="98">
        <v>0</v>
      </c>
    </row>
    <row r="133" spans="1:19">
      <c r="A133" s="147">
        <v>3</v>
      </c>
      <c r="B133" t="s">
        <v>264</v>
      </c>
      <c r="C133" s="147">
        <v>9.5</v>
      </c>
      <c r="D133" s="147">
        <v>11.399999999999999</v>
      </c>
      <c r="E133" s="147">
        <v>13.299999999999999</v>
      </c>
      <c r="F133" s="147">
        <v>15.2</v>
      </c>
      <c r="G133" s="147">
        <v>20</v>
      </c>
      <c r="H133" s="175">
        <v>250</v>
      </c>
      <c r="I133" s="173">
        <v>1.9</v>
      </c>
      <c r="J133" s="147" t="s">
        <v>586</v>
      </c>
      <c r="K133" s="147" t="s">
        <v>28</v>
      </c>
      <c r="L133" s="147" t="s">
        <v>28</v>
      </c>
      <c r="M133" s="147">
        <v>100</v>
      </c>
      <c r="N133" s="147">
        <v>20</v>
      </c>
      <c r="O133" s="147">
        <v>1</v>
      </c>
      <c r="P133" s="147">
        <v>20</v>
      </c>
      <c r="Q133" s="147">
        <v>0</v>
      </c>
      <c r="R133" s="147">
        <v>0</v>
      </c>
      <c r="S133" s="98">
        <v>0</v>
      </c>
    </row>
    <row r="134" spans="1:19">
      <c r="A134" s="147">
        <v>3</v>
      </c>
      <c r="B134" t="s">
        <v>193</v>
      </c>
      <c r="C134" s="147">
        <v>204.3349</v>
      </c>
      <c r="D134" s="147">
        <v>245.20187999999999</v>
      </c>
      <c r="E134" s="147">
        <v>286.06885999999997</v>
      </c>
      <c r="F134" s="147">
        <v>326.93583999999998</v>
      </c>
      <c r="G134" s="147">
        <v>96</v>
      </c>
      <c r="H134" s="175">
        <v>288</v>
      </c>
      <c r="I134" s="173">
        <v>17.170999999999999</v>
      </c>
      <c r="J134" s="147" t="s">
        <v>588</v>
      </c>
      <c r="K134" s="147" t="s">
        <v>75</v>
      </c>
      <c r="L134" s="147" t="s">
        <v>75</v>
      </c>
      <c r="M134" s="147">
        <v>500</v>
      </c>
      <c r="N134" s="147">
        <v>48</v>
      </c>
      <c r="O134" s="147">
        <v>2</v>
      </c>
      <c r="P134" s="147">
        <v>96</v>
      </c>
      <c r="Q134" s="147">
        <v>0</v>
      </c>
      <c r="R134" s="147">
        <v>0</v>
      </c>
      <c r="S134" s="98">
        <v>0</v>
      </c>
    </row>
    <row r="135" spans="1:19">
      <c r="A135" s="147">
        <v>3</v>
      </c>
      <c r="B135" t="s">
        <v>265</v>
      </c>
      <c r="C135" s="147">
        <v>9.5</v>
      </c>
      <c r="D135" s="147">
        <v>11.399999999999999</v>
      </c>
      <c r="E135" s="147">
        <v>13.299999999999999</v>
      </c>
      <c r="F135" s="147">
        <v>15.2</v>
      </c>
      <c r="G135" s="147">
        <v>20</v>
      </c>
      <c r="H135" s="175">
        <v>250</v>
      </c>
      <c r="I135" s="173">
        <v>1.9</v>
      </c>
      <c r="J135" s="147" t="s">
        <v>586</v>
      </c>
      <c r="K135" s="147" t="s">
        <v>28</v>
      </c>
      <c r="L135" s="147" t="s">
        <v>28</v>
      </c>
      <c r="M135" s="147">
        <v>100</v>
      </c>
      <c r="N135" s="147">
        <v>20</v>
      </c>
      <c r="O135" s="147">
        <v>1</v>
      </c>
      <c r="P135" s="147">
        <v>20</v>
      </c>
      <c r="Q135" s="147">
        <v>0</v>
      </c>
      <c r="R135" s="147">
        <v>0</v>
      </c>
      <c r="S135" s="98">
        <v>0</v>
      </c>
    </row>
    <row r="136" spans="1:19">
      <c r="A136" s="147">
        <v>3</v>
      </c>
      <c r="B136" t="s">
        <v>187</v>
      </c>
      <c r="C136" s="147">
        <v>747.31999999999994</v>
      </c>
      <c r="D136" s="147">
        <v>896.78399999999988</v>
      </c>
      <c r="E136" s="147">
        <v>1046.248</v>
      </c>
      <c r="F136" s="147">
        <v>1195.712</v>
      </c>
      <c r="G136" s="147">
        <v>816</v>
      </c>
      <c r="H136" s="175">
        <v>427</v>
      </c>
      <c r="I136" s="173">
        <v>62.8</v>
      </c>
      <c r="J136" s="147" t="s">
        <v>588</v>
      </c>
      <c r="K136" s="147" t="s">
        <v>75</v>
      </c>
      <c r="L136" s="147" t="s">
        <v>75</v>
      </c>
      <c r="M136" s="147">
        <v>500</v>
      </c>
      <c r="N136" s="147">
        <v>48</v>
      </c>
      <c r="O136" s="147">
        <v>17</v>
      </c>
      <c r="P136" s="147">
        <v>816</v>
      </c>
      <c r="Q136" s="147">
        <v>0</v>
      </c>
      <c r="R136" s="147">
        <v>0</v>
      </c>
      <c r="S136" s="98">
        <v>0</v>
      </c>
    </row>
    <row r="137" spans="1:19">
      <c r="A137" s="147">
        <v>3</v>
      </c>
      <c r="B137" t="s">
        <v>267</v>
      </c>
      <c r="C137" s="147">
        <v>425.06799999999998</v>
      </c>
      <c r="D137" s="147">
        <v>510.08159999999998</v>
      </c>
      <c r="E137" s="147">
        <v>595.09519999999998</v>
      </c>
      <c r="F137" s="147">
        <v>680.10879999999997</v>
      </c>
      <c r="G137" s="147">
        <v>288</v>
      </c>
      <c r="H137" s="175">
        <v>350</v>
      </c>
      <c r="I137" s="173">
        <v>35.72</v>
      </c>
      <c r="J137" s="147" t="s">
        <v>588</v>
      </c>
      <c r="K137" s="147" t="s">
        <v>75</v>
      </c>
      <c r="L137" s="147" t="s">
        <v>75</v>
      </c>
      <c r="M137" s="147">
        <v>500</v>
      </c>
      <c r="N137" s="147">
        <v>48</v>
      </c>
      <c r="O137" s="147">
        <v>6</v>
      </c>
      <c r="P137" s="147">
        <v>288</v>
      </c>
      <c r="Q137" s="147">
        <v>0</v>
      </c>
      <c r="R137" s="147">
        <v>0</v>
      </c>
      <c r="S137" s="98">
        <v>0</v>
      </c>
    </row>
    <row r="138" spans="1:19">
      <c r="A138" s="147">
        <v>3</v>
      </c>
      <c r="B138" t="s">
        <v>205</v>
      </c>
      <c r="C138" s="147">
        <v>214.20000000000002</v>
      </c>
      <c r="D138" s="147">
        <v>257.03999999999996</v>
      </c>
      <c r="E138" s="147">
        <v>299.88</v>
      </c>
      <c r="F138" s="147">
        <v>342.71999999999997</v>
      </c>
      <c r="G138" s="147">
        <v>96</v>
      </c>
      <c r="H138" s="175">
        <v>275</v>
      </c>
      <c r="I138" s="173">
        <v>18</v>
      </c>
      <c r="J138" s="147" t="s">
        <v>588</v>
      </c>
      <c r="K138" s="147" t="s">
        <v>75</v>
      </c>
      <c r="L138" s="147" t="s">
        <v>75</v>
      </c>
      <c r="M138" s="147">
        <v>500</v>
      </c>
      <c r="N138" s="147">
        <v>48</v>
      </c>
      <c r="O138" s="147">
        <v>2</v>
      </c>
      <c r="P138" s="147">
        <v>96</v>
      </c>
      <c r="Q138" s="147">
        <v>0</v>
      </c>
      <c r="R138" s="147">
        <v>0</v>
      </c>
      <c r="S138" s="98">
        <v>0</v>
      </c>
    </row>
    <row r="139" spans="1:19">
      <c r="A139" s="147">
        <v>3</v>
      </c>
      <c r="B139" t="s">
        <v>269</v>
      </c>
      <c r="C139" s="147">
        <v>9.5</v>
      </c>
      <c r="D139" s="147">
        <v>11.399999999999999</v>
      </c>
      <c r="E139" s="147">
        <v>13.299999999999999</v>
      </c>
      <c r="F139" s="147">
        <v>15.2</v>
      </c>
      <c r="G139" s="147">
        <v>20</v>
      </c>
      <c r="H139" s="175">
        <v>260</v>
      </c>
      <c r="I139" s="173">
        <v>1.9</v>
      </c>
      <c r="J139" s="147" t="s">
        <v>586</v>
      </c>
      <c r="K139" s="147" t="s">
        <v>28</v>
      </c>
      <c r="L139" s="147" t="s">
        <v>28</v>
      </c>
      <c r="M139" s="147">
        <v>100</v>
      </c>
      <c r="N139" s="147">
        <v>20</v>
      </c>
      <c r="O139" s="147">
        <v>1</v>
      </c>
      <c r="P139" s="147">
        <v>20</v>
      </c>
      <c r="Q139" s="147">
        <v>0</v>
      </c>
      <c r="R139" s="147">
        <v>0</v>
      </c>
      <c r="S139" s="98">
        <v>0</v>
      </c>
    </row>
    <row r="140" spans="1:19">
      <c r="A140" s="147">
        <v>3</v>
      </c>
      <c r="B140" t="s">
        <v>208</v>
      </c>
      <c r="C140" s="147">
        <v>206.941</v>
      </c>
      <c r="D140" s="147">
        <v>248.32919999999999</v>
      </c>
      <c r="E140" s="147">
        <v>289.7174</v>
      </c>
      <c r="F140" s="147">
        <v>331.10559999999998</v>
      </c>
      <c r="G140" s="147">
        <v>96</v>
      </c>
      <c r="H140" s="175">
        <v>313</v>
      </c>
      <c r="I140" s="173">
        <v>17.39</v>
      </c>
      <c r="J140" s="147" t="s">
        <v>588</v>
      </c>
      <c r="K140" s="147" t="s">
        <v>75</v>
      </c>
      <c r="L140" s="147" t="s">
        <v>75</v>
      </c>
      <c r="M140" s="147">
        <v>500</v>
      </c>
      <c r="N140" s="147">
        <v>48</v>
      </c>
      <c r="O140" s="147">
        <v>2</v>
      </c>
      <c r="P140" s="147">
        <v>96</v>
      </c>
      <c r="Q140" s="147">
        <v>0</v>
      </c>
      <c r="R140" s="147">
        <v>0</v>
      </c>
      <c r="S140" s="98">
        <v>0</v>
      </c>
    </row>
    <row r="141" spans="1:19">
      <c r="A141" s="147">
        <v>3</v>
      </c>
      <c r="B141" t="s">
        <v>271</v>
      </c>
      <c r="C141" s="147">
        <v>9.5</v>
      </c>
      <c r="D141" s="147">
        <v>11.399999999999999</v>
      </c>
      <c r="E141" s="147">
        <v>13.299999999999999</v>
      </c>
      <c r="F141" s="147">
        <v>15.2</v>
      </c>
      <c r="G141" s="147">
        <v>20</v>
      </c>
      <c r="H141" s="175">
        <v>340</v>
      </c>
      <c r="I141" s="173">
        <v>1.9</v>
      </c>
      <c r="J141" s="147" t="s">
        <v>586</v>
      </c>
      <c r="K141" s="147" t="s">
        <v>28</v>
      </c>
      <c r="L141" s="147" t="s">
        <v>28</v>
      </c>
      <c r="M141" s="147">
        <v>100</v>
      </c>
      <c r="N141" s="147">
        <v>20</v>
      </c>
      <c r="O141" s="147">
        <v>1</v>
      </c>
      <c r="P141" s="147">
        <v>20</v>
      </c>
      <c r="Q141" s="147">
        <v>0</v>
      </c>
      <c r="R141" s="147">
        <v>0</v>
      </c>
      <c r="S141" s="98">
        <v>0</v>
      </c>
    </row>
    <row r="142" spans="1:19">
      <c r="A142" s="147">
        <v>3</v>
      </c>
      <c r="B142" t="s">
        <v>272</v>
      </c>
      <c r="C142" s="147">
        <v>92.939000000000007</v>
      </c>
      <c r="D142" s="147">
        <v>111.52680000000001</v>
      </c>
      <c r="E142" s="147">
        <v>130.1146</v>
      </c>
      <c r="F142" s="147">
        <v>148.70240000000001</v>
      </c>
      <c r="G142" s="147">
        <v>96</v>
      </c>
      <c r="H142" s="175">
        <v>358</v>
      </c>
      <c r="I142" s="173">
        <v>7.8100000000000005</v>
      </c>
      <c r="J142" s="147" t="s">
        <v>588</v>
      </c>
      <c r="K142" s="147" t="s">
        <v>75</v>
      </c>
      <c r="L142" s="147" t="s">
        <v>75</v>
      </c>
      <c r="M142" s="147">
        <v>500</v>
      </c>
      <c r="N142" s="147">
        <v>48</v>
      </c>
      <c r="O142" s="147">
        <v>2</v>
      </c>
      <c r="P142" s="147">
        <v>96</v>
      </c>
      <c r="Q142" s="147">
        <v>0</v>
      </c>
      <c r="R142" s="147">
        <v>0</v>
      </c>
      <c r="S142" s="98">
        <v>0</v>
      </c>
    </row>
    <row r="143" spans="1:19">
      <c r="A143" s="147">
        <v>3</v>
      </c>
      <c r="B143" t="s">
        <v>204</v>
      </c>
      <c r="C143" s="147">
        <v>166.6</v>
      </c>
      <c r="D143" s="147">
        <v>199.92</v>
      </c>
      <c r="E143" s="147">
        <v>233.24</v>
      </c>
      <c r="F143" s="147">
        <v>266.56</v>
      </c>
      <c r="G143" s="147">
        <v>144</v>
      </c>
      <c r="H143" s="175">
        <v>282</v>
      </c>
      <c r="I143" s="173">
        <v>14</v>
      </c>
      <c r="J143" s="147" t="s">
        <v>588</v>
      </c>
      <c r="K143" s="147" t="s">
        <v>75</v>
      </c>
      <c r="L143" s="147" t="s">
        <v>75</v>
      </c>
      <c r="M143" s="147">
        <v>500</v>
      </c>
      <c r="N143" s="147">
        <v>48</v>
      </c>
      <c r="O143" s="147">
        <v>3</v>
      </c>
      <c r="P143" s="147">
        <v>144</v>
      </c>
      <c r="Q143" s="147">
        <v>0</v>
      </c>
      <c r="R143" s="147">
        <v>0</v>
      </c>
      <c r="S143" s="98">
        <v>0</v>
      </c>
    </row>
    <row r="144" spans="1:19">
      <c r="A144" s="147">
        <v>3</v>
      </c>
      <c r="B144" t="s">
        <v>273</v>
      </c>
      <c r="C144" s="147">
        <v>297.5</v>
      </c>
      <c r="D144" s="147">
        <v>357</v>
      </c>
      <c r="E144" s="147">
        <v>416.5</v>
      </c>
      <c r="F144" s="147">
        <v>476</v>
      </c>
      <c r="G144" s="147">
        <v>192</v>
      </c>
      <c r="H144" s="175">
        <v>398</v>
      </c>
      <c r="I144" s="173">
        <v>25</v>
      </c>
      <c r="J144" s="147" t="s">
        <v>588</v>
      </c>
      <c r="K144" s="147" t="s">
        <v>75</v>
      </c>
      <c r="L144" s="147" t="s">
        <v>75</v>
      </c>
      <c r="M144" s="147">
        <v>500</v>
      </c>
      <c r="N144" s="147">
        <v>48</v>
      </c>
      <c r="O144" s="147">
        <v>4</v>
      </c>
      <c r="P144" s="147">
        <v>192</v>
      </c>
      <c r="Q144" s="147">
        <v>0</v>
      </c>
      <c r="R144" s="147">
        <v>0</v>
      </c>
      <c r="S144" s="98">
        <v>0</v>
      </c>
    </row>
    <row r="145" spans="1:19">
      <c r="A145" s="147">
        <v>3</v>
      </c>
      <c r="B145" t="s">
        <v>197</v>
      </c>
      <c r="C145" s="147">
        <v>673.54000000000008</v>
      </c>
      <c r="D145" s="147">
        <v>808.24799999999993</v>
      </c>
      <c r="E145" s="147">
        <v>942.95600000000002</v>
      </c>
      <c r="F145" s="147">
        <v>1077.664</v>
      </c>
      <c r="G145" s="147">
        <v>576</v>
      </c>
      <c r="H145" s="175">
        <v>425</v>
      </c>
      <c r="I145" s="173">
        <v>56.6</v>
      </c>
      <c r="J145" s="147" t="s">
        <v>588</v>
      </c>
      <c r="K145" s="147" t="s">
        <v>75</v>
      </c>
      <c r="L145" s="147" t="s">
        <v>75</v>
      </c>
      <c r="M145" s="147">
        <v>500</v>
      </c>
      <c r="N145" s="147">
        <v>48</v>
      </c>
      <c r="O145" s="147">
        <v>12</v>
      </c>
      <c r="P145" s="147">
        <v>576</v>
      </c>
      <c r="Q145" s="147">
        <v>0</v>
      </c>
      <c r="R145" s="147">
        <v>0</v>
      </c>
      <c r="S145" s="98">
        <v>0</v>
      </c>
    </row>
    <row r="146" spans="1:19">
      <c r="A146" s="147">
        <v>3</v>
      </c>
      <c r="B146" t="s">
        <v>218</v>
      </c>
      <c r="C146" s="147">
        <v>89.46</v>
      </c>
      <c r="D146" s="147">
        <v>107.35199999999999</v>
      </c>
      <c r="E146" s="147">
        <v>125.24399999999999</v>
      </c>
      <c r="F146" s="147">
        <v>143.136</v>
      </c>
      <c r="G146" s="147">
        <v>96</v>
      </c>
      <c r="H146" s="175">
        <v>323</v>
      </c>
      <c r="I146" s="173">
        <v>12.6</v>
      </c>
      <c r="J146" s="147" t="s">
        <v>590</v>
      </c>
      <c r="K146" s="147" t="s">
        <v>54</v>
      </c>
      <c r="L146" s="147" t="s">
        <v>54</v>
      </c>
      <c r="M146" s="147">
        <v>100</v>
      </c>
      <c r="N146" s="147">
        <v>48</v>
      </c>
      <c r="O146" s="147">
        <v>2</v>
      </c>
      <c r="P146" s="147">
        <v>96</v>
      </c>
      <c r="Q146" s="147">
        <v>0</v>
      </c>
      <c r="R146" s="147">
        <v>0</v>
      </c>
      <c r="S146" s="98">
        <v>0</v>
      </c>
    </row>
    <row r="147" spans="1:19">
      <c r="A147" s="147">
        <v>3</v>
      </c>
      <c r="B147" t="s">
        <v>219</v>
      </c>
      <c r="C147" s="147">
        <v>148.38999999999999</v>
      </c>
      <c r="D147" s="147">
        <v>178.06799999999998</v>
      </c>
      <c r="E147" s="147">
        <v>207.74599999999998</v>
      </c>
      <c r="F147" s="147">
        <v>237.42399999999998</v>
      </c>
      <c r="G147" s="147">
        <v>96</v>
      </c>
      <c r="H147" s="175">
        <v>190</v>
      </c>
      <c r="I147" s="173">
        <v>20.9</v>
      </c>
      <c r="J147" s="147" t="s">
        <v>587</v>
      </c>
      <c r="K147" s="147" t="s">
        <v>54</v>
      </c>
      <c r="L147" s="147" t="s">
        <v>54</v>
      </c>
      <c r="M147" s="147">
        <v>100</v>
      </c>
      <c r="N147" s="147">
        <v>48</v>
      </c>
      <c r="O147" s="147">
        <v>2</v>
      </c>
      <c r="P147" s="147">
        <v>96</v>
      </c>
      <c r="Q147" s="147">
        <v>0</v>
      </c>
      <c r="R147" s="147">
        <v>0</v>
      </c>
      <c r="S147" s="98">
        <v>0</v>
      </c>
    </row>
    <row r="148" spans="1:19">
      <c r="A148" s="147">
        <v>3</v>
      </c>
      <c r="B148" t="s">
        <v>213</v>
      </c>
      <c r="C148" s="147">
        <v>63.45</v>
      </c>
      <c r="D148" s="147">
        <v>76.140000000000015</v>
      </c>
      <c r="E148" s="147">
        <v>88.830000000000013</v>
      </c>
      <c r="F148" s="147">
        <v>101.52000000000001</v>
      </c>
      <c r="G148" s="147">
        <v>40</v>
      </c>
      <c r="H148" s="175">
        <v>235</v>
      </c>
      <c r="I148" s="173">
        <v>12.690000000000001</v>
      </c>
      <c r="J148" s="147" t="s">
        <v>587</v>
      </c>
      <c r="K148" s="147" t="s">
        <v>28</v>
      </c>
      <c r="L148" s="147" t="s">
        <v>28</v>
      </c>
      <c r="M148" s="147">
        <v>100</v>
      </c>
      <c r="N148" s="147">
        <v>20</v>
      </c>
      <c r="O148" s="147">
        <v>2</v>
      </c>
      <c r="P148" s="147">
        <v>40</v>
      </c>
      <c r="Q148" s="147">
        <v>0</v>
      </c>
      <c r="R148" s="147">
        <v>0</v>
      </c>
      <c r="S148" s="98">
        <v>0</v>
      </c>
    </row>
    <row r="149" spans="1:19">
      <c r="A149" s="147">
        <v>3</v>
      </c>
      <c r="B149" t="s">
        <v>276</v>
      </c>
      <c r="C149" s="147">
        <v>63.45</v>
      </c>
      <c r="D149" s="147">
        <v>76.140000000000015</v>
      </c>
      <c r="E149" s="147">
        <v>88.830000000000013</v>
      </c>
      <c r="F149" s="147">
        <v>101.52000000000001</v>
      </c>
      <c r="G149" s="147">
        <v>40</v>
      </c>
      <c r="H149" s="175">
        <v>192</v>
      </c>
      <c r="I149" s="173">
        <v>12.690000000000001</v>
      </c>
      <c r="J149" s="147" t="s">
        <v>587</v>
      </c>
      <c r="K149" s="147" t="s">
        <v>28</v>
      </c>
      <c r="L149" s="147" t="s">
        <v>28</v>
      </c>
      <c r="M149" s="147">
        <v>100</v>
      </c>
      <c r="N149" s="147">
        <v>20</v>
      </c>
      <c r="O149" s="147">
        <v>2</v>
      </c>
      <c r="P149" s="147">
        <v>40</v>
      </c>
      <c r="Q149" s="147">
        <v>0</v>
      </c>
      <c r="R149" s="147">
        <v>0</v>
      </c>
      <c r="S149" s="98">
        <v>0</v>
      </c>
    </row>
    <row r="150" spans="1:19">
      <c r="A150" s="147">
        <v>3</v>
      </c>
      <c r="B150" t="s">
        <v>277</v>
      </c>
      <c r="C150" s="147">
        <v>25.6</v>
      </c>
      <c r="D150" s="147">
        <v>30.72</v>
      </c>
      <c r="E150" s="147">
        <v>35.840000000000003</v>
      </c>
      <c r="F150" s="147">
        <v>40.96</v>
      </c>
      <c r="G150" s="147">
        <v>20</v>
      </c>
      <c r="H150" s="175">
        <v>490</v>
      </c>
      <c r="I150" s="173">
        <v>5.12</v>
      </c>
      <c r="J150" s="147" t="s">
        <v>587</v>
      </c>
      <c r="K150" s="147" t="s">
        <v>28</v>
      </c>
      <c r="L150" s="147" t="s">
        <v>28</v>
      </c>
      <c r="M150" s="147">
        <v>100</v>
      </c>
      <c r="N150" s="147">
        <v>20</v>
      </c>
      <c r="O150" s="147">
        <v>1</v>
      </c>
      <c r="P150" s="147">
        <v>20</v>
      </c>
      <c r="Q150" s="147">
        <v>0</v>
      </c>
      <c r="R150" s="147">
        <v>0</v>
      </c>
      <c r="S150" s="98">
        <v>0</v>
      </c>
    </row>
    <row r="151" spans="1:19">
      <c r="A151" s="147">
        <v>4</v>
      </c>
      <c r="B151" t="s">
        <v>503</v>
      </c>
      <c r="C151" s="147">
        <v>214.20000000000002</v>
      </c>
      <c r="D151" s="147">
        <v>257.03999999999996</v>
      </c>
      <c r="E151" s="147">
        <v>299.88</v>
      </c>
      <c r="F151" s="147">
        <v>342.71999999999997</v>
      </c>
      <c r="G151" s="147">
        <v>192</v>
      </c>
      <c r="H151" s="175">
        <v>438</v>
      </c>
      <c r="I151" s="173">
        <v>18</v>
      </c>
      <c r="J151" s="147" t="s">
        <v>588</v>
      </c>
      <c r="K151" s="147" t="s">
        <v>75</v>
      </c>
      <c r="L151" s="147" t="s">
        <v>75</v>
      </c>
      <c r="M151" s="147">
        <v>500</v>
      </c>
      <c r="N151" s="147">
        <v>48</v>
      </c>
      <c r="O151" s="147">
        <v>4</v>
      </c>
      <c r="P151" s="147">
        <v>192</v>
      </c>
      <c r="Q151" s="147">
        <v>0</v>
      </c>
      <c r="R151" s="147">
        <v>0</v>
      </c>
      <c r="S151" s="98">
        <v>0</v>
      </c>
    </row>
    <row r="152" spans="1:19">
      <c r="A152" s="147">
        <v>4</v>
      </c>
      <c r="B152" t="s">
        <v>505</v>
      </c>
      <c r="C152" s="147">
        <v>64.859999999999985</v>
      </c>
      <c r="D152" s="147">
        <v>77.831999999999994</v>
      </c>
      <c r="E152" s="147">
        <v>90.803999999999988</v>
      </c>
      <c r="F152" s="147">
        <v>103.77599999999998</v>
      </c>
      <c r="G152" s="147">
        <v>96</v>
      </c>
      <c r="H152" s="175">
        <v>355</v>
      </c>
      <c r="I152" s="173">
        <v>10.809999999999999</v>
      </c>
      <c r="J152" s="147" t="s">
        <v>591</v>
      </c>
      <c r="K152" s="147" t="s">
        <v>40</v>
      </c>
      <c r="L152" s="147" t="s">
        <v>40</v>
      </c>
      <c r="M152" s="147">
        <v>300</v>
      </c>
      <c r="N152" s="147">
        <v>48</v>
      </c>
      <c r="O152" s="147">
        <v>2</v>
      </c>
      <c r="P152" s="147">
        <v>96</v>
      </c>
      <c r="Q152" s="147">
        <v>0</v>
      </c>
      <c r="R152" s="147">
        <v>0</v>
      </c>
      <c r="S152" s="98">
        <v>0</v>
      </c>
    </row>
    <row r="153" spans="1:19">
      <c r="A153" s="147">
        <v>4</v>
      </c>
      <c r="B153" t="s">
        <v>507</v>
      </c>
      <c r="C153" s="147">
        <v>204.68</v>
      </c>
      <c r="D153" s="147">
        <v>245.61599999999999</v>
      </c>
      <c r="E153" s="147">
        <v>286.55199999999996</v>
      </c>
      <c r="F153" s="147">
        <v>327.488</v>
      </c>
      <c r="G153" s="147">
        <v>192</v>
      </c>
      <c r="H153" s="175">
        <v>372</v>
      </c>
      <c r="I153" s="173">
        <v>17.2</v>
      </c>
      <c r="J153" s="147" t="s">
        <v>588</v>
      </c>
      <c r="K153" s="147" t="s">
        <v>75</v>
      </c>
      <c r="L153" s="147" t="s">
        <v>75</v>
      </c>
      <c r="M153" s="147">
        <v>500</v>
      </c>
      <c r="N153" s="147">
        <v>48</v>
      </c>
      <c r="O153" s="147">
        <v>4</v>
      </c>
      <c r="P153" s="147">
        <v>192</v>
      </c>
      <c r="Q153" s="147">
        <v>0</v>
      </c>
      <c r="R153" s="147">
        <v>0</v>
      </c>
      <c r="S153" s="98">
        <v>0</v>
      </c>
    </row>
    <row r="154" spans="1:19">
      <c r="A154" s="147">
        <v>4</v>
      </c>
      <c r="B154" t="s">
        <v>509</v>
      </c>
      <c r="C154" s="147">
        <v>134.47</v>
      </c>
      <c r="D154" s="147">
        <v>161.364</v>
      </c>
      <c r="E154" s="147">
        <v>188.25800000000001</v>
      </c>
      <c r="F154" s="147">
        <v>215.15200000000002</v>
      </c>
      <c r="G154" s="147">
        <v>192</v>
      </c>
      <c r="H154" s="175">
        <v>598</v>
      </c>
      <c r="I154" s="173">
        <v>11.3</v>
      </c>
      <c r="J154" s="147" t="s">
        <v>591</v>
      </c>
      <c r="K154" s="147" t="s">
        <v>502</v>
      </c>
      <c r="L154" s="147" t="s">
        <v>502</v>
      </c>
      <c r="M154" s="147">
        <v>300</v>
      </c>
      <c r="N154" s="147">
        <v>48</v>
      </c>
      <c r="O154" s="147">
        <v>4</v>
      </c>
      <c r="P154" s="147">
        <v>192</v>
      </c>
      <c r="Q154" s="147">
        <v>0</v>
      </c>
      <c r="R154" s="147">
        <v>0</v>
      </c>
      <c r="S154" s="98">
        <v>0</v>
      </c>
    </row>
    <row r="155" spans="1:19">
      <c r="A155" s="147">
        <v>4</v>
      </c>
      <c r="B155" t="s">
        <v>511</v>
      </c>
      <c r="C155" s="147">
        <v>925.22500000000002</v>
      </c>
      <c r="D155" s="147">
        <v>1110.27</v>
      </c>
      <c r="E155" s="147">
        <v>1295.3150000000001</v>
      </c>
      <c r="F155" s="147">
        <v>1480.36</v>
      </c>
      <c r="G155" s="147">
        <v>720</v>
      </c>
      <c r="H155" s="175">
        <v>435</v>
      </c>
      <c r="I155" s="173">
        <v>77.75</v>
      </c>
      <c r="J155" s="147" t="s">
        <v>588</v>
      </c>
      <c r="K155" s="147" t="s">
        <v>75</v>
      </c>
      <c r="L155" s="147" t="s">
        <v>75</v>
      </c>
      <c r="M155" s="147">
        <v>500</v>
      </c>
      <c r="N155" s="147">
        <v>48</v>
      </c>
      <c r="O155" s="147">
        <v>15</v>
      </c>
      <c r="P155" s="147">
        <v>720</v>
      </c>
      <c r="Q155" s="147">
        <v>0</v>
      </c>
      <c r="R155" s="147">
        <v>0</v>
      </c>
      <c r="S155" s="98">
        <v>0</v>
      </c>
    </row>
    <row r="156" spans="1:19">
      <c r="A156" s="147">
        <v>4</v>
      </c>
      <c r="B156" t="s">
        <v>513</v>
      </c>
      <c r="C156" s="147">
        <v>771.59600000000012</v>
      </c>
      <c r="D156" s="147">
        <v>925.91520000000003</v>
      </c>
      <c r="E156" s="147">
        <v>1080.2344000000001</v>
      </c>
      <c r="F156" s="147">
        <v>1234.5536</v>
      </c>
      <c r="G156" s="147">
        <v>576</v>
      </c>
      <c r="H156" s="175">
        <v>438</v>
      </c>
      <c r="I156" s="173">
        <v>64.84</v>
      </c>
      <c r="J156" s="147" t="s">
        <v>588</v>
      </c>
      <c r="K156" s="147" t="s">
        <v>75</v>
      </c>
      <c r="L156" s="147" t="s">
        <v>75</v>
      </c>
      <c r="M156" s="147">
        <v>500</v>
      </c>
      <c r="N156" s="147">
        <v>48</v>
      </c>
      <c r="O156" s="147">
        <v>12</v>
      </c>
      <c r="P156" s="147">
        <v>576</v>
      </c>
      <c r="Q156" s="147">
        <v>0</v>
      </c>
      <c r="R156" s="147">
        <v>0</v>
      </c>
      <c r="S156" s="98">
        <v>0</v>
      </c>
    </row>
    <row r="157" spans="1:19">
      <c r="A157" s="147">
        <v>4</v>
      </c>
      <c r="B157" t="s">
        <v>515</v>
      </c>
      <c r="C157" s="147">
        <v>145.71550000000002</v>
      </c>
      <c r="D157" s="147">
        <v>174.8586</v>
      </c>
      <c r="E157" s="147">
        <v>204.00170000000003</v>
      </c>
      <c r="F157" s="147">
        <v>233.1448</v>
      </c>
      <c r="G157" s="147">
        <v>96</v>
      </c>
      <c r="H157" s="175">
        <v>835</v>
      </c>
      <c r="I157" s="173">
        <v>12.245000000000001</v>
      </c>
      <c r="J157" s="147" t="s">
        <v>587</v>
      </c>
      <c r="K157" s="147" t="s">
        <v>75</v>
      </c>
      <c r="L157" s="147" t="s">
        <v>75</v>
      </c>
      <c r="M157" s="147">
        <v>500</v>
      </c>
      <c r="N157" s="147">
        <v>48</v>
      </c>
      <c r="O157" s="147">
        <v>2</v>
      </c>
      <c r="P157" s="147">
        <v>96</v>
      </c>
      <c r="Q157" s="147">
        <v>0</v>
      </c>
      <c r="R157" s="147">
        <v>0</v>
      </c>
      <c r="S157" s="98">
        <v>0</v>
      </c>
    </row>
    <row r="158" spans="1:19">
      <c r="A158" s="147">
        <v>4</v>
      </c>
      <c r="B158" t="s">
        <v>516</v>
      </c>
      <c r="C158" s="147">
        <v>190.4</v>
      </c>
      <c r="D158" s="147">
        <v>228.48</v>
      </c>
      <c r="E158" s="147">
        <v>266.56</v>
      </c>
      <c r="F158" s="147">
        <v>304.64</v>
      </c>
      <c r="G158" s="147">
        <v>96</v>
      </c>
      <c r="H158" s="175">
        <v>397</v>
      </c>
      <c r="I158" s="173">
        <v>16</v>
      </c>
      <c r="J158" s="147" t="s">
        <v>588</v>
      </c>
      <c r="K158" s="147" t="s">
        <v>75</v>
      </c>
      <c r="L158" s="147" t="s">
        <v>75</v>
      </c>
      <c r="M158" s="147">
        <v>500</v>
      </c>
      <c r="N158" s="147">
        <v>48</v>
      </c>
      <c r="O158" s="147">
        <v>2</v>
      </c>
      <c r="P158" s="147">
        <v>96</v>
      </c>
      <c r="Q158" s="147">
        <v>0</v>
      </c>
      <c r="R158" s="147">
        <v>0</v>
      </c>
      <c r="S158" s="98">
        <v>0</v>
      </c>
    </row>
    <row r="159" spans="1:19">
      <c r="A159" s="147">
        <v>4</v>
      </c>
      <c r="B159" t="s">
        <v>518</v>
      </c>
      <c r="C159" s="147">
        <v>1179.7660000000001</v>
      </c>
      <c r="D159" s="147">
        <v>1415.7192</v>
      </c>
      <c r="E159" s="147">
        <v>1651.6723999999999</v>
      </c>
      <c r="F159" s="147">
        <v>1887.6255999999998</v>
      </c>
      <c r="G159" s="147">
        <v>768</v>
      </c>
      <c r="H159" s="175">
        <v>524</v>
      </c>
      <c r="I159" s="173">
        <v>99.14</v>
      </c>
      <c r="J159" s="147" t="s">
        <v>587</v>
      </c>
      <c r="K159" s="147" t="s">
        <v>75</v>
      </c>
      <c r="L159" s="147" t="s">
        <v>75</v>
      </c>
      <c r="M159" s="147">
        <v>500</v>
      </c>
      <c r="N159" s="147">
        <v>48</v>
      </c>
      <c r="O159" s="147">
        <v>16</v>
      </c>
      <c r="P159" s="147">
        <v>768</v>
      </c>
      <c r="Q159" s="147">
        <v>0</v>
      </c>
      <c r="R159" s="147">
        <v>0</v>
      </c>
      <c r="S159" s="98">
        <v>0</v>
      </c>
    </row>
    <row r="160" spans="1:19">
      <c r="A160" s="147">
        <v>4</v>
      </c>
      <c r="B160" t="s">
        <v>224</v>
      </c>
      <c r="C160" s="147">
        <v>96.3</v>
      </c>
      <c r="D160" s="147">
        <v>115.56</v>
      </c>
      <c r="E160" s="147">
        <v>134.82</v>
      </c>
      <c r="F160" s="147">
        <v>154.08000000000001</v>
      </c>
      <c r="G160" s="147">
        <v>96</v>
      </c>
      <c r="H160" s="175">
        <v>950</v>
      </c>
      <c r="I160" s="173">
        <v>9</v>
      </c>
      <c r="J160" s="147" t="s">
        <v>587</v>
      </c>
      <c r="K160" s="147" t="s">
        <v>581</v>
      </c>
      <c r="L160" s="147" t="s">
        <v>224</v>
      </c>
      <c r="M160" s="147">
        <v>200</v>
      </c>
      <c r="N160" s="147">
        <v>48</v>
      </c>
      <c r="O160" s="147">
        <v>2</v>
      </c>
      <c r="P160" s="147">
        <v>96</v>
      </c>
      <c r="Q160" s="147">
        <v>0</v>
      </c>
      <c r="R160" s="147">
        <v>0</v>
      </c>
      <c r="S160" s="98">
        <v>0</v>
      </c>
    </row>
    <row r="161" spans="1:19">
      <c r="A161" s="147">
        <v>4</v>
      </c>
      <c r="B161" t="s">
        <v>520</v>
      </c>
      <c r="C161" s="147">
        <v>107.10000000000001</v>
      </c>
      <c r="D161" s="147">
        <v>128.51999999999998</v>
      </c>
      <c r="E161" s="147">
        <v>149.94</v>
      </c>
      <c r="F161" s="147">
        <v>171.35999999999999</v>
      </c>
      <c r="G161" s="147">
        <v>96</v>
      </c>
      <c r="H161" s="175">
        <v>600</v>
      </c>
      <c r="I161" s="173">
        <v>9</v>
      </c>
      <c r="J161" s="147" t="s">
        <v>587</v>
      </c>
      <c r="K161" s="147" t="s">
        <v>75</v>
      </c>
      <c r="L161" s="147" t="s">
        <v>75</v>
      </c>
      <c r="M161" s="147">
        <v>500</v>
      </c>
      <c r="N161" s="147">
        <v>48</v>
      </c>
      <c r="O161" s="147">
        <v>2</v>
      </c>
      <c r="P161" s="147">
        <v>96</v>
      </c>
      <c r="Q161" s="147">
        <v>0</v>
      </c>
      <c r="R161" s="147">
        <v>0</v>
      </c>
      <c r="S161" s="98">
        <v>0</v>
      </c>
    </row>
    <row r="162" spans="1:19">
      <c r="A162" s="147">
        <v>4</v>
      </c>
      <c r="B162" t="s">
        <v>522</v>
      </c>
      <c r="C162" s="147">
        <v>2735.81</v>
      </c>
      <c r="D162" s="147">
        <v>3282.9719999999998</v>
      </c>
      <c r="E162" s="147">
        <v>3830.134</v>
      </c>
      <c r="F162" s="147">
        <v>4377.2960000000003</v>
      </c>
      <c r="G162" s="147">
        <v>2064</v>
      </c>
      <c r="H162" s="175">
        <v>526</v>
      </c>
      <c r="I162" s="173">
        <v>229.9</v>
      </c>
      <c r="J162" s="147" t="s">
        <v>587</v>
      </c>
      <c r="K162" s="147" t="s">
        <v>75</v>
      </c>
      <c r="L162" s="147" t="s">
        <v>75</v>
      </c>
      <c r="M162" s="147">
        <v>500</v>
      </c>
      <c r="N162" s="147">
        <v>48</v>
      </c>
      <c r="O162" s="147">
        <v>43</v>
      </c>
      <c r="P162" s="147">
        <v>2064</v>
      </c>
      <c r="Q162" s="147">
        <v>0</v>
      </c>
      <c r="R162" s="147">
        <v>0</v>
      </c>
      <c r="S162" s="98">
        <v>0</v>
      </c>
    </row>
    <row r="163" spans="1:19">
      <c r="A163" s="147">
        <v>4</v>
      </c>
      <c r="B163" t="s">
        <v>524</v>
      </c>
      <c r="C163" s="147">
        <v>133.92000000000002</v>
      </c>
      <c r="D163" s="147">
        <v>160.70400000000001</v>
      </c>
      <c r="E163" s="147">
        <v>187.488</v>
      </c>
      <c r="F163" s="147">
        <v>214.27199999999999</v>
      </c>
      <c r="G163" s="147">
        <v>192</v>
      </c>
      <c r="I163" s="173">
        <v>22.32</v>
      </c>
      <c r="J163" s="147" t="s">
        <v>588</v>
      </c>
      <c r="K163" s="147" t="s">
        <v>44</v>
      </c>
      <c r="L163" s="147" t="s">
        <v>44</v>
      </c>
      <c r="M163" s="147">
        <v>200</v>
      </c>
      <c r="N163" s="147">
        <v>48</v>
      </c>
      <c r="O163" s="147">
        <v>4</v>
      </c>
      <c r="P163" s="147">
        <v>192</v>
      </c>
      <c r="Q163" s="147">
        <v>0</v>
      </c>
      <c r="R163" s="147">
        <v>0</v>
      </c>
      <c r="S163" s="98">
        <v>0</v>
      </c>
    </row>
    <row r="164" spans="1:19">
      <c r="A164" s="147">
        <v>4</v>
      </c>
      <c r="B164" t="s">
        <v>525</v>
      </c>
      <c r="C164" s="147">
        <v>453</v>
      </c>
      <c r="D164" s="147">
        <v>543.6</v>
      </c>
      <c r="E164" s="147">
        <v>634.20000000000005</v>
      </c>
      <c r="F164" s="147">
        <v>724.8</v>
      </c>
      <c r="G164" s="147">
        <v>864</v>
      </c>
      <c r="H164" s="175">
        <v>799</v>
      </c>
      <c r="I164" s="173">
        <v>75.5</v>
      </c>
      <c r="J164" s="147" t="s">
        <v>586</v>
      </c>
      <c r="K164" s="147" t="s">
        <v>44</v>
      </c>
      <c r="L164" s="147" t="s">
        <v>44</v>
      </c>
      <c r="M164" s="147">
        <v>200</v>
      </c>
      <c r="N164" s="147">
        <v>48</v>
      </c>
      <c r="O164" s="147">
        <v>18</v>
      </c>
      <c r="P164" s="147">
        <v>864</v>
      </c>
      <c r="Q164" s="147">
        <v>0</v>
      </c>
      <c r="R164" s="147">
        <v>0</v>
      </c>
      <c r="S164" s="98">
        <v>0</v>
      </c>
    </row>
    <row r="165" spans="1:19">
      <c r="A165" s="147">
        <v>4</v>
      </c>
      <c r="B165" t="s">
        <v>527</v>
      </c>
      <c r="C165" s="147">
        <v>18</v>
      </c>
      <c r="D165" s="147">
        <v>21.6</v>
      </c>
      <c r="E165" s="147">
        <v>25.2</v>
      </c>
      <c r="F165" s="147">
        <v>28.8</v>
      </c>
      <c r="G165" s="147">
        <v>48</v>
      </c>
      <c r="H165" s="175">
        <v>380</v>
      </c>
      <c r="I165" s="173">
        <v>3.6</v>
      </c>
      <c r="J165" s="147" t="s">
        <v>586</v>
      </c>
      <c r="K165" s="147" t="s">
        <v>28</v>
      </c>
      <c r="L165" s="147" t="s">
        <v>28</v>
      </c>
      <c r="M165" s="147">
        <v>100</v>
      </c>
      <c r="N165" s="147">
        <v>48</v>
      </c>
      <c r="O165" s="147">
        <v>1</v>
      </c>
      <c r="P165" s="147">
        <v>48</v>
      </c>
      <c r="Q165" s="147">
        <v>0</v>
      </c>
      <c r="R165" s="147">
        <v>0</v>
      </c>
      <c r="S165" s="98">
        <v>0</v>
      </c>
    </row>
    <row r="166" spans="1:19">
      <c r="A166" s="147">
        <v>4</v>
      </c>
      <c r="B166" t="s">
        <v>528</v>
      </c>
      <c r="C166" s="147">
        <v>9</v>
      </c>
      <c r="D166" s="147">
        <v>10.8</v>
      </c>
      <c r="E166" s="147">
        <v>12.6</v>
      </c>
      <c r="F166" s="147">
        <v>14.4</v>
      </c>
      <c r="G166" s="147">
        <v>20</v>
      </c>
      <c r="H166" s="175">
        <v>260</v>
      </c>
      <c r="I166" s="173">
        <v>1.8</v>
      </c>
      <c r="J166" s="147" t="s">
        <v>586</v>
      </c>
      <c r="K166" s="147" t="s">
        <v>28</v>
      </c>
      <c r="L166" s="147" t="s">
        <v>28</v>
      </c>
      <c r="M166" s="147">
        <v>100</v>
      </c>
      <c r="N166" s="147">
        <v>20</v>
      </c>
      <c r="O166" s="147">
        <v>1</v>
      </c>
      <c r="P166" s="147">
        <v>20</v>
      </c>
      <c r="Q166" s="147">
        <v>0</v>
      </c>
      <c r="R166" s="147">
        <v>0</v>
      </c>
      <c r="S166" s="98">
        <v>0</v>
      </c>
    </row>
    <row r="167" spans="1:19">
      <c r="A167" s="147">
        <v>4</v>
      </c>
      <c r="B167" t="s">
        <v>529</v>
      </c>
      <c r="C167" s="147">
        <v>9</v>
      </c>
      <c r="D167" s="147">
        <v>10.8</v>
      </c>
      <c r="E167" s="147">
        <v>12.6</v>
      </c>
      <c r="F167" s="147">
        <v>14.4</v>
      </c>
      <c r="G167" s="147">
        <v>20</v>
      </c>
      <c r="H167" s="175">
        <v>240</v>
      </c>
      <c r="I167" s="173">
        <v>1.8</v>
      </c>
      <c r="J167" s="147" t="s">
        <v>586</v>
      </c>
      <c r="K167" s="147" t="s">
        <v>28</v>
      </c>
      <c r="L167" s="147" t="s">
        <v>28</v>
      </c>
      <c r="M167" s="147">
        <v>100</v>
      </c>
      <c r="N167" s="147">
        <v>20</v>
      </c>
      <c r="O167" s="147">
        <v>1</v>
      </c>
      <c r="P167" s="147">
        <v>20</v>
      </c>
      <c r="Q167" s="147">
        <v>0</v>
      </c>
      <c r="R167" s="147">
        <v>0</v>
      </c>
      <c r="S167" s="98">
        <v>0</v>
      </c>
    </row>
    <row r="168" spans="1:19">
      <c r="A168" s="147">
        <v>4</v>
      </c>
      <c r="B168" t="s">
        <v>530</v>
      </c>
      <c r="C168" s="147">
        <v>25.56</v>
      </c>
      <c r="D168" s="147">
        <v>30.672000000000001</v>
      </c>
      <c r="E168" s="147">
        <v>35.783999999999999</v>
      </c>
      <c r="F168" s="147">
        <v>40.896000000000001</v>
      </c>
      <c r="G168" s="147">
        <v>20</v>
      </c>
      <c r="H168" s="175">
        <v>260</v>
      </c>
      <c r="I168" s="173">
        <v>3.6</v>
      </c>
      <c r="J168" s="147" t="s">
        <v>587</v>
      </c>
      <c r="K168" s="147" t="s">
        <v>54</v>
      </c>
      <c r="L168" s="147" t="s">
        <v>54</v>
      </c>
      <c r="M168" s="147">
        <v>100</v>
      </c>
      <c r="N168" s="147">
        <v>20</v>
      </c>
      <c r="O168" s="147">
        <v>1</v>
      </c>
      <c r="P168" s="147">
        <v>20</v>
      </c>
      <c r="Q168" s="147">
        <v>0</v>
      </c>
      <c r="R168" s="147">
        <v>0</v>
      </c>
      <c r="S168" s="98">
        <v>0</v>
      </c>
    </row>
    <row r="169" spans="1:19">
      <c r="A169" s="147">
        <v>4</v>
      </c>
      <c r="B169" t="s">
        <v>211</v>
      </c>
      <c r="C169" s="147">
        <v>62.55</v>
      </c>
      <c r="D169" s="147">
        <v>75.06</v>
      </c>
      <c r="E169" s="147">
        <v>87.57</v>
      </c>
      <c r="F169" s="147">
        <v>100.08</v>
      </c>
      <c r="G169" s="147">
        <v>40</v>
      </c>
      <c r="H169" s="175">
        <v>403</v>
      </c>
      <c r="I169" s="173">
        <v>12.51</v>
      </c>
      <c r="J169" s="147" t="s">
        <v>587</v>
      </c>
      <c r="K169" s="147" t="s">
        <v>28</v>
      </c>
      <c r="L169" s="147" t="s">
        <v>28</v>
      </c>
      <c r="M169" s="147">
        <v>100</v>
      </c>
      <c r="N169" s="147">
        <v>20</v>
      </c>
      <c r="O169" s="147">
        <v>2</v>
      </c>
      <c r="P169" s="147">
        <v>40</v>
      </c>
      <c r="Q169" s="147">
        <v>0</v>
      </c>
      <c r="R169" s="147">
        <v>0</v>
      </c>
      <c r="S169" s="98">
        <v>0</v>
      </c>
    </row>
    <row r="170" spans="1:19">
      <c r="A170" s="147">
        <v>4</v>
      </c>
      <c r="B170" t="s">
        <v>531</v>
      </c>
      <c r="C170" s="147">
        <v>62.55</v>
      </c>
      <c r="D170" s="147">
        <v>75.06</v>
      </c>
      <c r="E170" s="147">
        <v>87.57</v>
      </c>
      <c r="F170" s="147">
        <v>100.08</v>
      </c>
      <c r="G170" s="147">
        <v>40</v>
      </c>
      <c r="H170" s="175">
        <v>227</v>
      </c>
      <c r="I170" s="173">
        <v>12.51</v>
      </c>
      <c r="J170" s="147" t="s">
        <v>587</v>
      </c>
      <c r="K170" s="147" t="s">
        <v>28</v>
      </c>
      <c r="L170" s="147" t="s">
        <v>28</v>
      </c>
      <c r="M170" s="147">
        <v>100</v>
      </c>
      <c r="N170" s="147">
        <v>20</v>
      </c>
      <c r="O170" s="147">
        <v>2</v>
      </c>
      <c r="P170" s="147">
        <v>40</v>
      </c>
      <c r="Q170" s="147">
        <v>0</v>
      </c>
      <c r="R170" s="147">
        <v>0</v>
      </c>
      <c r="S170" s="98">
        <v>0</v>
      </c>
    </row>
    <row r="171" spans="1:19">
      <c r="A171" s="147">
        <v>4</v>
      </c>
      <c r="B171" t="s">
        <v>532</v>
      </c>
      <c r="C171" s="147">
        <v>25.6</v>
      </c>
      <c r="D171" s="147">
        <v>30.72</v>
      </c>
      <c r="E171" s="147">
        <v>35.840000000000003</v>
      </c>
      <c r="F171" s="147">
        <v>40.96</v>
      </c>
      <c r="G171" s="147">
        <v>20</v>
      </c>
      <c r="H171" s="175">
        <v>845</v>
      </c>
      <c r="I171" s="173">
        <v>5.12</v>
      </c>
      <c r="J171" s="147" t="s">
        <v>587</v>
      </c>
      <c r="K171" s="147" t="s">
        <v>28</v>
      </c>
      <c r="L171" s="147" t="s">
        <v>28</v>
      </c>
      <c r="M171" s="147">
        <v>100</v>
      </c>
      <c r="N171" s="147">
        <v>20</v>
      </c>
      <c r="O171" s="147">
        <v>1</v>
      </c>
      <c r="P171" s="147">
        <v>20</v>
      </c>
      <c r="Q171" s="147">
        <v>0</v>
      </c>
      <c r="R171" s="147">
        <v>0</v>
      </c>
      <c r="S171" s="98">
        <v>0</v>
      </c>
    </row>
    <row r="172" spans="1:19">
      <c r="A172" s="147">
        <v>4</v>
      </c>
      <c r="B172" t="s">
        <v>219</v>
      </c>
      <c r="C172" s="147">
        <v>140.57999999999998</v>
      </c>
      <c r="D172" s="147">
        <v>168.696</v>
      </c>
      <c r="E172" s="147">
        <v>196.81199999999998</v>
      </c>
      <c r="F172" s="147">
        <v>224.928</v>
      </c>
      <c r="G172" s="147">
        <v>60</v>
      </c>
      <c r="H172" s="175">
        <v>194</v>
      </c>
      <c r="I172" s="173">
        <v>19.8</v>
      </c>
      <c r="J172" s="147" t="s">
        <v>587</v>
      </c>
      <c r="K172" s="147" t="s">
        <v>54</v>
      </c>
      <c r="L172" s="147" t="s">
        <v>54</v>
      </c>
      <c r="M172" s="147">
        <v>100</v>
      </c>
      <c r="N172" s="147">
        <v>20</v>
      </c>
      <c r="O172" s="147">
        <v>3</v>
      </c>
      <c r="P172" s="147">
        <v>60</v>
      </c>
      <c r="Q172" s="147">
        <v>0</v>
      </c>
      <c r="R172" s="147">
        <v>0</v>
      </c>
      <c r="S172" s="98">
        <v>0</v>
      </c>
    </row>
    <row r="173" spans="1:19">
      <c r="A173" s="147">
        <v>4</v>
      </c>
      <c r="B173" t="s">
        <v>328</v>
      </c>
      <c r="C173" s="147">
        <v>1114.7</v>
      </c>
      <c r="D173" s="147">
        <v>1337.6399999999999</v>
      </c>
      <c r="E173" s="147">
        <v>1560.58</v>
      </c>
      <c r="F173" s="147">
        <v>1783.52</v>
      </c>
      <c r="G173" s="147">
        <v>624</v>
      </c>
      <c r="H173" s="175">
        <v>302</v>
      </c>
      <c r="I173" s="173">
        <v>157</v>
      </c>
      <c r="J173" s="147" t="s">
        <v>587</v>
      </c>
      <c r="K173" s="147" t="s">
        <v>54</v>
      </c>
      <c r="L173" s="147" t="s">
        <v>54</v>
      </c>
      <c r="M173" s="147">
        <v>100</v>
      </c>
      <c r="N173" s="147">
        <v>48</v>
      </c>
      <c r="O173" s="147">
        <v>13</v>
      </c>
      <c r="P173" s="147">
        <v>624</v>
      </c>
      <c r="Q173" s="147">
        <v>0</v>
      </c>
      <c r="R173" s="147">
        <v>0</v>
      </c>
      <c r="S173" s="98">
        <v>0</v>
      </c>
    </row>
    <row r="174" spans="1:19">
      <c r="A174" s="147">
        <v>4</v>
      </c>
      <c r="B174" t="s">
        <v>218</v>
      </c>
      <c r="C174" s="147">
        <v>140.57999999999998</v>
      </c>
      <c r="D174" s="147">
        <v>168.696</v>
      </c>
      <c r="E174" s="147">
        <v>196.81199999999998</v>
      </c>
      <c r="F174" s="147">
        <v>224.928</v>
      </c>
      <c r="G174" s="147">
        <v>60</v>
      </c>
      <c r="H174" s="175">
        <v>300</v>
      </c>
      <c r="I174" s="173">
        <v>19.8</v>
      </c>
      <c r="J174" s="147" t="s">
        <v>587</v>
      </c>
      <c r="K174" s="147" t="s">
        <v>54</v>
      </c>
      <c r="L174" s="147" t="s">
        <v>54</v>
      </c>
      <c r="M174" s="147">
        <v>100</v>
      </c>
      <c r="N174" s="147">
        <v>20</v>
      </c>
      <c r="O174" s="147">
        <v>3</v>
      </c>
      <c r="P174" s="147">
        <v>60</v>
      </c>
      <c r="Q174" s="147">
        <v>0</v>
      </c>
      <c r="R174" s="147">
        <v>0</v>
      </c>
      <c r="S174" s="98">
        <v>0</v>
      </c>
    </row>
    <row r="175" spans="1:19">
      <c r="A175" s="147">
        <v>4</v>
      </c>
      <c r="B175" t="s">
        <v>220</v>
      </c>
      <c r="C175" s="147">
        <v>62.55</v>
      </c>
      <c r="D175" s="147">
        <v>75.06</v>
      </c>
      <c r="E175" s="147">
        <v>87.57</v>
      </c>
      <c r="F175" s="147">
        <v>100.08</v>
      </c>
      <c r="G175" s="147">
        <v>40</v>
      </c>
      <c r="H175" s="175">
        <v>255</v>
      </c>
      <c r="I175" s="173">
        <v>12.51</v>
      </c>
      <c r="J175" s="147" t="s">
        <v>587</v>
      </c>
      <c r="K175" s="147" t="s">
        <v>28</v>
      </c>
      <c r="L175" s="147" t="s">
        <v>28</v>
      </c>
      <c r="M175" s="147">
        <v>100</v>
      </c>
      <c r="N175" s="147">
        <v>20</v>
      </c>
      <c r="O175" s="147">
        <v>2</v>
      </c>
      <c r="P175" s="147">
        <v>40</v>
      </c>
      <c r="Q175" s="147">
        <v>0</v>
      </c>
      <c r="R175" s="147">
        <v>0</v>
      </c>
      <c r="S175" s="98">
        <v>0</v>
      </c>
    </row>
    <row r="176" spans="1:19">
      <c r="A176" s="147">
        <v>4</v>
      </c>
      <c r="B176" t="s">
        <v>533</v>
      </c>
      <c r="C176" s="147">
        <v>62.55</v>
      </c>
      <c r="D176" s="147">
        <v>75.06</v>
      </c>
      <c r="E176" s="147">
        <v>87.57</v>
      </c>
      <c r="F176" s="147">
        <v>100.08</v>
      </c>
      <c r="G176" s="147">
        <v>40</v>
      </c>
      <c r="H176" s="175">
        <v>255</v>
      </c>
      <c r="I176" s="173">
        <v>12.51</v>
      </c>
      <c r="J176" s="147" t="s">
        <v>587</v>
      </c>
      <c r="K176" s="147" t="s">
        <v>28</v>
      </c>
      <c r="L176" s="147" t="s">
        <v>28</v>
      </c>
      <c r="M176" s="147">
        <v>100</v>
      </c>
      <c r="N176" s="147">
        <v>20</v>
      </c>
      <c r="O176" s="147">
        <v>2</v>
      </c>
      <c r="P176" s="147">
        <v>40</v>
      </c>
      <c r="Q176" s="147">
        <v>0</v>
      </c>
      <c r="R176" s="147">
        <v>0</v>
      </c>
      <c r="S176" s="98">
        <v>0</v>
      </c>
    </row>
    <row r="177" spans="1:19">
      <c r="A177" s="147">
        <v>4</v>
      </c>
      <c r="B177" t="s">
        <v>221</v>
      </c>
      <c r="C177" s="147">
        <v>25.6</v>
      </c>
      <c r="D177" s="147">
        <v>30.72</v>
      </c>
      <c r="E177" s="147">
        <v>35.840000000000003</v>
      </c>
      <c r="F177" s="147">
        <v>40.96</v>
      </c>
      <c r="G177" s="147">
        <v>20</v>
      </c>
      <c r="H177" s="175">
        <v>400</v>
      </c>
      <c r="I177" s="173">
        <v>5.12</v>
      </c>
      <c r="J177" s="147" t="s">
        <v>587</v>
      </c>
      <c r="K177" s="147" t="s">
        <v>28</v>
      </c>
      <c r="L177" s="147" t="s">
        <v>28</v>
      </c>
      <c r="M177" s="147">
        <v>100</v>
      </c>
      <c r="N177" s="147">
        <v>20</v>
      </c>
      <c r="O177" s="147">
        <v>1</v>
      </c>
      <c r="P177" s="147">
        <v>20</v>
      </c>
      <c r="Q177" s="147">
        <v>0</v>
      </c>
      <c r="R177" s="147">
        <v>0</v>
      </c>
      <c r="S177" s="98">
        <v>0</v>
      </c>
    </row>
    <row r="178" spans="1:19">
      <c r="A178" s="147">
        <v>4</v>
      </c>
      <c r="B178" t="s">
        <v>534</v>
      </c>
      <c r="C178" s="147">
        <v>163.08699999999999</v>
      </c>
      <c r="D178" s="147">
        <v>195.70439999999999</v>
      </c>
      <c r="E178" s="147">
        <v>228.32179999999997</v>
      </c>
      <c r="F178" s="147">
        <v>260.93919999999997</v>
      </c>
      <c r="G178" s="147">
        <v>96</v>
      </c>
      <c r="H178" s="175">
        <v>208</v>
      </c>
      <c r="I178" s="173">
        <v>22.97</v>
      </c>
      <c r="J178" s="147" t="s">
        <v>587</v>
      </c>
      <c r="K178" s="147" t="s">
        <v>54</v>
      </c>
      <c r="L178" s="147" t="s">
        <v>54</v>
      </c>
      <c r="M178" s="147">
        <v>100</v>
      </c>
      <c r="N178" s="147">
        <v>48</v>
      </c>
      <c r="O178" s="147">
        <v>2</v>
      </c>
      <c r="P178" s="147">
        <v>96</v>
      </c>
      <c r="Q178" s="147">
        <v>0</v>
      </c>
      <c r="R178" s="147">
        <v>0</v>
      </c>
      <c r="S178" s="98">
        <v>0</v>
      </c>
    </row>
    <row r="179" spans="1:19">
      <c r="A179" s="147">
        <v>4</v>
      </c>
      <c r="B179" t="s">
        <v>228</v>
      </c>
      <c r="C179" s="147">
        <v>191.62899999999999</v>
      </c>
      <c r="D179" s="147">
        <v>229.95479999999998</v>
      </c>
      <c r="E179" s="147">
        <v>268.28059999999999</v>
      </c>
      <c r="F179" s="147">
        <v>306.60639999999995</v>
      </c>
      <c r="G179" s="147">
        <v>144</v>
      </c>
      <c r="H179" s="175">
        <v>288</v>
      </c>
      <c r="I179" s="173">
        <v>26.99</v>
      </c>
      <c r="J179" s="147" t="s">
        <v>587</v>
      </c>
      <c r="K179" s="147" t="s">
        <v>54</v>
      </c>
      <c r="L179" s="147" t="s">
        <v>54</v>
      </c>
      <c r="M179" s="147">
        <v>100</v>
      </c>
      <c r="N179" s="147">
        <v>48</v>
      </c>
      <c r="O179" s="147">
        <v>3</v>
      </c>
      <c r="P179" s="147">
        <v>144</v>
      </c>
      <c r="Q179" s="147">
        <v>0</v>
      </c>
      <c r="R179" s="147">
        <v>0</v>
      </c>
      <c r="S179" s="98">
        <v>0</v>
      </c>
    </row>
    <row r="180" spans="1:19">
      <c r="A180" s="147">
        <v>4</v>
      </c>
      <c r="B180" t="s">
        <v>536</v>
      </c>
      <c r="C180" s="147">
        <v>50</v>
      </c>
      <c r="D180" s="147">
        <v>60</v>
      </c>
      <c r="E180" s="147">
        <v>70</v>
      </c>
      <c r="F180" s="147">
        <v>80</v>
      </c>
      <c r="G180" s="147">
        <v>40</v>
      </c>
      <c r="H180" s="175">
        <v>223</v>
      </c>
      <c r="I180" s="173">
        <v>10</v>
      </c>
      <c r="J180" s="147" t="s">
        <v>587</v>
      </c>
      <c r="K180" s="147" t="s">
        <v>100</v>
      </c>
      <c r="L180" s="147" t="s">
        <v>100</v>
      </c>
      <c r="M180" s="147">
        <v>100</v>
      </c>
      <c r="N180" s="147">
        <v>20</v>
      </c>
      <c r="O180" s="147">
        <v>2</v>
      </c>
      <c r="P180" s="147">
        <v>40</v>
      </c>
      <c r="Q180" s="147">
        <v>0</v>
      </c>
      <c r="R180" s="147">
        <v>0</v>
      </c>
      <c r="S180" s="98">
        <v>0</v>
      </c>
    </row>
    <row r="181" spans="1:19">
      <c r="A181" s="147">
        <v>4</v>
      </c>
      <c r="B181" t="s">
        <v>537</v>
      </c>
      <c r="C181" s="147">
        <v>123.05</v>
      </c>
      <c r="D181" s="147">
        <v>147.66</v>
      </c>
      <c r="E181" s="147">
        <v>172.27</v>
      </c>
      <c r="F181" s="147">
        <v>196.88000000000002</v>
      </c>
      <c r="G181" s="147">
        <v>40</v>
      </c>
      <c r="H181" s="175">
        <v>152</v>
      </c>
      <c r="I181" s="173">
        <v>11.5</v>
      </c>
      <c r="J181" s="147" t="s">
        <v>588</v>
      </c>
      <c r="K181" s="147" t="s">
        <v>581</v>
      </c>
      <c r="L181" s="147" t="s">
        <v>224</v>
      </c>
      <c r="M181" s="147">
        <v>200</v>
      </c>
      <c r="N181" s="147">
        <v>20</v>
      </c>
      <c r="O181" s="147">
        <v>2</v>
      </c>
      <c r="P181" s="147">
        <v>40</v>
      </c>
      <c r="Q181" s="147">
        <v>0</v>
      </c>
      <c r="R181" s="147">
        <v>0</v>
      </c>
      <c r="S181" s="98">
        <v>0</v>
      </c>
    </row>
    <row r="182" spans="1:19">
      <c r="A182" s="147">
        <v>5</v>
      </c>
      <c r="B182" t="s">
        <v>486</v>
      </c>
      <c r="C182" s="147">
        <v>221.87312</v>
      </c>
      <c r="D182" s="147">
        <v>266.24774400000001</v>
      </c>
      <c r="E182" s="147">
        <v>310.62236799999999</v>
      </c>
      <c r="F182" s="147">
        <v>354.99699199999998</v>
      </c>
      <c r="G182" s="147">
        <v>0</v>
      </c>
      <c r="H182" s="175">
        <v>610</v>
      </c>
      <c r="I182" s="173">
        <v>18.6448</v>
      </c>
      <c r="J182" s="147" t="s">
        <v>587</v>
      </c>
      <c r="K182" s="147" t="s">
        <v>75</v>
      </c>
      <c r="L182" s="147" t="s">
        <v>75</v>
      </c>
      <c r="M182" s="147">
        <v>500</v>
      </c>
      <c r="P182" s="147">
        <v>0</v>
      </c>
      <c r="S182" s="98">
        <v>0</v>
      </c>
    </row>
    <row r="183" spans="1:19">
      <c r="A183" s="147">
        <v>5</v>
      </c>
      <c r="B183" t="s">
        <v>343</v>
      </c>
      <c r="C183" s="147">
        <v>113.288</v>
      </c>
      <c r="D183" s="147">
        <v>135.94559999999998</v>
      </c>
      <c r="E183" s="147">
        <v>158.60319999999999</v>
      </c>
      <c r="F183" s="147">
        <v>181.26079999999999</v>
      </c>
      <c r="G183" s="147">
        <v>96</v>
      </c>
      <c r="H183" s="175">
        <v>376</v>
      </c>
      <c r="I183" s="173">
        <v>9.52</v>
      </c>
      <c r="J183" s="147" t="s">
        <v>588</v>
      </c>
      <c r="K183" s="147" t="s">
        <v>75</v>
      </c>
      <c r="L183" s="177" t="s">
        <v>75</v>
      </c>
      <c r="M183" s="147">
        <v>500</v>
      </c>
      <c r="N183" s="147">
        <v>48</v>
      </c>
      <c r="O183" s="147">
        <v>2</v>
      </c>
      <c r="P183" s="147">
        <v>96</v>
      </c>
      <c r="Q183" s="147">
        <v>0</v>
      </c>
      <c r="R183" s="147">
        <v>0</v>
      </c>
      <c r="S183" s="98">
        <v>0</v>
      </c>
    </row>
    <row r="184" spans="1:19">
      <c r="A184" s="147">
        <v>5</v>
      </c>
      <c r="B184" t="s">
        <v>345</v>
      </c>
      <c r="C184" s="147">
        <v>147.36546999999999</v>
      </c>
      <c r="D184" s="147">
        <v>176.83856399999999</v>
      </c>
      <c r="E184" s="147">
        <v>206.31165799999999</v>
      </c>
      <c r="F184" s="147">
        <v>235.784752</v>
      </c>
      <c r="G184" s="147">
        <v>192</v>
      </c>
      <c r="H184" s="175">
        <v>355</v>
      </c>
      <c r="I184" s="173">
        <v>20.755700000000001</v>
      </c>
      <c r="J184" s="147" t="s">
        <v>589</v>
      </c>
      <c r="K184" s="147" t="s">
        <v>54</v>
      </c>
      <c r="L184" s="147" t="s">
        <v>54</v>
      </c>
      <c r="M184" s="147">
        <v>100</v>
      </c>
      <c r="N184" s="147">
        <v>48</v>
      </c>
      <c r="O184" s="147">
        <v>4</v>
      </c>
      <c r="P184" s="147">
        <v>192</v>
      </c>
      <c r="Q184" s="147">
        <v>0</v>
      </c>
      <c r="R184" s="147">
        <v>0</v>
      </c>
      <c r="S184" s="98">
        <v>0</v>
      </c>
    </row>
    <row r="185" spans="1:19">
      <c r="A185" s="147">
        <v>5</v>
      </c>
      <c r="B185" t="s">
        <v>347</v>
      </c>
      <c r="C185" s="147">
        <v>113.88600000000001</v>
      </c>
      <c r="D185" s="147">
        <v>136.66320000000002</v>
      </c>
      <c r="E185" s="147">
        <v>159.44040000000004</v>
      </c>
      <c r="F185" s="147">
        <v>182.2176</v>
      </c>
      <c r="G185" s="147">
        <v>96</v>
      </c>
      <c r="H185" s="175">
        <v>340</v>
      </c>
      <c r="I185" s="173">
        <v>11.988000000000001</v>
      </c>
      <c r="J185" s="147" t="s">
        <v>587</v>
      </c>
      <c r="K185" s="147" t="s">
        <v>348</v>
      </c>
      <c r="L185" s="147" t="s">
        <v>348</v>
      </c>
      <c r="M185" s="147">
        <v>300</v>
      </c>
      <c r="N185" s="147">
        <v>48</v>
      </c>
      <c r="O185" s="147">
        <v>2</v>
      </c>
      <c r="P185" s="147">
        <v>96</v>
      </c>
      <c r="Q185" s="147">
        <v>0</v>
      </c>
      <c r="R185" s="147">
        <v>0</v>
      </c>
      <c r="S185" s="98">
        <v>0</v>
      </c>
    </row>
    <row r="186" spans="1:19">
      <c r="A186" s="147">
        <v>5</v>
      </c>
      <c r="B186" t="s">
        <v>350</v>
      </c>
      <c r="C186" s="147">
        <v>61.252699999999997</v>
      </c>
      <c r="D186" s="147">
        <v>73.503240000000005</v>
      </c>
      <c r="E186" s="147">
        <v>85.753780000000006</v>
      </c>
      <c r="F186" s="147">
        <v>98.004320000000007</v>
      </c>
      <c r="G186" s="147">
        <v>20</v>
      </c>
      <c r="H186" s="175">
        <v>220</v>
      </c>
      <c r="I186" s="173">
        <v>4.4710000000000001</v>
      </c>
      <c r="J186" s="147" t="s">
        <v>588</v>
      </c>
      <c r="K186" s="147" t="s">
        <v>351</v>
      </c>
      <c r="L186" s="147" t="s">
        <v>351</v>
      </c>
      <c r="M186" s="147">
        <v>300</v>
      </c>
      <c r="N186" s="147">
        <v>20</v>
      </c>
      <c r="O186" s="147">
        <v>1</v>
      </c>
      <c r="P186" s="147">
        <v>20</v>
      </c>
      <c r="Q186" s="147">
        <v>0</v>
      </c>
      <c r="R186" s="147">
        <v>0</v>
      </c>
      <c r="S186" s="98">
        <v>0</v>
      </c>
    </row>
    <row r="187" spans="1:19">
      <c r="A187" s="147">
        <v>5</v>
      </c>
      <c r="B187" t="s">
        <v>353</v>
      </c>
      <c r="C187" s="147">
        <v>62.882999999999996</v>
      </c>
      <c r="D187" s="147">
        <v>75.459600000000009</v>
      </c>
      <c r="E187" s="147">
        <v>88.036199999999994</v>
      </c>
      <c r="F187" s="147">
        <v>100.61280000000001</v>
      </c>
      <c r="G187" s="147">
        <v>20</v>
      </c>
      <c r="H187" s="175">
        <v>250</v>
      </c>
      <c r="I187" s="173">
        <v>4.59</v>
      </c>
      <c r="J187" s="147" t="s">
        <v>588</v>
      </c>
      <c r="K187" s="147" t="s">
        <v>351</v>
      </c>
      <c r="L187" s="147" t="s">
        <v>351</v>
      </c>
      <c r="M187" s="147">
        <v>300</v>
      </c>
      <c r="N187" s="147">
        <v>20</v>
      </c>
      <c r="O187" s="147">
        <v>1</v>
      </c>
      <c r="P187" s="147">
        <v>20</v>
      </c>
      <c r="Q187" s="147">
        <v>0</v>
      </c>
      <c r="R187" s="147">
        <v>0</v>
      </c>
      <c r="S187" s="98">
        <v>0</v>
      </c>
    </row>
    <row r="188" spans="1:19">
      <c r="A188" s="147">
        <v>5</v>
      </c>
      <c r="B188" t="s">
        <v>355</v>
      </c>
      <c r="C188" s="147">
        <v>377.15299999999996</v>
      </c>
      <c r="D188" s="147">
        <v>452.58359999999999</v>
      </c>
      <c r="E188" s="147">
        <v>528.01419999999996</v>
      </c>
      <c r="F188" s="147">
        <v>603.44479999999999</v>
      </c>
      <c r="G188" s="147">
        <v>192</v>
      </c>
      <c r="H188" s="175">
        <v>525</v>
      </c>
      <c r="I188" s="173">
        <v>21.07</v>
      </c>
      <c r="J188" s="147" t="s">
        <v>587</v>
      </c>
      <c r="K188" s="147" t="s">
        <v>348</v>
      </c>
      <c r="L188" s="147" t="s">
        <v>355</v>
      </c>
      <c r="M188" s="147">
        <v>300</v>
      </c>
      <c r="N188" s="147">
        <v>48</v>
      </c>
      <c r="O188" s="147">
        <v>4</v>
      </c>
      <c r="P188" s="147">
        <v>192</v>
      </c>
      <c r="Q188" s="147">
        <v>0</v>
      </c>
      <c r="R188" s="147">
        <v>0</v>
      </c>
      <c r="S188" s="98">
        <v>0</v>
      </c>
    </row>
    <row r="189" spans="1:19">
      <c r="A189" s="147">
        <v>5</v>
      </c>
      <c r="B189" t="s">
        <v>357</v>
      </c>
      <c r="C189" s="147">
        <v>334.23774999999995</v>
      </c>
      <c r="D189" s="147">
        <v>401.08530000000002</v>
      </c>
      <c r="E189" s="147">
        <v>467.93284999999997</v>
      </c>
      <c r="F189" s="147">
        <v>534.78039999999999</v>
      </c>
      <c r="G189" s="147">
        <v>192</v>
      </c>
      <c r="H189" s="175">
        <v>555</v>
      </c>
      <c r="I189" s="173">
        <v>18.672499999999999</v>
      </c>
      <c r="J189" s="147" t="s">
        <v>587</v>
      </c>
      <c r="K189" s="147" t="s">
        <v>348</v>
      </c>
      <c r="L189" s="147" t="s">
        <v>355</v>
      </c>
      <c r="M189" s="147">
        <v>300</v>
      </c>
      <c r="N189" s="147">
        <v>48</v>
      </c>
      <c r="O189" s="147">
        <v>4</v>
      </c>
      <c r="P189" s="147">
        <v>192</v>
      </c>
      <c r="Q189" s="147">
        <v>0</v>
      </c>
      <c r="R189" s="147">
        <v>0</v>
      </c>
      <c r="S189" s="98">
        <v>0</v>
      </c>
    </row>
    <row r="190" spans="1:19">
      <c r="A190" s="147">
        <v>5</v>
      </c>
      <c r="B190" t="s">
        <v>359</v>
      </c>
      <c r="C190" s="147">
        <v>159.24104</v>
      </c>
      <c r="D190" s="147">
        <v>191.089248</v>
      </c>
      <c r="E190" s="147">
        <v>222.93745600000003</v>
      </c>
      <c r="F190" s="147">
        <v>254.785664</v>
      </c>
      <c r="G190" s="147">
        <v>96</v>
      </c>
      <c r="H190" s="175">
        <v>195</v>
      </c>
      <c r="I190" s="173">
        <v>13.381600000000001</v>
      </c>
      <c r="J190" s="147" t="s">
        <v>588</v>
      </c>
      <c r="K190" s="177" t="s">
        <v>75</v>
      </c>
      <c r="L190" s="177" t="s">
        <v>75</v>
      </c>
      <c r="M190" s="147">
        <v>500</v>
      </c>
      <c r="N190" s="147">
        <v>48</v>
      </c>
      <c r="O190" s="147">
        <v>2</v>
      </c>
      <c r="P190" s="147">
        <v>96</v>
      </c>
      <c r="Q190" s="147">
        <v>0</v>
      </c>
      <c r="R190" s="147">
        <v>0</v>
      </c>
      <c r="S190" s="98">
        <v>0</v>
      </c>
    </row>
    <row r="191" spans="1:19">
      <c r="A191" s="147">
        <v>5</v>
      </c>
      <c r="B191" t="s">
        <v>361</v>
      </c>
      <c r="C191" s="147">
        <v>129.744</v>
      </c>
      <c r="D191" s="147">
        <v>155.69280000000001</v>
      </c>
      <c r="E191" s="147">
        <v>181.64160000000001</v>
      </c>
      <c r="F191" s="147">
        <v>207.59039999999999</v>
      </c>
      <c r="G191" s="147">
        <v>288</v>
      </c>
      <c r="H191" s="175">
        <v>540</v>
      </c>
      <c r="I191" s="173">
        <v>21.623999999999999</v>
      </c>
      <c r="J191" s="147" t="s">
        <v>586</v>
      </c>
      <c r="K191" s="147" t="s">
        <v>44</v>
      </c>
      <c r="L191" s="177" t="s">
        <v>44</v>
      </c>
      <c r="M191" s="147">
        <v>200</v>
      </c>
      <c r="N191" s="147">
        <v>48</v>
      </c>
      <c r="O191" s="147">
        <v>6</v>
      </c>
      <c r="P191" s="147">
        <v>288</v>
      </c>
      <c r="Q191" s="147">
        <v>0</v>
      </c>
      <c r="R191" s="147">
        <v>0</v>
      </c>
      <c r="S191" s="98">
        <v>0</v>
      </c>
    </row>
    <row r="192" spans="1:19">
      <c r="A192" s="147">
        <v>5</v>
      </c>
      <c r="B192" t="s">
        <v>363</v>
      </c>
      <c r="C192" s="147">
        <v>0</v>
      </c>
      <c r="D192" s="147">
        <v>0</v>
      </c>
      <c r="E192" s="147">
        <v>0</v>
      </c>
      <c r="F192" s="147">
        <v>0</v>
      </c>
      <c r="G192" s="147">
        <v>120</v>
      </c>
      <c r="I192" s="173">
        <v>0</v>
      </c>
      <c r="J192" s="147" t="s">
        <v>588</v>
      </c>
      <c r="K192" s="147" t="s">
        <v>28</v>
      </c>
      <c r="L192" s="147" t="s">
        <v>28</v>
      </c>
      <c r="M192" s="147">
        <v>100</v>
      </c>
      <c r="N192" s="147">
        <v>20</v>
      </c>
      <c r="O192" s="147">
        <v>6</v>
      </c>
      <c r="P192" s="147">
        <v>120</v>
      </c>
      <c r="Q192" s="147">
        <v>0</v>
      </c>
      <c r="R192" s="147">
        <v>0</v>
      </c>
      <c r="S192" s="98">
        <v>0</v>
      </c>
    </row>
    <row r="193" spans="1:19">
      <c r="A193" s="147">
        <v>5</v>
      </c>
      <c r="B193" t="s">
        <v>364</v>
      </c>
      <c r="C193" s="147">
        <v>125.68500000000002</v>
      </c>
      <c r="D193" s="147">
        <v>150.82200000000003</v>
      </c>
      <c r="E193" s="147">
        <v>175.95900000000003</v>
      </c>
      <c r="F193" s="147">
        <v>201.09600000000003</v>
      </c>
      <c r="G193" s="147">
        <v>96</v>
      </c>
      <c r="H193" s="175">
        <v>307</v>
      </c>
      <c r="I193" s="173">
        <v>13.230000000000002</v>
      </c>
      <c r="J193" s="147" t="s">
        <v>587</v>
      </c>
      <c r="K193" s="147" t="s">
        <v>348</v>
      </c>
      <c r="L193" s="147" t="s">
        <v>348</v>
      </c>
      <c r="M193" s="147">
        <v>300</v>
      </c>
      <c r="N193" s="147">
        <v>48</v>
      </c>
      <c r="O193" s="147">
        <v>2</v>
      </c>
      <c r="P193" s="147">
        <v>96</v>
      </c>
      <c r="Q193" s="147">
        <v>0</v>
      </c>
      <c r="R193" s="147">
        <v>0</v>
      </c>
      <c r="S193" s="98">
        <v>0</v>
      </c>
    </row>
    <row r="194" spans="1:19">
      <c r="A194" s="147">
        <v>5</v>
      </c>
      <c r="B194" t="s">
        <v>366</v>
      </c>
      <c r="C194" s="147">
        <v>245.58799999999999</v>
      </c>
      <c r="D194" s="147">
        <v>294.7056</v>
      </c>
      <c r="E194" s="147">
        <v>343.82319999999999</v>
      </c>
      <c r="F194" s="147">
        <v>392.94080000000002</v>
      </c>
      <c r="G194" s="147">
        <v>96</v>
      </c>
      <c r="H194" s="175">
        <v>248</v>
      </c>
      <c r="I194" s="173">
        <v>13.72</v>
      </c>
      <c r="J194" s="147" t="s">
        <v>588</v>
      </c>
      <c r="K194" s="147" t="s">
        <v>367</v>
      </c>
      <c r="L194" s="147" t="s">
        <v>367</v>
      </c>
      <c r="M194" s="147">
        <v>300</v>
      </c>
      <c r="N194" s="147">
        <v>48</v>
      </c>
      <c r="O194" s="147">
        <v>2</v>
      </c>
      <c r="P194" s="147">
        <v>96</v>
      </c>
      <c r="Q194" s="147">
        <v>0</v>
      </c>
      <c r="R194" s="147">
        <v>0</v>
      </c>
      <c r="S194" s="98">
        <v>0</v>
      </c>
    </row>
    <row r="195" spans="1:19">
      <c r="A195" s="147">
        <v>5</v>
      </c>
      <c r="B195" t="s">
        <v>369</v>
      </c>
      <c r="C195" s="147">
        <v>315.03226999999998</v>
      </c>
      <c r="D195" s="147">
        <v>378.03872399999995</v>
      </c>
      <c r="E195" s="147">
        <v>441.04517799999996</v>
      </c>
      <c r="F195" s="147">
        <v>504.05163199999993</v>
      </c>
      <c r="G195" s="147">
        <v>288</v>
      </c>
      <c r="H195" s="175">
        <v>523</v>
      </c>
      <c r="I195" s="173">
        <v>26.473299999999998</v>
      </c>
      <c r="J195" s="147" t="s">
        <v>587</v>
      </c>
      <c r="K195" s="147" t="s">
        <v>75</v>
      </c>
      <c r="L195" s="147" t="s">
        <v>75</v>
      </c>
      <c r="M195" s="147">
        <v>500</v>
      </c>
      <c r="N195" s="147">
        <v>48</v>
      </c>
      <c r="O195" s="147">
        <v>6</v>
      </c>
      <c r="P195" s="147">
        <v>288</v>
      </c>
      <c r="Q195" s="147">
        <v>0</v>
      </c>
      <c r="R195" s="147">
        <v>0</v>
      </c>
      <c r="S195" s="98">
        <v>0</v>
      </c>
    </row>
    <row r="196" spans="1:19">
      <c r="A196" s="147">
        <v>5</v>
      </c>
      <c r="B196" t="s">
        <v>371</v>
      </c>
      <c r="C196" s="147">
        <v>163.93440000000001</v>
      </c>
      <c r="D196" s="147">
        <v>196.72127999999998</v>
      </c>
      <c r="E196" s="147">
        <v>229.50816</v>
      </c>
      <c r="F196" s="147">
        <v>262.29503999999997</v>
      </c>
      <c r="G196" s="147">
        <v>96</v>
      </c>
      <c r="H196" s="175">
        <v>232</v>
      </c>
      <c r="I196" s="173">
        <v>13.776</v>
      </c>
      <c r="J196" s="147" t="s">
        <v>588</v>
      </c>
      <c r="K196" s="147" t="s">
        <v>75</v>
      </c>
      <c r="L196" s="147" t="s">
        <v>75</v>
      </c>
      <c r="M196" s="147">
        <v>500</v>
      </c>
      <c r="N196" s="147">
        <v>48</v>
      </c>
      <c r="O196" s="147">
        <v>2</v>
      </c>
      <c r="P196" s="147">
        <v>96</v>
      </c>
      <c r="Q196" s="147">
        <v>0</v>
      </c>
      <c r="R196" s="147">
        <v>0</v>
      </c>
      <c r="S196" s="98">
        <v>0</v>
      </c>
    </row>
    <row r="197" spans="1:19">
      <c r="A197" s="147">
        <v>5</v>
      </c>
      <c r="B197" t="s">
        <v>373</v>
      </c>
      <c r="C197" s="147">
        <v>54.95750000000001</v>
      </c>
      <c r="D197" s="147">
        <v>65.949000000000012</v>
      </c>
      <c r="E197" s="147">
        <v>76.940500000000014</v>
      </c>
      <c r="F197" s="147">
        <v>87.932000000000016</v>
      </c>
      <c r="G197" s="147">
        <v>40</v>
      </c>
      <c r="H197" s="175">
        <v>165</v>
      </c>
      <c r="I197" s="173">
        <v>10.991500000000002</v>
      </c>
      <c r="J197" s="147" t="s">
        <v>587</v>
      </c>
      <c r="K197" s="147" t="s">
        <v>100</v>
      </c>
      <c r="L197" s="147" t="s">
        <v>100</v>
      </c>
      <c r="M197" s="147">
        <v>100</v>
      </c>
      <c r="N197" s="147">
        <v>20</v>
      </c>
      <c r="O197" s="147">
        <v>2</v>
      </c>
      <c r="P197" s="147">
        <v>40</v>
      </c>
      <c r="Q197" s="147">
        <v>0</v>
      </c>
      <c r="R197" s="147">
        <v>0</v>
      </c>
      <c r="S197" s="98">
        <v>0</v>
      </c>
    </row>
    <row r="198" spans="1:19">
      <c r="A198" s="147">
        <v>5</v>
      </c>
      <c r="B198" t="s">
        <v>224</v>
      </c>
      <c r="C198" s="147">
        <v>125.19</v>
      </c>
      <c r="D198" s="147">
        <v>150.22800000000001</v>
      </c>
      <c r="E198" s="147">
        <v>175.26600000000002</v>
      </c>
      <c r="F198" s="147">
        <v>200.30400000000003</v>
      </c>
      <c r="G198" s="147">
        <v>40</v>
      </c>
      <c r="H198" s="175">
        <v>170</v>
      </c>
      <c r="I198" s="173">
        <v>11.700000000000001</v>
      </c>
      <c r="J198" s="147" t="s">
        <v>588</v>
      </c>
      <c r="K198" s="147" t="s">
        <v>581</v>
      </c>
      <c r="L198" s="147" t="s">
        <v>224</v>
      </c>
      <c r="M198" s="147">
        <v>200</v>
      </c>
      <c r="N198" s="147">
        <v>20</v>
      </c>
      <c r="O198" s="147">
        <v>2</v>
      </c>
      <c r="P198" s="147">
        <v>40</v>
      </c>
      <c r="Q198" s="147">
        <v>0</v>
      </c>
      <c r="R198" s="147">
        <v>0</v>
      </c>
      <c r="S198" s="98">
        <v>0</v>
      </c>
    </row>
    <row r="199" spans="1:19">
      <c r="A199" s="147">
        <v>5</v>
      </c>
      <c r="B199" t="s">
        <v>375</v>
      </c>
      <c r="C199" s="147">
        <v>337.96</v>
      </c>
      <c r="D199" s="147">
        <v>405.55199999999996</v>
      </c>
      <c r="E199" s="147">
        <v>473.14400000000001</v>
      </c>
      <c r="F199" s="147">
        <v>540.73599999999999</v>
      </c>
      <c r="G199" s="147">
        <v>144</v>
      </c>
      <c r="H199" s="175">
        <v>338</v>
      </c>
      <c r="I199" s="173">
        <v>47.6</v>
      </c>
      <c r="J199" s="147" t="s">
        <v>587</v>
      </c>
      <c r="K199" s="147" t="s">
        <v>54</v>
      </c>
      <c r="L199" s="147" t="s">
        <v>54</v>
      </c>
      <c r="M199" s="147">
        <v>100</v>
      </c>
      <c r="N199" s="147">
        <v>48</v>
      </c>
      <c r="O199" s="147">
        <v>3</v>
      </c>
      <c r="P199" s="147">
        <v>144</v>
      </c>
      <c r="Q199" s="147">
        <v>0</v>
      </c>
      <c r="R199" s="147">
        <v>0</v>
      </c>
      <c r="S199" s="98">
        <v>0</v>
      </c>
    </row>
    <row r="200" spans="1:19">
      <c r="A200" s="147">
        <v>5</v>
      </c>
      <c r="B200" t="s">
        <v>376</v>
      </c>
      <c r="C200" s="147" t="e">
        <v>#N/A</v>
      </c>
      <c r="D200" s="147" t="e">
        <v>#N/A</v>
      </c>
      <c r="E200" s="147" t="e">
        <v>#N/A</v>
      </c>
      <c r="F200" s="147" t="e">
        <v>#N/A</v>
      </c>
      <c r="G200" s="147">
        <v>20</v>
      </c>
      <c r="H200" s="175">
        <v>380</v>
      </c>
      <c r="I200" s="173" t="e">
        <v>#VALUE!</v>
      </c>
      <c r="J200" s="147" t="e">
        <v>#N/A</v>
      </c>
      <c r="K200" s="147" t="s">
        <v>585</v>
      </c>
      <c r="L200" s="147" t="s">
        <v>585</v>
      </c>
      <c r="M200" s="147">
        <v>200</v>
      </c>
      <c r="N200" s="147">
        <v>20</v>
      </c>
      <c r="O200" s="147">
        <v>1</v>
      </c>
      <c r="P200" s="147">
        <v>20</v>
      </c>
      <c r="Q200" s="147">
        <v>0</v>
      </c>
      <c r="R200" s="147">
        <v>0</v>
      </c>
      <c r="S200" s="98">
        <v>0</v>
      </c>
    </row>
    <row r="201" spans="1:19">
      <c r="A201" s="147">
        <v>5</v>
      </c>
      <c r="B201" t="s">
        <v>378</v>
      </c>
      <c r="C201" s="147">
        <v>62.775000000000006</v>
      </c>
      <c r="D201" s="147">
        <v>75.330000000000013</v>
      </c>
      <c r="E201" s="147">
        <v>87.885000000000005</v>
      </c>
      <c r="F201" s="147">
        <v>100.44000000000001</v>
      </c>
      <c r="G201" s="147">
        <v>96</v>
      </c>
      <c r="H201" s="175">
        <v>258</v>
      </c>
      <c r="I201" s="173">
        <v>12.555000000000001</v>
      </c>
      <c r="J201" s="147" t="s">
        <v>591</v>
      </c>
      <c r="K201" s="147" t="s">
        <v>28</v>
      </c>
      <c r="L201" s="147" t="s">
        <v>28</v>
      </c>
      <c r="M201" s="147">
        <v>100</v>
      </c>
      <c r="N201" s="147">
        <v>48</v>
      </c>
      <c r="O201" s="147">
        <v>2</v>
      </c>
      <c r="P201" s="147">
        <v>96</v>
      </c>
      <c r="Q201" s="147">
        <v>0</v>
      </c>
      <c r="R201" s="147">
        <v>0</v>
      </c>
      <c r="S201" s="98">
        <v>0</v>
      </c>
    </row>
    <row r="202" spans="1:19">
      <c r="A202" s="147">
        <v>5</v>
      </c>
      <c r="B202" t="s">
        <v>379</v>
      </c>
      <c r="C202" s="147">
        <v>149.1</v>
      </c>
      <c r="D202" s="147">
        <v>178.92</v>
      </c>
      <c r="E202" s="147">
        <v>208.73999999999998</v>
      </c>
      <c r="F202" s="147">
        <v>238.56</v>
      </c>
      <c r="G202" s="147">
        <v>96</v>
      </c>
      <c r="H202" s="175">
        <v>148</v>
      </c>
      <c r="I202" s="173">
        <v>21</v>
      </c>
      <c r="J202" s="147" t="s">
        <v>587</v>
      </c>
      <c r="K202" s="147" t="s">
        <v>54</v>
      </c>
      <c r="L202" s="147" t="s">
        <v>54</v>
      </c>
      <c r="M202" s="147">
        <v>100</v>
      </c>
      <c r="N202" s="147">
        <v>48</v>
      </c>
      <c r="O202" s="147">
        <v>2</v>
      </c>
      <c r="P202" s="147">
        <v>96</v>
      </c>
      <c r="Q202" s="147">
        <v>0</v>
      </c>
      <c r="R202" s="147">
        <v>0</v>
      </c>
      <c r="S202" s="98">
        <v>0</v>
      </c>
    </row>
    <row r="203" spans="1:19">
      <c r="A203" s="147">
        <v>5</v>
      </c>
      <c r="B203" t="s">
        <v>380</v>
      </c>
      <c r="C203" s="147">
        <v>63.249999999999993</v>
      </c>
      <c r="D203" s="147">
        <v>75.899999999999991</v>
      </c>
      <c r="E203" s="147">
        <v>88.549999999999983</v>
      </c>
      <c r="F203" s="147">
        <v>101.19999999999999</v>
      </c>
      <c r="G203" s="147">
        <v>40</v>
      </c>
      <c r="H203" s="175">
        <v>313</v>
      </c>
      <c r="I203" s="173">
        <v>12.649999999999999</v>
      </c>
      <c r="J203" s="147" t="s">
        <v>587</v>
      </c>
      <c r="K203" s="147" t="s">
        <v>28</v>
      </c>
      <c r="L203" s="147" t="s">
        <v>28</v>
      </c>
      <c r="M203" s="147">
        <v>100</v>
      </c>
      <c r="N203" s="147">
        <v>20</v>
      </c>
      <c r="O203" s="147">
        <v>2</v>
      </c>
      <c r="P203" s="147">
        <v>40</v>
      </c>
      <c r="Q203" s="147">
        <v>0</v>
      </c>
      <c r="R203" s="147">
        <v>0</v>
      </c>
      <c r="S203" s="98">
        <v>0</v>
      </c>
    </row>
    <row r="204" spans="1:19">
      <c r="A204" s="147">
        <v>5</v>
      </c>
      <c r="B204" t="s">
        <v>381</v>
      </c>
      <c r="C204" s="147">
        <v>26</v>
      </c>
      <c r="D204" s="147">
        <v>31.200000000000003</v>
      </c>
      <c r="E204" s="147">
        <v>36.4</v>
      </c>
      <c r="F204" s="147">
        <v>41.6</v>
      </c>
      <c r="G204" s="147">
        <v>20</v>
      </c>
      <c r="H204" s="175">
        <v>425</v>
      </c>
      <c r="I204" s="173">
        <v>5.2</v>
      </c>
      <c r="J204" s="147" t="s">
        <v>587</v>
      </c>
      <c r="K204" s="147" t="s">
        <v>28</v>
      </c>
      <c r="L204" s="147" t="s">
        <v>28</v>
      </c>
      <c r="M204" s="147">
        <v>100</v>
      </c>
      <c r="N204" s="147">
        <v>20</v>
      </c>
      <c r="O204" s="147">
        <v>1</v>
      </c>
      <c r="P204" s="147">
        <v>20</v>
      </c>
      <c r="Q204" s="147">
        <v>0</v>
      </c>
      <c r="R204" s="147">
        <v>0</v>
      </c>
      <c r="S204" s="98">
        <v>0</v>
      </c>
    </row>
    <row r="205" spans="1:19">
      <c r="A205" s="147">
        <v>5</v>
      </c>
      <c r="B205" t="s">
        <v>382</v>
      </c>
      <c r="C205" s="147">
        <v>1454.18</v>
      </c>
      <c r="D205" s="147">
        <v>1745.0159999999998</v>
      </c>
      <c r="E205" s="147">
        <v>2035.8520000000001</v>
      </c>
      <c r="F205" s="147">
        <v>2326.6880000000001</v>
      </c>
      <c r="G205" s="147">
        <v>1200</v>
      </c>
      <c r="H205" s="175">
        <v>900</v>
      </c>
      <c r="I205" s="173">
        <v>122.2</v>
      </c>
      <c r="J205" s="147" t="s">
        <v>587</v>
      </c>
      <c r="K205" s="147" t="s">
        <v>75</v>
      </c>
      <c r="L205" s="147" t="s">
        <v>75</v>
      </c>
      <c r="M205" s="147">
        <v>500</v>
      </c>
      <c r="N205" s="147">
        <v>48</v>
      </c>
      <c r="O205" s="147">
        <v>25</v>
      </c>
      <c r="P205" s="147">
        <v>1200</v>
      </c>
      <c r="Q205" s="147">
        <v>0</v>
      </c>
      <c r="R205" s="147">
        <v>0</v>
      </c>
      <c r="S205" s="98">
        <v>0</v>
      </c>
    </row>
    <row r="206" spans="1:19">
      <c r="A206" s="147">
        <v>5</v>
      </c>
      <c r="B206" t="s">
        <v>385</v>
      </c>
      <c r="C206" s="147" t="e">
        <v>#VALUE!</v>
      </c>
      <c r="D206" s="147" t="e">
        <v>#VALUE!</v>
      </c>
      <c r="E206" s="147" t="e">
        <v>#VALUE!</v>
      </c>
      <c r="F206" s="147" t="e">
        <v>#VALUE!</v>
      </c>
      <c r="G206" s="147">
        <v>0</v>
      </c>
      <c r="I206" s="173" t="e">
        <v>#VALUE!</v>
      </c>
      <c r="J206" s="147" t="s">
        <v>588</v>
      </c>
      <c r="K206" s="147" t="s">
        <v>75</v>
      </c>
      <c r="L206" s="147" t="s">
        <v>75</v>
      </c>
      <c r="M206" s="147">
        <v>500</v>
      </c>
      <c r="N206" s="147">
        <v>20</v>
      </c>
      <c r="O206" s="147">
        <v>0</v>
      </c>
      <c r="P206" s="147">
        <v>0</v>
      </c>
      <c r="Q206" s="147">
        <v>0</v>
      </c>
      <c r="R206" s="147">
        <v>0</v>
      </c>
      <c r="S206" s="98">
        <v>0</v>
      </c>
    </row>
    <row r="207" spans="1:19">
      <c r="A207" s="147">
        <v>5</v>
      </c>
      <c r="B207" t="s">
        <v>386</v>
      </c>
      <c r="C207" s="147">
        <v>422.45</v>
      </c>
      <c r="D207" s="147">
        <v>506.94</v>
      </c>
      <c r="E207" s="147">
        <v>591.42999999999995</v>
      </c>
      <c r="F207" s="147">
        <v>675.92</v>
      </c>
      <c r="G207" s="147">
        <v>288</v>
      </c>
      <c r="H207" s="175">
        <v>501</v>
      </c>
      <c r="I207" s="173">
        <v>35.5</v>
      </c>
      <c r="J207" s="147" t="s">
        <v>587</v>
      </c>
      <c r="K207" s="147" t="s">
        <v>75</v>
      </c>
      <c r="L207" s="147" t="s">
        <v>75</v>
      </c>
      <c r="M207" s="147">
        <v>500</v>
      </c>
      <c r="N207" s="147">
        <v>48</v>
      </c>
      <c r="O207" s="147">
        <v>6</v>
      </c>
      <c r="P207" s="147">
        <v>288</v>
      </c>
      <c r="Q207" s="147">
        <v>0</v>
      </c>
      <c r="R207" s="147">
        <v>0</v>
      </c>
      <c r="S207" s="98">
        <v>0</v>
      </c>
    </row>
    <row r="208" spans="1:19">
      <c r="A208" s="147">
        <v>5</v>
      </c>
      <c r="B208" t="s">
        <v>388</v>
      </c>
      <c r="C208" s="147">
        <v>1113.9331999999999</v>
      </c>
      <c r="D208" s="147">
        <v>1336.71984</v>
      </c>
      <c r="E208" s="147">
        <v>1559.5064799999998</v>
      </c>
      <c r="F208" s="147">
        <v>1782.2931199999998</v>
      </c>
      <c r="G208" s="147">
        <v>576</v>
      </c>
      <c r="H208" s="175">
        <v>323</v>
      </c>
      <c r="I208" s="173">
        <v>156.892</v>
      </c>
      <c r="J208" s="147" t="s">
        <v>587</v>
      </c>
      <c r="K208" s="147" t="s">
        <v>54</v>
      </c>
      <c r="L208" s="147" t="s">
        <v>54</v>
      </c>
      <c r="M208" s="147">
        <v>100</v>
      </c>
      <c r="N208" s="147">
        <v>48</v>
      </c>
      <c r="O208" s="147">
        <v>12</v>
      </c>
      <c r="P208" s="147">
        <v>576</v>
      </c>
      <c r="Q208" s="147">
        <v>0</v>
      </c>
      <c r="R208" s="147">
        <v>0</v>
      </c>
      <c r="S208" s="98">
        <v>0</v>
      </c>
    </row>
    <row r="209" spans="1:19">
      <c r="A209" s="147">
        <v>5</v>
      </c>
      <c r="B209" t="s">
        <v>118</v>
      </c>
      <c r="C209" s="147">
        <v>156.76799999999997</v>
      </c>
      <c r="D209" s="147">
        <v>188.12159999999997</v>
      </c>
      <c r="E209" s="147">
        <v>219.47519999999997</v>
      </c>
      <c r="F209" s="147">
        <v>250.82879999999997</v>
      </c>
      <c r="G209" s="147">
        <v>192</v>
      </c>
      <c r="H209" s="175">
        <v>376</v>
      </c>
      <c r="I209" s="173">
        <v>22.08</v>
      </c>
      <c r="J209" s="147" t="s">
        <v>589</v>
      </c>
      <c r="K209" s="147" t="s">
        <v>54</v>
      </c>
      <c r="L209" s="147" t="s">
        <v>54</v>
      </c>
      <c r="M209" s="147">
        <v>100</v>
      </c>
      <c r="N209" s="147">
        <v>48</v>
      </c>
      <c r="O209" s="147">
        <v>4</v>
      </c>
      <c r="P209" s="147">
        <v>192</v>
      </c>
      <c r="Q209" s="147">
        <v>0</v>
      </c>
      <c r="R209" s="147">
        <v>0</v>
      </c>
      <c r="S209" s="98">
        <v>0</v>
      </c>
    </row>
    <row r="210" spans="1:19">
      <c r="A210" s="147">
        <v>5</v>
      </c>
      <c r="B210" t="s">
        <v>389</v>
      </c>
      <c r="C210" s="147">
        <v>142.71</v>
      </c>
      <c r="D210" s="147">
        <v>171.25200000000001</v>
      </c>
      <c r="E210" s="147">
        <v>199.79400000000001</v>
      </c>
      <c r="F210" s="147">
        <v>228.33600000000001</v>
      </c>
      <c r="G210" s="147">
        <v>144</v>
      </c>
      <c r="H210" s="175">
        <v>210</v>
      </c>
      <c r="I210" s="173">
        <v>20.100000000000001</v>
      </c>
      <c r="J210" s="147" t="s">
        <v>590</v>
      </c>
      <c r="K210" s="147" t="s">
        <v>54</v>
      </c>
      <c r="L210" s="147" t="s">
        <v>54</v>
      </c>
      <c r="M210" s="147">
        <v>100</v>
      </c>
      <c r="N210" s="147">
        <v>48</v>
      </c>
      <c r="O210" s="147">
        <v>3</v>
      </c>
      <c r="P210" s="147">
        <v>144</v>
      </c>
      <c r="Q210" s="147">
        <v>0</v>
      </c>
      <c r="R210" s="147">
        <v>0</v>
      </c>
      <c r="S210" s="98">
        <v>0</v>
      </c>
    </row>
    <row r="211" spans="1:19">
      <c r="A211" s="147">
        <v>5</v>
      </c>
      <c r="B211" t="s">
        <v>378</v>
      </c>
      <c r="C211" s="147">
        <v>62.712000000000003</v>
      </c>
      <c r="D211" s="147">
        <v>75.254400000000004</v>
      </c>
      <c r="E211" s="147">
        <v>87.796800000000005</v>
      </c>
      <c r="F211" s="147">
        <v>100.33920000000001</v>
      </c>
      <c r="G211" s="147">
        <v>40</v>
      </c>
      <c r="H211" s="175">
        <v>218</v>
      </c>
      <c r="I211" s="173">
        <v>12.542400000000001</v>
      </c>
      <c r="J211" s="147" t="s">
        <v>587</v>
      </c>
      <c r="K211" s="147" t="s">
        <v>28</v>
      </c>
      <c r="L211" s="147" t="s">
        <v>28</v>
      </c>
      <c r="M211" s="147">
        <v>100</v>
      </c>
      <c r="N211" s="147">
        <v>20</v>
      </c>
      <c r="O211" s="147">
        <v>2</v>
      </c>
      <c r="P211" s="147">
        <v>40</v>
      </c>
      <c r="Q211" s="147">
        <v>0</v>
      </c>
      <c r="R211" s="147">
        <v>0</v>
      </c>
      <c r="S211" s="98">
        <v>0</v>
      </c>
    </row>
    <row r="212" spans="1:19">
      <c r="A212" s="147">
        <v>5</v>
      </c>
      <c r="B212" t="s">
        <v>381</v>
      </c>
      <c r="C212" s="147">
        <v>27.300000000000004</v>
      </c>
      <c r="D212" s="147">
        <v>32.760000000000005</v>
      </c>
      <c r="E212" s="147">
        <v>38.220000000000006</v>
      </c>
      <c r="F212" s="147">
        <v>43.680000000000007</v>
      </c>
      <c r="G212" s="147">
        <v>20</v>
      </c>
      <c r="H212" s="175">
        <v>420</v>
      </c>
      <c r="I212" s="173">
        <v>5.4600000000000009</v>
      </c>
      <c r="J212" s="147" t="s">
        <v>587</v>
      </c>
      <c r="K212" s="147" t="s">
        <v>28</v>
      </c>
      <c r="L212" s="147" t="s">
        <v>28</v>
      </c>
      <c r="M212" s="147">
        <v>100</v>
      </c>
      <c r="N212" s="147">
        <v>20</v>
      </c>
      <c r="O212" s="147">
        <v>1</v>
      </c>
      <c r="P212" s="147">
        <v>20</v>
      </c>
      <c r="Q212" s="147">
        <v>0</v>
      </c>
      <c r="R212" s="147">
        <v>0</v>
      </c>
      <c r="S212" s="98">
        <v>0</v>
      </c>
    </row>
    <row r="213" spans="1:19">
      <c r="A213" s="147">
        <v>5</v>
      </c>
      <c r="B213" t="s">
        <v>390</v>
      </c>
      <c r="C213" s="147">
        <v>57.190000000000005</v>
      </c>
      <c r="D213" s="147">
        <v>68.628</v>
      </c>
      <c r="E213" s="147">
        <v>80.066000000000003</v>
      </c>
      <c r="F213" s="147">
        <v>91.504000000000005</v>
      </c>
      <c r="G213" s="147">
        <v>40</v>
      </c>
      <c r="H213" s="175">
        <v>105</v>
      </c>
      <c r="I213" s="173">
        <v>11.438000000000001</v>
      </c>
      <c r="J213" s="147" t="s">
        <v>587</v>
      </c>
      <c r="K213" s="147" t="s">
        <v>100</v>
      </c>
      <c r="L213" s="147" t="s">
        <v>100</v>
      </c>
      <c r="M213" s="147">
        <v>100</v>
      </c>
      <c r="N213" s="147">
        <v>20</v>
      </c>
      <c r="O213" s="147">
        <v>2</v>
      </c>
      <c r="P213" s="147">
        <v>40</v>
      </c>
      <c r="Q213" s="147">
        <v>0</v>
      </c>
      <c r="R213" s="147">
        <v>0</v>
      </c>
      <c r="S213" s="98">
        <v>0</v>
      </c>
    </row>
    <row r="214" spans="1:19">
      <c r="A214" s="147">
        <v>5</v>
      </c>
      <c r="B214" t="s">
        <v>392</v>
      </c>
      <c r="C214" s="147">
        <v>180.88</v>
      </c>
      <c r="D214" s="147">
        <v>217.05599999999998</v>
      </c>
      <c r="E214" s="147">
        <v>253.232</v>
      </c>
      <c r="F214" s="147">
        <v>289.40799999999996</v>
      </c>
      <c r="G214" s="147">
        <v>192</v>
      </c>
      <c r="H214" s="175">
        <v>438</v>
      </c>
      <c r="I214" s="173">
        <v>15.2</v>
      </c>
      <c r="J214" s="147" t="s">
        <v>588</v>
      </c>
      <c r="K214" s="147" t="s">
        <v>75</v>
      </c>
      <c r="L214" s="147" t="s">
        <v>75</v>
      </c>
      <c r="M214" s="147">
        <v>500</v>
      </c>
      <c r="N214" s="147">
        <v>48</v>
      </c>
      <c r="O214" s="147">
        <v>4</v>
      </c>
      <c r="P214" s="147">
        <v>192</v>
      </c>
      <c r="Q214" s="147">
        <v>0</v>
      </c>
      <c r="R214" s="147">
        <v>0</v>
      </c>
      <c r="S214" s="98">
        <v>0</v>
      </c>
    </row>
    <row r="215" spans="1:19">
      <c r="A215" s="147">
        <v>5</v>
      </c>
      <c r="B215" t="s">
        <v>394</v>
      </c>
      <c r="C215" s="147">
        <v>171.36</v>
      </c>
      <c r="D215" s="147">
        <v>205.63200000000001</v>
      </c>
      <c r="E215" s="147">
        <v>239.904</v>
      </c>
      <c r="F215" s="147">
        <v>274.17599999999999</v>
      </c>
      <c r="G215" s="147">
        <v>192</v>
      </c>
      <c r="H215" s="175">
        <v>435</v>
      </c>
      <c r="I215" s="173">
        <v>14.4</v>
      </c>
      <c r="J215" s="147" t="s">
        <v>588</v>
      </c>
      <c r="K215" s="147" t="s">
        <v>75</v>
      </c>
      <c r="L215" s="147" t="s">
        <v>75</v>
      </c>
      <c r="M215" s="147">
        <v>500</v>
      </c>
      <c r="N215" s="147">
        <v>48</v>
      </c>
      <c r="O215" s="147">
        <v>4</v>
      </c>
      <c r="P215" s="147">
        <v>192</v>
      </c>
      <c r="Q215" s="147">
        <v>0</v>
      </c>
      <c r="R215" s="147">
        <v>0</v>
      </c>
      <c r="S215" s="98">
        <v>0</v>
      </c>
    </row>
    <row r="216" spans="1:19">
      <c r="A216" s="147">
        <v>5</v>
      </c>
      <c r="B216" t="s">
        <v>396</v>
      </c>
      <c r="C216" s="147">
        <v>342.72</v>
      </c>
      <c r="D216" s="147">
        <v>411.26400000000001</v>
      </c>
      <c r="E216" s="147">
        <v>479.80799999999999</v>
      </c>
      <c r="F216" s="147">
        <v>548.35199999999998</v>
      </c>
      <c r="G216" s="147">
        <v>288</v>
      </c>
      <c r="H216" s="175">
        <v>450</v>
      </c>
      <c r="I216" s="173">
        <v>28.8</v>
      </c>
      <c r="J216" s="147" t="s">
        <v>588</v>
      </c>
      <c r="K216" s="147" t="s">
        <v>75</v>
      </c>
      <c r="L216" s="147" t="s">
        <v>75</v>
      </c>
      <c r="M216" s="147">
        <v>500</v>
      </c>
      <c r="N216" s="147">
        <v>48</v>
      </c>
      <c r="O216" s="147">
        <v>6</v>
      </c>
      <c r="P216" s="147">
        <v>288</v>
      </c>
      <c r="Q216" s="147">
        <v>0</v>
      </c>
      <c r="R216" s="147">
        <v>0</v>
      </c>
      <c r="S216" s="98">
        <v>0</v>
      </c>
    </row>
    <row r="217" spans="1:19">
      <c r="A217" s="147">
        <v>5</v>
      </c>
      <c r="B217" t="s">
        <v>398</v>
      </c>
      <c r="C217" s="147">
        <v>755.41200000000003</v>
      </c>
      <c r="D217" s="147">
        <v>906.49439999999993</v>
      </c>
      <c r="E217" s="147">
        <v>1057.5768</v>
      </c>
      <c r="F217" s="147">
        <v>1208.6591999999998</v>
      </c>
      <c r="G217" s="147">
        <v>480</v>
      </c>
      <c r="H217" s="175">
        <v>383</v>
      </c>
      <c r="I217" s="173">
        <v>63.48</v>
      </c>
      <c r="J217" s="147" t="s">
        <v>588</v>
      </c>
      <c r="K217" s="147" t="s">
        <v>75</v>
      </c>
      <c r="L217" s="147" t="s">
        <v>75</v>
      </c>
      <c r="M217" s="147">
        <v>500</v>
      </c>
      <c r="N217" s="147">
        <v>48</v>
      </c>
      <c r="O217" s="147">
        <v>10</v>
      </c>
      <c r="P217" s="147">
        <v>480</v>
      </c>
      <c r="Q217" s="147">
        <v>0</v>
      </c>
      <c r="R217" s="147">
        <v>0</v>
      </c>
      <c r="S217" s="98">
        <v>0</v>
      </c>
    </row>
    <row r="218" spans="1:19">
      <c r="A218" s="147">
        <v>5</v>
      </c>
      <c r="B218" t="s">
        <v>400</v>
      </c>
      <c r="C218" s="147">
        <v>179.57337999999999</v>
      </c>
      <c r="D218" s="147">
        <v>215.48805599999997</v>
      </c>
      <c r="E218" s="147">
        <v>251.40273199999999</v>
      </c>
      <c r="F218" s="147">
        <v>287.317408</v>
      </c>
      <c r="G218" s="147">
        <v>96</v>
      </c>
      <c r="H218" s="175">
        <v>220</v>
      </c>
      <c r="I218" s="173">
        <v>15.090199999999999</v>
      </c>
      <c r="J218" s="147" t="s">
        <v>588</v>
      </c>
      <c r="K218" s="147" t="s">
        <v>75</v>
      </c>
      <c r="L218" s="147" t="s">
        <v>75</v>
      </c>
      <c r="M218" s="147">
        <v>500</v>
      </c>
      <c r="N218" s="147">
        <v>48</v>
      </c>
      <c r="O218" s="147">
        <v>2</v>
      </c>
      <c r="P218" s="147">
        <v>96</v>
      </c>
      <c r="Q218" s="147">
        <v>0</v>
      </c>
      <c r="R218" s="147">
        <v>0</v>
      </c>
      <c r="S218" s="98">
        <v>0</v>
      </c>
    </row>
    <row r="219" spans="1:19">
      <c r="A219" s="147">
        <v>5</v>
      </c>
      <c r="B219" t="s">
        <v>402</v>
      </c>
      <c r="C219" s="147">
        <v>525.74200000000008</v>
      </c>
      <c r="D219" s="147">
        <v>630.89040000000011</v>
      </c>
      <c r="E219" s="147">
        <v>736.03880000000015</v>
      </c>
      <c r="F219" s="147">
        <v>841.18720000000008</v>
      </c>
      <c r="G219" s="147">
        <v>384</v>
      </c>
      <c r="H219" s="175">
        <v>435</v>
      </c>
      <c r="I219" s="173">
        <v>44.180000000000007</v>
      </c>
      <c r="J219" s="147" t="s">
        <v>588</v>
      </c>
      <c r="K219" s="147" t="s">
        <v>75</v>
      </c>
      <c r="L219" s="147" t="s">
        <v>75</v>
      </c>
      <c r="M219" s="147">
        <v>500</v>
      </c>
      <c r="N219" s="147">
        <v>48</v>
      </c>
      <c r="O219" s="147">
        <v>8</v>
      </c>
      <c r="P219" s="147">
        <v>384</v>
      </c>
      <c r="Q219" s="147">
        <v>0</v>
      </c>
      <c r="R219" s="147">
        <v>0</v>
      </c>
      <c r="S219" s="98">
        <v>0</v>
      </c>
    </row>
    <row r="220" spans="1:19">
      <c r="A220" s="147">
        <v>5</v>
      </c>
      <c r="B220" t="s">
        <v>404</v>
      </c>
      <c r="C220" s="147">
        <v>868.7</v>
      </c>
      <c r="D220" s="147">
        <v>1042.44</v>
      </c>
      <c r="E220" s="147">
        <v>1216.18</v>
      </c>
      <c r="F220" s="147">
        <v>1389.9199999999998</v>
      </c>
      <c r="G220" s="147">
        <v>672</v>
      </c>
      <c r="H220" s="175">
        <v>383</v>
      </c>
      <c r="I220" s="173">
        <v>73</v>
      </c>
      <c r="J220" s="147" t="s">
        <v>588</v>
      </c>
      <c r="K220" s="147" t="s">
        <v>75</v>
      </c>
      <c r="L220" s="147" t="s">
        <v>75</v>
      </c>
      <c r="M220" s="147">
        <v>500</v>
      </c>
      <c r="N220" s="147">
        <v>48</v>
      </c>
      <c r="O220" s="147">
        <v>14</v>
      </c>
      <c r="P220" s="147">
        <v>672</v>
      </c>
      <c r="Q220" s="147">
        <v>0</v>
      </c>
      <c r="R220" s="147">
        <v>0</v>
      </c>
      <c r="S220" s="98">
        <v>0</v>
      </c>
    </row>
    <row r="221" spans="1:19">
      <c r="A221" s="147">
        <v>5</v>
      </c>
      <c r="B221" t="s">
        <v>406</v>
      </c>
      <c r="C221" s="147">
        <v>128.52000000000001</v>
      </c>
      <c r="D221" s="147">
        <v>154.22399999999999</v>
      </c>
      <c r="E221" s="147">
        <v>179.92800000000003</v>
      </c>
      <c r="F221" s="147">
        <v>205.63200000000001</v>
      </c>
      <c r="G221" s="147">
        <v>96</v>
      </c>
      <c r="H221" s="175">
        <v>318</v>
      </c>
      <c r="I221" s="173">
        <v>10.8</v>
      </c>
      <c r="J221" s="147" t="s">
        <v>588</v>
      </c>
      <c r="K221" s="147" t="s">
        <v>75</v>
      </c>
      <c r="L221" s="147" t="s">
        <v>75</v>
      </c>
      <c r="M221" s="147">
        <v>500</v>
      </c>
      <c r="N221" s="147">
        <v>48</v>
      </c>
      <c r="O221" s="147">
        <v>2</v>
      </c>
      <c r="P221" s="147">
        <v>96</v>
      </c>
      <c r="Q221" s="147">
        <v>0</v>
      </c>
      <c r="R221" s="147">
        <v>0</v>
      </c>
      <c r="S221" s="98">
        <v>0</v>
      </c>
    </row>
    <row r="222" spans="1:19">
      <c r="A222" s="147">
        <v>5</v>
      </c>
      <c r="B222" t="s">
        <v>407</v>
      </c>
      <c r="C222" s="147">
        <v>133.28</v>
      </c>
      <c r="D222" s="147">
        <v>159.93599999999998</v>
      </c>
      <c r="E222" s="147">
        <v>186.59199999999998</v>
      </c>
      <c r="F222" s="147">
        <v>213.24799999999999</v>
      </c>
      <c r="G222" s="147">
        <v>96</v>
      </c>
      <c r="H222" s="175">
        <v>335</v>
      </c>
      <c r="I222" s="173">
        <v>11.2</v>
      </c>
      <c r="J222" s="147" t="s">
        <v>588</v>
      </c>
      <c r="K222" s="147" t="s">
        <v>75</v>
      </c>
      <c r="L222" s="147" t="s">
        <v>75</v>
      </c>
      <c r="M222" s="147">
        <v>500</v>
      </c>
      <c r="N222" s="147">
        <v>48</v>
      </c>
      <c r="O222" s="147">
        <v>2</v>
      </c>
      <c r="P222" s="147">
        <v>96</v>
      </c>
      <c r="Q222" s="147">
        <v>0</v>
      </c>
      <c r="R222" s="147">
        <v>0</v>
      </c>
      <c r="S222" s="98">
        <v>0</v>
      </c>
    </row>
    <row r="223" spans="1:19">
      <c r="A223" s="147">
        <v>6</v>
      </c>
      <c r="B223" t="s">
        <v>429</v>
      </c>
      <c r="C223" s="147">
        <v>233.24000000000004</v>
      </c>
      <c r="D223" s="147">
        <v>279.88800000000003</v>
      </c>
      <c r="E223" s="147">
        <v>326.536</v>
      </c>
      <c r="F223" s="147">
        <v>373.18400000000003</v>
      </c>
      <c r="G223" s="147">
        <v>192</v>
      </c>
      <c r="H223" s="175">
        <v>322.5</v>
      </c>
      <c r="I223" s="173">
        <v>19.600000000000001</v>
      </c>
      <c r="J223" s="147" t="s">
        <v>588</v>
      </c>
      <c r="K223" s="147" t="s">
        <v>75</v>
      </c>
      <c r="L223" s="147" t="s">
        <v>75</v>
      </c>
      <c r="M223" s="147">
        <v>500</v>
      </c>
      <c r="N223" s="147">
        <v>48</v>
      </c>
      <c r="O223" s="147">
        <v>4</v>
      </c>
      <c r="P223" s="147">
        <v>192</v>
      </c>
      <c r="Q223" s="147">
        <v>0</v>
      </c>
      <c r="R223" s="147">
        <v>0</v>
      </c>
      <c r="S223" s="98">
        <v>0</v>
      </c>
    </row>
    <row r="224" spans="1:19">
      <c r="A224" s="147">
        <v>6</v>
      </c>
      <c r="B224" t="s">
        <v>431</v>
      </c>
      <c r="C224" s="147">
        <v>1293.53</v>
      </c>
      <c r="D224" s="147">
        <v>1552.2359999999999</v>
      </c>
      <c r="E224" s="147">
        <v>1810.942</v>
      </c>
      <c r="F224" s="147">
        <v>2069.6480000000001</v>
      </c>
      <c r="G224" s="147">
        <v>1008</v>
      </c>
      <c r="H224" s="175">
        <v>461.66699999999997</v>
      </c>
      <c r="I224" s="173">
        <v>108.7</v>
      </c>
      <c r="J224" s="147" t="s">
        <v>588</v>
      </c>
      <c r="K224" s="147" t="s">
        <v>75</v>
      </c>
      <c r="L224" s="147" t="s">
        <v>75</v>
      </c>
      <c r="M224" s="147">
        <v>500</v>
      </c>
      <c r="N224" s="147">
        <v>48</v>
      </c>
      <c r="O224" s="147">
        <v>21</v>
      </c>
      <c r="P224" s="147">
        <v>1008</v>
      </c>
      <c r="Q224" s="147">
        <v>0</v>
      </c>
      <c r="R224" s="147">
        <v>0</v>
      </c>
      <c r="S224" s="98">
        <v>0</v>
      </c>
    </row>
    <row r="225" spans="1:19">
      <c r="A225" s="147">
        <v>6</v>
      </c>
      <c r="B225" t="s">
        <v>433</v>
      </c>
      <c r="C225" s="147">
        <v>17.100000000000001</v>
      </c>
      <c r="D225" s="147">
        <v>20.52</v>
      </c>
      <c r="E225" s="147">
        <v>23.939999999999998</v>
      </c>
      <c r="F225" s="147">
        <v>27.36</v>
      </c>
      <c r="G225" s="147">
        <v>20</v>
      </c>
      <c r="H225" s="175">
        <v>200</v>
      </c>
      <c r="I225" s="173">
        <v>3.42</v>
      </c>
      <c r="J225" s="147" t="s">
        <v>590</v>
      </c>
      <c r="K225" s="147" t="s">
        <v>28</v>
      </c>
      <c r="L225" s="147" t="s">
        <v>28</v>
      </c>
      <c r="M225" s="147">
        <v>100</v>
      </c>
      <c r="N225" s="147">
        <v>20</v>
      </c>
      <c r="O225" s="147">
        <v>1</v>
      </c>
      <c r="P225" s="147">
        <v>20</v>
      </c>
      <c r="Q225" s="147">
        <v>0</v>
      </c>
      <c r="R225" s="147">
        <v>0</v>
      </c>
      <c r="S225" s="98">
        <v>0</v>
      </c>
    </row>
    <row r="226" spans="1:19">
      <c r="A226" s="147">
        <v>6</v>
      </c>
      <c r="B226" t="s">
        <v>435</v>
      </c>
      <c r="C226" s="147">
        <v>665.21</v>
      </c>
      <c r="D226" s="147">
        <v>798.25199999999995</v>
      </c>
      <c r="E226" s="147">
        <v>931.29399999999998</v>
      </c>
      <c r="F226" s="147">
        <v>1064.336</v>
      </c>
      <c r="G226" s="147">
        <v>384</v>
      </c>
      <c r="H226" s="175">
        <v>353.63</v>
      </c>
      <c r="I226" s="173">
        <v>55.9</v>
      </c>
      <c r="J226" s="147" t="s">
        <v>588</v>
      </c>
      <c r="K226" s="147" t="s">
        <v>75</v>
      </c>
      <c r="L226" s="177" t="s">
        <v>75</v>
      </c>
      <c r="M226" s="147">
        <v>500</v>
      </c>
      <c r="N226" s="147">
        <v>48</v>
      </c>
      <c r="O226" s="147">
        <v>8</v>
      </c>
      <c r="P226" s="147">
        <v>384</v>
      </c>
      <c r="Q226" s="147">
        <v>0</v>
      </c>
      <c r="R226" s="147">
        <v>0</v>
      </c>
      <c r="S226" s="98">
        <v>0</v>
      </c>
    </row>
    <row r="227" spans="1:19">
      <c r="A227" s="147">
        <v>6</v>
      </c>
      <c r="B227" t="s">
        <v>433</v>
      </c>
      <c r="C227" s="147">
        <v>17.100000000000001</v>
      </c>
      <c r="D227" s="147">
        <v>20.52</v>
      </c>
      <c r="E227" s="147">
        <v>23.939999999999998</v>
      </c>
      <c r="F227" s="147">
        <v>27.36</v>
      </c>
      <c r="G227" s="147">
        <v>20</v>
      </c>
      <c r="H227" s="175">
        <v>200</v>
      </c>
      <c r="I227" s="173">
        <v>3.42</v>
      </c>
      <c r="J227" s="147" t="s">
        <v>590</v>
      </c>
      <c r="K227" s="147" t="s">
        <v>28</v>
      </c>
      <c r="L227" s="177" t="s">
        <v>28</v>
      </c>
      <c r="M227" s="147">
        <v>100</v>
      </c>
      <c r="N227" s="147">
        <v>20</v>
      </c>
      <c r="O227" s="147">
        <v>1</v>
      </c>
      <c r="P227" s="147">
        <v>20</v>
      </c>
      <c r="Q227" s="147">
        <v>0</v>
      </c>
      <c r="R227" s="147">
        <v>0</v>
      </c>
      <c r="S227" s="98">
        <v>0</v>
      </c>
    </row>
    <row r="228" spans="1:19">
      <c r="A228" s="147">
        <v>6</v>
      </c>
      <c r="B228" t="s">
        <v>439</v>
      </c>
      <c r="C228" s="147">
        <v>406.98</v>
      </c>
      <c r="D228" s="147">
        <v>488.37600000000003</v>
      </c>
      <c r="E228" s="147">
        <v>569.77200000000005</v>
      </c>
      <c r="F228" s="147">
        <v>651.16800000000001</v>
      </c>
      <c r="G228" s="147">
        <v>384</v>
      </c>
      <c r="H228" s="175">
        <v>493.33</v>
      </c>
      <c r="I228" s="173">
        <v>34.200000000000003</v>
      </c>
      <c r="J228" s="147" t="s">
        <v>587</v>
      </c>
      <c r="K228" s="147" t="s">
        <v>502</v>
      </c>
      <c r="L228" s="177" t="s">
        <v>502</v>
      </c>
      <c r="M228" s="147">
        <v>300</v>
      </c>
      <c r="N228" s="147">
        <v>48</v>
      </c>
      <c r="O228" s="147">
        <v>8</v>
      </c>
      <c r="P228" s="147">
        <v>384</v>
      </c>
      <c r="Q228" s="147">
        <v>0</v>
      </c>
      <c r="R228" s="147">
        <v>0</v>
      </c>
      <c r="S228" s="98">
        <v>0</v>
      </c>
    </row>
    <row r="229" spans="1:19">
      <c r="A229" s="147">
        <v>6</v>
      </c>
      <c r="B229" t="s">
        <v>442</v>
      </c>
      <c r="C229" s="147">
        <v>431.96999999999997</v>
      </c>
      <c r="D229" s="147">
        <v>518.36399999999992</v>
      </c>
      <c r="E229" s="147">
        <v>604.75799999999992</v>
      </c>
      <c r="F229" s="147">
        <v>691.15199999999993</v>
      </c>
      <c r="G229" s="147">
        <v>240</v>
      </c>
      <c r="H229" s="175">
        <v>350</v>
      </c>
      <c r="I229" s="173">
        <v>36.299999999999997</v>
      </c>
      <c r="J229" s="147" t="s">
        <v>587</v>
      </c>
      <c r="K229" s="147" t="s">
        <v>502</v>
      </c>
      <c r="L229" s="177" t="s">
        <v>502</v>
      </c>
      <c r="M229" s="147">
        <v>300</v>
      </c>
      <c r="N229" s="147">
        <v>48</v>
      </c>
      <c r="O229" s="147">
        <v>5</v>
      </c>
      <c r="P229" s="147">
        <v>240</v>
      </c>
      <c r="Q229" s="147">
        <v>0</v>
      </c>
      <c r="R229" s="147">
        <v>0</v>
      </c>
      <c r="S229" s="98">
        <v>0</v>
      </c>
    </row>
    <row r="230" spans="1:19">
      <c r="A230" s="147">
        <v>6</v>
      </c>
      <c r="B230" t="s">
        <v>445</v>
      </c>
      <c r="C230" s="147">
        <v>364.14</v>
      </c>
      <c r="D230" s="147">
        <v>436.96799999999996</v>
      </c>
      <c r="E230" s="147">
        <v>509.79599999999999</v>
      </c>
      <c r="F230" s="147">
        <v>582.62399999999991</v>
      </c>
      <c r="G230" s="147">
        <v>192</v>
      </c>
      <c r="H230" s="175">
        <v>616.66700000000003</v>
      </c>
      <c r="I230" s="173">
        <v>30.599999999999998</v>
      </c>
      <c r="J230" s="147" t="s">
        <v>587</v>
      </c>
      <c r="K230" s="147" t="s">
        <v>75</v>
      </c>
      <c r="L230" s="147" t="s">
        <v>75</v>
      </c>
      <c r="M230" s="147">
        <v>500</v>
      </c>
      <c r="N230" s="147">
        <v>48</v>
      </c>
      <c r="O230" s="147">
        <v>4</v>
      </c>
      <c r="P230" s="147">
        <v>192</v>
      </c>
      <c r="Q230" s="147">
        <v>0</v>
      </c>
      <c r="R230" s="147">
        <v>0</v>
      </c>
      <c r="S230" s="98">
        <v>0</v>
      </c>
    </row>
    <row r="231" spans="1:19">
      <c r="A231" s="147">
        <v>6</v>
      </c>
      <c r="B231" t="s">
        <v>447</v>
      </c>
      <c r="C231" s="147">
        <v>172.10375000000002</v>
      </c>
      <c r="D231" s="147">
        <v>206.52449999999999</v>
      </c>
      <c r="E231" s="147">
        <v>240.94525000000002</v>
      </c>
      <c r="F231" s="147">
        <v>275.36599999999999</v>
      </c>
      <c r="G231" s="147">
        <v>192</v>
      </c>
      <c r="H231" s="175">
        <v>537.5</v>
      </c>
      <c r="I231" s="173">
        <v>14.4625</v>
      </c>
      <c r="J231" s="147" t="s">
        <v>590</v>
      </c>
      <c r="K231" s="147" t="s">
        <v>75</v>
      </c>
      <c r="L231" s="147" t="s">
        <v>75</v>
      </c>
      <c r="M231" s="147">
        <v>500</v>
      </c>
      <c r="N231" s="147">
        <v>48</v>
      </c>
      <c r="O231" s="147">
        <v>4</v>
      </c>
      <c r="P231" s="147">
        <v>192</v>
      </c>
      <c r="Q231" s="147">
        <v>0</v>
      </c>
      <c r="R231" s="147">
        <v>0</v>
      </c>
      <c r="S231" s="98">
        <v>0</v>
      </c>
    </row>
    <row r="232" spans="1:19">
      <c r="A232" s="147">
        <v>6</v>
      </c>
      <c r="B232" t="s">
        <v>450</v>
      </c>
      <c r="C232" s="147">
        <v>0</v>
      </c>
      <c r="D232" s="147">
        <v>0</v>
      </c>
      <c r="E232" s="147">
        <v>0</v>
      </c>
      <c r="F232" s="147">
        <v>0</v>
      </c>
      <c r="G232" s="147">
        <v>1200</v>
      </c>
      <c r="H232" s="175">
        <v>510.52</v>
      </c>
      <c r="I232" s="173">
        <v>0</v>
      </c>
      <c r="J232" s="147" t="s">
        <v>586</v>
      </c>
      <c r="K232" s="147" t="s">
        <v>75</v>
      </c>
      <c r="L232" s="147" t="s">
        <v>75</v>
      </c>
      <c r="M232" s="147">
        <v>500</v>
      </c>
      <c r="N232" s="147">
        <v>48</v>
      </c>
      <c r="O232" s="147">
        <v>25</v>
      </c>
      <c r="P232" s="147">
        <v>1200</v>
      </c>
      <c r="Q232" s="147">
        <v>0</v>
      </c>
      <c r="R232" s="147">
        <v>0</v>
      </c>
      <c r="S232" s="98">
        <v>0</v>
      </c>
    </row>
    <row r="233" spans="1:19">
      <c r="A233" s="147">
        <v>6</v>
      </c>
      <c r="B233" t="s">
        <v>452</v>
      </c>
      <c r="C233" s="147">
        <v>129.56125000000003</v>
      </c>
      <c r="D233" s="147">
        <v>155.4735</v>
      </c>
      <c r="E233" s="147">
        <v>181.38575000000003</v>
      </c>
      <c r="F233" s="147">
        <v>207.298</v>
      </c>
      <c r="G233" s="147">
        <v>96</v>
      </c>
      <c r="H233" s="175">
        <v>395</v>
      </c>
      <c r="I233" s="173">
        <v>10.887500000000001</v>
      </c>
      <c r="J233" s="147" t="s">
        <v>588</v>
      </c>
      <c r="K233" s="147" t="s">
        <v>75</v>
      </c>
      <c r="L233" s="147" t="s">
        <v>75</v>
      </c>
      <c r="M233" s="147">
        <v>500</v>
      </c>
      <c r="N233" s="147">
        <v>48</v>
      </c>
      <c r="O233" s="147">
        <v>2</v>
      </c>
      <c r="P233" s="147">
        <v>96</v>
      </c>
      <c r="Q233" s="147">
        <v>0</v>
      </c>
      <c r="R233" s="147">
        <v>0</v>
      </c>
      <c r="S233" s="98">
        <v>0</v>
      </c>
    </row>
    <row r="234" spans="1:19">
      <c r="A234" s="147">
        <v>6</v>
      </c>
      <c r="B234" t="s">
        <v>433</v>
      </c>
      <c r="C234" s="147">
        <v>17.100000000000001</v>
      </c>
      <c r="D234" s="147">
        <v>20.52</v>
      </c>
      <c r="E234" s="147">
        <v>23.939999999999998</v>
      </c>
      <c r="F234" s="147">
        <v>27.36</v>
      </c>
      <c r="G234" s="147">
        <v>20</v>
      </c>
      <c r="H234" s="175">
        <v>230</v>
      </c>
      <c r="I234" s="173">
        <v>3.42</v>
      </c>
      <c r="J234" s="147" t="s">
        <v>590</v>
      </c>
      <c r="K234" s="147" t="s">
        <v>28</v>
      </c>
      <c r="L234" s="147" t="s">
        <v>28</v>
      </c>
      <c r="M234" s="147">
        <v>100</v>
      </c>
      <c r="N234" s="147">
        <v>20</v>
      </c>
      <c r="O234" s="147">
        <v>1</v>
      </c>
      <c r="P234" s="147">
        <v>20</v>
      </c>
      <c r="Q234" s="147">
        <v>0</v>
      </c>
      <c r="R234" s="147">
        <v>0</v>
      </c>
      <c r="S234" s="98">
        <v>0</v>
      </c>
    </row>
    <row r="235" spans="1:19">
      <c r="A235" s="147">
        <v>6</v>
      </c>
      <c r="B235" t="s">
        <v>454</v>
      </c>
      <c r="C235" s="147">
        <v>220.15</v>
      </c>
      <c r="D235" s="147">
        <v>264.18</v>
      </c>
      <c r="E235" s="147">
        <v>308.20999999999998</v>
      </c>
      <c r="F235" s="147">
        <v>352.24</v>
      </c>
      <c r="G235" s="147">
        <v>192</v>
      </c>
      <c r="H235" s="175">
        <v>360</v>
      </c>
      <c r="I235" s="173">
        <v>18.5</v>
      </c>
      <c r="J235" s="147" t="s">
        <v>588</v>
      </c>
      <c r="K235" s="147" t="s">
        <v>75</v>
      </c>
      <c r="L235" s="147" t="s">
        <v>75</v>
      </c>
      <c r="M235" s="147">
        <v>500</v>
      </c>
      <c r="N235" s="147">
        <v>48</v>
      </c>
      <c r="O235" s="147">
        <v>4</v>
      </c>
      <c r="P235" s="147">
        <v>192</v>
      </c>
      <c r="Q235" s="147">
        <v>0</v>
      </c>
      <c r="R235" s="147">
        <v>0</v>
      </c>
      <c r="S235" s="98">
        <v>0</v>
      </c>
    </row>
    <row r="236" spans="1:19">
      <c r="A236" s="147">
        <v>6</v>
      </c>
      <c r="B236" t="s">
        <v>456</v>
      </c>
      <c r="C236" s="147">
        <v>0</v>
      </c>
      <c r="D236" s="147">
        <v>0</v>
      </c>
      <c r="E236" s="147">
        <v>0</v>
      </c>
      <c r="F236" s="147">
        <v>0</v>
      </c>
      <c r="G236" s="147">
        <v>96</v>
      </c>
      <c r="H236" s="175">
        <v>305</v>
      </c>
      <c r="I236" s="173">
        <v>0</v>
      </c>
      <c r="J236" s="147" t="s">
        <v>588</v>
      </c>
      <c r="K236" s="147" t="s">
        <v>75</v>
      </c>
      <c r="L236" s="147" t="s">
        <v>75</v>
      </c>
      <c r="M236" s="147">
        <v>500</v>
      </c>
      <c r="N236" s="147">
        <v>48</v>
      </c>
      <c r="O236" s="147">
        <v>2</v>
      </c>
      <c r="P236" s="147">
        <v>96</v>
      </c>
      <c r="Q236" s="147">
        <v>0</v>
      </c>
      <c r="R236" s="147">
        <v>0</v>
      </c>
      <c r="S236" s="98">
        <v>0</v>
      </c>
    </row>
    <row r="237" spans="1:19">
      <c r="A237" s="147">
        <v>6</v>
      </c>
      <c r="B237" t="s">
        <v>459</v>
      </c>
      <c r="C237" s="147">
        <v>87.145399999999995</v>
      </c>
      <c r="D237" s="147">
        <v>104.57447999999999</v>
      </c>
      <c r="E237" s="147">
        <v>122.00355999999998</v>
      </c>
      <c r="F237" s="147">
        <v>139.43263999999999</v>
      </c>
      <c r="G237" s="147">
        <v>96</v>
      </c>
      <c r="H237" s="175">
        <v>313.33</v>
      </c>
      <c r="I237" s="173">
        <v>12.273999999999999</v>
      </c>
      <c r="J237" s="147" t="s">
        <v>590</v>
      </c>
      <c r="K237" s="147" t="s">
        <v>54</v>
      </c>
      <c r="L237" s="147" t="s">
        <v>54</v>
      </c>
      <c r="M237" s="147">
        <v>100</v>
      </c>
      <c r="N237" s="147">
        <v>48</v>
      </c>
      <c r="O237" s="147">
        <v>2</v>
      </c>
      <c r="P237" s="147">
        <v>96</v>
      </c>
      <c r="Q237" s="147">
        <v>0</v>
      </c>
      <c r="R237" s="147">
        <v>0</v>
      </c>
      <c r="S237" s="98">
        <v>0</v>
      </c>
    </row>
    <row r="238" spans="1:19">
      <c r="A238" s="147">
        <v>6</v>
      </c>
      <c r="B238" t="s">
        <v>460</v>
      </c>
      <c r="C238" s="147">
        <v>149.1</v>
      </c>
      <c r="D238" s="147">
        <v>178.92</v>
      </c>
      <c r="E238" s="147">
        <v>208.73999999999998</v>
      </c>
      <c r="F238" s="147">
        <v>238.56</v>
      </c>
      <c r="G238" s="147">
        <v>96</v>
      </c>
      <c r="H238" s="175">
        <v>147</v>
      </c>
      <c r="I238" s="173">
        <v>21</v>
      </c>
      <c r="J238" s="147" t="s">
        <v>587</v>
      </c>
      <c r="K238" s="147" t="s">
        <v>54</v>
      </c>
      <c r="L238" s="147" t="s">
        <v>54</v>
      </c>
      <c r="M238" s="147">
        <v>100</v>
      </c>
      <c r="N238" s="147">
        <v>48</v>
      </c>
      <c r="O238" s="147">
        <v>2</v>
      </c>
      <c r="P238" s="147">
        <v>96</v>
      </c>
      <c r="Q238" s="147">
        <v>0</v>
      </c>
      <c r="R238" s="147">
        <v>0</v>
      </c>
      <c r="S238" s="98">
        <v>0</v>
      </c>
    </row>
    <row r="239" spans="1:19">
      <c r="A239" s="147">
        <v>6</v>
      </c>
      <c r="B239" t="s">
        <v>380</v>
      </c>
      <c r="C239" s="147">
        <v>62.477999999999994</v>
      </c>
      <c r="D239" s="147">
        <v>74.973600000000005</v>
      </c>
      <c r="E239" s="147">
        <v>87.469200000000001</v>
      </c>
      <c r="F239" s="147">
        <v>99.964799999999997</v>
      </c>
      <c r="G239" s="147">
        <v>40</v>
      </c>
      <c r="H239" s="175">
        <v>263.33</v>
      </c>
      <c r="I239" s="173">
        <v>12.4956</v>
      </c>
      <c r="J239" s="147" t="s">
        <v>587</v>
      </c>
      <c r="K239" s="147" t="s">
        <v>28</v>
      </c>
      <c r="L239" s="147" t="s">
        <v>28</v>
      </c>
      <c r="M239" s="147">
        <v>100</v>
      </c>
      <c r="N239" s="147">
        <v>20</v>
      </c>
      <c r="O239" s="147">
        <v>2</v>
      </c>
      <c r="P239" s="147">
        <v>40</v>
      </c>
      <c r="Q239" s="147">
        <v>0</v>
      </c>
      <c r="R239" s="147">
        <v>0</v>
      </c>
      <c r="S239" s="98">
        <v>0</v>
      </c>
    </row>
    <row r="240" spans="1:19">
      <c r="A240" s="147">
        <v>6</v>
      </c>
      <c r="B240" t="s">
        <v>381</v>
      </c>
      <c r="C240" s="147">
        <v>20.540000000000003</v>
      </c>
      <c r="D240" s="147">
        <v>24.648000000000003</v>
      </c>
      <c r="E240" s="147">
        <v>28.756000000000004</v>
      </c>
      <c r="F240" s="147">
        <v>32.864000000000004</v>
      </c>
      <c r="G240" s="147">
        <v>20</v>
      </c>
      <c r="H240" s="175">
        <v>430</v>
      </c>
      <c r="I240" s="173">
        <v>4.1080000000000005</v>
      </c>
      <c r="J240" s="147" t="s">
        <v>587</v>
      </c>
      <c r="K240" s="147" t="s">
        <v>28</v>
      </c>
      <c r="L240" s="147" t="s">
        <v>28</v>
      </c>
      <c r="M240" s="147">
        <v>100</v>
      </c>
      <c r="N240" s="147">
        <v>20</v>
      </c>
      <c r="O240" s="147">
        <v>1</v>
      </c>
      <c r="P240" s="147">
        <v>20</v>
      </c>
      <c r="Q240" s="147">
        <v>0</v>
      </c>
      <c r="R240" s="147">
        <v>0</v>
      </c>
      <c r="S240" s="98">
        <v>0</v>
      </c>
    </row>
    <row r="241" spans="1:19">
      <c r="A241" s="147">
        <v>6</v>
      </c>
      <c r="B241" t="s">
        <v>378</v>
      </c>
      <c r="C241" s="147">
        <v>63.45</v>
      </c>
      <c r="D241" s="147">
        <v>76.140000000000015</v>
      </c>
      <c r="E241" s="147">
        <v>88.830000000000013</v>
      </c>
      <c r="F241" s="147">
        <v>101.52000000000001</v>
      </c>
      <c r="G241" s="147">
        <v>40</v>
      </c>
      <c r="H241" s="175">
        <v>223.33</v>
      </c>
      <c r="I241" s="173">
        <v>12.690000000000001</v>
      </c>
      <c r="J241" s="147" t="s">
        <v>587</v>
      </c>
      <c r="K241" s="147" t="s">
        <v>28</v>
      </c>
      <c r="L241" s="147" t="s">
        <v>28</v>
      </c>
      <c r="M241" s="147">
        <v>100</v>
      </c>
      <c r="N241" s="147">
        <v>20</v>
      </c>
      <c r="O241" s="147">
        <v>2</v>
      </c>
      <c r="P241" s="147">
        <v>40</v>
      </c>
      <c r="Q241" s="147">
        <v>0</v>
      </c>
      <c r="R241" s="147">
        <v>0</v>
      </c>
      <c r="S241" s="98">
        <v>0</v>
      </c>
    </row>
    <row r="242" spans="1:19">
      <c r="A242" s="147">
        <v>6</v>
      </c>
      <c r="B242" t="s">
        <v>461</v>
      </c>
      <c r="C242" s="147">
        <v>57.190000000000005</v>
      </c>
      <c r="D242" s="147">
        <v>68.628</v>
      </c>
      <c r="E242" s="147">
        <v>80.066000000000003</v>
      </c>
      <c r="F242" s="147">
        <v>91.504000000000005</v>
      </c>
      <c r="G242" s="147">
        <v>40</v>
      </c>
      <c r="H242" s="175">
        <v>210</v>
      </c>
      <c r="I242" s="173">
        <v>11.438000000000001</v>
      </c>
      <c r="J242" s="147" t="s">
        <v>587</v>
      </c>
      <c r="K242" s="147" t="s">
        <v>100</v>
      </c>
      <c r="L242" s="147" t="s">
        <v>100</v>
      </c>
      <c r="M242" s="147">
        <v>100</v>
      </c>
      <c r="N242" s="147">
        <v>20</v>
      </c>
      <c r="O242" s="147">
        <v>2</v>
      </c>
      <c r="P242" s="147">
        <v>40</v>
      </c>
      <c r="Q242" s="147">
        <v>0</v>
      </c>
      <c r="R242" s="147">
        <v>0</v>
      </c>
      <c r="S242" s="98">
        <v>0</v>
      </c>
    </row>
    <row r="243" spans="1:19">
      <c r="A243" s="147">
        <v>6</v>
      </c>
      <c r="B243" t="s">
        <v>26</v>
      </c>
      <c r="C243" s="147">
        <v>111.328</v>
      </c>
      <c r="D243" s="147">
        <v>133.59360000000001</v>
      </c>
      <c r="E243" s="147">
        <v>155.85920000000002</v>
      </c>
      <c r="F243" s="147">
        <v>178.12480000000002</v>
      </c>
      <c r="G243" s="147">
        <v>720</v>
      </c>
      <c r="H243" s="175">
        <v>383.86</v>
      </c>
      <c r="I243" s="173">
        <v>15.680000000000001</v>
      </c>
      <c r="J243" s="147" t="s">
        <v>586</v>
      </c>
      <c r="K243" s="147" t="s">
        <v>54</v>
      </c>
      <c r="L243" s="147" t="s">
        <v>54</v>
      </c>
      <c r="M243" s="147">
        <v>100</v>
      </c>
      <c r="N243" s="147">
        <v>48</v>
      </c>
      <c r="O243" s="147">
        <v>15</v>
      </c>
      <c r="P243" s="147">
        <v>720</v>
      </c>
      <c r="Q243" s="147">
        <v>0</v>
      </c>
      <c r="R243" s="147">
        <v>0</v>
      </c>
      <c r="S243" s="98">
        <v>0</v>
      </c>
    </row>
    <row r="244" spans="1:19">
      <c r="A244" s="147">
        <v>6</v>
      </c>
      <c r="B244" t="s">
        <v>224</v>
      </c>
      <c r="C244" s="147">
        <v>127.97199999999998</v>
      </c>
      <c r="D244" s="147">
        <v>153.56639999999999</v>
      </c>
      <c r="E244" s="147">
        <v>179.16079999999999</v>
      </c>
      <c r="F244" s="147">
        <v>204.7552</v>
      </c>
      <c r="G244" s="147">
        <v>40</v>
      </c>
      <c r="H244" s="175">
        <v>291.66699999999997</v>
      </c>
      <c r="I244" s="173">
        <v>11.959999999999999</v>
      </c>
      <c r="J244" s="147" t="s">
        <v>587</v>
      </c>
      <c r="K244" s="147" t="s">
        <v>581</v>
      </c>
      <c r="L244" s="147" t="s">
        <v>224</v>
      </c>
      <c r="M244" s="147">
        <v>200</v>
      </c>
      <c r="N244" s="147">
        <v>20</v>
      </c>
      <c r="O244" s="147">
        <v>2</v>
      </c>
      <c r="P244" s="147">
        <v>40</v>
      </c>
      <c r="Q244" s="147">
        <v>0</v>
      </c>
      <c r="R244" s="147">
        <v>0</v>
      </c>
      <c r="S244" s="98">
        <v>0</v>
      </c>
    </row>
    <row r="245" spans="1:19">
      <c r="A245" s="147">
        <v>6</v>
      </c>
      <c r="B245" t="s">
        <v>463</v>
      </c>
      <c r="C245" s="147">
        <v>2184.84</v>
      </c>
      <c r="D245" s="147">
        <v>2621.808</v>
      </c>
      <c r="E245" s="147">
        <v>3058.7759999999998</v>
      </c>
      <c r="F245" s="147">
        <v>3495.7439999999997</v>
      </c>
      <c r="G245" s="147">
        <v>1728</v>
      </c>
      <c r="H245" s="175">
        <v>624.44000000000005</v>
      </c>
      <c r="I245" s="173">
        <v>183.6</v>
      </c>
      <c r="J245" s="147" t="s">
        <v>587</v>
      </c>
      <c r="K245" s="147" t="s">
        <v>502</v>
      </c>
      <c r="L245" s="177" t="s">
        <v>502</v>
      </c>
      <c r="M245" s="147">
        <v>300</v>
      </c>
      <c r="N245" s="147">
        <v>48</v>
      </c>
      <c r="O245" s="147">
        <v>36</v>
      </c>
      <c r="P245" s="147">
        <v>1728</v>
      </c>
      <c r="Q245" s="147">
        <v>0</v>
      </c>
      <c r="R245" s="147">
        <v>0</v>
      </c>
      <c r="S245" s="98">
        <v>0</v>
      </c>
    </row>
    <row r="246" spans="1:19">
      <c r="A246" s="147">
        <v>6</v>
      </c>
      <c r="B246" t="s">
        <v>433</v>
      </c>
      <c r="C246" s="147">
        <v>17.100000000000001</v>
      </c>
      <c r="D246" s="147">
        <v>20.52</v>
      </c>
      <c r="E246" s="147">
        <v>23.939999999999998</v>
      </c>
      <c r="F246" s="147">
        <v>27.36</v>
      </c>
      <c r="G246" s="147">
        <v>20</v>
      </c>
      <c r="H246" s="175">
        <v>240</v>
      </c>
      <c r="I246" s="173">
        <v>3.42</v>
      </c>
      <c r="J246" s="147" t="s">
        <v>590</v>
      </c>
      <c r="K246" s="147" t="s">
        <v>28</v>
      </c>
      <c r="L246" s="147" t="s">
        <v>28</v>
      </c>
      <c r="M246" s="147">
        <v>100</v>
      </c>
      <c r="N246" s="147">
        <v>20</v>
      </c>
      <c r="O246" s="147">
        <v>1</v>
      </c>
      <c r="P246" s="147">
        <v>20</v>
      </c>
      <c r="Q246" s="147">
        <v>0</v>
      </c>
      <c r="R246" s="147">
        <v>0</v>
      </c>
      <c r="S246" s="98">
        <v>0</v>
      </c>
    </row>
    <row r="247" spans="1:19">
      <c r="A247" s="147">
        <v>6</v>
      </c>
      <c r="B247" t="s">
        <v>118</v>
      </c>
      <c r="C247" s="147">
        <v>154.4605</v>
      </c>
      <c r="D247" s="147">
        <v>185.3526</v>
      </c>
      <c r="E247" s="147">
        <v>216.24469999999997</v>
      </c>
      <c r="F247" s="147">
        <v>247.13679999999997</v>
      </c>
      <c r="G247" s="147">
        <v>192</v>
      </c>
      <c r="H247" s="175">
        <v>284</v>
      </c>
      <c r="I247" s="173">
        <v>21.754999999999999</v>
      </c>
      <c r="J247" s="147" t="s">
        <v>589</v>
      </c>
      <c r="K247" s="147" t="s">
        <v>54</v>
      </c>
      <c r="L247" s="147" t="s">
        <v>54</v>
      </c>
      <c r="M247" s="147">
        <v>100</v>
      </c>
      <c r="N247" s="147">
        <v>48</v>
      </c>
      <c r="O247" s="147">
        <v>4</v>
      </c>
      <c r="P247" s="147">
        <v>192</v>
      </c>
      <c r="Q247" s="147">
        <v>0</v>
      </c>
      <c r="R247" s="147">
        <v>0</v>
      </c>
      <c r="S247" s="98">
        <v>0</v>
      </c>
    </row>
    <row r="248" spans="1:19">
      <c r="A248" s="147">
        <v>6</v>
      </c>
      <c r="B248" t="s">
        <v>466</v>
      </c>
      <c r="C248" s="147">
        <v>149.1</v>
      </c>
      <c r="D248" s="147">
        <v>178.92</v>
      </c>
      <c r="E248" s="147">
        <v>208.73999999999998</v>
      </c>
      <c r="F248" s="147">
        <v>238.56</v>
      </c>
      <c r="G248" s="147">
        <v>144</v>
      </c>
      <c r="H248" s="175">
        <v>250</v>
      </c>
      <c r="I248" s="173">
        <v>21</v>
      </c>
      <c r="J248" s="147" t="s">
        <v>587</v>
      </c>
      <c r="K248" s="147" t="s">
        <v>54</v>
      </c>
      <c r="L248" s="147" t="s">
        <v>54</v>
      </c>
      <c r="M248" s="147">
        <v>100</v>
      </c>
      <c r="N248" s="147">
        <v>48</v>
      </c>
      <c r="O248" s="147">
        <v>3</v>
      </c>
      <c r="P248" s="147">
        <v>144</v>
      </c>
      <c r="Q248" s="147">
        <v>0</v>
      </c>
      <c r="R248" s="147">
        <v>0</v>
      </c>
      <c r="S248" s="98">
        <v>0</v>
      </c>
    </row>
    <row r="249" spans="1:19">
      <c r="A249" s="147">
        <v>6</v>
      </c>
      <c r="B249" t="s">
        <v>380</v>
      </c>
      <c r="C249" s="147">
        <v>611</v>
      </c>
      <c r="D249" s="147">
        <v>733.2</v>
      </c>
      <c r="E249" s="147">
        <v>855.4</v>
      </c>
      <c r="F249" s="147">
        <v>977.6</v>
      </c>
      <c r="G249" s="147">
        <v>40</v>
      </c>
      <c r="H249" s="175">
        <v>258.33</v>
      </c>
      <c r="I249" s="173">
        <v>122.2</v>
      </c>
      <c r="J249" s="147" t="s">
        <v>587</v>
      </c>
      <c r="K249" s="147" t="s">
        <v>28</v>
      </c>
      <c r="L249" s="147" t="s">
        <v>28</v>
      </c>
      <c r="M249" s="147">
        <v>100</v>
      </c>
      <c r="N249" s="147">
        <v>20</v>
      </c>
      <c r="O249" s="147">
        <v>2</v>
      </c>
      <c r="P249" s="147">
        <v>40</v>
      </c>
      <c r="Q249" s="147">
        <v>0</v>
      </c>
      <c r="R249" s="147">
        <v>0</v>
      </c>
      <c r="S249" s="98">
        <v>0</v>
      </c>
    </row>
    <row r="250" spans="1:19">
      <c r="A250" s="147">
        <v>6</v>
      </c>
      <c r="B250" t="s">
        <v>378</v>
      </c>
      <c r="C250" s="147">
        <v>61.775999999999996</v>
      </c>
      <c r="D250" s="147">
        <v>74.131200000000007</v>
      </c>
      <c r="E250" s="147">
        <v>86.486400000000003</v>
      </c>
      <c r="F250" s="147">
        <v>98.8416</v>
      </c>
      <c r="G250" s="147">
        <v>40</v>
      </c>
      <c r="H250" s="175">
        <v>328.33</v>
      </c>
      <c r="I250" s="173">
        <v>12.3552</v>
      </c>
      <c r="J250" s="147" t="s">
        <v>587</v>
      </c>
      <c r="K250" s="147" t="s">
        <v>28</v>
      </c>
      <c r="L250" s="147" t="s">
        <v>28</v>
      </c>
      <c r="M250" s="147">
        <v>100</v>
      </c>
      <c r="N250" s="147">
        <v>20</v>
      </c>
      <c r="O250" s="147">
        <v>2</v>
      </c>
      <c r="P250" s="147">
        <v>40</v>
      </c>
      <c r="Q250" s="147">
        <v>0</v>
      </c>
      <c r="R250" s="147">
        <v>0</v>
      </c>
      <c r="S250" s="98">
        <v>0</v>
      </c>
    </row>
    <row r="251" spans="1:19">
      <c r="A251" s="147">
        <v>6</v>
      </c>
      <c r="B251" t="s">
        <v>381</v>
      </c>
      <c r="C251" s="147">
        <v>26.25</v>
      </c>
      <c r="D251" s="147">
        <v>31.5</v>
      </c>
      <c r="E251" s="147">
        <v>36.75</v>
      </c>
      <c r="F251" s="147">
        <v>42</v>
      </c>
      <c r="G251" s="147">
        <v>20</v>
      </c>
      <c r="H251" s="175">
        <v>450</v>
      </c>
      <c r="I251" s="173">
        <v>5.25</v>
      </c>
      <c r="J251" s="147" t="s">
        <v>587</v>
      </c>
      <c r="K251" s="147" t="s">
        <v>28</v>
      </c>
      <c r="L251" s="147" t="s">
        <v>28</v>
      </c>
      <c r="M251" s="147">
        <v>100</v>
      </c>
      <c r="N251" s="147">
        <v>20</v>
      </c>
      <c r="O251" s="147">
        <v>1</v>
      </c>
      <c r="P251" s="147">
        <v>20</v>
      </c>
      <c r="Q251" s="147">
        <v>0</v>
      </c>
      <c r="R251" s="147">
        <v>0</v>
      </c>
      <c r="S251" s="98">
        <v>0</v>
      </c>
    </row>
    <row r="252" spans="1:19">
      <c r="C252" s="147" t="e">
        <v>#N/A</v>
      </c>
      <c r="D252" s="147" t="e">
        <v>#N/A</v>
      </c>
      <c r="E252" s="147" t="e">
        <v>#N/A</v>
      </c>
      <c r="F252" s="147" t="e">
        <v>#N/A</v>
      </c>
      <c r="G252" s="147">
        <v>0</v>
      </c>
      <c r="I252" s="173">
        <v>0</v>
      </c>
      <c r="J252" s="147" t="e">
        <v>#N/A</v>
      </c>
      <c r="M252" s="147" t="e">
        <v>#N/A</v>
      </c>
      <c r="P252" s="147">
        <v>0</v>
      </c>
      <c r="S252" s="98">
        <v>0</v>
      </c>
    </row>
    <row r="253" spans="1:19">
      <c r="C253" s="147" t="e">
        <v>#N/A</v>
      </c>
      <c r="D253" s="147" t="e">
        <v>#N/A</v>
      </c>
      <c r="E253" s="147" t="e">
        <v>#N/A</v>
      </c>
      <c r="F253" s="147" t="e">
        <v>#N/A</v>
      </c>
      <c r="G253" s="147" t="e">
        <v>#REF!</v>
      </c>
      <c r="I253" s="173">
        <v>0</v>
      </c>
      <c r="J253" s="147" t="e">
        <v>#N/A</v>
      </c>
      <c r="M253" s="147" t="e">
        <v>#N/A</v>
      </c>
      <c r="P253" s="147" t="e">
        <v>#REF!</v>
      </c>
      <c r="S253" s="98">
        <v>0</v>
      </c>
    </row>
    <row r="254" spans="1:19">
      <c r="A254" s="147">
        <v>9</v>
      </c>
      <c r="B254" t="s">
        <v>74</v>
      </c>
      <c r="C254" s="147">
        <v>725.9</v>
      </c>
      <c r="D254" s="147">
        <v>871.07999999999993</v>
      </c>
      <c r="E254" s="147">
        <v>1016.26</v>
      </c>
      <c r="F254" s="147">
        <v>1161.44</v>
      </c>
      <c r="G254" s="147" t="e">
        <v>#VALUE!</v>
      </c>
      <c r="I254" s="173">
        <v>61</v>
      </c>
      <c r="J254" s="147" t="e">
        <v>#N/A</v>
      </c>
      <c r="K254" s="147" t="s">
        <v>584</v>
      </c>
      <c r="L254" s="147" t="s">
        <v>75</v>
      </c>
      <c r="M254" s="147" t="e">
        <v>#N/A</v>
      </c>
      <c r="N254" s="147" t="s">
        <v>52</v>
      </c>
      <c r="O254" s="147">
        <v>11</v>
      </c>
      <c r="P254" s="147" t="e">
        <v>#VALUE!</v>
      </c>
      <c r="Q254" s="147">
        <v>0</v>
      </c>
      <c r="R254" s="147">
        <v>0</v>
      </c>
      <c r="S254" s="98">
        <v>0</v>
      </c>
    </row>
    <row r="255" spans="1:19">
      <c r="A255" s="147">
        <v>9</v>
      </c>
      <c r="B255" t="s">
        <v>79</v>
      </c>
      <c r="C255" s="147">
        <v>434.35</v>
      </c>
      <c r="D255" s="147">
        <v>521.22</v>
      </c>
      <c r="E255" s="147">
        <v>608.09</v>
      </c>
      <c r="F255" s="147">
        <v>694.95999999999992</v>
      </c>
      <c r="G255" s="147" t="e">
        <v>#VALUE!</v>
      </c>
      <c r="I255" s="173">
        <v>36.5</v>
      </c>
      <c r="J255" s="147" t="s">
        <v>588</v>
      </c>
      <c r="K255" s="147" t="s">
        <v>75</v>
      </c>
      <c r="L255" s="147" t="s">
        <v>75</v>
      </c>
      <c r="M255" s="147">
        <v>500</v>
      </c>
      <c r="N255" s="147" t="s">
        <v>52</v>
      </c>
      <c r="O255" s="147">
        <v>8</v>
      </c>
      <c r="P255" s="147" t="e">
        <v>#VALUE!</v>
      </c>
      <c r="Q255" s="147">
        <v>0</v>
      </c>
      <c r="R255" s="147">
        <v>0</v>
      </c>
      <c r="S255" s="98">
        <v>0</v>
      </c>
    </row>
    <row r="256" spans="1:19">
      <c r="A256" s="147">
        <v>9</v>
      </c>
      <c r="B256" t="s">
        <v>82</v>
      </c>
      <c r="C256" s="147">
        <v>224.91</v>
      </c>
      <c r="D256" s="147">
        <v>269.892</v>
      </c>
      <c r="E256" s="147">
        <v>314.87399999999997</v>
      </c>
      <c r="F256" s="147">
        <v>359.85599999999994</v>
      </c>
      <c r="G256" s="147" t="e">
        <v>#VALUE!</v>
      </c>
      <c r="I256" s="173">
        <v>18.899999999999999</v>
      </c>
      <c r="J256" s="147" t="s">
        <v>588</v>
      </c>
      <c r="K256" s="147" t="s">
        <v>75</v>
      </c>
      <c r="L256" s="147" t="s">
        <v>75</v>
      </c>
      <c r="M256" s="147">
        <v>500</v>
      </c>
      <c r="N256" s="147" t="s">
        <v>52</v>
      </c>
      <c r="O256" s="147">
        <v>6</v>
      </c>
      <c r="P256" s="147" t="e">
        <v>#VALUE!</v>
      </c>
      <c r="Q256" s="147">
        <v>0</v>
      </c>
      <c r="R256" s="147">
        <v>0</v>
      </c>
      <c r="S256" s="98">
        <v>0</v>
      </c>
    </row>
    <row r="257" spans="1:19">
      <c r="A257" s="147">
        <v>9</v>
      </c>
      <c r="B257" t="s">
        <v>85</v>
      </c>
      <c r="C257" s="147">
        <v>780.64</v>
      </c>
      <c r="D257" s="147">
        <v>936.76799999999992</v>
      </c>
      <c r="E257" s="147">
        <v>1092.896</v>
      </c>
      <c r="F257" s="147">
        <v>1249.0239999999999</v>
      </c>
      <c r="G257" s="147" t="e">
        <v>#VALUE!</v>
      </c>
      <c r="I257" s="173">
        <v>65.599999999999994</v>
      </c>
      <c r="J257" s="147" t="s">
        <v>588</v>
      </c>
      <c r="K257" s="147" t="s">
        <v>75</v>
      </c>
      <c r="L257" s="147" t="s">
        <v>75</v>
      </c>
      <c r="M257" s="147">
        <v>500</v>
      </c>
      <c r="N257" s="147" t="s">
        <v>52</v>
      </c>
      <c r="O257" s="147">
        <v>15</v>
      </c>
      <c r="P257" s="147" t="e">
        <v>#VALUE!</v>
      </c>
      <c r="Q257" s="147">
        <v>0</v>
      </c>
      <c r="R257" s="147">
        <v>0</v>
      </c>
      <c r="S257" s="98">
        <v>0</v>
      </c>
    </row>
    <row r="258" spans="1:19">
      <c r="A258" s="147">
        <v>9</v>
      </c>
      <c r="B258" t="s">
        <v>89</v>
      </c>
      <c r="C258" s="147">
        <v>397.46</v>
      </c>
      <c r="D258" s="147">
        <v>476.95199999999994</v>
      </c>
      <c r="E258" s="147">
        <v>556.44399999999996</v>
      </c>
      <c r="F258" s="147">
        <v>635.93599999999992</v>
      </c>
      <c r="G258" s="147" t="e">
        <v>#VALUE!</v>
      </c>
      <c r="I258" s="173">
        <v>33.4</v>
      </c>
      <c r="J258" s="147" t="s">
        <v>588</v>
      </c>
      <c r="K258" s="147" t="s">
        <v>75</v>
      </c>
      <c r="L258" s="147" t="s">
        <v>75</v>
      </c>
      <c r="M258" s="147">
        <v>500</v>
      </c>
      <c r="N258" s="147" t="s">
        <v>52</v>
      </c>
      <c r="O258" s="147">
        <v>16</v>
      </c>
      <c r="P258" s="147" t="e">
        <v>#VALUE!</v>
      </c>
      <c r="Q258" s="147">
        <v>0</v>
      </c>
      <c r="R258" s="147">
        <v>0</v>
      </c>
      <c r="S258" s="98">
        <v>0</v>
      </c>
    </row>
    <row r="259" spans="1:19">
      <c r="A259" s="147">
        <v>9</v>
      </c>
      <c r="B259" t="s">
        <v>92</v>
      </c>
      <c r="C259" s="147" t="e">
        <v>#VALUE!</v>
      </c>
      <c r="D259" s="147" t="e">
        <v>#VALUE!</v>
      </c>
      <c r="E259" s="147" t="e">
        <v>#VALUE!</v>
      </c>
      <c r="F259" s="147" t="e">
        <v>#VALUE!</v>
      </c>
      <c r="G259" s="147" t="e">
        <v>#VALUE!</v>
      </c>
      <c r="I259" s="173" t="s">
        <v>93</v>
      </c>
      <c r="J259" s="147" t="s">
        <v>588</v>
      </c>
      <c r="K259" s="147" t="s">
        <v>75</v>
      </c>
      <c r="L259" s="147" t="s">
        <v>75</v>
      </c>
      <c r="M259" s="147">
        <v>500</v>
      </c>
      <c r="N259" s="147" t="s">
        <v>52</v>
      </c>
      <c r="O259" s="147">
        <v>18</v>
      </c>
      <c r="P259" s="147" t="e">
        <v>#VALUE!</v>
      </c>
      <c r="Q259" s="147">
        <v>0</v>
      </c>
      <c r="R259" s="147">
        <v>0</v>
      </c>
      <c r="S259" s="98">
        <v>0</v>
      </c>
    </row>
    <row r="260" spans="1:19">
      <c r="A260" s="147">
        <v>9</v>
      </c>
      <c r="B260" t="s">
        <v>96</v>
      </c>
      <c r="C260" s="147">
        <v>247.52</v>
      </c>
      <c r="D260" s="147">
        <v>297.024</v>
      </c>
      <c r="E260" s="147">
        <v>346.52800000000002</v>
      </c>
      <c r="F260" s="147">
        <v>396.03199999999998</v>
      </c>
      <c r="G260" s="147" t="e">
        <v>#VALUE!</v>
      </c>
      <c r="I260" s="173">
        <v>20.8</v>
      </c>
      <c r="J260" s="147" t="s">
        <v>588</v>
      </c>
      <c r="K260" s="147" t="s">
        <v>75</v>
      </c>
      <c r="L260" s="147" t="s">
        <v>75</v>
      </c>
      <c r="M260" s="147">
        <v>500</v>
      </c>
      <c r="N260" s="147" t="s">
        <v>52</v>
      </c>
      <c r="O260" s="147">
        <v>4</v>
      </c>
      <c r="P260" s="147" t="e">
        <v>#VALUE!</v>
      </c>
      <c r="Q260" s="147">
        <v>0</v>
      </c>
      <c r="R260" s="147">
        <v>0</v>
      </c>
      <c r="S260" s="98">
        <v>0</v>
      </c>
    </row>
    <row r="261" spans="1:19">
      <c r="A261" s="147">
        <v>9</v>
      </c>
      <c r="B261" t="s">
        <v>141</v>
      </c>
      <c r="C261" s="147">
        <v>299.88000000000005</v>
      </c>
      <c r="D261" s="147">
        <v>359.85600000000005</v>
      </c>
      <c r="E261" s="147">
        <v>419.83200000000005</v>
      </c>
      <c r="F261" s="147">
        <v>479.80800000000005</v>
      </c>
      <c r="G261" s="147" t="e">
        <v>#VALUE!</v>
      </c>
      <c r="I261" s="173">
        <v>25.200000000000003</v>
      </c>
      <c r="J261" s="147" t="s">
        <v>588</v>
      </c>
      <c r="K261" s="147" t="s">
        <v>75</v>
      </c>
      <c r="L261" s="147" t="s">
        <v>75</v>
      </c>
      <c r="M261" s="147">
        <v>500</v>
      </c>
      <c r="N261" s="147" t="s">
        <v>52</v>
      </c>
      <c r="O261" s="147">
        <v>4</v>
      </c>
      <c r="P261" s="147" t="e">
        <v>#VALUE!</v>
      </c>
      <c r="Q261" s="147">
        <v>0</v>
      </c>
      <c r="R261" s="147">
        <v>0</v>
      </c>
      <c r="S261" s="98">
        <v>0</v>
      </c>
    </row>
    <row r="262" spans="1:19">
      <c r="A262" s="147">
        <v>9</v>
      </c>
      <c r="B262" t="s">
        <v>144</v>
      </c>
      <c r="C262" s="147" t="e">
        <v>#VALUE!</v>
      </c>
      <c r="D262" s="147" t="e">
        <v>#VALUE!</v>
      </c>
      <c r="E262" s="147" t="e">
        <v>#VALUE!</v>
      </c>
      <c r="F262" s="147" t="e">
        <v>#VALUE!</v>
      </c>
      <c r="G262" s="147" t="e">
        <v>#VALUE!</v>
      </c>
      <c r="I262" s="173" t="s">
        <v>93</v>
      </c>
      <c r="J262" s="147" t="s">
        <v>588</v>
      </c>
      <c r="K262" s="147" t="s">
        <v>75</v>
      </c>
      <c r="L262" s="147" t="s">
        <v>75</v>
      </c>
      <c r="M262" s="147">
        <v>500</v>
      </c>
      <c r="N262" s="147" t="s">
        <v>52</v>
      </c>
      <c r="O262" s="147">
        <v>15</v>
      </c>
      <c r="P262" s="147" t="e">
        <v>#VALUE!</v>
      </c>
      <c r="Q262" s="147">
        <v>0</v>
      </c>
      <c r="R262" s="147">
        <v>0</v>
      </c>
      <c r="S262" s="98">
        <v>0</v>
      </c>
    </row>
    <row r="263" spans="1:19">
      <c r="A263" s="147">
        <v>9</v>
      </c>
      <c r="B263" t="s">
        <v>147</v>
      </c>
      <c r="C263" s="147" t="e">
        <v>#VALUE!</v>
      </c>
      <c r="D263" s="147" t="e">
        <v>#VALUE!</v>
      </c>
      <c r="E263" s="147" t="e">
        <v>#VALUE!</v>
      </c>
      <c r="F263" s="147" t="e">
        <v>#VALUE!</v>
      </c>
      <c r="G263" s="147" t="e">
        <v>#VALUE!</v>
      </c>
      <c r="I263" s="173" t="s">
        <v>93</v>
      </c>
      <c r="J263" s="147" t="s">
        <v>588</v>
      </c>
      <c r="K263" s="147" t="s">
        <v>75</v>
      </c>
      <c r="L263" s="147" t="s">
        <v>75</v>
      </c>
      <c r="M263" s="147">
        <v>500</v>
      </c>
      <c r="N263" s="147" t="s">
        <v>52</v>
      </c>
      <c r="O263" s="147">
        <v>1</v>
      </c>
      <c r="P263" s="147" t="e">
        <v>#VALUE!</v>
      </c>
      <c r="Q263" s="147">
        <v>0</v>
      </c>
      <c r="R263" s="147">
        <v>0</v>
      </c>
      <c r="S263" s="98">
        <v>0</v>
      </c>
    </row>
    <row r="264" spans="1:19">
      <c r="C264" s="147" t="e">
        <v>#N/A</v>
      </c>
      <c r="D264" s="147" t="e">
        <v>#N/A</v>
      </c>
      <c r="E264" s="147" t="e">
        <v>#N/A</v>
      </c>
      <c r="F264" s="147" t="e">
        <v>#N/A</v>
      </c>
      <c r="J264" s="147" t="e">
        <v>#N/A</v>
      </c>
      <c r="M264" s="147" t="e">
        <v>#N/A</v>
      </c>
      <c r="N264" s="147" t="s">
        <v>52</v>
      </c>
      <c r="O264" s="147">
        <v>15</v>
      </c>
      <c r="P264" s="147" t="e">
        <v>#VALUE!</v>
      </c>
      <c r="Q264" s="147">
        <v>0</v>
      </c>
      <c r="R264" s="147">
        <v>0</v>
      </c>
      <c r="S264" s="98">
        <v>0</v>
      </c>
    </row>
    <row r="265" spans="1:19">
      <c r="C265" s="147" t="e">
        <v>#N/A</v>
      </c>
      <c r="D265" s="147" t="e">
        <v>#N/A</v>
      </c>
      <c r="E265" s="147" t="e">
        <v>#N/A</v>
      </c>
      <c r="F265" s="147" t="e">
        <v>#N/A</v>
      </c>
      <c r="J265" s="147" t="e">
        <v>#N/A</v>
      </c>
      <c r="M265" s="147" t="e">
        <v>#N/A</v>
      </c>
      <c r="N265" s="147" t="s">
        <v>52</v>
      </c>
      <c r="O265" s="147">
        <v>1</v>
      </c>
      <c r="P265" s="147" t="e">
        <v>#VALUE!</v>
      </c>
      <c r="Q265" s="147">
        <v>0</v>
      </c>
      <c r="R265" s="147">
        <v>0</v>
      </c>
      <c r="S265" s="98">
        <v>0</v>
      </c>
    </row>
  </sheetData>
  <autoFilter ref="A2:T265" xr:uid="{E17962FD-6473-4C56-A161-A5EC832FC305}"/>
  <mergeCells count="15">
    <mergeCell ref="B1:M1"/>
    <mergeCell ref="N1:S1"/>
    <mergeCell ref="T1:T2"/>
    <mergeCell ref="A1:A2"/>
    <mergeCell ref="B59:B60"/>
    <mergeCell ref="A59:A60"/>
    <mergeCell ref="L59:L60"/>
    <mergeCell ref="H59:H60"/>
    <mergeCell ref="I59:I60"/>
    <mergeCell ref="K59:K60"/>
    <mergeCell ref="J59:J60"/>
    <mergeCell ref="F59:F60"/>
    <mergeCell ref="E59:E60"/>
    <mergeCell ref="D59:D60"/>
    <mergeCell ref="C59:C60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34B85-8241-4A95-9909-F48620E6F2B5}">
  <dimension ref="A1:L19"/>
  <sheetViews>
    <sheetView topLeftCell="F1" workbookViewId="0">
      <selection activeCell="L18" sqref="L18"/>
    </sheetView>
  </sheetViews>
  <sheetFormatPr defaultRowHeight="15"/>
  <cols>
    <col min="1" max="1" width="22.7109375" bestFit="1" customWidth="1"/>
    <col min="11" max="11" width="22.7109375" bestFit="1" customWidth="1"/>
    <col min="12" max="12" width="9.140625" style="98"/>
  </cols>
  <sheetData>
    <row r="1" spans="1:12">
      <c r="A1" s="178"/>
    </row>
    <row r="2" spans="1:12">
      <c r="A2" s="178" t="s">
        <v>28</v>
      </c>
      <c r="B2">
        <v>5</v>
      </c>
      <c r="C2">
        <v>6</v>
      </c>
      <c r="D2">
        <v>7</v>
      </c>
      <c r="E2">
        <v>8</v>
      </c>
    </row>
    <row r="3" spans="1:12">
      <c r="A3" s="178" t="s">
        <v>54</v>
      </c>
      <c r="B3">
        <v>7.1</v>
      </c>
      <c r="C3">
        <v>8.52</v>
      </c>
      <c r="D3">
        <v>9.94</v>
      </c>
      <c r="E3">
        <v>11.36</v>
      </c>
      <c r="K3" s="147" t="s">
        <v>28</v>
      </c>
      <c r="L3" s="98">
        <v>100</v>
      </c>
    </row>
    <row r="4" spans="1:12">
      <c r="A4" t="s">
        <v>224</v>
      </c>
      <c r="B4">
        <v>10.7</v>
      </c>
      <c r="C4">
        <v>12.84</v>
      </c>
      <c r="D4">
        <v>14.98</v>
      </c>
      <c r="E4">
        <v>17.12</v>
      </c>
      <c r="K4" s="147" t="s">
        <v>558</v>
      </c>
      <c r="L4" s="98">
        <v>500</v>
      </c>
    </row>
    <row r="5" spans="1:12">
      <c r="A5" t="s">
        <v>355</v>
      </c>
      <c r="B5">
        <v>17.899999999999999</v>
      </c>
      <c r="C5">
        <v>21.48</v>
      </c>
      <c r="D5">
        <v>25.06</v>
      </c>
      <c r="E5">
        <v>28.64</v>
      </c>
      <c r="K5" s="147" t="s">
        <v>581</v>
      </c>
      <c r="L5" s="98">
        <v>200</v>
      </c>
    </row>
    <row r="6" spans="1:12">
      <c r="A6" s="178" t="s">
        <v>100</v>
      </c>
      <c r="B6">
        <v>5</v>
      </c>
      <c r="C6">
        <v>6</v>
      </c>
      <c r="D6">
        <v>7</v>
      </c>
      <c r="E6">
        <v>8</v>
      </c>
      <c r="K6" s="147" t="s">
        <v>54</v>
      </c>
      <c r="L6" s="98">
        <v>100</v>
      </c>
    </row>
    <row r="7" spans="1:12">
      <c r="A7" t="s">
        <v>348</v>
      </c>
      <c r="B7">
        <v>9.5</v>
      </c>
      <c r="C7">
        <v>11.4</v>
      </c>
      <c r="D7">
        <v>13.3</v>
      </c>
      <c r="E7">
        <v>15.2</v>
      </c>
      <c r="K7" s="147" t="s">
        <v>100</v>
      </c>
      <c r="L7" s="98">
        <v>100</v>
      </c>
    </row>
    <row r="8" spans="1:12">
      <c r="A8" s="178" t="s">
        <v>75</v>
      </c>
      <c r="B8">
        <v>11.9</v>
      </c>
      <c r="C8">
        <v>14.28</v>
      </c>
      <c r="D8">
        <v>16.66</v>
      </c>
      <c r="E8">
        <v>19.04</v>
      </c>
      <c r="K8" s="147" t="s">
        <v>348</v>
      </c>
      <c r="L8" s="98">
        <v>300</v>
      </c>
    </row>
    <row r="9" spans="1:12">
      <c r="A9" s="178" t="s">
        <v>105</v>
      </c>
      <c r="B9">
        <v>11.9</v>
      </c>
      <c r="C9">
        <v>14.28</v>
      </c>
      <c r="D9">
        <v>16.66</v>
      </c>
      <c r="E9">
        <v>19.04</v>
      </c>
      <c r="K9" s="147" t="s">
        <v>75</v>
      </c>
      <c r="L9" s="98">
        <v>500</v>
      </c>
    </row>
    <row r="10" spans="1:12">
      <c r="A10" s="178" t="s">
        <v>26</v>
      </c>
      <c r="B10">
        <v>8</v>
      </c>
      <c r="C10">
        <v>9.6</v>
      </c>
      <c r="D10">
        <v>11.2</v>
      </c>
      <c r="E10">
        <v>12.8</v>
      </c>
      <c r="K10" s="147" t="s">
        <v>40</v>
      </c>
      <c r="L10" s="98">
        <v>300</v>
      </c>
    </row>
    <row r="11" spans="1:12">
      <c r="A11" t="s">
        <v>40</v>
      </c>
      <c r="B11">
        <v>6</v>
      </c>
      <c r="C11">
        <v>7.2</v>
      </c>
      <c r="D11">
        <v>8.4</v>
      </c>
      <c r="E11">
        <v>9.6</v>
      </c>
      <c r="K11" s="147" t="s">
        <v>502</v>
      </c>
      <c r="L11" s="98">
        <v>300</v>
      </c>
    </row>
    <row r="12" spans="1:12">
      <c r="A12" s="178" t="s">
        <v>502</v>
      </c>
      <c r="B12">
        <v>11.9</v>
      </c>
      <c r="C12">
        <v>14.28</v>
      </c>
      <c r="D12">
        <v>16.66</v>
      </c>
      <c r="E12">
        <v>19.04</v>
      </c>
      <c r="K12" s="147" t="s">
        <v>583</v>
      </c>
      <c r="L12" s="98">
        <v>300</v>
      </c>
    </row>
    <row r="13" spans="1:12">
      <c r="A13" t="s">
        <v>443</v>
      </c>
      <c r="B13">
        <v>11.9</v>
      </c>
      <c r="C13">
        <v>14.28</v>
      </c>
      <c r="D13">
        <v>16.66</v>
      </c>
      <c r="E13">
        <v>19.04</v>
      </c>
      <c r="K13" s="147" t="s">
        <v>572</v>
      </c>
      <c r="L13" s="98">
        <v>300</v>
      </c>
    </row>
    <row r="14" spans="1:12">
      <c r="A14" t="s">
        <v>44</v>
      </c>
      <c r="B14">
        <v>6</v>
      </c>
      <c r="C14">
        <v>7.2</v>
      </c>
      <c r="D14">
        <v>8.4</v>
      </c>
      <c r="E14">
        <v>9.6</v>
      </c>
      <c r="K14" s="147" t="s">
        <v>44</v>
      </c>
      <c r="L14" s="98">
        <v>200</v>
      </c>
    </row>
    <row r="15" spans="1:12">
      <c r="A15" t="s">
        <v>351</v>
      </c>
      <c r="B15">
        <v>13.7</v>
      </c>
      <c r="C15">
        <v>16.440000000000001</v>
      </c>
      <c r="D15">
        <v>19.18</v>
      </c>
      <c r="E15">
        <v>21.92</v>
      </c>
      <c r="K15" s="147" t="s">
        <v>351</v>
      </c>
      <c r="L15" s="98">
        <v>300</v>
      </c>
    </row>
    <row r="16" spans="1:12">
      <c r="A16" t="s">
        <v>367</v>
      </c>
      <c r="B16">
        <v>17.899999999999999</v>
      </c>
      <c r="C16">
        <v>21.48</v>
      </c>
      <c r="D16">
        <v>25.06</v>
      </c>
      <c r="E16">
        <v>28.64</v>
      </c>
      <c r="K16" s="147" t="s">
        <v>367</v>
      </c>
      <c r="L16" s="98">
        <v>300</v>
      </c>
    </row>
    <row r="17" spans="1:12">
      <c r="A17" t="s">
        <v>440</v>
      </c>
      <c r="B17">
        <v>11.9</v>
      </c>
      <c r="C17">
        <v>14.28</v>
      </c>
      <c r="D17">
        <v>16.66</v>
      </c>
      <c r="E17">
        <v>19.04</v>
      </c>
      <c r="K17" s="147" t="s">
        <v>585</v>
      </c>
      <c r="L17" s="98">
        <v>200</v>
      </c>
    </row>
    <row r="18" spans="1:12">
      <c r="A18" t="s">
        <v>558</v>
      </c>
      <c r="B18">
        <v>10</v>
      </c>
      <c r="C18">
        <v>12</v>
      </c>
      <c r="D18">
        <v>14</v>
      </c>
      <c r="E18">
        <v>16</v>
      </c>
    </row>
    <row r="19" spans="1:12">
      <c r="A19" t="s">
        <v>572</v>
      </c>
      <c r="B19">
        <v>10.199999999999999</v>
      </c>
      <c r="C19">
        <v>12.24</v>
      </c>
      <c r="D19">
        <v>14.28</v>
      </c>
      <c r="E19">
        <v>16.32</v>
      </c>
    </row>
  </sheetData>
  <sortState xmlns:xlrd2="http://schemas.microsoft.com/office/spreadsheetml/2017/richdata2" ref="K3:K17">
    <sortCondition ref="K3:K17"/>
  </sortState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141"/>
  <sheetViews>
    <sheetView topLeftCell="A54" zoomScale="70" zoomScaleNormal="70" workbookViewId="0">
      <selection activeCell="Q84" sqref="Q84"/>
    </sheetView>
  </sheetViews>
  <sheetFormatPr defaultColWidth="8.7109375" defaultRowHeight="15" customHeight="1"/>
  <cols>
    <col min="2" max="2" width="5.7109375" customWidth="1"/>
    <col min="6" max="6" width="27.42578125" bestFit="1" customWidth="1"/>
    <col min="7" max="7" width="23.5703125" bestFit="1" customWidth="1"/>
    <col min="8" max="8" width="18.28515625" bestFit="1" customWidth="1"/>
    <col min="9" max="9" width="34.42578125" bestFit="1" customWidth="1"/>
    <col min="10" max="10" width="45.7109375" bestFit="1" customWidth="1"/>
    <col min="14" max="14" width="4.5703125" customWidth="1"/>
    <col min="22" max="22" width="24.5703125" bestFit="1" customWidth="1"/>
    <col min="23" max="23" width="20.7109375" bestFit="1" customWidth="1"/>
    <col min="24" max="24" width="14.85546875" bestFit="1" customWidth="1"/>
    <col min="25" max="25" width="24.42578125" bestFit="1" customWidth="1"/>
    <col min="26" max="26" width="14.85546875" bestFit="1" customWidth="1"/>
    <col min="30" max="30" width="0" hidden="1" customWidth="1"/>
  </cols>
  <sheetData>
    <row r="1" spans="1:27" ht="14.25" customHeight="1">
      <c r="A1" s="20" t="s">
        <v>59</v>
      </c>
      <c r="B1" s="26"/>
      <c r="C1" s="23"/>
      <c r="D1" s="23"/>
      <c r="E1" s="20" t="s">
        <v>59</v>
      </c>
      <c r="F1" s="26"/>
      <c r="G1" s="20"/>
      <c r="H1" s="21"/>
      <c r="I1" s="21"/>
      <c r="J1" s="20" t="s">
        <v>59</v>
      </c>
      <c r="K1" s="26"/>
      <c r="L1" s="20"/>
      <c r="M1" s="20"/>
      <c r="N1" s="20"/>
      <c r="O1" s="21"/>
      <c r="P1" s="21"/>
      <c r="Q1" s="20" t="s">
        <v>59</v>
      </c>
      <c r="R1" s="26"/>
      <c r="S1" s="20"/>
      <c r="T1" s="20"/>
      <c r="U1" s="20"/>
    </row>
    <row r="2" spans="1:27" ht="14.25" customHeight="1">
      <c r="A2" s="20" t="s">
        <v>60</v>
      </c>
      <c r="B2" s="26"/>
      <c r="C2" s="23"/>
      <c r="D2" s="23"/>
      <c r="E2" s="20" t="s">
        <v>61</v>
      </c>
      <c r="F2" s="26"/>
      <c r="G2" s="20"/>
      <c r="H2" s="21"/>
      <c r="I2" s="21"/>
      <c r="J2" s="20" t="s">
        <v>62</v>
      </c>
      <c r="K2" s="26"/>
      <c r="L2" s="20"/>
      <c r="M2" s="20"/>
      <c r="N2" s="20"/>
      <c r="O2" s="21"/>
      <c r="P2" s="21"/>
      <c r="Q2" s="20" t="s">
        <v>63</v>
      </c>
      <c r="R2" s="26"/>
      <c r="S2" s="20"/>
      <c r="T2" s="20"/>
      <c r="U2" s="20"/>
    </row>
    <row r="3" spans="1:27" ht="14.25" customHeight="1">
      <c r="A3" s="20"/>
      <c r="B3" s="26">
        <v>400</v>
      </c>
      <c r="C3" s="23"/>
      <c r="D3" s="23"/>
      <c r="E3" s="20"/>
      <c r="F3" s="20">
        <v>180</v>
      </c>
      <c r="G3" s="20"/>
      <c r="H3" s="21"/>
      <c r="I3" s="21"/>
      <c r="J3" s="20">
        <v>320</v>
      </c>
      <c r="K3" s="20">
        <v>60</v>
      </c>
      <c r="L3" s="20">
        <v>70</v>
      </c>
      <c r="M3" s="20">
        <v>140</v>
      </c>
      <c r="N3" s="20">
        <v>80</v>
      </c>
      <c r="P3" s="21"/>
      <c r="Q3" s="20">
        <v>320</v>
      </c>
      <c r="R3" s="20">
        <v>60</v>
      </c>
      <c r="S3" s="20">
        <v>70</v>
      </c>
      <c r="T3" s="20">
        <v>140</v>
      </c>
      <c r="U3" s="20">
        <v>80</v>
      </c>
    </row>
    <row r="4" spans="1:27" ht="14.25" customHeight="1">
      <c r="A4" s="20">
        <v>250</v>
      </c>
      <c r="B4" s="26">
        <v>150</v>
      </c>
      <c r="C4" s="23"/>
      <c r="D4" s="23"/>
      <c r="E4" s="20"/>
      <c r="F4" s="20">
        <v>170</v>
      </c>
      <c r="G4" s="20"/>
      <c r="H4" s="21"/>
      <c r="I4" s="21"/>
      <c r="J4" s="20"/>
      <c r="K4" s="20"/>
      <c r="L4" s="20"/>
      <c r="M4" s="20" t="s">
        <v>64</v>
      </c>
      <c r="N4" s="20">
        <f>AVERAGE(J3:N3)</f>
        <v>134</v>
      </c>
      <c r="O4" s="21"/>
      <c r="P4" s="21"/>
      <c r="Q4" s="20"/>
      <c r="R4" s="20"/>
      <c r="S4" s="20"/>
      <c r="T4" s="20" t="s">
        <v>64</v>
      </c>
      <c r="U4" s="20">
        <f>AVERAGE(Q3:U3)</f>
        <v>134</v>
      </c>
    </row>
    <row r="5" spans="1:27" ht="14.25" customHeight="1">
      <c r="A5" s="20">
        <v>350</v>
      </c>
      <c r="B5" s="26">
        <v>280</v>
      </c>
      <c r="C5" s="23"/>
      <c r="D5" s="23"/>
      <c r="E5" s="20" t="s">
        <v>64</v>
      </c>
      <c r="F5" s="20">
        <f>AVERAGE(F3:F4)</f>
        <v>175</v>
      </c>
      <c r="G5" s="20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7" ht="14.25" customHeight="1">
      <c r="A6" s="20" t="s">
        <v>64</v>
      </c>
      <c r="B6" s="20">
        <f>AVERAGE(A3:B5)</f>
        <v>286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7" ht="14.25" customHeight="1">
      <c r="A7" s="23"/>
      <c r="B7" s="23"/>
      <c r="C7" s="21"/>
      <c r="D7" s="23"/>
      <c r="E7" s="23"/>
      <c r="F7" s="23"/>
      <c r="G7" s="21"/>
      <c r="H7" s="21"/>
      <c r="I7" s="23"/>
      <c r="J7" s="23"/>
      <c r="K7" s="23"/>
      <c r="L7" s="21"/>
      <c r="M7" s="23"/>
      <c r="N7" s="23"/>
      <c r="O7" s="23"/>
      <c r="P7" s="21"/>
      <c r="Q7" s="21"/>
      <c r="R7" s="21"/>
      <c r="S7" s="21"/>
      <c r="T7" s="21"/>
      <c r="U7" s="21"/>
    </row>
    <row r="8" spans="1:27" ht="14.25" customHeight="1">
      <c r="A8" s="23"/>
      <c r="B8" s="23"/>
      <c r="C8" s="23"/>
      <c r="D8" s="23"/>
      <c r="E8" s="21"/>
      <c r="F8" s="23"/>
      <c r="G8" s="23"/>
      <c r="H8" s="23"/>
      <c r="I8" s="21"/>
      <c r="J8" s="23"/>
      <c r="K8" s="23"/>
      <c r="L8" s="23"/>
      <c r="M8" s="21"/>
      <c r="N8" s="21"/>
      <c r="O8" s="23"/>
      <c r="P8" s="23"/>
      <c r="Q8" s="23"/>
      <c r="R8" s="21"/>
      <c r="S8" s="23"/>
      <c r="T8" s="23"/>
      <c r="U8" s="23"/>
      <c r="V8" s="21"/>
      <c r="W8" s="21"/>
      <c r="X8" s="21"/>
      <c r="Y8" s="21"/>
      <c r="Z8" s="21"/>
      <c r="AA8" s="21"/>
    </row>
    <row r="9" spans="1:27" ht="14.25" customHeight="1">
      <c r="A9" s="20" t="s">
        <v>59</v>
      </c>
      <c r="B9" s="26"/>
      <c r="C9" s="26"/>
      <c r="D9" s="23"/>
      <c r="E9" s="21"/>
      <c r="F9" s="20" t="s">
        <v>59</v>
      </c>
      <c r="G9" s="26"/>
      <c r="H9" s="26"/>
      <c r="I9" s="21"/>
      <c r="J9" s="23"/>
      <c r="K9" s="20" t="s">
        <v>59</v>
      </c>
      <c r="L9" s="26"/>
      <c r="M9" s="20"/>
      <c r="N9" s="20"/>
      <c r="O9" s="26"/>
      <c r="P9" s="26"/>
      <c r="Q9" s="23"/>
      <c r="R9" s="21"/>
      <c r="S9" s="20" t="s">
        <v>59</v>
      </c>
      <c r="T9" s="26"/>
      <c r="U9" s="26"/>
      <c r="V9" s="20"/>
      <c r="W9" s="21"/>
      <c r="X9" s="21"/>
      <c r="Y9" s="21"/>
      <c r="Z9" s="21"/>
      <c r="AA9" s="21"/>
    </row>
    <row r="10" spans="1:27" ht="14.25" customHeight="1">
      <c r="A10" s="20" t="s">
        <v>65</v>
      </c>
      <c r="B10" s="26"/>
      <c r="C10" s="26"/>
      <c r="D10" s="23"/>
      <c r="E10" s="21"/>
      <c r="F10" s="20" t="s">
        <v>66</v>
      </c>
      <c r="G10" s="26"/>
      <c r="H10" s="20"/>
      <c r="I10" s="21"/>
      <c r="J10" s="21"/>
      <c r="K10" s="20" t="s">
        <v>67</v>
      </c>
      <c r="L10" s="26"/>
      <c r="M10" s="20"/>
      <c r="N10" s="20"/>
      <c r="O10" s="26"/>
      <c r="P10" s="26"/>
      <c r="Q10" s="23"/>
      <c r="R10" s="21"/>
      <c r="S10" s="20" t="s">
        <v>68</v>
      </c>
      <c r="T10" s="26"/>
      <c r="U10" s="26"/>
      <c r="V10" s="20"/>
      <c r="W10" s="21"/>
      <c r="X10" s="21"/>
      <c r="Y10" s="21"/>
      <c r="Z10" s="21"/>
      <c r="AA10" s="21"/>
    </row>
    <row r="11" spans="1:27" ht="14.25" customHeight="1">
      <c r="A11" s="20">
        <v>180</v>
      </c>
      <c r="B11" s="20">
        <v>170</v>
      </c>
      <c r="C11" s="20"/>
      <c r="D11" s="21"/>
      <c r="E11" s="21"/>
      <c r="F11" s="20">
        <v>350</v>
      </c>
      <c r="G11" s="20"/>
      <c r="H11" s="20"/>
      <c r="I11" s="21"/>
      <c r="J11" s="21"/>
      <c r="K11" s="20">
        <v>210</v>
      </c>
      <c r="L11" s="20">
        <v>250</v>
      </c>
      <c r="M11" s="20">
        <v>370</v>
      </c>
      <c r="N11" s="20">
        <v>380</v>
      </c>
      <c r="O11" s="26">
        <v>310</v>
      </c>
      <c r="P11" s="26">
        <v>210</v>
      </c>
      <c r="Q11" s="23"/>
      <c r="R11" s="21"/>
      <c r="S11" s="20">
        <v>90</v>
      </c>
      <c r="T11" s="20" t="s">
        <v>69</v>
      </c>
      <c r="U11" s="20">
        <v>85</v>
      </c>
      <c r="V11" s="20">
        <v>88</v>
      </c>
      <c r="W11" s="21"/>
      <c r="X11" s="21"/>
      <c r="Y11" s="21"/>
      <c r="Z11" s="21"/>
      <c r="AA11" s="21"/>
    </row>
    <row r="12" spans="1:27" ht="14.25" customHeight="1">
      <c r="A12" s="20"/>
      <c r="B12" s="20" t="s">
        <v>64</v>
      </c>
      <c r="C12" s="20">
        <f>AVERAGE(A11:B11)</f>
        <v>175</v>
      </c>
      <c r="D12" s="21"/>
      <c r="E12" s="21"/>
      <c r="F12" s="20">
        <v>180</v>
      </c>
      <c r="G12" s="20">
        <v>170</v>
      </c>
      <c r="H12" s="20"/>
      <c r="I12" s="21"/>
      <c r="J12" s="21"/>
      <c r="K12" s="20">
        <v>220</v>
      </c>
      <c r="L12" s="20">
        <v>230</v>
      </c>
      <c r="M12" s="20">
        <v>360</v>
      </c>
      <c r="N12" s="20">
        <v>410</v>
      </c>
      <c r="O12" s="20">
        <v>370</v>
      </c>
      <c r="P12" s="20">
        <v>320</v>
      </c>
      <c r="Q12" s="21"/>
      <c r="R12" s="21"/>
      <c r="S12" s="20">
        <v>100</v>
      </c>
      <c r="T12" s="20" t="s">
        <v>69</v>
      </c>
      <c r="U12" s="20">
        <v>85</v>
      </c>
      <c r="V12" s="20">
        <v>65</v>
      </c>
      <c r="W12" s="21"/>
      <c r="X12" s="21"/>
      <c r="Y12" s="21"/>
      <c r="Z12" s="21"/>
      <c r="AA12" s="21"/>
    </row>
    <row r="13" spans="1:27" ht="14.25" customHeight="1">
      <c r="A13" s="21"/>
      <c r="B13" s="21"/>
      <c r="C13" s="21"/>
      <c r="D13" s="21"/>
      <c r="E13" s="21"/>
      <c r="F13" s="20">
        <v>340</v>
      </c>
      <c r="G13" s="20">
        <v>430</v>
      </c>
      <c r="H13" s="20">
        <v>510</v>
      </c>
      <c r="I13" s="21"/>
      <c r="J13" s="21"/>
      <c r="K13" s="20">
        <v>100</v>
      </c>
      <c r="L13" s="20">
        <v>120</v>
      </c>
      <c r="M13" s="20">
        <v>150</v>
      </c>
      <c r="N13" s="20">
        <v>150</v>
      </c>
      <c r="O13" s="20">
        <v>160</v>
      </c>
      <c r="P13" s="20">
        <v>135</v>
      </c>
      <c r="Q13" s="21"/>
      <c r="R13" s="21"/>
      <c r="S13" s="20" t="s">
        <v>64</v>
      </c>
      <c r="T13" s="20">
        <f>AVERAGE(S11:V12)</f>
        <v>85.5</v>
      </c>
      <c r="U13" s="20"/>
      <c r="V13" s="20"/>
      <c r="W13" s="21"/>
      <c r="X13" s="21"/>
      <c r="Y13" s="21"/>
      <c r="Z13" s="21"/>
      <c r="AA13" s="21"/>
    </row>
    <row r="14" spans="1:27" ht="14.25" customHeight="1">
      <c r="A14" s="21"/>
      <c r="B14" s="21"/>
      <c r="C14" s="21"/>
      <c r="D14" s="21"/>
      <c r="E14" s="21"/>
      <c r="F14" s="20" t="s">
        <v>64</v>
      </c>
      <c r="G14" s="20">
        <f>AVERAGE(F11:H13)</f>
        <v>330</v>
      </c>
      <c r="H14" s="20"/>
      <c r="I14" s="21"/>
      <c r="J14" s="21"/>
      <c r="K14" s="20">
        <v>130</v>
      </c>
      <c r="L14" s="20">
        <v>150</v>
      </c>
      <c r="M14" s="20">
        <v>150</v>
      </c>
      <c r="N14" s="20">
        <v>160</v>
      </c>
      <c r="O14" s="20">
        <v>190</v>
      </c>
      <c r="P14" s="20">
        <v>240</v>
      </c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1:27" ht="14.25" customHeight="1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0" t="s">
        <v>64</v>
      </c>
      <c r="L15" s="26">
        <f>AVERAGE(K11:P14)</f>
        <v>228.125</v>
      </c>
      <c r="M15" s="20"/>
      <c r="N15" s="20"/>
      <c r="O15" s="20"/>
      <c r="P15" s="20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spans="1:27" ht="14.25" customHeight="1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spans="1:29" ht="14.25" customHeight="1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spans="1:29" ht="14.25" customHeight="1">
      <c r="A18" s="20" t="s">
        <v>59</v>
      </c>
      <c r="B18" s="26"/>
      <c r="C18" s="26"/>
      <c r="D18" s="26"/>
      <c r="E18" s="23"/>
      <c r="F18" s="23"/>
      <c r="G18" s="23"/>
      <c r="H18" s="23"/>
      <c r="I18" s="23"/>
      <c r="J18" s="23"/>
      <c r="K18" s="20" t="s">
        <v>59</v>
      </c>
      <c r="L18" s="26"/>
      <c r="M18" s="20"/>
      <c r="N18" s="20"/>
      <c r="O18" s="26"/>
      <c r="P18" s="21"/>
      <c r="Q18" s="20" t="s">
        <v>59</v>
      </c>
      <c r="R18" s="26"/>
      <c r="S18" s="20"/>
      <c r="T18" s="21"/>
      <c r="U18" s="20" t="s">
        <v>59</v>
      </c>
      <c r="V18" s="26"/>
      <c r="W18" s="20"/>
      <c r="X18" s="20"/>
      <c r="Y18" s="26"/>
      <c r="Z18" s="21"/>
    </row>
    <row r="19" spans="1:29" ht="14.25" customHeight="1">
      <c r="A19" s="20" t="s">
        <v>70</v>
      </c>
      <c r="B19" s="26"/>
      <c r="C19" s="26"/>
      <c r="D19" s="26"/>
      <c r="E19" s="23"/>
      <c r="F19" s="23"/>
      <c r="G19" s="23"/>
      <c r="H19" s="23"/>
      <c r="I19" s="23"/>
      <c r="J19" s="23"/>
      <c r="K19" s="20" t="s">
        <v>71</v>
      </c>
      <c r="L19" s="26"/>
      <c r="M19" s="20"/>
      <c r="N19" s="20"/>
      <c r="O19" s="26"/>
      <c r="P19" s="21"/>
      <c r="Q19" s="20" t="s">
        <v>72</v>
      </c>
      <c r="R19" s="26"/>
      <c r="S19" s="20"/>
      <c r="T19" s="21"/>
      <c r="U19" s="20" t="s">
        <v>73</v>
      </c>
      <c r="V19" s="26"/>
      <c r="W19" s="20"/>
      <c r="X19" s="20"/>
      <c r="Y19" s="26"/>
      <c r="Z19" s="21"/>
    </row>
    <row r="20" spans="1:29" ht="14.25" customHeight="1">
      <c r="A20" s="26">
        <v>140</v>
      </c>
      <c r="B20" s="26">
        <v>350</v>
      </c>
      <c r="C20" s="26">
        <v>160</v>
      </c>
      <c r="D20" s="26">
        <v>290</v>
      </c>
      <c r="E20" s="23"/>
      <c r="F20" s="23"/>
      <c r="G20" s="23"/>
      <c r="H20" s="23"/>
      <c r="I20" s="23"/>
      <c r="J20" s="23"/>
      <c r="K20" s="20">
        <v>510</v>
      </c>
      <c r="L20" s="20">
        <v>680</v>
      </c>
      <c r="M20" s="20">
        <v>630</v>
      </c>
      <c r="N20" s="20">
        <v>1020</v>
      </c>
      <c r="O20" s="26">
        <v>1380</v>
      </c>
      <c r="P20" s="21"/>
      <c r="Q20" s="20">
        <v>300</v>
      </c>
      <c r="R20" s="20">
        <v>300</v>
      </c>
      <c r="S20" s="20"/>
      <c r="T20" s="21"/>
      <c r="U20" s="20">
        <v>600</v>
      </c>
      <c r="V20" s="20">
        <v>160</v>
      </c>
      <c r="W20" s="20">
        <v>260</v>
      </c>
      <c r="X20" s="20">
        <v>136</v>
      </c>
      <c r="Y20" s="26">
        <v>190</v>
      </c>
      <c r="Z20" s="21">
        <v>260</v>
      </c>
      <c r="AA20">
        <v>150</v>
      </c>
      <c r="AB20">
        <v>260</v>
      </c>
      <c r="AC20">
        <v>120</v>
      </c>
    </row>
    <row r="21" spans="1:29" ht="14.25" customHeight="1">
      <c r="A21" s="26"/>
      <c r="B21" s="26">
        <v>280</v>
      </c>
      <c r="C21" s="26">
        <v>160</v>
      </c>
      <c r="D21" s="26">
        <v>300</v>
      </c>
      <c r="E21" s="23"/>
      <c r="F21" s="23"/>
      <c r="G21" s="23"/>
      <c r="H21" s="23"/>
      <c r="I21" s="23"/>
      <c r="J21" s="23"/>
      <c r="K21" s="20">
        <v>630</v>
      </c>
      <c r="L21" s="20">
        <v>710</v>
      </c>
      <c r="M21" s="20">
        <v>900</v>
      </c>
      <c r="N21" s="20">
        <v>1030</v>
      </c>
      <c r="O21" s="20">
        <v>1600</v>
      </c>
      <c r="P21" s="21"/>
      <c r="Q21" s="20">
        <v>410</v>
      </c>
      <c r="R21" s="20">
        <v>270</v>
      </c>
      <c r="S21" s="20"/>
      <c r="T21" s="21"/>
      <c r="U21" s="20">
        <v>400</v>
      </c>
      <c r="V21" s="20">
        <v>130</v>
      </c>
      <c r="W21" s="20">
        <v>320</v>
      </c>
      <c r="X21" s="20">
        <v>120</v>
      </c>
      <c r="Y21" s="20">
        <v>220</v>
      </c>
      <c r="Z21" s="21">
        <v>260</v>
      </c>
      <c r="AA21">
        <v>250</v>
      </c>
      <c r="AB21">
        <v>440</v>
      </c>
      <c r="AC21">
        <v>340</v>
      </c>
    </row>
    <row r="22" spans="1:29" ht="14.25" customHeight="1">
      <c r="A22" s="20" t="s">
        <v>64</v>
      </c>
      <c r="B22" s="26">
        <f>AVERAGE(A20:D21)</f>
        <v>240</v>
      </c>
      <c r="C22" s="26"/>
      <c r="D22" s="26"/>
      <c r="E22" s="23"/>
      <c r="F22" s="23"/>
      <c r="G22" s="23"/>
      <c r="H22" s="23"/>
      <c r="I22" s="23"/>
      <c r="J22" s="23"/>
      <c r="K22" s="20">
        <v>700</v>
      </c>
      <c r="L22" s="20">
        <v>630</v>
      </c>
      <c r="M22" s="20">
        <v>870</v>
      </c>
      <c r="N22" s="20">
        <v>970</v>
      </c>
      <c r="O22" s="20">
        <v>2000</v>
      </c>
      <c r="P22" s="21"/>
      <c r="Q22" s="20" t="s">
        <v>64</v>
      </c>
      <c r="R22" s="20">
        <f>AVERAGE(Q20:R21)</f>
        <v>320</v>
      </c>
      <c r="S22" s="20"/>
      <c r="T22" s="21"/>
      <c r="U22" s="20">
        <v>420</v>
      </c>
      <c r="V22" s="20">
        <v>160</v>
      </c>
      <c r="W22" s="20">
        <v>330</v>
      </c>
      <c r="X22" s="20">
        <v>110</v>
      </c>
      <c r="Y22" s="20">
        <v>170</v>
      </c>
      <c r="Z22" s="21">
        <v>200</v>
      </c>
      <c r="AA22">
        <v>300</v>
      </c>
      <c r="AB22">
        <v>490</v>
      </c>
      <c r="AC22">
        <v>320</v>
      </c>
    </row>
    <row r="23" spans="1:29" ht="14.25" customHeight="1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0" t="s">
        <v>64</v>
      </c>
      <c r="L23" s="26">
        <f>AVERAGE(K20:O22)</f>
        <v>950.66666666666663</v>
      </c>
      <c r="M23" s="20"/>
      <c r="N23" s="20"/>
      <c r="O23" s="20"/>
      <c r="P23" s="23"/>
      <c r="Q23" s="23"/>
      <c r="R23" s="23"/>
      <c r="S23" s="21"/>
      <c r="T23" s="23"/>
      <c r="U23" s="20" t="s">
        <v>64</v>
      </c>
      <c r="V23" s="26">
        <f>AVERAGE(U20:AD22)</f>
        <v>263.55555555555554</v>
      </c>
      <c r="W23" s="20"/>
      <c r="X23" s="20"/>
      <c r="Y23" s="20"/>
      <c r="Z23" s="21"/>
    </row>
    <row r="24" spans="1:29" ht="14.25" customHeight="1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3"/>
      <c r="P24" s="23"/>
      <c r="Q24" s="23"/>
      <c r="R24" s="23"/>
      <c r="S24" s="21"/>
      <c r="T24" s="23"/>
      <c r="U24" s="23"/>
      <c r="V24" s="23"/>
      <c r="W24" s="21"/>
      <c r="X24" s="21"/>
      <c r="Y24" s="21"/>
      <c r="Z24" s="21"/>
    </row>
    <row r="25" spans="1:29" ht="14.2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3"/>
      <c r="L25" s="23"/>
      <c r="M25" s="23"/>
      <c r="N25" s="21"/>
      <c r="O25" s="23"/>
      <c r="P25" s="23"/>
      <c r="Q25" s="23"/>
      <c r="R25" s="23"/>
      <c r="S25" s="23"/>
      <c r="T25" s="21"/>
      <c r="U25" s="23"/>
      <c r="V25" s="23"/>
      <c r="W25" s="23"/>
      <c r="X25" s="21"/>
      <c r="Y25" s="21"/>
      <c r="Z25" s="21"/>
      <c r="AA25" s="21"/>
    </row>
    <row r="26" spans="1:29" ht="14.25" customHeight="1">
      <c r="A26" s="23"/>
      <c r="B26" s="23"/>
      <c r="C26" s="23"/>
      <c r="D26" s="23"/>
      <c r="E26" s="23"/>
      <c r="F26" s="21"/>
      <c r="G26" s="23"/>
      <c r="H26" s="23"/>
      <c r="I26" s="23"/>
      <c r="J26" s="21"/>
      <c r="K26" s="23"/>
      <c r="L26" s="23"/>
      <c r="M26" s="23"/>
      <c r="N26" s="21"/>
      <c r="O26" s="23"/>
      <c r="P26" s="23"/>
      <c r="Q26" s="23"/>
      <c r="R26" s="23"/>
      <c r="S26" s="23"/>
      <c r="T26" s="21"/>
      <c r="U26" s="21"/>
      <c r="V26" s="21"/>
      <c r="W26" s="21"/>
      <c r="X26" s="21"/>
      <c r="Y26" s="21"/>
      <c r="Z26" s="21"/>
      <c r="AA26" s="21"/>
    </row>
    <row r="27" spans="1:29" ht="14.25" customHeight="1">
      <c r="A27" s="23"/>
      <c r="B27" s="23"/>
      <c r="C27" s="23"/>
      <c r="D27" s="23"/>
      <c r="E27" s="23"/>
      <c r="F27" s="21"/>
      <c r="G27" s="23"/>
      <c r="H27" s="23"/>
      <c r="I27" s="23"/>
      <c r="J27" s="21"/>
      <c r="K27" s="23"/>
      <c r="L27" s="23"/>
      <c r="M27" s="23"/>
      <c r="N27" s="21"/>
      <c r="O27" s="23"/>
      <c r="P27" s="23"/>
      <c r="Q27" s="23"/>
      <c r="R27" s="23"/>
      <c r="S27" s="23"/>
      <c r="T27" s="21"/>
      <c r="U27" s="21"/>
      <c r="V27" s="21"/>
      <c r="W27" s="21"/>
      <c r="X27" s="21"/>
      <c r="Y27" s="21"/>
      <c r="Z27" s="21"/>
      <c r="AA27" s="21"/>
    </row>
    <row r="28" spans="1:29" ht="14.25" customHeight="1">
      <c r="A28" s="23" t="s">
        <v>59</v>
      </c>
      <c r="B28" s="23"/>
      <c r="C28" s="23"/>
      <c r="D28" s="23" t="s">
        <v>59</v>
      </c>
      <c r="E28" s="23"/>
      <c r="F28" s="21"/>
      <c r="G28" s="23"/>
      <c r="H28" s="23" t="s">
        <v>59</v>
      </c>
      <c r="I28" s="23"/>
      <c r="J28" s="21"/>
      <c r="K28" s="21"/>
      <c r="L28" s="21"/>
      <c r="M28" s="21"/>
      <c r="N28" s="21"/>
      <c r="O28" s="23"/>
      <c r="P28" s="23" t="s">
        <v>59</v>
      </c>
      <c r="Q28" s="23"/>
      <c r="R28" s="21"/>
      <c r="S28" s="23" t="s">
        <v>59</v>
      </c>
      <c r="T28" s="23"/>
      <c r="U28" s="23"/>
      <c r="V28" s="23" t="s">
        <v>59</v>
      </c>
      <c r="W28" s="23"/>
      <c r="X28" s="21"/>
      <c r="Y28" s="21"/>
      <c r="Z28" s="21"/>
      <c r="AA28" s="21"/>
    </row>
    <row r="29" spans="1:29" ht="14.25" customHeight="1">
      <c r="A29" s="23" t="s">
        <v>102</v>
      </c>
      <c r="B29" s="23"/>
      <c r="C29" s="23"/>
      <c r="D29" s="23" t="s">
        <v>103</v>
      </c>
      <c r="E29" s="23"/>
      <c r="F29" s="21"/>
      <c r="G29" s="21"/>
      <c r="H29" s="23" t="s">
        <v>110</v>
      </c>
      <c r="I29" s="23"/>
      <c r="J29" s="21"/>
      <c r="K29" s="21"/>
      <c r="L29" s="21"/>
      <c r="M29" s="21"/>
      <c r="N29" s="21"/>
      <c r="O29" s="23"/>
      <c r="P29" s="23" t="s">
        <v>111</v>
      </c>
      <c r="Q29" s="23"/>
      <c r="R29" s="21"/>
      <c r="S29" s="23" t="s">
        <v>112</v>
      </c>
      <c r="T29" s="23"/>
      <c r="U29" s="23"/>
      <c r="V29" s="23" t="s">
        <v>113</v>
      </c>
      <c r="W29" s="23"/>
      <c r="X29" s="21"/>
      <c r="Y29" s="21"/>
      <c r="Z29" s="21"/>
      <c r="AA29" s="21"/>
    </row>
    <row r="30" spans="1:29" ht="14.25" customHeight="1">
      <c r="A30" s="23"/>
      <c r="B30" s="23">
        <v>220</v>
      </c>
      <c r="C30" s="23"/>
      <c r="D30" s="23"/>
      <c r="E30" s="23">
        <v>220</v>
      </c>
      <c r="F30" s="21"/>
      <c r="G30" s="21"/>
      <c r="H30" s="23"/>
      <c r="I30" s="23">
        <v>170</v>
      </c>
      <c r="J30" s="21">
        <v>150</v>
      </c>
      <c r="K30" s="21">
        <v>80</v>
      </c>
      <c r="L30" s="21">
        <v>110</v>
      </c>
      <c r="M30" s="21">
        <v>80</v>
      </c>
      <c r="N30" s="21"/>
      <c r="O30" s="21"/>
      <c r="P30" s="23"/>
      <c r="Q30" s="23">
        <v>170</v>
      </c>
      <c r="R30" s="21"/>
      <c r="S30" s="23"/>
      <c r="T30" s="23">
        <v>500</v>
      </c>
      <c r="U30" s="23"/>
      <c r="V30" s="23"/>
      <c r="W30" s="23">
        <v>200</v>
      </c>
      <c r="X30" s="21"/>
      <c r="Y30" s="21"/>
      <c r="Z30" s="21"/>
      <c r="AA30" s="21"/>
    </row>
    <row r="31" spans="1:29" ht="14.25" customHeight="1">
      <c r="A31" s="23"/>
      <c r="B31" s="23">
        <v>330</v>
      </c>
      <c r="C31" s="23"/>
      <c r="D31" s="23"/>
      <c r="E31" s="23">
        <v>330</v>
      </c>
      <c r="F31" s="21"/>
      <c r="G31" s="21"/>
      <c r="H31" s="23"/>
      <c r="I31" s="23" t="s">
        <v>69</v>
      </c>
      <c r="J31" s="21">
        <v>150</v>
      </c>
      <c r="K31" s="21">
        <v>130</v>
      </c>
      <c r="L31" s="31" t="s">
        <v>69</v>
      </c>
      <c r="M31" s="21">
        <v>150</v>
      </c>
      <c r="N31" s="21"/>
      <c r="O31" s="21"/>
      <c r="P31" s="23"/>
      <c r="Q31" s="23"/>
      <c r="R31" s="21"/>
      <c r="S31" s="23"/>
      <c r="T31" s="23"/>
      <c r="U31" s="23"/>
      <c r="V31" s="23"/>
      <c r="W31" s="23">
        <v>195</v>
      </c>
      <c r="X31" s="21"/>
      <c r="Y31" s="21"/>
      <c r="Z31" s="21"/>
      <c r="AA31" s="21"/>
    </row>
    <row r="32" spans="1:29" ht="14.25" customHeight="1">
      <c r="A32" s="23" t="s">
        <v>64</v>
      </c>
      <c r="B32" s="23">
        <f>AVERAGE(B30:B31)</f>
        <v>275</v>
      </c>
      <c r="C32" s="23"/>
      <c r="D32" s="23" t="s">
        <v>64</v>
      </c>
      <c r="E32" s="23">
        <f>AVERAGE(E30:E31)</f>
        <v>275</v>
      </c>
      <c r="F32" s="21"/>
      <c r="G32" s="21"/>
      <c r="H32" s="23"/>
      <c r="I32" s="23">
        <v>120</v>
      </c>
      <c r="J32" s="21">
        <v>95</v>
      </c>
      <c r="K32" s="21">
        <v>190</v>
      </c>
      <c r="L32" s="31">
        <v>130</v>
      </c>
      <c r="M32" s="21">
        <v>150</v>
      </c>
      <c r="N32" s="21"/>
      <c r="O32" s="21"/>
      <c r="P32" s="23" t="s">
        <v>64</v>
      </c>
      <c r="Q32" s="23">
        <f>AVERAGE(Q30:Q31)</f>
        <v>170</v>
      </c>
      <c r="R32" s="21"/>
      <c r="S32" s="23" t="s">
        <v>64</v>
      </c>
      <c r="T32" s="23">
        <f>AVERAGE(T30:T31)</f>
        <v>500</v>
      </c>
      <c r="U32" s="23"/>
      <c r="V32" s="23" t="s">
        <v>64</v>
      </c>
      <c r="W32" s="23">
        <f>AVERAGE(W30:W31)</f>
        <v>197.5</v>
      </c>
      <c r="X32" s="21"/>
      <c r="Y32" s="21"/>
      <c r="Z32" s="21"/>
      <c r="AA32" s="21"/>
    </row>
    <row r="33" spans="1:31" ht="14.25" customHeight="1">
      <c r="A33" s="23"/>
      <c r="B33" s="23"/>
      <c r="C33" s="23"/>
      <c r="D33" s="23"/>
      <c r="E33" s="23"/>
      <c r="F33" s="21"/>
      <c r="G33" s="21"/>
      <c r="H33" s="23" t="s">
        <v>64</v>
      </c>
      <c r="I33" s="23">
        <f>AVERAGE(I30:M32)</f>
        <v>131.15384615384616</v>
      </c>
      <c r="J33" s="21"/>
      <c r="K33" s="21"/>
      <c r="L33" s="21"/>
      <c r="M33" s="21"/>
      <c r="N33" s="21"/>
      <c r="O33" s="21"/>
      <c r="P33" s="23"/>
      <c r="Q33" s="23"/>
      <c r="R33" s="23"/>
      <c r="S33" s="23"/>
      <c r="T33" s="21"/>
      <c r="U33" s="23"/>
      <c r="V33" s="23"/>
      <c r="W33" s="23"/>
      <c r="X33" s="21"/>
      <c r="Y33" s="21"/>
      <c r="Z33" s="21"/>
      <c r="AA33" s="21"/>
    </row>
    <row r="34" spans="1:31" ht="14.25" customHeight="1">
      <c r="A34" s="23"/>
      <c r="B34" s="23"/>
      <c r="C34" s="23"/>
      <c r="D34" s="23"/>
      <c r="E34" s="23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3"/>
      <c r="Q34" s="23"/>
      <c r="R34" s="23"/>
      <c r="S34" s="23"/>
      <c r="T34" s="21"/>
      <c r="U34" s="23"/>
      <c r="V34" s="23"/>
      <c r="W34" s="23"/>
      <c r="X34" s="21"/>
      <c r="Y34" s="21"/>
      <c r="Z34" s="21"/>
      <c r="AA34" s="21"/>
    </row>
    <row r="35" spans="1:31" ht="14.25" customHeight="1">
      <c r="A35" s="23" t="s">
        <v>59</v>
      </c>
      <c r="B35" s="23"/>
      <c r="C35" s="23"/>
      <c r="D35" s="23"/>
      <c r="E35" s="23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3"/>
      <c r="Q35" s="23"/>
      <c r="R35" s="23"/>
      <c r="S35" s="23"/>
      <c r="T35" s="21"/>
      <c r="U35" s="23"/>
      <c r="V35" s="23"/>
      <c r="W35" s="23"/>
      <c r="X35" s="21"/>
      <c r="Y35" s="21"/>
      <c r="Z35" s="21"/>
      <c r="AA35" s="21"/>
    </row>
    <row r="36" spans="1:31" ht="14.25" customHeight="1">
      <c r="A36" s="23" t="s">
        <v>115</v>
      </c>
      <c r="B36" s="23"/>
      <c r="C36" s="23"/>
      <c r="D36" s="23"/>
      <c r="E36" s="23"/>
      <c r="F36" s="21"/>
      <c r="G36" s="23" t="s">
        <v>59</v>
      </c>
      <c r="H36" s="23"/>
      <c r="I36" s="23"/>
      <c r="J36" s="23"/>
      <c r="K36" s="21"/>
      <c r="L36" s="23" t="s">
        <v>59</v>
      </c>
      <c r="M36" s="23"/>
      <c r="N36" s="23"/>
      <c r="O36" s="23"/>
      <c r="P36" s="23"/>
      <c r="Q36" s="23"/>
      <c r="R36" s="23"/>
      <c r="S36" s="23"/>
      <c r="T36" s="21"/>
      <c r="U36" s="23"/>
      <c r="V36" s="23"/>
      <c r="W36" s="23"/>
      <c r="X36" s="21"/>
      <c r="Y36" s="21"/>
      <c r="Z36" s="21"/>
      <c r="AA36" s="21"/>
    </row>
    <row r="37" spans="1:31" ht="14.25" customHeight="1">
      <c r="A37" s="23"/>
      <c r="B37" s="23">
        <v>260</v>
      </c>
      <c r="C37" s="23">
        <v>31</v>
      </c>
      <c r="D37" s="23">
        <v>400</v>
      </c>
      <c r="E37" s="23"/>
      <c r="F37" s="21"/>
      <c r="G37" s="23" t="s">
        <v>116</v>
      </c>
      <c r="H37" s="23"/>
      <c r="I37" s="23"/>
      <c r="J37" s="23"/>
      <c r="K37" s="21"/>
      <c r="L37" s="23" t="s">
        <v>117</v>
      </c>
      <c r="M37" s="23"/>
      <c r="N37" s="23"/>
      <c r="O37" s="23"/>
      <c r="P37" s="23"/>
      <c r="Q37" s="23"/>
      <c r="R37" s="23"/>
      <c r="S37" s="23"/>
      <c r="T37" s="21"/>
      <c r="U37" s="23"/>
      <c r="V37" s="23"/>
      <c r="W37" s="23"/>
      <c r="X37" s="21"/>
      <c r="Y37" s="21"/>
      <c r="Z37" s="21"/>
      <c r="AA37" s="21"/>
    </row>
    <row r="38" spans="1:31" ht="14.25" customHeight="1">
      <c r="A38" s="23"/>
      <c r="B38" s="23">
        <v>240</v>
      </c>
      <c r="C38" s="23">
        <v>70</v>
      </c>
      <c r="D38" s="23"/>
      <c r="E38" s="23"/>
      <c r="F38" s="21"/>
      <c r="G38" s="23"/>
      <c r="H38" s="23">
        <v>75</v>
      </c>
      <c r="I38" s="23">
        <v>300</v>
      </c>
      <c r="J38" s="23">
        <v>95</v>
      </c>
      <c r="K38" s="21"/>
      <c r="L38" s="23"/>
      <c r="M38" s="23">
        <v>180</v>
      </c>
      <c r="N38" s="23">
        <v>210</v>
      </c>
      <c r="O38" s="23">
        <v>400</v>
      </c>
      <c r="P38" s="23"/>
      <c r="Q38" s="23" t="s">
        <v>59</v>
      </c>
      <c r="R38" s="23"/>
      <c r="S38" s="21"/>
      <c r="T38" s="21"/>
      <c r="U38" s="23" t="s">
        <v>59</v>
      </c>
      <c r="V38" s="23"/>
      <c r="W38" s="21"/>
      <c r="X38" s="21"/>
      <c r="Y38" s="23" t="s">
        <v>59</v>
      </c>
      <c r="Z38" s="23"/>
      <c r="AA38" s="21"/>
      <c r="AC38" s="23" t="s">
        <v>59</v>
      </c>
      <c r="AD38" s="23"/>
      <c r="AE38" s="21"/>
    </row>
    <row r="39" spans="1:31" ht="14.25" customHeight="1">
      <c r="A39" s="23" t="s">
        <v>64</v>
      </c>
      <c r="B39" s="23">
        <f>AVERAGE(B37:D38)</f>
        <v>200.2</v>
      </c>
      <c r="C39" s="23"/>
      <c r="D39" s="23"/>
      <c r="E39" s="23"/>
      <c r="F39" s="21"/>
      <c r="G39" s="23"/>
      <c r="H39" s="23">
        <v>35</v>
      </c>
      <c r="I39" s="23"/>
      <c r="J39" s="23"/>
      <c r="K39" s="21"/>
      <c r="L39" s="23"/>
      <c r="M39" s="23">
        <v>280</v>
      </c>
      <c r="N39" s="23">
        <v>440</v>
      </c>
      <c r="O39" s="23"/>
      <c r="P39" s="23"/>
      <c r="Q39" s="23" t="s">
        <v>123</v>
      </c>
      <c r="R39" s="23"/>
      <c r="S39" s="21"/>
      <c r="T39" s="21"/>
      <c r="U39" s="23" t="s">
        <v>127</v>
      </c>
      <c r="V39" s="23"/>
      <c r="W39" s="21"/>
      <c r="X39" s="21"/>
      <c r="Y39" s="23" t="s">
        <v>129</v>
      </c>
      <c r="Z39" s="23"/>
      <c r="AA39" s="21"/>
      <c r="AC39" s="23" t="s">
        <v>131</v>
      </c>
      <c r="AD39" s="23"/>
      <c r="AE39" s="21"/>
    </row>
    <row r="40" spans="1:31" ht="14.25" customHeight="1">
      <c r="A40" s="23"/>
      <c r="B40" s="23"/>
      <c r="C40" s="23"/>
      <c r="D40" s="23"/>
      <c r="E40" s="23"/>
      <c r="F40" s="21"/>
      <c r="G40" s="23" t="s">
        <v>64</v>
      </c>
      <c r="H40" s="23">
        <f>AVERAGE(H38:J39)</f>
        <v>126.25</v>
      </c>
      <c r="I40" s="23"/>
      <c r="J40" s="23"/>
      <c r="K40" s="21"/>
      <c r="L40" s="23" t="s">
        <v>64</v>
      </c>
      <c r="M40" s="23">
        <f>AVERAGE(M38:O39)</f>
        <v>302</v>
      </c>
      <c r="N40" s="23"/>
      <c r="O40" s="23"/>
      <c r="P40" s="23"/>
      <c r="Q40" s="23"/>
      <c r="R40" s="23">
        <v>170</v>
      </c>
      <c r="S40" s="21">
        <v>100</v>
      </c>
      <c r="T40" s="21"/>
      <c r="U40" s="23"/>
      <c r="V40" s="23">
        <v>340</v>
      </c>
      <c r="W40" s="21">
        <v>180</v>
      </c>
      <c r="X40" s="21"/>
      <c r="Y40" s="23"/>
      <c r="Z40" s="23">
        <v>1800</v>
      </c>
      <c r="AA40" s="21">
        <v>130</v>
      </c>
      <c r="AC40" s="23"/>
      <c r="AD40" s="23">
        <v>1000</v>
      </c>
      <c r="AE40" s="21">
        <v>130</v>
      </c>
    </row>
    <row r="41" spans="1:31" ht="14.25" customHeight="1">
      <c r="A41" s="23"/>
      <c r="B41" s="23"/>
      <c r="C41" s="23"/>
      <c r="D41" s="23"/>
      <c r="E41" s="23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3"/>
      <c r="Q41" s="23"/>
      <c r="R41" s="23">
        <v>240</v>
      </c>
      <c r="S41" s="21">
        <v>200</v>
      </c>
      <c r="T41" s="21"/>
      <c r="U41" s="23"/>
      <c r="V41" s="23">
        <v>170</v>
      </c>
      <c r="W41" s="21"/>
      <c r="X41" s="21"/>
      <c r="Y41" s="23"/>
      <c r="Z41" s="23">
        <v>240</v>
      </c>
      <c r="AA41" s="21"/>
      <c r="AC41" s="23"/>
      <c r="AD41" s="23">
        <v>250</v>
      </c>
      <c r="AE41" s="21"/>
    </row>
    <row r="42" spans="1:31" ht="14.25" customHeight="1">
      <c r="A42" s="23"/>
      <c r="B42" s="23"/>
      <c r="C42" s="23"/>
      <c r="D42" s="23"/>
      <c r="E42" s="23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3"/>
      <c r="Q42" s="23" t="s">
        <v>64</v>
      </c>
      <c r="R42" s="23">
        <f>AVERAGE(R40:S41)</f>
        <v>177.5</v>
      </c>
      <c r="S42" s="21"/>
      <c r="T42" s="21"/>
      <c r="U42" s="23" t="s">
        <v>64</v>
      </c>
      <c r="V42" s="23">
        <f>AVERAGE(V40:W41)</f>
        <v>230</v>
      </c>
      <c r="W42" s="21"/>
      <c r="X42" s="21"/>
      <c r="Y42" s="23" t="s">
        <v>64</v>
      </c>
      <c r="Z42" s="23">
        <f>AVERAGE(Z40:AA41)</f>
        <v>723.33333333333337</v>
      </c>
      <c r="AA42" s="21"/>
      <c r="AC42" s="23" t="s">
        <v>64</v>
      </c>
      <c r="AD42" s="23">
        <f>AVERAGE(AD40:AE41)</f>
        <v>460</v>
      </c>
      <c r="AE42" s="21"/>
    </row>
    <row r="43" spans="1:31" ht="14.25" customHeight="1">
      <c r="A43" s="23"/>
      <c r="B43" s="23"/>
      <c r="C43" s="23"/>
      <c r="D43" s="23"/>
      <c r="E43" s="23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3"/>
      <c r="Q43" s="23"/>
      <c r="R43" s="23"/>
      <c r="S43" s="23"/>
      <c r="T43" s="21"/>
      <c r="U43" s="23"/>
      <c r="V43" s="23"/>
      <c r="W43" s="23"/>
      <c r="X43" s="21"/>
      <c r="Y43" s="21"/>
      <c r="Z43" s="21"/>
      <c r="AA43" s="21"/>
    </row>
    <row r="44" spans="1:31" ht="14.25" customHeight="1">
      <c r="A44" s="23" t="s">
        <v>59</v>
      </c>
      <c r="B44" s="23"/>
      <c r="C44" s="23"/>
      <c r="D44" s="23"/>
      <c r="E44" s="23" t="s">
        <v>59</v>
      </c>
      <c r="F44" s="23"/>
      <c r="G44" s="21"/>
      <c r="H44" s="21"/>
      <c r="I44" s="23" t="s">
        <v>59</v>
      </c>
      <c r="J44" s="23"/>
      <c r="K44" s="21"/>
      <c r="L44" s="21"/>
      <c r="M44" s="21"/>
      <c r="N44" s="23" t="s">
        <v>59</v>
      </c>
      <c r="O44" s="23"/>
      <c r="P44" s="21"/>
      <c r="Q44" s="21"/>
      <c r="R44" s="23"/>
      <c r="S44" s="23"/>
      <c r="T44" s="21"/>
      <c r="U44" s="23"/>
      <c r="V44" s="23"/>
      <c r="W44" s="23"/>
      <c r="X44" s="21"/>
      <c r="Y44" s="21"/>
      <c r="Z44" s="21"/>
      <c r="AA44" s="21"/>
    </row>
    <row r="45" spans="1:31" ht="14.25" customHeight="1">
      <c r="A45" s="23" t="s">
        <v>133</v>
      </c>
      <c r="B45" s="23"/>
      <c r="C45" s="23"/>
      <c r="D45" s="23"/>
      <c r="E45" s="23" t="s">
        <v>136</v>
      </c>
      <c r="F45" s="23"/>
      <c r="G45" s="21"/>
      <c r="H45" s="21"/>
      <c r="I45" s="23" t="s">
        <v>138</v>
      </c>
      <c r="J45" s="23"/>
      <c r="K45" s="21"/>
      <c r="L45" s="21"/>
      <c r="M45" s="21"/>
      <c r="N45" s="23" t="s">
        <v>140</v>
      </c>
      <c r="O45" s="23"/>
      <c r="P45" s="21"/>
      <c r="Q45" s="21"/>
      <c r="R45" s="23"/>
      <c r="S45" s="23"/>
      <c r="T45" s="21"/>
      <c r="U45" s="23"/>
      <c r="V45" s="23"/>
      <c r="W45" s="23"/>
      <c r="X45" s="21"/>
      <c r="Y45" s="21"/>
      <c r="Z45" s="21"/>
      <c r="AA45" s="21"/>
    </row>
    <row r="46" spans="1:31" ht="14.25" customHeight="1">
      <c r="A46" s="23"/>
      <c r="B46" s="23">
        <v>320</v>
      </c>
      <c r="C46" s="23"/>
      <c r="D46" s="23"/>
      <c r="E46" s="23"/>
      <c r="F46" s="23">
        <v>440</v>
      </c>
      <c r="G46" s="21">
        <v>390</v>
      </c>
      <c r="H46" s="21"/>
      <c r="I46" s="23"/>
      <c r="J46" s="23">
        <v>380</v>
      </c>
      <c r="K46" s="21">
        <v>200</v>
      </c>
      <c r="L46" s="21">
        <v>390</v>
      </c>
      <c r="M46" s="21"/>
      <c r="N46" s="23"/>
      <c r="O46" s="23">
        <v>240</v>
      </c>
      <c r="P46" s="21">
        <v>160</v>
      </c>
      <c r="Q46" s="21">
        <v>240</v>
      </c>
      <c r="R46" s="23"/>
      <c r="S46" s="23"/>
      <c r="T46" s="21"/>
      <c r="U46" s="23"/>
      <c r="V46" s="23"/>
      <c r="W46" s="23"/>
      <c r="X46" s="21"/>
      <c r="Y46" s="21"/>
      <c r="Z46" s="21"/>
      <c r="AA46" s="21"/>
    </row>
    <row r="47" spans="1:31" ht="14.25" customHeight="1">
      <c r="A47" s="23"/>
      <c r="B47" s="23">
        <v>380</v>
      </c>
      <c r="C47" s="23"/>
      <c r="D47" s="23"/>
      <c r="E47" s="23"/>
      <c r="F47" s="23">
        <v>400</v>
      </c>
      <c r="G47" s="21">
        <v>350</v>
      </c>
      <c r="H47" s="21"/>
      <c r="I47" s="23"/>
      <c r="J47" s="23">
        <v>540</v>
      </c>
      <c r="K47" s="21">
        <v>580</v>
      </c>
      <c r="L47" s="21"/>
      <c r="M47" s="21"/>
      <c r="N47" s="23"/>
      <c r="O47" s="23">
        <v>150</v>
      </c>
      <c r="P47" s="21">
        <v>230</v>
      </c>
      <c r="Q47" s="21">
        <v>140</v>
      </c>
      <c r="R47" s="23"/>
      <c r="S47" s="23"/>
      <c r="T47" s="21"/>
      <c r="U47" s="23"/>
      <c r="V47" s="23"/>
      <c r="W47" s="23"/>
      <c r="X47" s="21"/>
      <c r="Y47" s="21"/>
      <c r="Z47" s="21"/>
      <c r="AA47" s="21"/>
    </row>
    <row r="48" spans="1:31" ht="14.25" customHeight="1">
      <c r="A48" s="23" t="s">
        <v>64</v>
      </c>
      <c r="B48" s="23">
        <f>AVERAGE(B46:D47)</f>
        <v>350</v>
      </c>
      <c r="C48" s="23"/>
      <c r="D48" s="23"/>
      <c r="E48" s="23" t="s">
        <v>64</v>
      </c>
      <c r="F48" s="23">
        <f>AVERAGE(F46:H47)</f>
        <v>395</v>
      </c>
      <c r="G48" s="21"/>
      <c r="H48" s="21"/>
      <c r="I48" s="23" t="s">
        <v>64</v>
      </c>
      <c r="J48" s="23">
        <f>AVERAGE(J46:L47)</f>
        <v>418</v>
      </c>
      <c r="K48" s="21"/>
      <c r="L48" s="21"/>
      <c r="M48" s="21"/>
      <c r="N48" s="23" t="s">
        <v>64</v>
      </c>
      <c r="O48" s="23">
        <f>AVERAGE(O46:Q47)</f>
        <v>193.33333333333334</v>
      </c>
      <c r="P48" s="21"/>
      <c r="Q48" s="21"/>
      <c r="R48" s="23"/>
      <c r="S48" s="23"/>
      <c r="T48" s="21"/>
      <c r="U48" s="23"/>
      <c r="V48" s="23"/>
      <c r="W48" s="23"/>
      <c r="X48" s="21"/>
      <c r="Y48" s="21"/>
      <c r="Z48" s="21"/>
      <c r="AA48" s="21"/>
    </row>
    <row r="49" spans="1:31" ht="14.25" customHeight="1">
      <c r="A49" s="23"/>
      <c r="B49" s="23"/>
      <c r="C49" s="23"/>
      <c r="D49" s="23"/>
      <c r="E49" s="23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3"/>
      <c r="Q49" s="23"/>
      <c r="R49" s="23"/>
      <c r="S49" s="23"/>
      <c r="T49" s="21"/>
      <c r="U49" s="23"/>
      <c r="V49" s="23"/>
      <c r="W49" s="23"/>
      <c r="X49" s="21"/>
      <c r="Y49" s="21"/>
      <c r="Z49" s="21"/>
      <c r="AA49" s="21"/>
    </row>
    <row r="50" spans="1:31" ht="14.25" customHeight="1">
      <c r="A50" s="23"/>
      <c r="B50" s="23"/>
      <c r="C50" s="23"/>
      <c r="D50" s="23"/>
      <c r="E50" s="23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3"/>
      <c r="Q50" s="23"/>
      <c r="R50" s="23"/>
      <c r="S50" s="23"/>
      <c r="T50" s="21"/>
      <c r="U50" s="23"/>
      <c r="V50" s="23"/>
      <c r="W50" s="23"/>
      <c r="X50" s="21"/>
      <c r="Y50" s="21"/>
      <c r="Z50" s="21"/>
      <c r="AA50" s="21"/>
    </row>
    <row r="51" spans="1:31" ht="14.25" customHeight="1">
      <c r="A51" s="23"/>
      <c r="B51" s="23"/>
      <c r="C51" s="23"/>
      <c r="D51" s="23"/>
      <c r="E51" s="23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3"/>
      <c r="Q51" s="23"/>
      <c r="R51" s="23"/>
      <c r="S51" s="23"/>
      <c r="T51" s="21"/>
      <c r="U51" s="23"/>
      <c r="V51" s="23"/>
      <c r="W51" s="23"/>
      <c r="X51" s="21"/>
      <c r="Y51" s="21"/>
      <c r="Z51" s="21"/>
      <c r="AA51" s="21"/>
    </row>
    <row r="52" spans="1:31" ht="14.25" customHeight="1">
      <c r="A52" s="23"/>
      <c r="B52" s="23"/>
      <c r="C52" s="23"/>
      <c r="D52" s="23"/>
      <c r="E52" s="23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3"/>
      <c r="Q52" s="23"/>
      <c r="R52" s="23"/>
      <c r="S52" s="23"/>
      <c r="T52" s="21"/>
      <c r="U52" s="23"/>
      <c r="V52" s="23"/>
      <c r="W52" s="23"/>
      <c r="X52" s="21"/>
      <c r="Y52" s="21"/>
      <c r="Z52" s="21"/>
      <c r="AA52" s="21"/>
    </row>
    <row r="53" spans="1:31" ht="14.25" customHeight="1">
      <c r="A53" s="23"/>
      <c r="B53" s="23"/>
      <c r="C53" s="23"/>
      <c r="D53" s="23"/>
      <c r="E53" s="23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3"/>
      <c r="Q53" s="23"/>
      <c r="R53" s="23"/>
      <c r="S53" s="23"/>
      <c r="T53" s="21"/>
      <c r="U53" s="23"/>
      <c r="V53" s="23"/>
      <c r="W53" s="23"/>
      <c r="X53" s="21"/>
      <c r="Y53" s="21"/>
      <c r="Z53" s="21"/>
      <c r="AA53" s="21"/>
    </row>
    <row r="54" spans="1:31" ht="14.25" customHeight="1">
      <c r="A54" s="202" t="s">
        <v>563</v>
      </c>
      <c r="B54" s="105" t="s">
        <v>287</v>
      </c>
      <c r="C54" s="108">
        <f>AVERAGE(A56:G61)</f>
        <v>566.875</v>
      </c>
      <c r="D54" s="23"/>
      <c r="E54" s="23"/>
      <c r="F54" s="23"/>
      <c r="G54" s="23"/>
      <c r="H54" s="23"/>
      <c r="I54" s="202" t="s">
        <v>563</v>
      </c>
      <c r="J54" s="105" t="s">
        <v>287</v>
      </c>
      <c r="K54" s="108">
        <f>AVERAGE(I56:J57)</f>
        <v>332.5</v>
      </c>
      <c r="L54" s="21"/>
      <c r="M54" s="202" t="s">
        <v>563</v>
      </c>
      <c r="N54" s="105" t="s">
        <v>287</v>
      </c>
      <c r="O54" s="108">
        <f>AVERAGE(M56:O58)</f>
        <v>504.44444444444446</v>
      </c>
      <c r="P54" s="21"/>
      <c r="Q54" s="21"/>
      <c r="R54" s="202" t="s">
        <v>563</v>
      </c>
      <c r="S54" s="105" t="s">
        <v>287</v>
      </c>
      <c r="T54" s="108">
        <f>AVERAGE(R56:T57)</f>
        <v>408.33333333333331</v>
      </c>
      <c r="U54" s="23"/>
      <c r="V54" s="202" t="s">
        <v>563</v>
      </c>
      <c r="W54" s="105" t="s">
        <v>287</v>
      </c>
      <c r="X54" s="108">
        <f>AVERAGE(V56:X58)</f>
        <v>220</v>
      </c>
      <c r="Y54" s="23"/>
      <c r="Z54" s="23"/>
      <c r="AA54" s="23"/>
      <c r="AB54" s="21"/>
      <c r="AC54" s="21"/>
      <c r="AD54" s="21"/>
      <c r="AE54" s="21"/>
    </row>
    <row r="55" spans="1:31" ht="14.25" customHeight="1">
      <c r="A55" s="112" t="s">
        <v>288</v>
      </c>
      <c r="B55" s="112" t="s">
        <v>558</v>
      </c>
      <c r="C55" s="108"/>
      <c r="D55" s="23"/>
      <c r="E55" s="23"/>
      <c r="F55" s="23"/>
      <c r="G55" s="23"/>
      <c r="H55" s="23"/>
      <c r="I55" s="112" t="s">
        <v>288</v>
      </c>
      <c r="J55" s="112" t="s">
        <v>561</v>
      </c>
      <c r="K55" s="108"/>
      <c r="L55" s="21"/>
      <c r="M55" s="112" t="s">
        <v>288</v>
      </c>
      <c r="N55" s="112" t="s">
        <v>564</v>
      </c>
      <c r="O55" s="108"/>
      <c r="P55" s="21"/>
      <c r="Q55" s="21"/>
      <c r="R55" s="112" t="s">
        <v>288</v>
      </c>
      <c r="S55" s="112" t="s">
        <v>43</v>
      </c>
      <c r="T55" s="108"/>
      <c r="U55" s="23"/>
      <c r="V55" s="112" t="s">
        <v>288</v>
      </c>
      <c r="W55" s="112" t="s">
        <v>566</v>
      </c>
      <c r="X55" s="108"/>
      <c r="Y55" s="23"/>
      <c r="Z55" s="23"/>
      <c r="AA55" s="23"/>
      <c r="AB55" s="21"/>
      <c r="AC55" s="21"/>
      <c r="AD55" s="21"/>
      <c r="AE55" s="21"/>
    </row>
    <row r="56" spans="1:31" ht="14.25" customHeight="1">
      <c r="A56" s="108">
        <v>1100</v>
      </c>
      <c r="B56" s="108">
        <v>750</v>
      </c>
      <c r="C56" s="108">
        <v>570</v>
      </c>
      <c r="D56" s="108">
        <v>530</v>
      </c>
      <c r="E56" s="108">
        <v>940</v>
      </c>
      <c r="F56" s="108">
        <v>390</v>
      </c>
      <c r="G56" s="108">
        <v>370</v>
      </c>
      <c r="H56" s="23"/>
      <c r="I56" s="108">
        <v>210</v>
      </c>
      <c r="J56" s="108">
        <v>330</v>
      </c>
      <c r="K56" s="115"/>
      <c r="L56" s="21"/>
      <c r="M56" s="108">
        <v>470</v>
      </c>
      <c r="N56" s="108">
        <v>560</v>
      </c>
      <c r="O56" s="115">
        <v>510</v>
      </c>
      <c r="P56" s="21"/>
      <c r="Q56" s="21"/>
      <c r="R56" s="108">
        <v>340</v>
      </c>
      <c r="S56" s="108">
        <v>470</v>
      </c>
      <c r="T56" s="115">
        <v>520</v>
      </c>
      <c r="U56" s="23"/>
      <c r="V56" s="108">
        <v>260</v>
      </c>
      <c r="W56" s="108">
        <v>170</v>
      </c>
      <c r="X56" s="115">
        <v>220</v>
      </c>
      <c r="Y56" s="23"/>
      <c r="Z56" s="23"/>
      <c r="AA56" s="23"/>
      <c r="AB56" s="21"/>
      <c r="AC56" s="21"/>
      <c r="AD56" s="21"/>
      <c r="AE56" s="21"/>
    </row>
    <row r="57" spans="1:31" ht="14.25" customHeight="1">
      <c r="A57" s="108">
        <v>790</v>
      </c>
      <c r="B57" s="108">
        <v>430</v>
      </c>
      <c r="C57" s="108">
        <v>410</v>
      </c>
      <c r="D57" s="108">
        <v>500</v>
      </c>
      <c r="E57" s="108">
        <v>450</v>
      </c>
      <c r="F57" s="108">
        <v>480</v>
      </c>
      <c r="G57" s="108">
        <v>500</v>
      </c>
      <c r="H57" s="23"/>
      <c r="I57" s="114">
        <v>390</v>
      </c>
      <c r="J57" s="114">
        <v>400</v>
      </c>
      <c r="K57" s="115"/>
      <c r="L57" s="21"/>
      <c r="M57" s="114">
        <v>600</v>
      </c>
      <c r="N57" s="114">
        <v>450</v>
      </c>
      <c r="O57" s="115">
        <v>460</v>
      </c>
      <c r="P57" s="21"/>
      <c r="Q57" s="21"/>
      <c r="R57" s="114">
        <v>290</v>
      </c>
      <c r="S57" s="114">
        <v>370</v>
      </c>
      <c r="T57" s="115">
        <v>460</v>
      </c>
      <c r="U57" s="23"/>
      <c r="V57" s="114">
        <v>280</v>
      </c>
      <c r="W57" s="114">
        <v>160</v>
      </c>
      <c r="X57" s="115">
        <v>230</v>
      </c>
      <c r="Y57" s="23"/>
      <c r="Z57" s="23"/>
      <c r="AA57" s="23"/>
      <c r="AB57" s="21"/>
      <c r="AC57" s="21"/>
      <c r="AD57" s="21"/>
      <c r="AE57" s="21"/>
    </row>
    <row r="58" spans="1:31" ht="14.25" customHeight="1">
      <c r="A58" s="108">
        <v>680</v>
      </c>
      <c r="B58" s="108">
        <v>510</v>
      </c>
      <c r="C58" s="108">
        <v>560</v>
      </c>
      <c r="D58" s="108">
        <v>580</v>
      </c>
      <c r="E58" s="108">
        <v>620</v>
      </c>
      <c r="F58" s="108">
        <v>600</v>
      </c>
      <c r="G58" s="108">
        <v>590</v>
      </c>
      <c r="H58" s="23"/>
      <c r="I58" s="23"/>
      <c r="J58" s="21"/>
      <c r="K58" s="21"/>
      <c r="L58" s="21"/>
      <c r="M58" s="114">
        <v>530</v>
      </c>
      <c r="N58" s="114">
        <v>670</v>
      </c>
      <c r="O58" s="114">
        <v>290</v>
      </c>
      <c r="P58" s="21"/>
      <c r="Q58" s="21"/>
      <c r="R58" s="114"/>
      <c r="S58" s="114"/>
      <c r="T58" s="114"/>
      <c r="U58" s="23"/>
      <c r="V58" s="114"/>
      <c r="W58" s="114"/>
      <c r="X58" s="114"/>
      <c r="Y58" s="23"/>
      <c r="Z58" s="23"/>
      <c r="AA58" s="23"/>
      <c r="AB58" s="21"/>
      <c r="AC58" s="21"/>
      <c r="AD58" s="21"/>
      <c r="AE58" s="21"/>
    </row>
    <row r="59" spans="1:31" ht="14.25" customHeight="1">
      <c r="A59" s="108">
        <v>660</v>
      </c>
      <c r="B59" s="108"/>
      <c r="C59" s="108"/>
      <c r="D59" s="108">
        <v>640</v>
      </c>
      <c r="E59" s="108">
        <v>600</v>
      </c>
      <c r="F59" s="108">
        <v>420</v>
      </c>
      <c r="G59" s="108">
        <v>530</v>
      </c>
      <c r="H59" s="21"/>
      <c r="I59" s="21"/>
      <c r="J59" s="21"/>
      <c r="K59" s="21"/>
      <c r="L59" s="21"/>
      <c r="M59" s="21"/>
      <c r="N59" s="21"/>
      <c r="O59" s="21"/>
      <c r="P59" s="23"/>
      <c r="Q59" s="23"/>
      <c r="R59" s="23"/>
      <c r="S59" s="23"/>
      <c r="T59" s="21"/>
      <c r="U59" s="23"/>
      <c r="V59" s="23"/>
      <c r="W59" s="23"/>
      <c r="X59" s="21"/>
      <c r="Y59" s="21"/>
      <c r="Z59" s="21"/>
      <c r="AA59" s="21"/>
    </row>
    <row r="60" spans="1:31" ht="14.25" customHeight="1">
      <c r="A60" s="108">
        <v>530</v>
      </c>
      <c r="B60" s="108">
        <v>400</v>
      </c>
      <c r="C60" s="108">
        <v>560</v>
      </c>
      <c r="D60" s="108">
        <v>500</v>
      </c>
      <c r="E60" s="108">
        <v>550</v>
      </c>
      <c r="F60" s="108">
        <v>400</v>
      </c>
      <c r="G60" s="108"/>
      <c r="H60" s="21"/>
      <c r="I60" s="21"/>
      <c r="J60" s="21"/>
      <c r="K60" s="21"/>
      <c r="L60" s="21"/>
      <c r="M60" s="21"/>
      <c r="N60" s="21"/>
      <c r="O60" s="21"/>
      <c r="P60" s="23"/>
      <c r="Q60" s="23"/>
      <c r="R60" s="23"/>
      <c r="S60" s="23"/>
      <c r="T60" s="21"/>
      <c r="U60" s="23"/>
      <c r="V60" s="23"/>
      <c r="W60" s="23"/>
      <c r="X60" s="21"/>
      <c r="Y60" s="21"/>
      <c r="Z60" s="21"/>
      <c r="AA60" s="21"/>
    </row>
    <row r="61" spans="1:31" ht="14.25" customHeight="1">
      <c r="A61" s="108"/>
      <c r="B61" s="108"/>
      <c r="C61" s="108"/>
      <c r="D61" s="108"/>
      <c r="E61" s="108"/>
      <c r="F61" s="108"/>
      <c r="G61" s="108"/>
      <c r="H61" s="21"/>
      <c r="I61" s="21"/>
      <c r="J61" s="21"/>
      <c r="K61" s="21"/>
      <c r="L61" s="21"/>
      <c r="M61" s="21"/>
      <c r="N61" s="21"/>
      <c r="O61" s="21"/>
      <c r="P61" s="23"/>
      <c r="Q61" s="23"/>
      <c r="R61" s="23"/>
      <c r="S61" s="23"/>
      <c r="T61" s="21"/>
      <c r="U61" s="23"/>
      <c r="V61" s="23"/>
      <c r="W61" s="23"/>
      <c r="X61" s="21"/>
      <c r="Y61" s="21"/>
      <c r="Z61" s="21"/>
      <c r="AA61" s="21"/>
    </row>
    <row r="62" spans="1:31" ht="14.25" customHeight="1">
      <c r="A62" s="23"/>
      <c r="B62" s="23"/>
      <c r="C62" s="23"/>
      <c r="D62" s="23"/>
      <c r="E62" s="23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3"/>
      <c r="Q62" s="23"/>
      <c r="R62" s="23"/>
      <c r="S62" s="23"/>
      <c r="T62" s="21"/>
      <c r="U62" s="23"/>
      <c r="V62" s="23"/>
      <c r="W62" s="23"/>
      <c r="X62" s="21"/>
      <c r="Y62" s="21"/>
      <c r="Z62" s="21"/>
      <c r="AA62" s="21"/>
    </row>
    <row r="63" spans="1:31" ht="14.25" customHeight="1">
      <c r="A63" s="23"/>
      <c r="B63" s="23"/>
      <c r="C63" s="23"/>
      <c r="D63" s="23"/>
      <c r="E63" s="23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3"/>
      <c r="Q63" s="23"/>
      <c r="R63" s="23"/>
      <c r="S63" s="23"/>
      <c r="T63" s="21"/>
      <c r="U63" s="23"/>
      <c r="V63" s="23"/>
      <c r="W63" s="23"/>
      <c r="X63" s="21"/>
      <c r="Y63" s="21"/>
      <c r="Z63" s="21"/>
      <c r="AA63" s="21"/>
    </row>
    <row r="64" spans="1:31" ht="14.25" customHeight="1">
      <c r="A64" s="202" t="s">
        <v>563</v>
      </c>
      <c r="B64" s="105" t="s">
        <v>287</v>
      </c>
      <c r="C64" s="108">
        <f>AVERAGE(A66:C68)</f>
        <v>333.75</v>
      </c>
      <c r="D64" s="23"/>
      <c r="E64" s="23"/>
      <c r="F64" s="202" t="s">
        <v>563</v>
      </c>
      <c r="G64" s="105" t="s">
        <v>287</v>
      </c>
      <c r="H64" s="108">
        <f>AVERAGE(F66:I69)</f>
        <v>430.625</v>
      </c>
      <c r="I64" s="21"/>
      <c r="J64" s="21"/>
      <c r="K64" s="202" t="s">
        <v>563</v>
      </c>
      <c r="L64" s="105" t="s">
        <v>287</v>
      </c>
      <c r="M64" s="108">
        <f>AVERAGE(K66:M67)</f>
        <v>273.33333333333331</v>
      </c>
      <c r="N64" s="21"/>
      <c r="O64" s="21"/>
      <c r="P64" s="202" t="s">
        <v>563</v>
      </c>
      <c r="Q64" s="105" t="s">
        <v>287</v>
      </c>
      <c r="R64" s="108">
        <f>AVERAGE(P66:R67)</f>
        <v>164</v>
      </c>
      <c r="S64" s="23"/>
      <c r="T64" s="21"/>
      <c r="U64" s="202" t="s">
        <v>563</v>
      </c>
      <c r="V64" s="105" t="s">
        <v>287</v>
      </c>
      <c r="W64" s="108">
        <f>AVERAGE(U66:W67)</f>
        <v>170</v>
      </c>
      <c r="X64" s="21"/>
      <c r="Y64" s="202" t="s">
        <v>563</v>
      </c>
      <c r="Z64" s="105" t="s">
        <v>287</v>
      </c>
      <c r="AA64" s="108">
        <f>AVERAGE(Y66:AA67)</f>
        <v>400</v>
      </c>
    </row>
    <row r="65" spans="1:27" ht="14.25" customHeight="1">
      <c r="A65" s="112" t="s">
        <v>288</v>
      </c>
      <c r="B65" s="112" t="s">
        <v>569</v>
      </c>
      <c r="C65" s="108"/>
      <c r="D65" s="23"/>
      <c r="E65" s="23"/>
      <c r="F65" s="112" t="s">
        <v>288</v>
      </c>
      <c r="G65" s="112" t="s">
        <v>571</v>
      </c>
      <c r="H65" s="108"/>
      <c r="I65" s="21"/>
      <c r="J65" s="21"/>
      <c r="K65" s="112" t="s">
        <v>288</v>
      </c>
      <c r="L65" s="112" t="s">
        <v>224</v>
      </c>
      <c r="M65" s="108"/>
      <c r="N65" s="21"/>
      <c r="O65" s="21"/>
      <c r="P65" s="112" t="s">
        <v>288</v>
      </c>
      <c r="Q65" s="112" t="s">
        <v>575</v>
      </c>
      <c r="R65" s="108"/>
      <c r="S65" s="23"/>
      <c r="T65" s="21"/>
      <c r="U65" s="112" t="s">
        <v>288</v>
      </c>
      <c r="V65" s="112" t="s">
        <v>577</v>
      </c>
      <c r="W65" s="108"/>
      <c r="X65" s="21"/>
      <c r="Y65" s="112" t="s">
        <v>288</v>
      </c>
      <c r="Z65" s="112" t="s">
        <v>118</v>
      </c>
      <c r="AA65" s="108"/>
    </row>
    <row r="66" spans="1:27" ht="14.25" customHeight="1">
      <c r="A66" s="108">
        <v>290</v>
      </c>
      <c r="B66" s="108">
        <v>470</v>
      </c>
      <c r="C66" s="115">
        <v>320</v>
      </c>
      <c r="D66" s="23"/>
      <c r="E66" s="23"/>
      <c r="F66" s="112">
        <v>600</v>
      </c>
      <c r="G66" s="112">
        <v>320</v>
      </c>
      <c r="H66" s="112">
        <v>540</v>
      </c>
      <c r="I66" s="112">
        <v>430</v>
      </c>
      <c r="J66" s="21"/>
      <c r="K66" s="108">
        <v>100</v>
      </c>
      <c r="L66" s="108">
        <v>240</v>
      </c>
      <c r="M66" s="115">
        <v>500</v>
      </c>
      <c r="N66" s="21"/>
      <c r="O66" s="21"/>
      <c r="P66" s="108">
        <v>130</v>
      </c>
      <c r="Q66" s="108">
        <v>170</v>
      </c>
      <c r="R66" s="115">
        <v>130</v>
      </c>
      <c r="S66" s="23"/>
      <c r="T66" s="21"/>
      <c r="U66" s="108">
        <v>160</v>
      </c>
      <c r="V66" s="108">
        <v>210</v>
      </c>
      <c r="W66" s="115"/>
      <c r="X66" s="21"/>
      <c r="Y66" s="108">
        <v>390</v>
      </c>
      <c r="Z66" s="108">
        <v>530</v>
      </c>
      <c r="AA66" s="115"/>
    </row>
    <row r="67" spans="1:27" ht="14.25" customHeight="1">
      <c r="A67" s="114">
        <v>260</v>
      </c>
      <c r="B67" s="114">
        <v>250</v>
      </c>
      <c r="C67" s="115">
        <v>530</v>
      </c>
      <c r="D67" s="23"/>
      <c r="E67" s="23"/>
      <c r="F67" s="112">
        <v>520</v>
      </c>
      <c r="G67" s="112">
        <v>350</v>
      </c>
      <c r="H67" s="112">
        <v>600</v>
      </c>
      <c r="I67" s="112">
        <v>380</v>
      </c>
      <c r="J67" s="21"/>
      <c r="K67" s="114">
        <v>130</v>
      </c>
      <c r="L67" s="114">
        <v>230</v>
      </c>
      <c r="M67" s="115">
        <v>440</v>
      </c>
      <c r="N67" s="21"/>
      <c r="O67" s="21"/>
      <c r="P67" s="114">
        <v>190</v>
      </c>
      <c r="Q67" s="114">
        <v>200</v>
      </c>
      <c r="R67" s="115"/>
      <c r="S67" s="23"/>
      <c r="T67" s="21"/>
      <c r="U67" s="114">
        <v>140</v>
      </c>
      <c r="V67" s="114">
        <v>170</v>
      </c>
      <c r="W67" s="115"/>
      <c r="X67" s="21"/>
      <c r="Y67" s="114">
        <v>430</v>
      </c>
      <c r="Z67" s="114">
        <v>250</v>
      </c>
      <c r="AA67" s="115"/>
    </row>
    <row r="68" spans="1:27" ht="14.25" customHeight="1">
      <c r="A68" s="114">
        <v>340</v>
      </c>
      <c r="B68" s="114">
        <v>210</v>
      </c>
      <c r="C68" s="114"/>
      <c r="D68" s="23"/>
      <c r="E68" s="23"/>
      <c r="F68" s="112">
        <v>360</v>
      </c>
      <c r="G68" s="112">
        <v>280</v>
      </c>
      <c r="H68" s="112">
        <v>390</v>
      </c>
      <c r="I68" s="112">
        <v>310</v>
      </c>
      <c r="J68" s="21"/>
      <c r="K68" s="114"/>
      <c r="L68" s="114"/>
      <c r="M68" s="114"/>
      <c r="N68" s="21"/>
      <c r="O68" s="21"/>
      <c r="P68" s="114"/>
      <c r="Q68" s="114"/>
      <c r="R68" s="114"/>
      <c r="S68" s="23"/>
      <c r="T68" s="21"/>
      <c r="U68" s="114"/>
      <c r="V68" s="114"/>
      <c r="W68" s="114"/>
      <c r="X68" s="21"/>
      <c r="Y68" s="114"/>
      <c r="Z68" s="114"/>
      <c r="AA68" s="114"/>
    </row>
    <row r="69" spans="1:27" ht="14.25" customHeight="1">
      <c r="A69" s="23"/>
      <c r="B69" s="23"/>
      <c r="C69" s="23"/>
      <c r="D69" s="23"/>
      <c r="E69" s="23"/>
      <c r="F69" s="112">
        <v>400</v>
      </c>
      <c r="G69" s="112">
        <v>300</v>
      </c>
      <c r="H69" s="112">
        <v>490</v>
      </c>
      <c r="I69" s="112">
        <v>620</v>
      </c>
      <c r="J69" s="21"/>
      <c r="K69" s="21"/>
      <c r="L69" s="21"/>
      <c r="M69" s="21"/>
      <c r="N69" s="21"/>
      <c r="O69" s="21"/>
      <c r="P69" s="23"/>
      <c r="Q69" s="23"/>
      <c r="R69" s="23"/>
      <c r="S69" s="23"/>
      <c r="T69" s="21"/>
      <c r="U69" s="23"/>
      <c r="V69" s="23"/>
      <c r="W69" s="23"/>
      <c r="X69" s="21"/>
      <c r="Y69" s="21"/>
      <c r="Z69" s="21"/>
      <c r="AA69" s="21"/>
    </row>
    <row r="70" spans="1:27" ht="14.25" customHeight="1">
      <c r="A70" s="23"/>
      <c r="B70" s="23"/>
      <c r="C70" s="23"/>
      <c r="D70" s="23"/>
      <c r="E70" s="23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3"/>
      <c r="Q70" s="23"/>
      <c r="R70" s="23"/>
      <c r="S70" s="23"/>
      <c r="T70" s="21"/>
      <c r="U70" s="23"/>
      <c r="V70" s="23"/>
      <c r="W70" s="23"/>
      <c r="X70" s="21"/>
      <c r="Y70" s="21"/>
      <c r="Z70" s="21"/>
      <c r="AA70" s="21"/>
    </row>
    <row r="71" spans="1:27" ht="14.25" customHeight="1">
      <c r="A71" s="23"/>
      <c r="B71" s="23"/>
      <c r="C71" s="23"/>
      <c r="D71" s="23"/>
      <c r="E71" s="23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3"/>
      <c r="Q71" s="23"/>
      <c r="R71" s="23"/>
      <c r="S71" s="23"/>
      <c r="T71" s="21"/>
      <c r="U71" s="23"/>
      <c r="V71" s="23"/>
      <c r="W71" s="23"/>
      <c r="X71" s="21"/>
      <c r="Y71" s="21"/>
      <c r="Z71" s="21"/>
      <c r="AA71" s="21"/>
    </row>
    <row r="72" spans="1:27" ht="14.25" customHeight="1">
      <c r="A72" s="202" t="s">
        <v>563</v>
      </c>
      <c r="B72" s="105" t="s">
        <v>287</v>
      </c>
      <c r="C72" s="108">
        <f>AVERAGE(A74:C75)</f>
        <v>430</v>
      </c>
      <c r="D72" s="23"/>
      <c r="E72" s="202" t="s">
        <v>563</v>
      </c>
      <c r="F72" s="105" t="s">
        <v>287</v>
      </c>
      <c r="G72" s="108">
        <f>AVERAGE(E74:G75)</f>
        <v>251.66666666666666</v>
      </c>
      <c r="H72" s="21"/>
      <c r="I72" s="202" t="s">
        <v>563</v>
      </c>
      <c r="J72" s="105" t="s">
        <v>287</v>
      </c>
      <c r="K72" s="108">
        <f>AVERAGE(I74:K75)</f>
        <v>251.66666666666666</v>
      </c>
      <c r="L72" s="21"/>
      <c r="M72" s="202" t="s">
        <v>563</v>
      </c>
      <c r="N72" s="105" t="s">
        <v>287</v>
      </c>
      <c r="O72" s="108">
        <f>AVERAGE(M74:O75)</f>
        <v>305</v>
      </c>
      <c r="P72" s="23"/>
      <c r="Q72" s="202" t="s">
        <v>563</v>
      </c>
      <c r="R72" s="105" t="s">
        <v>287</v>
      </c>
      <c r="S72" s="108">
        <f>AVERAGE(Q74:V78)</f>
        <v>288.46153846153845</v>
      </c>
      <c r="T72" s="23"/>
      <c r="U72" s="23"/>
      <c r="V72" s="23"/>
      <c r="W72" s="23"/>
      <c r="X72" s="21"/>
      <c r="Y72" s="21"/>
      <c r="Z72" s="21"/>
      <c r="AA72" s="21"/>
    </row>
    <row r="73" spans="1:27" ht="14.25" customHeight="1">
      <c r="A73" s="112" t="s">
        <v>288</v>
      </c>
      <c r="B73" s="112" t="s">
        <v>119</v>
      </c>
      <c r="C73" s="108"/>
      <c r="D73" s="23"/>
      <c r="E73" s="112" t="s">
        <v>288</v>
      </c>
      <c r="F73" s="112" t="s">
        <v>578</v>
      </c>
      <c r="G73" s="108"/>
      <c r="H73" s="21"/>
      <c r="I73" s="112" t="s">
        <v>288</v>
      </c>
      <c r="J73" s="112" t="s">
        <v>580</v>
      </c>
      <c r="K73" s="108"/>
      <c r="L73" s="21"/>
      <c r="M73" s="112" t="s">
        <v>288</v>
      </c>
      <c r="N73" s="112" t="s">
        <v>318</v>
      </c>
      <c r="O73" s="108"/>
      <c r="P73" s="23"/>
      <c r="Q73" s="112" t="s">
        <v>288</v>
      </c>
      <c r="R73" s="112" t="s">
        <v>53</v>
      </c>
      <c r="S73" s="108"/>
      <c r="T73" s="23"/>
      <c r="U73" s="23"/>
      <c r="V73" s="23"/>
      <c r="W73" s="23"/>
      <c r="X73" s="21"/>
      <c r="Y73" s="21"/>
      <c r="Z73" s="21"/>
      <c r="AA73" s="21"/>
    </row>
    <row r="74" spans="1:27" ht="14.25" customHeight="1">
      <c r="A74" s="108">
        <v>420</v>
      </c>
      <c r="B74" s="108">
        <v>400</v>
      </c>
      <c r="C74" s="115">
        <v>400</v>
      </c>
      <c r="D74" s="23"/>
      <c r="E74" s="108">
        <v>410</v>
      </c>
      <c r="F74" s="108">
        <v>400</v>
      </c>
      <c r="G74" s="115">
        <v>190</v>
      </c>
      <c r="H74" s="21"/>
      <c r="I74" s="108">
        <v>410</v>
      </c>
      <c r="J74" s="108">
        <v>400</v>
      </c>
      <c r="K74" s="115">
        <v>190</v>
      </c>
      <c r="L74" s="21"/>
      <c r="M74" s="108">
        <v>240</v>
      </c>
      <c r="N74" s="108">
        <v>360</v>
      </c>
      <c r="O74" s="115">
        <v>420</v>
      </c>
      <c r="P74" s="23"/>
      <c r="Q74" s="108">
        <v>570</v>
      </c>
      <c r="R74" s="108">
        <v>400</v>
      </c>
      <c r="S74" s="108">
        <v>480</v>
      </c>
      <c r="T74" s="108">
        <v>430</v>
      </c>
      <c r="U74" s="108">
        <v>380</v>
      </c>
      <c r="V74" s="108">
        <v>420</v>
      </c>
      <c r="W74" s="108"/>
      <c r="X74" s="21"/>
      <c r="Y74" s="21"/>
      <c r="Z74" s="21"/>
      <c r="AA74" s="21"/>
    </row>
    <row r="75" spans="1:27" ht="14.25" customHeight="1">
      <c r="A75" s="114">
        <v>490</v>
      </c>
      <c r="B75" s="114">
        <v>250</v>
      </c>
      <c r="C75" s="115">
        <v>620</v>
      </c>
      <c r="D75" s="23"/>
      <c r="E75" s="114">
        <v>160</v>
      </c>
      <c r="F75" s="114">
        <v>220</v>
      </c>
      <c r="G75" s="115">
        <v>130</v>
      </c>
      <c r="H75" s="21"/>
      <c r="I75" s="114">
        <v>160</v>
      </c>
      <c r="J75" s="114">
        <v>220</v>
      </c>
      <c r="K75" s="115">
        <v>130</v>
      </c>
      <c r="L75" s="21"/>
      <c r="M75" s="114">
        <v>200</v>
      </c>
      <c r="N75" s="114"/>
      <c r="O75" s="115"/>
      <c r="P75" s="23"/>
      <c r="Q75" s="108">
        <v>580</v>
      </c>
      <c r="R75" s="108">
        <v>130</v>
      </c>
      <c r="S75" s="108">
        <v>150</v>
      </c>
      <c r="T75" s="108">
        <v>170</v>
      </c>
      <c r="U75" s="108">
        <v>130</v>
      </c>
      <c r="V75" s="108">
        <v>245</v>
      </c>
      <c r="W75" s="108"/>
      <c r="X75" s="21"/>
      <c r="Y75" s="21"/>
      <c r="Z75" s="21"/>
      <c r="AA75" s="21"/>
    </row>
    <row r="76" spans="1:27" ht="14.25" customHeight="1">
      <c r="A76" s="114">
        <v>400</v>
      </c>
      <c r="B76" s="114">
        <v>520</v>
      </c>
      <c r="C76" s="114"/>
      <c r="D76" s="23"/>
      <c r="E76" s="114"/>
      <c r="F76" s="114"/>
      <c r="G76" s="114"/>
      <c r="H76" s="21"/>
      <c r="I76" s="114"/>
      <c r="J76" s="114"/>
      <c r="K76" s="114"/>
      <c r="L76" s="21"/>
      <c r="M76" s="21"/>
      <c r="N76" s="21"/>
      <c r="O76" s="21"/>
      <c r="P76" s="23"/>
      <c r="Q76" s="108">
        <v>110</v>
      </c>
      <c r="R76" s="108">
        <v>110</v>
      </c>
      <c r="S76" s="108">
        <v>140</v>
      </c>
      <c r="T76" s="108">
        <v>450</v>
      </c>
      <c r="U76" s="108">
        <v>430</v>
      </c>
      <c r="V76" s="108">
        <v>480</v>
      </c>
      <c r="W76" s="108"/>
      <c r="X76" s="21"/>
      <c r="Y76" s="21"/>
      <c r="Z76" s="21"/>
      <c r="AA76" s="21"/>
    </row>
    <row r="77" spans="1:27" ht="14.25" customHeight="1">
      <c r="A77" s="23"/>
      <c r="B77" s="23"/>
      <c r="C77" s="23"/>
      <c r="D77" s="23"/>
      <c r="E77" s="23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3"/>
      <c r="Q77" s="108">
        <v>90</v>
      </c>
      <c r="R77" s="108">
        <v>360</v>
      </c>
      <c r="S77" s="108">
        <v>420</v>
      </c>
      <c r="T77" s="108">
        <v>270</v>
      </c>
      <c r="U77" s="108">
        <v>240</v>
      </c>
      <c r="V77" s="108"/>
      <c r="W77" s="108"/>
      <c r="X77" s="21"/>
      <c r="Y77" s="21"/>
      <c r="Z77" s="21"/>
      <c r="AA77" s="21"/>
    </row>
    <row r="78" spans="1:27" ht="14.25" customHeight="1">
      <c r="A78" s="23"/>
      <c r="B78" s="23"/>
      <c r="C78" s="23"/>
      <c r="D78" s="23"/>
      <c r="E78" s="23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3"/>
      <c r="Q78" s="108">
        <v>105</v>
      </c>
      <c r="R78" s="108">
        <v>100</v>
      </c>
      <c r="S78" s="108">
        <v>110</v>
      </c>
      <c r="T78" s="108"/>
      <c r="U78" s="108"/>
      <c r="V78" s="108"/>
      <c r="W78" s="108"/>
      <c r="X78" s="21"/>
      <c r="Y78" s="21"/>
      <c r="Z78" s="21"/>
      <c r="AA78" s="21"/>
    </row>
    <row r="79" spans="1:27" ht="14.25" customHeight="1">
      <c r="A79" s="23"/>
      <c r="B79" s="23"/>
      <c r="C79" s="23"/>
      <c r="D79" s="23"/>
      <c r="E79" s="23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3"/>
      <c r="Q79" s="108"/>
      <c r="R79" s="108"/>
      <c r="S79" s="108"/>
      <c r="T79" s="108"/>
      <c r="U79" s="108"/>
      <c r="V79" s="108"/>
      <c r="W79" s="108"/>
      <c r="X79" s="21"/>
      <c r="Y79" s="21"/>
      <c r="Z79" s="21"/>
      <c r="AA79" s="21"/>
    </row>
    <row r="80" spans="1:27" ht="14.25" customHeight="1">
      <c r="A80" s="23"/>
      <c r="B80" s="23"/>
      <c r="C80" s="23"/>
      <c r="D80" s="23"/>
      <c r="E80" s="23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3"/>
      <c r="Q80" s="23"/>
      <c r="R80" s="23"/>
      <c r="S80" s="23"/>
      <c r="T80" s="21"/>
      <c r="U80" s="23"/>
      <c r="V80" s="23"/>
      <c r="W80" s="23"/>
      <c r="X80" s="21"/>
      <c r="Y80" s="21"/>
      <c r="Z80" s="21"/>
      <c r="AA80" s="21"/>
    </row>
    <row r="81" spans="1:27" ht="14.25" customHeight="1">
      <c r="A81" s="202" t="s">
        <v>563</v>
      </c>
      <c r="B81" s="105" t="s">
        <v>287</v>
      </c>
      <c r="C81" s="108">
        <f>AVERAGE(A83:C84)</f>
        <v>398</v>
      </c>
      <c r="D81" s="23"/>
      <c r="E81" s="23"/>
      <c r="F81" s="202" t="s">
        <v>563</v>
      </c>
      <c r="G81" s="105" t="s">
        <v>287</v>
      </c>
      <c r="H81" s="108">
        <f>AVERAGE(F83:H84)</f>
        <v>777.5</v>
      </c>
      <c r="I81" s="21"/>
      <c r="J81" s="202" t="s">
        <v>563</v>
      </c>
      <c r="K81" s="105" t="s">
        <v>287</v>
      </c>
      <c r="L81" s="108">
        <f>AVERAGE(J83:L84)</f>
        <v>231.16666666666666</v>
      </c>
      <c r="M81" s="21"/>
      <c r="N81" s="202" t="s">
        <v>563</v>
      </c>
      <c r="O81" s="105" t="s">
        <v>287</v>
      </c>
      <c r="P81" s="108">
        <f>AVERAGE(N83:P84)</f>
        <v>392.5</v>
      </c>
      <c r="Q81" s="23"/>
      <c r="R81" s="23"/>
      <c r="S81" s="23"/>
      <c r="T81" s="21"/>
      <c r="U81" s="23"/>
      <c r="V81" s="23"/>
      <c r="W81" s="23"/>
      <c r="X81" s="21"/>
      <c r="Y81" s="21"/>
      <c r="Z81" s="21"/>
      <c r="AA81" s="21"/>
    </row>
    <row r="82" spans="1:27" ht="14.25" customHeight="1">
      <c r="A82" s="112" t="s">
        <v>288</v>
      </c>
      <c r="B82" s="112" t="s">
        <v>578</v>
      </c>
      <c r="C82" s="108"/>
      <c r="D82" s="23"/>
      <c r="E82" s="23"/>
      <c r="F82" s="112" t="s">
        <v>288</v>
      </c>
      <c r="G82" s="112" t="s">
        <v>130</v>
      </c>
      <c r="H82" s="108"/>
      <c r="I82" s="21"/>
      <c r="J82" s="112" t="s">
        <v>288</v>
      </c>
      <c r="K82" s="112" t="s">
        <v>580</v>
      </c>
      <c r="L82" s="108"/>
      <c r="M82" s="21"/>
      <c r="N82" s="112" t="s">
        <v>288</v>
      </c>
      <c r="O82" s="112" t="s">
        <v>229</v>
      </c>
      <c r="P82" s="108"/>
      <c r="Q82" s="23"/>
      <c r="R82" s="23"/>
      <c r="S82" s="23"/>
      <c r="T82" s="21"/>
      <c r="U82" s="23"/>
      <c r="V82" s="23"/>
      <c r="W82" s="23"/>
      <c r="X82" s="21"/>
      <c r="Y82" s="21"/>
      <c r="Z82" s="21"/>
      <c r="AA82" s="21"/>
    </row>
    <row r="83" spans="1:27" ht="14.25" customHeight="1">
      <c r="A83" s="108">
        <v>200</v>
      </c>
      <c r="B83" s="108"/>
      <c r="C83" s="115">
        <v>180</v>
      </c>
      <c r="D83" s="23"/>
      <c r="E83" s="23"/>
      <c r="F83" s="108">
        <v>1150</v>
      </c>
      <c r="G83" s="108">
        <v>1000</v>
      </c>
      <c r="H83" s="115"/>
      <c r="I83" s="21"/>
      <c r="J83" s="108">
        <v>170</v>
      </c>
      <c r="K83" s="108">
        <v>480</v>
      </c>
      <c r="L83" s="115">
        <v>150</v>
      </c>
      <c r="M83" s="21"/>
      <c r="N83" s="108">
        <v>200</v>
      </c>
      <c r="O83" s="108">
        <v>410</v>
      </c>
      <c r="P83" s="115"/>
      <c r="Q83" s="23"/>
      <c r="R83" s="23"/>
      <c r="S83" s="23"/>
      <c r="T83" s="21"/>
      <c r="U83" s="23"/>
      <c r="V83" s="23"/>
      <c r="W83" s="23"/>
      <c r="X83" s="21"/>
      <c r="Y83" s="21"/>
      <c r="Z83" s="21"/>
      <c r="AA83" s="21"/>
    </row>
    <row r="84" spans="1:27" ht="14.25" customHeight="1">
      <c r="A84" s="114">
        <v>160</v>
      </c>
      <c r="B84" s="114">
        <v>450</v>
      </c>
      <c r="C84" s="115">
        <v>1000</v>
      </c>
      <c r="D84" s="23"/>
      <c r="E84" s="23"/>
      <c r="F84" s="114">
        <v>400</v>
      </c>
      <c r="G84" s="114">
        <v>560</v>
      </c>
      <c r="H84" s="115"/>
      <c r="I84" s="21"/>
      <c r="J84" s="114">
        <v>167</v>
      </c>
      <c r="K84" s="114">
        <v>200</v>
      </c>
      <c r="L84" s="115">
        <v>220</v>
      </c>
      <c r="M84" s="21"/>
      <c r="N84" s="114">
        <v>460</v>
      </c>
      <c r="O84" s="114">
        <v>500</v>
      </c>
      <c r="P84" s="115"/>
      <c r="Q84" s="23"/>
      <c r="R84" s="23"/>
      <c r="S84" s="23"/>
      <c r="T84" s="21"/>
      <c r="U84" s="23"/>
      <c r="V84" s="23"/>
      <c r="W84" s="23"/>
      <c r="X84" s="21"/>
      <c r="Y84" s="21"/>
      <c r="Z84" s="21"/>
      <c r="AA84" s="21"/>
    </row>
    <row r="85" spans="1:27" ht="14.25" customHeight="1">
      <c r="A85" s="114"/>
      <c r="B85" s="114"/>
      <c r="C85" s="114"/>
      <c r="D85" s="23"/>
      <c r="E85" s="23"/>
      <c r="F85" s="114"/>
      <c r="G85" s="114"/>
      <c r="H85" s="114"/>
      <c r="I85" s="21"/>
      <c r="J85" s="21"/>
      <c r="K85" s="21"/>
      <c r="L85" s="21"/>
      <c r="M85" s="21"/>
      <c r="N85" s="21"/>
      <c r="O85" s="21"/>
      <c r="P85" s="23"/>
      <c r="Q85" s="23"/>
      <c r="R85" s="23"/>
      <c r="S85" s="23"/>
      <c r="T85" s="21"/>
      <c r="U85" s="23"/>
      <c r="V85" s="23"/>
      <c r="W85" s="23"/>
      <c r="X85" s="21"/>
      <c r="Y85" s="21"/>
      <c r="Z85" s="21"/>
      <c r="AA85" s="21"/>
    </row>
    <row r="86" spans="1:27" ht="14.25" customHeight="1">
      <c r="A86" s="23"/>
      <c r="B86" s="23"/>
      <c r="C86" s="23"/>
      <c r="D86" s="23"/>
      <c r="E86" s="23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3"/>
      <c r="Q86" s="23"/>
      <c r="R86" s="23"/>
      <c r="S86" s="23"/>
      <c r="T86" s="21"/>
      <c r="U86" s="23"/>
      <c r="V86" s="23"/>
      <c r="W86" s="23"/>
      <c r="X86" s="21"/>
      <c r="Y86" s="21"/>
      <c r="Z86" s="21"/>
      <c r="AA86" s="21"/>
    </row>
    <row r="87" spans="1:27" ht="14.25" customHeight="1">
      <c r="A87" s="23"/>
      <c r="B87" s="23"/>
      <c r="C87" s="23"/>
      <c r="D87" s="23"/>
      <c r="E87" s="23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3"/>
      <c r="Q87" s="23"/>
      <c r="R87" s="23"/>
      <c r="S87" s="23"/>
      <c r="T87" s="21"/>
      <c r="U87" s="23"/>
      <c r="V87" s="23"/>
      <c r="W87" s="23"/>
      <c r="X87" s="21"/>
      <c r="Y87" s="21"/>
      <c r="Z87" s="21"/>
      <c r="AA87" s="21"/>
    </row>
    <row r="88" spans="1:27" ht="14.25" customHeight="1">
      <c r="A88" s="23"/>
      <c r="B88" s="23"/>
      <c r="C88" s="23"/>
      <c r="D88" s="23"/>
      <c r="E88" s="23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3"/>
      <c r="Q88" s="23"/>
      <c r="R88" s="23"/>
      <c r="S88" s="23"/>
      <c r="T88" s="21"/>
      <c r="U88" s="23"/>
      <c r="V88" s="23"/>
      <c r="W88" s="23"/>
      <c r="X88" s="21"/>
      <c r="Y88" s="21"/>
      <c r="Z88" s="21"/>
      <c r="AA88" s="21"/>
    </row>
    <row r="89" spans="1:27" ht="14.25" customHeight="1">
      <c r="A89" s="23"/>
      <c r="B89" s="23"/>
      <c r="C89" s="23"/>
      <c r="D89" s="23"/>
      <c r="E89" s="23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3"/>
      <c r="Q89" s="23"/>
      <c r="R89" s="23"/>
      <c r="S89" s="23"/>
      <c r="T89" s="21"/>
      <c r="U89" s="23"/>
      <c r="V89" s="23"/>
      <c r="W89" s="23"/>
      <c r="X89" s="21"/>
      <c r="Y89" s="21"/>
      <c r="Z89" s="21"/>
      <c r="AA89" s="21"/>
    </row>
    <row r="90" spans="1:27" ht="14.25" customHeight="1">
      <c r="A90" s="23"/>
      <c r="B90" s="23"/>
      <c r="C90" s="23"/>
      <c r="D90" s="23"/>
      <c r="E90" s="23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3"/>
      <c r="Q90" s="23"/>
      <c r="R90" s="23"/>
      <c r="S90" s="23"/>
      <c r="T90" s="21"/>
      <c r="U90" s="23"/>
      <c r="V90" s="23"/>
      <c r="W90" s="23"/>
      <c r="X90" s="21"/>
      <c r="Y90" s="21"/>
      <c r="Z90" s="21"/>
      <c r="AA90" s="21"/>
    </row>
    <row r="91" spans="1:27" ht="14.25" customHeight="1">
      <c r="A91" s="104" t="s">
        <v>286</v>
      </c>
      <c r="B91" s="105" t="s">
        <v>287</v>
      </c>
      <c r="C91" s="106">
        <f>AVERAGE(A93:C95)</f>
        <v>355.55555555555554</v>
      </c>
      <c r="D91" s="107"/>
      <c r="E91" s="104" t="s">
        <v>286</v>
      </c>
      <c r="F91" s="105" t="s">
        <v>287</v>
      </c>
      <c r="G91" s="108">
        <f>AVERAGE(E93:F94)</f>
        <v>345</v>
      </c>
      <c r="H91" s="109"/>
      <c r="I91" s="104" t="s">
        <v>286</v>
      </c>
      <c r="J91" s="105" t="s">
        <v>287</v>
      </c>
      <c r="K91" s="108">
        <f>AVERAGE(I93:K94)</f>
        <v>464</v>
      </c>
      <c r="L91" s="110"/>
      <c r="M91" s="111" t="s">
        <v>286</v>
      </c>
      <c r="N91" s="112" t="s">
        <v>287</v>
      </c>
      <c r="O91" s="106">
        <f>AVERAGE(M93:Q96)</f>
        <v>437.5</v>
      </c>
      <c r="P91" s="108"/>
      <c r="Q91" s="108"/>
      <c r="R91" s="107"/>
      <c r="S91" s="107"/>
      <c r="T91" s="107"/>
      <c r="U91" s="107"/>
      <c r="V91" s="107"/>
      <c r="W91" s="23"/>
      <c r="X91" s="21"/>
      <c r="Y91" s="21"/>
      <c r="Z91" s="21"/>
      <c r="AA91" s="21"/>
    </row>
    <row r="92" spans="1:27" ht="14.25" customHeight="1">
      <c r="A92" s="112" t="s">
        <v>288</v>
      </c>
      <c r="B92" s="112" t="s">
        <v>150</v>
      </c>
      <c r="C92" s="108"/>
      <c r="D92" s="113"/>
      <c r="E92" s="112" t="s">
        <v>288</v>
      </c>
      <c r="F92" s="112" t="s">
        <v>156</v>
      </c>
      <c r="G92" s="108"/>
      <c r="H92" s="109"/>
      <c r="I92" s="112" t="s">
        <v>288</v>
      </c>
      <c r="J92" s="112" t="s">
        <v>159</v>
      </c>
      <c r="K92" s="108"/>
      <c r="L92" s="110"/>
      <c r="M92" s="112" t="s">
        <v>288</v>
      </c>
      <c r="N92" s="112" t="s">
        <v>160</v>
      </c>
      <c r="O92" s="108"/>
      <c r="P92" s="108"/>
      <c r="Q92" s="114"/>
      <c r="R92" s="113"/>
      <c r="S92" s="113"/>
      <c r="T92" s="107"/>
      <c r="U92" s="110"/>
      <c r="V92" s="113"/>
      <c r="W92" s="23"/>
      <c r="X92" s="21"/>
      <c r="Y92" s="21"/>
      <c r="Z92" s="21"/>
      <c r="AA92" s="21"/>
    </row>
    <row r="93" spans="1:27" ht="14.25" customHeight="1">
      <c r="A93" s="108">
        <v>310</v>
      </c>
      <c r="B93" s="108">
        <v>420</v>
      </c>
      <c r="C93" s="108">
        <v>300</v>
      </c>
      <c r="D93" s="113"/>
      <c r="E93" s="108">
        <v>250</v>
      </c>
      <c r="F93" s="108">
        <v>330</v>
      </c>
      <c r="G93" s="115"/>
      <c r="H93" s="116"/>
      <c r="I93" s="108">
        <v>450</v>
      </c>
      <c r="J93" s="117" t="s">
        <v>69</v>
      </c>
      <c r="K93" s="108">
        <v>430</v>
      </c>
      <c r="L93" s="113"/>
      <c r="M93" s="114">
        <v>450</v>
      </c>
      <c r="N93" s="114">
        <v>640</v>
      </c>
      <c r="O93" s="108">
        <v>580</v>
      </c>
      <c r="P93" s="105">
        <v>480</v>
      </c>
      <c r="Q93" s="114">
        <v>330</v>
      </c>
      <c r="R93" s="113"/>
      <c r="S93" s="113"/>
      <c r="T93" s="107"/>
      <c r="U93" s="110"/>
      <c r="V93" s="113"/>
      <c r="W93" s="23"/>
      <c r="X93" s="21"/>
      <c r="Y93" s="21"/>
      <c r="Z93" s="21"/>
      <c r="AA93" s="21"/>
    </row>
    <row r="94" spans="1:27" ht="14.25" customHeight="1">
      <c r="A94" s="114">
        <v>330</v>
      </c>
      <c r="B94" s="114">
        <v>390</v>
      </c>
      <c r="C94" s="114">
        <v>300</v>
      </c>
      <c r="D94" s="113"/>
      <c r="E94" s="114">
        <v>380</v>
      </c>
      <c r="F94" s="114">
        <v>420</v>
      </c>
      <c r="G94" s="115"/>
      <c r="H94" s="116"/>
      <c r="I94" s="114">
        <v>430</v>
      </c>
      <c r="J94" s="114">
        <v>550</v>
      </c>
      <c r="K94" s="114">
        <v>460</v>
      </c>
      <c r="L94" s="113"/>
      <c r="M94" s="114"/>
      <c r="N94" s="114">
        <v>550</v>
      </c>
      <c r="O94" s="108">
        <v>540</v>
      </c>
      <c r="P94" s="108">
        <v>400</v>
      </c>
      <c r="Q94" s="114">
        <v>150</v>
      </c>
      <c r="R94" s="113"/>
      <c r="S94" s="113"/>
      <c r="T94" s="107"/>
      <c r="U94" s="113"/>
      <c r="V94" s="113"/>
      <c r="W94" s="23"/>
      <c r="X94" s="21"/>
      <c r="Y94" s="21"/>
      <c r="Z94" s="21"/>
      <c r="AA94" s="21"/>
    </row>
    <row r="95" spans="1:27" ht="14.25" customHeight="1">
      <c r="A95" s="114">
        <v>380</v>
      </c>
      <c r="B95" s="114">
        <v>460</v>
      </c>
      <c r="C95" s="114">
        <v>310</v>
      </c>
      <c r="D95" s="113"/>
      <c r="E95" s="113"/>
      <c r="F95" s="113"/>
      <c r="G95" s="110"/>
      <c r="H95" s="110"/>
      <c r="I95" s="110"/>
      <c r="J95" s="110"/>
      <c r="K95" s="110"/>
      <c r="L95" s="113"/>
      <c r="M95" s="114"/>
      <c r="N95" s="114">
        <v>290</v>
      </c>
      <c r="O95" s="108">
        <v>490</v>
      </c>
      <c r="P95" s="108"/>
      <c r="Q95" s="114"/>
      <c r="R95" s="113"/>
      <c r="S95" s="113"/>
      <c r="T95" s="107"/>
      <c r="U95" s="113"/>
      <c r="V95" s="113"/>
      <c r="W95" s="23"/>
      <c r="X95" s="21"/>
      <c r="Y95" s="21"/>
      <c r="Z95" s="21"/>
      <c r="AA95" s="21"/>
    </row>
    <row r="96" spans="1:27" ht="14.25" customHeight="1">
      <c r="A96" s="107"/>
      <c r="B96" s="107"/>
      <c r="C96" s="107"/>
      <c r="D96" s="107"/>
      <c r="E96" s="107"/>
      <c r="F96" s="113"/>
      <c r="G96" s="113"/>
      <c r="H96" s="113"/>
      <c r="I96" s="113"/>
      <c r="J96" s="107"/>
      <c r="K96" s="107"/>
      <c r="L96" s="113"/>
      <c r="M96" s="114"/>
      <c r="N96" s="114"/>
      <c r="O96" s="108">
        <v>350</v>
      </c>
      <c r="P96" s="108"/>
      <c r="Q96" s="114"/>
      <c r="R96" s="113"/>
      <c r="S96" s="113"/>
      <c r="T96" s="107"/>
      <c r="U96" s="113"/>
      <c r="V96" s="113"/>
      <c r="W96" s="23"/>
      <c r="X96" s="21"/>
      <c r="Y96" s="21"/>
      <c r="Z96" s="21"/>
      <c r="AA96" s="21"/>
    </row>
    <row r="97" spans="1:27" ht="14.25" customHeight="1">
      <c r="A97" s="107"/>
      <c r="B97" s="107"/>
      <c r="C97" s="107"/>
      <c r="D97" s="107"/>
      <c r="E97" s="107"/>
      <c r="F97" s="113"/>
      <c r="G97" s="113"/>
      <c r="H97" s="113"/>
      <c r="I97" s="113"/>
      <c r="J97" s="107"/>
      <c r="K97" s="107"/>
      <c r="L97" s="113"/>
      <c r="M97" s="113"/>
      <c r="N97" s="113"/>
      <c r="O97" s="107"/>
      <c r="P97" s="107"/>
      <c r="Q97" s="107"/>
      <c r="R97" s="107"/>
      <c r="S97" s="107"/>
      <c r="T97" s="107"/>
      <c r="U97" s="107"/>
      <c r="V97" s="107"/>
      <c r="W97" s="23"/>
      <c r="X97" s="21"/>
      <c r="Y97" s="21"/>
      <c r="Z97" s="21"/>
      <c r="AA97" s="21"/>
    </row>
    <row r="98" spans="1:27" ht="14.25" customHeight="1">
      <c r="A98" s="104" t="s">
        <v>286</v>
      </c>
      <c r="B98" s="105" t="s">
        <v>287</v>
      </c>
      <c r="C98" s="106">
        <f>AVERAGE(A100:C101)</f>
        <v>503.33333333333331</v>
      </c>
      <c r="D98" s="107"/>
      <c r="E98" s="104" t="s">
        <v>286</v>
      </c>
      <c r="F98" s="105" t="s">
        <v>287</v>
      </c>
      <c r="G98" s="106">
        <f>AVERAGE(E100:G100)</f>
        <v>260</v>
      </c>
      <c r="H98" s="107"/>
      <c r="I98" s="104" t="s">
        <v>286</v>
      </c>
      <c r="J98" s="105" t="s">
        <v>287</v>
      </c>
      <c r="K98" s="106">
        <f>AVERAGE(I100:K101)</f>
        <v>376.66666666666669</v>
      </c>
      <c r="L98" s="107"/>
      <c r="M98" s="104" t="s">
        <v>286</v>
      </c>
      <c r="N98" s="105" t="s">
        <v>287</v>
      </c>
      <c r="O98" s="106">
        <f>AVERAGE(M100:O100)</f>
        <v>310</v>
      </c>
      <c r="P98" s="107"/>
      <c r="Q98" s="107"/>
      <c r="R98" s="107"/>
      <c r="S98" s="107"/>
      <c r="T98" s="107"/>
      <c r="U98" s="107"/>
      <c r="V98" s="107"/>
      <c r="W98" s="23"/>
      <c r="X98" s="21"/>
      <c r="Y98" s="21"/>
      <c r="Z98" s="21"/>
      <c r="AA98" s="21"/>
    </row>
    <row r="99" spans="1:27" ht="14.25" customHeight="1">
      <c r="A99" s="112" t="s">
        <v>288</v>
      </c>
      <c r="B99" s="112" t="s">
        <v>289</v>
      </c>
      <c r="C99" s="108"/>
      <c r="D99" s="107"/>
      <c r="E99" s="112" t="s">
        <v>288</v>
      </c>
      <c r="F99" s="112" t="s">
        <v>290</v>
      </c>
      <c r="G99" s="108"/>
      <c r="H99" s="107"/>
      <c r="I99" s="112" t="s">
        <v>288</v>
      </c>
      <c r="J99" s="112" t="s">
        <v>291</v>
      </c>
      <c r="K99" s="108"/>
      <c r="L99" s="107"/>
      <c r="M99" s="112" t="s">
        <v>288</v>
      </c>
      <c r="N99" s="112" t="s">
        <v>292</v>
      </c>
      <c r="O99" s="108"/>
      <c r="P99" s="113"/>
      <c r="Q99" s="107"/>
      <c r="R99" s="107"/>
      <c r="S99" s="107"/>
      <c r="T99" s="107"/>
      <c r="U99" s="107"/>
      <c r="V99" s="107"/>
      <c r="W99" s="23"/>
      <c r="X99" s="21"/>
      <c r="Y99" s="21"/>
      <c r="Z99" s="21"/>
      <c r="AA99" s="21"/>
    </row>
    <row r="100" spans="1:27" ht="14.25" customHeight="1">
      <c r="A100" s="108">
        <v>470</v>
      </c>
      <c r="B100" s="108">
        <v>540</v>
      </c>
      <c r="C100" s="108">
        <v>660</v>
      </c>
      <c r="D100" s="113"/>
      <c r="E100" s="108"/>
      <c r="F100" s="108">
        <v>260</v>
      </c>
      <c r="G100" s="108"/>
      <c r="H100" s="110"/>
      <c r="I100" s="108">
        <v>300</v>
      </c>
      <c r="J100" s="108">
        <v>490</v>
      </c>
      <c r="K100" s="108">
        <v>430</v>
      </c>
      <c r="L100" s="113"/>
      <c r="M100" s="108"/>
      <c r="N100" s="108">
        <v>310</v>
      </c>
      <c r="O100" s="108"/>
      <c r="P100" s="113"/>
      <c r="Q100" s="113"/>
      <c r="R100" s="113"/>
      <c r="S100" s="107"/>
      <c r="T100" s="110"/>
      <c r="U100" s="113"/>
      <c r="V100" s="113"/>
      <c r="W100" s="23"/>
      <c r="X100" s="21"/>
      <c r="Y100" s="21"/>
      <c r="Z100" s="21"/>
      <c r="AA100" s="21"/>
    </row>
    <row r="101" spans="1:27" ht="14.25" customHeight="1">
      <c r="A101" s="114">
        <v>470</v>
      </c>
      <c r="B101" s="114">
        <v>420</v>
      </c>
      <c r="C101" s="114">
        <v>460</v>
      </c>
      <c r="D101" s="113"/>
      <c r="E101" s="107"/>
      <c r="F101" s="107"/>
      <c r="G101" s="110"/>
      <c r="H101" s="110"/>
      <c r="I101" s="114">
        <v>250</v>
      </c>
      <c r="J101" s="114">
        <v>490</v>
      </c>
      <c r="K101" s="114">
        <v>300</v>
      </c>
      <c r="L101" s="113"/>
      <c r="M101" s="107"/>
      <c r="N101" s="107"/>
      <c r="O101" s="110"/>
      <c r="P101" s="113"/>
      <c r="Q101" s="113"/>
      <c r="R101" s="113"/>
      <c r="S101" s="107"/>
      <c r="T101" s="110"/>
      <c r="U101" s="113"/>
      <c r="V101" s="113"/>
      <c r="W101" s="23"/>
      <c r="X101" s="21"/>
      <c r="Y101" s="21"/>
      <c r="Z101" s="21"/>
      <c r="AA101" s="21"/>
    </row>
    <row r="102" spans="1:27" ht="14.25" customHeight="1">
      <c r="A102" s="113"/>
      <c r="B102" s="113"/>
      <c r="C102" s="113"/>
      <c r="D102" s="113"/>
      <c r="E102" s="107"/>
      <c r="F102" s="107"/>
      <c r="G102" s="113"/>
      <c r="H102" s="113"/>
      <c r="I102" s="113"/>
      <c r="J102" s="113"/>
      <c r="K102" s="113"/>
      <c r="L102" s="113"/>
      <c r="M102" s="107"/>
      <c r="N102" s="113"/>
      <c r="O102" s="113"/>
      <c r="P102" s="113"/>
      <c r="Q102" s="113"/>
      <c r="R102" s="113"/>
      <c r="S102" s="107"/>
      <c r="T102" s="113"/>
      <c r="U102" s="113"/>
      <c r="V102" s="113"/>
      <c r="W102" s="23"/>
      <c r="X102" s="21"/>
      <c r="Y102" s="21"/>
      <c r="Z102" s="21"/>
      <c r="AA102" s="21"/>
    </row>
    <row r="103" spans="1:27" ht="14.25" customHeight="1">
      <c r="A103" s="113"/>
      <c r="B103" s="113"/>
      <c r="C103" s="113"/>
      <c r="D103" s="113"/>
      <c r="E103" s="107"/>
      <c r="F103" s="107"/>
      <c r="G103" s="113"/>
      <c r="H103" s="113"/>
      <c r="I103" s="113"/>
      <c r="J103" s="113"/>
      <c r="K103" s="113"/>
      <c r="L103" s="113"/>
      <c r="M103" s="107"/>
      <c r="N103" s="113"/>
      <c r="O103" s="113"/>
      <c r="P103" s="113"/>
      <c r="Q103" s="113"/>
      <c r="R103" s="113"/>
      <c r="S103" s="107"/>
      <c r="T103" s="107"/>
      <c r="U103" s="107"/>
      <c r="V103" s="107"/>
      <c r="W103" s="23"/>
      <c r="X103" s="21"/>
      <c r="Y103" s="21"/>
      <c r="Z103" s="21"/>
      <c r="AA103" s="21"/>
    </row>
    <row r="104" spans="1:27" ht="14.25" customHeight="1">
      <c r="A104" s="111" t="s">
        <v>286</v>
      </c>
      <c r="B104" s="112" t="s">
        <v>287</v>
      </c>
      <c r="C104" s="114">
        <f>AVERAGE(A106:F108)</f>
        <v>461</v>
      </c>
      <c r="D104" s="114"/>
      <c r="E104" s="108"/>
      <c r="F104" s="108"/>
      <c r="G104" s="113"/>
      <c r="H104" s="113"/>
      <c r="I104" s="111" t="s">
        <v>293</v>
      </c>
      <c r="J104" s="112" t="s">
        <v>287</v>
      </c>
      <c r="K104" s="118">
        <f>AVERAGE(I106:Q109)</f>
        <v>394.5</v>
      </c>
      <c r="L104" s="114"/>
      <c r="M104" s="108"/>
      <c r="N104" s="108"/>
      <c r="O104" s="108"/>
      <c r="P104" s="108"/>
      <c r="Q104" s="114"/>
      <c r="R104" s="113"/>
      <c r="S104" s="107"/>
      <c r="T104" s="107"/>
      <c r="U104" s="107"/>
      <c r="V104" s="107"/>
      <c r="W104" s="23"/>
      <c r="X104" s="21"/>
      <c r="Y104" s="21"/>
      <c r="Z104" s="21"/>
      <c r="AA104" s="21"/>
    </row>
    <row r="105" spans="1:27" ht="14.25" customHeight="1">
      <c r="A105" s="112" t="s">
        <v>288</v>
      </c>
      <c r="B105" s="112" t="s">
        <v>171</v>
      </c>
      <c r="C105" s="114"/>
      <c r="D105" s="114"/>
      <c r="E105" s="108"/>
      <c r="F105" s="108"/>
      <c r="G105" s="113"/>
      <c r="H105" s="113"/>
      <c r="I105" s="112" t="s">
        <v>288</v>
      </c>
      <c r="J105" s="112" t="s">
        <v>294</v>
      </c>
      <c r="K105" s="114"/>
      <c r="L105" s="108"/>
      <c r="M105" s="108"/>
      <c r="N105" s="108"/>
      <c r="O105" s="108"/>
      <c r="P105" s="108"/>
      <c r="Q105" s="108"/>
      <c r="R105" s="107"/>
      <c r="S105" s="107"/>
      <c r="T105" s="107"/>
      <c r="U105" s="107"/>
      <c r="V105" s="107"/>
      <c r="W105" s="23"/>
      <c r="X105" s="21"/>
      <c r="Y105" s="21"/>
      <c r="Z105" s="21"/>
      <c r="AA105" s="21"/>
    </row>
    <row r="106" spans="1:27" ht="14.25" customHeight="1">
      <c r="A106" s="108">
        <v>700</v>
      </c>
      <c r="B106" s="108">
        <v>450</v>
      </c>
      <c r="C106" s="108">
        <v>470</v>
      </c>
      <c r="D106" s="108">
        <v>390</v>
      </c>
      <c r="E106" s="108">
        <v>420</v>
      </c>
      <c r="F106" s="108">
        <v>460</v>
      </c>
      <c r="G106" s="107"/>
      <c r="H106" s="107"/>
      <c r="I106" s="108">
        <v>160</v>
      </c>
      <c r="J106" s="108">
        <v>370</v>
      </c>
      <c r="K106" s="108"/>
      <c r="L106" s="114">
        <v>130</v>
      </c>
      <c r="M106" s="115"/>
      <c r="N106" s="108"/>
      <c r="O106" s="114"/>
      <c r="P106" s="114"/>
      <c r="Q106" s="108"/>
      <c r="R106" s="107"/>
      <c r="S106" s="107"/>
      <c r="T106" s="107"/>
      <c r="U106" s="107"/>
      <c r="V106" s="107"/>
      <c r="W106" s="23"/>
      <c r="X106" s="21"/>
      <c r="Y106" s="21"/>
      <c r="Z106" s="21"/>
      <c r="AA106" s="21"/>
    </row>
    <row r="107" spans="1:27" ht="14.25" customHeight="1">
      <c r="A107" s="114">
        <v>470</v>
      </c>
      <c r="B107" s="114"/>
      <c r="C107" s="114"/>
      <c r="D107" s="114"/>
      <c r="E107" s="108"/>
      <c r="F107" s="114">
        <v>390</v>
      </c>
      <c r="G107" s="113"/>
      <c r="H107" s="113"/>
      <c r="I107" s="114"/>
      <c r="J107" s="114">
        <v>380</v>
      </c>
      <c r="K107" s="108">
        <v>600</v>
      </c>
      <c r="L107" s="114">
        <v>550</v>
      </c>
      <c r="M107" s="114">
        <v>450</v>
      </c>
      <c r="N107" s="108">
        <v>370</v>
      </c>
      <c r="O107" s="114">
        <v>370</v>
      </c>
      <c r="P107" s="114">
        <v>410</v>
      </c>
      <c r="Q107" s="114">
        <v>470</v>
      </c>
      <c r="R107" s="113"/>
      <c r="S107" s="107"/>
      <c r="T107" s="107"/>
      <c r="U107" s="107"/>
      <c r="V107" s="107"/>
      <c r="W107" s="23"/>
      <c r="X107" s="21"/>
      <c r="Y107" s="21"/>
      <c r="Z107" s="21"/>
      <c r="AA107" s="21"/>
    </row>
    <row r="108" spans="1:27" ht="14.25" customHeight="1">
      <c r="A108" s="114">
        <v>450</v>
      </c>
      <c r="B108" s="114"/>
      <c r="C108" s="114"/>
      <c r="D108" s="114"/>
      <c r="E108" s="108"/>
      <c r="F108" s="114">
        <v>410</v>
      </c>
      <c r="G108" s="113"/>
      <c r="H108" s="113"/>
      <c r="I108" s="114"/>
      <c r="J108" s="114">
        <v>310</v>
      </c>
      <c r="K108" s="108">
        <v>420</v>
      </c>
      <c r="L108" s="114">
        <v>340</v>
      </c>
      <c r="M108" s="114">
        <v>350</v>
      </c>
      <c r="N108" s="108">
        <v>310</v>
      </c>
      <c r="O108" s="114">
        <v>420</v>
      </c>
      <c r="P108" s="114">
        <v>450</v>
      </c>
      <c r="Q108" s="114">
        <v>900</v>
      </c>
      <c r="R108" s="113"/>
      <c r="S108" s="107"/>
      <c r="T108" s="107"/>
      <c r="U108" s="107"/>
      <c r="V108" s="107"/>
      <c r="W108" s="23"/>
      <c r="X108" s="21"/>
      <c r="Y108" s="21"/>
      <c r="Z108" s="21"/>
      <c r="AA108" s="21"/>
    </row>
    <row r="109" spans="1:27" ht="14.25" customHeight="1">
      <c r="A109" s="113"/>
      <c r="B109" s="113"/>
      <c r="C109" s="113"/>
      <c r="D109" s="113"/>
      <c r="E109" s="107"/>
      <c r="F109" s="113"/>
      <c r="G109" s="113"/>
      <c r="H109" s="113"/>
      <c r="I109" s="114"/>
      <c r="J109" s="114"/>
      <c r="K109" s="108"/>
      <c r="L109" s="114"/>
      <c r="M109" s="114"/>
      <c r="N109" s="108"/>
      <c r="O109" s="114">
        <v>130</v>
      </c>
      <c r="P109" s="114"/>
      <c r="Q109" s="114"/>
      <c r="R109" s="113"/>
      <c r="S109" s="107"/>
      <c r="T109" s="107"/>
      <c r="U109" s="107"/>
      <c r="V109" s="107"/>
      <c r="W109" s="23"/>
      <c r="X109" s="21"/>
      <c r="Y109" s="21"/>
      <c r="Z109" s="21"/>
      <c r="AA109" s="21"/>
    </row>
    <row r="110" spans="1:27" ht="14.25" customHeight="1">
      <c r="A110" s="107"/>
      <c r="B110" s="107"/>
      <c r="C110" s="107"/>
      <c r="D110" s="107"/>
      <c r="E110" s="107"/>
      <c r="F110" s="107"/>
      <c r="G110" s="107"/>
      <c r="H110" s="107"/>
      <c r="I110" s="107"/>
      <c r="J110" s="107"/>
      <c r="K110" s="107"/>
      <c r="L110" s="113"/>
      <c r="M110" s="113"/>
      <c r="N110" s="107"/>
      <c r="O110" s="113"/>
      <c r="P110" s="113"/>
      <c r="Q110" s="113"/>
      <c r="R110" s="113"/>
      <c r="S110" s="107"/>
      <c r="T110" s="107"/>
      <c r="U110" s="107"/>
      <c r="V110" s="107"/>
      <c r="W110" s="23"/>
      <c r="X110" s="21"/>
      <c r="Y110" s="21"/>
      <c r="Z110" s="21"/>
      <c r="AA110" s="21"/>
    </row>
    <row r="111" spans="1:27" ht="14.25" customHeight="1">
      <c r="A111" s="104" t="s">
        <v>286</v>
      </c>
      <c r="B111" s="105" t="s">
        <v>287</v>
      </c>
      <c r="C111" s="106">
        <f>AVERAGE(A113:C114)</f>
        <v>428.33333333333331</v>
      </c>
      <c r="D111" s="107"/>
      <c r="E111" s="104" t="s">
        <v>286</v>
      </c>
      <c r="F111" s="105" t="s">
        <v>287</v>
      </c>
      <c r="G111" s="106">
        <f>AVERAGE(E113:G113)</f>
        <v>255</v>
      </c>
      <c r="H111" s="107"/>
      <c r="I111" s="104" t="s">
        <v>286</v>
      </c>
      <c r="J111" s="105" t="s">
        <v>287</v>
      </c>
      <c r="K111" s="106">
        <f>AVERAGE(I113:K114)</f>
        <v>581.66666666666663</v>
      </c>
      <c r="L111" s="107"/>
      <c r="M111" s="104" t="s">
        <v>286</v>
      </c>
      <c r="N111" s="105" t="s">
        <v>287</v>
      </c>
      <c r="O111" s="106">
        <f>AVERAGE(M113:O113)</f>
        <v>280</v>
      </c>
      <c r="P111" s="113"/>
      <c r="Q111" s="113"/>
      <c r="R111" s="113"/>
      <c r="S111" s="107"/>
      <c r="T111" s="107"/>
      <c r="U111" s="107"/>
      <c r="V111" s="107"/>
      <c r="W111" s="23"/>
      <c r="X111" s="21"/>
      <c r="Y111" s="21"/>
      <c r="Z111" s="21"/>
      <c r="AA111" s="21"/>
    </row>
    <row r="112" spans="1:27" ht="14.25" customHeight="1">
      <c r="A112" s="105" t="s">
        <v>295</v>
      </c>
      <c r="B112" s="105" t="s">
        <v>240</v>
      </c>
      <c r="C112" s="108"/>
      <c r="D112" s="107"/>
      <c r="E112" s="112" t="s">
        <v>288</v>
      </c>
      <c r="F112" s="112" t="s">
        <v>296</v>
      </c>
      <c r="G112" s="108"/>
      <c r="H112" s="107"/>
      <c r="I112" s="105" t="s">
        <v>295</v>
      </c>
      <c r="J112" s="105" t="s">
        <v>237</v>
      </c>
      <c r="K112" s="108"/>
      <c r="L112" s="107"/>
      <c r="M112" s="112" t="s">
        <v>288</v>
      </c>
      <c r="N112" s="112" t="s">
        <v>297</v>
      </c>
      <c r="O112" s="108"/>
      <c r="P112" s="113"/>
      <c r="Q112" s="113"/>
      <c r="R112" s="113"/>
      <c r="S112" s="107"/>
      <c r="T112" s="107"/>
      <c r="U112" s="107"/>
      <c r="V112" s="107"/>
      <c r="W112" s="23"/>
      <c r="X112" s="21"/>
      <c r="Y112" s="21"/>
      <c r="Z112" s="21"/>
      <c r="AA112" s="21"/>
    </row>
    <row r="113" spans="1:27" ht="14.25" customHeight="1">
      <c r="A113" s="108">
        <v>340</v>
      </c>
      <c r="B113" s="108">
        <v>430</v>
      </c>
      <c r="C113" s="108">
        <v>330</v>
      </c>
      <c r="D113" s="107"/>
      <c r="E113" s="108"/>
      <c r="F113" s="108">
        <v>255</v>
      </c>
      <c r="G113" s="108"/>
      <c r="H113" s="107"/>
      <c r="I113" s="108">
        <v>450</v>
      </c>
      <c r="J113" s="108">
        <v>330</v>
      </c>
      <c r="K113" s="108">
        <v>400</v>
      </c>
      <c r="L113" s="107"/>
      <c r="M113" s="108"/>
      <c r="N113" s="108">
        <v>280</v>
      </c>
      <c r="O113" s="108"/>
      <c r="P113" s="107"/>
      <c r="Q113" s="113"/>
      <c r="R113" s="113"/>
      <c r="S113" s="107"/>
      <c r="T113" s="107"/>
      <c r="U113" s="107"/>
      <c r="V113" s="107"/>
      <c r="W113" s="23"/>
      <c r="X113" s="21"/>
      <c r="Y113" s="21"/>
      <c r="Z113" s="21"/>
      <c r="AA113" s="21"/>
    </row>
    <row r="114" spans="1:27" ht="14.25" customHeight="1">
      <c r="A114" s="108">
        <v>440</v>
      </c>
      <c r="B114" s="108">
        <v>530</v>
      </c>
      <c r="C114" s="108">
        <v>500</v>
      </c>
      <c r="D114" s="107"/>
      <c r="E114" s="107"/>
      <c r="F114" s="107"/>
      <c r="G114" s="107"/>
      <c r="H114" s="107"/>
      <c r="I114" s="108">
        <v>780</v>
      </c>
      <c r="J114" s="108">
        <v>800</v>
      </c>
      <c r="K114" s="108">
        <v>730</v>
      </c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23"/>
      <c r="X114" s="21"/>
      <c r="Y114" s="21"/>
      <c r="Z114" s="21"/>
      <c r="AA114" s="21"/>
    </row>
    <row r="115" spans="1:27" ht="14.25" customHeight="1">
      <c r="A115" s="107"/>
      <c r="B115" s="107"/>
      <c r="C115" s="107"/>
      <c r="D115" s="107"/>
      <c r="E115" s="107"/>
      <c r="F115" s="107"/>
      <c r="G115" s="107"/>
      <c r="H115" s="107"/>
      <c r="I115" s="107"/>
      <c r="J115" s="107"/>
      <c r="K115" s="107"/>
      <c r="L115" s="113"/>
      <c r="M115" s="107"/>
      <c r="N115" s="110"/>
      <c r="O115" s="113"/>
      <c r="P115" s="113"/>
      <c r="Q115" s="107"/>
      <c r="R115" s="107"/>
      <c r="S115" s="107"/>
      <c r="T115" s="107"/>
      <c r="U115" s="107"/>
      <c r="V115" s="107"/>
      <c r="W115" s="23"/>
      <c r="X115" s="21"/>
      <c r="Y115" s="21"/>
      <c r="Z115" s="21"/>
      <c r="AA115" s="21"/>
    </row>
    <row r="116" spans="1:27" ht="14.25" customHeight="1">
      <c r="A116" s="110"/>
      <c r="B116" s="113"/>
      <c r="C116" s="113"/>
      <c r="D116" s="113"/>
      <c r="E116" s="113"/>
      <c r="F116" s="107"/>
      <c r="G116" s="110"/>
      <c r="H116" s="110"/>
      <c r="I116" s="113"/>
      <c r="J116" s="113"/>
      <c r="K116" s="113"/>
      <c r="L116" s="113"/>
      <c r="M116" s="107"/>
      <c r="N116" s="110"/>
      <c r="O116" s="113"/>
      <c r="P116" s="113"/>
      <c r="Q116" s="113"/>
      <c r="R116" s="113"/>
      <c r="S116" s="107"/>
      <c r="T116" s="110"/>
      <c r="U116" s="113"/>
      <c r="V116" s="113"/>
      <c r="W116" s="23"/>
      <c r="X116" s="21"/>
      <c r="Y116" s="21"/>
      <c r="Z116" s="21"/>
      <c r="AA116" s="21"/>
    </row>
    <row r="117" spans="1:27" ht="14.25" customHeight="1">
      <c r="A117" s="111" t="s">
        <v>286</v>
      </c>
      <c r="B117" s="112" t="s">
        <v>298</v>
      </c>
      <c r="C117" s="118">
        <f>AVERAGE(A119:C121)</f>
        <v>746.66666666666663</v>
      </c>
      <c r="D117" s="110"/>
      <c r="E117" s="111" t="s">
        <v>286</v>
      </c>
      <c r="F117" s="105" t="s">
        <v>287</v>
      </c>
      <c r="G117" s="118">
        <f>AVERAGE(E119:F120)</f>
        <v>312.5</v>
      </c>
      <c r="H117" s="110"/>
      <c r="I117" s="119" t="s">
        <v>293</v>
      </c>
      <c r="J117" s="114" t="s">
        <v>287</v>
      </c>
      <c r="K117" s="120">
        <f>AVERAGE(I119:J121)</f>
        <v>530.83333333333337</v>
      </c>
      <c r="L117" s="113"/>
      <c r="M117" s="121" t="s">
        <v>293</v>
      </c>
      <c r="N117" s="114" t="s">
        <v>287</v>
      </c>
      <c r="O117" s="118">
        <f>AVERAGE(M119:S120)</f>
        <v>403.84615384615387</v>
      </c>
      <c r="P117" s="114"/>
      <c r="Q117" s="114"/>
      <c r="R117" s="114"/>
      <c r="S117" s="108"/>
      <c r="T117" s="110"/>
      <c r="U117" s="113"/>
      <c r="V117" s="113"/>
      <c r="W117" s="23"/>
      <c r="X117" s="21"/>
      <c r="Y117" s="21"/>
      <c r="Z117" s="21"/>
      <c r="AA117" s="21"/>
    </row>
    <row r="118" spans="1:27" ht="14.25" customHeight="1">
      <c r="A118" s="112" t="s">
        <v>288</v>
      </c>
      <c r="B118" s="122" t="s">
        <v>180</v>
      </c>
      <c r="C118" s="114"/>
      <c r="D118" s="110"/>
      <c r="E118" s="123" t="s">
        <v>288</v>
      </c>
      <c r="F118" s="124" t="s">
        <v>182</v>
      </c>
      <c r="G118" s="114"/>
      <c r="H118" s="113"/>
      <c r="I118" s="125" t="s">
        <v>295</v>
      </c>
      <c r="J118" s="126" t="s">
        <v>299</v>
      </c>
      <c r="K118" s="114"/>
      <c r="L118" s="113"/>
      <c r="M118" s="108" t="s">
        <v>295</v>
      </c>
      <c r="N118" s="114" t="s">
        <v>300</v>
      </c>
      <c r="O118" s="114"/>
      <c r="P118" s="114"/>
      <c r="Q118" s="114"/>
      <c r="R118" s="114"/>
      <c r="S118" s="108"/>
      <c r="T118" s="113"/>
      <c r="U118" s="113"/>
      <c r="V118" s="113"/>
      <c r="W118" s="23"/>
      <c r="X118" s="21"/>
      <c r="Y118" s="21"/>
      <c r="Z118" s="21"/>
      <c r="AA118" s="21"/>
    </row>
    <row r="119" spans="1:27" ht="14.25" customHeight="1">
      <c r="A119" s="114">
        <v>1050</v>
      </c>
      <c r="B119" s="114">
        <v>750</v>
      </c>
      <c r="C119" s="114">
        <v>650</v>
      </c>
      <c r="D119" s="110"/>
      <c r="E119" s="114">
        <v>300</v>
      </c>
      <c r="F119" s="108">
        <v>360</v>
      </c>
      <c r="G119" s="114"/>
      <c r="H119" s="113"/>
      <c r="I119" s="114">
        <v>460</v>
      </c>
      <c r="J119" s="114">
        <v>440</v>
      </c>
      <c r="K119" s="114"/>
      <c r="L119" s="113"/>
      <c r="M119" s="108">
        <v>570</v>
      </c>
      <c r="N119" s="114">
        <v>400</v>
      </c>
      <c r="O119" s="114">
        <v>300</v>
      </c>
      <c r="P119" s="114">
        <v>390</v>
      </c>
      <c r="Q119" s="114">
        <v>440</v>
      </c>
      <c r="R119" s="114">
        <v>460</v>
      </c>
      <c r="S119" s="108">
        <v>330</v>
      </c>
      <c r="T119" s="107"/>
      <c r="U119" s="107"/>
      <c r="V119" s="107"/>
      <c r="W119" s="23"/>
      <c r="X119" s="21"/>
      <c r="Y119" s="21"/>
      <c r="Z119" s="21"/>
      <c r="AA119" s="21"/>
    </row>
    <row r="120" spans="1:27" ht="14.25" customHeight="1">
      <c r="A120" s="114">
        <v>1040</v>
      </c>
      <c r="B120" s="114">
        <v>740</v>
      </c>
      <c r="C120" s="114">
        <v>630</v>
      </c>
      <c r="D120" s="110"/>
      <c r="E120" s="114">
        <v>300</v>
      </c>
      <c r="F120" s="108">
        <v>290</v>
      </c>
      <c r="G120" s="114"/>
      <c r="H120" s="113"/>
      <c r="I120" s="114">
        <v>600</v>
      </c>
      <c r="J120" s="114">
        <v>625</v>
      </c>
      <c r="K120" s="114"/>
      <c r="L120" s="113"/>
      <c r="M120" s="108">
        <v>600</v>
      </c>
      <c r="N120" s="114">
        <v>500</v>
      </c>
      <c r="O120" s="114">
        <v>200</v>
      </c>
      <c r="P120" s="114">
        <v>450</v>
      </c>
      <c r="Q120" s="114">
        <v>450</v>
      </c>
      <c r="R120" s="114">
        <v>160</v>
      </c>
      <c r="S120" s="127" t="s">
        <v>69</v>
      </c>
      <c r="T120" s="107"/>
      <c r="U120" s="107"/>
      <c r="V120" s="107"/>
      <c r="W120" s="23"/>
      <c r="X120" s="21"/>
      <c r="Y120" s="21"/>
      <c r="Z120" s="21"/>
      <c r="AA120" s="21"/>
    </row>
    <row r="121" spans="1:27" ht="14.25" customHeight="1">
      <c r="A121" s="114">
        <v>800</v>
      </c>
      <c r="B121" s="114">
        <v>600</v>
      </c>
      <c r="C121" s="114">
        <v>460</v>
      </c>
      <c r="D121" s="110"/>
      <c r="E121" s="113"/>
      <c r="F121" s="107"/>
      <c r="G121" s="113"/>
      <c r="H121" s="113"/>
      <c r="I121" s="114">
        <v>450</v>
      </c>
      <c r="J121" s="114">
        <v>610</v>
      </c>
      <c r="K121" s="114"/>
      <c r="L121" s="107"/>
      <c r="M121" s="108"/>
      <c r="N121" s="108"/>
      <c r="O121" s="108"/>
      <c r="P121" s="108"/>
      <c r="Q121" s="114"/>
      <c r="R121" s="114"/>
      <c r="S121" s="108"/>
      <c r="T121" s="107"/>
      <c r="U121" s="107"/>
      <c r="V121" s="107"/>
      <c r="W121" s="21"/>
      <c r="X121" s="21"/>
      <c r="Y121" s="21"/>
      <c r="Z121" s="21"/>
      <c r="AA121" s="21"/>
    </row>
    <row r="122" spans="1:27" ht="14.25" customHeight="1">
      <c r="A122" s="107"/>
      <c r="B122" s="107"/>
      <c r="C122" s="107"/>
      <c r="D122" s="107"/>
      <c r="E122" s="107"/>
      <c r="F122" s="107"/>
      <c r="G122" s="107"/>
      <c r="H122" s="107"/>
      <c r="I122" s="107"/>
      <c r="J122" s="107"/>
      <c r="K122" s="107"/>
      <c r="L122" s="113"/>
      <c r="M122" s="113"/>
      <c r="N122" s="107"/>
      <c r="O122" s="107"/>
      <c r="P122" s="110"/>
      <c r="Q122" s="107"/>
      <c r="R122" s="107"/>
      <c r="S122" s="107"/>
      <c r="T122" s="107"/>
      <c r="U122" s="107"/>
      <c r="V122" s="107"/>
      <c r="W122" s="21"/>
      <c r="X122" s="21"/>
      <c r="Y122" s="21"/>
      <c r="Z122" s="21"/>
      <c r="AA122" s="21"/>
    </row>
    <row r="123" spans="1:27" ht="14.25" customHeight="1">
      <c r="A123" s="110"/>
      <c r="B123" s="113"/>
      <c r="C123" s="113"/>
      <c r="D123" s="113"/>
      <c r="E123" s="107"/>
      <c r="F123" s="107"/>
      <c r="G123" s="110"/>
      <c r="H123" s="110"/>
      <c r="I123" s="113"/>
      <c r="J123" s="113"/>
      <c r="K123" s="113"/>
      <c r="L123" s="113"/>
      <c r="M123" s="113"/>
      <c r="N123" s="107"/>
      <c r="O123" s="107"/>
      <c r="P123" s="110"/>
      <c r="Q123" s="113"/>
      <c r="R123" s="113"/>
      <c r="S123" s="113"/>
      <c r="T123" s="107"/>
      <c r="U123" s="107"/>
      <c r="V123" s="110"/>
      <c r="W123" s="21"/>
      <c r="X123" s="21"/>
      <c r="Y123" s="21"/>
      <c r="Z123" s="21"/>
      <c r="AA123" s="21"/>
    </row>
    <row r="124" spans="1:27" ht="14.25" customHeight="1">
      <c r="A124" s="119" t="s">
        <v>293</v>
      </c>
      <c r="B124" s="114" t="s">
        <v>287</v>
      </c>
      <c r="C124" s="120">
        <f>AVERAGE(A126:B128)</f>
        <v>390</v>
      </c>
      <c r="D124" s="113"/>
      <c r="E124" s="119" t="s">
        <v>293</v>
      </c>
      <c r="F124" s="114" t="s">
        <v>287</v>
      </c>
      <c r="G124" s="120">
        <f>AVERAGE(E126:F128)</f>
        <v>405</v>
      </c>
      <c r="H124" s="110"/>
      <c r="I124" s="119" t="s">
        <v>301</v>
      </c>
      <c r="J124" s="114" t="s">
        <v>287</v>
      </c>
      <c r="K124" s="118">
        <f>AVERAGE(I126:J127)</f>
        <v>547.5</v>
      </c>
      <c r="L124" s="113"/>
      <c r="O124" s="119" t="s">
        <v>301</v>
      </c>
      <c r="P124" s="114" t="s">
        <v>287</v>
      </c>
      <c r="Q124" s="118">
        <f>AVERAGE(O126:P127)</f>
        <v>380</v>
      </c>
      <c r="R124" s="113"/>
      <c r="S124" s="113"/>
      <c r="T124" s="107"/>
      <c r="U124" s="107"/>
      <c r="V124" s="110"/>
      <c r="W124" s="23"/>
      <c r="X124" s="23"/>
      <c r="Y124" s="23"/>
      <c r="Z124" s="23"/>
      <c r="AA124" s="23"/>
    </row>
    <row r="125" spans="1:27" ht="14.25" customHeight="1">
      <c r="A125" s="125" t="s">
        <v>295</v>
      </c>
      <c r="B125" s="126" t="s">
        <v>302</v>
      </c>
      <c r="C125" s="114"/>
      <c r="D125" s="113"/>
      <c r="E125" s="125" t="s">
        <v>295</v>
      </c>
      <c r="F125" s="307" t="s">
        <v>303</v>
      </c>
      <c r="G125" s="308"/>
      <c r="H125" s="113"/>
      <c r="I125" s="114" t="s">
        <v>288</v>
      </c>
      <c r="J125" s="126" t="s">
        <v>304</v>
      </c>
      <c r="K125" s="114"/>
      <c r="L125" s="113"/>
      <c r="O125" s="114" t="s">
        <v>288</v>
      </c>
      <c r="P125" s="307" t="s">
        <v>265</v>
      </c>
      <c r="Q125" s="308"/>
      <c r="R125" s="113"/>
      <c r="S125" s="113"/>
      <c r="T125" s="107"/>
      <c r="U125" s="107"/>
      <c r="V125" s="113"/>
      <c r="W125" s="23"/>
      <c r="X125" s="23"/>
      <c r="Y125" s="23"/>
      <c r="Z125" s="23"/>
      <c r="AA125" s="23"/>
    </row>
    <row r="126" spans="1:27" ht="14.25" customHeight="1">
      <c r="A126" s="114">
        <v>320</v>
      </c>
      <c r="B126" s="114">
        <v>390</v>
      </c>
      <c r="C126" s="114"/>
      <c r="D126" s="113"/>
      <c r="E126" s="114">
        <v>330</v>
      </c>
      <c r="F126" s="114">
        <v>400</v>
      </c>
      <c r="G126" s="114"/>
      <c r="H126" s="113"/>
      <c r="I126" s="114">
        <v>490</v>
      </c>
      <c r="J126" s="114">
        <v>470</v>
      </c>
      <c r="K126" s="114"/>
      <c r="L126" s="107"/>
      <c r="O126" s="114"/>
      <c r="P126" s="114">
        <v>380</v>
      </c>
      <c r="Q126" s="114"/>
      <c r="R126" s="113"/>
      <c r="S126" s="113"/>
      <c r="T126" s="107"/>
      <c r="U126" s="107"/>
      <c r="V126" s="113"/>
      <c r="W126" s="21"/>
      <c r="X126" s="23"/>
      <c r="Y126" s="23"/>
      <c r="Z126" s="23"/>
      <c r="AA126" s="23"/>
    </row>
    <row r="127" spans="1:27" ht="14.25" customHeight="1">
      <c r="A127" s="114">
        <v>490</v>
      </c>
      <c r="B127" s="114">
        <v>240</v>
      </c>
      <c r="C127" s="114"/>
      <c r="D127" s="113"/>
      <c r="E127" s="114">
        <v>500</v>
      </c>
      <c r="F127" s="114">
        <v>250</v>
      </c>
      <c r="G127" s="114"/>
      <c r="H127" s="107"/>
      <c r="I127" s="108">
        <v>680</v>
      </c>
      <c r="J127" s="108">
        <v>550</v>
      </c>
      <c r="K127" s="108"/>
      <c r="L127" s="107"/>
      <c r="O127" s="108"/>
      <c r="P127" s="108"/>
      <c r="Q127" s="108"/>
      <c r="R127" s="113"/>
      <c r="S127" s="113"/>
      <c r="T127" s="107"/>
      <c r="U127" s="107"/>
      <c r="V127" s="107"/>
      <c r="W127" s="21"/>
      <c r="X127" s="21"/>
      <c r="Y127" s="23"/>
      <c r="Z127" s="23"/>
      <c r="AA127" s="23"/>
    </row>
    <row r="128" spans="1:27" ht="14.25" customHeight="1">
      <c r="A128" s="114">
        <v>500</v>
      </c>
      <c r="B128" s="114">
        <v>400</v>
      </c>
      <c r="C128" s="114"/>
      <c r="D128" s="113"/>
      <c r="E128" s="114">
        <v>500</v>
      </c>
      <c r="F128" s="114">
        <v>450</v>
      </c>
      <c r="G128" s="114"/>
      <c r="H128" s="107"/>
      <c r="I128" s="107"/>
      <c r="J128" s="107"/>
      <c r="K128" s="107"/>
      <c r="L128" s="107"/>
      <c r="M128" s="107"/>
      <c r="N128" s="107"/>
      <c r="O128" s="107"/>
      <c r="P128" s="107"/>
      <c r="Q128" s="113"/>
      <c r="R128" s="113"/>
      <c r="S128" s="113"/>
      <c r="T128" s="107"/>
      <c r="U128" s="107"/>
      <c r="V128" s="107"/>
      <c r="W128" s="21"/>
      <c r="X128" s="21"/>
      <c r="Y128" s="21"/>
      <c r="Z128" s="21"/>
      <c r="AA128" s="21"/>
    </row>
    <row r="129" spans="1:27" ht="14.25" customHeight="1">
      <c r="A129" s="113"/>
      <c r="B129" s="113"/>
      <c r="C129" s="113"/>
      <c r="D129" s="113"/>
      <c r="E129" s="107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21"/>
      <c r="X129" s="21"/>
      <c r="Y129" s="21"/>
      <c r="Z129" s="21"/>
      <c r="AA129" s="21"/>
    </row>
    <row r="130" spans="1:27" ht="14.25" customHeight="1">
      <c r="A130" s="119" t="s">
        <v>301</v>
      </c>
      <c r="B130" s="114" t="s">
        <v>287</v>
      </c>
      <c r="C130" s="118">
        <f>AVERAGE(A132:B133)</f>
        <v>570</v>
      </c>
      <c r="D130" s="113"/>
      <c r="E130" s="119" t="s">
        <v>301</v>
      </c>
      <c r="F130" s="114" t="s">
        <v>287</v>
      </c>
      <c r="G130" s="118">
        <f>AVERAGE(F132)</f>
        <v>260</v>
      </c>
      <c r="H130" s="107"/>
      <c r="I130" s="119" t="s">
        <v>293</v>
      </c>
      <c r="J130" s="114" t="s">
        <v>287</v>
      </c>
      <c r="K130" s="120">
        <f>AVERAGE(I132:M135)</f>
        <v>402.5</v>
      </c>
      <c r="L130" s="108"/>
      <c r="M130" s="115"/>
      <c r="O130" s="119" t="s">
        <v>293</v>
      </c>
      <c r="P130" s="114" t="s">
        <v>287</v>
      </c>
      <c r="Q130" s="120">
        <f>AVERAGE(O132:Q134)</f>
        <v>337.77777777777777</v>
      </c>
      <c r="S130" s="107"/>
      <c r="T130" s="107"/>
      <c r="U130" s="107"/>
      <c r="V130" s="107"/>
      <c r="W130" s="21"/>
      <c r="X130" s="21"/>
      <c r="Y130" s="21"/>
      <c r="Z130" s="21"/>
      <c r="AA130" s="21"/>
    </row>
    <row r="131" spans="1:27" ht="14.25" customHeight="1">
      <c r="A131" s="114" t="s">
        <v>288</v>
      </c>
      <c r="B131" s="126" t="s">
        <v>305</v>
      </c>
      <c r="C131" s="114"/>
      <c r="D131" s="113"/>
      <c r="E131" s="114" t="s">
        <v>288</v>
      </c>
      <c r="F131" s="307" t="s">
        <v>264</v>
      </c>
      <c r="G131" s="308"/>
      <c r="H131" s="107"/>
      <c r="I131" s="125" t="s">
        <v>295</v>
      </c>
      <c r="J131" s="309" t="s">
        <v>306</v>
      </c>
      <c r="K131" s="309"/>
      <c r="L131" s="108"/>
      <c r="M131" s="115"/>
      <c r="O131" s="125" t="s">
        <v>295</v>
      </c>
      <c r="P131" s="307" t="s">
        <v>307</v>
      </c>
      <c r="Q131" s="308"/>
      <c r="S131" s="107"/>
      <c r="T131" s="107"/>
      <c r="U131" s="107"/>
      <c r="V131" s="107"/>
      <c r="W131" s="21"/>
      <c r="X131" s="23"/>
      <c r="Y131" s="23"/>
      <c r="Z131" s="23"/>
      <c r="AA131" s="21"/>
    </row>
    <row r="132" spans="1:27" ht="14.25" customHeight="1">
      <c r="A132" s="114">
        <v>500</v>
      </c>
      <c r="B132" s="114">
        <v>500</v>
      </c>
      <c r="C132" s="114"/>
      <c r="D132" s="107"/>
      <c r="E132" s="114"/>
      <c r="F132" s="114">
        <v>260</v>
      </c>
      <c r="G132" s="114"/>
      <c r="H132" s="107"/>
      <c r="I132" s="114">
        <v>60</v>
      </c>
      <c r="J132" s="129" t="s">
        <v>69</v>
      </c>
      <c r="K132" s="114">
        <v>390</v>
      </c>
      <c r="L132" s="108">
        <v>400</v>
      </c>
      <c r="M132" s="130">
        <v>410</v>
      </c>
      <c r="O132" s="114">
        <v>270</v>
      </c>
      <c r="P132" s="114">
        <v>490</v>
      </c>
      <c r="Q132" s="114">
        <v>340</v>
      </c>
      <c r="S132" s="107"/>
      <c r="T132" s="107"/>
      <c r="U132" s="107"/>
      <c r="V132" s="107"/>
      <c r="W132" s="21"/>
      <c r="X132" s="23"/>
      <c r="Y132" s="23"/>
      <c r="Z132" s="23"/>
      <c r="AA132" s="21"/>
    </row>
    <row r="133" spans="1:27" ht="14.25" customHeight="1">
      <c r="A133" s="108">
        <v>650</v>
      </c>
      <c r="B133" s="108">
        <v>630</v>
      </c>
      <c r="C133" s="108"/>
      <c r="D133" s="107"/>
      <c r="E133" s="108"/>
      <c r="F133" s="108"/>
      <c r="G133" s="108"/>
      <c r="H133" s="110"/>
      <c r="I133" s="114">
        <v>340</v>
      </c>
      <c r="J133" s="129" t="s">
        <v>69</v>
      </c>
      <c r="K133" s="114">
        <v>460</v>
      </c>
      <c r="L133" s="108">
        <v>615</v>
      </c>
      <c r="M133" s="130">
        <v>370</v>
      </c>
      <c r="O133" s="114">
        <v>350</v>
      </c>
      <c r="P133" s="114">
        <v>250</v>
      </c>
      <c r="Q133" s="114">
        <v>340</v>
      </c>
      <c r="S133" s="107"/>
      <c r="T133" s="110"/>
      <c r="U133" s="113"/>
      <c r="V133" s="113"/>
      <c r="W133" s="21"/>
      <c r="X133" s="23"/>
      <c r="Y133" s="23"/>
      <c r="Z133" s="23"/>
      <c r="AA133" s="21"/>
    </row>
    <row r="134" spans="1:27" ht="14.25" customHeight="1">
      <c r="A134" s="107"/>
      <c r="B134" s="107"/>
      <c r="C134" s="107"/>
      <c r="D134" s="107"/>
      <c r="E134" s="107"/>
      <c r="F134" s="107"/>
      <c r="G134" s="107"/>
      <c r="H134" s="110"/>
      <c r="I134" s="129" t="s">
        <v>69</v>
      </c>
      <c r="J134" s="114">
        <v>560</v>
      </c>
      <c r="K134" s="114">
        <v>400</v>
      </c>
      <c r="L134" s="108">
        <v>570</v>
      </c>
      <c r="M134" s="130">
        <v>325</v>
      </c>
      <c r="O134" s="114">
        <v>330</v>
      </c>
      <c r="P134" s="114">
        <v>330</v>
      </c>
      <c r="Q134" s="114">
        <v>340</v>
      </c>
      <c r="S134" s="107"/>
      <c r="T134" s="110"/>
      <c r="U134" s="113"/>
      <c r="V134" s="113"/>
      <c r="W134" s="21"/>
      <c r="X134" s="23"/>
      <c r="Y134" s="23"/>
      <c r="Z134" s="23"/>
      <c r="AA134" s="21"/>
    </row>
    <row r="135" spans="1:27" ht="14.25" customHeight="1">
      <c r="A135" s="113"/>
      <c r="B135" s="113"/>
      <c r="C135" s="113"/>
      <c r="D135" s="113"/>
      <c r="E135" s="107"/>
      <c r="F135" s="107"/>
      <c r="G135" s="113"/>
      <c r="H135" s="113"/>
      <c r="I135" s="129" t="s">
        <v>69</v>
      </c>
      <c r="J135" s="114">
        <v>330</v>
      </c>
      <c r="K135" s="114">
        <v>400</v>
      </c>
      <c r="L135" s="108">
        <v>570</v>
      </c>
      <c r="M135" s="130">
        <v>240</v>
      </c>
      <c r="P135" s="107"/>
      <c r="Q135" s="113"/>
      <c r="R135" s="113"/>
      <c r="S135" s="107"/>
      <c r="T135" s="113"/>
      <c r="U135" s="113"/>
      <c r="V135" s="113"/>
      <c r="W135" s="21"/>
      <c r="X135" s="21"/>
      <c r="Y135" s="21"/>
      <c r="Z135" s="21"/>
      <c r="AA135" s="21"/>
    </row>
    <row r="136" spans="1:27" ht="14.25" customHeight="1">
      <c r="A136" s="113"/>
      <c r="B136" s="113"/>
      <c r="C136" s="113"/>
      <c r="D136" s="113"/>
      <c r="E136" s="107"/>
      <c r="F136" s="107"/>
      <c r="G136" s="113"/>
      <c r="H136" s="113"/>
      <c r="I136" s="113"/>
      <c r="J136" s="113"/>
      <c r="K136" s="113"/>
      <c r="L136" s="107"/>
      <c r="M136" s="107"/>
      <c r="N136" s="113"/>
      <c r="O136" s="113"/>
      <c r="P136" s="113"/>
      <c r="Q136" s="113"/>
      <c r="R136" s="107"/>
      <c r="S136" s="107"/>
      <c r="T136" s="113"/>
      <c r="U136" s="113"/>
      <c r="V136" s="113"/>
      <c r="W136" s="21"/>
      <c r="X136" s="21"/>
      <c r="Y136" s="21"/>
      <c r="Z136" s="21"/>
      <c r="AA136" s="21"/>
    </row>
    <row r="137" spans="1:27" ht="14.25" customHeight="1">
      <c r="A137" s="119" t="s">
        <v>301</v>
      </c>
      <c r="B137" s="114" t="s">
        <v>287</v>
      </c>
      <c r="C137" s="118">
        <f>AVERAGE(A139:B140)</f>
        <v>362.5</v>
      </c>
      <c r="D137" s="107"/>
      <c r="E137" s="119" t="s">
        <v>301</v>
      </c>
      <c r="F137" s="114" t="s">
        <v>287</v>
      </c>
      <c r="G137" s="118">
        <f>AVERAGE(E139:F141)</f>
        <v>334</v>
      </c>
      <c r="H137" s="113"/>
      <c r="I137" s="119" t="s">
        <v>301</v>
      </c>
      <c r="J137" s="114" t="s">
        <v>287</v>
      </c>
      <c r="K137" s="118">
        <f>AVERAGE(I139:J141)</f>
        <v>283.33333333333331</v>
      </c>
      <c r="L137" s="113"/>
      <c r="M137" s="119" t="s">
        <v>301</v>
      </c>
      <c r="N137" s="114" t="s">
        <v>287</v>
      </c>
      <c r="O137" s="118">
        <f>AVERAGE(N139)</f>
        <v>235</v>
      </c>
      <c r="P137" s="113"/>
      <c r="Q137" s="113"/>
      <c r="R137" s="107"/>
      <c r="S137" s="107"/>
      <c r="T137" s="113"/>
      <c r="U137" s="113"/>
      <c r="V137" s="113"/>
      <c r="W137" s="21"/>
      <c r="X137" s="21"/>
      <c r="Y137" s="21"/>
      <c r="Z137" s="21"/>
      <c r="AA137" s="21"/>
    </row>
    <row r="138" spans="1:27" ht="14.25" customHeight="1">
      <c r="A138" s="114" t="s">
        <v>288</v>
      </c>
      <c r="B138" s="126" t="s">
        <v>272</v>
      </c>
      <c r="C138" s="114"/>
      <c r="D138" s="107"/>
      <c r="E138" s="114" t="s">
        <v>288</v>
      </c>
      <c r="F138" s="309" t="s">
        <v>308</v>
      </c>
      <c r="G138" s="309"/>
      <c r="H138" s="113"/>
      <c r="I138" s="114" t="s">
        <v>288</v>
      </c>
      <c r="J138" s="126" t="s">
        <v>309</v>
      </c>
      <c r="K138" s="114"/>
      <c r="L138" s="113"/>
      <c r="M138" s="114" t="s">
        <v>288</v>
      </c>
      <c r="N138" s="307" t="s">
        <v>269</v>
      </c>
      <c r="O138" s="308"/>
      <c r="P138" s="113"/>
      <c r="Q138" s="113"/>
      <c r="R138" s="107"/>
      <c r="S138" s="107"/>
      <c r="T138" s="113"/>
      <c r="U138" s="113"/>
      <c r="V138" s="113"/>
      <c r="W138" s="21"/>
      <c r="X138" s="21"/>
      <c r="Y138" s="21"/>
      <c r="Z138" s="21"/>
      <c r="AA138" s="21"/>
    </row>
    <row r="139" spans="1:27" ht="14.25" customHeight="1">
      <c r="A139" s="114">
        <v>440</v>
      </c>
      <c r="B139" s="114">
        <v>370</v>
      </c>
      <c r="C139" s="114"/>
      <c r="D139" s="107"/>
      <c r="E139" s="114">
        <v>350</v>
      </c>
      <c r="F139" s="114">
        <v>400</v>
      </c>
      <c r="G139" s="114"/>
      <c r="H139" s="107"/>
      <c r="I139" s="114">
        <v>200</v>
      </c>
      <c r="J139" s="114">
        <v>310</v>
      </c>
      <c r="K139" s="114"/>
      <c r="L139" s="107"/>
      <c r="M139" s="114"/>
      <c r="N139" s="114">
        <v>235</v>
      </c>
      <c r="O139" s="114"/>
      <c r="P139" s="113"/>
      <c r="Q139" s="113"/>
      <c r="R139" s="107"/>
      <c r="S139" s="107"/>
      <c r="T139" s="107"/>
      <c r="U139" s="107"/>
      <c r="V139" s="107"/>
      <c r="W139" s="21"/>
      <c r="X139" s="22"/>
      <c r="Y139" s="23"/>
      <c r="Z139" s="23"/>
      <c r="AA139" s="21"/>
    </row>
    <row r="140" spans="1:27" ht="14.25" customHeight="1">
      <c r="A140" s="108">
        <v>370</v>
      </c>
      <c r="B140" s="108">
        <v>270</v>
      </c>
      <c r="C140" s="108"/>
      <c r="D140" s="107"/>
      <c r="E140" s="127" t="s">
        <v>69</v>
      </c>
      <c r="F140" s="108">
        <v>400</v>
      </c>
      <c r="G140" s="108"/>
      <c r="H140" s="107"/>
      <c r="I140" s="108">
        <v>250</v>
      </c>
      <c r="J140" s="108">
        <v>330</v>
      </c>
      <c r="K140" s="108"/>
      <c r="L140" s="107"/>
      <c r="M140" s="108"/>
      <c r="N140" s="108"/>
      <c r="O140" s="108"/>
      <c r="P140" s="107"/>
      <c r="Q140" s="113"/>
      <c r="R140" s="107"/>
      <c r="S140" s="107"/>
      <c r="T140" s="107"/>
      <c r="U140" s="107"/>
      <c r="V140" s="107"/>
      <c r="W140" s="21"/>
      <c r="X140" s="22"/>
      <c r="Y140" s="23"/>
      <c r="Z140" s="23"/>
      <c r="AA140" s="21"/>
    </row>
    <row r="141" spans="1:27" ht="14.25" customHeight="1">
      <c r="A141" s="107"/>
      <c r="B141" s="107"/>
      <c r="C141" s="107"/>
      <c r="D141" s="107"/>
      <c r="E141" s="108">
        <v>250</v>
      </c>
      <c r="F141" s="108">
        <v>270</v>
      </c>
      <c r="G141" s="108"/>
      <c r="H141" s="107"/>
      <c r="I141" s="108">
        <v>270</v>
      </c>
      <c r="J141" s="108">
        <v>340</v>
      </c>
      <c r="K141" s="108"/>
      <c r="L141" s="107"/>
      <c r="M141" s="107"/>
      <c r="N141" s="107"/>
      <c r="O141" s="107"/>
      <c r="P141" s="107"/>
      <c r="Q141" s="107"/>
      <c r="R141" s="107"/>
      <c r="S141" s="107"/>
      <c r="T141" s="107"/>
      <c r="U141" s="107"/>
      <c r="V141" s="107"/>
      <c r="W141" s="21"/>
      <c r="X141" s="23"/>
      <c r="Y141" s="23"/>
      <c r="Z141" s="23"/>
      <c r="AA141" s="21"/>
    </row>
    <row r="142" spans="1:27" ht="14.25" customHeight="1">
      <c r="A142" s="107"/>
      <c r="B142" s="107"/>
      <c r="C142" s="107"/>
      <c r="D142" s="107"/>
      <c r="E142" s="107"/>
      <c r="F142" s="107"/>
      <c r="G142" s="107"/>
      <c r="H142" s="107"/>
      <c r="I142" s="107"/>
      <c r="J142" s="107"/>
      <c r="K142" s="107"/>
      <c r="L142" s="107"/>
      <c r="M142" s="107"/>
      <c r="N142" s="110"/>
      <c r="O142" s="113"/>
      <c r="P142" s="113"/>
      <c r="Q142" s="107"/>
      <c r="R142" s="107"/>
      <c r="S142" s="107"/>
      <c r="T142" s="107"/>
      <c r="U142" s="107"/>
      <c r="V142" s="107"/>
      <c r="W142" s="21"/>
      <c r="X142" s="23"/>
      <c r="Y142" s="23"/>
      <c r="Z142" s="23"/>
      <c r="AA142" s="21"/>
    </row>
    <row r="143" spans="1:27" ht="14.25" customHeight="1">
      <c r="A143" s="119" t="s">
        <v>301</v>
      </c>
      <c r="B143" s="114" t="s">
        <v>287</v>
      </c>
      <c r="C143" s="118">
        <f>AVERAGE(A145:B147)</f>
        <v>340</v>
      </c>
      <c r="D143" s="113"/>
      <c r="E143" s="119" t="s">
        <v>301</v>
      </c>
      <c r="F143" s="114" t="s">
        <v>287</v>
      </c>
      <c r="G143" s="118">
        <f>AVERAGE(F145)</f>
        <v>325</v>
      </c>
      <c r="H143" s="110"/>
      <c r="I143" s="119" t="s">
        <v>286</v>
      </c>
      <c r="J143" s="114" t="s">
        <v>287</v>
      </c>
      <c r="K143" s="114">
        <f>AVERAGE(I145:N146)</f>
        <v>355</v>
      </c>
      <c r="L143" s="108"/>
      <c r="M143" s="108"/>
      <c r="N143" s="114"/>
      <c r="O143" s="110"/>
      <c r="P143" s="110"/>
      <c r="Q143" s="113"/>
      <c r="R143" s="107"/>
      <c r="S143" s="107"/>
      <c r="T143" s="110"/>
      <c r="U143" s="113"/>
      <c r="V143" s="113"/>
      <c r="W143" s="21"/>
      <c r="X143" s="23"/>
      <c r="Y143" s="23"/>
      <c r="Z143" s="23"/>
      <c r="AA143" s="21"/>
    </row>
    <row r="144" spans="1:27" ht="14.25" customHeight="1">
      <c r="A144" s="114" t="s">
        <v>288</v>
      </c>
      <c r="B144" s="126" t="s">
        <v>310</v>
      </c>
      <c r="C144" s="114"/>
      <c r="D144" s="113"/>
      <c r="E144" s="114" t="s">
        <v>288</v>
      </c>
      <c r="F144" s="307" t="s">
        <v>271</v>
      </c>
      <c r="G144" s="308"/>
      <c r="H144" s="110"/>
      <c r="I144" s="114" t="s">
        <v>288</v>
      </c>
      <c r="J144" s="114" t="s">
        <v>311</v>
      </c>
      <c r="K144" s="114"/>
      <c r="L144" s="108"/>
      <c r="M144" s="108"/>
      <c r="N144" s="114"/>
      <c r="O144" s="113"/>
      <c r="P144" s="113"/>
      <c r="Q144" s="113"/>
      <c r="R144" s="107"/>
      <c r="S144" s="107"/>
      <c r="T144" s="110"/>
      <c r="U144" s="110"/>
      <c r="V144" s="110"/>
      <c r="W144" s="21"/>
      <c r="X144" s="23"/>
      <c r="Y144" s="23"/>
      <c r="Z144" s="23"/>
      <c r="AA144" s="21"/>
    </row>
    <row r="145" spans="1:27" ht="14.25" customHeight="1">
      <c r="A145" s="114">
        <v>220</v>
      </c>
      <c r="B145" s="114">
        <v>330</v>
      </c>
      <c r="C145" s="114"/>
      <c r="D145" s="107"/>
      <c r="E145" s="114"/>
      <c r="F145" s="114">
        <v>325</v>
      </c>
      <c r="G145" s="114"/>
      <c r="H145" s="113"/>
      <c r="I145" s="114">
        <v>390</v>
      </c>
      <c r="J145" s="114">
        <v>320</v>
      </c>
      <c r="K145" s="114">
        <v>240</v>
      </c>
      <c r="L145" s="108">
        <v>170</v>
      </c>
      <c r="M145" s="108">
        <v>400</v>
      </c>
      <c r="N145" s="108">
        <v>420</v>
      </c>
      <c r="O145" s="107"/>
      <c r="P145" s="107"/>
      <c r="Q145" s="113"/>
      <c r="R145" s="107"/>
      <c r="S145" s="107"/>
      <c r="T145" s="113"/>
      <c r="U145" s="113"/>
      <c r="V145" s="113"/>
      <c r="W145" s="21"/>
      <c r="X145" s="21"/>
      <c r="Y145" s="21"/>
      <c r="Z145" s="21"/>
      <c r="AA145" s="21"/>
    </row>
    <row r="146" spans="1:27" ht="14.25" customHeight="1">
      <c r="A146" s="108">
        <v>500</v>
      </c>
      <c r="B146" s="108">
        <v>460</v>
      </c>
      <c r="C146" s="108"/>
      <c r="D146" s="107"/>
      <c r="E146" s="108"/>
      <c r="F146" s="108"/>
      <c r="G146" s="108"/>
      <c r="H146" s="107"/>
      <c r="I146" s="108">
        <v>440</v>
      </c>
      <c r="J146" s="108"/>
      <c r="K146" s="108"/>
      <c r="L146" s="108"/>
      <c r="M146" s="108"/>
      <c r="N146" s="108">
        <v>460</v>
      </c>
      <c r="O146" s="107"/>
      <c r="P146" s="107"/>
      <c r="Q146" s="107"/>
      <c r="R146" s="107"/>
      <c r="S146" s="107"/>
      <c r="T146" s="113"/>
      <c r="U146" s="113"/>
      <c r="V146" s="113"/>
      <c r="W146" s="21"/>
      <c r="X146" s="21"/>
      <c r="Y146" s="21"/>
      <c r="Z146" s="21"/>
      <c r="AA146" s="21"/>
    </row>
    <row r="147" spans="1:27" ht="14.25" customHeight="1">
      <c r="A147" s="108">
        <v>260</v>
      </c>
      <c r="B147" s="108">
        <v>270</v>
      </c>
      <c r="C147" s="108"/>
      <c r="D147" s="107"/>
      <c r="E147" s="107"/>
      <c r="F147" s="107"/>
      <c r="G147" s="107"/>
      <c r="H147" s="107"/>
      <c r="I147" s="107"/>
      <c r="J147" s="107"/>
      <c r="K147" s="107"/>
      <c r="L147" s="107"/>
      <c r="M147" s="107"/>
      <c r="N147" s="107"/>
      <c r="O147" s="107"/>
      <c r="P147" s="107"/>
      <c r="Q147" s="107"/>
      <c r="R147" s="107"/>
      <c r="S147" s="107"/>
      <c r="T147" s="113"/>
      <c r="U147" s="113"/>
      <c r="V147" s="113"/>
      <c r="W147" s="23"/>
      <c r="X147" s="21"/>
      <c r="Y147" s="21"/>
      <c r="Z147" s="21"/>
      <c r="AA147" s="21"/>
    </row>
    <row r="148" spans="1:27" ht="14.25" customHeight="1">
      <c r="A148" s="107"/>
      <c r="B148" s="107"/>
      <c r="C148" s="107"/>
      <c r="D148" s="107"/>
      <c r="E148" s="107"/>
      <c r="F148" s="107"/>
      <c r="G148" s="107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107"/>
      <c r="S148" s="107"/>
      <c r="T148" s="107"/>
      <c r="U148" s="107"/>
      <c r="V148" s="107"/>
      <c r="W148" s="23"/>
      <c r="X148" s="21"/>
      <c r="Y148" s="21"/>
      <c r="Z148" s="21"/>
      <c r="AA148" s="21"/>
    </row>
    <row r="149" spans="1:27" ht="14.25" customHeight="1">
      <c r="A149" s="119" t="s">
        <v>301</v>
      </c>
      <c r="B149" s="114" t="s">
        <v>287</v>
      </c>
      <c r="C149" s="118">
        <f>AVERAGE(A151:B153)</f>
        <v>346.66666666666669</v>
      </c>
      <c r="D149" s="107"/>
      <c r="E149" s="119" t="s">
        <v>301</v>
      </c>
      <c r="F149" s="114" t="s">
        <v>287</v>
      </c>
      <c r="G149" s="118">
        <f>AVERAGE(E151:F153)</f>
        <v>610</v>
      </c>
      <c r="H149" s="107"/>
      <c r="I149" s="119" t="s">
        <v>301</v>
      </c>
      <c r="J149" s="114" t="s">
        <v>287</v>
      </c>
      <c r="K149" s="118">
        <f>AVERAGE(I151:J153)</f>
        <v>406.66666666666669</v>
      </c>
      <c r="L149" s="107"/>
      <c r="M149" s="119" t="s">
        <v>301</v>
      </c>
      <c r="N149" s="114" t="s">
        <v>287</v>
      </c>
      <c r="O149" s="118">
        <f>AVERAGE(M151:N153)</f>
        <v>190</v>
      </c>
      <c r="P149" s="113"/>
      <c r="Q149" s="107"/>
      <c r="R149" s="107"/>
      <c r="S149" s="107"/>
      <c r="T149" s="107"/>
      <c r="U149" s="107"/>
      <c r="V149" s="107"/>
      <c r="W149" s="23"/>
      <c r="X149" s="21"/>
      <c r="Y149" s="21"/>
      <c r="Z149" s="21"/>
      <c r="AA149" s="21"/>
    </row>
    <row r="150" spans="1:27" ht="14.25" customHeight="1">
      <c r="A150" s="114" t="s">
        <v>288</v>
      </c>
      <c r="B150" s="126" t="s">
        <v>312</v>
      </c>
      <c r="C150" s="114"/>
      <c r="D150" s="113"/>
      <c r="E150" s="114" t="s">
        <v>288</v>
      </c>
      <c r="F150" s="126" t="s">
        <v>277</v>
      </c>
      <c r="G150" s="114"/>
      <c r="H150" s="110"/>
      <c r="I150" s="114" t="s">
        <v>288</v>
      </c>
      <c r="J150" s="126" t="s">
        <v>313</v>
      </c>
      <c r="K150" s="114"/>
      <c r="L150" s="107"/>
      <c r="M150" s="114" t="s">
        <v>288</v>
      </c>
      <c r="N150" s="303" t="s">
        <v>214</v>
      </c>
      <c r="O150" s="304"/>
      <c r="P150" s="110"/>
      <c r="Q150" s="113"/>
      <c r="R150" s="107"/>
      <c r="S150" s="107"/>
      <c r="T150" s="107"/>
      <c r="U150" s="107"/>
      <c r="V150" s="107"/>
      <c r="W150" s="23"/>
      <c r="X150" s="21"/>
      <c r="Y150" s="21"/>
      <c r="Z150" s="21"/>
      <c r="AA150" s="21"/>
    </row>
    <row r="151" spans="1:27" ht="14.25" customHeight="1">
      <c r="A151" s="114">
        <v>170</v>
      </c>
      <c r="B151" s="114">
        <v>980</v>
      </c>
      <c r="C151" s="114"/>
      <c r="D151" s="113"/>
      <c r="E151" s="114"/>
      <c r="F151" s="114">
        <v>970</v>
      </c>
      <c r="G151" s="114"/>
      <c r="H151" s="110"/>
      <c r="I151" s="114">
        <v>200</v>
      </c>
      <c r="J151" s="114">
        <v>1120</v>
      </c>
      <c r="K151" s="114"/>
      <c r="L151" s="107"/>
      <c r="M151" s="114">
        <v>140</v>
      </c>
      <c r="N151" s="114">
        <v>170</v>
      </c>
      <c r="O151" s="114"/>
      <c r="P151" s="113"/>
      <c r="Q151" s="113"/>
      <c r="R151" s="107"/>
      <c r="S151" s="107"/>
      <c r="T151" s="107"/>
      <c r="U151" s="107"/>
      <c r="V151" s="107"/>
      <c r="W151" s="21"/>
      <c r="X151" s="21"/>
      <c r="Y151" s="21"/>
      <c r="Z151" s="21"/>
      <c r="AA151" s="21"/>
    </row>
    <row r="152" spans="1:27" ht="14.25" customHeight="1">
      <c r="A152" s="108">
        <v>200</v>
      </c>
      <c r="B152" s="108">
        <v>350</v>
      </c>
      <c r="C152" s="108"/>
      <c r="D152" s="113"/>
      <c r="E152" s="108"/>
      <c r="F152" s="108">
        <v>250</v>
      </c>
      <c r="G152" s="108"/>
      <c r="H152" s="113"/>
      <c r="I152" s="108">
        <v>120</v>
      </c>
      <c r="J152" s="108">
        <v>630</v>
      </c>
      <c r="K152" s="108"/>
      <c r="L152" s="107"/>
      <c r="M152" s="108">
        <v>220</v>
      </c>
      <c r="N152" s="108">
        <v>230</v>
      </c>
      <c r="O152" s="108"/>
      <c r="P152" s="113"/>
      <c r="Q152" s="113"/>
      <c r="R152" s="107"/>
      <c r="S152" s="107"/>
      <c r="T152" s="107"/>
      <c r="U152" s="107"/>
      <c r="V152" s="107"/>
      <c r="W152" s="21"/>
      <c r="X152" s="21"/>
      <c r="Y152" s="21"/>
      <c r="Z152" s="21"/>
      <c r="AA152" s="21"/>
    </row>
    <row r="153" spans="1:27" ht="14.25" customHeight="1">
      <c r="A153" s="108">
        <v>150</v>
      </c>
      <c r="B153" s="108">
        <v>230</v>
      </c>
      <c r="C153" s="108"/>
      <c r="D153" s="113"/>
      <c r="E153" s="108"/>
      <c r="F153" s="108"/>
      <c r="G153" s="108"/>
      <c r="H153" s="113"/>
      <c r="I153" s="108">
        <v>150</v>
      </c>
      <c r="J153" s="108">
        <v>220</v>
      </c>
      <c r="K153" s="108"/>
      <c r="L153" s="107"/>
      <c r="M153" s="108"/>
      <c r="N153" s="108"/>
      <c r="O153" s="108"/>
      <c r="P153" s="113"/>
      <c r="Q153" s="113"/>
      <c r="R153" s="107"/>
      <c r="S153" s="107"/>
      <c r="T153" s="107"/>
      <c r="U153" s="107"/>
      <c r="V153" s="107"/>
      <c r="W153" s="21"/>
      <c r="X153" s="21"/>
      <c r="Y153" s="21"/>
      <c r="Z153" s="21"/>
      <c r="AA153" s="21"/>
    </row>
    <row r="154" spans="1:27" ht="14.25" customHeight="1">
      <c r="A154" s="113"/>
      <c r="B154" s="113"/>
      <c r="C154" s="113"/>
      <c r="D154" s="113"/>
      <c r="E154" s="107"/>
      <c r="F154" s="107"/>
      <c r="G154" s="113"/>
      <c r="H154" s="113"/>
      <c r="I154" s="113"/>
      <c r="J154" s="113"/>
      <c r="K154" s="113"/>
      <c r="L154" s="107"/>
      <c r="M154" s="107"/>
      <c r="N154" s="107"/>
      <c r="O154" s="107"/>
      <c r="P154" s="107"/>
      <c r="Q154" s="113"/>
      <c r="R154" s="107"/>
      <c r="S154" s="107"/>
      <c r="T154" s="107"/>
      <c r="U154" s="107"/>
      <c r="V154" s="107"/>
      <c r="W154" s="21"/>
      <c r="X154" s="21"/>
      <c r="Y154" s="21"/>
      <c r="Z154" s="21"/>
      <c r="AA154" s="21"/>
    </row>
    <row r="155" spans="1:27" ht="14.25" customHeight="1">
      <c r="A155" s="119" t="s">
        <v>301</v>
      </c>
      <c r="B155" s="114" t="s">
        <v>287</v>
      </c>
      <c r="C155" s="118">
        <f>AVERAGE(A157:B157)</f>
        <v>550</v>
      </c>
      <c r="D155" s="113"/>
      <c r="E155" s="119" t="s">
        <v>301</v>
      </c>
      <c r="F155" s="114" t="s">
        <v>287</v>
      </c>
      <c r="G155" s="118">
        <f>AVERAGE(E157:G157)</f>
        <v>160</v>
      </c>
      <c r="H155" s="113"/>
      <c r="I155" s="119" t="s">
        <v>301</v>
      </c>
      <c r="J155" s="114" t="s">
        <v>287</v>
      </c>
      <c r="K155" s="118">
        <f>AVERAGE(I157:M158)</f>
        <v>155</v>
      </c>
      <c r="L155" s="108"/>
      <c r="M155" s="108"/>
      <c r="N155" s="107"/>
      <c r="O155" s="107"/>
      <c r="P155" s="107"/>
      <c r="Q155" s="107"/>
      <c r="R155" s="107"/>
      <c r="S155" s="107"/>
      <c r="T155" s="107"/>
      <c r="U155" s="107"/>
      <c r="V155" s="107"/>
      <c r="W155" s="21"/>
      <c r="X155" s="21"/>
      <c r="Y155" s="21"/>
      <c r="Z155" s="21"/>
      <c r="AA155" s="21"/>
    </row>
    <row r="156" spans="1:27" ht="14.25" customHeight="1">
      <c r="A156" s="114" t="s">
        <v>288</v>
      </c>
      <c r="B156" s="303" t="s">
        <v>314</v>
      </c>
      <c r="C156" s="304"/>
      <c r="D156" s="107"/>
      <c r="E156" s="114" t="s">
        <v>288</v>
      </c>
      <c r="F156" s="303" t="s">
        <v>118</v>
      </c>
      <c r="G156" s="304"/>
      <c r="H156" s="113"/>
      <c r="I156" s="114" t="s">
        <v>288</v>
      </c>
      <c r="J156" s="305" t="s">
        <v>119</v>
      </c>
      <c r="K156" s="305"/>
      <c r="L156" s="108"/>
      <c r="M156" s="108"/>
      <c r="N156" s="107"/>
      <c r="O156" s="107"/>
      <c r="P156" s="107"/>
      <c r="Q156" s="107"/>
      <c r="R156" s="107"/>
      <c r="S156" s="107"/>
      <c r="T156" s="107"/>
      <c r="U156" s="107"/>
      <c r="V156" s="107"/>
      <c r="W156" s="21"/>
      <c r="X156" s="21"/>
      <c r="Y156" s="21"/>
      <c r="Z156" s="21"/>
      <c r="AA156" s="21"/>
    </row>
    <row r="157" spans="1:27" ht="14.25" customHeight="1">
      <c r="A157" s="114">
        <v>500</v>
      </c>
      <c r="B157" s="114">
        <v>600</v>
      </c>
      <c r="C157" s="114"/>
      <c r="D157" s="107"/>
      <c r="E157" s="114">
        <v>40</v>
      </c>
      <c r="F157" s="114">
        <v>240</v>
      </c>
      <c r="G157" s="114">
        <v>200</v>
      </c>
      <c r="H157" s="113"/>
      <c r="I157" s="114">
        <v>30</v>
      </c>
      <c r="J157" s="114">
        <v>70</v>
      </c>
      <c r="K157" s="114">
        <v>350</v>
      </c>
      <c r="L157" s="108">
        <v>100</v>
      </c>
      <c r="M157" s="108">
        <v>300</v>
      </c>
      <c r="N157" s="107"/>
      <c r="O157" s="107"/>
      <c r="P157" s="107"/>
      <c r="Q157" s="107"/>
      <c r="R157" s="107"/>
      <c r="S157" s="107"/>
      <c r="T157" s="107"/>
      <c r="U157" s="107"/>
      <c r="V157" s="107"/>
      <c r="W157" s="21"/>
      <c r="X157" s="21"/>
      <c r="Y157" s="21"/>
      <c r="Z157" s="21"/>
      <c r="AA157" s="21"/>
    </row>
    <row r="158" spans="1:27" ht="14.25" customHeight="1">
      <c r="A158" s="107"/>
      <c r="B158" s="107"/>
      <c r="C158" s="107"/>
      <c r="D158" s="107"/>
      <c r="E158" s="107"/>
      <c r="F158" s="107"/>
      <c r="G158" s="107"/>
      <c r="H158" s="107"/>
      <c r="I158" s="108"/>
      <c r="J158" s="108"/>
      <c r="K158" s="108"/>
      <c r="L158" s="108"/>
      <c r="M158" s="108">
        <v>80</v>
      </c>
      <c r="N158" s="107"/>
      <c r="O158" s="107"/>
      <c r="P158" s="107"/>
      <c r="Q158" s="107"/>
      <c r="R158" s="107"/>
      <c r="S158" s="107"/>
      <c r="T158" s="107"/>
      <c r="U158" s="107"/>
      <c r="V158" s="107"/>
      <c r="W158" s="21"/>
      <c r="X158" s="21"/>
      <c r="Y158" s="21"/>
      <c r="Z158" s="21"/>
      <c r="AA158" s="21"/>
    </row>
    <row r="159" spans="1:27" ht="14.25" customHeight="1">
      <c r="A159" s="107"/>
      <c r="B159" s="107"/>
      <c r="C159" s="107"/>
      <c r="D159" s="107"/>
      <c r="E159" s="107"/>
      <c r="F159" s="107"/>
      <c r="G159" s="107"/>
      <c r="H159" s="107"/>
      <c r="I159" s="107"/>
      <c r="J159" s="107"/>
      <c r="K159" s="107"/>
      <c r="L159" s="107"/>
      <c r="M159" s="107"/>
      <c r="N159" s="110"/>
      <c r="O159" s="113"/>
      <c r="P159" s="113"/>
      <c r="Q159" s="107"/>
      <c r="R159" s="107"/>
      <c r="S159" s="107"/>
      <c r="T159" s="107"/>
      <c r="U159" s="107"/>
      <c r="V159" s="107"/>
      <c r="W159" s="21"/>
      <c r="X159" s="21"/>
      <c r="Y159" s="21"/>
      <c r="Z159" s="21"/>
      <c r="AA159" s="21"/>
    </row>
    <row r="160" spans="1:27" ht="14.25" customHeight="1">
      <c r="A160" s="119" t="s">
        <v>301</v>
      </c>
      <c r="B160" s="114" t="s">
        <v>287</v>
      </c>
      <c r="C160" s="118">
        <f>AVERAGE(A162:B164)</f>
        <v>604</v>
      </c>
      <c r="D160" s="107"/>
      <c r="E160" s="119" t="s">
        <v>301</v>
      </c>
      <c r="F160" s="114" t="s">
        <v>287</v>
      </c>
      <c r="G160" s="118">
        <f>AVERAGE(E162:F164)</f>
        <v>680</v>
      </c>
      <c r="H160" s="107"/>
      <c r="I160" s="119" t="s">
        <v>301</v>
      </c>
      <c r="J160" s="114" t="s">
        <v>287</v>
      </c>
      <c r="K160" s="118">
        <f>AVERAGE(I162:J164)</f>
        <v>293.33333333333331</v>
      </c>
      <c r="L160" s="107"/>
      <c r="M160" s="119" t="s">
        <v>301</v>
      </c>
      <c r="N160" s="114" t="s">
        <v>287</v>
      </c>
      <c r="O160" s="118">
        <f>AVERAGE(M162:N162)</f>
        <v>225</v>
      </c>
      <c r="P160" s="110"/>
      <c r="Q160" s="119" t="s">
        <v>301</v>
      </c>
      <c r="R160" s="114" t="s">
        <v>287</v>
      </c>
      <c r="S160" s="118">
        <f>AVERAGE(Q162:R164)</f>
        <v>476.66666666666669</v>
      </c>
      <c r="T160" s="110"/>
      <c r="U160" s="113"/>
      <c r="V160" s="113"/>
      <c r="W160" s="21"/>
      <c r="X160" s="21"/>
      <c r="Y160" s="21"/>
      <c r="Z160" s="21"/>
      <c r="AA160" s="21"/>
    </row>
    <row r="161" spans="1:27" ht="14.25" customHeight="1">
      <c r="A161" s="114" t="s">
        <v>288</v>
      </c>
      <c r="B161" s="126" t="s">
        <v>315</v>
      </c>
      <c r="C161" s="114"/>
      <c r="D161" s="113"/>
      <c r="E161" s="114" t="s">
        <v>288</v>
      </c>
      <c r="F161" s="126" t="s">
        <v>316</v>
      </c>
      <c r="G161" s="114"/>
      <c r="H161" s="110"/>
      <c r="I161" s="114" t="s">
        <v>288</v>
      </c>
      <c r="J161" s="126" t="s">
        <v>317</v>
      </c>
      <c r="K161" s="114"/>
      <c r="L161" s="107"/>
      <c r="M161" s="114" t="s">
        <v>288</v>
      </c>
      <c r="N161" s="126" t="s">
        <v>314</v>
      </c>
      <c r="O161" s="114"/>
      <c r="P161" s="113"/>
      <c r="Q161" s="114" t="s">
        <v>288</v>
      </c>
      <c r="R161" s="126" t="s">
        <v>224</v>
      </c>
      <c r="S161" s="114"/>
      <c r="T161" s="110"/>
      <c r="U161" s="110"/>
      <c r="V161" s="110"/>
      <c r="W161" s="21"/>
      <c r="X161" s="21"/>
      <c r="Y161" s="21"/>
      <c r="Z161" s="21"/>
      <c r="AA161" s="21"/>
    </row>
    <row r="162" spans="1:27" ht="14.25" customHeight="1">
      <c r="A162" s="114">
        <v>180</v>
      </c>
      <c r="B162" s="114">
        <v>2000</v>
      </c>
      <c r="C162" s="114"/>
      <c r="D162" s="113"/>
      <c r="E162" s="114"/>
      <c r="F162" s="114">
        <v>860</v>
      </c>
      <c r="G162" s="114"/>
      <c r="H162" s="110"/>
      <c r="I162" s="114">
        <v>650</v>
      </c>
      <c r="J162" s="114">
        <v>180</v>
      </c>
      <c r="K162" s="114"/>
      <c r="L162" s="107"/>
      <c r="M162" s="114">
        <v>200</v>
      </c>
      <c r="N162" s="114">
        <v>250</v>
      </c>
      <c r="O162" s="114"/>
      <c r="P162" s="113"/>
      <c r="Q162" s="114">
        <v>900</v>
      </c>
      <c r="R162" s="114">
        <v>700</v>
      </c>
      <c r="S162" s="114"/>
      <c r="T162" s="113"/>
      <c r="U162" s="113"/>
      <c r="V162" s="113"/>
      <c r="W162" s="21"/>
      <c r="X162" s="21"/>
      <c r="Y162" s="21"/>
      <c r="Z162" s="21"/>
      <c r="AA162" s="21"/>
    </row>
    <row r="163" spans="1:27" ht="14.25" customHeight="1">
      <c r="A163" s="108">
        <v>200</v>
      </c>
      <c r="B163" s="108">
        <v>780</v>
      </c>
      <c r="C163" s="108"/>
      <c r="D163" s="113"/>
      <c r="E163" s="108"/>
      <c r="F163" s="108">
        <v>500</v>
      </c>
      <c r="G163" s="108"/>
      <c r="H163" s="113"/>
      <c r="I163" s="108">
        <v>330</v>
      </c>
      <c r="J163" s="108">
        <v>200</v>
      </c>
      <c r="K163" s="108"/>
      <c r="L163" s="107"/>
      <c r="M163" s="107"/>
      <c r="N163" s="113"/>
      <c r="O163" s="113"/>
      <c r="P163" s="107"/>
      <c r="Q163" s="114">
        <v>430</v>
      </c>
      <c r="R163" s="108">
        <v>320</v>
      </c>
      <c r="S163" s="108"/>
      <c r="T163" s="113"/>
      <c r="U163" s="107"/>
      <c r="V163" s="107"/>
      <c r="W163" s="21"/>
      <c r="X163" s="21"/>
      <c r="Y163" s="21"/>
      <c r="Z163" s="21"/>
      <c r="AA163" s="21"/>
    </row>
    <row r="164" spans="1:27" ht="14.25" customHeight="1">
      <c r="A164" s="108">
        <v>144</v>
      </c>
      <c r="B164" s="108">
        <v>320</v>
      </c>
      <c r="C164" s="108"/>
      <c r="D164" s="113"/>
      <c r="E164" s="108"/>
      <c r="F164" s="108"/>
      <c r="G164" s="108"/>
      <c r="H164" s="113"/>
      <c r="I164" s="108">
        <v>250</v>
      </c>
      <c r="J164" s="108">
        <v>150</v>
      </c>
      <c r="K164" s="108"/>
      <c r="L164" s="107"/>
      <c r="M164" s="107"/>
      <c r="N164" s="113"/>
      <c r="O164" s="113"/>
      <c r="P164" s="107"/>
      <c r="Q164" s="108">
        <v>260</v>
      </c>
      <c r="R164" s="108">
        <v>250</v>
      </c>
      <c r="S164" s="108"/>
      <c r="T164" s="107"/>
      <c r="U164" s="107"/>
      <c r="V164" s="107"/>
      <c r="W164" s="22"/>
      <c r="X164" s="23"/>
      <c r="Y164" s="23"/>
      <c r="Z164" s="21"/>
      <c r="AA164" s="21"/>
    </row>
    <row r="165" spans="1:27" ht="14.25" customHeight="1">
      <c r="A165" s="109"/>
      <c r="B165" s="109"/>
      <c r="C165" s="109"/>
      <c r="D165" s="113"/>
      <c r="E165" s="109"/>
      <c r="F165" s="109"/>
      <c r="G165" s="109"/>
      <c r="H165" s="113"/>
      <c r="I165" s="109"/>
      <c r="J165" s="109"/>
      <c r="K165" s="109"/>
      <c r="L165" s="107"/>
      <c r="M165" s="107"/>
      <c r="N165" s="113"/>
      <c r="O165" s="113"/>
      <c r="P165" s="107"/>
      <c r="Q165" s="109"/>
      <c r="R165" s="109"/>
      <c r="S165" s="109"/>
      <c r="T165" s="107"/>
      <c r="U165" s="107"/>
      <c r="V165" s="107"/>
      <c r="W165" s="22"/>
      <c r="X165" s="23"/>
      <c r="Y165" s="23"/>
      <c r="Z165" s="21"/>
      <c r="AA165" s="21"/>
    </row>
    <row r="166" spans="1:27" ht="14.25" customHeight="1">
      <c r="A166" s="113"/>
      <c r="B166" s="113"/>
      <c r="C166" s="113"/>
      <c r="D166" s="107"/>
      <c r="E166" s="107"/>
      <c r="F166" s="113"/>
      <c r="G166" s="113"/>
      <c r="H166" s="113"/>
      <c r="I166" s="107"/>
      <c r="J166" s="107"/>
      <c r="K166" s="107"/>
      <c r="L166" s="107"/>
      <c r="M166" s="107"/>
      <c r="N166" s="107"/>
      <c r="O166" s="107"/>
      <c r="P166" s="107"/>
      <c r="Q166" s="107"/>
      <c r="R166" s="107"/>
      <c r="S166" s="107"/>
      <c r="T166" s="107"/>
      <c r="U166" s="107"/>
      <c r="V166" s="107"/>
      <c r="W166" s="23"/>
      <c r="X166" s="23"/>
      <c r="Y166" s="23"/>
      <c r="Z166" s="21"/>
      <c r="AA166" s="21"/>
    </row>
    <row r="167" spans="1:27" ht="14.25" customHeight="1">
      <c r="A167" s="119" t="s">
        <v>286</v>
      </c>
      <c r="B167" s="114" t="s">
        <v>298</v>
      </c>
      <c r="C167" s="118">
        <f>AVERAGE(A169:G175)</f>
        <v>335.21739130434781</v>
      </c>
      <c r="D167" s="108"/>
      <c r="E167" s="108"/>
      <c r="F167" s="108"/>
      <c r="G167" s="108"/>
      <c r="H167" s="107"/>
      <c r="I167" s="119" t="s">
        <v>301</v>
      </c>
      <c r="J167" s="114" t="s">
        <v>287</v>
      </c>
      <c r="K167" s="118">
        <f>AVERAGE(I169:K169)</f>
        <v>170</v>
      </c>
      <c r="L167" s="107"/>
      <c r="M167" s="119" t="s">
        <v>301</v>
      </c>
      <c r="N167" s="114" t="s">
        <v>287</v>
      </c>
      <c r="O167" s="118">
        <f>AVERAGE(M169:P170)</f>
        <v>208</v>
      </c>
      <c r="P167" s="108"/>
      <c r="Q167" s="107"/>
      <c r="R167" s="107"/>
      <c r="S167" s="107"/>
      <c r="T167" s="107"/>
      <c r="U167" s="107"/>
      <c r="V167" s="107"/>
      <c r="W167" s="21"/>
      <c r="X167" s="21"/>
      <c r="Y167" s="21"/>
      <c r="Z167" s="21"/>
      <c r="AA167" s="21"/>
    </row>
    <row r="168" spans="1:27" ht="14.25" customHeight="1">
      <c r="A168" s="108" t="s">
        <v>288</v>
      </c>
      <c r="B168" s="108" t="s">
        <v>53</v>
      </c>
      <c r="C168" s="108"/>
      <c r="D168" s="108"/>
      <c r="E168" s="108"/>
      <c r="F168" s="108"/>
      <c r="G168" s="108"/>
      <c r="H168" s="107"/>
      <c r="I168" s="114" t="s">
        <v>288</v>
      </c>
      <c r="J168" s="307" t="s">
        <v>318</v>
      </c>
      <c r="K168" s="308"/>
      <c r="L168" s="110"/>
      <c r="M168" s="114" t="s">
        <v>288</v>
      </c>
      <c r="N168" s="305" t="s">
        <v>119</v>
      </c>
      <c r="O168" s="305"/>
      <c r="P168" s="108"/>
      <c r="Q168" s="107"/>
      <c r="R168" s="107"/>
      <c r="S168" s="107"/>
      <c r="T168" s="107"/>
      <c r="U168" s="107"/>
      <c r="V168" s="107"/>
      <c r="W168" s="21"/>
      <c r="X168" s="21"/>
      <c r="Y168" s="21"/>
      <c r="Z168" s="21"/>
      <c r="AA168" s="21"/>
    </row>
    <row r="169" spans="1:27" ht="14.25" customHeight="1">
      <c r="A169" s="114"/>
      <c r="B169" s="115"/>
      <c r="C169" s="114">
        <v>500</v>
      </c>
      <c r="D169" s="108">
        <v>400</v>
      </c>
      <c r="E169" s="108"/>
      <c r="F169" s="114"/>
      <c r="G169" s="114"/>
      <c r="H169" s="113"/>
      <c r="I169" s="114">
        <v>280</v>
      </c>
      <c r="J169" s="114">
        <v>40</v>
      </c>
      <c r="K169" s="114">
        <v>190</v>
      </c>
      <c r="L169" s="110"/>
      <c r="M169" s="114">
        <v>350</v>
      </c>
      <c r="N169" s="114">
        <v>150</v>
      </c>
      <c r="O169" s="114">
        <v>210</v>
      </c>
      <c r="P169" s="108">
        <v>250</v>
      </c>
      <c r="Q169" s="113"/>
      <c r="R169" s="113"/>
      <c r="S169" s="113"/>
      <c r="T169" s="107"/>
      <c r="U169" s="107"/>
      <c r="V169" s="110"/>
      <c r="W169" s="21"/>
      <c r="X169" s="21"/>
      <c r="Y169" s="21"/>
      <c r="Z169" s="21"/>
      <c r="AA169" s="21"/>
    </row>
    <row r="170" spans="1:27" ht="14.25" customHeight="1">
      <c r="A170" s="114"/>
      <c r="B170" s="130"/>
      <c r="C170" s="114">
        <v>550</v>
      </c>
      <c r="D170" s="108">
        <v>500</v>
      </c>
      <c r="E170" s="108"/>
      <c r="F170" s="114"/>
      <c r="G170" s="114"/>
      <c r="H170" s="110"/>
      <c r="I170" s="110"/>
      <c r="J170" s="107"/>
      <c r="K170" s="107"/>
      <c r="L170" s="113"/>
      <c r="M170" s="108"/>
      <c r="N170" s="108"/>
      <c r="O170" s="108"/>
      <c r="P170" s="108">
        <v>80</v>
      </c>
      <c r="Q170" s="110"/>
      <c r="R170" s="110"/>
      <c r="S170" s="110"/>
      <c r="T170" s="107"/>
      <c r="U170" s="107"/>
      <c r="V170" s="110"/>
      <c r="W170" s="21"/>
      <c r="X170" s="21"/>
      <c r="Y170" s="21"/>
      <c r="Z170" s="21"/>
      <c r="AA170" s="21"/>
    </row>
    <row r="171" spans="1:27" ht="14.25" customHeight="1">
      <c r="A171" s="114"/>
      <c r="B171" s="130"/>
      <c r="C171" s="114">
        <v>560</v>
      </c>
      <c r="D171" s="108"/>
      <c r="E171" s="108"/>
      <c r="F171" s="114"/>
      <c r="G171" s="114"/>
      <c r="H171" s="113"/>
      <c r="I171" s="113"/>
      <c r="J171" s="107"/>
      <c r="K171" s="107"/>
      <c r="L171" s="107"/>
      <c r="M171" s="107"/>
      <c r="N171" s="107"/>
      <c r="O171" s="107"/>
      <c r="P171" s="107"/>
      <c r="Q171" s="113"/>
      <c r="R171" s="113"/>
      <c r="S171" s="113"/>
      <c r="T171" s="107"/>
      <c r="U171" s="107"/>
      <c r="V171" s="113"/>
      <c r="W171" s="23"/>
      <c r="X171" s="23"/>
      <c r="Y171" s="21"/>
      <c r="Z171" s="21"/>
      <c r="AA171" s="21"/>
    </row>
    <row r="172" spans="1:27" ht="14.25" customHeight="1">
      <c r="A172" s="114">
        <v>600</v>
      </c>
      <c r="B172" s="114">
        <v>130</v>
      </c>
      <c r="C172" s="114">
        <v>500</v>
      </c>
      <c r="D172" s="108">
        <v>150</v>
      </c>
      <c r="E172" s="108">
        <v>120</v>
      </c>
      <c r="F172" s="114">
        <v>110</v>
      </c>
      <c r="G172" s="114">
        <v>160</v>
      </c>
      <c r="H172" s="113"/>
      <c r="I172" s="113"/>
      <c r="J172" s="107"/>
      <c r="K172" s="107"/>
      <c r="L172" s="107"/>
      <c r="M172" s="107"/>
      <c r="N172" s="107"/>
      <c r="O172" s="107"/>
      <c r="P172" s="107"/>
      <c r="Q172" s="113"/>
      <c r="R172" s="113"/>
      <c r="S172" s="113"/>
      <c r="T172" s="107"/>
      <c r="U172" s="107"/>
      <c r="V172" s="107"/>
      <c r="W172" s="23"/>
      <c r="X172" s="23"/>
      <c r="Y172" s="21"/>
      <c r="Z172" s="21"/>
      <c r="AA172" s="21"/>
    </row>
    <row r="173" spans="1:27" ht="14.25" customHeight="1">
      <c r="A173" s="114">
        <v>400</v>
      </c>
      <c r="B173" s="114">
        <v>160</v>
      </c>
      <c r="C173" s="114">
        <v>200</v>
      </c>
      <c r="D173" s="108">
        <v>110</v>
      </c>
      <c r="E173" s="108">
        <v>120</v>
      </c>
      <c r="F173" s="114">
        <v>150</v>
      </c>
      <c r="G173" s="114">
        <v>700</v>
      </c>
      <c r="H173" s="113"/>
      <c r="I173" s="113"/>
      <c r="J173" s="107"/>
      <c r="K173" s="107"/>
      <c r="L173" s="107"/>
      <c r="M173" s="107"/>
      <c r="N173" s="107"/>
      <c r="O173" s="107"/>
      <c r="P173" s="107"/>
      <c r="Q173" s="107"/>
      <c r="R173" s="113"/>
      <c r="S173" s="113"/>
      <c r="T173" s="107"/>
      <c r="U173" s="107"/>
      <c r="V173" s="107"/>
      <c r="W173" s="23"/>
      <c r="X173" s="23"/>
      <c r="Y173" s="21"/>
      <c r="Z173" s="21"/>
      <c r="AA173" s="21"/>
    </row>
    <row r="174" spans="1:27" ht="14.25" customHeight="1">
      <c r="A174" s="114"/>
      <c r="B174" s="114"/>
      <c r="C174" s="108"/>
      <c r="D174" s="108">
        <v>330</v>
      </c>
      <c r="E174" s="108">
        <v>160</v>
      </c>
      <c r="F174" s="114"/>
      <c r="G174" s="114"/>
      <c r="H174" s="113"/>
      <c r="I174" s="107"/>
      <c r="J174" s="107"/>
      <c r="K174" s="107"/>
      <c r="L174" s="107"/>
      <c r="M174" s="107"/>
      <c r="N174" s="107"/>
      <c r="O174" s="107"/>
      <c r="P174" s="107"/>
      <c r="Q174" s="107"/>
      <c r="R174" s="113"/>
      <c r="S174" s="107"/>
      <c r="T174" s="107"/>
      <c r="U174" s="107"/>
      <c r="V174" s="107"/>
      <c r="W174" s="23"/>
      <c r="X174" s="23"/>
      <c r="Y174" s="21"/>
      <c r="Z174" s="21"/>
      <c r="AA174" s="21"/>
    </row>
    <row r="175" spans="1:27" ht="14.25" customHeight="1">
      <c r="A175" s="108"/>
      <c r="B175" s="108"/>
      <c r="C175" s="108"/>
      <c r="D175" s="108">
        <v>600</v>
      </c>
      <c r="E175" s="108">
        <v>500</v>
      </c>
      <c r="F175" s="108"/>
      <c r="G175" s="108"/>
      <c r="H175" s="107"/>
      <c r="I175" s="107"/>
      <c r="J175" s="107"/>
      <c r="K175" s="107"/>
      <c r="L175" s="107"/>
      <c r="M175" s="107"/>
      <c r="N175" s="107"/>
      <c r="O175" s="107"/>
      <c r="P175" s="107"/>
      <c r="Q175" s="107"/>
      <c r="R175" s="107"/>
      <c r="S175" s="107"/>
      <c r="T175" s="107"/>
      <c r="U175" s="107"/>
      <c r="V175" s="107"/>
      <c r="W175" s="21"/>
      <c r="X175" s="21"/>
      <c r="Y175" s="21"/>
      <c r="Z175" s="21"/>
      <c r="AA175" s="21"/>
    </row>
    <row r="176" spans="1:27" ht="14.25" customHeight="1">
      <c r="A176" s="107"/>
      <c r="B176" s="107"/>
      <c r="C176" s="107"/>
      <c r="D176" s="107"/>
      <c r="E176" s="107"/>
      <c r="F176" s="107"/>
      <c r="G176" s="107"/>
      <c r="H176" s="107"/>
      <c r="I176" s="107"/>
      <c r="J176" s="107"/>
      <c r="K176" s="107"/>
      <c r="L176" s="107"/>
      <c r="M176" s="107"/>
      <c r="N176" s="107"/>
      <c r="O176" s="107"/>
      <c r="P176" s="107"/>
      <c r="Q176" s="107"/>
      <c r="R176" s="107"/>
      <c r="S176" s="107"/>
      <c r="T176" s="107"/>
      <c r="U176" s="107"/>
      <c r="V176" s="107"/>
      <c r="W176" s="21"/>
      <c r="X176" s="21"/>
      <c r="Y176" s="21"/>
      <c r="Z176" s="21"/>
      <c r="AA176" s="21"/>
    </row>
    <row r="177" spans="1:27" ht="14.25" customHeight="1">
      <c r="A177" s="107"/>
      <c r="B177" s="107"/>
      <c r="C177" s="107"/>
      <c r="D177" s="107"/>
      <c r="E177" s="107"/>
      <c r="F177" s="107"/>
      <c r="G177" s="107"/>
      <c r="H177" s="107"/>
      <c r="I177" s="107"/>
      <c r="J177" s="107"/>
      <c r="K177" s="107"/>
      <c r="L177" s="110"/>
      <c r="M177" s="113"/>
      <c r="N177" s="113"/>
      <c r="O177" s="107"/>
      <c r="P177" s="107"/>
      <c r="Q177" s="107"/>
      <c r="R177" s="107"/>
      <c r="S177" s="107"/>
      <c r="T177" s="107"/>
      <c r="U177" s="107"/>
      <c r="V177" s="107"/>
      <c r="W177" s="21"/>
      <c r="X177" s="21"/>
      <c r="Y177" s="21"/>
      <c r="Z177" s="21"/>
      <c r="AA177" s="21"/>
    </row>
    <row r="178" spans="1:27" ht="14.25" customHeight="1">
      <c r="A178" s="131" t="s">
        <v>319</v>
      </c>
      <c r="B178" s="114" t="s">
        <v>287</v>
      </c>
      <c r="C178" s="118">
        <f>AVERAGE(A180:C182)</f>
        <v>541.11111111111109</v>
      </c>
      <c r="D178" s="107"/>
      <c r="E178" s="132" t="s">
        <v>319</v>
      </c>
      <c r="F178" s="114" t="s">
        <v>298</v>
      </c>
      <c r="G178" s="114">
        <f>AVERAGE(E180:H182)</f>
        <v>370</v>
      </c>
      <c r="H178" s="114"/>
      <c r="I178" s="113"/>
      <c r="J178" s="132" t="s">
        <v>319</v>
      </c>
      <c r="K178" s="114" t="s">
        <v>298</v>
      </c>
      <c r="L178" s="114">
        <f>AVERAGE(J180:L181)</f>
        <v>430</v>
      </c>
      <c r="M178" s="110"/>
      <c r="N178" s="132" t="s">
        <v>319</v>
      </c>
      <c r="O178" s="114" t="s">
        <v>298</v>
      </c>
      <c r="P178" s="114">
        <f>AVERAGE(N180:P182)</f>
        <v>461.42857142857144</v>
      </c>
      <c r="Q178" s="110"/>
      <c r="R178" s="113"/>
      <c r="S178" s="113"/>
      <c r="T178" s="107"/>
      <c r="U178" s="107"/>
      <c r="V178" s="107"/>
      <c r="W178" s="21"/>
      <c r="X178" s="21"/>
      <c r="Y178" s="21"/>
      <c r="Z178" s="21"/>
      <c r="AA178" s="21"/>
    </row>
    <row r="179" spans="1:27" ht="14.25" customHeight="1">
      <c r="A179" s="114" t="s">
        <v>288</v>
      </c>
      <c r="B179" s="126" t="s">
        <v>320</v>
      </c>
      <c r="C179" s="114"/>
      <c r="D179" s="107"/>
      <c r="E179" s="108" t="s">
        <v>288</v>
      </c>
      <c r="F179" s="114" t="s">
        <v>321</v>
      </c>
      <c r="G179" s="114"/>
      <c r="H179" s="114"/>
      <c r="I179" s="110"/>
      <c r="J179" s="108" t="s">
        <v>288</v>
      </c>
      <c r="K179" s="114" t="s">
        <v>322</v>
      </c>
      <c r="L179" s="114"/>
      <c r="M179" s="113"/>
      <c r="N179" s="108" t="s">
        <v>288</v>
      </c>
      <c r="O179" s="114" t="s">
        <v>323</v>
      </c>
      <c r="P179" s="114"/>
      <c r="Q179" s="110"/>
      <c r="R179" s="110"/>
      <c r="S179" s="110"/>
      <c r="T179" s="107"/>
      <c r="U179" s="107"/>
      <c r="V179" s="107"/>
      <c r="W179" s="21"/>
      <c r="X179" s="21"/>
      <c r="Y179" s="21"/>
      <c r="Z179" s="21"/>
      <c r="AA179" s="21"/>
    </row>
    <row r="180" spans="1:27" ht="14.25" customHeight="1">
      <c r="A180" s="114">
        <v>520</v>
      </c>
      <c r="B180" s="114">
        <v>350</v>
      </c>
      <c r="C180" s="114">
        <v>380</v>
      </c>
      <c r="D180" s="107"/>
      <c r="E180" s="108">
        <v>550</v>
      </c>
      <c r="F180" s="114">
        <v>700</v>
      </c>
      <c r="G180" s="114">
        <v>500</v>
      </c>
      <c r="H180" s="114">
        <v>140</v>
      </c>
      <c r="I180" s="107"/>
      <c r="J180" s="108">
        <v>470</v>
      </c>
      <c r="K180" s="114">
        <v>380</v>
      </c>
      <c r="L180" s="114">
        <v>400</v>
      </c>
      <c r="M180" s="113"/>
      <c r="N180" s="108">
        <v>400</v>
      </c>
      <c r="O180" s="114">
        <v>520</v>
      </c>
      <c r="P180" s="114">
        <v>430</v>
      </c>
      <c r="Q180" s="113"/>
      <c r="R180" s="113"/>
      <c r="S180" s="107"/>
      <c r="T180" s="107"/>
      <c r="U180" s="107"/>
      <c r="V180" s="107"/>
      <c r="W180" s="21"/>
      <c r="X180" s="21"/>
      <c r="Y180" s="21"/>
      <c r="Z180" s="21"/>
      <c r="AA180" s="21"/>
    </row>
    <row r="181" spans="1:27" ht="14.25" customHeight="1">
      <c r="A181" s="108">
        <v>650</v>
      </c>
      <c r="B181" s="108">
        <v>530</v>
      </c>
      <c r="C181" s="108">
        <v>600</v>
      </c>
      <c r="D181" s="107"/>
      <c r="E181" s="108">
        <v>380</v>
      </c>
      <c r="F181" s="108">
        <v>460</v>
      </c>
      <c r="G181" s="108">
        <v>220</v>
      </c>
      <c r="H181" s="108">
        <v>200</v>
      </c>
      <c r="I181" s="107"/>
      <c r="J181" s="108">
        <v>500</v>
      </c>
      <c r="K181" s="108">
        <v>430</v>
      </c>
      <c r="L181" s="108">
        <v>400</v>
      </c>
      <c r="M181" s="113"/>
      <c r="N181" s="108">
        <v>430</v>
      </c>
      <c r="O181" s="108">
        <v>460</v>
      </c>
      <c r="P181" s="108">
        <v>450</v>
      </c>
      <c r="Q181" s="107"/>
      <c r="R181" s="107"/>
      <c r="S181" s="107"/>
      <c r="T181" s="107"/>
      <c r="U181" s="107"/>
      <c r="V181" s="107"/>
      <c r="W181" s="21"/>
      <c r="X181" s="21"/>
      <c r="Y181" s="21"/>
      <c r="Z181" s="21"/>
      <c r="AA181" s="21"/>
    </row>
    <row r="182" spans="1:27" ht="14.25" customHeight="1">
      <c r="A182" s="108">
        <v>720</v>
      </c>
      <c r="B182" s="108">
        <v>580</v>
      </c>
      <c r="C182" s="108">
        <v>540</v>
      </c>
      <c r="D182" s="107"/>
      <c r="E182" s="108"/>
      <c r="F182" s="108"/>
      <c r="G182" s="108">
        <v>270</v>
      </c>
      <c r="H182" s="108">
        <v>280</v>
      </c>
      <c r="I182" s="107"/>
      <c r="J182" s="107"/>
      <c r="K182" s="107"/>
      <c r="L182" s="113"/>
      <c r="M182" s="107"/>
      <c r="N182" s="108">
        <v>540</v>
      </c>
      <c r="O182" s="108"/>
      <c r="P182" s="108"/>
      <c r="Q182" s="107"/>
      <c r="R182" s="107"/>
      <c r="S182" s="107"/>
      <c r="T182" s="107"/>
      <c r="U182" s="107"/>
      <c r="V182" s="107"/>
      <c r="W182" s="21"/>
      <c r="X182" s="21"/>
      <c r="Y182" s="21"/>
      <c r="Z182" s="21"/>
      <c r="AA182" s="21"/>
    </row>
    <row r="183" spans="1:27" ht="14.25" customHeight="1">
      <c r="A183" s="113"/>
      <c r="B183" s="113"/>
      <c r="C183" s="107"/>
      <c r="D183" s="107"/>
      <c r="E183" s="107"/>
      <c r="F183" s="107"/>
      <c r="G183" s="107"/>
      <c r="H183" s="107"/>
      <c r="I183" s="107"/>
      <c r="J183" s="107"/>
      <c r="K183" s="107"/>
      <c r="L183" s="107"/>
      <c r="M183" s="107"/>
      <c r="N183" s="107"/>
      <c r="O183" s="107"/>
      <c r="P183" s="107"/>
      <c r="Q183" s="107"/>
      <c r="R183" s="107"/>
      <c r="S183" s="107"/>
      <c r="T183" s="107"/>
      <c r="U183" s="107"/>
      <c r="V183" s="107"/>
      <c r="W183" s="21"/>
      <c r="X183" s="21"/>
      <c r="Y183" s="21"/>
      <c r="Z183" s="21"/>
      <c r="AA183" s="21"/>
    </row>
    <row r="184" spans="1:27" ht="14.25" customHeight="1">
      <c r="A184" s="107"/>
      <c r="B184" s="107"/>
      <c r="C184" s="107"/>
      <c r="D184" s="107"/>
      <c r="E184" s="107"/>
      <c r="F184" s="107"/>
      <c r="G184" s="107"/>
      <c r="H184" s="107"/>
      <c r="I184" s="107"/>
      <c r="J184" s="107"/>
      <c r="K184" s="107"/>
      <c r="L184" s="107"/>
      <c r="M184" s="107"/>
      <c r="N184" s="107"/>
      <c r="O184" s="107"/>
      <c r="P184" s="107"/>
      <c r="Q184" s="107"/>
      <c r="R184" s="107"/>
      <c r="S184" s="107"/>
      <c r="T184" s="107"/>
      <c r="U184" s="107"/>
      <c r="V184" s="107"/>
      <c r="W184" s="21"/>
      <c r="X184" s="21"/>
      <c r="Y184" s="21"/>
      <c r="Z184" s="21"/>
      <c r="AA184" s="21"/>
    </row>
    <row r="185" spans="1:27" ht="14.25" customHeight="1">
      <c r="A185" s="131" t="s">
        <v>319</v>
      </c>
      <c r="B185" s="114" t="s">
        <v>287</v>
      </c>
      <c r="C185" s="118">
        <f>AVERAGE(A187:B189)</f>
        <v>450</v>
      </c>
      <c r="D185" s="113"/>
      <c r="E185" s="131" t="s">
        <v>319</v>
      </c>
      <c r="F185" s="114" t="s">
        <v>287</v>
      </c>
      <c r="G185" s="118">
        <f>AVERAGE(F187)</f>
        <v>250</v>
      </c>
      <c r="H185" s="107"/>
      <c r="I185" s="107"/>
      <c r="J185" s="131" t="s">
        <v>319</v>
      </c>
      <c r="K185" s="114" t="s">
        <v>287</v>
      </c>
      <c r="L185" s="118">
        <f>AVERAGE(J187:L189)</f>
        <v>261.66666666666669</v>
      </c>
      <c r="M185" s="113"/>
      <c r="N185" s="131" t="s">
        <v>319</v>
      </c>
      <c r="O185" s="114" t="s">
        <v>287</v>
      </c>
      <c r="P185" s="118">
        <f>AVERAGE(O187)</f>
        <v>350</v>
      </c>
      <c r="Q185" s="107"/>
      <c r="R185" s="107"/>
      <c r="S185" s="107"/>
      <c r="T185" s="107"/>
      <c r="U185" s="107"/>
      <c r="V185" s="107"/>
      <c r="W185" s="21"/>
      <c r="X185" s="21"/>
      <c r="Y185" s="21"/>
      <c r="Z185" s="21"/>
      <c r="AA185" s="21"/>
    </row>
    <row r="186" spans="1:27" ht="14.25" customHeight="1">
      <c r="A186" s="114" t="s">
        <v>288</v>
      </c>
      <c r="B186" s="307" t="s">
        <v>237</v>
      </c>
      <c r="C186" s="308"/>
      <c r="D186" s="113"/>
      <c r="E186" s="114" t="s">
        <v>288</v>
      </c>
      <c r="F186" s="307" t="s">
        <v>271</v>
      </c>
      <c r="G186" s="308"/>
      <c r="H186" s="113"/>
      <c r="I186" s="113"/>
      <c r="J186" s="114" t="s">
        <v>288</v>
      </c>
      <c r="K186" s="307" t="s">
        <v>240</v>
      </c>
      <c r="L186" s="308"/>
      <c r="M186" s="113"/>
      <c r="N186" s="114" t="s">
        <v>288</v>
      </c>
      <c r="O186" s="307" t="s">
        <v>269</v>
      </c>
      <c r="P186" s="308"/>
      <c r="Q186" s="107"/>
      <c r="R186" s="107"/>
      <c r="S186" s="110"/>
      <c r="T186" s="113"/>
      <c r="U186" s="113"/>
      <c r="V186" s="107"/>
      <c r="W186" s="21"/>
      <c r="X186" s="21"/>
      <c r="Y186" s="21"/>
      <c r="Z186" s="21"/>
      <c r="AA186" s="21"/>
    </row>
    <row r="187" spans="1:27" ht="14.25" customHeight="1">
      <c r="A187" s="114">
        <v>410</v>
      </c>
      <c r="B187" s="114">
        <v>530</v>
      </c>
      <c r="C187" s="114"/>
      <c r="D187" s="107"/>
      <c r="E187" s="114"/>
      <c r="F187" s="114">
        <v>250</v>
      </c>
      <c r="G187" s="114"/>
      <c r="H187" s="110"/>
      <c r="I187" s="110"/>
      <c r="J187" s="114">
        <v>220</v>
      </c>
      <c r="K187" s="114">
        <v>360</v>
      </c>
      <c r="L187" s="114">
        <v>240</v>
      </c>
      <c r="M187" s="107"/>
      <c r="N187" s="114"/>
      <c r="O187" s="114">
        <v>350</v>
      </c>
      <c r="P187" s="114"/>
      <c r="Q187" s="107"/>
      <c r="R187" s="107"/>
      <c r="S187" s="110"/>
      <c r="T187" s="110"/>
      <c r="U187" s="110"/>
      <c r="V187" s="107"/>
      <c r="W187" s="21"/>
      <c r="X187" s="21"/>
      <c r="Y187" s="21"/>
      <c r="Z187" s="21"/>
      <c r="AA187" s="21"/>
    </row>
    <row r="188" spans="1:27" ht="14.25" customHeight="1">
      <c r="A188" s="108">
        <v>480</v>
      </c>
      <c r="B188" s="108">
        <v>520</v>
      </c>
      <c r="C188" s="108"/>
      <c r="D188" s="107"/>
      <c r="E188" s="108"/>
      <c r="F188" s="108"/>
      <c r="G188" s="108"/>
      <c r="H188" s="113"/>
      <c r="I188" s="107"/>
      <c r="J188" s="108">
        <v>190</v>
      </c>
      <c r="K188" s="108">
        <v>370</v>
      </c>
      <c r="L188" s="108">
        <v>190</v>
      </c>
      <c r="M188" s="107"/>
      <c r="N188" s="108"/>
      <c r="O188" s="108"/>
      <c r="P188" s="108"/>
      <c r="Q188" s="107"/>
      <c r="R188" s="107"/>
      <c r="S188" s="113"/>
      <c r="T188" s="113"/>
      <c r="U188" s="113"/>
      <c r="V188" s="113"/>
      <c r="W188" s="21"/>
      <c r="X188" s="21"/>
      <c r="Y188" s="21"/>
      <c r="Z188" s="21"/>
      <c r="AA188" s="21"/>
    </row>
    <row r="189" spans="1:27" ht="14.25" customHeight="1">
      <c r="A189" s="108">
        <v>370</v>
      </c>
      <c r="B189" s="108">
        <v>390</v>
      </c>
      <c r="C189" s="108"/>
      <c r="D189" s="107"/>
      <c r="E189" s="107"/>
      <c r="F189" s="107"/>
      <c r="G189" s="107"/>
      <c r="H189" s="107"/>
      <c r="I189" s="107"/>
      <c r="J189" s="108"/>
      <c r="K189" s="108"/>
      <c r="L189" s="108"/>
      <c r="M189" s="107"/>
      <c r="N189" s="107"/>
      <c r="O189" s="107"/>
      <c r="P189" s="107"/>
      <c r="Q189" s="107"/>
      <c r="R189" s="107"/>
      <c r="S189" s="113"/>
      <c r="T189" s="113"/>
      <c r="U189" s="113"/>
      <c r="V189" s="113"/>
      <c r="W189" s="21"/>
      <c r="X189" s="21"/>
      <c r="Y189" s="21"/>
      <c r="Z189" s="21"/>
      <c r="AA189" s="21"/>
    </row>
    <row r="190" spans="1:27" ht="14.25" customHeight="1">
      <c r="A190" s="113"/>
      <c r="B190" s="113"/>
      <c r="C190" s="113"/>
      <c r="D190" s="113"/>
      <c r="E190" s="107"/>
      <c r="F190" s="107"/>
      <c r="G190" s="107"/>
      <c r="H190" s="107"/>
      <c r="I190" s="107"/>
      <c r="J190" s="107"/>
      <c r="K190" s="107"/>
      <c r="L190" s="107"/>
      <c r="M190" s="113"/>
      <c r="N190" s="113"/>
      <c r="O190" s="107"/>
      <c r="P190" s="107"/>
      <c r="Q190" s="107"/>
      <c r="R190" s="107"/>
      <c r="S190" s="113"/>
      <c r="T190" s="113"/>
      <c r="U190" s="107"/>
      <c r="V190" s="107"/>
      <c r="W190" s="21"/>
      <c r="X190" s="21"/>
      <c r="Y190" s="21"/>
      <c r="Z190" s="21"/>
      <c r="AA190" s="21"/>
    </row>
    <row r="191" spans="1:27" ht="14.25" customHeight="1">
      <c r="A191" s="131" t="s">
        <v>319</v>
      </c>
      <c r="B191" s="114" t="s">
        <v>287</v>
      </c>
      <c r="C191" s="118">
        <f>AVERAGE(A193:B195)</f>
        <v>260</v>
      </c>
      <c r="D191" s="113"/>
      <c r="E191" s="131" t="s">
        <v>319</v>
      </c>
      <c r="F191" s="114" t="s">
        <v>287</v>
      </c>
      <c r="G191" s="118">
        <f>AVERAGE(F193)</f>
        <v>250</v>
      </c>
      <c r="H191" s="107"/>
      <c r="I191" s="107"/>
      <c r="J191" s="131" t="s">
        <v>319</v>
      </c>
      <c r="K191" s="114" t="s">
        <v>287</v>
      </c>
      <c r="L191" s="118">
        <f>AVERAGE(J193:L194)</f>
        <v>370</v>
      </c>
      <c r="M191" s="113"/>
      <c r="N191" s="131" t="s">
        <v>319</v>
      </c>
      <c r="O191" s="114" t="s">
        <v>287</v>
      </c>
      <c r="P191" s="118">
        <f>AVERAGE(O193)</f>
        <v>300</v>
      </c>
      <c r="Q191" s="107"/>
      <c r="R191" s="107"/>
      <c r="S191" s="107"/>
      <c r="T191" s="107"/>
      <c r="U191" s="107"/>
      <c r="V191" s="107"/>
      <c r="W191" s="21"/>
      <c r="X191" s="21"/>
      <c r="Y191" s="21"/>
      <c r="Z191" s="21"/>
      <c r="AA191" s="21"/>
    </row>
    <row r="192" spans="1:27" ht="14.25" customHeight="1">
      <c r="A192" s="114" t="s">
        <v>288</v>
      </c>
      <c r="B192" s="307" t="s">
        <v>243</v>
      </c>
      <c r="C192" s="308"/>
      <c r="D192" s="113"/>
      <c r="E192" s="114" t="s">
        <v>288</v>
      </c>
      <c r="F192" s="307" t="s">
        <v>264</v>
      </c>
      <c r="G192" s="308"/>
      <c r="H192" s="107"/>
      <c r="I192" s="107"/>
      <c r="J192" s="114" t="s">
        <v>288</v>
      </c>
      <c r="K192" s="307" t="s">
        <v>246</v>
      </c>
      <c r="L192" s="308"/>
      <c r="M192" s="113"/>
      <c r="N192" s="114" t="s">
        <v>288</v>
      </c>
      <c r="O192" s="307" t="s">
        <v>264</v>
      </c>
      <c r="P192" s="308"/>
      <c r="Q192" s="107"/>
      <c r="R192" s="107"/>
      <c r="S192" s="107"/>
      <c r="T192" s="107"/>
      <c r="U192" s="107"/>
      <c r="V192" s="107"/>
      <c r="W192" s="21"/>
      <c r="X192" s="21"/>
      <c r="Y192" s="21"/>
      <c r="Z192" s="21"/>
      <c r="AA192" s="21"/>
    </row>
    <row r="193" spans="1:27" ht="14.25" customHeight="1">
      <c r="A193" s="114">
        <v>200</v>
      </c>
      <c r="B193" s="114">
        <v>300</v>
      </c>
      <c r="C193" s="114"/>
      <c r="D193" s="107"/>
      <c r="E193" s="114"/>
      <c r="F193" s="114">
        <v>250</v>
      </c>
      <c r="G193" s="114"/>
      <c r="H193" s="107"/>
      <c r="I193" s="107"/>
      <c r="J193" s="114">
        <v>460</v>
      </c>
      <c r="K193" s="114">
        <v>380</v>
      </c>
      <c r="L193" s="114"/>
      <c r="M193" s="107"/>
      <c r="N193" s="114"/>
      <c r="O193" s="114">
        <v>300</v>
      </c>
      <c r="P193" s="114"/>
      <c r="Q193" s="107"/>
      <c r="R193" s="107"/>
      <c r="S193" s="107"/>
      <c r="T193" s="107"/>
      <c r="U193" s="107"/>
      <c r="V193" s="107"/>
      <c r="W193" s="21"/>
      <c r="X193" s="21"/>
      <c r="Y193" s="21"/>
      <c r="Z193" s="21"/>
      <c r="AA193" s="21"/>
    </row>
    <row r="194" spans="1:27" ht="14.25" customHeight="1">
      <c r="A194" s="108">
        <v>240</v>
      </c>
      <c r="B194" s="108">
        <v>360</v>
      </c>
      <c r="C194" s="108"/>
      <c r="D194" s="107"/>
      <c r="E194" s="108"/>
      <c r="F194" s="108"/>
      <c r="G194" s="108"/>
      <c r="H194" s="107"/>
      <c r="I194" s="110"/>
      <c r="J194" s="108">
        <v>280</v>
      </c>
      <c r="K194" s="108">
        <v>360</v>
      </c>
      <c r="L194" s="108"/>
      <c r="M194" s="107"/>
      <c r="N194" s="108"/>
      <c r="O194" s="108"/>
      <c r="P194" s="108"/>
      <c r="Q194" s="113"/>
      <c r="R194" s="107"/>
      <c r="S194" s="107"/>
      <c r="T194" s="107"/>
      <c r="U194" s="107"/>
      <c r="V194" s="107"/>
      <c r="W194" s="21"/>
      <c r="X194" s="21"/>
      <c r="Y194" s="21"/>
      <c r="Z194" s="21"/>
      <c r="AA194" s="21"/>
    </row>
    <row r="195" spans="1:27" ht="14.25" customHeight="1">
      <c r="A195" s="108">
        <v>160</v>
      </c>
      <c r="B195" s="108">
        <v>300</v>
      </c>
      <c r="C195" s="108"/>
      <c r="D195" s="107"/>
      <c r="E195" s="107"/>
      <c r="F195" s="107"/>
      <c r="G195" s="107"/>
      <c r="H195" s="107"/>
      <c r="I195" s="110"/>
      <c r="J195" s="113"/>
      <c r="K195" s="113"/>
      <c r="L195" s="113"/>
      <c r="M195" s="107"/>
      <c r="N195" s="107"/>
      <c r="O195" s="107"/>
      <c r="P195" s="107"/>
      <c r="Q195" s="110"/>
      <c r="R195" s="107"/>
      <c r="S195" s="107"/>
      <c r="T195" s="107"/>
      <c r="U195" s="107"/>
      <c r="V195" s="107"/>
      <c r="W195" s="21"/>
      <c r="X195" s="21"/>
      <c r="Y195" s="21"/>
      <c r="Z195" s="21"/>
      <c r="AA195" s="21"/>
    </row>
    <row r="196" spans="1:27" ht="14.25" customHeight="1">
      <c r="A196" s="113"/>
      <c r="B196" s="113"/>
      <c r="C196" s="113"/>
      <c r="D196" s="113"/>
      <c r="E196" s="113"/>
      <c r="F196" s="107"/>
      <c r="G196" s="107"/>
      <c r="H196" s="107"/>
      <c r="I196" s="113"/>
      <c r="J196" s="113"/>
      <c r="K196" s="113"/>
      <c r="L196" s="113"/>
      <c r="M196" s="107"/>
      <c r="N196" s="107"/>
      <c r="O196" s="113"/>
      <c r="P196" s="113"/>
      <c r="Q196" s="113"/>
      <c r="R196" s="113"/>
      <c r="S196" s="107"/>
      <c r="T196" s="107"/>
      <c r="U196" s="107"/>
      <c r="V196" s="107"/>
      <c r="W196" s="21"/>
      <c r="X196" s="21"/>
      <c r="Y196" s="21"/>
      <c r="Z196" s="21"/>
      <c r="AA196" s="21"/>
    </row>
    <row r="197" spans="1:27" ht="14.25" customHeight="1">
      <c r="A197" s="113"/>
      <c r="B197" s="113"/>
      <c r="C197" s="113"/>
      <c r="D197" s="113"/>
      <c r="E197" s="113"/>
      <c r="F197" s="107"/>
      <c r="G197" s="107"/>
      <c r="H197" s="107"/>
      <c r="I197" s="113"/>
      <c r="J197" s="113"/>
      <c r="K197" s="113"/>
      <c r="L197" s="113"/>
      <c r="M197" s="107"/>
      <c r="N197" s="107"/>
      <c r="O197" s="113"/>
      <c r="P197" s="113"/>
      <c r="Q197" s="113"/>
      <c r="R197" s="113"/>
      <c r="S197" s="107"/>
      <c r="T197" s="107"/>
      <c r="U197" s="107"/>
      <c r="V197" s="107"/>
      <c r="W197" s="21"/>
      <c r="X197" s="21"/>
      <c r="Y197" s="21"/>
      <c r="Z197" s="21"/>
      <c r="AA197" s="21"/>
    </row>
    <row r="198" spans="1:27" ht="14.25" customHeight="1">
      <c r="A198" s="131" t="s">
        <v>319</v>
      </c>
      <c r="B198" s="114" t="s">
        <v>287</v>
      </c>
      <c r="C198" s="118">
        <f>AVERAGE(A200:C201)</f>
        <v>295</v>
      </c>
      <c r="D198" s="113"/>
      <c r="E198" s="131" t="s">
        <v>319</v>
      </c>
      <c r="F198" s="114" t="s">
        <v>287</v>
      </c>
      <c r="G198" s="118">
        <f>AVERAGE(E200:F204)</f>
        <v>427</v>
      </c>
      <c r="H198" s="107"/>
      <c r="I198" s="113"/>
      <c r="J198" s="131" t="s">
        <v>319</v>
      </c>
      <c r="K198" s="114" t="s">
        <v>287</v>
      </c>
      <c r="L198" s="118">
        <f>AVERAGE(J200:Q202)</f>
        <v>394</v>
      </c>
      <c r="M198" s="108"/>
      <c r="N198" s="108"/>
      <c r="O198" s="114"/>
      <c r="P198" s="114"/>
      <c r="Q198" s="114"/>
      <c r="R198" s="113"/>
      <c r="S198" s="107"/>
      <c r="T198" s="107"/>
      <c r="U198" s="107"/>
      <c r="V198" s="107"/>
      <c r="W198" s="21"/>
      <c r="X198" s="21"/>
      <c r="Y198" s="21"/>
      <c r="Z198" s="21"/>
      <c r="AA198" s="21"/>
    </row>
    <row r="199" spans="1:27" ht="14.25" customHeight="1">
      <c r="A199" s="114" t="s">
        <v>288</v>
      </c>
      <c r="B199" s="307" t="s">
        <v>249</v>
      </c>
      <c r="C199" s="308"/>
      <c r="D199" s="107"/>
      <c r="E199" s="114" t="s">
        <v>288</v>
      </c>
      <c r="F199" s="309" t="s">
        <v>251</v>
      </c>
      <c r="G199" s="309"/>
      <c r="H199" s="107"/>
      <c r="I199" s="113"/>
      <c r="J199" s="114" t="s">
        <v>288</v>
      </c>
      <c r="K199" s="309" t="s">
        <v>324</v>
      </c>
      <c r="L199" s="309"/>
      <c r="M199" s="108"/>
      <c r="N199" s="108"/>
      <c r="O199" s="114"/>
      <c r="P199" s="114"/>
      <c r="Q199" s="114"/>
      <c r="R199" s="113"/>
      <c r="S199" s="107"/>
      <c r="T199" s="107"/>
      <c r="U199" s="107"/>
      <c r="V199" s="107"/>
      <c r="W199" s="21"/>
      <c r="X199" s="21"/>
      <c r="Y199" s="21"/>
      <c r="Z199" s="21"/>
      <c r="AA199" s="21"/>
    </row>
    <row r="200" spans="1:27" ht="14.25" customHeight="1">
      <c r="A200" s="114">
        <v>310</v>
      </c>
      <c r="B200" s="114">
        <v>300</v>
      </c>
      <c r="C200" s="114"/>
      <c r="D200" s="107"/>
      <c r="E200" s="114">
        <v>180</v>
      </c>
      <c r="F200" s="114">
        <v>300</v>
      </c>
      <c r="G200" s="114"/>
      <c r="H200" s="107"/>
      <c r="I200" s="107"/>
      <c r="J200" s="114">
        <v>400</v>
      </c>
      <c r="K200" s="114">
        <v>360</v>
      </c>
      <c r="L200" s="114">
        <v>420</v>
      </c>
      <c r="M200" s="108">
        <v>330</v>
      </c>
      <c r="N200" s="108">
        <v>400</v>
      </c>
      <c r="O200" s="108">
        <v>320</v>
      </c>
      <c r="P200" s="108">
        <v>320</v>
      </c>
      <c r="Q200" s="108">
        <v>70</v>
      </c>
      <c r="R200" s="107"/>
      <c r="S200" s="107"/>
      <c r="T200" s="107"/>
      <c r="U200" s="107"/>
      <c r="V200" s="107"/>
      <c r="W200" s="21"/>
      <c r="X200" s="21"/>
      <c r="Y200" s="21"/>
      <c r="Z200" s="21"/>
      <c r="AA200" s="21"/>
    </row>
    <row r="201" spans="1:27" ht="14.25" customHeight="1">
      <c r="A201" s="108">
        <v>280</v>
      </c>
      <c r="B201" s="108">
        <v>290</v>
      </c>
      <c r="C201" s="108"/>
      <c r="D201" s="107"/>
      <c r="E201" s="108">
        <v>550</v>
      </c>
      <c r="F201" s="108">
        <v>430</v>
      </c>
      <c r="G201" s="108"/>
      <c r="H201" s="107"/>
      <c r="I201" s="107"/>
      <c r="J201" s="108">
        <v>410</v>
      </c>
      <c r="K201" s="108">
        <v>500</v>
      </c>
      <c r="L201" s="108">
        <v>420</v>
      </c>
      <c r="M201" s="108">
        <v>520</v>
      </c>
      <c r="N201" s="108">
        <v>450</v>
      </c>
      <c r="O201" s="108">
        <v>450</v>
      </c>
      <c r="P201" s="108">
        <v>400</v>
      </c>
      <c r="Q201" s="108">
        <v>360</v>
      </c>
      <c r="R201" s="107"/>
      <c r="S201" s="107"/>
      <c r="T201" s="107"/>
      <c r="U201" s="107"/>
      <c r="V201" s="107"/>
      <c r="W201" s="21"/>
      <c r="X201" s="21"/>
      <c r="Y201" s="21"/>
      <c r="Z201" s="21"/>
      <c r="AA201" s="21"/>
    </row>
    <row r="202" spans="1:27" ht="14.25" customHeight="1">
      <c r="A202" s="107"/>
      <c r="B202" s="107"/>
      <c r="C202" s="107"/>
      <c r="D202" s="107"/>
      <c r="E202" s="108">
        <v>370</v>
      </c>
      <c r="F202" s="108">
        <v>340</v>
      </c>
      <c r="G202" s="108"/>
      <c r="H202" s="107"/>
      <c r="I202" s="107"/>
      <c r="J202" s="108">
        <v>550</v>
      </c>
      <c r="K202" s="108">
        <v>480</v>
      </c>
      <c r="L202" s="108">
        <v>350</v>
      </c>
      <c r="M202" s="114">
        <v>370</v>
      </c>
      <c r="N202" s="114"/>
      <c r="O202" s="108"/>
      <c r="P202" s="108"/>
      <c r="Q202" s="108"/>
      <c r="R202" s="107"/>
      <c r="S202" s="107"/>
      <c r="T202" s="107"/>
      <c r="U202" s="107"/>
      <c r="V202" s="107"/>
      <c r="W202" s="21"/>
      <c r="X202" s="21"/>
      <c r="Y202" s="21"/>
      <c r="Z202" s="21"/>
      <c r="AA202" s="21"/>
    </row>
    <row r="203" spans="1:27" ht="14.25" customHeight="1">
      <c r="A203" s="110"/>
      <c r="B203" s="113"/>
      <c r="C203" s="113"/>
      <c r="D203" s="107"/>
      <c r="E203" s="108">
        <v>630</v>
      </c>
      <c r="F203" s="114">
        <v>650</v>
      </c>
      <c r="G203" s="114"/>
      <c r="H203" s="113"/>
      <c r="I203" s="113"/>
      <c r="J203" s="107"/>
      <c r="K203" s="107"/>
      <c r="L203" s="110"/>
      <c r="M203" s="110"/>
      <c r="N203" s="110"/>
      <c r="O203" s="107"/>
      <c r="P203" s="107"/>
      <c r="Q203" s="110"/>
      <c r="R203" s="113"/>
      <c r="S203" s="113"/>
      <c r="T203" s="107"/>
      <c r="U203" s="107"/>
      <c r="V203" s="107"/>
      <c r="W203" s="21"/>
      <c r="X203" s="21"/>
      <c r="Y203" s="21"/>
      <c r="Z203" s="21"/>
      <c r="AA203" s="21"/>
    </row>
    <row r="204" spans="1:27" ht="14.25" customHeight="1">
      <c r="A204" s="110"/>
      <c r="B204" s="110"/>
      <c r="C204" s="110"/>
      <c r="D204" s="107"/>
      <c r="E204" s="108">
        <v>420</v>
      </c>
      <c r="F204" s="114">
        <v>400</v>
      </c>
      <c r="G204" s="114"/>
      <c r="H204" s="110"/>
      <c r="I204" s="110"/>
      <c r="J204" s="107"/>
      <c r="K204" s="107"/>
      <c r="L204" s="113"/>
      <c r="M204" s="113"/>
      <c r="N204" s="113"/>
      <c r="O204" s="107"/>
      <c r="P204" s="107"/>
      <c r="Q204" s="110"/>
      <c r="R204" s="110"/>
      <c r="S204" s="110"/>
      <c r="T204" s="107"/>
      <c r="U204" s="107"/>
      <c r="V204" s="107"/>
      <c r="W204" s="21"/>
      <c r="X204" s="21"/>
      <c r="Y204" s="21"/>
      <c r="Z204" s="21"/>
      <c r="AA204" s="21"/>
    </row>
    <row r="205" spans="1:27" ht="14.25" customHeight="1">
      <c r="A205" s="113"/>
      <c r="B205" s="113"/>
      <c r="C205" s="113"/>
      <c r="D205" s="107"/>
      <c r="E205" s="107"/>
      <c r="F205" s="113"/>
      <c r="G205" s="113"/>
      <c r="H205" s="113"/>
      <c r="I205" s="113"/>
      <c r="J205" s="107"/>
      <c r="K205" s="107"/>
      <c r="L205" s="113"/>
      <c r="M205" s="113"/>
      <c r="N205" s="113"/>
      <c r="O205" s="107"/>
      <c r="P205" s="107"/>
      <c r="Q205" s="113"/>
      <c r="R205" s="113"/>
      <c r="S205" s="113"/>
      <c r="T205" s="107"/>
      <c r="U205" s="107"/>
      <c r="V205" s="107"/>
      <c r="W205" s="21"/>
      <c r="X205" s="21"/>
      <c r="Y205" s="21"/>
      <c r="Z205" s="21"/>
      <c r="AA205" s="21"/>
    </row>
    <row r="206" spans="1:27" ht="14.25" customHeight="1">
      <c r="A206" s="131" t="s">
        <v>319</v>
      </c>
      <c r="B206" s="114" t="s">
        <v>287</v>
      </c>
      <c r="C206" s="118">
        <f>AVERAGE(A208:C209)</f>
        <v>411.66666666666669</v>
      </c>
      <c r="D206" s="107"/>
      <c r="E206" s="131" t="s">
        <v>319</v>
      </c>
      <c r="F206" s="114" t="s">
        <v>287</v>
      </c>
      <c r="G206" s="118">
        <f>AVERAGE(E208:G209)</f>
        <v>350</v>
      </c>
      <c r="H206" s="113"/>
      <c r="I206" s="113"/>
      <c r="J206" s="131" t="s">
        <v>319</v>
      </c>
      <c r="K206" s="114" t="s">
        <v>287</v>
      </c>
      <c r="L206" s="118">
        <f>AVERAGE(J208:L209)</f>
        <v>307.5</v>
      </c>
      <c r="M206" s="113"/>
      <c r="N206" s="131" t="s">
        <v>319</v>
      </c>
      <c r="O206" s="114" t="s">
        <v>287</v>
      </c>
      <c r="P206" s="118">
        <f>AVERAGE(N208:R209)</f>
        <v>240</v>
      </c>
      <c r="Q206" s="114"/>
      <c r="R206" s="114"/>
      <c r="S206" s="113"/>
      <c r="T206" s="107"/>
      <c r="U206" s="107"/>
      <c r="V206" s="107"/>
      <c r="W206" s="21"/>
      <c r="X206" s="21"/>
      <c r="Y206" s="21"/>
      <c r="Z206" s="21"/>
      <c r="AA206" s="21"/>
    </row>
    <row r="207" spans="1:27" ht="14.25" customHeight="1">
      <c r="A207" s="114" t="s">
        <v>288</v>
      </c>
      <c r="B207" s="307" t="s">
        <v>325</v>
      </c>
      <c r="C207" s="308"/>
      <c r="D207" s="107"/>
      <c r="E207" s="114" t="s">
        <v>288</v>
      </c>
      <c r="F207" s="307" t="s">
        <v>316</v>
      </c>
      <c r="G207" s="308"/>
      <c r="H207" s="113"/>
      <c r="I207" s="107"/>
      <c r="J207" s="114" t="s">
        <v>288</v>
      </c>
      <c r="K207" s="307" t="s">
        <v>222</v>
      </c>
      <c r="L207" s="308"/>
      <c r="M207" s="107"/>
      <c r="N207" s="114" t="s">
        <v>288</v>
      </c>
      <c r="O207" s="309" t="s">
        <v>326</v>
      </c>
      <c r="P207" s="309"/>
      <c r="Q207" s="114"/>
      <c r="R207" s="114"/>
      <c r="S207" s="113"/>
      <c r="T207" s="107"/>
      <c r="U207" s="107"/>
      <c r="V207" s="107"/>
      <c r="W207" s="21"/>
      <c r="X207" s="21"/>
      <c r="Y207" s="21"/>
      <c r="Z207" s="21"/>
      <c r="AA207" s="21"/>
    </row>
    <row r="208" spans="1:27" ht="14.25" customHeight="1">
      <c r="A208" s="114">
        <v>160</v>
      </c>
      <c r="B208" s="114">
        <v>90</v>
      </c>
      <c r="C208" s="114">
        <v>170</v>
      </c>
      <c r="D208" s="107"/>
      <c r="E208" s="114">
        <v>550</v>
      </c>
      <c r="F208" s="114">
        <v>150</v>
      </c>
      <c r="G208" s="114"/>
      <c r="H208" s="107"/>
      <c r="I208" s="107"/>
      <c r="J208" s="114">
        <v>200</v>
      </c>
      <c r="K208" s="114">
        <v>340</v>
      </c>
      <c r="L208" s="114">
        <v>970</v>
      </c>
      <c r="M208" s="107"/>
      <c r="N208" s="114">
        <v>380</v>
      </c>
      <c r="O208" s="114">
        <v>70</v>
      </c>
      <c r="P208" s="114">
        <v>260</v>
      </c>
      <c r="Q208" s="114">
        <v>320</v>
      </c>
      <c r="R208" s="114">
        <v>330</v>
      </c>
      <c r="S208" s="107"/>
      <c r="T208" s="107"/>
      <c r="U208" s="107"/>
      <c r="V208" s="107"/>
      <c r="W208" s="21"/>
      <c r="X208" s="21"/>
      <c r="Y208" s="21"/>
      <c r="Z208" s="21"/>
      <c r="AA208" s="21"/>
    </row>
    <row r="209" spans="1:27" ht="14.25" customHeight="1">
      <c r="A209" s="108">
        <v>250</v>
      </c>
      <c r="B209" s="108">
        <v>600</v>
      </c>
      <c r="C209" s="108">
        <v>1200</v>
      </c>
      <c r="D209" s="107"/>
      <c r="E209" s="108"/>
      <c r="F209" s="108"/>
      <c r="G209" s="108"/>
      <c r="H209" s="107"/>
      <c r="I209" s="107"/>
      <c r="J209" s="108">
        <v>90</v>
      </c>
      <c r="K209" s="108">
        <v>85</v>
      </c>
      <c r="L209" s="108">
        <v>160</v>
      </c>
      <c r="M209" s="107"/>
      <c r="N209" s="108"/>
      <c r="O209" s="108"/>
      <c r="P209" s="108"/>
      <c r="Q209" s="108">
        <v>80</v>
      </c>
      <c r="R209" s="108"/>
      <c r="S209" s="107"/>
      <c r="T209" s="107"/>
      <c r="U209" s="107"/>
      <c r="V209" s="107"/>
      <c r="W209" s="21"/>
      <c r="X209" s="21"/>
      <c r="Y209" s="21"/>
      <c r="Z209" s="21"/>
      <c r="AA209" s="21"/>
    </row>
    <row r="210" spans="1:27" ht="14.25" customHeight="1">
      <c r="A210" s="113"/>
      <c r="B210" s="113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107"/>
      <c r="S210" s="107"/>
      <c r="T210" s="107"/>
      <c r="U210" s="107"/>
      <c r="V210" s="107"/>
      <c r="W210" s="21"/>
      <c r="X210" s="22"/>
      <c r="Y210" s="23"/>
      <c r="Z210" s="23"/>
      <c r="AA210" s="21"/>
    </row>
    <row r="211" spans="1:27" ht="14.25" customHeight="1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107"/>
      <c r="S211" s="107"/>
      <c r="T211" s="107"/>
      <c r="U211" s="107"/>
      <c r="V211" s="107"/>
      <c r="W211" s="21"/>
      <c r="X211" s="22"/>
      <c r="Y211" s="22"/>
      <c r="Z211" s="22"/>
      <c r="AA211" s="21"/>
    </row>
    <row r="212" spans="1:27" ht="14.25" customHeight="1">
      <c r="A212" s="131" t="s">
        <v>319</v>
      </c>
      <c r="B212" s="114" t="s">
        <v>287</v>
      </c>
      <c r="C212" s="118">
        <f>AVERAGE(A214:C215)</f>
        <v>193.33333333333334</v>
      </c>
      <c r="D212" s="107"/>
      <c r="E212" s="131" t="s">
        <v>319</v>
      </c>
      <c r="F212" s="114" t="s">
        <v>287</v>
      </c>
      <c r="G212" s="108">
        <f>AVERAGE(E214:Q219)</f>
        <v>427</v>
      </c>
      <c r="H212" s="108"/>
      <c r="I212" s="108"/>
      <c r="J212" s="108"/>
      <c r="K212" s="108"/>
      <c r="L212" s="114"/>
      <c r="M212" s="114"/>
      <c r="N212" s="114"/>
      <c r="O212" s="108"/>
      <c r="P212" s="108"/>
      <c r="Q212" s="108"/>
      <c r="R212" s="107"/>
      <c r="S212" s="107"/>
      <c r="T212" s="107"/>
      <c r="U212" s="107"/>
      <c r="V212" s="107"/>
      <c r="W212" s="21"/>
      <c r="X212" s="23"/>
      <c r="Y212" s="23"/>
      <c r="Z212" s="23"/>
      <c r="AA212" s="21"/>
    </row>
    <row r="213" spans="1:27" ht="14.25" customHeight="1">
      <c r="A213" s="114" t="s">
        <v>288</v>
      </c>
      <c r="B213" s="307" t="s">
        <v>327</v>
      </c>
      <c r="C213" s="308"/>
      <c r="D213" s="107"/>
      <c r="E213" s="114" t="s">
        <v>288</v>
      </c>
      <c r="F213" s="114" t="s">
        <v>328</v>
      </c>
      <c r="G213" s="114"/>
      <c r="H213" s="115"/>
      <c r="I213" s="115"/>
      <c r="J213" s="115"/>
      <c r="K213" s="115"/>
      <c r="L213" s="115"/>
      <c r="M213" s="115"/>
      <c r="N213" s="115"/>
      <c r="O213" s="115"/>
      <c r="P213" s="115"/>
      <c r="Q213" s="115"/>
      <c r="R213" s="107"/>
      <c r="S213" s="107"/>
      <c r="T213" s="107"/>
      <c r="U213" s="107"/>
      <c r="V213" s="110"/>
      <c r="W213" s="21"/>
      <c r="X213" s="21"/>
      <c r="Y213" s="21"/>
      <c r="Z213" s="21"/>
      <c r="AA213" s="21"/>
    </row>
    <row r="214" spans="1:27" ht="14.25" customHeight="1">
      <c r="A214" s="114">
        <v>90</v>
      </c>
      <c r="B214" s="114">
        <v>120</v>
      </c>
      <c r="C214" s="114">
        <v>370</v>
      </c>
      <c r="D214" s="107"/>
      <c r="E214" s="115"/>
      <c r="F214" s="115"/>
      <c r="G214" s="115"/>
      <c r="H214" s="114"/>
      <c r="I214" s="114"/>
      <c r="J214" s="108"/>
      <c r="K214" s="108"/>
      <c r="L214" s="114"/>
      <c r="M214" s="114"/>
      <c r="N214" s="114"/>
      <c r="O214" s="108"/>
      <c r="P214" s="108">
        <v>570</v>
      </c>
      <c r="Q214" s="108">
        <v>500</v>
      </c>
      <c r="R214" s="107"/>
      <c r="S214" s="107"/>
      <c r="T214" s="107"/>
      <c r="U214" s="107"/>
      <c r="V214" s="110"/>
      <c r="W214" s="21"/>
      <c r="X214" s="21"/>
      <c r="Y214" s="21"/>
      <c r="Z214" s="21"/>
      <c r="AA214" s="21"/>
    </row>
    <row r="215" spans="1:27" ht="14.25" customHeight="1">
      <c r="A215" s="108"/>
      <c r="B215" s="108"/>
      <c r="C215" s="108"/>
      <c r="D215" s="107"/>
      <c r="E215" s="108"/>
      <c r="F215" s="108">
        <v>1300</v>
      </c>
      <c r="G215" s="108">
        <v>390</v>
      </c>
      <c r="H215" s="108">
        <v>130</v>
      </c>
      <c r="I215" s="108">
        <v>210</v>
      </c>
      <c r="J215" s="108">
        <v>210</v>
      </c>
      <c r="K215" s="108">
        <v>100</v>
      </c>
      <c r="L215" s="114">
        <v>340</v>
      </c>
      <c r="M215" s="114">
        <v>150</v>
      </c>
      <c r="N215" s="114">
        <v>240</v>
      </c>
      <c r="O215" s="114">
        <v>360</v>
      </c>
      <c r="P215" s="114">
        <v>700</v>
      </c>
      <c r="Q215" s="108">
        <v>370</v>
      </c>
      <c r="R215" s="113"/>
      <c r="S215" s="113"/>
      <c r="T215" s="107"/>
      <c r="U215" s="107"/>
      <c r="V215" s="113"/>
      <c r="W215" s="21"/>
      <c r="X215" s="21"/>
      <c r="Y215" s="21"/>
      <c r="Z215" s="21"/>
      <c r="AA215" s="21"/>
    </row>
    <row r="216" spans="1:27" ht="14.25" customHeight="1">
      <c r="A216" s="107"/>
      <c r="B216" s="107"/>
      <c r="C216" s="107"/>
      <c r="D216" s="107"/>
      <c r="E216" s="108"/>
      <c r="F216" s="108">
        <v>2200</v>
      </c>
      <c r="G216" s="108">
        <v>490</v>
      </c>
      <c r="H216" s="108">
        <v>110</v>
      </c>
      <c r="I216" s="108">
        <v>320</v>
      </c>
      <c r="J216" s="108">
        <v>360</v>
      </c>
      <c r="K216" s="108">
        <v>130</v>
      </c>
      <c r="L216" s="114">
        <v>420</v>
      </c>
      <c r="M216" s="114">
        <v>200</v>
      </c>
      <c r="N216" s="114">
        <v>260</v>
      </c>
      <c r="O216" s="114">
        <v>400</v>
      </c>
      <c r="P216" s="114">
        <v>850</v>
      </c>
      <c r="Q216" s="114"/>
      <c r="R216" s="113"/>
      <c r="S216" s="113"/>
      <c r="T216" s="107"/>
      <c r="U216" s="107"/>
      <c r="V216" s="113"/>
      <c r="W216" s="21"/>
      <c r="X216" s="21"/>
      <c r="Y216" s="21"/>
      <c r="Z216" s="21"/>
      <c r="AA216" s="21"/>
    </row>
    <row r="217" spans="1:27" ht="14.25" customHeight="1">
      <c r="A217" s="107"/>
      <c r="B217" s="107"/>
      <c r="C217" s="107"/>
      <c r="D217" s="107"/>
      <c r="E217" s="108"/>
      <c r="F217" s="108">
        <v>1800</v>
      </c>
      <c r="G217" s="108">
        <v>270</v>
      </c>
      <c r="H217" s="108">
        <v>110</v>
      </c>
      <c r="I217" s="108">
        <v>320</v>
      </c>
      <c r="J217" s="108">
        <v>280</v>
      </c>
      <c r="K217" s="108">
        <v>110</v>
      </c>
      <c r="L217" s="114">
        <v>230</v>
      </c>
      <c r="M217" s="114">
        <v>160</v>
      </c>
      <c r="N217" s="114">
        <v>170</v>
      </c>
      <c r="O217" s="114">
        <v>250</v>
      </c>
      <c r="P217" s="114">
        <v>720</v>
      </c>
      <c r="Q217" s="114"/>
      <c r="R217" s="113"/>
      <c r="S217" s="113"/>
      <c r="T217" s="107"/>
      <c r="U217" s="107"/>
      <c r="V217" s="113"/>
      <c r="W217" s="21"/>
      <c r="X217" s="21"/>
      <c r="Y217" s="21"/>
      <c r="Z217" s="21"/>
      <c r="AA217" s="21"/>
    </row>
    <row r="218" spans="1:27" ht="14.25" customHeight="1">
      <c r="A218" s="107"/>
      <c r="B218" s="107"/>
      <c r="C218" s="107"/>
      <c r="D218" s="107"/>
      <c r="E218" s="108">
        <v>350</v>
      </c>
      <c r="F218" s="114">
        <v>260</v>
      </c>
      <c r="G218" s="108"/>
      <c r="H218" s="108"/>
      <c r="I218" s="108"/>
      <c r="J218" s="108"/>
      <c r="K218" s="108"/>
      <c r="L218" s="114"/>
      <c r="M218" s="114"/>
      <c r="N218" s="114"/>
      <c r="O218" s="114"/>
      <c r="P218" s="114"/>
      <c r="Q218" s="114"/>
      <c r="R218" s="113"/>
      <c r="S218" s="113"/>
      <c r="T218" s="107"/>
      <c r="U218" s="107"/>
      <c r="V218" s="107"/>
      <c r="W218" s="23"/>
      <c r="X218" s="21"/>
      <c r="Y218" s="21"/>
      <c r="Z218" s="21"/>
      <c r="AA218" s="21"/>
    </row>
    <row r="219" spans="1:27" ht="14.25" customHeight="1">
      <c r="A219" s="107"/>
      <c r="B219" s="107"/>
      <c r="C219" s="107"/>
      <c r="D219" s="107"/>
      <c r="E219" s="108">
        <v>220</v>
      </c>
      <c r="F219" s="114">
        <v>520</v>
      </c>
      <c r="G219" s="108"/>
      <c r="H219" s="115"/>
      <c r="I219" s="115"/>
      <c r="J219" s="115"/>
      <c r="K219" s="108"/>
      <c r="L219" s="108"/>
      <c r="M219" s="108"/>
      <c r="N219" s="108"/>
      <c r="O219" s="108"/>
      <c r="P219" s="108"/>
      <c r="Q219" s="108"/>
      <c r="R219" s="107"/>
      <c r="S219" s="107"/>
      <c r="T219" s="107"/>
      <c r="U219" s="107"/>
      <c r="V219" s="107"/>
      <c r="W219" s="22"/>
      <c r="X219" s="21"/>
      <c r="Y219" s="21"/>
      <c r="Z219" s="21"/>
      <c r="AA219" s="21"/>
    </row>
    <row r="220" spans="1:27" ht="14.25" customHeight="1">
      <c r="A220" s="107"/>
      <c r="B220" s="107"/>
      <c r="C220" s="107"/>
      <c r="D220" s="107"/>
      <c r="K220" s="107"/>
      <c r="L220" s="107"/>
      <c r="M220" s="107"/>
      <c r="N220" s="107"/>
      <c r="O220" s="107"/>
      <c r="P220" s="107"/>
      <c r="Q220" s="107"/>
      <c r="R220" s="107"/>
      <c r="S220" s="107"/>
      <c r="T220" s="107"/>
      <c r="U220" s="107"/>
      <c r="V220" s="107"/>
      <c r="W220" s="21"/>
      <c r="X220" s="21"/>
      <c r="Y220" s="21"/>
      <c r="Z220" s="21"/>
      <c r="AA220" s="21"/>
    </row>
    <row r="221" spans="1:27" ht="14.25" customHeight="1">
      <c r="A221" s="131" t="s">
        <v>319</v>
      </c>
      <c r="B221" s="114" t="s">
        <v>287</v>
      </c>
      <c r="C221" s="118">
        <f>AVERAGE(A223:C224)</f>
        <v>75</v>
      </c>
      <c r="D221" s="107"/>
      <c r="E221" s="131" t="s">
        <v>319</v>
      </c>
      <c r="F221" s="114" t="s">
        <v>287</v>
      </c>
      <c r="G221" s="118">
        <f>AVERAGE(E223:G224)</f>
        <v>190</v>
      </c>
      <c r="H221" s="107"/>
      <c r="I221" s="131" t="s">
        <v>319</v>
      </c>
      <c r="J221" s="114" t="s">
        <v>287</v>
      </c>
      <c r="K221" s="118">
        <f>AVERAGE(I223:K225)</f>
        <v>416.66666666666669</v>
      </c>
      <c r="L221" s="110"/>
      <c r="M221" s="131" t="s">
        <v>319</v>
      </c>
      <c r="N221" s="114" t="s">
        <v>287</v>
      </c>
      <c r="O221" s="118">
        <f>AVERAGE(M223:O224)</f>
        <v>160</v>
      </c>
      <c r="P221" s="107"/>
      <c r="Q221" s="107"/>
      <c r="R221" s="107"/>
      <c r="S221" s="107"/>
      <c r="T221" s="107"/>
      <c r="U221" s="107"/>
      <c r="V221" s="107"/>
      <c r="W221" s="21"/>
      <c r="X221" s="21"/>
      <c r="Y221" s="21"/>
      <c r="Z221" s="21"/>
      <c r="AA221" s="21"/>
    </row>
    <row r="222" spans="1:27" ht="14.25" customHeight="1">
      <c r="A222" s="114" t="s">
        <v>288</v>
      </c>
      <c r="B222" s="307" t="s">
        <v>329</v>
      </c>
      <c r="C222" s="308"/>
      <c r="D222" s="107"/>
      <c r="E222" s="114" t="s">
        <v>288</v>
      </c>
      <c r="F222" s="307" t="s">
        <v>330</v>
      </c>
      <c r="G222" s="308"/>
      <c r="H222" s="113"/>
      <c r="I222" s="114" t="s">
        <v>288</v>
      </c>
      <c r="J222" s="309" t="s">
        <v>331</v>
      </c>
      <c r="K222" s="309"/>
      <c r="L222" s="110"/>
      <c r="M222" s="114" t="s">
        <v>288</v>
      </c>
      <c r="N222" s="307" t="s">
        <v>332</v>
      </c>
      <c r="O222" s="308"/>
      <c r="P222" s="107"/>
      <c r="Q222" s="107"/>
      <c r="R222" s="110"/>
      <c r="S222" s="113"/>
      <c r="T222" s="113"/>
      <c r="U222" s="107"/>
      <c r="V222" s="107"/>
      <c r="W222" s="21"/>
      <c r="X222" s="21"/>
      <c r="Y222" s="21"/>
      <c r="Z222" s="21"/>
      <c r="AA222" s="21"/>
    </row>
    <row r="223" spans="1:27" ht="14.25" customHeight="1">
      <c r="A223" s="114">
        <v>10</v>
      </c>
      <c r="B223" s="114">
        <v>120</v>
      </c>
      <c r="C223" s="114"/>
      <c r="D223" s="107"/>
      <c r="E223" s="114">
        <v>120</v>
      </c>
      <c r="F223" s="114">
        <v>200</v>
      </c>
      <c r="G223" s="114"/>
      <c r="H223" s="110"/>
      <c r="I223" s="114">
        <v>370</v>
      </c>
      <c r="J223" s="114">
        <v>400</v>
      </c>
      <c r="K223" s="114">
        <v>140</v>
      </c>
      <c r="L223" s="113"/>
      <c r="M223" s="114">
        <v>240</v>
      </c>
      <c r="N223" s="114">
        <v>150</v>
      </c>
      <c r="O223" s="114"/>
      <c r="P223" s="107"/>
      <c r="Q223" s="107"/>
      <c r="R223" s="110"/>
      <c r="S223" s="110"/>
      <c r="T223" s="110"/>
      <c r="U223" s="107"/>
      <c r="V223" s="107"/>
      <c r="W223" s="21"/>
      <c r="X223" s="21"/>
      <c r="Y223" s="21"/>
      <c r="Z223" s="21"/>
      <c r="AA223" s="21"/>
    </row>
    <row r="224" spans="1:27" ht="14.25" customHeight="1">
      <c r="A224" s="108">
        <v>20</v>
      </c>
      <c r="B224" s="108">
        <v>150</v>
      </c>
      <c r="C224" s="108"/>
      <c r="D224" s="107"/>
      <c r="E224" s="108">
        <v>190</v>
      </c>
      <c r="F224" s="108">
        <v>250</v>
      </c>
      <c r="G224" s="108"/>
      <c r="H224" s="113"/>
      <c r="I224" s="108">
        <v>600</v>
      </c>
      <c r="J224" s="108">
        <v>680</v>
      </c>
      <c r="K224" s="108">
        <v>410</v>
      </c>
      <c r="L224" s="113"/>
      <c r="M224" s="108"/>
      <c r="N224" s="108">
        <v>90</v>
      </c>
      <c r="O224" s="108"/>
      <c r="P224" s="107"/>
      <c r="Q224" s="107"/>
      <c r="R224" s="113"/>
      <c r="S224" s="113"/>
      <c r="T224" s="107"/>
      <c r="U224" s="107"/>
      <c r="V224" s="107"/>
      <c r="W224" s="21"/>
      <c r="X224" s="21"/>
      <c r="Y224" s="21"/>
      <c r="Z224" s="21"/>
      <c r="AA224" s="21"/>
    </row>
    <row r="225" spans="1:27" ht="14.25" customHeight="1">
      <c r="A225" s="107"/>
      <c r="B225" s="107"/>
      <c r="C225" s="107"/>
      <c r="D225" s="107"/>
      <c r="E225" s="107"/>
      <c r="F225" s="107"/>
      <c r="G225" s="107"/>
      <c r="H225" s="107"/>
      <c r="I225" s="108">
        <v>380</v>
      </c>
      <c r="J225" s="108">
        <v>480</v>
      </c>
      <c r="K225" s="108">
        <v>290</v>
      </c>
      <c r="L225" s="113"/>
      <c r="M225" s="113"/>
      <c r="N225" s="113"/>
      <c r="O225" s="113"/>
      <c r="P225" s="107"/>
      <c r="Q225" s="107"/>
      <c r="R225" s="107"/>
      <c r="S225" s="107"/>
      <c r="T225" s="107"/>
      <c r="U225" s="107"/>
      <c r="V225" s="107"/>
      <c r="W225" s="21"/>
      <c r="X225" s="21"/>
      <c r="Y225" s="21"/>
      <c r="Z225" s="21"/>
      <c r="AA225" s="21"/>
    </row>
    <row r="226" spans="1:27" ht="14.25" customHeight="1">
      <c r="A226" s="107"/>
      <c r="B226" s="107"/>
      <c r="C226" s="107"/>
      <c r="D226" s="107"/>
      <c r="E226" s="107"/>
      <c r="F226" s="107"/>
      <c r="G226" s="107"/>
      <c r="H226" s="107"/>
      <c r="I226" s="107"/>
      <c r="J226" s="107"/>
      <c r="K226" s="107"/>
      <c r="L226" s="113"/>
      <c r="M226" s="113"/>
      <c r="N226" s="113"/>
      <c r="O226" s="113"/>
      <c r="P226" s="107"/>
      <c r="Q226" s="107"/>
      <c r="R226" s="107"/>
      <c r="S226" s="107"/>
      <c r="T226" s="107"/>
      <c r="U226" s="107"/>
      <c r="V226" s="107"/>
      <c r="W226" s="21"/>
      <c r="X226" s="21"/>
      <c r="Y226" s="21"/>
      <c r="Z226" s="21"/>
      <c r="AA226" s="21"/>
    </row>
    <row r="227" spans="1:27" ht="14.25" customHeight="1">
      <c r="A227" s="131" t="s">
        <v>319</v>
      </c>
      <c r="B227" s="114" t="s">
        <v>287</v>
      </c>
      <c r="C227" s="118">
        <f>AVERAGE(A229:C230)</f>
        <v>267.5</v>
      </c>
      <c r="D227" s="107"/>
      <c r="E227" s="131" t="s">
        <v>319</v>
      </c>
      <c r="F227" s="114" t="s">
        <v>287</v>
      </c>
      <c r="G227" s="118">
        <f>AVERAGE(E229:G230)</f>
        <v>258.33333333333331</v>
      </c>
      <c r="H227" s="107"/>
      <c r="I227" s="131" t="s">
        <v>319</v>
      </c>
      <c r="J227" s="114" t="s">
        <v>287</v>
      </c>
      <c r="K227" s="118">
        <f>AVERAGE(I229:K230)</f>
        <v>250</v>
      </c>
      <c r="L227" s="113"/>
      <c r="M227" s="131" t="s">
        <v>319</v>
      </c>
      <c r="N227" s="114" t="s">
        <v>287</v>
      </c>
      <c r="O227" s="118">
        <f>AVERAGE(M229:O230)</f>
        <v>287.5</v>
      </c>
      <c r="P227" s="107"/>
      <c r="Q227" s="131" t="s">
        <v>319</v>
      </c>
      <c r="R227" s="114" t="s">
        <v>287</v>
      </c>
      <c r="S227" s="118">
        <f>AVERAGE(Q229:S230)</f>
        <v>250</v>
      </c>
      <c r="T227" s="107"/>
      <c r="U227" s="107"/>
      <c r="V227" s="107"/>
      <c r="W227" s="21"/>
      <c r="X227" s="21"/>
      <c r="Y227" s="21"/>
      <c r="Z227" s="21"/>
      <c r="AA227" s="21"/>
    </row>
    <row r="228" spans="1:27" ht="14.25" customHeight="1">
      <c r="A228" s="114" t="s">
        <v>288</v>
      </c>
      <c r="B228" s="307" t="s">
        <v>333</v>
      </c>
      <c r="C228" s="308"/>
      <c r="D228" s="107"/>
      <c r="E228" s="114" t="s">
        <v>288</v>
      </c>
      <c r="F228" s="307" t="s">
        <v>305</v>
      </c>
      <c r="G228" s="308"/>
      <c r="H228" s="107"/>
      <c r="I228" s="114" t="s">
        <v>288</v>
      </c>
      <c r="J228" s="307" t="s">
        <v>334</v>
      </c>
      <c r="K228" s="308"/>
      <c r="L228" s="113"/>
      <c r="M228" s="114" t="s">
        <v>288</v>
      </c>
      <c r="N228" s="307" t="s">
        <v>304</v>
      </c>
      <c r="O228" s="308"/>
      <c r="P228" s="107"/>
      <c r="Q228" s="114" t="s">
        <v>288</v>
      </c>
      <c r="R228" s="307" t="s">
        <v>335</v>
      </c>
      <c r="S228" s="308"/>
      <c r="T228" s="107"/>
      <c r="U228" s="107"/>
      <c r="V228" s="107"/>
      <c r="W228" s="21"/>
      <c r="X228" s="21"/>
      <c r="Y228" s="21"/>
      <c r="Z228" s="21"/>
      <c r="AA228" s="21"/>
    </row>
    <row r="229" spans="1:27" ht="14.25" customHeight="1">
      <c r="A229" s="114">
        <v>330</v>
      </c>
      <c r="B229" s="114">
        <v>250</v>
      </c>
      <c r="C229" s="114"/>
      <c r="D229" s="107"/>
      <c r="E229" s="114">
        <v>330</v>
      </c>
      <c r="F229" s="114">
        <v>250</v>
      </c>
      <c r="G229" s="114">
        <v>170</v>
      </c>
      <c r="H229" s="107"/>
      <c r="I229" s="114"/>
      <c r="J229" s="114">
        <v>250</v>
      </c>
      <c r="K229" s="114"/>
      <c r="L229" s="113"/>
      <c r="M229" s="114">
        <v>300</v>
      </c>
      <c r="N229" s="114">
        <v>350</v>
      </c>
      <c r="O229" s="114"/>
      <c r="P229" s="107"/>
      <c r="Q229" s="114"/>
      <c r="R229" s="114">
        <v>250</v>
      </c>
      <c r="S229" s="114"/>
      <c r="T229" s="107"/>
      <c r="U229" s="107"/>
      <c r="V229" s="107"/>
      <c r="W229" s="21"/>
      <c r="X229" s="21"/>
      <c r="Y229" s="21"/>
      <c r="Z229" s="21"/>
      <c r="AA229" s="21"/>
    </row>
    <row r="230" spans="1:27" ht="14.25" customHeight="1">
      <c r="A230" s="108">
        <v>300</v>
      </c>
      <c r="B230" s="108">
        <v>190</v>
      </c>
      <c r="C230" s="108"/>
      <c r="D230" s="107"/>
      <c r="E230" s="108">
        <v>320</v>
      </c>
      <c r="F230" s="108">
        <v>300</v>
      </c>
      <c r="G230" s="108">
        <v>180</v>
      </c>
      <c r="H230" s="107"/>
      <c r="I230" s="108"/>
      <c r="J230" s="108"/>
      <c r="K230" s="108"/>
      <c r="L230" s="113"/>
      <c r="M230" s="108">
        <v>250</v>
      </c>
      <c r="N230" s="108">
        <v>250</v>
      </c>
      <c r="O230" s="108"/>
      <c r="P230" s="107"/>
      <c r="Q230" s="108"/>
      <c r="R230" s="108"/>
      <c r="S230" s="108"/>
      <c r="T230" s="107"/>
      <c r="U230" s="107"/>
      <c r="V230" s="107"/>
      <c r="W230" s="21"/>
      <c r="X230" s="21"/>
      <c r="Y230" s="21"/>
      <c r="Z230" s="21"/>
      <c r="AA230" s="21"/>
    </row>
    <row r="231" spans="1:27" ht="14.25" customHeight="1">
      <c r="A231" s="107"/>
      <c r="B231" s="107"/>
      <c r="C231" s="107"/>
      <c r="D231" s="107"/>
      <c r="E231" s="107"/>
      <c r="F231" s="107"/>
      <c r="G231" s="107"/>
      <c r="H231" s="107"/>
      <c r="I231" s="107"/>
      <c r="J231" s="107"/>
      <c r="K231" s="107"/>
      <c r="L231" s="113"/>
      <c r="M231" s="113"/>
      <c r="N231" s="113"/>
      <c r="O231" s="113"/>
      <c r="P231" s="107"/>
      <c r="Q231" s="107"/>
      <c r="R231" s="107"/>
      <c r="S231" s="107"/>
      <c r="T231" s="107"/>
      <c r="U231" s="107"/>
      <c r="V231" s="107"/>
      <c r="W231" s="21"/>
      <c r="X231" s="21"/>
      <c r="Y231" s="21"/>
      <c r="Z231" s="21"/>
      <c r="AA231" s="21"/>
    </row>
    <row r="232" spans="1:27" ht="14.25" customHeight="1">
      <c r="A232" s="131" t="s">
        <v>319</v>
      </c>
      <c r="B232" s="114" t="s">
        <v>287</v>
      </c>
      <c r="C232" s="118">
        <f>AVERAGE(A234:E241)</f>
        <v>426.66666666666669</v>
      </c>
      <c r="D232" s="108"/>
      <c r="E232" s="108"/>
      <c r="F232" s="107"/>
      <c r="G232" s="107"/>
      <c r="H232" s="107"/>
      <c r="I232" s="131" t="s">
        <v>319</v>
      </c>
      <c r="J232" s="114" t="s">
        <v>287</v>
      </c>
      <c r="K232" s="118">
        <f>AVERAGE(I234:K235)</f>
        <v>275</v>
      </c>
      <c r="L232" s="107"/>
      <c r="M232" s="131" t="s">
        <v>319</v>
      </c>
      <c r="N232" s="114" t="s">
        <v>287</v>
      </c>
      <c r="O232" s="118">
        <f>AVERAGE(M234:O235)</f>
        <v>260</v>
      </c>
      <c r="P232" s="107"/>
      <c r="Q232" s="131" t="s">
        <v>319</v>
      </c>
      <c r="R232" s="114" t="s">
        <v>287</v>
      </c>
      <c r="S232" s="118">
        <f>AVERAGE(Q234:S238)</f>
        <v>350</v>
      </c>
      <c r="T232" s="107"/>
      <c r="U232" s="107"/>
      <c r="V232" s="107"/>
      <c r="W232" s="21"/>
      <c r="X232" s="21"/>
      <c r="Y232" s="21"/>
      <c r="Z232" s="21"/>
      <c r="AA232" s="21"/>
    </row>
    <row r="233" spans="1:27" ht="14.25" customHeight="1">
      <c r="A233" s="114" t="s">
        <v>288</v>
      </c>
      <c r="B233" s="309" t="s">
        <v>336</v>
      </c>
      <c r="C233" s="309"/>
      <c r="D233" s="108"/>
      <c r="E233" s="108"/>
      <c r="F233" s="107"/>
      <c r="G233" s="107"/>
      <c r="H233" s="107"/>
      <c r="I233" s="114" t="s">
        <v>288</v>
      </c>
      <c r="J233" s="307" t="s">
        <v>309</v>
      </c>
      <c r="K233" s="308"/>
      <c r="L233" s="107"/>
      <c r="M233" s="114" t="s">
        <v>288</v>
      </c>
      <c r="N233" s="307" t="s">
        <v>337</v>
      </c>
      <c r="O233" s="308"/>
      <c r="P233" s="107"/>
      <c r="Q233" s="114" t="s">
        <v>288</v>
      </c>
      <c r="R233" s="309" t="s">
        <v>267</v>
      </c>
      <c r="S233" s="309"/>
      <c r="T233" s="107"/>
      <c r="U233" s="107"/>
      <c r="V233" s="107"/>
      <c r="W233" s="21"/>
      <c r="X233" s="21"/>
      <c r="Y233" s="21"/>
      <c r="Z233" s="21"/>
      <c r="AA233" s="21"/>
    </row>
    <row r="234" spans="1:27" ht="14.25" customHeight="1">
      <c r="A234" s="108"/>
      <c r="B234" s="108">
        <v>350</v>
      </c>
      <c r="C234" s="108"/>
      <c r="D234" s="108"/>
      <c r="E234" s="108"/>
      <c r="F234" s="107"/>
      <c r="G234" s="107"/>
      <c r="H234" s="107"/>
      <c r="I234" s="114">
        <v>240</v>
      </c>
      <c r="J234" s="114">
        <v>350</v>
      </c>
      <c r="K234" s="114"/>
      <c r="L234" s="107"/>
      <c r="M234" s="114"/>
      <c r="N234" s="114">
        <v>260</v>
      </c>
      <c r="O234" s="114"/>
      <c r="P234" s="107"/>
      <c r="Q234" s="108">
        <v>650</v>
      </c>
      <c r="R234" s="108">
        <v>550</v>
      </c>
      <c r="S234" s="108"/>
      <c r="T234" s="107"/>
      <c r="U234" s="107"/>
      <c r="V234" s="107"/>
      <c r="W234" s="21"/>
      <c r="X234" s="21"/>
      <c r="Y234" s="21"/>
      <c r="Z234" s="21"/>
      <c r="AA234" s="21"/>
    </row>
    <row r="235" spans="1:27" ht="14.25" customHeight="1">
      <c r="A235" s="108"/>
      <c r="B235" s="108">
        <v>400</v>
      </c>
      <c r="C235" s="108"/>
      <c r="D235" s="108"/>
      <c r="E235" s="108"/>
      <c r="F235" s="107"/>
      <c r="G235" s="107"/>
      <c r="H235" s="107"/>
      <c r="I235" s="108">
        <v>260</v>
      </c>
      <c r="J235" s="108">
        <v>250</v>
      </c>
      <c r="K235" s="108"/>
      <c r="L235" s="107"/>
      <c r="M235" s="108"/>
      <c r="N235" s="108"/>
      <c r="O235" s="108"/>
      <c r="P235" s="107"/>
      <c r="Q235" s="108"/>
      <c r="R235" s="108">
        <v>380</v>
      </c>
      <c r="S235" s="108"/>
      <c r="T235" s="107"/>
      <c r="U235" s="107"/>
      <c r="V235" s="107"/>
      <c r="W235" s="21"/>
      <c r="X235" s="21"/>
      <c r="Y235" s="21"/>
      <c r="Z235" s="21"/>
      <c r="AA235" s="21"/>
    </row>
    <row r="236" spans="1:27" ht="14.25" customHeight="1">
      <c r="A236" s="108">
        <v>460</v>
      </c>
      <c r="B236" s="108">
        <v>250</v>
      </c>
      <c r="C236" s="108"/>
      <c r="D236" s="108"/>
      <c r="E236" s="108"/>
      <c r="F236" s="107"/>
      <c r="G236" s="107"/>
      <c r="H236" s="107"/>
      <c r="I236" s="107"/>
      <c r="J236" s="107"/>
      <c r="K236" s="107"/>
      <c r="L236" s="107"/>
      <c r="M236" s="107"/>
      <c r="N236" s="107"/>
      <c r="O236" s="107"/>
      <c r="P236" s="107"/>
      <c r="Q236" s="108"/>
      <c r="R236" s="108">
        <v>250</v>
      </c>
      <c r="S236" s="108"/>
      <c r="T236" s="107"/>
      <c r="U236" s="107"/>
      <c r="V236" s="107"/>
      <c r="W236" s="21"/>
      <c r="X236" s="21"/>
      <c r="Y236" s="21"/>
      <c r="Z236" s="21"/>
      <c r="AA236" s="21"/>
    </row>
    <row r="237" spans="1:27" ht="14.25" customHeight="1">
      <c r="A237" s="108">
        <v>300</v>
      </c>
      <c r="B237" s="108">
        <v>300</v>
      </c>
      <c r="C237" s="108">
        <v>350</v>
      </c>
      <c r="D237" s="108">
        <v>210</v>
      </c>
      <c r="E237" s="108">
        <v>120</v>
      </c>
      <c r="F237" s="107"/>
      <c r="G237" s="107"/>
      <c r="H237" s="107"/>
      <c r="I237" s="107"/>
      <c r="J237" s="107"/>
      <c r="K237" s="107"/>
      <c r="L237" s="107"/>
      <c r="M237" s="110"/>
      <c r="N237" s="113"/>
      <c r="O237" s="113"/>
      <c r="P237" s="107"/>
      <c r="Q237" s="108"/>
      <c r="R237" s="108">
        <v>330</v>
      </c>
      <c r="S237" s="108"/>
      <c r="T237" s="107"/>
      <c r="U237" s="107"/>
      <c r="V237" s="107"/>
      <c r="W237" s="21"/>
      <c r="X237" s="21"/>
      <c r="Y237" s="21"/>
      <c r="Z237" s="21"/>
      <c r="AA237" s="21"/>
    </row>
    <row r="238" spans="1:27" ht="14.25" customHeight="1">
      <c r="A238" s="114">
        <v>500</v>
      </c>
      <c r="B238" s="114">
        <v>600</v>
      </c>
      <c r="C238" s="114">
        <v>420</v>
      </c>
      <c r="D238" s="108">
        <v>360</v>
      </c>
      <c r="E238" s="108">
        <v>270</v>
      </c>
      <c r="F238" s="110"/>
      <c r="G238" s="113"/>
      <c r="H238" s="113"/>
      <c r="I238" s="113"/>
      <c r="J238" s="107"/>
      <c r="K238" s="107"/>
      <c r="L238" s="107"/>
      <c r="M238" s="110"/>
      <c r="N238" s="110"/>
      <c r="O238" s="110"/>
      <c r="P238" s="107"/>
      <c r="Q238" s="108">
        <v>30</v>
      </c>
      <c r="R238" s="108">
        <v>260</v>
      </c>
      <c r="S238" s="114"/>
      <c r="T238" s="113"/>
      <c r="U238" s="113"/>
      <c r="V238" s="107"/>
      <c r="W238" s="21"/>
      <c r="X238" s="21"/>
      <c r="Y238" s="21"/>
      <c r="Z238" s="21"/>
      <c r="AA238" s="21"/>
    </row>
    <row r="239" spans="1:27" ht="14.25" customHeight="1">
      <c r="A239" s="114">
        <v>690</v>
      </c>
      <c r="B239" s="114">
        <v>680</v>
      </c>
      <c r="C239" s="129" t="s">
        <v>69</v>
      </c>
      <c r="D239" s="129" t="s">
        <v>69</v>
      </c>
      <c r="E239" s="108"/>
      <c r="F239" s="110"/>
      <c r="G239" s="110"/>
      <c r="H239" s="110"/>
      <c r="I239" s="110"/>
      <c r="J239" s="107"/>
      <c r="K239" s="107"/>
      <c r="L239" s="107"/>
      <c r="M239" s="113"/>
      <c r="N239" s="113"/>
      <c r="O239" s="113"/>
      <c r="P239" s="107"/>
      <c r="Q239" s="107"/>
      <c r="R239" s="107"/>
      <c r="S239" s="110"/>
      <c r="T239" s="110"/>
      <c r="U239" s="110"/>
      <c r="V239" s="107"/>
      <c r="W239" s="21"/>
      <c r="X239" s="21"/>
      <c r="Y239" s="21"/>
      <c r="Z239" s="21"/>
      <c r="AA239" s="21"/>
    </row>
    <row r="240" spans="1:27" ht="14.25" customHeight="1">
      <c r="A240" s="114">
        <v>570</v>
      </c>
      <c r="B240" s="114">
        <v>770</v>
      </c>
      <c r="C240" s="114">
        <v>800</v>
      </c>
      <c r="D240" s="108">
        <v>300</v>
      </c>
      <c r="E240" s="108"/>
      <c r="F240" s="113"/>
      <c r="G240" s="113"/>
      <c r="H240" s="113"/>
      <c r="I240" s="113"/>
      <c r="J240" s="107"/>
      <c r="K240" s="107"/>
      <c r="L240" s="107"/>
      <c r="M240" s="113"/>
      <c r="N240" s="113"/>
      <c r="O240" s="113"/>
      <c r="P240" s="107"/>
      <c r="Q240" s="107"/>
      <c r="R240" s="107"/>
      <c r="S240" s="113"/>
      <c r="T240" s="113"/>
      <c r="U240" s="107"/>
      <c r="V240" s="107"/>
      <c r="W240" s="21"/>
      <c r="X240" s="21"/>
      <c r="Y240" s="21"/>
      <c r="Z240" s="21"/>
      <c r="AA240" s="21"/>
    </row>
    <row r="241" spans="1:27" ht="14.25" customHeight="1">
      <c r="A241" s="114">
        <v>330</v>
      </c>
      <c r="B241" s="114">
        <v>470</v>
      </c>
      <c r="C241" s="114">
        <v>500</v>
      </c>
      <c r="D241" s="108">
        <v>240</v>
      </c>
      <c r="E241" s="108"/>
      <c r="F241" s="113"/>
      <c r="G241" s="113"/>
      <c r="H241" s="113"/>
      <c r="I241" s="113"/>
      <c r="J241" s="107"/>
      <c r="K241" s="107"/>
      <c r="L241" s="107"/>
      <c r="M241" s="113"/>
      <c r="N241" s="107"/>
      <c r="O241" s="107"/>
      <c r="P241" s="107"/>
      <c r="Q241" s="107"/>
      <c r="R241" s="107"/>
      <c r="S241" s="113"/>
      <c r="T241" s="113"/>
      <c r="U241" s="107"/>
      <c r="V241" s="107"/>
      <c r="W241" s="21"/>
      <c r="X241" s="21"/>
      <c r="Y241" s="21"/>
      <c r="Z241" s="21"/>
      <c r="AA241" s="21"/>
    </row>
    <row r="242" spans="1:27" ht="14.25" customHeight="1">
      <c r="A242" s="113"/>
      <c r="B242" s="113"/>
      <c r="C242" s="107"/>
      <c r="D242" s="107"/>
      <c r="E242" s="107"/>
      <c r="F242" s="113"/>
      <c r="G242" s="113"/>
      <c r="H242" s="113"/>
      <c r="I242" s="107"/>
      <c r="J242" s="107"/>
      <c r="K242" s="107"/>
      <c r="L242" s="107"/>
      <c r="M242" s="113"/>
      <c r="N242" s="113"/>
      <c r="O242" s="107"/>
      <c r="P242" s="107"/>
      <c r="Q242" s="131" t="s">
        <v>319</v>
      </c>
      <c r="R242" s="114" t="s">
        <v>287</v>
      </c>
      <c r="S242" s="118">
        <f>AVERAGE(Q244:S246)</f>
        <v>397.77777777777777</v>
      </c>
      <c r="T242" s="113"/>
      <c r="U242" s="107"/>
      <c r="V242" s="107"/>
      <c r="W242" s="21"/>
      <c r="X242" s="21"/>
      <c r="Y242" s="21"/>
      <c r="Z242" s="21"/>
      <c r="AA242" s="21"/>
    </row>
    <row r="243" spans="1:27" ht="14.25" customHeight="1">
      <c r="A243" s="131" t="s">
        <v>319</v>
      </c>
      <c r="B243" s="114" t="s">
        <v>287</v>
      </c>
      <c r="C243" s="118">
        <f>AVERAGE(A245:C246)</f>
        <v>312.5</v>
      </c>
      <c r="D243" s="107"/>
      <c r="E243" s="131" t="s">
        <v>319</v>
      </c>
      <c r="F243" s="114" t="s">
        <v>287</v>
      </c>
      <c r="G243" s="118">
        <f>AVERAGE(E245:G246)</f>
        <v>340</v>
      </c>
      <c r="H243" s="107"/>
      <c r="I243" s="131" t="s">
        <v>319</v>
      </c>
      <c r="J243" s="114" t="s">
        <v>287</v>
      </c>
      <c r="K243" s="118">
        <f>AVERAGE(I245:K246)</f>
        <v>357.5</v>
      </c>
      <c r="L243" s="107"/>
      <c r="M243" s="131" t="s">
        <v>319</v>
      </c>
      <c r="N243" s="114" t="s">
        <v>287</v>
      </c>
      <c r="O243" s="118">
        <f>AVERAGE(M245:O246)</f>
        <v>281.66666666666669</v>
      </c>
      <c r="P243" s="107"/>
      <c r="Q243" s="114" t="s">
        <v>288</v>
      </c>
      <c r="R243" s="128" t="s">
        <v>273</v>
      </c>
      <c r="S243" s="128"/>
      <c r="T243" s="107"/>
      <c r="U243" s="107"/>
      <c r="V243" s="107"/>
      <c r="W243" s="21"/>
      <c r="X243" s="21"/>
      <c r="Y243" s="21"/>
      <c r="Z243" s="21"/>
      <c r="AA243" s="21"/>
    </row>
    <row r="244" spans="1:27" ht="14.25" customHeight="1">
      <c r="A244" s="114" t="s">
        <v>288</v>
      </c>
      <c r="B244" s="307" t="s">
        <v>310</v>
      </c>
      <c r="C244" s="308"/>
      <c r="D244" s="107"/>
      <c r="E244" s="114" t="s">
        <v>288</v>
      </c>
      <c r="F244" s="307" t="s">
        <v>338</v>
      </c>
      <c r="G244" s="308"/>
      <c r="H244" s="107"/>
      <c r="I244" s="114" t="s">
        <v>288</v>
      </c>
      <c r="J244" s="307" t="s">
        <v>272</v>
      </c>
      <c r="K244" s="308"/>
      <c r="L244" s="107"/>
      <c r="M244" s="114" t="s">
        <v>288</v>
      </c>
      <c r="N244" s="307" t="s">
        <v>308</v>
      </c>
      <c r="O244" s="308"/>
      <c r="P244" s="107"/>
      <c r="Q244" s="114">
        <v>320</v>
      </c>
      <c r="R244" s="114">
        <v>500</v>
      </c>
      <c r="S244" s="114">
        <v>350</v>
      </c>
      <c r="T244" s="107"/>
      <c r="U244" s="107"/>
      <c r="V244" s="107"/>
      <c r="W244" s="21"/>
      <c r="X244" s="21"/>
      <c r="Y244" s="21"/>
      <c r="Z244" s="21"/>
      <c r="AA244" s="21"/>
    </row>
    <row r="245" spans="1:27" ht="14.25" customHeight="1">
      <c r="A245" s="114">
        <v>330</v>
      </c>
      <c r="B245" s="114">
        <v>400</v>
      </c>
      <c r="C245" s="114"/>
      <c r="D245" s="107"/>
      <c r="E245" s="114"/>
      <c r="F245" s="114">
        <v>340</v>
      </c>
      <c r="G245" s="114"/>
      <c r="H245" s="107"/>
      <c r="I245" s="114">
        <v>320</v>
      </c>
      <c r="J245" s="114">
        <v>410</v>
      </c>
      <c r="K245" s="114"/>
      <c r="L245" s="110"/>
      <c r="M245" s="114">
        <v>270</v>
      </c>
      <c r="N245" s="114">
        <v>280</v>
      </c>
      <c r="O245" s="114">
        <v>320</v>
      </c>
      <c r="P245" s="107"/>
      <c r="Q245" s="108">
        <v>470</v>
      </c>
      <c r="R245" s="108">
        <v>560</v>
      </c>
      <c r="S245" s="108">
        <v>430</v>
      </c>
      <c r="T245" s="107"/>
      <c r="U245" s="107"/>
      <c r="V245" s="107"/>
      <c r="W245" s="21"/>
      <c r="X245" s="21"/>
      <c r="Y245" s="21"/>
      <c r="Z245" s="21"/>
      <c r="AA245" s="21"/>
    </row>
    <row r="246" spans="1:27" ht="14.25" customHeight="1">
      <c r="A246" s="108">
        <v>270</v>
      </c>
      <c r="B246" s="108">
        <v>250</v>
      </c>
      <c r="C246" s="108"/>
      <c r="D246" s="107"/>
      <c r="E246" s="108"/>
      <c r="F246" s="108"/>
      <c r="G246" s="108"/>
      <c r="H246" s="113"/>
      <c r="I246" s="108">
        <v>300</v>
      </c>
      <c r="J246" s="108">
        <v>400</v>
      </c>
      <c r="K246" s="108"/>
      <c r="L246" s="110"/>
      <c r="M246" s="108">
        <v>260</v>
      </c>
      <c r="N246" s="108">
        <v>280</v>
      </c>
      <c r="O246" s="108">
        <v>280</v>
      </c>
      <c r="P246" s="107"/>
      <c r="Q246" s="114">
        <v>290</v>
      </c>
      <c r="R246" s="114">
        <v>350</v>
      </c>
      <c r="S246" s="114">
        <v>310</v>
      </c>
      <c r="T246" s="107"/>
      <c r="U246" s="107"/>
      <c r="V246" s="107"/>
      <c r="W246" s="21"/>
      <c r="X246" s="21"/>
      <c r="Y246" s="21"/>
      <c r="Z246" s="21"/>
      <c r="AA246" s="21"/>
    </row>
    <row r="247" spans="1:27" ht="14.25" customHeight="1">
      <c r="A247" s="109"/>
      <c r="B247" s="109"/>
      <c r="C247" s="109"/>
      <c r="D247" s="107"/>
      <c r="E247" s="109"/>
      <c r="F247" s="109"/>
      <c r="G247" s="109"/>
      <c r="H247" s="113"/>
      <c r="I247" s="109"/>
      <c r="J247" s="109"/>
      <c r="K247" s="109"/>
      <c r="L247" s="110"/>
      <c r="M247" s="109"/>
      <c r="N247" s="109"/>
      <c r="O247" s="109"/>
      <c r="P247" s="107"/>
      <c r="Q247" s="110"/>
      <c r="R247" s="110"/>
      <c r="S247" s="110"/>
      <c r="T247" s="107"/>
      <c r="U247" s="107"/>
      <c r="V247" s="107"/>
      <c r="W247" s="21"/>
      <c r="X247" s="21"/>
      <c r="Y247" s="21"/>
      <c r="Z247" s="21"/>
      <c r="AA247" s="21"/>
    </row>
    <row r="248" spans="1:27" ht="14.25" customHeight="1">
      <c r="A248" s="110"/>
      <c r="B248" s="110"/>
      <c r="C248" s="110"/>
      <c r="D248" s="107"/>
      <c r="E248" s="107"/>
      <c r="F248" s="110"/>
      <c r="G248" s="110"/>
      <c r="H248" s="110"/>
      <c r="I248" s="110"/>
      <c r="J248" s="107"/>
      <c r="K248" s="107"/>
      <c r="L248" s="113"/>
      <c r="M248" s="113"/>
      <c r="N248" s="107"/>
      <c r="O248" s="107"/>
      <c r="P248" s="107"/>
      <c r="T248" s="107"/>
      <c r="U248" s="107"/>
      <c r="V248" s="107"/>
      <c r="W248" s="21"/>
      <c r="X248" s="21"/>
      <c r="Y248" s="21"/>
      <c r="Z248" s="21"/>
      <c r="AA248" s="21"/>
    </row>
    <row r="249" spans="1:27" ht="14.25" customHeight="1">
      <c r="A249" s="131" t="s">
        <v>319</v>
      </c>
      <c r="B249" s="114" t="s">
        <v>287</v>
      </c>
      <c r="C249" s="118">
        <f>AVERAGE(A251:G253)</f>
        <v>424.66666666666669</v>
      </c>
      <c r="D249" s="108"/>
      <c r="E249" s="108"/>
      <c r="F249" s="114"/>
      <c r="G249" s="114"/>
      <c r="H249" s="113"/>
      <c r="I249" s="131" t="s">
        <v>319</v>
      </c>
      <c r="J249" s="114" t="s">
        <v>287</v>
      </c>
      <c r="K249" s="118">
        <f>AVERAGE(I251:K251)</f>
        <v>323.33333333333331</v>
      </c>
      <c r="L249" s="113"/>
      <c r="M249" s="131" t="s">
        <v>319</v>
      </c>
      <c r="N249" s="114" t="s">
        <v>287</v>
      </c>
      <c r="O249" s="118">
        <f>AVERAGE(M251:O251)</f>
        <v>323.33333333333331</v>
      </c>
      <c r="P249" s="107"/>
      <c r="Q249" s="131" t="s">
        <v>319</v>
      </c>
      <c r="R249" s="114" t="s">
        <v>287</v>
      </c>
      <c r="S249" s="118">
        <f>AVERAGE(Q251:U251)</f>
        <v>190</v>
      </c>
      <c r="T249" s="108"/>
      <c r="U249" s="108"/>
      <c r="V249" s="107"/>
      <c r="W249" s="21"/>
      <c r="X249" s="21"/>
      <c r="Y249" s="21"/>
      <c r="Z249" s="21"/>
      <c r="AA249" s="21"/>
    </row>
    <row r="250" spans="1:27" ht="14.25" customHeight="1">
      <c r="A250" s="114" t="s">
        <v>288</v>
      </c>
      <c r="B250" s="309" t="s">
        <v>306</v>
      </c>
      <c r="C250" s="309"/>
      <c r="D250" s="108"/>
      <c r="E250" s="108"/>
      <c r="F250" s="108"/>
      <c r="G250" s="108"/>
      <c r="H250" s="107"/>
      <c r="I250" s="114" t="s">
        <v>288</v>
      </c>
      <c r="J250" s="307" t="s">
        <v>339</v>
      </c>
      <c r="K250" s="308"/>
      <c r="L250" s="113"/>
      <c r="M250" s="114" t="s">
        <v>288</v>
      </c>
      <c r="N250" s="307" t="s">
        <v>339</v>
      </c>
      <c r="O250" s="308"/>
      <c r="P250" s="107"/>
      <c r="Q250" s="114" t="s">
        <v>288</v>
      </c>
      <c r="R250" s="309" t="s">
        <v>340</v>
      </c>
      <c r="S250" s="309"/>
      <c r="T250" s="108"/>
      <c r="U250" s="108"/>
      <c r="V250" s="107"/>
      <c r="W250" s="21"/>
      <c r="X250" s="21"/>
      <c r="Y250" s="21"/>
      <c r="Z250" s="21"/>
      <c r="AA250" s="21"/>
    </row>
    <row r="251" spans="1:27" ht="14.25" customHeight="1">
      <c r="A251" s="114">
        <v>420</v>
      </c>
      <c r="B251" s="114">
        <v>500</v>
      </c>
      <c r="C251" s="114">
        <v>600</v>
      </c>
      <c r="D251" s="108">
        <v>340</v>
      </c>
      <c r="E251" s="108">
        <v>280</v>
      </c>
      <c r="F251" s="108">
        <v>340</v>
      </c>
      <c r="G251" s="108">
        <v>320</v>
      </c>
      <c r="H251" s="107"/>
      <c r="I251" s="114">
        <v>400</v>
      </c>
      <c r="J251" s="114">
        <v>230</v>
      </c>
      <c r="K251" s="114">
        <v>340</v>
      </c>
      <c r="L251" s="113"/>
      <c r="M251" s="114">
        <v>400</v>
      </c>
      <c r="N251" s="114">
        <v>230</v>
      </c>
      <c r="O251" s="114">
        <v>340</v>
      </c>
      <c r="P251" s="107"/>
      <c r="Q251" s="114">
        <v>30</v>
      </c>
      <c r="R251" s="114">
        <v>100</v>
      </c>
      <c r="S251" s="114">
        <v>270</v>
      </c>
      <c r="T251" s="108">
        <v>120</v>
      </c>
      <c r="U251" s="108">
        <v>430</v>
      </c>
      <c r="V251" s="107"/>
      <c r="W251" s="21"/>
      <c r="X251" s="21"/>
      <c r="Y251" s="21"/>
      <c r="Z251" s="21"/>
      <c r="AA251" s="21"/>
    </row>
    <row r="252" spans="1:27" ht="14.25" customHeight="1">
      <c r="A252" s="108">
        <v>390</v>
      </c>
      <c r="B252" s="108">
        <v>350</v>
      </c>
      <c r="C252" s="108">
        <v>650</v>
      </c>
      <c r="D252" s="127" t="s">
        <v>69</v>
      </c>
      <c r="E252" s="108">
        <v>430</v>
      </c>
      <c r="F252" s="108">
        <v>430</v>
      </c>
      <c r="G252" s="108">
        <v>380</v>
      </c>
      <c r="H252" s="107"/>
      <c r="I252" s="107"/>
      <c r="J252" s="107"/>
      <c r="K252" s="107"/>
      <c r="L252" s="113"/>
      <c r="M252" s="113"/>
      <c r="N252" s="107"/>
      <c r="O252" s="107"/>
      <c r="P252" s="107"/>
      <c r="Q252" s="107"/>
      <c r="R252" s="107"/>
      <c r="S252" s="107"/>
      <c r="T252" s="107"/>
      <c r="U252" s="107"/>
      <c r="V252" s="107"/>
      <c r="W252" s="21"/>
      <c r="X252" s="21"/>
      <c r="Y252" s="21"/>
      <c r="Z252" s="21"/>
      <c r="AA252" s="21"/>
    </row>
    <row r="253" spans="1:27" ht="14.25" customHeight="1">
      <c r="A253" s="108"/>
      <c r="B253" s="108"/>
      <c r="C253" s="108">
        <v>520</v>
      </c>
      <c r="D253" s="108"/>
      <c r="E253" s="108"/>
      <c r="F253" s="108"/>
      <c r="G253" s="108">
        <v>420</v>
      </c>
      <c r="H253" s="107"/>
      <c r="I253" s="107"/>
      <c r="J253" s="107"/>
      <c r="K253" s="107"/>
      <c r="L253" s="107"/>
      <c r="M253" s="107"/>
      <c r="N253" s="107"/>
      <c r="O253" s="107"/>
      <c r="P253" s="107"/>
      <c r="Q253" s="107"/>
      <c r="R253" s="107"/>
      <c r="S253" s="107"/>
      <c r="T253" s="107"/>
      <c r="U253" s="107"/>
      <c r="V253" s="107"/>
      <c r="W253" s="21"/>
      <c r="X253" s="21"/>
      <c r="Y253" s="21"/>
      <c r="Z253" s="21"/>
      <c r="AA253" s="21"/>
    </row>
    <row r="254" spans="1:27" ht="14.25" customHeight="1">
      <c r="A254" s="107"/>
      <c r="B254" s="107"/>
      <c r="C254" s="107"/>
      <c r="D254" s="107"/>
      <c r="E254" s="107"/>
      <c r="F254" s="107"/>
      <c r="G254" s="107"/>
      <c r="H254" s="107"/>
      <c r="I254" s="107"/>
      <c r="J254" s="107"/>
      <c r="K254" s="107"/>
      <c r="L254" s="107"/>
      <c r="M254" s="107"/>
      <c r="N254" s="107"/>
      <c r="O254" s="107"/>
      <c r="P254" s="107"/>
      <c r="Q254" s="107"/>
      <c r="R254" s="107"/>
      <c r="S254" s="107"/>
      <c r="T254" s="107"/>
      <c r="U254" s="107"/>
      <c r="V254" s="107"/>
      <c r="W254" s="21"/>
      <c r="X254" s="21"/>
      <c r="Y254" s="21"/>
      <c r="Z254" s="21"/>
      <c r="AA254" s="21"/>
    </row>
    <row r="255" spans="1:27" ht="14.25" customHeight="1">
      <c r="A255" s="110"/>
      <c r="B255" s="113"/>
      <c r="C255" s="113"/>
      <c r="D255" s="107"/>
      <c r="E255" s="107"/>
      <c r="F255" s="107"/>
      <c r="G255" s="107"/>
      <c r="H255" s="107"/>
      <c r="I255" s="107"/>
      <c r="J255" s="107"/>
      <c r="K255" s="107"/>
      <c r="L255" s="107"/>
      <c r="M255" s="107"/>
      <c r="N255" s="107"/>
      <c r="O255" s="107"/>
      <c r="P255" s="107"/>
      <c r="Q255" s="107"/>
      <c r="R255" s="107"/>
      <c r="S255" s="107"/>
      <c r="T255" s="107"/>
      <c r="U255" s="107"/>
      <c r="V255" s="107"/>
      <c r="W255" s="21"/>
      <c r="X255" s="21"/>
      <c r="Y255" s="21"/>
      <c r="Z255" s="21"/>
      <c r="AA255" s="21"/>
    </row>
    <row r="256" spans="1:27" ht="14.25" customHeight="1">
      <c r="A256" s="131" t="s">
        <v>319</v>
      </c>
      <c r="B256" s="114" t="s">
        <v>287</v>
      </c>
      <c r="C256" s="118">
        <f>AVERAGE(A258:C259)</f>
        <v>235</v>
      </c>
      <c r="D256" s="107"/>
      <c r="E256" s="131" t="s">
        <v>319</v>
      </c>
      <c r="F256" s="114" t="s">
        <v>287</v>
      </c>
      <c r="G256" s="118">
        <f>AVERAGE(E258:G259)</f>
        <v>191.66666666666666</v>
      </c>
      <c r="H256" s="107"/>
      <c r="I256" s="131" t="s">
        <v>319</v>
      </c>
      <c r="J256" s="114" t="s">
        <v>287</v>
      </c>
      <c r="K256" s="118">
        <f>AVERAGE(I258:K259)</f>
        <v>490</v>
      </c>
      <c r="L256" s="107"/>
      <c r="M256" s="107"/>
      <c r="N256" s="107"/>
      <c r="O256" s="107"/>
      <c r="P256" s="107"/>
      <c r="Q256" s="107"/>
      <c r="R256" s="107"/>
      <c r="S256" s="107"/>
      <c r="T256" s="107"/>
      <c r="U256" s="107"/>
      <c r="V256" s="107"/>
      <c r="W256" s="21"/>
      <c r="X256" s="21"/>
      <c r="Y256" s="21"/>
      <c r="Z256" s="21"/>
      <c r="AA256" s="21"/>
    </row>
    <row r="257" spans="1:28" ht="14.25" customHeight="1">
      <c r="A257" s="114" t="s">
        <v>288</v>
      </c>
      <c r="B257" s="307" t="s">
        <v>213</v>
      </c>
      <c r="C257" s="308"/>
      <c r="D257" s="113"/>
      <c r="E257" s="114" t="s">
        <v>288</v>
      </c>
      <c r="F257" s="307" t="s">
        <v>341</v>
      </c>
      <c r="G257" s="308"/>
      <c r="H257" s="107"/>
      <c r="I257" s="114" t="s">
        <v>288</v>
      </c>
      <c r="J257" s="307" t="s">
        <v>277</v>
      </c>
      <c r="K257" s="308"/>
      <c r="L257" s="107"/>
      <c r="M257" s="107"/>
      <c r="N257" s="107"/>
      <c r="O257" s="107"/>
      <c r="P257" s="107"/>
      <c r="Q257" s="107"/>
      <c r="R257" s="107"/>
      <c r="S257" s="107"/>
      <c r="T257" s="107"/>
      <c r="U257" s="107"/>
      <c r="V257" s="107"/>
      <c r="W257" s="21"/>
      <c r="X257" s="21"/>
      <c r="Y257" s="21"/>
      <c r="Z257" s="21"/>
      <c r="AA257" s="21"/>
    </row>
    <row r="258" spans="1:28" ht="14.25" customHeight="1">
      <c r="A258" s="114">
        <v>530</v>
      </c>
      <c r="B258" s="114">
        <v>220</v>
      </c>
      <c r="C258" s="114">
        <v>150</v>
      </c>
      <c r="D258" s="107"/>
      <c r="E258" s="114">
        <v>500</v>
      </c>
      <c r="F258" s="114">
        <v>140</v>
      </c>
      <c r="G258" s="114">
        <v>150</v>
      </c>
      <c r="H258" s="107"/>
      <c r="I258" s="114">
        <v>620</v>
      </c>
      <c r="J258" s="114">
        <v>360</v>
      </c>
      <c r="K258" s="114"/>
      <c r="L258" s="107"/>
      <c r="M258" s="107"/>
      <c r="N258" s="107"/>
      <c r="O258" s="107"/>
      <c r="P258" s="107"/>
      <c r="Q258" s="107"/>
      <c r="R258" s="107"/>
      <c r="S258" s="107"/>
      <c r="T258" s="107"/>
      <c r="U258" s="107"/>
      <c r="V258" s="107"/>
      <c r="W258" s="21"/>
      <c r="X258" s="21"/>
      <c r="Y258" s="21"/>
      <c r="Z258" s="21"/>
      <c r="AA258" s="21"/>
    </row>
    <row r="259" spans="1:28" ht="14.25" customHeight="1">
      <c r="A259" s="108">
        <v>140</v>
      </c>
      <c r="B259" s="108">
        <v>200</v>
      </c>
      <c r="C259" s="108">
        <v>170</v>
      </c>
      <c r="D259" s="107"/>
      <c r="E259" s="108">
        <v>30</v>
      </c>
      <c r="F259" s="108">
        <v>160</v>
      </c>
      <c r="G259" s="108">
        <v>170</v>
      </c>
      <c r="H259" s="107"/>
      <c r="I259" s="108"/>
      <c r="J259" s="108"/>
      <c r="K259" s="108"/>
      <c r="L259" s="107"/>
      <c r="M259" s="107"/>
      <c r="N259" s="107"/>
      <c r="O259" s="107"/>
      <c r="P259" s="107"/>
      <c r="Q259" s="107"/>
      <c r="R259" s="107"/>
      <c r="S259" s="107"/>
      <c r="T259" s="107"/>
      <c r="U259" s="107"/>
      <c r="V259" s="107"/>
      <c r="W259" s="21"/>
      <c r="X259" s="21"/>
      <c r="Y259" s="21"/>
      <c r="Z259" s="21"/>
      <c r="AA259" s="21"/>
    </row>
    <row r="260" spans="1:28" ht="14.25" customHeight="1">
      <c r="A260" s="23"/>
      <c r="B260" s="23"/>
      <c r="C260" s="23"/>
      <c r="D260" s="23"/>
      <c r="E260" s="23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3"/>
      <c r="Q260" s="23"/>
      <c r="R260" s="23"/>
      <c r="S260" s="23"/>
      <c r="T260" s="21"/>
      <c r="U260" s="23"/>
      <c r="V260" s="23"/>
      <c r="W260" s="21"/>
      <c r="X260" s="21"/>
      <c r="Y260" s="21"/>
      <c r="Z260" s="21"/>
      <c r="AA260" s="21"/>
    </row>
    <row r="261" spans="1:28" ht="14.25" customHeight="1">
      <c r="A261" s="187" t="s">
        <v>550</v>
      </c>
      <c r="B261" s="188" t="s">
        <v>287</v>
      </c>
      <c r="C261" s="189">
        <f>AVERAGE(A263:B265)</f>
        <v>353.33333333333331</v>
      </c>
      <c r="D261" s="190"/>
      <c r="E261" s="187" t="s">
        <v>550</v>
      </c>
      <c r="F261" s="188" t="s">
        <v>287</v>
      </c>
      <c r="G261" s="189">
        <f>AVERAGE(E263:F265)</f>
        <v>355</v>
      </c>
      <c r="H261" s="190"/>
      <c r="I261" s="187" t="s">
        <v>550</v>
      </c>
      <c r="J261" s="188" t="s">
        <v>287</v>
      </c>
      <c r="K261" s="189">
        <f>AVERAGE(I263:J265)</f>
        <v>371.66666666666669</v>
      </c>
      <c r="L261" s="190"/>
      <c r="M261" s="187" t="s">
        <v>550</v>
      </c>
      <c r="N261" s="188" t="s">
        <v>287</v>
      </c>
      <c r="O261" s="189">
        <f>AVERAGE(M263:N265)</f>
        <v>597.5</v>
      </c>
      <c r="P261" s="190"/>
      <c r="Q261" s="187" t="s">
        <v>550</v>
      </c>
      <c r="R261" s="188" t="s">
        <v>287</v>
      </c>
      <c r="S261" s="189">
        <f>AVERAGE(Q263:W266)</f>
        <v>434.70588235294116</v>
      </c>
      <c r="T261" s="191"/>
      <c r="U261" s="191"/>
      <c r="V261" s="191"/>
      <c r="W261" s="191"/>
      <c r="X261" s="190"/>
      <c r="Y261" s="190"/>
      <c r="Z261" s="190"/>
      <c r="AA261" s="190"/>
      <c r="AB261" s="190"/>
    </row>
    <row r="262" spans="1:28" ht="14.25" customHeight="1">
      <c r="A262" s="188" t="s">
        <v>288</v>
      </c>
      <c r="B262" s="192" t="s">
        <v>551</v>
      </c>
      <c r="C262" s="192"/>
      <c r="D262" s="190"/>
      <c r="E262" s="188" t="s">
        <v>288</v>
      </c>
      <c r="F262" s="192" t="s">
        <v>505</v>
      </c>
      <c r="G262" s="192"/>
      <c r="H262" s="190"/>
      <c r="I262" s="188" t="s">
        <v>288</v>
      </c>
      <c r="J262" s="310" t="s">
        <v>507</v>
      </c>
      <c r="K262" s="311"/>
      <c r="L262" s="190"/>
      <c r="M262" s="188" t="s">
        <v>288</v>
      </c>
      <c r="N262" s="312" t="s">
        <v>509</v>
      </c>
      <c r="O262" s="313"/>
      <c r="P262" s="190"/>
      <c r="Q262" s="188" t="s">
        <v>288</v>
      </c>
      <c r="R262" s="314" t="s">
        <v>511</v>
      </c>
      <c r="S262" s="314"/>
      <c r="T262" s="191"/>
      <c r="U262" s="191"/>
      <c r="V262" s="191"/>
      <c r="W262" s="191"/>
      <c r="X262" s="190"/>
      <c r="Y262" s="190"/>
      <c r="Z262" s="190"/>
      <c r="AA262" s="190"/>
      <c r="AB262" s="190"/>
    </row>
    <row r="263" spans="1:28" ht="14.25" customHeight="1">
      <c r="A263" s="188">
        <v>250</v>
      </c>
      <c r="B263" s="188">
        <v>300</v>
      </c>
      <c r="C263" s="188"/>
      <c r="D263" s="190"/>
      <c r="E263" s="188"/>
      <c r="F263" s="188">
        <v>310</v>
      </c>
      <c r="G263" s="188"/>
      <c r="H263" s="190"/>
      <c r="I263" s="188">
        <v>190</v>
      </c>
      <c r="J263" s="188">
        <v>300</v>
      </c>
      <c r="K263" s="188"/>
      <c r="L263" s="190"/>
      <c r="M263" s="188">
        <v>600</v>
      </c>
      <c r="N263" s="188">
        <v>540</v>
      </c>
      <c r="O263" s="188"/>
      <c r="P263" s="190"/>
      <c r="Q263" s="188">
        <v>450</v>
      </c>
      <c r="R263" s="188">
        <v>270</v>
      </c>
      <c r="S263" s="188"/>
      <c r="T263" s="191"/>
      <c r="U263" s="191"/>
      <c r="V263" s="191"/>
      <c r="W263" s="191"/>
      <c r="X263" s="190"/>
      <c r="Y263" s="190"/>
      <c r="Z263" s="190"/>
      <c r="AA263" s="190"/>
      <c r="AB263" s="190"/>
    </row>
    <row r="264" spans="1:28" ht="14.25" customHeight="1">
      <c r="A264" s="191">
        <v>500</v>
      </c>
      <c r="B264" s="191">
        <v>420</v>
      </c>
      <c r="C264" s="191"/>
      <c r="D264" s="190"/>
      <c r="E264" s="191"/>
      <c r="F264" s="191">
        <v>400</v>
      </c>
      <c r="G264" s="191"/>
      <c r="H264" s="190"/>
      <c r="I264" s="191">
        <v>380</v>
      </c>
      <c r="J264" s="191">
        <v>430</v>
      </c>
      <c r="K264" s="191"/>
      <c r="L264" s="190"/>
      <c r="M264" s="191">
        <v>690</v>
      </c>
      <c r="N264" s="191">
        <v>560</v>
      </c>
      <c r="O264" s="191"/>
      <c r="P264" s="193"/>
      <c r="Q264" s="191">
        <v>500</v>
      </c>
      <c r="R264" s="191">
        <v>600</v>
      </c>
      <c r="S264" s="191">
        <v>400</v>
      </c>
      <c r="T264" s="191">
        <v>420</v>
      </c>
      <c r="U264" s="191">
        <v>400</v>
      </c>
      <c r="V264" s="191">
        <v>330</v>
      </c>
      <c r="W264" s="191">
        <v>330</v>
      </c>
      <c r="X264" s="190"/>
      <c r="Y264" s="190"/>
      <c r="Z264" s="190"/>
      <c r="AA264" s="190"/>
      <c r="AB264" s="190"/>
    </row>
    <row r="265" spans="1:28" ht="14.25" customHeight="1">
      <c r="A265" s="188">
        <v>320</v>
      </c>
      <c r="B265" s="188">
        <v>330</v>
      </c>
      <c r="C265" s="188"/>
      <c r="D265" s="193"/>
      <c r="E265" s="190"/>
      <c r="F265" s="190"/>
      <c r="G265" s="194"/>
      <c r="H265" s="194"/>
      <c r="I265" s="188">
        <v>440</v>
      </c>
      <c r="J265" s="188">
        <v>490</v>
      </c>
      <c r="K265" s="188"/>
      <c r="L265" s="193"/>
      <c r="M265" s="190"/>
      <c r="N265" s="190"/>
      <c r="O265" s="194"/>
      <c r="P265" s="193"/>
      <c r="Q265" s="188">
        <v>550</v>
      </c>
      <c r="R265" s="191">
        <v>470</v>
      </c>
      <c r="S265" s="191">
        <v>430</v>
      </c>
      <c r="T265" s="188">
        <v>410</v>
      </c>
      <c r="U265" s="188"/>
      <c r="V265" s="188"/>
      <c r="W265" s="191"/>
      <c r="X265" s="190"/>
      <c r="Y265" s="190"/>
      <c r="Z265" s="190"/>
      <c r="AA265" s="190"/>
      <c r="AB265" s="190"/>
    </row>
    <row r="266" spans="1:28" ht="14.25" customHeight="1">
      <c r="A266" s="194"/>
      <c r="B266" s="194"/>
      <c r="C266" s="194"/>
      <c r="D266" s="193"/>
      <c r="E266" s="190"/>
      <c r="F266" s="190"/>
      <c r="G266" s="194"/>
      <c r="H266" s="194"/>
      <c r="I266" s="194"/>
      <c r="J266" s="194"/>
      <c r="K266" s="190"/>
      <c r="L266" s="190"/>
      <c r="M266" s="193"/>
      <c r="N266" s="193"/>
      <c r="O266" s="193"/>
      <c r="P266" s="193"/>
      <c r="Q266" s="188">
        <v>480</v>
      </c>
      <c r="R266" s="191">
        <v>430</v>
      </c>
      <c r="S266" s="191">
        <v>460</v>
      </c>
      <c r="T266" s="188">
        <v>460</v>
      </c>
      <c r="U266" s="188"/>
      <c r="V266" s="188"/>
      <c r="W266" s="191"/>
      <c r="X266" s="190"/>
      <c r="Y266" s="190"/>
      <c r="Z266" s="190"/>
      <c r="AA266" s="190"/>
      <c r="AB266" s="190"/>
    </row>
    <row r="267" spans="1:28" ht="14.25" customHeight="1">
      <c r="A267" s="193"/>
      <c r="B267" s="193"/>
      <c r="C267" s="193"/>
      <c r="D267" s="193"/>
      <c r="E267" s="190"/>
      <c r="F267" s="190"/>
      <c r="G267" s="193"/>
      <c r="H267" s="193"/>
      <c r="I267" s="193"/>
      <c r="J267" s="193"/>
      <c r="K267" s="190"/>
      <c r="L267" s="190"/>
      <c r="M267" s="193"/>
      <c r="N267" s="193"/>
      <c r="O267" s="193"/>
      <c r="P267" s="193"/>
      <c r="Q267" s="193"/>
      <c r="R267" s="190"/>
      <c r="S267" s="190"/>
      <c r="T267" s="193"/>
      <c r="U267" s="193"/>
      <c r="V267" s="193"/>
      <c r="W267" s="190"/>
      <c r="X267" s="190"/>
      <c r="Y267" s="190"/>
      <c r="Z267" s="190"/>
      <c r="AA267" s="190"/>
      <c r="AB267" s="190"/>
    </row>
    <row r="268" spans="1:28" ht="14.25" customHeight="1">
      <c r="A268" s="187" t="s">
        <v>550</v>
      </c>
      <c r="B268" s="188" t="s">
        <v>287</v>
      </c>
      <c r="C268" s="189">
        <f>AVERAGE(A270:E272)</f>
        <v>438</v>
      </c>
      <c r="D268" s="191"/>
      <c r="E268" s="191"/>
      <c r="F268" s="190"/>
      <c r="G268" s="187" t="s">
        <v>550</v>
      </c>
      <c r="H268" s="188" t="s">
        <v>287</v>
      </c>
      <c r="I268" s="189">
        <f>AVERAGE(G270:H272)</f>
        <v>835</v>
      </c>
      <c r="J268" s="190"/>
      <c r="K268" s="187" t="s">
        <v>550</v>
      </c>
      <c r="L268" s="188" t="s">
        <v>287</v>
      </c>
      <c r="M268" s="189">
        <f>AVERAGE(K270:M271)</f>
        <v>396.66666666666669</v>
      </c>
      <c r="N268" s="190"/>
      <c r="O268" s="187" t="s">
        <v>550</v>
      </c>
      <c r="P268" s="188" t="s">
        <v>287</v>
      </c>
      <c r="Q268" s="189">
        <f>AVERAGE(O270:S274)</f>
        <v>524</v>
      </c>
      <c r="R268" s="191"/>
      <c r="S268" s="191"/>
      <c r="T268" s="193"/>
      <c r="U268" s="193"/>
      <c r="V268" s="193"/>
      <c r="W268" s="190"/>
      <c r="X268" s="190"/>
      <c r="Y268" s="190"/>
      <c r="Z268" s="190"/>
      <c r="AA268" s="190"/>
      <c r="AB268" s="190"/>
    </row>
    <row r="269" spans="1:28" ht="14.25" customHeight="1">
      <c r="A269" s="188" t="s">
        <v>288</v>
      </c>
      <c r="B269" s="315" t="s">
        <v>513</v>
      </c>
      <c r="C269" s="315"/>
      <c r="D269" s="191"/>
      <c r="E269" s="191"/>
      <c r="F269" s="190"/>
      <c r="G269" s="188" t="s">
        <v>288</v>
      </c>
      <c r="H269" s="316" t="s">
        <v>515</v>
      </c>
      <c r="I269" s="317"/>
      <c r="J269" s="190"/>
      <c r="K269" s="188" t="s">
        <v>288</v>
      </c>
      <c r="L269" s="316" t="s">
        <v>516</v>
      </c>
      <c r="M269" s="317"/>
      <c r="N269" s="190"/>
      <c r="O269" s="188" t="s">
        <v>288</v>
      </c>
      <c r="P269" s="315" t="s">
        <v>518</v>
      </c>
      <c r="Q269" s="315"/>
      <c r="R269" s="315"/>
      <c r="S269" s="191"/>
      <c r="T269" s="193"/>
      <c r="U269" s="193"/>
      <c r="V269" s="193"/>
      <c r="W269" s="190"/>
      <c r="X269" s="190"/>
      <c r="Y269" s="190"/>
      <c r="Z269" s="190"/>
      <c r="AA269" s="190"/>
      <c r="AB269" s="190"/>
    </row>
    <row r="270" spans="1:28" ht="14.25" customHeight="1">
      <c r="A270" s="188">
        <v>250</v>
      </c>
      <c r="B270" s="188">
        <v>270</v>
      </c>
      <c r="C270" s="188">
        <v>570</v>
      </c>
      <c r="D270" s="191">
        <v>450</v>
      </c>
      <c r="E270" s="191">
        <v>450</v>
      </c>
      <c r="F270" s="190"/>
      <c r="G270" s="188">
        <v>1200</v>
      </c>
      <c r="H270" s="188">
        <v>950</v>
      </c>
      <c r="I270" s="188"/>
      <c r="J270" s="190"/>
      <c r="K270" s="188">
        <v>260</v>
      </c>
      <c r="L270" s="188">
        <v>550</v>
      </c>
      <c r="M270" s="188">
        <v>380</v>
      </c>
      <c r="N270" s="190"/>
      <c r="O270" s="188">
        <v>610</v>
      </c>
      <c r="P270" s="188">
        <v>540</v>
      </c>
      <c r="Q270" s="188"/>
      <c r="R270" s="191">
        <v>600</v>
      </c>
      <c r="S270" s="191"/>
      <c r="T270" s="193"/>
      <c r="U270" s="193"/>
      <c r="V270" s="193"/>
      <c r="W270" s="190"/>
      <c r="X270" s="190"/>
      <c r="Y270" s="190"/>
      <c r="Z270" s="190"/>
      <c r="AA270" s="190"/>
      <c r="AB270" s="190"/>
    </row>
    <row r="271" spans="1:28" ht="14.25" customHeight="1">
      <c r="A271" s="191">
        <v>320</v>
      </c>
      <c r="B271" s="191">
        <v>620</v>
      </c>
      <c r="C271" s="191">
        <v>370</v>
      </c>
      <c r="D271" s="191">
        <v>600</v>
      </c>
      <c r="E271" s="191">
        <v>480</v>
      </c>
      <c r="F271" s="190"/>
      <c r="G271" s="191">
        <v>640</v>
      </c>
      <c r="H271" s="191">
        <v>550</v>
      </c>
      <c r="I271" s="191"/>
      <c r="J271" s="190"/>
      <c r="K271" s="191"/>
      <c r="L271" s="191"/>
      <c r="M271" s="191"/>
      <c r="N271" s="190"/>
      <c r="O271" s="191">
        <v>520</v>
      </c>
      <c r="P271" s="191">
        <v>440</v>
      </c>
      <c r="Q271" s="191">
        <v>480</v>
      </c>
      <c r="R271" s="191">
        <v>410</v>
      </c>
      <c r="S271" s="191"/>
      <c r="T271" s="193"/>
      <c r="U271" s="193"/>
      <c r="V271" s="190"/>
      <c r="W271" s="190"/>
      <c r="X271" s="190"/>
      <c r="Y271" s="190"/>
      <c r="Z271" s="190"/>
      <c r="AA271" s="190"/>
      <c r="AB271" s="190"/>
    </row>
    <row r="272" spans="1:28" ht="14.25" customHeight="1">
      <c r="A272" s="188">
        <v>230</v>
      </c>
      <c r="B272" s="188">
        <v>590</v>
      </c>
      <c r="C272" s="188">
        <v>580</v>
      </c>
      <c r="D272" s="191">
        <v>310</v>
      </c>
      <c r="E272" s="191">
        <v>480</v>
      </c>
      <c r="F272" s="190"/>
      <c r="G272" s="190"/>
      <c r="H272" s="190"/>
      <c r="I272" s="190"/>
      <c r="J272" s="190"/>
      <c r="K272" s="190"/>
      <c r="L272" s="190"/>
      <c r="M272" s="190"/>
      <c r="N272" s="190"/>
      <c r="O272" s="188">
        <v>600</v>
      </c>
      <c r="P272" s="188">
        <v>440</v>
      </c>
      <c r="Q272" s="188">
        <v>540</v>
      </c>
      <c r="R272" s="191">
        <v>480</v>
      </c>
      <c r="S272" s="191">
        <v>430</v>
      </c>
      <c r="T272" s="190"/>
      <c r="U272" s="190"/>
      <c r="V272" s="190"/>
      <c r="W272" s="190"/>
      <c r="X272" s="190"/>
      <c r="Y272" s="190"/>
      <c r="Z272" s="190"/>
      <c r="AA272" s="190"/>
      <c r="AB272" s="190"/>
    </row>
    <row r="273" spans="1:28" ht="14.25" customHeight="1">
      <c r="A273" s="190"/>
      <c r="B273" s="190"/>
      <c r="C273" s="190"/>
      <c r="D273" s="190"/>
      <c r="E273" s="190"/>
      <c r="F273" s="190"/>
      <c r="G273" s="190"/>
      <c r="H273" s="190"/>
      <c r="I273" s="190"/>
      <c r="J273" s="190"/>
      <c r="K273" s="190"/>
      <c r="L273" s="190"/>
      <c r="M273" s="194"/>
      <c r="N273" s="193"/>
      <c r="O273" s="188">
        <v>500</v>
      </c>
      <c r="P273" s="191">
        <v>600</v>
      </c>
      <c r="Q273" s="191">
        <v>520</v>
      </c>
      <c r="R273" s="191">
        <v>360</v>
      </c>
      <c r="S273" s="191">
        <v>810</v>
      </c>
      <c r="T273" s="190"/>
      <c r="U273" s="190"/>
      <c r="V273" s="190"/>
      <c r="W273" s="190"/>
      <c r="X273" s="190"/>
      <c r="Y273" s="190"/>
      <c r="Z273" s="190"/>
      <c r="AA273" s="190"/>
      <c r="AB273" s="190"/>
    </row>
    <row r="274" spans="1:28" ht="14.25" customHeight="1">
      <c r="A274" s="194"/>
      <c r="B274" s="193"/>
      <c r="C274" s="193"/>
      <c r="D274" s="190"/>
      <c r="E274" s="190"/>
      <c r="F274" s="190"/>
      <c r="G274" s="194"/>
      <c r="H274" s="194"/>
      <c r="I274" s="193"/>
      <c r="J274" s="193"/>
      <c r="K274" s="190"/>
      <c r="L274" s="190"/>
      <c r="M274" s="194"/>
      <c r="N274" s="194"/>
      <c r="O274" s="188"/>
      <c r="P274" s="191">
        <v>600</v>
      </c>
      <c r="Q274" s="191">
        <v>500</v>
      </c>
      <c r="R274" s="188">
        <v>500</v>
      </c>
      <c r="S274" s="188"/>
      <c r="T274" s="193"/>
      <c r="U274" s="190"/>
      <c r="V274" s="190"/>
      <c r="W274" s="190"/>
      <c r="X274" s="194"/>
      <c r="Y274" s="193"/>
      <c r="Z274" s="193"/>
      <c r="AA274" s="190"/>
      <c r="AB274" s="190"/>
    </row>
    <row r="275" spans="1:28" ht="14.25" customHeight="1">
      <c r="A275" s="194"/>
      <c r="B275" s="193"/>
      <c r="C275" s="193"/>
      <c r="D275" s="190"/>
      <c r="E275" s="190"/>
      <c r="F275" s="190"/>
      <c r="G275" s="194"/>
      <c r="H275" s="194"/>
      <c r="I275" s="193"/>
      <c r="J275" s="193"/>
      <c r="K275" s="190"/>
      <c r="L275" s="190"/>
      <c r="M275" s="194"/>
      <c r="N275" s="194"/>
      <c r="O275" s="195"/>
      <c r="P275" s="195"/>
      <c r="Q275" s="195"/>
      <c r="R275" s="194"/>
      <c r="S275" s="194"/>
      <c r="T275" s="193"/>
      <c r="U275" s="190"/>
      <c r="V275" s="190"/>
      <c r="W275" s="190"/>
      <c r="X275" s="194"/>
      <c r="Y275" s="193"/>
      <c r="Z275" s="193"/>
      <c r="AA275" s="190"/>
      <c r="AB275" s="190"/>
    </row>
    <row r="276" spans="1:28" ht="14.25" customHeight="1">
      <c r="A276" s="187" t="s">
        <v>550</v>
      </c>
      <c r="B276" s="188" t="s">
        <v>287</v>
      </c>
      <c r="C276" s="189">
        <f>AVERAGE(A278:B279)</f>
        <v>950</v>
      </c>
      <c r="D276" s="190"/>
      <c r="E276" s="190"/>
      <c r="F276" s="190"/>
      <c r="G276" s="187" t="s">
        <v>550</v>
      </c>
      <c r="H276" s="188" t="s">
        <v>287</v>
      </c>
      <c r="I276" s="189">
        <f>AVERAGE(G278:H279)</f>
        <v>600</v>
      </c>
      <c r="J276" s="194"/>
      <c r="K276" s="187" t="s">
        <v>550</v>
      </c>
      <c r="L276" s="188" t="s">
        <v>287</v>
      </c>
      <c r="M276" s="189">
        <f>AVERAGE(K278:R282)</f>
        <v>525.83333333333337</v>
      </c>
      <c r="N276" s="191"/>
      <c r="O276" s="191"/>
      <c r="P276" s="191"/>
      <c r="Q276" s="191"/>
      <c r="R276" s="188"/>
      <c r="S276" s="194"/>
      <c r="T276" s="194"/>
      <c r="U276" s="190"/>
      <c r="V276" s="190"/>
      <c r="W276" s="190"/>
      <c r="X276" s="194"/>
      <c r="Y276" s="194"/>
      <c r="Z276" s="194"/>
      <c r="AA276" s="190"/>
      <c r="AB276" s="190"/>
    </row>
    <row r="277" spans="1:28" ht="14.25" customHeight="1">
      <c r="A277" s="188" t="s">
        <v>288</v>
      </c>
      <c r="B277" s="316" t="s">
        <v>224</v>
      </c>
      <c r="C277" s="317"/>
      <c r="D277" s="190"/>
      <c r="E277" s="190"/>
      <c r="F277" s="190"/>
      <c r="G277" s="188" t="s">
        <v>288</v>
      </c>
      <c r="H277" s="312" t="s">
        <v>552</v>
      </c>
      <c r="I277" s="313"/>
      <c r="J277" s="190"/>
      <c r="K277" s="188" t="s">
        <v>288</v>
      </c>
      <c r="L277" s="315" t="s">
        <v>522</v>
      </c>
      <c r="M277" s="315"/>
      <c r="N277" s="315"/>
      <c r="O277" s="191"/>
      <c r="P277" s="191"/>
      <c r="Q277" s="191"/>
      <c r="R277" s="188"/>
      <c r="S277" s="193"/>
      <c r="T277" s="193"/>
      <c r="U277" s="193"/>
      <c r="V277" s="190"/>
      <c r="W277" s="190"/>
      <c r="X277" s="193"/>
      <c r="Y277" s="193"/>
      <c r="Z277" s="193"/>
      <c r="AA277" s="190"/>
      <c r="AB277" s="190"/>
    </row>
    <row r="278" spans="1:28" ht="14.25" customHeight="1">
      <c r="A278" s="188">
        <v>1400</v>
      </c>
      <c r="B278" s="188">
        <v>500</v>
      </c>
      <c r="C278" s="188"/>
      <c r="D278" s="190"/>
      <c r="E278" s="190"/>
      <c r="F278" s="190"/>
      <c r="G278" s="188"/>
      <c r="H278" s="188">
        <v>550</v>
      </c>
      <c r="I278" s="188"/>
      <c r="J278" s="190"/>
      <c r="K278" s="188">
        <v>600</v>
      </c>
      <c r="L278" s="188">
        <v>370</v>
      </c>
      <c r="M278" s="188">
        <v>430</v>
      </c>
      <c r="N278" s="191">
        <v>580</v>
      </c>
      <c r="O278" s="191">
        <v>530</v>
      </c>
      <c r="P278" s="191">
        <v>500</v>
      </c>
      <c r="Q278" s="191">
        <v>540</v>
      </c>
      <c r="R278" s="188">
        <v>430</v>
      </c>
      <c r="S278" s="193"/>
      <c r="T278" s="193"/>
      <c r="U278" s="193"/>
      <c r="V278" s="190"/>
      <c r="W278" s="190"/>
      <c r="X278" s="193"/>
      <c r="Y278" s="193"/>
      <c r="Z278" s="193"/>
      <c r="AA278" s="190"/>
      <c r="AB278" s="190"/>
    </row>
    <row r="279" spans="1:28" ht="14.25" customHeight="1">
      <c r="A279" s="191"/>
      <c r="B279" s="191"/>
      <c r="C279" s="191"/>
      <c r="D279" s="190"/>
      <c r="E279" s="190"/>
      <c r="F279" s="190"/>
      <c r="G279" s="191"/>
      <c r="H279" s="191">
        <v>650</v>
      </c>
      <c r="I279" s="191"/>
      <c r="J279" s="190"/>
      <c r="K279" s="191">
        <v>680</v>
      </c>
      <c r="L279" s="191">
        <v>700</v>
      </c>
      <c r="M279" s="191">
        <v>650</v>
      </c>
      <c r="N279" s="191">
        <v>800</v>
      </c>
      <c r="O279" s="191">
        <v>580</v>
      </c>
      <c r="P279" s="191">
        <v>460</v>
      </c>
      <c r="Q279" s="191">
        <v>670</v>
      </c>
      <c r="R279" s="188">
        <v>410</v>
      </c>
      <c r="S279" s="193"/>
      <c r="T279" s="193"/>
      <c r="U279" s="193"/>
      <c r="V279" s="190"/>
      <c r="W279" s="190"/>
      <c r="X279" s="193"/>
      <c r="Y279" s="193"/>
      <c r="Z279" s="190"/>
      <c r="AA279" s="190"/>
      <c r="AB279" s="190"/>
    </row>
    <row r="280" spans="1:28" ht="14.25" customHeight="1">
      <c r="A280" s="190"/>
      <c r="B280" s="190"/>
      <c r="C280" s="190"/>
      <c r="D280" s="190"/>
      <c r="E280" s="190"/>
      <c r="F280" s="190"/>
      <c r="G280" s="190"/>
      <c r="H280" s="190"/>
      <c r="I280" s="190"/>
      <c r="J280" s="190"/>
      <c r="K280" s="188">
        <v>530</v>
      </c>
      <c r="L280" s="188">
        <v>570</v>
      </c>
      <c r="M280" s="188">
        <v>460</v>
      </c>
      <c r="N280" s="191">
        <v>540</v>
      </c>
      <c r="O280" s="191">
        <v>500</v>
      </c>
      <c r="P280" s="191">
        <v>480</v>
      </c>
      <c r="Q280" s="191">
        <v>640</v>
      </c>
      <c r="R280" s="188">
        <v>350</v>
      </c>
      <c r="S280" s="193"/>
      <c r="T280" s="190"/>
      <c r="U280" s="190"/>
      <c r="V280" s="190"/>
      <c r="W280" s="190"/>
      <c r="X280" s="190"/>
      <c r="Y280" s="190"/>
      <c r="Z280" s="190"/>
      <c r="AA280" s="190"/>
      <c r="AB280" s="190"/>
    </row>
    <row r="281" spans="1:28" ht="14.25" customHeight="1">
      <c r="A281" s="190"/>
      <c r="B281" s="190"/>
      <c r="C281" s="190"/>
      <c r="D281" s="190"/>
      <c r="E281" s="190"/>
      <c r="F281" s="190"/>
      <c r="G281" s="190"/>
      <c r="H281" s="190"/>
      <c r="I281" s="190"/>
      <c r="J281" s="190"/>
      <c r="K281" s="188">
        <v>440</v>
      </c>
      <c r="L281" s="191">
        <v>430</v>
      </c>
      <c r="M281" s="191">
        <v>400</v>
      </c>
      <c r="N281" s="191">
        <v>440</v>
      </c>
      <c r="O281" s="191">
        <v>560</v>
      </c>
      <c r="P281" s="191">
        <v>550</v>
      </c>
      <c r="Q281" s="191">
        <v>860</v>
      </c>
      <c r="R281" s="191">
        <v>540</v>
      </c>
      <c r="S281" s="190"/>
      <c r="T281" s="190"/>
      <c r="U281" s="190"/>
      <c r="V281" s="190"/>
      <c r="W281" s="190"/>
      <c r="X281" s="190"/>
      <c r="Y281" s="190"/>
      <c r="Z281" s="190"/>
      <c r="AA281" s="190"/>
      <c r="AB281" s="190"/>
    </row>
    <row r="282" spans="1:28" ht="14.25" customHeight="1">
      <c r="A282" s="190"/>
      <c r="B282" s="190"/>
      <c r="C282" s="190"/>
      <c r="D282" s="190"/>
      <c r="E282" s="190"/>
      <c r="F282" s="190"/>
      <c r="G282" s="190"/>
      <c r="H282" s="190"/>
      <c r="I282" s="190"/>
      <c r="J282" s="190"/>
      <c r="K282" s="188"/>
      <c r="L282" s="191"/>
      <c r="M282" s="191"/>
      <c r="N282" s="188"/>
      <c r="O282" s="188">
        <v>440</v>
      </c>
      <c r="P282" s="191">
        <v>550</v>
      </c>
      <c r="Q282" s="191">
        <v>320</v>
      </c>
      <c r="R282" s="191">
        <v>400</v>
      </c>
      <c r="S282" s="190"/>
      <c r="T282" s="190"/>
      <c r="U282" s="190"/>
      <c r="V282" s="190"/>
      <c r="W282" s="190"/>
      <c r="X282" s="190"/>
      <c r="Y282" s="190"/>
      <c r="Z282" s="190"/>
      <c r="AA282" s="190"/>
      <c r="AB282" s="190"/>
    </row>
    <row r="283" spans="1:28" ht="14.25" customHeight="1">
      <c r="A283" s="190"/>
      <c r="B283" s="190"/>
      <c r="C283" s="190"/>
      <c r="D283" s="190"/>
      <c r="E283" s="190"/>
      <c r="F283" s="190"/>
      <c r="G283" s="190"/>
      <c r="H283" s="190"/>
      <c r="I283" s="190"/>
      <c r="J283" s="190"/>
      <c r="K283" s="190"/>
      <c r="L283" s="190"/>
      <c r="M283" s="190"/>
      <c r="N283" s="190"/>
      <c r="O283" s="190"/>
      <c r="P283" s="190"/>
      <c r="Q283" s="190"/>
      <c r="R283" s="190"/>
      <c r="S283" s="190"/>
      <c r="T283" s="190"/>
      <c r="U283" s="190"/>
      <c r="V283" s="190"/>
      <c r="W283" s="190"/>
      <c r="X283" s="190"/>
      <c r="Y283" s="190"/>
      <c r="Z283" s="190"/>
      <c r="AA283" s="190"/>
      <c r="AB283" s="190"/>
    </row>
    <row r="284" spans="1:28" ht="14.25" customHeight="1">
      <c r="A284" s="187" t="s">
        <v>550</v>
      </c>
      <c r="B284" s="188" t="s">
        <v>287</v>
      </c>
      <c r="C284" s="189">
        <f>AVERAGE(A286:E288)</f>
        <v>798.66666666666663</v>
      </c>
      <c r="D284" s="191"/>
      <c r="E284" s="191"/>
      <c r="F284" s="190"/>
      <c r="G284" s="187" t="s">
        <v>550</v>
      </c>
      <c r="H284" s="188" t="s">
        <v>287</v>
      </c>
      <c r="I284" s="189">
        <f>AVERAGE(G286:H287)</f>
        <v>380</v>
      </c>
      <c r="J284" s="190"/>
      <c r="K284" s="187" t="s">
        <v>550</v>
      </c>
      <c r="L284" s="188" t="s">
        <v>287</v>
      </c>
      <c r="M284" s="189">
        <f>AVERAGE(K286:L287)</f>
        <v>260</v>
      </c>
      <c r="N284" s="193"/>
      <c r="O284" s="187" t="s">
        <v>550</v>
      </c>
      <c r="P284" s="188" t="s">
        <v>287</v>
      </c>
      <c r="Q284" s="189">
        <f>AVERAGE(O286:P287)</f>
        <v>240</v>
      </c>
      <c r="R284" s="190"/>
      <c r="S284" s="187" t="s">
        <v>550</v>
      </c>
      <c r="T284" s="188" t="s">
        <v>287</v>
      </c>
      <c r="U284" s="189">
        <f>AVERAGE(S286:T287)</f>
        <v>260</v>
      </c>
      <c r="V284" s="190"/>
      <c r="W284" s="190"/>
      <c r="X284" s="190"/>
      <c r="Y284" s="190"/>
      <c r="Z284" s="190"/>
      <c r="AA284" s="190"/>
      <c r="AB284" s="190"/>
    </row>
    <row r="285" spans="1:28" ht="14.25" customHeight="1">
      <c r="A285" s="188" t="s">
        <v>288</v>
      </c>
      <c r="B285" s="315" t="s">
        <v>525</v>
      </c>
      <c r="C285" s="315"/>
      <c r="D285" s="191"/>
      <c r="E285" s="191"/>
      <c r="F285" s="190"/>
      <c r="G285" s="188" t="s">
        <v>288</v>
      </c>
      <c r="H285" s="316" t="s">
        <v>527</v>
      </c>
      <c r="I285" s="317"/>
      <c r="J285" s="193"/>
      <c r="K285" s="188" t="s">
        <v>288</v>
      </c>
      <c r="L285" s="316" t="s">
        <v>530</v>
      </c>
      <c r="M285" s="317"/>
      <c r="N285" s="194"/>
      <c r="O285" s="188" t="s">
        <v>288</v>
      </c>
      <c r="P285" s="316" t="s">
        <v>553</v>
      </c>
      <c r="Q285" s="317"/>
      <c r="R285" s="190"/>
      <c r="S285" s="188" t="s">
        <v>288</v>
      </c>
      <c r="T285" s="316" t="s">
        <v>554</v>
      </c>
      <c r="U285" s="317"/>
      <c r="V285" s="190"/>
      <c r="W285" s="190"/>
      <c r="X285" s="190"/>
      <c r="Y285" s="190"/>
      <c r="Z285" s="194"/>
      <c r="AA285" s="193"/>
      <c r="AB285" s="193"/>
    </row>
    <row r="286" spans="1:28" ht="14.25" customHeight="1">
      <c r="A286" s="188">
        <v>800</v>
      </c>
      <c r="B286" s="188">
        <v>860</v>
      </c>
      <c r="C286" s="188">
        <v>1100</v>
      </c>
      <c r="D286" s="191">
        <v>980</v>
      </c>
      <c r="E286" s="191">
        <v>940</v>
      </c>
      <c r="F286" s="190"/>
      <c r="G286" s="188"/>
      <c r="H286" s="188">
        <v>380</v>
      </c>
      <c r="I286" s="188"/>
      <c r="J286" s="194"/>
      <c r="K286" s="188"/>
      <c r="L286" s="188">
        <v>260</v>
      </c>
      <c r="M286" s="188"/>
      <c r="N286" s="193"/>
      <c r="O286" s="188"/>
      <c r="P286" s="188">
        <v>240</v>
      </c>
      <c r="Q286" s="188"/>
      <c r="R286" s="190"/>
      <c r="S286" s="188"/>
      <c r="T286" s="188">
        <v>260</v>
      </c>
      <c r="U286" s="188"/>
      <c r="V286" s="190"/>
      <c r="W286" s="190"/>
      <c r="X286" s="190"/>
      <c r="Y286" s="190"/>
      <c r="Z286" s="194"/>
      <c r="AA286" s="194"/>
      <c r="AB286" s="194"/>
    </row>
    <row r="287" spans="1:28" ht="14.25" customHeight="1">
      <c r="A287" s="191">
        <v>750</v>
      </c>
      <c r="B287" s="191">
        <v>930</v>
      </c>
      <c r="C287" s="191">
        <v>1300</v>
      </c>
      <c r="D287" s="191">
        <v>100</v>
      </c>
      <c r="E287" s="191">
        <v>860</v>
      </c>
      <c r="F287" s="190"/>
      <c r="G287" s="191"/>
      <c r="H287" s="191"/>
      <c r="I287" s="191"/>
      <c r="J287" s="190"/>
      <c r="K287" s="191"/>
      <c r="L287" s="191"/>
      <c r="M287" s="191"/>
      <c r="N287" s="193"/>
      <c r="O287" s="191"/>
      <c r="P287" s="191"/>
      <c r="Q287" s="191"/>
      <c r="R287" s="190"/>
      <c r="S287" s="191"/>
      <c r="T287" s="191"/>
      <c r="U287" s="191"/>
      <c r="V287" s="190"/>
      <c r="W287" s="190"/>
      <c r="X287" s="190"/>
      <c r="Y287" s="190"/>
      <c r="Z287" s="193"/>
      <c r="AA287" s="193"/>
      <c r="AB287" s="190"/>
    </row>
    <row r="288" spans="1:28" ht="14.25" customHeight="1">
      <c r="A288" s="188">
        <v>550</v>
      </c>
      <c r="B288" s="188">
        <v>680</v>
      </c>
      <c r="C288" s="188">
        <v>720</v>
      </c>
      <c r="D288" s="191">
        <v>770</v>
      </c>
      <c r="E288" s="191">
        <v>640</v>
      </c>
      <c r="F288" s="190"/>
      <c r="G288" s="193"/>
      <c r="H288" s="193"/>
      <c r="I288" s="193"/>
      <c r="J288" s="190"/>
      <c r="K288" s="190"/>
      <c r="L288" s="190"/>
      <c r="M288" s="193"/>
      <c r="N288" s="193"/>
      <c r="O288" s="193"/>
      <c r="P288" s="193"/>
      <c r="Q288" s="190"/>
      <c r="R288" s="190"/>
      <c r="S288" s="193"/>
      <c r="T288" s="193"/>
      <c r="U288" s="193"/>
      <c r="V288" s="190"/>
      <c r="W288" s="190"/>
      <c r="X288" s="190"/>
      <c r="Y288" s="190"/>
      <c r="Z288" s="193"/>
      <c r="AA288" s="193"/>
      <c r="AB288" s="190"/>
    </row>
    <row r="289" spans="1:28" ht="14.25" customHeight="1">
      <c r="A289" s="193"/>
      <c r="B289" s="193"/>
      <c r="C289" s="193"/>
      <c r="D289" s="190"/>
      <c r="E289" s="190"/>
      <c r="F289" s="190"/>
      <c r="G289" s="190"/>
      <c r="H289" s="190"/>
      <c r="I289" s="190"/>
      <c r="J289" s="190"/>
      <c r="K289" s="190"/>
      <c r="L289" s="190"/>
      <c r="M289" s="193"/>
      <c r="N289" s="193"/>
      <c r="O289" s="193"/>
      <c r="P289" s="193"/>
      <c r="Q289" s="190"/>
      <c r="R289" s="190"/>
      <c r="S289" s="193"/>
      <c r="T289" s="193"/>
      <c r="U289" s="193"/>
      <c r="V289" s="193"/>
      <c r="W289" s="193"/>
      <c r="X289" s="190"/>
      <c r="Y289" s="190"/>
      <c r="Z289" s="190"/>
      <c r="AA289" s="190"/>
      <c r="AB289" s="190"/>
    </row>
    <row r="290" spans="1:28" ht="14.25" customHeight="1">
      <c r="A290" s="187" t="s">
        <v>550</v>
      </c>
      <c r="B290" s="188" t="s">
        <v>287</v>
      </c>
      <c r="C290" s="189">
        <f>AVERAGE(A292:C293)</f>
        <v>403.33333333333331</v>
      </c>
      <c r="D290" s="190"/>
      <c r="E290" s="190"/>
      <c r="F290" s="190"/>
      <c r="G290" s="187" t="s">
        <v>550</v>
      </c>
      <c r="H290" s="188" t="s">
        <v>287</v>
      </c>
      <c r="I290" s="189">
        <f>AVERAGE(G292:I293)</f>
        <v>226.66666666666666</v>
      </c>
      <c r="J290" s="190"/>
      <c r="K290" s="187" t="s">
        <v>550</v>
      </c>
      <c r="L290" s="188" t="s">
        <v>287</v>
      </c>
      <c r="M290" s="189">
        <f>AVERAGE(K292:M293)</f>
        <v>845</v>
      </c>
      <c r="N290" s="193"/>
      <c r="O290" s="187" t="s">
        <v>550</v>
      </c>
      <c r="P290" s="188" t="s">
        <v>287</v>
      </c>
      <c r="Q290" s="189">
        <f>AVERAGE(O292:S293)</f>
        <v>194.16666666666666</v>
      </c>
      <c r="R290" s="191"/>
      <c r="S290" s="188"/>
      <c r="T290" s="193"/>
      <c r="U290" s="193"/>
      <c r="V290" s="193"/>
      <c r="W290" s="193"/>
      <c r="X290" s="190"/>
      <c r="Y290" s="190"/>
      <c r="Z290" s="190"/>
      <c r="AA290" s="190"/>
      <c r="AB290" s="190"/>
    </row>
    <row r="291" spans="1:28" ht="14.25" customHeight="1">
      <c r="A291" s="188" t="s">
        <v>288</v>
      </c>
      <c r="B291" s="316" t="s">
        <v>315</v>
      </c>
      <c r="C291" s="317"/>
      <c r="D291" s="190"/>
      <c r="E291" s="190"/>
      <c r="F291" s="190"/>
      <c r="G291" s="188" t="s">
        <v>288</v>
      </c>
      <c r="H291" s="316" t="s">
        <v>317</v>
      </c>
      <c r="I291" s="317"/>
      <c r="J291" s="190"/>
      <c r="K291" s="188" t="s">
        <v>288</v>
      </c>
      <c r="L291" s="316" t="s">
        <v>381</v>
      </c>
      <c r="M291" s="317"/>
      <c r="N291" s="190"/>
      <c r="O291" s="188" t="s">
        <v>288</v>
      </c>
      <c r="P291" s="315" t="s">
        <v>555</v>
      </c>
      <c r="Q291" s="315"/>
      <c r="R291" s="191"/>
      <c r="S291" s="188"/>
      <c r="T291" s="193"/>
      <c r="U291" s="190"/>
      <c r="V291" s="190"/>
      <c r="W291" s="190"/>
      <c r="X291" s="190"/>
      <c r="Y291" s="190"/>
      <c r="Z291" s="190"/>
      <c r="AA291" s="190"/>
      <c r="AB291" s="190"/>
    </row>
    <row r="292" spans="1:28" ht="14.25" customHeight="1">
      <c r="A292" s="188">
        <v>320</v>
      </c>
      <c r="B292" s="188">
        <v>120</v>
      </c>
      <c r="C292" s="188">
        <v>200</v>
      </c>
      <c r="D292" s="190"/>
      <c r="E292" s="190"/>
      <c r="F292" s="190"/>
      <c r="G292" s="188">
        <v>150</v>
      </c>
      <c r="H292" s="188">
        <v>20</v>
      </c>
      <c r="I292" s="188">
        <v>690</v>
      </c>
      <c r="J292" s="190"/>
      <c r="K292" s="188">
        <v>1080</v>
      </c>
      <c r="L292" s="188">
        <v>610</v>
      </c>
      <c r="M292" s="188"/>
      <c r="N292" s="190"/>
      <c r="O292" s="188">
        <v>310</v>
      </c>
      <c r="P292" s="188">
        <v>60</v>
      </c>
      <c r="Q292" s="188">
        <v>320</v>
      </c>
      <c r="R292" s="191">
        <v>120</v>
      </c>
      <c r="S292" s="191">
        <v>320</v>
      </c>
      <c r="T292" s="190"/>
      <c r="U292" s="190"/>
      <c r="V292" s="190"/>
      <c r="W292" s="190"/>
      <c r="X292" s="190"/>
      <c r="Y292" s="190"/>
      <c r="Z292" s="190"/>
      <c r="AA292" s="190"/>
      <c r="AB292" s="190"/>
    </row>
    <row r="293" spans="1:28" ht="14.25" customHeight="1">
      <c r="A293" s="191">
        <v>200</v>
      </c>
      <c r="B293" s="191">
        <v>480</v>
      </c>
      <c r="C293" s="191">
        <v>1100</v>
      </c>
      <c r="D293" s="190"/>
      <c r="E293" s="190"/>
      <c r="F293" s="190"/>
      <c r="G293" s="191">
        <v>10</v>
      </c>
      <c r="H293" s="191">
        <v>240</v>
      </c>
      <c r="I293" s="191">
        <v>250</v>
      </c>
      <c r="J293" s="190"/>
      <c r="K293" s="191"/>
      <c r="L293" s="191"/>
      <c r="M293" s="191"/>
      <c r="N293" s="190"/>
      <c r="O293" s="191"/>
      <c r="P293" s="191">
        <v>35</v>
      </c>
      <c r="Q293" s="191"/>
      <c r="R293" s="191"/>
      <c r="S293" s="191"/>
      <c r="T293" s="190"/>
      <c r="U293" s="190"/>
      <c r="V293" s="190"/>
      <c r="W293" s="190"/>
      <c r="X293" s="190"/>
      <c r="Y293" s="190"/>
      <c r="Z293" s="190"/>
      <c r="AA293" s="190"/>
      <c r="AB293" s="190"/>
    </row>
    <row r="294" spans="1:28" ht="14.25" customHeight="1">
      <c r="A294" s="195"/>
      <c r="B294" s="195"/>
      <c r="C294" s="195"/>
      <c r="D294" s="190"/>
      <c r="E294" s="190"/>
      <c r="F294" s="190"/>
      <c r="G294" s="195"/>
      <c r="H294" s="195"/>
      <c r="I294" s="195"/>
      <c r="J294" s="190"/>
      <c r="K294" s="195"/>
      <c r="L294" s="195"/>
      <c r="M294" s="195"/>
      <c r="N294" s="190"/>
      <c r="O294" s="195"/>
      <c r="P294" s="195"/>
      <c r="Q294" s="195"/>
      <c r="R294" s="195"/>
      <c r="S294" s="195"/>
      <c r="T294" s="190"/>
      <c r="U294" s="190"/>
      <c r="V294" s="190"/>
      <c r="W294" s="190"/>
      <c r="X294" s="190"/>
      <c r="Y294" s="190"/>
      <c r="Z294" s="190"/>
      <c r="AA294" s="190"/>
      <c r="AB294" s="190"/>
    </row>
    <row r="295" spans="1:28" ht="14.25" customHeight="1">
      <c r="A295" s="194"/>
      <c r="B295" s="193"/>
      <c r="C295" s="193"/>
      <c r="D295" s="190"/>
      <c r="E295" s="190"/>
      <c r="F295" s="190"/>
      <c r="G295" s="194"/>
      <c r="H295" s="194"/>
      <c r="I295" s="193"/>
      <c r="J295" s="193"/>
      <c r="K295" s="190"/>
      <c r="L295" s="190"/>
      <c r="M295" s="190"/>
      <c r="N295" s="190"/>
      <c r="O295" s="194"/>
      <c r="P295" s="194"/>
      <c r="Q295" s="193"/>
      <c r="R295" s="190"/>
      <c r="S295" s="190"/>
      <c r="T295" s="194"/>
      <c r="U295" s="193"/>
      <c r="V295" s="193"/>
      <c r="W295" s="190"/>
      <c r="X295" s="190"/>
      <c r="Y295" s="190"/>
      <c r="Z295" s="190"/>
      <c r="AA295" s="190"/>
      <c r="AB295" s="190"/>
    </row>
    <row r="296" spans="1:28" ht="14.25" customHeight="1">
      <c r="A296" s="187" t="s">
        <v>550</v>
      </c>
      <c r="B296" s="188" t="s">
        <v>287</v>
      </c>
      <c r="C296" s="189">
        <f>AVERAGE(A298:D299)</f>
        <v>300</v>
      </c>
      <c r="D296" s="191"/>
      <c r="E296" s="190"/>
      <c r="F296" s="190"/>
      <c r="G296" s="187" t="s">
        <v>550</v>
      </c>
      <c r="H296" s="188" t="s">
        <v>287</v>
      </c>
      <c r="I296" s="189">
        <f>AVERAGE(G298:O299)</f>
        <v>301.66666666666669</v>
      </c>
      <c r="J296" s="191"/>
      <c r="K296" s="191"/>
      <c r="L296" s="191"/>
      <c r="M296" s="191"/>
      <c r="N296" s="191"/>
      <c r="O296" s="188"/>
      <c r="P296" s="193"/>
      <c r="Q296" s="194"/>
      <c r="R296" s="190"/>
      <c r="S296" s="190"/>
      <c r="T296" s="194"/>
      <c r="U296" s="194"/>
      <c r="V296" s="194"/>
      <c r="W296" s="190"/>
      <c r="X296" s="190"/>
      <c r="Y296" s="190"/>
      <c r="Z296" s="190"/>
      <c r="AA296" s="190"/>
      <c r="AB296" s="190"/>
    </row>
    <row r="297" spans="1:28" ht="14.25" customHeight="1">
      <c r="A297" s="188" t="s">
        <v>288</v>
      </c>
      <c r="B297" s="315" t="s">
        <v>118</v>
      </c>
      <c r="C297" s="315"/>
      <c r="D297" s="191"/>
      <c r="E297" s="190"/>
      <c r="F297" s="190"/>
      <c r="G297" s="188" t="s">
        <v>288</v>
      </c>
      <c r="H297" s="315" t="s">
        <v>53</v>
      </c>
      <c r="I297" s="315"/>
      <c r="J297" s="191"/>
      <c r="K297" s="188"/>
      <c r="L297" s="191"/>
      <c r="M297" s="191"/>
      <c r="N297" s="191"/>
      <c r="O297" s="188"/>
      <c r="P297" s="193"/>
      <c r="Q297" s="190"/>
      <c r="R297" s="190"/>
      <c r="S297" s="190"/>
      <c r="T297" s="193"/>
      <c r="U297" s="193"/>
      <c r="V297" s="193"/>
      <c r="W297" s="193"/>
      <c r="X297" s="190"/>
      <c r="Y297" s="190"/>
      <c r="Z297" s="190"/>
      <c r="AA297" s="190"/>
      <c r="AB297" s="190"/>
    </row>
    <row r="298" spans="1:28" ht="14.25" customHeight="1">
      <c r="A298" s="188">
        <v>180</v>
      </c>
      <c r="B298" s="188">
        <v>370</v>
      </c>
      <c r="C298" s="188">
        <v>150</v>
      </c>
      <c r="D298" s="191">
        <v>360</v>
      </c>
      <c r="E298" s="190"/>
      <c r="F298" s="190"/>
      <c r="G298" s="188">
        <v>430</v>
      </c>
      <c r="H298" s="188">
        <v>180</v>
      </c>
      <c r="I298" s="188">
        <v>360</v>
      </c>
      <c r="J298" s="191">
        <v>330</v>
      </c>
      <c r="K298" s="188">
        <v>135</v>
      </c>
      <c r="L298" s="191">
        <v>120</v>
      </c>
      <c r="M298" s="191">
        <v>230</v>
      </c>
      <c r="N298" s="191">
        <v>440</v>
      </c>
      <c r="O298" s="191">
        <v>690</v>
      </c>
      <c r="P298" s="190"/>
      <c r="Q298" s="190"/>
      <c r="R298" s="190"/>
      <c r="S298" s="190"/>
      <c r="T298" s="193"/>
      <c r="U298" s="193"/>
      <c r="V298" s="193"/>
      <c r="W298" s="193"/>
      <c r="X298" s="190"/>
      <c r="Y298" s="190"/>
      <c r="Z298" s="190"/>
      <c r="AA298" s="190"/>
      <c r="AB298" s="190"/>
    </row>
    <row r="299" spans="1:28" ht="14.25" customHeight="1">
      <c r="A299" s="191"/>
      <c r="B299" s="191"/>
      <c r="C299" s="191"/>
      <c r="D299" s="191">
        <v>440</v>
      </c>
      <c r="E299" s="190"/>
      <c r="F299" s="190"/>
      <c r="G299" s="191">
        <v>390</v>
      </c>
      <c r="H299" s="191">
        <v>100</v>
      </c>
      <c r="I299" s="191">
        <v>380</v>
      </c>
      <c r="J299" s="191">
        <v>380</v>
      </c>
      <c r="K299" s="191">
        <v>135</v>
      </c>
      <c r="L299" s="191">
        <v>110</v>
      </c>
      <c r="M299" s="191">
        <v>80</v>
      </c>
      <c r="N299" s="191">
        <v>370</v>
      </c>
      <c r="O299" s="191">
        <v>570</v>
      </c>
      <c r="P299" s="190"/>
      <c r="Q299" s="190"/>
      <c r="R299" s="190"/>
      <c r="S299" s="190"/>
      <c r="T299" s="193"/>
      <c r="U299" s="193"/>
      <c r="V299" s="193"/>
      <c r="W299" s="193"/>
      <c r="X299" s="190"/>
      <c r="Y299" s="190"/>
      <c r="Z299" s="190"/>
      <c r="AA299" s="190"/>
      <c r="AB299" s="190"/>
    </row>
    <row r="300" spans="1:28" ht="14.25" customHeight="1">
      <c r="A300" s="193"/>
      <c r="B300" s="193"/>
      <c r="C300" s="193"/>
      <c r="D300" s="190"/>
      <c r="E300" s="190"/>
      <c r="F300" s="190"/>
      <c r="G300" s="190"/>
      <c r="H300" s="190"/>
      <c r="I300" s="190"/>
      <c r="J300" s="190"/>
      <c r="K300" s="190"/>
      <c r="L300" s="190"/>
      <c r="M300" s="190"/>
      <c r="N300" s="190"/>
      <c r="O300" s="190"/>
      <c r="P300" s="190"/>
      <c r="Q300" s="190"/>
      <c r="R300" s="190"/>
      <c r="S300" s="190"/>
      <c r="T300" s="193"/>
      <c r="U300" s="193"/>
      <c r="V300" s="190"/>
      <c r="W300" s="190"/>
      <c r="X300" s="190"/>
      <c r="Y300" s="190"/>
      <c r="Z300" s="190"/>
      <c r="AA300" s="190"/>
      <c r="AB300" s="190"/>
    </row>
    <row r="301" spans="1:28" ht="14.25" customHeight="1">
      <c r="A301" s="193"/>
      <c r="B301" s="193"/>
      <c r="C301" s="193"/>
      <c r="D301" s="190"/>
      <c r="E301" s="190"/>
      <c r="F301" s="190"/>
      <c r="G301" s="190"/>
      <c r="H301" s="190"/>
      <c r="I301" s="190"/>
      <c r="J301" s="190"/>
      <c r="K301" s="190"/>
      <c r="L301" s="190"/>
      <c r="M301" s="190"/>
      <c r="N301" s="190"/>
      <c r="O301" s="190"/>
      <c r="P301" s="190"/>
      <c r="Q301" s="190"/>
      <c r="R301" s="190"/>
      <c r="S301" s="190"/>
      <c r="T301" s="190"/>
      <c r="U301" s="190"/>
      <c r="V301" s="190"/>
      <c r="W301" s="190"/>
      <c r="X301" s="190"/>
      <c r="Y301" s="190"/>
      <c r="Z301" s="190"/>
      <c r="AA301" s="190"/>
      <c r="AB301" s="190"/>
    </row>
    <row r="302" spans="1:28" ht="14.25" customHeight="1">
      <c r="A302" s="187" t="s">
        <v>550</v>
      </c>
      <c r="B302" s="188" t="s">
        <v>287</v>
      </c>
      <c r="C302" s="189">
        <f>AVERAGE(A304:C305)</f>
        <v>255</v>
      </c>
      <c r="D302" s="190"/>
      <c r="E302" s="190"/>
      <c r="F302" s="190"/>
      <c r="G302" s="187" t="s">
        <v>550</v>
      </c>
      <c r="H302" s="188" t="s">
        <v>287</v>
      </c>
      <c r="I302" s="189">
        <f>AVERAGE(G304:I305)</f>
        <v>255</v>
      </c>
      <c r="J302" s="190"/>
      <c r="K302" s="187" t="s">
        <v>550</v>
      </c>
      <c r="L302" s="188" t="s">
        <v>287</v>
      </c>
      <c r="M302" s="189">
        <f>AVERAGE(K304:M305)</f>
        <v>400</v>
      </c>
      <c r="N302" s="190"/>
      <c r="O302" s="187" t="s">
        <v>550</v>
      </c>
      <c r="P302" s="188" t="s">
        <v>287</v>
      </c>
      <c r="Q302" s="189">
        <f>AVERAGE(O304:S305)</f>
        <v>208.33333333333334</v>
      </c>
      <c r="R302" s="191"/>
      <c r="S302" s="191"/>
      <c r="T302" s="190"/>
      <c r="U302" s="190"/>
      <c r="V302" s="190"/>
      <c r="W302" s="190"/>
      <c r="X302" s="190"/>
      <c r="Y302" s="190"/>
      <c r="Z302" s="190"/>
      <c r="AA302" s="190"/>
      <c r="AB302" s="190"/>
    </row>
    <row r="303" spans="1:28" ht="14.25" customHeight="1">
      <c r="A303" s="188" t="s">
        <v>288</v>
      </c>
      <c r="B303" s="316" t="s">
        <v>312</v>
      </c>
      <c r="C303" s="317"/>
      <c r="D303" s="190"/>
      <c r="E303" s="190"/>
      <c r="F303" s="190"/>
      <c r="G303" s="188" t="s">
        <v>288</v>
      </c>
      <c r="H303" s="316" t="s">
        <v>313</v>
      </c>
      <c r="I303" s="317"/>
      <c r="J303" s="190"/>
      <c r="K303" s="188" t="s">
        <v>288</v>
      </c>
      <c r="L303" s="316" t="s">
        <v>277</v>
      </c>
      <c r="M303" s="317"/>
      <c r="N303" s="190"/>
      <c r="O303" s="188" t="s">
        <v>288</v>
      </c>
      <c r="P303" s="315" t="s">
        <v>556</v>
      </c>
      <c r="Q303" s="315"/>
      <c r="R303" s="191"/>
      <c r="S303" s="191"/>
      <c r="T303" s="190"/>
      <c r="U303" s="190"/>
      <c r="V303" s="190"/>
      <c r="W303" s="190"/>
      <c r="X303" s="190"/>
      <c r="Y303" s="190"/>
      <c r="Z303" s="190"/>
      <c r="AA303" s="190"/>
      <c r="AB303" s="190"/>
    </row>
    <row r="304" spans="1:28" ht="14.25" customHeight="1">
      <c r="A304" s="188">
        <v>170</v>
      </c>
      <c r="B304" s="188">
        <v>90</v>
      </c>
      <c r="C304" s="188">
        <v>90</v>
      </c>
      <c r="D304" s="190"/>
      <c r="E304" s="190"/>
      <c r="F304" s="190"/>
      <c r="G304" s="188">
        <v>290</v>
      </c>
      <c r="H304" s="188">
        <v>110</v>
      </c>
      <c r="I304" s="188">
        <v>500</v>
      </c>
      <c r="J304" s="190"/>
      <c r="K304" s="188">
        <v>470</v>
      </c>
      <c r="L304" s="188">
        <v>330</v>
      </c>
      <c r="M304" s="188"/>
      <c r="N304" s="190"/>
      <c r="O304" s="188">
        <v>100</v>
      </c>
      <c r="P304" s="188">
        <v>280</v>
      </c>
      <c r="Q304" s="188">
        <v>180</v>
      </c>
      <c r="R304" s="191">
        <v>240</v>
      </c>
      <c r="S304" s="191">
        <v>370</v>
      </c>
      <c r="T304" s="190"/>
      <c r="U304" s="190"/>
      <c r="V304" s="190"/>
      <c r="W304" s="190"/>
      <c r="X304" s="190"/>
      <c r="Y304" s="190"/>
      <c r="Z304" s="190"/>
      <c r="AA304" s="190"/>
      <c r="AB304" s="190"/>
    </row>
    <row r="305" spans="1:28" ht="14.25" customHeight="1">
      <c r="A305" s="191">
        <v>280</v>
      </c>
      <c r="B305" s="191">
        <v>320</v>
      </c>
      <c r="C305" s="191">
        <v>580</v>
      </c>
      <c r="D305" s="190"/>
      <c r="E305" s="190"/>
      <c r="F305" s="190"/>
      <c r="G305" s="191">
        <v>130</v>
      </c>
      <c r="H305" s="191">
        <v>330</v>
      </c>
      <c r="I305" s="191">
        <v>170</v>
      </c>
      <c r="J305" s="190"/>
      <c r="K305" s="191"/>
      <c r="L305" s="191"/>
      <c r="M305" s="191"/>
      <c r="N305" s="193"/>
      <c r="O305" s="191"/>
      <c r="P305" s="191"/>
      <c r="Q305" s="191"/>
      <c r="R305" s="191">
        <v>80</v>
      </c>
      <c r="S305" s="191"/>
      <c r="T305" s="190"/>
      <c r="U305" s="190"/>
      <c r="V305" s="190"/>
      <c r="W305" s="190"/>
      <c r="X305" s="190"/>
      <c r="Y305" s="190"/>
      <c r="Z305" s="190"/>
      <c r="AA305" s="190"/>
      <c r="AB305" s="190"/>
    </row>
    <row r="306" spans="1:28" ht="14.25" customHeight="1">
      <c r="A306" s="194"/>
      <c r="B306" s="193"/>
      <c r="C306" s="193"/>
      <c r="D306" s="190"/>
      <c r="E306" s="190"/>
      <c r="F306" s="190"/>
      <c r="G306" s="194"/>
      <c r="H306" s="194"/>
      <c r="I306" s="193"/>
      <c r="J306" s="193"/>
      <c r="K306" s="190"/>
      <c r="L306" s="190"/>
      <c r="M306" s="194"/>
      <c r="N306" s="194"/>
      <c r="O306" s="194"/>
      <c r="P306" s="190"/>
      <c r="Q306" s="190"/>
      <c r="R306" s="194"/>
      <c r="S306" s="193"/>
      <c r="T306" s="193"/>
      <c r="U306" s="190"/>
      <c r="V306" s="190"/>
      <c r="W306" s="194"/>
      <c r="X306" s="193"/>
      <c r="Y306" s="193"/>
      <c r="Z306" s="190"/>
      <c r="AA306" s="190"/>
      <c r="AB306" s="190"/>
    </row>
    <row r="307" spans="1:28" ht="14.25" customHeight="1">
      <c r="A307" s="194"/>
      <c r="B307" s="194"/>
      <c r="C307" s="194"/>
      <c r="D307" s="190"/>
      <c r="E307" s="190"/>
      <c r="F307" s="190"/>
      <c r="G307" s="194"/>
      <c r="H307" s="194"/>
      <c r="I307" s="194"/>
      <c r="J307" s="194"/>
      <c r="K307" s="190"/>
      <c r="L307" s="190"/>
      <c r="M307" s="193"/>
      <c r="N307" s="193"/>
      <c r="O307" s="193"/>
      <c r="P307" s="190"/>
      <c r="Q307" s="190"/>
      <c r="R307" s="194"/>
      <c r="S307" s="194"/>
      <c r="T307" s="194"/>
      <c r="U307" s="190"/>
      <c r="V307" s="190"/>
      <c r="W307" s="194"/>
      <c r="X307" s="194"/>
      <c r="Y307" s="194"/>
      <c r="Z307" s="190"/>
      <c r="AA307" s="190"/>
      <c r="AB307" s="190"/>
    </row>
    <row r="308" spans="1:28" ht="14.25" customHeight="1">
      <c r="A308" s="187" t="s">
        <v>550</v>
      </c>
      <c r="B308" s="188" t="s">
        <v>287</v>
      </c>
      <c r="C308" s="189">
        <f>AVERAGE(A310:C311)</f>
        <v>222.5</v>
      </c>
      <c r="D308" s="193"/>
      <c r="E308" s="190"/>
      <c r="F308" s="190"/>
      <c r="G308" s="187" t="s">
        <v>550</v>
      </c>
      <c r="H308" s="188" t="s">
        <v>287</v>
      </c>
      <c r="I308" s="189">
        <f>AVERAGE(G310:I311)</f>
        <v>151.66666666666666</v>
      </c>
      <c r="J308" s="190"/>
      <c r="K308" s="187" t="s">
        <v>550</v>
      </c>
      <c r="L308" s="188" t="s">
        <v>287</v>
      </c>
      <c r="M308" s="189">
        <f>AVERAGE(K310:N311)</f>
        <v>287.5</v>
      </c>
      <c r="N308" s="191"/>
      <c r="O308" s="190"/>
      <c r="P308" s="190"/>
      <c r="Q308" s="190"/>
      <c r="R308" s="193"/>
      <c r="S308" s="193"/>
      <c r="T308" s="190"/>
      <c r="U308" s="190"/>
      <c r="V308" s="190"/>
      <c r="W308" s="193"/>
      <c r="X308" s="193"/>
      <c r="Y308" s="190"/>
      <c r="Z308" s="190"/>
      <c r="AA308" s="190"/>
      <c r="AB308" s="190"/>
    </row>
    <row r="309" spans="1:28" ht="14.25" customHeight="1">
      <c r="A309" s="188" t="s">
        <v>288</v>
      </c>
      <c r="B309" s="318" t="s">
        <v>557</v>
      </c>
      <c r="C309" s="319"/>
      <c r="D309" s="193"/>
      <c r="E309" s="190"/>
      <c r="F309" s="190"/>
      <c r="G309" s="188" t="s">
        <v>288</v>
      </c>
      <c r="H309" s="316" t="s">
        <v>537</v>
      </c>
      <c r="I309" s="317"/>
      <c r="J309" s="190"/>
      <c r="K309" s="188" t="s">
        <v>288</v>
      </c>
      <c r="L309" s="315" t="s">
        <v>318</v>
      </c>
      <c r="M309" s="315"/>
      <c r="N309" s="191"/>
      <c r="O309" s="190"/>
      <c r="P309" s="190"/>
      <c r="Q309" s="190"/>
      <c r="R309" s="193"/>
      <c r="S309" s="193"/>
      <c r="T309" s="190"/>
      <c r="U309" s="190"/>
      <c r="V309" s="190"/>
      <c r="W309" s="190"/>
      <c r="X309" s="190"/>
      <c r="Y309" s="190"/>
      <c r="Z309" s="190"/>
      <c r="AA309" s="190"/>
      <c r="AB309" s="190"/>
    </row>
    <row r="310" spans="1:28" ht="14.25" customHeight="1">
      <c r="A310" s="188">
        <v>185</v>
      </c>
      <c r="B310" s="188">
        <v>260</v>
      </c>
      <c r="C310" s="188"/>
      <c r="D310" s="193"/>
      <c r="E310" s="190"/>
      <c r="F310" s="190"/>
      <c r="G310" s="188">
        <v>90</v>
      </c>
      <c r="H310" s="188">
        <v>150</v>
      </c>
      <c r="I310" s="188">
        <v>190</v>
      </c>
      <c r="J310" s="190"/>
      <c r="K310" s="188">
        <v>370</v>
      </c>
      <c r="L310" s="188">
        <v>300</v>
      </c>
      <c r="M310" s="188">
        <v>260</v>
      </c>
      <c r="N310" s="191">
        <v>220</v>
      </c>
      <c r="O310" s="190"/>
      <c r="P310" s="190"/>
      <c r="Q310" s="190"/>
      <c r="R310" s="193"/>
      <c r="S310" s="193"/>
      <c r="T310" s="190"/>
      <c r="U310" s="190"/>
      <c r="V310" s="190"/>
      <c r="W310" s="190"/>
      <c r="X310" s="190"/>
      <c r="Y310" s="190"/>
      <c r="Z310" s="190"/>
      <c r="AA310" s="190"/>
      <c r="AB310" s="190"/>
    </row>
    <row r="311" spans="1:28" ht="14.25" customHeight="1">
      <c r="A311" s="191"/>
      <c r="B311" s="191"/>
      <c r="C311" s="191"/>
      <c r="D311" s="190"/>
      <c r="E311" s="190"/>
      <c r="F311" s="190"/>
      <c r="G311" s="191">
        <v>180</v>
      </c>
      <c r="H311" s="191">
        <v>110</v>
      </c>
      <c r="I311" s="191">
        <v>190</v>
      </c>
      <c r="J311" s="190"/>
      <c r="K311" s="191"/>
      <c r="L311" s="191"/>
      <c r="M311" s="191"/>
      <c r="N311" s="191"/>
      <c r="O311" s="190"/>
      <c r="P311" s="190"/>
      <c r="Q311" s="190"/>
      <c r="R311" s="190"/>
      <c r="S311" s="190"/>
      <c r="T311" s="190"/>
      <c r="U311" s="190"/>
      <c r="V311" s="190"/>
      <c r="W311" s="190"/>
      <c r="X311" s="190"/>
      <c r="Y311" s="190"/>
      <c r="Z311" s="190"/>
      <c r="AA311" s="190"/>
      <c r="AB311" s="190"/>
    </row>
    <row r="312" spans="1:28" ht="14.25" customHeight="1">
      <c r="A312" s="23"/>
      <c r="B312" s="23"/>
      <c r="C312" s="23"/>
      <c r="D312" s="23"/>
      <c r="E312" s="23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3"/>
      <c r="Q312" s="23"/>
      <c r="R312" s="23"/>
      <c r="S312" s="23"/>
      <c r="T312" s="21"/>
      <c r="U312" s="23"/>
      <c r="V312" s="23"/>
      <c r="W312" s="21"/>
      <c r="X312" s="21"/>
      <c r="Y312" s="21"/>
      <c r="Z312" s="21"/>
      <c r="AA312" s="21"/>
    </row>
    <row r="313" spans="1:28" ht="14.25" customHeight="1">
      <c r="A313" s="23"/>
      <c r="B313" s="23"/>
      <c r="C313" s="23"/>
      <c r="D313" s="23"/>
      <c r="E313" s="23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3"/>
      <c r="Q313" s="23"/>
      <c r="R313" s="23"/>
      <c r="S313" s="23"/>
      <c r="T313" s="21"/>
      <c r="U313" s="23"/>
      <c r="V313" s="23"/>
      <c r="W313" s="23"/>
      <c r="X313" s="21"/>
      <c r="Y313" s="21"/>
      <c r="Z313" s="21"/>
      <c r="AA313" s="21"/>
    </row>
    <row r="314" spans="1:28" ht="14.25" customHeight="1">
      <c r="A314" s="104" t="s">
        <v>409</v>
      </c>
      <c r="B314" s="105" t="s">
        <v>287</v>
      </c>
      <c r="C314" s="106">
        <f>AVERAGE(A316:C318)</f>
        <v>610</v>
      </c>
      <c r="D314" s="107"/>
      <c r="E314" s="104" t="s">
        <v>409</v>
      </c>
      <c r="F314" s="105" t="s">
        <v>287</v>
      </c>
      <c r="G314" s="108">
        <f>AVERAGE(E316:F317)</f>
        <v>376.66666666666669</v>
      </c>
      <c r="H314" s="109"/>
      <c r="I314" s="104" t="s">
        <v>409</v>
      </c>
      <c r="J314" s="105" t="s">
        <v>287</v>
      </c>
      <c r="K314" s="108">
        <f>AVERAGE(I316:K317)</f>
        <v>355</v>
      </c>
      <c r="L314" s="110"/>
      <c r="M314" s="104" t="s">
        <v>409</v>
      </c>
      <c r="N314" s="112" t="s">
        <v>287</v>
      </c>
      <c r="O314" s="106">
        <f>AVERAGE(M316:Q319)</f>
        <v>340</v>
      </c>
      <c r="P314" s="108"/>
      <c r="Q314" s="108"/>
      <c r="R314" s="107"/>
      <c r="S314" s="107"/>
      <c r="T314" s="107"/>
      <c r="U314" s="23"/>
      <c r="V314" s="23"/>
      <c r="W314" s="22"/>
      <c r="X314" s="21"/>
      <c r="Y314" s="21"/>
      <c r="Z314" s="21"/>
      <c r="AA314" s="21"/>
    </row>
    <row r="315" spans="1:28" ht="14.25" customHeight="1">
      <c r="A315" s="112" t="s">
        <v>288</v>
      </c>
      <c r="B315" s="112" t="s">
        <v>410</v>
      </c>
      <c r="C315" s="108"/>
      <c r="D315" s="113"/>
      <c r="E315" s="112" t="s">
        <v>288</v>
      </c>
      <c r="F315" s="112" t="s">
        <v>343</v>
      </c>
      <c r="G315" s="108"/>
      <c r="H315" s="109"/>
      <c r="I315" s="112" t="s">
        <v>288</v>
      </c>
      <c r="J315" s="112" t="s">
        <v>54</v>
      </c>
      <c r="K315" s="108"/>
      <c r="L315" s="110"/>
      <c r="M315" s="112" t="s">
        <v>288</v>
      </c>
      <c r="N315" s="112" t="s">
        <v>411</v>
      </c>
      <c r="O315" s="108"/>
      <c r="P315" s="108"/>
      <c r="Q315" s="114"/>
      <c r="R315" s="113"/>
      <c r="S315" s="113"/>
      <c r="T315" s="107"/>
      <c r="U315" s="23"/>
      <c r="V315" s="23"/>
      <c r="W315" s="23"/>
      <c r="X315" s="21"/>
      <c r="Y315" s="21"/>
      <c r="Z315" s="21"/>
      <c r="AA315" s="21"/>
    </row>
    <row r="316" spans="1:28" ht="14.25" customHeight="1">
      <c r="A316" s="108">
        <v>600</v>
      </c>
      <c r="B316" s="108"/>
      <c r="C316" s="108"/>
      <c r="D316" s="113"/>
      <c r="E316" s="108">
        <v>380</v>
      </c>
      <c r="F316" s="108">
        <v>410</v>
      </c>
      <c r="G316" s="115"/>
      <c r="H316" s="116"/>
      <c r="I316" s="108">
        <v>340</v>
      </c>
      <c r="J316" s="117">
        <v>420</v>
      </c>
      <c r="K316" s="108"/>
      <c r="L316" s="113"/>
      <c r="M316" s="114">
        <v>330</v>
      </c>
      <c r="N316" s="114"/>
      <c r="O316" s="108"/>
      <c r="P316" s="105"/>
      <c r="Q316" s="114"/>
      <c r="R316" s="113"/>
      <c r="S316" s="113"/>
      <c r="T316" s="107"/>
      <c r="U316" s="23"/>
      <c r="V316" s="23"/>
      <c r="W316" s="23"/>
      <c r="X316" s="21"/>
      <c r="Y316" s="21"/>
      <c r="Z316" s="21"/>
      <c r="AA316" s="21"/>
    </row>
    <row r="317" spans="1:28" ht="14.25" customHeight="1">
      <c r="A317" s="114">
        <v>600</v>
      </c>
      <c r="B317" s="114"/>
      <c r="C317" s="114"/>
      <c r="D317" s="113"/>
      <c r="E317" s="114">
        <v>340</v>
      </c>
      <c r="F317" s="114"/>
      <c r="G317" s="115"/>
      <c r="H317" s="116"/>
      <c r="I317" s="114">
        <v>330</v>
      </c>
      <c r="J317" s="114">
        <v>330</v>
      </c>
      <c r="K317" s="114"/>
      <c r="L317" s="113"/>
      <c r="M317" s="114">
        <v>320</v>
      </c>
      <c r="N317" s="114"/>
      <c r="O317" s="108"/>
      <c r="P317" s="108"/>
      <c r="Q317" s="114"/>
      <c r="R317" s="113"/>
      <c r="S317" s="113"/>
      <c r="T317" s="107"/>
      <c r="U317" s="23"/>
      <c r="V317" s="23"/>
      <c r="W317" s="21"/>
      <c r="X317" s="21"/>
      <c r="Y317" s="21"/>
      <c r="Z317" s="21"/>
      <c r="AA317" s="21"/>
    </row>
    <row r="318" spans="1:28" ht="14.25" customHeight="1">
      <c r="A318" s="114">
        <v>630</v>
      </c>
      <c r="B318" s="114"/>
      <c r="C318" s="114"/>
      <c r="D318" s="113"/>
      <c r="E318" s="113"/>
      <c r="F318" s="113"/>
      <c r="G318" s="110"/>
      <c r="H318" s="110"/>
      <c r="I318" s="110"/>
      <c r="J318" s="110"/>
      <c r="K318" s="110"/>
      <c r="L318" s="113"/>
      <c r="M318" s="114">
        <v>370</v>
      </c>
      <c r="N318" s="114"/>
      <c r="O318" s="108"/>
      <c r="P318" s="108"/>
      <c r="Q318" s="114"/>
      <c r="R318" s="113"/>
      <c r="S318" s="113"/>
      <c r="T318" s="107"/>
      <c r="U318" s="23"/>
      <c r="V318" s="23"/>
      <c r="W318" s="21"/>
      <c r="X318" s="21"/>
      <c r="Y318" s="21"/>
      <c r="Z318" s="21"/>
      <c r="AA318" s="21"/>
    </row>
    <row r="319" spans="1:28" ht="14.25" customHeight="1">
      <c r="A319" s="107"/>
      <c r="B319" s="107"/>
      <c r="C319" s="107"/>
      <c r="D319" s="107"/>
      <c r="E319" s="107"/>
      <c r="F319" s="113"/>
      <c r="G319" s="113"/>
      <c r="H319" s="113"/>
      <c r="I319" s="113"/>
      <c r="J319" s="107"/>
      <c r="K319" s="107"/>
      <c r="L319" s="113"/>
      <c r="M319" s="114"/>
      <c r="N319" s="114"/>
      <c r="O319" s="108"/>
      <c r="P319" s="108"/>
      <c r="Q319" s="114"/>
      <c r="R319" s="113"/>
      <c r="S319" s="113"/>
      <c r="T319" s="107"/>
      <c r="U319" s="23"/>
      <c r="V319" s="23"/>
      <c r="W319" s="21"/>
      <c r="X319" s="21"/>
      <c r="Y319" s="21"/>
      <c r="Z319" s="21"/>
      <c r="AA319" s="21"/>
    </row>
    <row r="320" spans="1:28" ht="14.25" customHeight="1">
      <c r="A320" s="107"/>
      <c r="B320" s="107"/>
      <c r="C320" s="107"/>
      <c r="D320" s="107"/>
      <c r="E320" s="107"/>
      <c r="F320" s="113"/>
      <c r="G320" s="113"/>
      <c r="H320" s="113"/>
      <c r="I320" s="113"/>
      <c r="J320" s="107"/>
      <c r="K320" s="107"/>
      <c r="L320" s="113"/>
      <c r="M320" s="113"/>
      <c r="N320" s="113"/>
      <c r="O320" s="107"/>
      <c r="P320" s="107"/>
      <c r="Q320" s="107"/>
      <c r="R320" s="107"/>
      <c r="S320" s="107"/>
      <c r="T320" s="107"/>
      <c r="U320" s="23"/>
      <c r="V320" s="23"/>
      <c r="W320" s="21"/>
      <c r="X320" s="21"/>
      <c r="Y320" s="21"/>
      <c r="Z320" s="21"/>
      <c r="AA320" s="21"/>
    </row>
    <row r="321" spans="1:27" ht="14.25" customHeight="1">
      <c r="A321" s="104" t="s">
        <v>409</v>
      </c>
      <c r="B321" s="105" t="s">
        <v>287</v>
      </c>
      <c r="C321" s="106">
        <f>AVERAGE(A323:C324)</f>
        <v>220</v>
      </c>
      <c r="D321" s="107"/>
      <c r="E321" s="104" t="s">
        <v>409</v>
      </c>
      <c r="F321" s="105" t="s">
        <v>287</v>
      </c>
      <c r="G321" s="106">
        <f>AVERAGE(E323:G323)</f>
        <v>250</v>
      </c>
      <c r="H321" s="107"/>
      <c r="I321" s="104" t="s">
        <v>409</v>
      </c>
      <c r="J321" s="105" t="s">
        <v>287</v>
      </c>
      <c r="K321" s="106">
        <f>AVERAGE(I323:K324)</f>
        <v>525</v>
      </c>
      <c r="L321" s="107"/>
      <c r="M321" s="104" t="s">
        <v>409</v>
      </c>
      <c r="N321" s="105" t="s">
        <v>287</v>
      </c>
      <c r="O321" s="106">
        <f>AVERAGE(M323:O324)</f>
        <v>555</v>
      </c>
      <c r="P321" s="107"/>
      <c r="Q321" s="107"/>
      <c r="R321" s="107"/>
      <c r="S321" s="107"/>
      <c r="T321" s="107"/>
      <c r="U321" s="23"/>
      <c r="V321" s="23"/>
      <c r="W321" s="21"/>
      <c r="X321" s="21"/>
      <c r="Y321" s="21"/>
      <c r="Z321" s="21"/>
      <c r="AA321" s="21"/>
    </row>
    <row r="322" spans="1:27" ht="14.25" customHeight="1">
      <c r="A322" s="112" t="s">
        <v>288</v>
      </c>
      <c r="B322" s="112" t="s">
        <v>412</v>
      </c>
      <c r="C322" s="108"/>
      <c r="D322" s="107"/>
      <c r="E322" s="112" t="s">
        <v>288</v>
      </c>
      <c r="F322" s="112" t="s">
        <v>351</v>
      </c>
      <c r="G322" s="108"/>
      <c r="H322" s="107"/>
      <c r="I322" s="112" t="s">
        <v>288</v>
      </c>
      <c r="J322" s="112" t="s">
        <v>355</v>
      </c>
      <c r="K322" s="108"/>
      <c r="L322" s="107"/>
      <c r="M322" s="112" t="s">
        <v>288</v>
      </c>
      <c r="N322" s="112" t="s">
        <v>413</v>
      </c>
      <c r="O322" s="108"/>
      <c r="P322" s="113"/>
      <c r="Q322" s="107"/>
      <c r="R322" s="107"/>
      <c r="S322" s="107"/>
      <c r="T322" s="107"/>
      <c r="U322" s="23"/>
      <c r="V322" s="23"/>
      <c r="W322" s="23"/>
      <c r="X322" s="23"/>
      <c r="Y322" s="21"/>
      <c r="Z322" s="21"/>
      <c r="AA322" s="21"/>
    </row>
    <row r="323" spans="1:27" ht="14.25" customHeight="1">
      <c r="A323" s="108">
        <v>220</v>
      </c>
      <c r="B323" s="108"/>
      <c r="C323" s="108"/>
      <c r="D323" s="113"/>
      <c r="E323" s="108">
        <v>250</v>
      </c>
      <c r="F323" s="108"/>
      <c r="G323" s="108"/>
      <c r="H323" s="110"/>
      <c r="I323" s="108">
        <v>410</v>
      </c>
      <c r="J323" s="108">
        <v>540</v>
      </c>
      <c r="K323" s="108">
        <v>540</v>
      </c>
      <c r="L323" s="113"/>
      <c r="M323" s="108">
        <v>500</v>
      </c>
      <c r="N323" s="108">
        <v>630</v>
      </c>
      <c r="O323" s="108">
        <v>460</v>
      </c>
      <c r="P323" s="113"/>
      <c r="Q323" s="113"/>
      <c r="R323" s="113"/>
      <c r="S323" s="107"/>
      <c r="T323" s="110"/>
      <c r="U323" s="23"/>
      <c r="V323" s="23"/>
      <c r="W323" s="22"/>
      <c r="X323" s="22"/>
      <c r="Y323" s="21"/>
      <c r="Z323" s="21"/>
      <c r="AA323" s="21"/>
    </row>
    <row r="324" spans="1:27" ht="14.25" customHeight="1">
      <c r="A324" s="114"/>
      <c r="B324" s="114"/>
      <c r="C324" s="114"/>
      <c r="D324" s="113"/>
      <c r="E324" s="107"/>
      <c r="F324" s="107"/>
      <c r="G324" s="110"/>
      <c r="H324" s="110"/>
      <c r="I324" s="114">
        <v>460</v>
      </c>
      <c r="J324" s="114">
        <v>560</v>
      </c>
      <c r="K324" s="114">
        <v>640</v>
      </c>
      <c r="L324" s="113"/>
      <c r="M324" s="108">
        <v>630</v>
      </c>
      <c r="N324" s="108"/>
      <c r="O324" s="108"/>
      <c r="P324" s="113"/>
      <c r="Q324" s="113"/>
      <c r="R324" s="113"/>
      <c r="S324" s="107"/>
      <c r="T324" s="110"/>
      <c r="U324" s="23"/>
      <c r="V324" s="23"/>
      <c r="W324" s="23"/>
      <c r="X324" s="21"/>
      <c r="Y324" s="21"/>
      <c r="Z324" s="21"/>
      <c r="AA324" s="21"/>
    </row>
    <row r="325" spans="1:27" ht="14.25" customHeight="1">
      <c r="A325" s="113"/>
      <c r="B325" s="113"/>
      <c r="C325" s="113"/>
      <c r="D325" s="113"/>
      <c r="E325" s="107"/>
      <c r="F325" s="107"/>
      <c r="G325" s="113"/>
      <c r="H325" s="113"/>
      <c r="I325" s="113"/>
      <c r="J325" s="113"/>
      <c r="K325" s="113"/>
      <c r="L325" s="113"/>
      <c r="M325" s="107"/>
      <c r="N325" s="113"/>
      <c r="O325" s="113"/>
      <c r="P325" s="113"/>
      <c r="Q325" s="113"/>
      <c r="R325" s="113"/>
      <c r="S325" s="107"/>
      <c r="T325" s="113"/>
      <c r="U325" s="23"/>
      <c r="V325" s="23"/>
      <c r="W325" s="21"/>
      <c r="X325" s="21"/>
      <c r="Y325" s="21"/>
      <c r="Z325" s="21"/>
      <c r="AA325" s="21"/>
    </row>
    <row r="326" spans="1:27" ht="14.25" customHeight="1">
      <c r="A326" s="113"/>
      <c r="B326" s="113"/>
      <c r="C326" s="113"/>
      <c r="D326" s="113"/>
      <c r="E326" s="107"/>
      <c r="F326" s="107"/>
      <c r="G326" s="113"/>
      <c r="H326" s="113"/>
      <c r="I326" s="113"/>
      <c r="J326" s="113"/>
      <c r="K326" s="113"/>
      <c r="L326" s="113"/>
      <c r="M326" s="107"/>
      <c r="N326" s="113"/>
      <c r="O326" s="113"/>
      <c r="P326" s="113"/>
      <c r="Q326" s="113"/>
      <c r="R326" s="113"/>
      <c r="S326" s="107"/>
      <c r="T326" s="107"/>
      <c r="U326" s="23"/>
      <c r="V326" s="23"/>
      <c r="W326" s="21"/>
      <c r="X326" s="21"/>
      <c r="Y326" s="21"/>
      <c r="Z326" s="21"/>
      <c r="AA326" s="21"/>
    </row>
    <row r="327" spans="1:27" ht="14.25" customHeight="1">
      <c r="A327" s="104" t="s">
        <v>409</v>
      </c>
      <c r="B327" s="112" t="s">
        <v>287</v>
      </c>
      <c r="C327" s="114">
        <f>AVERAGE(A328:C331)</f>
        <v>195</v>
      </c>
      <c r="D327" s="110"/>
      <c r="E327" s="109"/>
      <c r="F327" s="109"/>
      <c r="G327" s="113"/>
      <c r="H327" s="113"/>
      <c r="I327" s="104" t="s">
        <v>409</v>
      </c>
      <c r="J327" s="112" t="s">
        <v>287</v>
      </c>
      <c r="K327" s="118">
        <f>AVERAGE(I329:Q332)</f>
        <v>540</v>
      </c>
      <c r="L327" s="110"/>
      <c r="M327" s="109"/>
      <c r="N327" s="109"/>
      <c r="O327" s="109"/>
      <c r="P327" s="109"/>
      <c r="Q327" s="110"/>
      <c r="R327" s="113"/>
      <c r="S327" s="107"/>
      <c r="T327" s="107"/>
      <c r="U327" s="23"/>
      <c r="V327" s="23"/>
      <c r="W327" s="21"/>
      <c r="X327" s="21"/>
      <c r="Y327" s="21"/>
      <c r="Z327" s="21"/>
      <c r="AA327" s="21"/>
    </row>
    <row r="328" spans="1:27" ht="14.25" customHeight="1">
      <c r="A328" s="112" t="s">
        <v>288</v>
      </c>
      <c r="B328" s="112" t="s">
        <v>359</v>
      </c>
      <c r="C328" s="114"/>
      <c r="D328" s="110"/>
      <c r="E328" s="109"/>
      <c r="F328" s="109"/>
      <c r="G328" s="113"/>
      <c r="H328" s="113"/>
      <c r="I328" s="112" t="s">
        <v>288</v>
      </c>
      <c r="J328" s="112" t="s">
        <v>414</v>
      </c>
      <c r="K328" s="114"/>
      <c r="L328" s="109"/>
      <c r="M328" s="109"/>
      <c r="N328" s="109"/>
      <c r="O328" s="109"/>
      <c r="P328" s="109"/>
      <c r="Q328" s="109"/>
      <c r="R328" s="107"/>
      <c r="S328" s="107"/>
      <c r="T328" s="107"/>
      <c r="U328" s="23"/>
      <c r="V328" s="23"/>
      <c r="W328" s="21"/>
      <c r="X328" s="21"/>
      <c r="Y328" s="21"/>
      <c r="Z328" s="21"/>
      <c r="AA328" s="21"/>
    </row>
    <row r="329" spans="1:27" ht="14.25" customHeight="1">
      <c r="A329" s="108">
        <v>250</v>
      </c>
      <c r="B329" s="108"/>
      <c r="C329" s="108"/>
      <c r="D329" s="109"/>
      <c r="E329" s="109"/>
      <c r="F329" s="109"/>
      <c r="G329" s="107"/>
      <c r="H329" s="107"/>
      <c r="I329" s="108">
        <v>440</v>
      </c>
      <c r="J329" s="108"/>
      <c r="K329" s="108"/>
      <c r="L329" s="110"/>
      <c r="M329" s="116"/>
      <c r="N329" s="109"/>
      <c r="O329" s="110"/>
      <c r="P329" s="110"/>
      <c r="Q329" s="109"/>
      <c r="R329" s="107"/>
      <c r="S329" s="107"/>
      <c r="T329" s="107"/>
      <c r="U329" s="23"/>
      <c r="V329" s="23"/>
      <c r="W329" s="21"/>
      <c r="X329" s="21"/>
      <c r="Y329" s="21"/>
      <c r="Z329" s="21"/>
      <c r="AA329" s="21"/>
    </row>
    <row r="330" spans="1:27" ht="14.25" customHeight="1">
      <c r="A330" s="114">
        <v>180</v>
      </c>
      <c r="B330" s="114"/>
      <c r="C330" s="114"/>
      <c r="D330" s="110"/>
      <c r="E330" s="109"/>
      <c r="F330" s="110"/>
      <c r="G330" s="113"/>
      <c r="H330" s="113"/>
      <c r="I330" s="114">
        <v>600</v>
      </c>
      <c r="J330" s="114"/>
      <c r="K330" s="108"/>
      <c r="L330" s="110"/>
      <c r="M330" s="110"/>
      <c r="N330" s="109"/>
      <c r="O330" s="110"/>
      <c r="P330" s="110"/>
      <c r="Q330" s="110"/>
      <c r="R330" s="113"/>
      <c r="S330" s="107"/>
      <c r="T330" s="107"/>
      <c r="U330" s="23"/>
      <c r="V330" s="23"/>
      <c r="W330" s="21"/>
      <c r="X330" s="21"/>
      <c r="Y330" s="21"/>
      <c r="Z330" s="21"/>
      <c r="AA330" s="21"/>
    </row>
    <row r="331" spans="1:27" ht="14.25" customHeight="1">
      <c r="A331" s="114">
        <v>200</v>
      </c>
      <c r="B331" s="114">
        <v>150</v>
      </c>
      <c r="C331" s="114"/>
      <c r="D331" s="110"/>
      <c r="E331" s="109"/>
      <c r="F331" s="110"/>
      <c r="G331" s="113"/>
      <c r="H331" s="113"/>
      <c r="I331" s="114">
        <v>580</v>
      </c>
      <c r="J331" s="114"/>
      <c r="K331" s="108"/>
      <c r="L331" s="110"/>
      <c r="M331" s="110"/>
      <c r="N331" s="109"/>
      <c r="O331" s="110"/>
      <c r="P331" s="110"/>
      <c r="Q331" s="110"/>
      <c r="R331" s="113"/>
      <c r="S331" s="107"/>
      <c r="T331" s="107"/>
      <c r="U331" s="23"/>
      <c r="V331" s="23"/>
      <c r="W331" s="21"/>
      <c r="X331" s="21"/>
      <c r="Y331" s="21"/>
      <c r="Z331" s="21"/>
      <c r="AA331" s="21"/>
    </row>
    <row r="332" spans="1:27" ht="14.25" customHeight="1">
      <c r="A332" s="113"/>
      <c r="B332" s="113"/>
      <c r="C332" s="113"/>
      <c r="D332" s="113"/>
      <c r="E332" s="107"/>
      <c r="F332" s="113"/>
      <c r="G332" s="113"/>
      <c r="H332" s="113"/>
      <c r="I332" s="114">
        <v>560</v>
      </c>
      <c r="J332" s="114">
        <v>520</v>
      </c>
      <c r="K332" s="108"/>
      <c r="L332" s="110"/>
      <c r="M332" s="110"/>
      <c r="N332" s="109"/>
      <c r="O332" s="110"/>
      <c r="P332" s="110"/>
      <c r="Q332" s="110"/>
      <c r="R332" s="113"/>
      <c r="S332" s="107"/>
      <c r="T332" s="107"/>
      <c r="U332" s="23"/>
      <c r="V332" s="23"/>
      <c r="W332" s="21"/>
      <c r="X332" s="21"/>
      <c r="Y332" s="21"/>
      <c r="Z332" s="21"/>
      <c r="AA332" s="21"/>
    </row>
    <row r="333" spans="1:27" ht="14.25" customHeight="1">
      <c r="A333" s="107"/>
      <c r="B333" s="107"/>
      <c r="C333" s="107"/>
      <c r="D333" s="107"/>
      <c r="E333" s="107"/>
      <c r="F333" s="107"/>
      <c r="G333" s="107"/>
      <c r="H333" s="107"/>
      <c r="I333" s="107"/>
      <c r="J333" s="107"/>
      <c r="K333" s="107"/>
      <c r="L333" s="113"/>
      <c r="M333" s="113"/>
      <c r="N333" s="107"/>
      <c r="O333" s="113"/>
      <c r="P333" s="113"/>
      <c r="Q333" s="113"/>
      <c r="R333" s="113"/>
      <c r="S333" s="107"/>
      <c r="T333" s="107"/>
      <c r="U333" s="23"/>
      <c r="V333" s="23"/>
      <c r="W333" s="21"/>
      <c r="X333" s="21"/>
      <c r="Y333" s="21"/>
      <c r="Z333" s="21"/>
      <c r="AA333" s="21"/>
    </row>
    <row r="334" spans="1:27" ht="14.25" customHeight="1">
      <c r="A334" s="104" t="s">
        <v>409</v>
      </c>
      <c r="B334" s="105" t="s">
        <v>287</v>
      </c>
      <c r="C334" s="106">
        <f>AVERAGE(A336:C337)</f>
        <v>306.66666666666669</v>
      </c>
      <c r="D334" s="107"/>
      <c r="E334" s="104" t="s">
        <v>409</v>
      </c>
      <c r="F334" s="105" t="s">
        <v>287</v>
      </c>
      <c r="G334" s="106">
        <f>AVERAGE(E336:G337)</f>
        <v>247.5</v>
      </c>
      <c r="H334" s="107"/>
      <c r="I334" s="104" t="s">
        <v>409</v>
      </c>
      <c r="J334" s="105" t="s">
        <v>287</v>
      </c>
      <c r="K334" s="106">
        <f>AVERAGE(I336:K337)</f>
        <v>523.33333333333337</v>
      </c>
      <c r="L334" s="107"/>
      <c r="M334" s="104" t="s">
        <v>409</v>
      </c>
      <c r="N334" s="105" t="s">
        <v>287</v>
      </c>
      <c r="O334" s="106">
        <f>AVERAGE(M336:O337)</f>
        <v>231.66666666666666</v>
      </c>
      <c r="P334" s="113"/>
      <c r="Q334" s="113"/>
      <c r="R334" s="113"/>
      <c r="S334" s="107"/>
      <c r="T334" s="107"/>
      <c r="U334" s="23"/>
      <c r="V334" s="23"/>
      <c r="W334" s="21"/>
      <c r="X334" s="21"/>
      <c r="Y334" s="21"/>
      <c r="Z334" s="21"/>
      <c r="AA334" s="21"/>
    </row>
    <row r="335" spans="1:27" ht="14.25" customHeight="1">
      <c r="A335" s="105" t="s">
        <v>295</v>
      </c>
      <c r="B335" s="105" t="s">
        <v>364</v>
      </c>
      <c r="C335" s="108"/>
      <c r="D335" s="107"/>
      <c r="E335" s="112" t="s">
        <v>288</v>
      </c>
      <c r="F335" s="112" t="s">
        <v>366</v>
      </c>
      <c r="G335" s="108"/>
      <c r="H335" s="107"/>
      <c r="I335" s="105" t="s">
        <v>295</v>
      </c>
      <c r="J335" s="105" t="s">
        <v>369</v>
      </c>
      <c r="K335" s="108"/>
      <c r="L335" s="107"/>
      <c r="M335" s="112" t="s">
        <v>288</v>
      </c>
      <c r="N335" s="112" t="s">
        <v>371</v>
      </c>
      <c r="O335" s="108"/>
      <c r="P335" s="113"/>
      <c r="Q335" s="113"/>
      <c r="R335" s="113"/>
      <c r="S335" s="107"/>
      <c r="T335" s="107"/>
      <c r="U335" s="23"/>
      <c r="V335" s="23"/>
      <c r="W335" s="21"/>
      <c r="X335" s="21"/>
      <c r="Y335" s="21"/>
      <c r="Z335" s="21"/>
      <c r="AA335" s="21"/>
    </row>
    <row r="336" spans="1:27" ht="14.25" customHeight="1">
      <c r="A336" s="108">
        <v>300</v>
      </c>
      <c r="B336" s="108">
        <v>190</v>
      </c>
      <c r="C336" s="108"/>
      <c r="D336" s="107"/>
      <c r="E336" s="108">
        <v>250</v>
      </c>
      <c r="F336" s="108">
        <v>340</v>
      </c>
      <c r="G336" s="108"/>
      <c r="H336" s="107"/>
      <c r="I336" s="108">
        <v>500</v>
      </c>
      <c r="J336" s="108">
        <v>560</v>
      </c>
      <c r="K336" s="108">
        <v>530</v>
      </c>
      <c r="L336" s="107"/>
      <c r="M336" s="108">
        <v>220</v>
      </c>
      <c r="N336" s="108">
        <v>150</v>
      </c>
      <c r="O336" s="108">
        <v>300</v>
      </c>
      <c r="P336" s="107"/>
      <c r="Q336" s="113"/>
      <c r="R336" s="113"/>
      <c r="S336" s="107"/>
      <c r="T336" s="107"/>
      <c r="U336" s="23"/>
      <c r="V336" s="23"/>
      <c r="W336" s="21"/>
      <c r="X336" s="21"/>
      <c r="Y336" s="21"/>
      <c r="Z336" s="21"/>
      <c r="AA336" s="21"/>
    </row>
    <row r="337" spans="1:27" ht="14.25" customHeight="1">
      <c r="A337" s="108">
        <v>430</v>
      </c>
      <c r="B337" s="108"/>
      <c r="C337" s="108"/>
      <c r="D337" s="107"/>
      <c r="E337" s="108">
        <v>240</v>
      </c>
      <c r="F337" s="108">
        <v>160</v>
      </c>
      <c r="G337" s="108"/>
      <c r="H337" s="107"/>
      <c r="I337" s="108">
        <v>530</v>
      </c>
      <c r="J337" s="108">
        <v>500</v>
      </c>
      <c r="K337" s="108">
        <v>520</v>
      </c>
      <c r="L337" s="107"/>
      <c r="M337" s="108">
        <v>260</v>
      </c>
      <c r="N337" s="108">
        <v>200</v>
      </c>
      <c r="O337" s="108">
        <v>260</v>
      </c>
      <c r="P337" s="107"/>
      <c r="Q337" s="107"/>
      <c r="R337" s="107"/>
      <c r="S337" s="107"/>
      <c r="T337" s="107"/>
      <c r="U337" s="23"/>
      <c r="V337" s="23"/>
      <c r="W337" s="21"/>
      <c r="X337" s="21"/>
      <c r="Y337" s="21"/>
      <c r="Z337" s="21"/>
      <c r="AA337" s="21"/>
    </row>
    <row r="338" spans="1:27" ht="14.25" customHeight="1">
      <c r="A338" s="107"/>
      <c r="B338" s="107"/>
      <c r="C338" s="107"/>
      <c r="D338" s="107"/>
      <c r="E338" s="107"/>
      <c r="F338" s="107"/>
      <c r="G338" s="107"/>
      <c r="H338" s="107"/>
      <c r="I338" s="107"/>
      <c r="J338" s="107"/>
      <c r="K338" s="107"/>
      <c r="L338" s="113"/>
      <c r="M338" s="107"/>
      <c r="N338" s="110"/>
      <c r="O338" s="113"/>
      <c r="P338" s="113"/>
      <c r="Q338" s="107"/>
      <c r="R338" s="107"/>
      <c r="S338" s="107"/>
      <c r="T338" s="107"/>
      <c r="U338" s="23"/>
      <c r="V338" s="23"/>
      <c r="W338" s="22"/>
      <c r="X338" s="23"/>
      <c r="Y338" s="23"/>
      <c r="Z338" s="21"/>
      <c r="AA338" s="21"/>
    </row>
    <row r="339" spans="1:27" ht="14.25" customHeight="1">
      <c r="A339" s="110"/>
      <c r="B339" s="113"/>
      <c r="C339" s="113"/>
      <c r="D339" s="113"/>
      <c r="E339" s="113"/>
      <c r="F339" s="107"/>
      <c r="G339" s="110"/>
      <c r="H339" s="110"/>
      <c r="I339" s="113"/>
      <c r="J339" s="113"/>
      <c r="K339" s="113"/>
      <c r="L339" s="113"/>
      <c r="M339" s="107"/>
      <c r="N339" s="110"/>
      <c r="O339" s="113"/>
      <c r="P339" s="113"/>
      <c r="Q339" s="113"/>
      <c r="R339" s="113"/>
      <c r="S339" s="107"/>
      <c r="T339" s="110"/>
      <c r="U339" s="23"/>
      <c r="V339" s="23"/>
      <c r="W339" s="22"/>
      <c r="X339" s="22"/>
      <c r="Y339" s="22"/>
      <c r="Z339" s="21"/>
      <c r="AA339" s="21"/>
    </row>
    <row r="340" spans="1:27" ht="14.25" customHeight="1">
      <c r="A340" s="104" t="s">
        <v>409</v>
      </c>
      <c r="B340" s="112" t="s">
        <v>298</v>
      </c>
      <c r="C340" s="118">
        <f>AVERAGE(A342:C344)</f>
        <v>165</v>
      </c>
      <c r="D340" s="110"/>
      <c r="E340" s="104" t="s">
        <v>409</v>
      </c>
      <c r="F340" s="105" t="s">
        <v>287</v>
      </c>
      <c r="G340" s="118">
        <f>AVERAGE(E342:G343)</f>
        <v>170</v>
      </c>
      <c r="H340" s="110"/>
      <c r="I340" s="104" t="s">
        <v>409</v>
      </c>
      <c r="J340" s="114" t="s">
        <v>287</v>
      </c>
      <c r="K340" s="120" t="e">
        <f>AVERAGE(I342:J344)</f>
        <v>#DIV/0!</v>
      </c>
      <c r="L340" s="113"/>
      <c r="M340" s="104" t="s">
        <v>409</v>
      </c>
      <c r="N340" s="114" t="s">
        <v>287</v>
      </c>
      <c r="O340" s="118">
        <f>AVERAGE(M342:S343)</f>
        <v>337.5</v>
      </c>
      <c r="P340" s="114"/>
      <c r="Q340" s="114"/>
      <c r="R340" s="114"/>
      <c r="S340" s="108"/>
      <c r="T340" s="110"/>
      <c r="U340" s="23"/>
      <c r="V340" s="23"/>
      <c r="W340" s="23"/>
      <c r="X340" s="23"/>
      <c r="Y340" s="23"/>
      <c r="Z340" s="23"/>
      <c r="AA340" s="23"/>
    </row>
    <row r="341" spans="1:27" ht="14.25" customHeight="1">
      <c r="A341" s="112" t="s">
        <v>288</v>
      </c>
      <c r="B341" s="122" t="s">
        <v>415</v>
      </c>
      <c r="C341" s="114"/>
      <c r="D341" s="110"/>
      <c r="E341" s="123" t="s">
        <v>288</v>
      </c>
      <c r="F341" s="124" t="s">
        <v>224</v>
      </c>
      <c r="G341" s="114"/>
      <c r="H341" s="113"/>
      <c r="I341" s="125" t="s">
        <v>295</v>
      </c>
      <c r="J341" s="126" t="s">
        <v>299</v>
      </c>
      <c r="K341" s="114"/>
      <c r="L341" s="113"/>
      <c r="M341" s="108" t="s">
        <v>295</v>
      </c>
      <c r="N341" s="114" t="s">
        <v>318</v>
      </c>
      <c r="O341" s="114"/>
      <c r="P341" s="114"/>
      <c r="Q341" s="114"/>
      <c r="R341" s="114"/>
      <c r="S341" s="108"/>
      <c r="T341" s="113"/>
      <c r="U341" s="21"/>
      <c r="V341" s="21"/>
      <c r="W341" s="23"/>
      <c r="X341" s="23"/>
      <c r="Y341" s="23"/>
      <c r="Z341" s="23"/>
      <c r="AA341" s="23"/>
    </row>
    <row r="342" spans="1:27" ht="14.25" customHeight="1">
      <c r="A342" s="114">
        <v>170</v>
      </c>
      <c r="B342" s="114"/>
      <c r="C342" s="114"/>
      <c r="D342" s="110"/>
      <c r="E342" s="114">
        <v>140</v>
      </c>
      <c r="F342" s="108">
        <v>160</v>
      </c>
      <c r="G342" s="114">
        <v>160</v>
      </c>
      <c r="H342" s="113"/>
      <c r="I342" s="114"/>
      <c r="J342" s="114"/>
      <c r="K342" s="114"/>
      <c r="L342" s="113"/>
      <c r="M342" s="108">
        <v>200</v>
      </c>
      <c r="N342" s="114">
        <v>220</v>
      </c>
      <c r="O342" s="114"/>
      <c r="P342" s="114"/>
      <c r="Q342" s="114"/>
      <c r="R342" s="114"/>
      <c r="S342" s="108"/>
      <c r="T342" s="107"/>
      <c r="U342" s="23" t="s">
        <v>77</v>
      </c>
      <c r="V342" s="21"/>
      <c r="W342" s="23"/>
      <c r="X342" s="23"/>
      <c r="Y342" s="23"/>
      <c r="Z342" s="23"/>
      <c r="AA342" s="23"/>
    </row>
    <row r="343" spans="1:27" ht="14.25" customHeight="1">
      <c r="A343" s="114">
        <v>140</v>
      </c>
      <c r="B343" s="114"/>
      <c r="C343" s="114"/>
      <c r="D343" s="110"/>
      <c r="E343" s="114">
        <v>180</v>
      </c>
      <c r="F343" s="108">
        <v>190</v>
      </c>
      <c r="G343" s="114">
        <v>190</v>
      </c>
      <c r="H343" s="113"/>
      <c r="I343" s="114"/>
      <c r="J343" s="114"/>
      <c r="K343" s="114"/>
      <c r="L343" s="113"/>
      <c r="M343" s="108">
        <v>500</v>
      </c>
      <c r="N343" s="114">
        <v>430</v>
      </c>
      <c r="O343" s="114"/>
      <c r="P343" s="114"/>
      <c r="Q343" s="114"/>
      <c r="R343" s="114"/>
      <c r="S343" s="127"/>
      <c r="T343" s="107"/>
      <c r="U343" s="23" t="s">
        <v>149</v>
      </c>
      <c r="V343" s="21"/>
      <c r="W343" s="23"/>
      <c r="X343" s="23"/>
      <c r="Y343" s="21"/>
      <c r="Z343" s="21"/>
      <c r="AA343" s="21"/>
    </row>
    <row r="344" spans="1:27" ht="14.25" customHeight="1">
      <c r="A344" s="114">
        <v>200</v>
      </c>
      <c r="B344" s="114">
        <v>150</v>
      </c>
      <c r="C344" s="114"/>
      <c r="D344" s="110"/>
      <c r="E344" s="113"/>
      <c r="F344" s="107"/>
      <c r="G344" s="113"/>
      <c r="H344" s="113"/>
      <c r="I344" s="114"/>
      <c r="J344" s="114"/>
      <c r="K344" s="114"/>
      <c r="L344" s="107"/>
      <c r="M344" s="108">
        <v>400</v>
      </c>
      <c r="N344" s="108"/>
      <c r="O344" s="108"/>
      <c r="P344" s="108"/>
      <c r="Q344" s="114"/>
      <c r="R344" s="114"/>
      <c r="S344" s="108"/>
      <c r="T344" s="107"/>
      <c r="U344" s="21">
        <v>220</v>
      </c>
      <c r="V344" s="23"/>
      <c r="W344" s="21"/>
      <c r="X344" s="21"/>
      <c r="Y344" s="21"/>
      <c r="Z344" s="21"/>
      <c r="AA344" s="21"/>
    </row>
    <row r="345" spans="1:27" ht="14.25" customHeight="1">
      <c r="A345" s="107"/>
      <c r="B345" s="107"/>
      <c r="C345" s="107"/>
      <c r="D345" s="107"/>
      <c r="E345" s="107"/>
      <c r="F345" s="107"/>
      <c r="G345" s="107"/>
      <c r="H345" s="107"/>
      <c r="I345" s="107"/>
      <c r="J345" s="107"/>
      <c r="K345" s="107"/>
      <c r="L345" s="113"/>
      <c r="M345" s="113"/>
      <c r="N345" s="107"/>
      <c r="O345" s="107"/>
      <c r="P345" s="110"/>
      <c r="Q345" s="107"/>
      <c r="R345" s="107"/>
      <c r="S345" s="107"/>
      <c r="T345" s="107"/>
      <c r="U345" s="23"/>
      <c r="V345" s="23"/>
      <c r="W345" s="21"/>
      <c r="X345" s="21"/>
      <c r="Y345" s="21"/>
      <c r="Z345" s="21"/>
      <c r="AA345" s="21"/>
    </row>
    <row r="346" spans="1:27" ht="14.25" customHeight="1">
      <c r="A346" s="110"/>
      <c r="B346" s="113"/>
      <c r="C346" s="113"/>
      <c r="D346" s="113"/>
      <c r="E346" s="107"/>
      <c r="F346" s="107"/>
      <c r="G346" s="110"/>
      <c r="H346" s="110"/>
      <c r="I346" s="113"/>
      <c r="J346" s="113"/>
      <c r="K346" s="113"/>
      <c r="L346" s="113"/>
      <c r="M346" s="113"/>
      <c r="N346" s="107"/>
      <c r="O346" s="107"/>
      <c r="P346" s="110"/>
      <c r="Q346" s="113"/>
      <c r="R346" s="113"/>
      <c r="S346" s="113"/>
      <c r="T346" s="107"/>
      <c r="U346" s="23"/>
      <c r="V346" s="23"/>
      <c r="W346" s="23"/>
      <c r="X346" s="23"/>
      <c r="Y346" s="21"/>
      <c r="Z346" s="21"/>
      <c r="AA346" s="21"/>
    </row>
    <row r="347" spans="1:27" ht="14.25" customHeight="1">
      <c r="A347" s="104" t="s">
        <v>409</v>
      </c>
      <c r="B347" s="114" t="s">
        <v>287</v>
      </c>
      <c r="C347" s="120">
        <f>AVERAGE(A349:B351)</f>
        <v>380</v>
      </c>
      <c r="D347" s="113"/>
      <c r="E347" s="104" t="s">
        <v>409</v>
      </c>
      <c r="F347" s="114" t="s">
        <v>287</v>
      </c>
      <c r="G347" s="120">
        <f>AVERAGE(E349:G351)</f>
        <v>258</v>
      </c>
      <c r="H347" s="110"/>
      <c r="I347" s="104" t="s">
        <v>409</v>
      </c>
      <c r="J347" s="114" t="s">
        <v>287</v>
      </c>
      <c r="K347" s="118">
        <f>AVERAGE(I349:K350)</f>
        <v>148</v>
      </c>
      <c r="L347" s="113"/>
      <c r="O347" s="104" t="s">
        <v>409</v>
      </c>
      <c r="P347" s="114" t="s">
        <v>287</v>
      </c>
      <c r="Q347" s="118">
        <f>AVERAGE(O349:Q350)</f>
        <v>313.33333333333331</v>
      </c>
      <c r="R347" s="113"/>
      <c r="S347" s="113"/>
      <c r="T347" s="107"/>
      <c r="U347" s="23" t="s">
        <v>64</v>
      </c>
      <c r="V347" s="23" t="e">
        <f>AVERAGE(U124:X125)</f>
        <v>#DIV/0!</v>
      </c>
      <c r="W347" s="22"/>
      <c r="X347" s="22"/>
      <c r="Y347" s="21"/>
      <c r="Z347" s="21"/>
      <c r="AA347" s="21"/>
    </row>
    <row r="348" spans="1:27" ht="14.25" customHeight="1">
      <c r="A348" s="125" t="s">
        <v>295</v>
      </c>
      <c r="B348" s="126" t="s">
        <v>376</v>
      </c>
      <c r="C348" s="114"/>
      <c r="D348" s="113"/>
      <c r="E348" s="125" t="s">
        <v>295</v>
      </c>
      <c r="F348" s="307" t="s">
        <v>378</v>
      </c>
      <c r="G348" s="308"/>
      <c r="H348" s="113"/>
      <c r="I348" s="114" t="s">
        <v>288</v>
      </c>
      <c r="J348" s="126" t="s">
        <v>229</v>
      </c>
      <c r="K348" s="114"/>
      <c r="L348" s="113"/>
      <c r="O348" s="114" t="s">
        <v>288</v>
      </c>
      <c r="P348" s="307" t="s">
        <v>380</v>
      </c>
      <c r="Q348" s="308"/>
      <c r="R348" s="113"/>
      <c r="S348" s="113"/>
      <c r="T348" s="107"/>
      <c r="U348" s="21"/>
      <c r="V348" s="21"/>
      <c r="W348" s="23"/>
      <c r="X348" s="21"/>
      <c r="Y348" s="21"/>
      <c r="Z348" s="21"/>
      <c r="AA348" s="21"/>
    </row>
    <row r="349" spans="1:27" ht="14.25" customHeight="1">
      <c r="A349" s="114">
        <v>380</v>
      </c>
      <c r="B349" s="114"/>
      <c r="C349" s="114"/>
      <c r="D349" s="113"/>
      <c r="E349" s="114">
        <v>200</v>
      </c>
      <c r="F349" s="114">
        <v>600</v>
      </c>
      <c r="G349" s="114"/>
      <c r="H349" s="113"/>
      <c r="I349" s="114">
        <v>30</v>
      </c>
      <c r="J349" s="114">
        <v>140</v>
      </c>
      <c r="K349" s="114">
        <v>400</v>
      </c>
      <c r="L349" s="107"/>
      <c r="O349" s="114">
        <v>220</v>
      </c>
      <c r="P349" s="114">
        <v>290</v>
      </c>
      <c r="Q349" s="114">
        <v>500</v>
      </c>
      <c r="R349" s="113"/>
      <c r="S349" s="113"/>
      <c r="T349" s="107"/>
      <c r="U349" s="21"/>
      <c r="V349" s="21"/>
      <c r="W349" s="23"/>
      <c r="X349" s="21"/>
      <c r="Y349" s="21"/>
      <c r="Z349" s="21"/>
      <c r="AA349" s="21"/>
    </row>
    <row r="350" spans="1:27" ht="14.25" customHeight="1">
      <c r="A350" s="114"/>
      <c r="B350" s="114"/>
      <c r="C350" s="114"/>
      <c r="D350" s="113"/>
      <c r="E350" s="114">
        <v>110</v>
      </c>
      <c r="F350" s="114">
        <v>150</v>
      </c>
      <c r="G350" s="114"/>
      <c r="H350" s="107"/>
      <c r="I350" s="108">
        <v>10</v>
      </c>
      <c r="J350" s="108">
        <v>160</v>
      </c>
      <c r="K350" s="108"/>
      <c r="L350" s="107"/>
      <c r="O350" s="108">
        <v>180</v>
      </c>
      <c r="P350" s="108">
        <v>150</v>
      </c>
      <c r="Q350" s="108">
        <v>540</v>
      </c>
      <c r="R350" s="113"/>
      <c r="S350" s="113"/>
      <c r="T350" s="107"/>
      <c r="U350" s="21"/>
      <c r="V350" s="21"/>
      <c r="W350" s="21"/>
      <c r="X350" s="21"/>
      <c r="Y350" s="21"/>
      <c r="Z350" s="21"/>
      <c r="AA350" s="21"/>
    </row>
    <row r="351" spans="1:27" ht="14.25" customHeight="1">
      <c r="A351" s="114"/>
      <c r="B351" s="114"/>
      <c r="C351" s="114"/>
      <c r="D351" s="113"/>
      <c r="E351" s="114">
        <v>230</v>
      </c>
      <c r="F351" s="114"/>
      <c r="G351" s="114"/>
      <c r="H351" s="107"/>
      <c r="I351" s="107"/>
      <c r="J351" s="107"/>
      <c r="K351" s="107"/>
      <c r="L351" s="107"/>
      <c r="M351" s="107"/>
      <c r="N351" s="107"/>
      <c r="O351" s="107"/>
      <c r="P351" s="107"/>
      <c r="Q351" s="113"/>
      <c r="R351" s="113"/>
      <c r="S351" s="113"/>
      <c r="T351" s="107"/>
      <c r="U351" s="23"/>
      <c r="V351" s="23"/>
      <c r="W351" s="21"/>
      <c r="X351" s="21"/>
      <c r="Y351" s="21"/>
      <c r="Z351" s="21"/>
      <c r="AA351" s="21"/>
    </row>
    <row r="352" spans="1:27" ht="14.25" customHeight="1">
      <c r="A352" s="113"/>
      <c r="B352" s="113"/>
      <c r="C352" s="113"/>
      <c r="D352" s="113"/>
      <c r="E352" s="107"/>
      <c r="F352" s="107"/>
      <c r="G352" s="107"/>
      <c r="H352" s="107"/>
      <c r="I352" s="107"/>
      <c r="J352" s="107"/>
      <c r="K352" s="107"/>
      <c r="L352" s="107"/>
      <c r="M352" s="107"/>
      <c r="N352" s="107"/>
      <c r="O352" s="107"/>
      <c r="P352" s="107"/>
      <c r="Q352" s="107"/>
      <c r="R352" s="107"/>
      <c r="S352" s="107"/>
      <c r="T352" s="107"/>
      <c r="U352" s="23"/>
      <c r="V352" s="23"/>
      <c r="W352" s="21"/>
      <c r="X352" s="21"/>
      <c r="Y352" s="21"/>
      <c r="Z352" s="21"/>
      <c r="AA352" s="21"/>
    </row>
    <row r="353" spans="1:27" ht="14.25" customHeight="1">
      <c r="A353" s="104" t="s">
        <v>409</v>
      </c>
      <c r="B353" s="114" t="s">
        <v>287</v>
      </c>
      <c r="C353" s="118">
        <f>AVERAGE(A355:B356)</f>
        <v>425</v>
      </c>
      <c r="D353" s="113"/>
      <c r="E353" s="104" t="s">
        <v>409</v>
      </c>
      <c r="F353" s="114" t="s">
        <v>287</v>
      </c>
      <c r="G353" s="118">
        <f>AVERAGE(F355)</f>
        <v>900</v>
      </c>
      <c r="H353" s="107"/>
      <c r="I353" s="104" t="s">
        <v>409</v>
      </c>
      <c r="J353" s="114" t="s">
        <v>287</v>
      </c>
      <c r="K353" s="120" t="e">
        <f>AVERAGE(I355:M358)</f>
        <v>#DIV/0!</v>
      </c>
      <c r="L353" s="108"/>
      <c r="M353" s="115"/>
      <c r="O353" s="104" t="s">
        <v>409</v>
      </c>
      <c r="P353" s="114" t="s">
        <v>287</v>
      </c>
      <c r="Q353" s="120">
        <f>AVERAGE(O355:Q357)</f>
        <v>500.83333333333331</v>
      </c>
      <c r="S353" s="107"/>
      <c r="T353" s="107"/>
      <c r="U353" s="23"/>
      <c r="V353" s="23"/>
      <c r="W353" s="21"/>
      <c r="X353" s="21"/>
      <c r="Y353" s="21"/>
      <c r="Z353" s="21"/>
      <c r="AA353" s="21"/>
    </row>
    <row r="354" spans="1:27" ht="14.25" customHeight="1">
      <c r="A354" s="114" t="s">
        <v>288</v>
      </c>
      <c r="B354" s="126" t="s">
        <v>381</v>
      </c>
      <c r="C354" s="114"/>
      <c r="D354" s="113"/>
      <c r="E354" s="114" t="s">
        <v>288</v>
      </c>
      <c r="F354" s="307" t="s">
        <v>416</v>
      </c>
      <c r="G354" s="308"/>
      <c r="H354" s="107"/>
      <c r="I354" s="125" t="s">
        <v>295</v>
      </c>
      <c r="J354" s="309" t="s">
        <v>385</v>
      </c>
      <c r="K354" s="309"/>
      <c r="L354" s="108"/>
      <c r="M354" s="115"/>
      <c r="O354" s="125" t="s">
        <v>295</v>
      </c>
      <c r="P354" s="307" t="s">
        <v>417</v>
      </c>
      <c r="Q354" s="308"/>
      <c r="S354" s="107"/>
      <c r="T354" s="107"/>
      <c r="U354" s="21"/>
      <c r="V354" s="21"/>
      <c r="W354" s="21"/>
      <c r="X354" s="21"/>
      <c r="Y354" s="21"/>
      <c r="Z354" s="21"/>
      <c r="AA354" s="21"/>
    </row>
    <row r="355" spans="1:27" ht="14.25" customHeight="1">
      <c r="A355" s="114">
        <v>425</v>
      </c>
      <c r="B355" s="114"/>
      <c r="C355" s="114"/>
      <c r="D355" s="107"/>
      <c r="E355" s="114">
        <v>900</v>
      </c>
      <c r="F355" s="114">
        <v>900</v>
      </c>
      <c r="G355" s="114">
        <v>940</v>
      </c>
      <c r="H355" s="107"/>
      <c r="I355" s="114"/>
      <c r="J355" s="129"/>
      <c r="K355" s="114"/>
      <c r="L355" s="108"/>
      <c r="M355" s="130"/>
      <c r="O355" s="114">
        <v>400</v>
      </c>
      <c r="P355" s="114">
        <v>640</v>
      </c>
      <c r="Q355" s="114"/>
      <c r="S355" s="107"/>
      <c r="T355" s="107"/>
      <c r="U355" s="21"/>
      <c r="V355" s="21"/>
      <c r="W355" s="21"/>
      <c r="X355" s="21"/>
      <c r="Y355" s="21"/>
      <c r="Z355" s="21"/>
      <c r="AA355" s="21"/>
    </row>
    <row r="356" spans="1:27" ht="14.25" customHeight="1">
      <c r="A356" s="108"/>
      <c r="B356" s="108"/>
      <c r="C356" s="108"/>
      <c r="D356" s="107"/>
      <c r="E356" s="108">
        <v>950</v>
      </c>
      <c r="F356" s="108">
        <v>5500</v>
      </c>
      <c r="G356" s="108">
        <v>600</v>
      </c>
      <c r="H356" s="110"/>
      <c r="I356" s="114"/>
      <c r="J356" s="129"/>
      <c r="K356" s="114"/>
      <c r="L356" s="108"/>
      <c r="M356" s="130"/>
      <c r="O356" s="114">
        <v>520</v>
      </c>
      <c r="P356" s="114">
        <v>415</v>
      </c>
      <c r="Q356" s="114"/>
      <c r="S356" s="107"/>
      <c r="T356" s="110"/>
      <c r="U356" s="21"/>
      <c r="V356" s="21"/>
      <c r="W356" s="21"/>
      <c r="X356" s="21"/>
      <c r="Y356" s="21"/>
      <c r="Z356" s="21"/>
      <c r="AA356" s="21"/>
    </row>
    <row r="357" spans="1:27" ht="14.25" customHeight="1">
      <c r="A357" s="107"/>
      <c r="B357" s="107"/>
      <c r="C357" s="107"/>
      <c r="D357" s="107"/>
      <c r="E357" s="114">
        <v>740</v>
      </c>
      <c r="F357" s="114">
        <v>420</v>
      </c>
      <c r="G357" s="114">
        <v>250</v>
      </c>
      <c r="H357" s="110"/>
      <c r="I357" s="129"/>
      <c r="J357" s="114"/>
      <c r="K357" s="114"/>
      <c r="L357" s="108"/>
      <c r="M357" s="130"/>
      <c r="O357" s="114">
        <v>430</v>
      </c>
      <c r="P357" s="114">
        <v>600</v>
      </c>
      <c r="Q357" s="114"/>
      <c r="S357" s="107"/>
      <c r="T357" s="110"/>
      <c r="U357" s="21"/>
      <c r="V357" s="21"/>
      <c r="W357" s="21"/>
      <c r="X357" s="21"/>
      <c r="Y357" s="21"/>
      <c r="Z357" s="21"/>
      <c r="AA357" s="21"/>
    </row>
    <row r="358" spans="1:27" ht="14.25" customHeight="1">
      <c r="A358" s="113"/>
      <c r="B358" s="113"/>
      <c r="C358" s="113"/>
      <c r="D358" s="113"/>
      <c r="E358" s="108">
        <v>500</v>
      </c>
      <c r="F358" s="108">
        <v>580</v>
      </c>
      <c r="G358" s="108">
        <v>490</v>
      </c>
      <c r="H358" s="113"/>
      <c r="I358" s="129"/>
      <c r="J358" s="114"/>
      <c r="K358" s="114"/>
      <c r="L358" s="108"/>
      <c r="M358" s="130"/>
      <c r="P358" s="107"/>
      <c r="Q358" s="113"/>
      <c r="R358" s="113"/>
      <c r="S358" s="107"/>
      <c r="T358" s="113"/>
      <c r="U358" s="21"/>
      <c r="V358" s="21"/>
      <c r="W358" s="21"/>
      <c r="X358" s="21"/>
      <c r="Y358" s="21"/>
      <c r="Z358" s="21"/>
      <c r="AA358" s="21"/>
    </row>
    <row r="359" spans="1:27" ht="14.25" customHeight="1">
      <c r="A359" s="113"/>
      <c r="B359" s="113"/>
      <c r="C359" s="113"/>
      <c r="D359" s="113"/>
      <c r="E359" s="107"/>
      <c r="F359" s="107"/>
      <c r="G359" s="113"/>
      <c r="H359" s="113"/>
      <c r="I359" s="113"/>
      <c r="J359" s="113"/>
      <c r="K359" s="113"/>
      <c r="L359" s="107"/>
      <c r="M359" s="107"/>
      <c r="N359" s="113"/>
      <c r="O359" s="113"/>
      <c r="P359" s="113"/>
      <c r="Q359" s="113"/>
      <c r="R359" s="107"/>
      <c r="S359" s="107"/>
      <c r="T359" s="113"/>
      <c r="U359" s="23"/>
      <c r="V359" s="23"/>
      <c r="W359" s="21"/>
      <c r="X359" s="21"/>
      <c r="Y359" s="21"/>
      <c r="Z359" s="21"/>
      <c r="AA359" s="21"/>
    </row>
    <row r="360" spans="1:27" ht="14.25" customHeight="1">
      <c r="A360" s="104" t="s">
        <v>409</v>
      </c>
      <c r="B360" s="114" t="s">
        <v>287</v>
      </c>
      <c r="C360" s="118">
        <f>AVERAGE(A362:C365)</f>
        <v>322.5</v>
      </c>
      <c r="D360" s="107"/>
      <c r="E360" s="104" t="s">
        <v>409</v>
      </c>
      <c r="F360" s="114" t="s">
        <v>287</v>
      </c>
      <c r="G360" s="118">
        <f>AVERAGE(E362:F365)</f>
        <v>376</v>
      </c>
      <c r="H360" s="113"/>
      <c r="I360" s="104" t="s">
        <v>409</v>
      </c>
      <c r="J360" s="114" t="s">
        <v>287</v>
      </c>
      <c r="K360" s="118">
        <f>AVERAGE(I362:K365)</f>
        <v>210</v>
      </c>
      <c r="L360" s="113"/>
      <c r="M360" s="104" t="s">
        <v>409</v>
      </c>
      <c r="N360" s="114" t="s">
        <v>287</v>
      </c>
      <c r="O360" s="118">
        <f>AVERAGE(M362:O364)</f>
        <v>218.33333333333334</v>
      </c>
      <c r="P360" s="113"/>
      <c r="Q360" s="113"/>
      <c r="R360" s="107"/>
      <c r="S360" s="107"/>
      <c r="T360" s="113"/>
      <c r="U360" s="23"/>
      <c r="V360" s="23"/>
      <c r="W360" s="21"/>
      <c r="X360" s="21"/>
      <c r="Y360" s="21"/>
      <c r="Z360" s="21"/>
      <c r="AA360" s="21"/>
    </row>
    <row r="361" spans="1:27" ht="14.25" customHeight="1">
      <c r="A361" s="114" t="s">
        <v>288</v>
      </c>
      <c r="B361" s="126" t="s">
        <v>388</v>
      </c>
      <c r="C361" s="114"/>
      <c r="D361" s="107"/>
      <c r="E361" s="114" t="s">
        <v>288</v>
      </c>
      <c r="F361" s="309" t="s">
        <v>118</v>
      </c>
      <c r="G361" s="309"/>
      <c r="H361" s="113"/>
      <c r="I361" s="114" t="s">
        <v>288</v>
      </c>
      <c r="J361" s="126" t="s">
        <v>119</v>
      </c>
      <c r="K361" s="114"/>
      <c r="L361" s="113"/>
      <c r="M361" s="114" t="s">
        <v>288</v>
      </c>
      <c r="N361" s="307" t="s">
        <v>380</v>
      </c>
      <c r="O361" s="308"/>
      <c r="P361" s="113"/>
      <c r="Q361" s="113"/>
      <c r="R361" s="107"/>
      <c r="S361" s="107"/>
      <c r="T361" s="113"/>
      <c r="U361" s="23"/>
      <c r="V361" s="23"/>
      <c r="W361" s="21"/>
      <c r="X361" s="21"/>
      <c r="Y361" s="21"/>
      <c r="Z361" s="21"/>
      <c r="AA361" s="21"/>
    </row>
    <row r="362" spans="1:27" ht="14.25" customHeight="1">
      <c r="A362" s="114">
        <v>730</v>
      </c>
      <c r="B362" s="114">
        <v>350</v>
      </c>
      <c r="C362" s="114">
        <v>320</v>
      </c>
      <c r="D362" s="107"/>
      <c r="E362" s="114">
        <v>480</v>
      </c>
      <c r="F362" s="114"/>
      <c r="G362" s="114"/>
      <c r="H362" s="107"/>
      <c r="I362" s="114">
        <v>340</v>
      </c>
      <c r="J362" s="114"/>
      <c r="K362" s="114"/>
      <c r="L362" s="107"/>
      <c r="M362" s="114">
        <v>160</v>
      </c>
      <c r="N362" s="114">
        <v>280</v>
      </c>
      <c r="O362" s="114"/>
      <c r="P362" s="113"/>
      <c r="Q362" s="113"/>
      <c r="R362" s="107"/>
      <c r="S362" s="107"/>
      <c r="T362" s="107"/>
      <c r="U362" s="23"/>
      <c r="V362" s="23"/>
      <c r="W362" s="21"/>
      <c r="X362" s="21"/>
      <c r="Y362" s="21"/>
      <c r="Z362" s="21"/>
      <c r="AA362" s="21"/>
    </row>
    <row r="363" spans="1:27" ht="14.25" customHeight="1">
      <c r="A363" s="114">
        <v>185</v>
      </c>
      <c r="B363" s="114">
        <v>140</v>
      </c>
      <c r="C363" s="114">
        <v>125</v>
      </c>
      <c r="D363" s="107"/>
      <c r="E363" s="114">
        <v>480</v>
      </c>
      <c r="F363" s="114"/>
      <c r="G363" s="114"/>
      <c r="H363" s="107"/>
      <c r="I363" s="114">
        <v>230</v>
      </c>
      <c r="J363" s="114"/>
      <c r="K363" s="114"/>
      <c r="L363" s="107"/>
      <c r="M363" s="114">
        <v>200</v>
      </c>
      <c r="N363" s="114">
        <v>130</v>
      </c>
      <c r="O363" s="114"/>
      <c r="P363" s="113"/>
      <c r="Q363" s="113"/>
      <c r="R363" s="107"/>
      <c r="S363" s="107"/>
      <c r="T363" s="107"/>
      <c r="U363" s="23"/>
      <c r="V363" s="23"/>
      <c r="W363" s="21"/>
      <c r="X363" s="21"/>
      <c r="Y363" s="21"/>
      <c r="Z363" s="21"/>
      <c r="AA363" s="21"/>
    </row>
    <row r="364" spans="1:27" ht="14.25" customHeight="1">
      <c r="A364" s="108">
        <v>520</v>
      </c>
      <c r="B364" s="108">
        <v>280</v>
      </c>
      <c r="C364" s="108">
        <v>290</v>
      </c>
      <c r="D364" s="107"/>
      <c r="E364" s="127">
        <v>260</v>
      </c>
      <c r="F364" s="108"/>
      <c r="G364" s="108"/>
      <c r="H364" s="107"/>
      <c r="I364" s="108">
        <v>200</v>
      </c>
      <c r="J364" s="108"/>
      <c r="K364" s="108"/>
      <c r="L364" s="107"/>
      <c r="M364" s="108">
        <v>110</v>
      </c>
      <c r="N364" s="108">
        <v>430</v>
      </c>
      <c r="O364" s="108"/>
      <c r="P364" s="107"/>
      <c r="Q364" s="113"/>
      <c r="R364" s="107"/>
      <c r="S364" s="107"/>
      <c r="T364" s="107"/>
      <c r="U364" s="21"/>
      <c r="V364" s="21"/>
      <c r="W364" s="21"/>
      <c r="X364" s="21"/>
      <c r="Y364" s="21"/>
      <c r="Z364" s="21"/>
      <c r="AA364" s="21"/>
    </row>
    <row r="365" spans="1:27" ht="14.25" customHeight="1">
      <c r="A365" s="114">
        <v>330</v>
      </c>
      <c r="B365" s="114">
        <v>350</v>
      </c>
      <c r="C365" s="114">
        <v>250</v>
      </c>
      <c r="D365" s="107"/>
      <c r="E365" s="108">
        <v>400</v>
      </c>
      <c r="F365" s="108">
        <v>260</v>
      </c>
      <c r="G365" s="108"/>
      <c r="H365" s="107"/>
      <c r="I365" s="108">
        <v>220</v>
      </c>
      <c r="J365" s="108">
        <v>60</v>
      </c>
      <c r="K365" s="108"/>
      <c r="L365" s="107"/>
      <c r="M365" s="107"/>
      <c r="N365" s="107"/>
      <c r="O365" s="107"/>
      <c r="P365" s="107"/>
      <c r="Q365" s="107"/>
      <c r="R365" s="107"/>
      <c r="S365" s="107"/>
      <c r="T365" s="107"/>
      <c r="U365" s="21"/>
      <c r="V365" s="21"/>
      <c r="W365" s="21"/>
      <c r="X365" s="21"/>
      <c r="Y365" s="21"/>
      <c r="Z365" s="21"/>
      <c r="AA365" s="21"/>
    </row>
    <row r="366" spans="1:27" ht="14.25" customHeight="1">
      <c r="A366" s="107"/>
      <c r="B366" s="107"/>
      <c r="C366" s="107"/>
      <c r="D366" s="107"/>
      <c r="E366" s="107"/>
      <c r="F366" s="107"/>
      <c r="G366" s="107"/>
      <c r="H366" s="107"/>
      <c r="I366" s="107"/>
      <c r="J366" s="107"/>
      <c r="K366" s="107"/>
      <c r="L366" s="107"/>
      <c r="M366" s="107"/>
      <c r="N366" s="110"/>
      <c r="O366" s="113"/>
      <c r="P366" s="113"/>
      <c r="Q366" s="107"/>
      <c r="R366" s="107"/>
      <c r="S366" s="107"/>
      <c r="T366" s="107"/>
      <c r="U366" s="21"/>
      <c r="V366" s="21"/>
      <c r="W366" s="21"/>
      <c r="X366" s="21"/>
      <c r="Y366" s="21"/>
      <c r="Z366" s="21"/>
      <c r="AA366" s="21"/>
    </row>
    <row r="367" spans="1:27" ht="14.25" customHeight="1">
      <c r="A367" s="104" t="s">
        <v>409</v>
      </c>
      <c r="B367" s="114" t="s">
        <v>287</v>
      </c>
      <c r="C367" s="118">
        <f>AVERAGE(A369:C371)</f>
        <v>188.33333333333334</v>
      </c>
      <c r="D367" s="113"/>
      <c r="E367" s="104" t="s">
        <v>409</v>
      </c>
      <c r="F367" s="114" t="s">
        <v>287</v>
      </c>
      <c r="G367" s="118">
        <f>AVERAGE(E369:G370)</f>
        <v>420</v>
      </c>
      <c r="H367" s="110"/>
      <c r="I367" s="104" t="s">
        <v>409</v>
      </c>
      <c r="J367" s="114" t="s">
        <v>287</v>
      </c>
      <c r="K367" s="114">
        <f>AVERAGE(I369:N370)</f>
        <v>105</v>
      </c>
      <c r="L367" s="108"/>
      <c r="M367" s="108"/>
      <c r="N367" s="114"/>
      <c r="O367" s="110"/>
      <c r="P367" s="110"/>
      <c r="Q367" s="113"/>
      <c r="R367" s="107"/>
      <c r="S367" s="107"/>
      <c r="T367" s="110"/>
      <c r="U367" s="23"/>
      <c r="V367" s="23"/>
      <c r="W367" s="21"/>
      <c r="X367" s="21"/>
      <c r="Y367" s="21"/>
      <c r="Z367" s="21"/>
      <c r="AA367" s="21"/>
    </row>
    <row r="368" spans="1:27" ht="14.25" customHeight="1">
      <c r="A368" s="114" t="s">
        <v>288</v>
      </c>
      <c r="B368" s="126" t="s">
        <v>418</v>
      </c>
      <c r="C368" s="114"/>
      <c r="D368" s="113"/>
      <c r="E368" s="114" t="s">
        <v>288</v>
      </c>
      <c r="F368" s="307" t="s">
        <v>381</v>
      </c>
      <c r="G368" s="308"/>
      <c r="H368" s="110"/>
      <c r="I368" s="114" t="s">
        <v>288</v>
      </c>
      <c r="J368" s="114" t="s">
        <v>419</v>
      </c>
      <c r="K368" s="114"/>
      <c r="L368" s="108"/>
      <c r="M368" s="108"/>
      <c r="N368" s="114"/>
      <c r="O368" s="113"/>
      <c r="P368" s="113"/>
      <c r="Q368" s="113"/>
      <c r="R368" s="107"/>
      <c r="S368" s="107"/>
      <c r="T368" s="110"/>
      <c r="U368" s="23"/>
      <c r="V368" s="23"/>
      <c r="W368" s="21"/>
      <c r="X368" s="21"/>
      <c r="Y368" s="21"/>
      <c r="Z368" s="21"/>
      <c r="AA368" s="21"/>
    </row>
    <row r="369" spans="1:27" ht="14.25" customHeight="1">
      <c r="A369" s="114">
        <v>200</v>
      </c>
      <c r="B369" s="114">
        <v>80</v>
      </c>
      <c r="C369" s="114"/>
      <c r="D369" s="107"/>
      <c r="E369" s="114">
        <v>420</v>
      </c>
      <c r="F369" s="114"/>
      <c r="G369" s="114"/>
      <c r="H369" s="113"/>
      <c r="I369" s="114">
        <v>160</v>
      </c>
      <c r="J369" s="114"/>
      <c r="K369" s="114"/>
      <c r="L369" s="108"/>
      <c r="M369" s="108"/>
      <c r="N369" s="108"/>
      <c r="O369" s="107"/>
      <c r="P369" s="107"/>
      <c r="Q369" s="113"/>
      <c r="R369" s="107"/>
      <c r="S369" s="107"/>
      <c r="T369" s="113"/>
      <c r="U369" s="23"/>
      <c r="V369" s="23"/>
      <c r="W369" s="21"/>
      <c r="X369" s="21"/>
      <c r="Y369" s="21"/>
      <c r="Z369" s="21"/>
      <c r="AA369" s="21"/>
    </row>
    <row r="370" spans="1:27" ht="14.25" customHeight="1">
      <c r="A370" s="108">
        <v>110</v>
      </c>
      <c r="B370" s="108">
        <v>260</v>
      </c>
      <c r="C370" s="108"/>
      <c r="D370" s="107"/>
      <c r="E370" s="108"/>
      <c r="F370" s="108"/>
      <c r="G370" s="108"/>
      <c r="H370" s="107"/>
      <c r="I370" s="108">
        <v>50</v>
      </c>
      <c r="J370" s="108"/>
      <c r="K370" s="108"/>
      <c r="L370" s="108"/>
      <c r="M370" s="108"/>
      <c r="N370" s="108"/>
      <c r="O370" s="107"/>
      <c r="P370" s="107"/>
      <c r="Q370" s="107"/>
      <c r="R370" s="107"/>
      <c r="S370" s="107"/>
      <c r="T370" s="113"/>
      <c r="U370" s="23"/>
      <c r="V370" s="23"/>
      <c r="W370" s="21"/>
      <c r="X370" s="21"/>
      <c r="Y370" s="21"/>
      <c r="Z370" s="21"/>
      <c r="AA370" s="21"/>
    </row>
    <row r="371" spans="1:27" ht="14.25" customHeight="1">
      <c r="A371" s="108">
        <v>350</v>
      </c>
      <c r="B371" s="108">
        <v>130</v>
      </c>
      <c r="C371" s="108"/>
      <c r="D371" s="107"/>
      <c r="E371" s="107"/>
      <c r="F371" s="107"/>
      <c r="G371" s="107"/>
      <c r="H371" s="107"/>
      <c r="I371" s="107"/>
      <c r="J371" s="107"/>
      <c r="K371" s="107"/>
      <c r="L371" s="107"/>
      <c r="M371" s="107"/>
      <c r="N371" s="107"/>
      <c r="O371" s="107"/>
      <c r="P371" s="107"/>
      <c r="Q371" s="107"/>
      <c r="R371" s="107"/>
      <c r="S371" s="107"/>
      <c r="T371" s="113"/>
      <c r="U371" s="21"/>
      <c r="V371" s="21"/>
      <c r="W371" s="21"/>
      <c r="X371" s="21"/>
      <c r="Y371" s="21"/>
      <c r="Z371" s="21"/>
      <c r="AA371" s="21"/>
    </row>
    <row r="372" spans="1:27" ht="14.25" customHeight="1">
      <c r="A372" s="107"/>
      <c r="B372" s="107"/>
      <c r="C372" s="107"/>
      <c r="D372" s="107"/>
      <c r="E372" s="107"/>
      <c r="F372" s="107"/>
      <c r="G372" s="107"/>
      <c r="H372" s="107"/>
      <c r="I372" s="107"/>
      <c r="J372" s="107"/>
      <c r="K372" s="107"/>
      <c r="L372" s="107"/>
      <c r="M372" s="107"/>
      <c r="N372" s="107"/>
      <c r="O372" s="107"/>
      <c r="P372" s="107"/>
      <c r="Q372" s="107"/>
      <c r="R372" s="107"/>
      <c r="S372" s="107"/>
      <c r="T372" s="107"/>
      <c r="U372" s="21"/>
      <c r="V372" s="21"/>
      <c r="W372" s="21"/>
      <c r="X372" s="21"/>
      <c r="Y372" s="21"/>
      <c r="Z372" s="21"/>
      <c r="AA372" s="21"/>
    </row>
    <row r="373" spans="1:27" ht="14.25" customHeight="1">
      <c r="A373" s="104" t="s">
        <v>409</v>
      </c>
      <c r="B373" s="114" t="s">
        <v>287</v>
      </c>
      <c r="C373" s="118">
        <f>AVERAGE(A375:C377)</f>
        <v>437.5</v>
      </c>
      <c r="D373" s="107"/>
      <c r="E373" s="104" t="s">
        <v>409</v>
      </c>
      <c r="F373" s="114" t="s">
        <v>287</v>
      </c>
      <c r="G373" s="118">
        <f>AVERAGE(E375:F377)</f>
        <v>188.33333333333334</v>
      </c>
      <c r="H373" s="107"/>
      <c r="I373" s="104" t="s">
        <v>409</v>
      </c>
      <c r="J373" s="114" t="s">
        <v>287</v>
      </c>
      <c r="K373" s="118">
        <f>AVERAGE(I375:J377)</f>
        <v>420</v>
      </c>
      <c r="L373" s="107"/>
      <c r="M373" s="104" t="s">
        <v>409</v>
      </c>
      <c r="N373" s="114" t="s">
        <v>287</v>
      </c>
      <c r="O373" s="118">
        <f>AVERAGE(M375:N377)</f>
        <v>435</v>
      </c>
      <c r="P373" s="113"/>
      <c r="Q373" s="107"/>
      <c r="R373" s="107"/>
      <c r="S373" s="107"/>
      <c r="T373" s="107"/>
      <c r="U373" s="21"/>
      <c r="V373" s="21"/>
      <c r="W373" s="21"/>
      <c r="X373" s="21"/>
      <c r="Y373" s="21"/>
      <c r="Z373" s="21"/>
      <c r="AA373" s="21"/>
    </row>
    <row r="374" spans="1:27" ht="14.25" customHeight="1">
      <c r="A374" s="114" t="s">
        <v>288</v>
      </c>
      <c r="B374" s="126" t="s">
        <v>392</v>
      </c>
      <c r="C374" s="114"/>
      <c r="D374" s="113"/>
      <c r="E374" s="114" t="s">
        <v>288</v>
      </c>
      <c r="F374" s="126" t="s">
        <v>420</v>
      </c>
      <c r="G374" s="114"/>
      <c r="H374" s="110"/>
      <c r="I374" s="114" t="s">
        <v>288</v>
      </c>
      <c r="J374" s="126" t="s">
        <v>277</v>
      </c>
      <c r="K374" s="114"/>
      <c r="L374" s="107"/>
      <c r="M374" s="114" t="s">
        <v>288</v>
      </c>
      <c r="N374" s="303" t="s">
        <v>421</v>
      </c>
      <c r="O374" s="304"/>
      <c r="P374" s="110"/>
      <c r="Q374" s="113"/>
      <c r="R374" s="107"/>
      <c r="S374" s="107"/>
      <c r="T374" s="107"/>
      <c r="U374" s="21"/>
      <c r="V374" s="21"/>
      <c r="W374" s="22"/>
      <c r="X374" s="23"/>
      <c r="Y374" s="23"/>
      <c r="Z374" s="21"/>
      <c r="AA374" s="21"/>
    </row>
    <row r="375" spans="1:27" ht="14.25" customHeight="1">
      <c r="A375" s="114">
        <v>400</v>
      </c>
      <c r="B375" s="114">
        <v>510</v>
      </c>
      <c r="C375" s="114"/>
      <c r="D375" s="113"/>
      <c r="E375" s="114">
        <v>200</v>
      </c>
      <c r="F375" s="114">
        <v>80</v>
      </c>
      <c r="G375" s="114"/>
      <c r="H375" s="110"/>
      <c r="I375" s="114">
        <v>420</v>
      </c>
      <c r="J375" s="114"/>
      <c r="K375" s="114"/>
      <c r="L375" s="107"/>
      <c r="M375" s="114">
        <v>400</v>
      </c>
      <c r="N375" s="114"/>
      <c r="O375" s="114"/>
      <c r="P375" s="113"/>
      <c r="Q375" s="113"/>
      <c r="R375" s="107"/>
      <c r="S375" s="107"/>
      <c r="T375" s="107"/>
      <c r="U375" s="21"/>
      <c r="V375" s="21"/>
      <c r="W375" s="22"/>
      <c r="X375" s="22"/>
      <c r="Y375" s="22"/>
      <c r="Z375" s="21"/>
      <c r="AA375" s="21"/>
    </row>
    <row r="376" spans="1:27" ht="14.25" customHeight="1">
      <c r="A376" s="108">
        <v>420</v>
      </c>
      <c r="B376" s="108"/>
      <c r="C376" s="108"/>
      <c r="D376" s="113"/>
      <c r="E376" s="108">
        <v>110</v>
      </c>
      <c r="F376" s="108">
        <v>260</v>
      </c>
      <c r="G376" s="108"/>
      <c r="H376" s="113"/>
      <c r="I376" s="108"/>
      <c r="J376" s="108"/>
      <c r="K376" s="108"/>
      <c r="L376" s="107"/>
      <c r="M376" s="108">
        <v>480</v>
      </c>
      <c r="N376" s="108"/>
      <c r="O376" s="108"/>
      <c r="P376" s="113"/>
      <c r="Q376" s="113"/>
      <c r="R376" s="107"/>
      <c r="S376" s="107"/>
      <c r="T376" s="107"/>
      <c r="U376" s="21"/>
      <c r="V376" s="21"/>
      <c r="W376" s="23"/>
      <c r="X376" s="23"/>
      <c r="Y376" s="23"/>
      <c r="Z376" s="21"/>
      <c r="AA376" s="21"/>
    </row>
    <row r="377" spans="1:27" ht="14.25" customHeight="1">
      <c r="A377" s="108">
        <v>420</v>
      </c>
      <c r="B377" s="108"/>
      <c r="C377" s="108"/>
      <c r="D377" s="113"/>
      <c r="E377" s="108">
        <v>350</v>
      </c>
      <c r="F377" s="108">
        <v>130</v>
      </c>
      <c r="G377" s="108"/>
      <c r="H377" s="113"/>
      <c r="I377" s="108"/>
      <c r="J377" s="108"/>
      <c r="K377" s="108"/>
      <c r="L377" s="107"/>
      <c r="M377" s="108">
        <v>400</v>
      </c>
      <c r="N377" s="108">
        <v>460</v>
      </c>
      <c r="O377" s="108"/>
      <c r="P377" s="113"/>
      <c r="Q377" s="113"/>
      <c r="R377" s="107"/>
      <c r="S377" s="107"/>
      <c r="T377" s="107"/>
      <c r="U377" s="21"/>
      <c r="V377" s="21"/>
      <c r="W377" s="23"/>
      <c r="X377" s="23"/>
      <c r="Y377" s="23"/>
      <c r="Z377" s="21"/>
      <c r="AA377" s="21"/>
    </row>
    <row r="378" spans="1:27" ht="14.25" customHeight="1">
      <c r="A378" s="113"/>
      <c r="B378" s="113"/>
      <c r="C378" s="113"/>
      <c r="D378" s="113"/>
      <c r="E378" s="107"/>
      <c r="F378" s="107"/>
      <c r="G378" s="113"/>
      <c r="H378" s="113"/>
      <c r="I378" s="113"/>
      <c r="J378" s="113"/>
      <c r="K378" s="113"/>
      <c r="L378" s="107"/>
      <c r="M378" s="107"/>
      <c r="N378" s="107"/>
      <c r="O378" s="107"/>
      <c r="P378" s="107"/>
      <c r="Q378" s="113"/>
      <c r="R378" s="107"/>
      <c r="S378" s="107"/>
      <c r="T378" s="107"/>
      <c r="U378" s="21"/>
      <c r="V378" s="21"/>
      <c r="W378" s="23"/>
      <c r="X378" s="23"/>
      <c r="Y378" s="21"/>
      <c r="Z378" s="21"/>
      <c r="AA378" s="21"/>
    </row>
    <row r="379" spans="1:27" ht="14.25" customHeight="1">
      <c r="A379" s="104" t="s">
        <v>409</v>
      </c>
      <c r="B379" s="114" t="s">
        <v>287</v>
      </c>
      <c r="C379" s="118">
        <f>AVERAGE(A381:C383)</f>
        <v>450</v>
      </c>
      <c r="D379" s="113"/>
      <c r="E379" s="104" t="s">
        <v>409</v>
      </c>
      <c r="F379" s="114" t="s">
        <v>287</v>
      </c>
      <c r="G379" s="118">
        <f>AVERAGE(E381:G383)</f>
        <v>311.66666666666669</v>
      </c>
      <c r="H379" s="113"/>
      <c r="I379" s="104" t="s">
        <v>409</v>
      </c>
      <c r="J379" s="114" t="s">
        <v>287</v>
      </c>
      <c r="K379" s="118">
        <f>AVERAGE(I381:M383)</f>
        <v>220</v>
      </c>
      <c r="L379" s="108"/>
      <c r="M379" s="108"/>
      <c r="N379" s="107"/>
      <c r="O379" s="107"/>
      <c r="P379" s="107"/>
      <c r="Q379" s="107"/>
      <c r="R379" s="107"/>
      <c r="S379" s="107"/>
      <c r="T379" s="107"/>
      <c r="U379" s="21"/>
      <c r="V379" s="21"/>
      <c r="W379" s="21"/>
      <c r="X379" s="21"/>
      <c r="Y379" s="21"/>
      <c r="Z379" s="21"/>
      <c r="AA379" s="21"/>
    </row>
    <row r="380" spans="1:27" ht="14.25" customHeight="1">
      <c r="A380" s="114" t="s">
        <v>288</v>
      </c>
      <c r="B380" s="303" t="s">
        <v>422</v>
      </c>
      <c r="C380" s="304"/>
      <c r="D380" s="107"/>
      <c r="E380" s="114" t="s">
        <v>288</v>
      </c>
      <c r="F380" s="303" t="s">
        <v>423</v>
      </c>
      <c r="G380" s="304"/>
      <c r="H380" s="113"/>
      <c r="I380" s="114" t="s">
        <v>288</v>
      </c>
      <c r="J380" s="305" t="s">
        <v>424</v>
      </c>
      <c r="K380" s="305"/>
      <c r="L380" s="108"/>
      <c r="M380" s="108"/>
      <c r="N380" s="107"/>
      <c r="O380" s="107"/>
      <c r="P380" s="107"/>
      <c r="Q380" s="107"/>
      <c r="R380" s="107"/>
      <c r="S380" s="107"/>
      <c r="T380" s="107"/>
      <c r="U380" s="21"/>
      <c r="V380" s="21"/>
      <c r="W380" s="21"/>
      <c r="X380" s="21"/>
      <c r="Y380" s="21"/>
      <c r="Z380" s="21"/>
      <c r="AA380" s="21"/>
    </row>
    <row r="381" spans="1:27" ht="14.25" customHeight="1">
      <c r="A381" s="114">
        <v>380</v>
      </c>
      <c r="B381" s="114">
        <v>500</v>
      </c>
      <c r="C381" s="114">
        <v>330</v>
      </c>
      <c r="D381" s="107"/>
      <c r="E381" s="114">
        <v>310</v>
      </c>
      <c r="F381" s="114">
        <v>175</v>
      </c>
      <c r="G381" s="114">
        <v>410</v>
      </c>
      <c r="H381" s="113"/>
      <c r="I381" s="114">
        <v>260</v>
      </c>
      <c r="J381" s="114">
        <v>210</v>
      </c>
      <c r="K381" s="114"/>
      <c r="L381" s="108"/>
      <c r="M381" s="108"/>
      <c r="N381" s="107"/>
      <c r="O381" s="107"/>
      <c r="P381" s="107"/>
      <c r="Q381" s="107"/>
      <c r="R381" s="107"/>
      <c r="S381" s="107"/>
      <c r="T381" s="107"/>
      <c r="U381" s="21"/>
      <c r="V381" s="21"/>
      <c r="W381" s="21"/>
      <c r="X381" s="21"/>
      <c r="Y381" s="21"/>
      <c r="Z381" s="21"/>
      <c r="AA381" s="21"/>
    </row>
    <row r="382" spans="1:27" ht="14.25" customHeight="1">
      <c r="A382" s="114"/>
      <c r="B382" s="114"/>
      <c r="C382" s="114"/>
      <c r="D382" s="107"/>
      <c r="E382" s="114">
        <v>320</v>
      </c>
      <c r="F382" s="114">
        <v>390</v>
      </c>
      <c r="G382" s="114">
        <v>260</v>
      </c>
      <c r="H382" s="113"/>
      <c r="I382" s="114">
        <v>160</v>
      </c>
      <c r="J382" s="114"/>
      <c r="K382" s="114"/>
      <c r="L382" s="108"/>
      <c r="M382" s="108"/>
      <c r="N382" s="107"/>
      <c r="O382" s="107"/>
      <c r="P382" s="107"/>
      <c r="Q382" s="107"/>
      <c r="R382" s="107"/>
      <c r="S382" s="107"/>
      <c r="T382" s="107"/>
      <c r="U382" s="21"/>
      <c r="V382" s="21"/>
      <c r="W382" s="21"/>
      <c r="X382" s="21"/>
      <c r="Y382" s="21"/>
      <c r="Z382" s="21"/>
      <c r="AA382" s="21"/>
    </row>
    <row r="383" spans="1:27" ht="14.25" customHeight="1">
      <c r="A383" s="114">
        <v>550</v>
      </c>
      <c r="B383" s="114">
        <v>560</v>
      </c>
      <c r="C383" s="114">
        <v>380</v>
      </c>
      <c r="D383" s="107"/>
      <c r="E383" s="114">
        <v>270</v>
      </c>
      <c r="F383" s="114">
        <v>140</v>
      </c>
      <c r="G383" s="114">
        <v>530</v>
      </c>
      <c r="H383" s="107"/>
      <c r="I383" s="108">
        <v>250</v>
      </c>
      <c r="J383" s="108"/>
      <c r="K383" s="108"/>
      <c r="L383" s="108"/>
      <c r="M383" s="108"/>
      <c r="N383" s="107"/>
      <c r="O383" s="107"/>
      <c r="P383" s="107"/>
      <c r="Q383" s="107"/>
      <c r="R383" s="107"/>
      <c r="S383" s="107"/>
      <c r="T383" s="107"/>
      <c r="U383" s="21"/>
      <c r="V383" s="21"/>
      <c r="W383" s="21"/>
      <c r="X383" s="21"/>
      <c r="Y383" s="21"/>
      <c r="Z383" s="21"/>
      <c r="AA383" s="21"/>
    </row>
    <row r="384" spans="1:27" ht="14.25" customHeight="1">
      <c r="A384" s="107"/>
      <c r="B384" s="107"/>
      <c r="C384" s="107"/>
      <c r="D384" s="107"/>
      <c r="E384" s="107"/>
      <c r="F384" s="107"/>
      <c r="G384" s="107"/>
      <c r="H384" s="107"/>
      <c r="I384" s="107"/>
      <c r="J384" s="107"/>
      <c r="K384" s="107"/>
      <c r="L384" s="107"/>
      <c r="M384" s="107"/>
      <c r="N384" s="110"/>
      <c r="O384" s="113"/>
      <c r="P384" s="113"/>
      <c r="Q384" s="107"/>
      <c r="R384" s="107"/>
      <c r="S384" s="107"/>
      <c r="T384" s="107"/>
      <c r="U384" s="23"/>
      <c r="V384" s="21"/>
      <c r="W384" s="21"/>
      <c r="X384" s="21"/>
      <c r="Y384" s="22"/>
      <c r="Z384" s="23"/>
      <c r="AA384" s="23"/>
    </row>
    <row r="385" spans="1:31" ht="14.25" customHeight="1">
      <c r="A385" s="104" t="s">
        <v>409</v>
      </c>
      <c r="B385" s="114" t="s">
        <v>287</v>
      </c>
      <c r="C385" s="118">
        <f>AVERAGE(A387:C389)</f>
        <v>435</v>
      </c>
      <c r="D385" s="107"/>
      <c r="E385" s="104" t="s">
        <v>409</v>
      </c>
      <c r="F385" s="114" t="s">
        <v>287</v>
      </c>
      <c r="G385" s="118">
        <f>AVERAGE(E387:G389)</f>
        <v>382.77777777777777</v>
      </c>
      <c r="H385" s="107"/>
      <c r="I385" s="104" t="s">
        <v>409</v>
      </c>
      <c r="J385" s="114" t="s">
        <v>287</v>
      </c>
      <c r="K385" s="118">
        <f>AVERAGE(I387:J389)</f>
        <v>317.5</v>
      </c>
      <c r="L385" s="107"/>
      <c r="M385" s="104" t="s">
        <v>409</v>
      </c>
      <c r="N385" s="114" t="s">
        <v>287</v>
      </c>
      <c r="O385" s="118">
        <f>AVERAGE(M387:N387)</f>
        <v>335</v>
      </c>
      <c r="P385" s="110"/>
      <c r="Q385" s="104"/>
      <c r="R385" s="114"/>
      <c r="S385" s="118"/>
      <c r="T385" s="110"/>
      <c r="U385" s="23"/>
      <c r="V385" s="21"/>
      <c r="W385" s="21"/>
      <c r="X385" s="21"/>
      <c r="Y385" s="22"/>
      <c r="Z385" s="22"/>
      <c r="AA385" s="22"/>
    </row>
    <row r="386" spans="1:31" ht="14.25" customHeight="1">
      <c r="A386" s="114" t="s">
        <v>288</v>
      </c>
      <c r="B386" s="126" t="s">
        <v>425</v>
      </c>
      <c r="C386" s="114"/>
      <c r="D386" s="113"/>
      <c r="E386" s="114" t="s">
        <v>288</v>
      </c>
      <c r="F386" s="126" t="s">
        <v>426</v>
      </c>
      <c r="G386" s="114"/>
      <c r="H386" s="110"/>
      <c r="I386" s="114" t="s">
        <v>288</v>
      </c>
      <c r="J386" s="126" t="s">
        <v>427</v>
      </c>
      <c r="K386" s="114"/>
      <c r="L386" s="107"/>
      <c r="M386" s="114" t="s">
        <v>288</v>
      </c>
      <c r="N386" s="126" t="s">
        <v>428</v>
      </c>
      <c r="O386" s="114"/>
      <c r="P386" s="113"/>
      <c r="Q386" s="114"/>
      <c r="R386" s="126"/>
      <c r="S386" s="114"/>
      <c r="T386" s="110"/>
      <c r="U386" s="23"/>
      <c r="V386" s="21"/>
      <c r="W386" s="21"/>
      <c r="X386" s="21"/>
      <c r="Y386" s="23"/>
      <c r="Z386" s="23"/>
      <c r="AA386" s="21"/>
    </row>
    <row r="387" spans="1:31" ht="14.25" customHeight="1">
      <c r="A387" s="114">
        <v>320</v>
      </c>
      <c r="B387" s="114">
        <v>400</v>
      </c>
      <c r="C387" s="114">
        <v>480</v>
      </c>
      <c r="D387" s="113"/>
      <c r="E387" s="114">
        <v>460</v>
      </c>
      <c r="F387" s="114">
        <v>450</v>
      </c>
      <c r="G387" s="114">
        <v>185</v>
      </c>
      <c r="H387" s="110"/>
      <c r="I387" s="114">
        <v>300</v>
      </c>
      <c r="J387" s="114"/>
      <c r="K387" s="114"/>
      <c r="L387" s="107"/>
      <c r="M387" s="114">
        <v>340</v>
      </c>
      <c r="N387" s="114">
        <v>330</v>
      </c>
      <c r="O387" s="114">
        <v>300</v>
      </c>
      <c r="P387" s="113"/>
      <c r="Q387" s="114"/>
      <c r="R387" s="114"/>
      <c r="S387" s="114"/>
      <c r="T387" s="113"/>
      <c r="U387" s="21"/>
      <c r="V387" s="21"/>
      <c r="W387" s="21"/>
      <c r="X387" s="21"/>
      <c r="Y387" s="23"/>
      <c r="Z387" s="23"/>
      <c r="AA387" s="21"/>
    </row>
    <row r="388" spans="1:31" ht="14.25" customHeight="1">
      <c r="A388" s="108">
        <v>350</v>
      </c>
      <c r="B388" s="108">
        <v>450</v>
      </c>
      <c r="C388" s="108">
        <v>450</v>
      </c>
      <c r="D388" s="113"/>
      <c r="E388" s="108">
        <v>400</v>
      </c>
      <c r="F388" s="108">
        <v>400</v>
      </c>
      <c r="G388" s="108">
        <v>300</v>
      </c>
      <c r="H388" s="113"/>
      <c r="I388" s="108">
        <v>300</v>
      </c>
      <c r="J388" s="108"/>
      <c r="K388" s="108"/>
      <c r="L388" s="107"/>
      <c r="M388" s="107"/>
      <c r="N388" s="113"/>
      <c r="O388" s="113"/>
      <c r="P388" s="107"/>
      <c r="Q388" s="114"/>
      <c r="R388" s="108"/>
      <c r="S388" s="108"/>
      <c r="T388" s="113"/>
      <c r="U388" s="21"/>
      <c r="V388" s="21"/>
      <c r="W388" s="21"/>
      <c r="X388" s="21"/>
      <c r="Y388" s="21"/>
      <c r="Z388" s="21"/>
      <c r="AA388" s="21"/>
    </row>
    <row r="389" spans="1:31" ht="14.25" customHeight="1">
      <c r="A389" s="108">
        <v>600</v>
      </c>
      <c r="B389" s="108">
        <v>430</v>
      </c>
      <c r="C389" s="108"/>
      <c r="D389" s="113"/>
      <c r="E389" s="108">
        <v>310</v>
      </c>
      <c r="F389" s="108">
        <v>500</v>
      </c>
      <c r="G389" s="108">
        <v>440</v>
      </c>
      <c r="H389" s="113"/>
      <c r="I389" s="108">
        <v>340</v>
      </c>
      <c r="J389" s="108">
        <v>330</v>
      </c>
      <c r="K389" s="108"/>
      <c r="L389" s="107"/>
      <c r="M389" s="107"/>
      <c r="N389" s="113"/>
      <c r="O389" s="113"/>
      <c r="P389" s="107"/>
      <c r="Q389" s="108"/>
      <c r="R389" s="108"/>
      <c r="S389" s="108"/>
      <c r="T389" s="107"/>
      <c r="U389" s="21"/>
      <c r="V389" s="21"/>
      <c r="W389" s="21"/>
      <c r="X389" s="21"/>
      <c r="Y389" s="21"/>
      <c r="Z389" s="21"/>
      <c r="AA389" s="21"/>
    </row>
    <row r="390" spans="1:31" ht="14.25" customHeight="1">
      <c r="A390" s="23"/>
      <c r="B390" s="23"/>
      <c r="C390" s="23"/>
      <c r="D390" s="23"/>
      <c r="E390" s="23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3"/>
      <c r="Q390" s="23"/>
      <c r="R390" s="23"/>
      <c r="S390" s="23"/>
      <c r="T390" s="21"/>
      <c r="U390" s="21"/>
      <c r="V390" s="21"/>
      <c r="W390" s="21"/>
      <c r="X390" s="21"/>
      <c r="Y390" s="21"/>
      <c r="Z390" s="21"/>
      <c r="AA390" s="21"/>
    </row>
    <row r="391" spans="1:31" ht="14.25" customHeight="1">
      <c r="A391" s="297" t="s">
        <v>487</v>
      </c>
      <c r="B391" s="298"/>
      <c r="C391" s="150">
        <v>6</v>
      </c>
      <c r="D391" s="299" t="s">
        <v>1</v>
      </c>
      <c r="E391" s="298"/>
      <c r="F391" s="306" t="s">
        <v>429</v>
      </c>
      <c r="G391" s="209"/>
      <c r="H391" s="209"/>
      <c r="I391" s="298"/>
      <c r="J391" s="301" t="s">
        <v>488</v>
      </c>
      <c r="K391" s="298"/>
      <c r="L391" s="151" t="s">
        <v>203</v>
      </c>
      <c r="M391" s="302" t="s">
        <v>298</v>
      </c>
      <c r="N391" s="298"/>
      <c r="O391" s="152">
        <f>AVERAGE(A392:O396)</f>
        <v>322.5</v>
      </c>
      <c r="Q391" s="297" t="s">
        <v>487</v>
      </c>
      <c r="R391" s="298"/>
      <c r="S391" s="150">
        <v>6</v>
      </c>
      <c r="T391" s="299" t="s">
        <v>1</v>
      </c>
      <c r="U391" s="298"/>
      <c r="V391" s="300" t="s">
        <v>431</v>
      </c>
      <c r="W391" s="209"/>
      <c r="X391" s="209"/>
      <c r="Y391" s="298"/>
      <c r="Z391" s="301" t="s">
        <v>488</v>
      </c>
      <c r="AA391" s="298"/>
      <c r="AB391" s="151" t="s">
        <v>155</v>
      </c>
      <c r="AC391" s="302" t="s">
        <v>298</v>
      </c>
      <c r="AD391" s="298"/>
      <c r="AE391" s="152">
        <f>AVERAGE(Q392:AE396)</f>
        <v>461.66666666666669</v>
      </c>
    </row>
    <row r="392" spans="1:31" ht="14.25" customHeight="1">
      <c r="A392" s="153">
        <v>340</v>
      </c>
      <c r="B392" s="153">
        <v>290</v>
      </c>
      <c r="C392" s="153"/>
      <c r="D392" s="153"/>
      <c r="E392" s="153"/>
      <c r="F392" s="153"/>
      <c r="G392" s="153"/>
      <c r="H392" s="153"/>
      <c r="I392" s="153"/>
      <c r="J392" s="153"/>
      <c r="K392" s="153"/>
      <c r="L392" s="153"/>
      <c r="M392" s="153"/>
      <c r="N392" s="153"/>
      <c r="O392" s="153"/>
      <c r="Q392" s="153">
        <v>400</v>
      </c>
      <c r="R392" s="153">
        <v>240</v>
      </c>
      <c r="S392" s="153"/>
      <c r="T392" s="153"/>
      <c r="U392" s="153"/>
      <c r="V392" s="153"/>
      <c r="W392" s="153"/>
      <c r="X392" s="153"/>
      <c r="Y392" s="153"/>
      <c r="Z392" s="153"/>
      <c r="AA392" s="153"/>
      <c r="AB392" s="153"/>
      <c r="AC392" s="153"/>
      <c r="AD392" s="153"/>
      <c r="AE392" s="153"/>
    </row>
    <row r="393" spans="1:31" ht="14.25" customHeight="1">
      <c r="A393" s="153">
        <v>320</v>
      </c>
      <c r="B393" s="153">
        <v>340</v>
      </c>
      <c r="C393" s="153"/>
      <c r="D393" s="153"/>
      <c r="E393" s="153"/>
      <c r="F393" s="153"/>
      <c r="G393" s="153"/>
      <c r="H393" s="153"/>
      <c r="I393" s="153"/>
      <c r="J393" s="153"/>
      <c r="K393" s="153"/>
      <c r="L393" s="153"/>
      <c r="M393" s="153"/>
      <c r="N393" s="153"/>
      <c r="O393" s="153"/>
      <c r="Q393" s="153">
        <v>580</v>
      </c>
      <c r="R393" s="153">
        <v>330</v>
      </c>
      <c r="S393" s="153">
        <v>560</v>
      </c>
      <c r="T393" s="153">
        <v>650</v>
      </c>
      <c r="U393" s="153"/>
      <c r="V393" s="153"/>
      <c r="W393" s="153"/>
      <c r="X393" s="153"/>
      <c r="Y393" s="153"/>
      <c r="Z393" s="153"/>
      <c r="AA393" s="153"/>
      <c r="AB393" s="153"/>
      <c r="AC393" s="153"/>
      <c r="AD393" s="153"/>
      <c r="AE393" s="153"/>
    </row>
    <row r="394" spans="1:31" ht="14.25" customHeight="1">
      <c r="A394" s="153"/>
      <c r="B394" s="153"/>
      <c r="C394" s="153"/>
      <c r="D394" s="153"/>
      <c r="E394" s="153"/>
      <c r="F394" s="153"/>
      <c r="G394" s="153"/>
      <c r="H394" s="153"/>
      <c r="I394" s="153"/>
      <c r="J394" s="153"/>
      <c r="K394" s="153"/>
      <c r="L394" s="153"/>
      <c r="M394" s="153"/>
      <c r="N394" s="153"/>
      <c r="O394" s="153"/>
      <c r="Q394" s="153"/>
      <c r="R394" s="153"/>
      <c r="S394" s="153">
        <v>290</v>
      </c>
      <c r="T394" s="153">
        <v>480</v>
      </c>
      <c r="U394" s="153">
        <v>450</v>
      </c>
      <c r="V394" s="153"/>
      <c r="W394" s="153"/>
      <c r="X394" s="153"/>
      <c r="Y394" s="153"/>
      <c r="Z394" s="153"/>
      <c r="AA394" s="153"/>
      <c r="AB394" s="153"/>
      <c r="AC394" s="153"/>
      <c r="AD394" s="153"/>
      <c r="AE394" s="153"/>
    </row>
    <row r="395" spans="1:31" ht="14.25" customHeight="1">
      <c r="A395" s="153"/>
      <c r="B395" s="153"/>
      <c r="C395" s="153"/>
      <c r="D395" s="153"/>
      <c r="E395" s="153"/>
      <c r="F395" s="153"/>
      <c r="G395" s="153"/>
      <c r="H395" s="153"/>
      <c r="I395" s="153"/>
      <c r="J395" s="153"/>
      <c r="K395" s="153"/>
      <c r="L395" s="153"/>
      <c r="M395" s="153"/>
      <c r="N395" s="153"/>
      <c r="O395" s="153"/>
      <c r="Q395" s="153"/>
      <c r="R395" s="153"/>
      <c r="S395" s="153">
        <v>300</v>
      </c>
      <c r="T395" s="153">
        <v>860</v>
      </c>
      <c r="U395" s="153">
        <v>400</v>
      </c>
      <c r="V395" s="153"/>
      <c r="W395" s="153"/>
      <c r="X395" s="153"/>
      <c r="Y395" s="153"/>
      <c r="Z395" s="153"/>
      <c r="AA395" s="153"/>
      <c r="AB395" s="153"/>
      <c r="AC395" s="153"/>
      <c r="AD395" s="153"/>
      <c r="AE395" s="153"/>
    </row>
    <row r="396" spans="1:31" ht="14.25" customHeight="1">
      <c r="A396" s="153"/>
      <c r="B396" s="153"/>
      <c r="C396" s="153"/>
      <c r="D396" s="153"/>
      <c r="E396" s="153"/>
      <c r="F396" s="153"/>
      <c r="G396" s="153"/>
      <c r="H396" s="153"/>
      <c r="I396" s="153"/>
      <c r="J396" s="153"/>
      <c r="K396" s="153"/>
      <c r="L396" s="153"/>
      <c r="M396" s="153"/>
      <c r="N396" s="153"/>
      <c r="O396" s="153"/>
      <c r="Q396" s="153"/>
      <c r="R396" s="153"/>
      <c r="S396" s="153"/>
      <c r="T396" s="153"/>
      <c r="U396" s="153"/>
      <c r="V396" s="153"/>
      <c r="W396" s="153"/>
      <c r="X396" s="153"/>
      <c r="Y396" s="153"/>
      <c r="Z396" s="153"/>
      <c r="AA396" s="153"/>
      <c r="AB396" s="153"/>
      <c r="AC396" s="153"/>
      <c r="AD396" s="153"/>
      <c r="AE396" s="153"/>
    </row>
    <row r="397" spans="1:31" ht="14.25" customHeight="1"/>
    <row r="398" spans="1:31" ht="14.25" customHeight="1">
      <c r="A398" s="297" t="s">
        <v>487</v>
      </c>
      <c r="B398" s="298"/>
      <c r="C398" s="150">
        <v>6</v>
      </c>
      <c r="D398" s="299" t="s">
        <v>1</v>
      </c>
      <c r="E398" s="298"/>
      <c r="F398" s="300" t="s">
        <v>433</v>
      </c>
      <c r="G398" s="209"/>
      <c r="H398" s="209"/>
      <c r="I398" s="298"/>
      <c r="J398" s="301" t="s">
        <v>488</v>
      </c>
      <c r="K398" s="298"/>
      <c r="L398" s="151" t="s">
        <v>203</v>
      </c>
      <c r="M398" s="302" t="s">
        <v>298</v>
      </c>
      <c r="N398" s="298"/>
      <c r="O398" s="152">
        <f>AVERAGE(A399:O403)</f>
        <v>20</v>
      </c>
      <c r="Q398" s="297" t="s">
        <v>487</v>
      </c>
      <c r="R398" s="298"/>
      <c r="S398" s="150">
        <v>6</v>
      </c>
      <c r="T398" s="299" t="s">
        <v>1</v>
      </c>
      <c r="U398" s="298"/>
      <c r="V398" s="300" t="s">
        <v>489</v>
      </c>
      <c r="W398" s="209"/>
      <c r="X398" s="209"/>
      <c r="Y398" s="298"/>
      <c r="Z398" s="301" t="s">
        <v>488</v>
      </c>
      <c r="AA398" s="298"/>
      <c r="AB398" s="151" t="s">
        <v>155</v>
      </c>
      <c r="AC398" s="302" t="s">
        <v>298</v>
      </c>
      <c r="AD398" s="298"/>
      <c r="AE398" s="152">
        <f>AVERAGE(Q399:AE403)</f>
        <v>353.63636363636363</v>
      </c>
    </row>
    <row r="399" spans="1:31" ht="14.25" customHeight="1">
      <c r="A399" s="153">
        <v>20</v>
      </c>
      <c r="B399" s="153"/>
      <c r="C399" s="153"/>
      <c r="D399" s="153"/>
      <c r="E399" s="153"/>
      <c r="F399" s="153"/>
      <c r="G399" s="153"/>
      <c r="H399" s="153"/>
      <c r="I399" s="153"/>
      <c r="J399" s="153"/>
      <c r="K399" s="153"/>
      <c r="L399" s="153"/>
      <c r="M399" s="153"/>
      <c r="N399" s="153"/>
      <c r="O399" s="153"/>
      <c r="Q399" s="153">
        <v>400</v>
      </c>
      <c r="R399" s="153">
        <v>460</v>
      </c>
      <c r="S399" s="153">
        <v>380</v>
      </c>
      <c r="T399" s="153">
        <v>350</v>
      </c>
      <c r="U399" s="153"/>
      <c r="V399" s="153"/>
      <c r="W399" s="153"/>
      <c r="X399" s="153"/>
      <c r="Y399" s="153"/>
      <c r="Z399" s="153"/>
      <c r="AA399" s="153"/>
      <c r="AB399" s="153"/>
      <c r="AC399" s="153"/>
      <c r="AD399" s="153"/>
      <c r="AE399" s="153"/>
    </row>
    <row r="400" spans="1:31" ht="14.25" customHeight="1">
      <c r="A400" s="153"/>
      <c r="B400" s="153"/>
      <c r="C400" s="153"/>
      <c r="D400" s="153"/>
      <c r="E400" s="153"/>
      <c r="F400" s="153"/>
      <c r="G400" s="153"/>
      <c r="H400" s="153"/>
      <c r="I400" s="153"/>
      <c r="J400" s="153"/>
      <c r="K400" s="153"/>
      <c r="L400" s="153"/>
      <c r="M400" s="153"/>
      <c r="N400" s="153"/>
      <c r="O400" s="153"/>
      <c r="Q400" s="153"/>
      <c r="R400" s="153"/>
      <c r="S400" s="153"/>
      <c r="T400" s="153"/>
      <c r="U400" s="153">
        <v>100</v>
      </c>
      <c r="V400" s="153">
        <v>10</v>
      </c>
      <c r="W400" s="153"/>
      <c r="X400" s="153"/>
      <c r="Y400" s="153"/>
      <c r="Z400" s="153"/>
      <c r="AA400" s="153"/>
      <c r="AB400" s="153"/>
      <c r="AC400" s="153"/>
      <c r="AD400" s="153"/>
      <c r="AE400" s="153"/>
    </row>
    <row r="401" spans="1:31" ht="14.25" customHeight="1">
      <c r="A401" s="153"/>
      <c r="B401" s="153"/>
      <c r="C401" s="153"/>
      <c r="D401" s="153"/>
      <c r="E401" s="153"/>
      <c r="F401" s="153"/>
      <c r="G401" s="153"/>
      <c r="H401" s="153"/>
      <c r="I401" s="153"/>
      <c r="J401" s="153"/>
      <c r="K401" s="153"/>
      <c r="L401" s="153"/>
      <c r="M401" s="153"/>
      <c r="N401" s="153"/>
      <c r="O401" s="153"/>
      <c r="Q401" s="153">
        <v>530</v>
      </c>
      <c r="R401" s="153">
        <v>510</v>
      </c>
      <c r="S401" s="153">
        <v>500</v>
      </c>
      <c r="T401" s="153">
        <v>350</v>
      </c>
      <c r="U401" s="153"/>
      <c r="V401" s="153"/>
      <c r="W401" s="153"/>
      <c r="X401" s="153"/>
      <c r="Y401" s="153"/>
      <c r="Z401" s="153"/>
      <c r="AA401" s="153"/>
      <c r="AB401" s="153"/>
      <c r="AC401" s="153"/>
      <c r="AD401" s="153"/>
      <c r="AE401" s="153"/>
    </row>
    <row r="402" spans="1:31" ht="14.25" customHeight="1">
      <c r="A402" s="153"/>
      <c r="B402" s="153"/>
      <c r="C402" s="153"/>
      <c r="D402" s="153"/>
      <c r="E402" s="153"/>
      <c r="F402" s="153"/>
      <c r="G402" s="153"/>
      <c r="H402" s="153"/>
      <c r="I402" s="153"/>
      <c r="J402" s="153"/>
      <c r="K402" s="153"/>
      <c r="L402" s="153"/>
      <c r="M402" s="153"/>
      <c r="N402" s="153"/>
      <c r="O402" s="153"/>
      <c r="Q402" s="153">
        <v>300</v>
      </c>
      <c r="R402" s="153"/>
      <c r="S402" s="153"/>
      <c r="T402" s="153"/>
      <c r="U402" s="153"/>
      <c r="V402" s="153"/>
      <c r="W402" s="153"/>
      <c r="X402" s="153"/>
      <c r="Y402" s="153"/>
      <c r="Z402" s="153"/>
      <c r="AA402" s="153"/>
      <c r="AB402" s="153"/>
      <c r="AC402" s="153"/>
      <c r="AD402" s="153"/>
      <c r="AE402" s="153"/>
    </row>
    <row r="403" spans="1:31" ht="14.25" customHeight="1">
      <c r="A403" s="153"/>
      <c r="B403" s="153"/>
      <c r="C403" s="153"/>
      <c r="D403" s="153"/>
      <c r="E403" s="153"/>
      <c r="F403" s="153"/>
      <c r="G403" s="153"/>
      <c r="H403" s="153"/>
      <c r="I403" s="153"/>
      <c r="J403" s="153"/>
      <c r="K403" s="153"/>
      <c r="L403" s="153"/>
      <c r="M403" s="153"/>
      <c r="N403" s="153"/>
      <c r="O403" s="153"/>
      <c r="Q403" s="153"/>
      <c r="R403" s="153"/>
      <c r="S403" s="153"/>
      <c r="T403" s="153"/>
      <c r="U403" s="153"/>
      <c r="V403" s="153"/>
      <c r="W403" s="153"/>
      <c r="X403" s="153"/>
      <c r="Y403" s="153"/>
      <c r="Z403" s="153"/>
      <c r="AA403" s="153"/>
      <c r="AB403" s="153"/>
      <c r="AC403" s="153"/>
      <c r="AD403" s="153"/>
      <c r="AE403" s="153"/>
    </row>
    <row r="404" spans="1:31" ht="14.25" customHeight="1">
      <c r="A404" s="153"/>
      <c r="B404" s="153"/>
      <c r="C404" s="153"/>
      <c r="D404" s="153"/>
      <c r="E404" s="154"/>
      <c r="F404" s="153"/>
      <c r="G404" s="153"/>
      <c r="H404" s="153"/>
      <c r="I404" s="153"/>
      <c r="J404" s="153"/>
      <c r="K404" s="153"/>
      <c r="L404" s="153"/>
      <c r="M404" s="153"/>
      <c r="N404" s="153"/>
      <c r="O404" s="153"/>
      <c r="Q404" s="153"/>
      <c r="R404" s="153"/>
      <c r="S404" s="153"/>
      <c r="T404" s="153"/>
      <c r="U404" s="154"/>
      <c r="V404" s="153"/>
      <c r="W404" s="153"/>
      <c r="X404" s="153"/>
      <c r="Y404" s="153"/>
      <c r="Z404" s="153"/>
      <c r="AA404" s="153"/>
      <c r="AB404" s="153"/>
      <c r="AC404" s="153"/>
      <c r="AD404" s="153"/>
      <c r="AE404" s="153"/>
    </row>
    <row r="405" spans="1:31" ht="14.25" customHeight="1"/>
    <row r="406" spans="1:31" ht="14.25" customHeight="1">
      <c r="A406" s="297" t="s">
        <v>487</v>
      </c>
      <c r="B406" s="298"/>
      <c r="C406" s="150">
        <v>6</v>
      </c>
      <c r="D406" s="299" t="s">
        <v>1</v>
      </c>
      <c r="E406" s="298"/>
      <c r="F406" s="300" t="s">
        <v>433</v>
      </c>
      <c r="G406" s="209"/>
      <c r="H406" s="209"/>
      <c r="I406" s="298"/>
      <c r="J406" s="301" t="s">
        <v>488</v>
      </c>
      <c r="K406" s="298"/>
      <c r="L406" s="151" t="s">
        <v>203</v>
      </c>
      <c r="M406" s="302" t="s">
        <v>298</v>
      </c>
      <c r="N406" s="298"/>
      <c r="O406" s="152">
        <f>AVERAGE(A407:O411)</f>
        <v>200</v>
      </c>
      <c r="Q406" s="297" t="s">
        <v>487</v>
      </c>
      <c r="R406" s="298"/>
      <c r="S406" s="150">
        <v>6</v>
      </c>
      <c r="T406" s="299" t="s">
        <v>1</v>
      </c>
      <c r="U406" s="298"/>
      <c r="V406" s="300" t="s">
        <v>439</v>
      </c>
      <c r="W406" s="209"/>
      <c r="X406" s="209"/>
      <c r="Y406" s="298"/>
      <c r="Z406" s="301" t="s">
        <v>488</v>
      </c>
      <c r="AA406" s="298"/>
      <c r="AB406" s="151" t="s">
        <v>203</v>
      </c>
      <c r="AC406" s="302" t="s">
        <v>298</v>
      </c>
      <c r="AD406" s="298"/>
      <c r="AE406" s="152">
        <f>AVERAGE(Q407:AE411)</f>
        <v>493.33333333333331</v>
      </c>
    </row>
    <row r="407" spans="1:31" ht="14.25" customHeight="1">
      <c r="A407" s="153">
        <v>200</v>
      </c>
      <c r="B407" s="153"/>
      <c r="C407" s="153"/>
      <c r="D407" s="153"/>
      <c r="E407" s="153"/>
      <c r="F407" s="153"/>
      <c r="G407" s="153"/>
      <c r="H407" s="153"/>
      <c r="I407" s="153"/>
      <c r="J407" s="153"/>
      <c r="K407" s="153"/>
      <c r="L407" s="153"/>
      <c r="M407" s="153"/>
      <c r="N407" s="153"/>
      <c r="O407" s="153"/>
      <c r="Q407" s="153">
        <v>620</v>
      </c>
      <c r="R407" s="153">
        <v>520</v>
      </c>
      <c r="S407" s="153">
        <v>550</v>
      </c>
      <c r="T407" s="153"/>
      <c r="U407" s="153"/>
      <c r="V407" s="153"/>
      <c r="W407" s="153"/>
      <c r="X407" s="153"/>
      <c r="Y407" s="153"/>
      <c r="Z407" s="153"/>
      <c r="AA407" s="153"/>
      <c r="AB407" s="153"/>
      <c r="AC407" s="153"/>
      <c r="AD407" s="153"/>
      <c r="AE407" s="153"/>
    </row>
    <row r="408" spans="1:31" ht="14.25" customHeight="1">
      <c r="A408" s="153"/>
      <c r="B408" s="153"/>
      <c r="C408" s="153"/>
      <c r="D408" s="153"/>
      <c r="E408" s="153"/>
      <c r="F408" s="153"/>
      <c r="G408" s="153"/>
      <c r="H408" s="153"/>
      <c r="I408" s="153"/>
      <c r="J408" s="153"/>
      <c r="K408" s="153"/>
      <c r="L408" s="153"/>
      <c r="M408" s="153"/>
      <c r="N408" s="153"/>
      <c r="O408" s="153"/>
      <c r="Q408" s="153">
        <v>400</v>
      </c>
      <c r="R408" s="153">
        <v>420</v>
      </c>
      <c r="S408" s="153">
        <v>450</v>
      </c>
      <c r="T408" s="153"/>
      <c r="U408" s="153"/>
      <c r="V408" s="153"/>
      <c r="W408" s="153"/>
      <c r="X408" s="153"/>
      <c r="Y408" s="153"/>
      <c r="Z408" s="153"/>
      <c r="AA408" s="153"/>
      <c r="AB408" s="153"/>
      <c r="AC408" s="153"/>
      <c r="AD408" s="153"/>
      <c r="AE408" s="153"/>
    </row>
    <row r="409" spans="1:31" ht="14.25" customHeight="1">
      <c r="A409" s="153"/>
      <c r="B409" s="153"/>
      <c r="C409" s="153"/>
      <c r="D409" s="153"/>
      <c r="E409" s="153"/>
      <c r="F409" s="153"/>
      <c r="G409" s="153"/>
      <c r="H409" s="153"/>
      <c r="I409" s="153"/>
      <c r="J409" s="153"/>
      <c r="K409" s="153"/>
      <c r="L409" s="153"/>
      <c r="M409" s="153"/>
      <c r="N409" s="153"/>
      <c r="O409" s="153"/>
      <c r="Q409" s="153"/>
      <c r="R409" s="153"/>
      <c r="S409" s="153"/>
      <c r="T409" s="153"/>
      <c r="U409" s="153"/>
      <c r="V409" s="153"/>
      <c r="W409" s="153"/>
      <c r="X409" s="153"/>
      <c r="Y409" s="153"/>
      <c r="Z409" s="153"/>
      <c r="AA409" s="153"/>
      <c r="AB409" s="153"/>
      <c r="AC409" s="153"/>
      <c r="AD409" s="153"/>
      <c r="AE409" s="153"/>
    </row>
    <row r="410" spans="1:31" ht="14.25" customHeight="1">
      <c r="A410" s="153"/>
      <c r="B410" s="153"/>
      <c r="C410" s="153"/>
      <c r="D410" s="153"/>
      <c r="E410" s="153"/>
      <c r="F410" s="153"/>
      <c r="G410" s="153"/>
      <c r="H410" s="153"/>
      <c r="I410" s="153"/>
      <c r="J410" s="153"/>
      <c r="K410" s="153"/>
      <c r="L410" s="153"/>
      <c r="M410" s="153"/>
      <c r="N410" s="153"/>
      <c r="O410" s="153"/>
      <c r="Q410" s="153"/>
      <c r="R410" s="153"/>
      <c r="S410" s="153"/>
      <c r="T410" s="153"/>
      <c r="U410" s="153"/>
      <c r="V410" s="153"/>
      <c r="W410" s="153"/>
      <c r="X410" s="153"/>
      <c r="Y410" s="153"/>
      <c r="Z410" s="153"/>
      <c r="AA410" s="153"/>
      <c r="AB410" s="153"/>
      <c r="AC410" s="153"/>
      <c r="AD410" s="153"/>
      <c r="AE410" s="153"/>
    </row>
    <row r="411" spans="1:31" ht="14.25" customHeight="1">
      <c r="A411" s="153"/>
      <c r="B411" s="153"/>
      <c r="C411" s="153"/>
      <c r="D411" s="153"/>
      <c r="E411" s="153"/>
      <c r="F411" s="153"/>
      <c r="G411" s="153"/>
      <c r="H411" s="153"/>
      <c r="I411" s="153"/>
      <c r="J411" s="153"/>
      <c r="K411" s="153"/>
      <c r="L411" s="153"/>
      <c r="M411" s="153"/>
      <c r="N411" s="153"/>
      <c r="O411" s="153"/>
      <c r="Q411" s="153"/>
      <c r="R411" s="153"/>
      <c r="S411" s="153"/>
      <c r="T411" s="153"/>
      <c r="U411" s="153"/>
      <c r="V411" s="153"/>
      <c r="W411" s="153"/>
      <c r="X411" s="153"/>
      <c r="Y411" s="153"/>
      <c r="Z411" s="153"/>
      <c r="AA411" s="153"/>
      <c r="AB411" s="153"/>
      <c r="AC411" s="153"/>
      <c r="AD411" s="153"/>
      <c r="AE411" s="153"/>
    </row>
    <row r="412" spans="1:31" ht="14.25" customHeight="1"/>
    <row r="413" spans="1:31" ht="14.25" customHeight="1">
      <c r="A413" s="297" t="s">
        <v>487</v>
      </c>
      <c r="B413" s="298"/>
      <c r="C413" s="150">
        <v>6</v>
      </c>
      <c r="D413" s="299" t="s">
        <v>1</v>
      </c>
      <c r="E413" s="298"/>
      <c r="F413" s="300" t="s">
        <v>442</v>
      </c>
      <c r="G413" s="209"/>
      <c r="H413" s="209"/>
      <c r="I413" s="298"/>
      <c r="J413" s="301" t="s">
        <v>488</v>
      </c>
      <c r="K413" s="298"/>
      <c r="L413" s="151" t="s">
        <v>155</v>
      </c>
      <c r="M413" s="302" t="s">
        <v>298</v>
      </c>
      <c r="N413" s="298"/>
      <c r="O413" s="152">
        <f>AVERAGE(A414:O416)</f>
        <v>350</v>
      </c>
      <c r="Q413" s="297" t="s">
        <v>487</v>
      </c>
      <c r="R413" s="298"/>
      <c r="S413" s="150">
        <v>6</v>
      </c>
      <c r="T413" s="299" t="s">
        <v>1</v>
      </c>
      <c r="U413" s="298"/>
      <c r="V413" s="300" t="s">
        <v>445</v>
      </c>
      <c r="W413" s="209"/>
      <c r="X413" s="209"/>
      <c r="Y413" s="298"/>
      <c r="Z413" s="301" t="s">
        <v>488</v>
      </c>
      <c r="AA413" s="298"/>
      <c r="AB413" s="151" t="s">
        <v>155</v>
      </c>
      <c r="AC413" s="302" t="s">
        <v>298</v>
      </c>
      <c r="AD413" s="298"/>
      <c r="AE413" s="152">
        <f>AVERAGE(Q414:AE416)</f>
        <v>616.66666666666663</v>
      </c>
    </row>
    <row r="414" spans="1:31" ht="14.25" customHeight="1">
      <c r="A414" s="153">
        <v>290</v>
      </c>
      <c r="B414" s="153">
        <v>550</v>
      </c>
      <c r="C414" s="153">
        <v>260</v>
      </c>
      <c r="D414" s="153"/>
      <c r="E414" s="153"/>
      <c r="F414" s="153"/>
      <c r="G414" s="153"/>
      <c r="H414" s="153"/>
      <c r="I414" s="153"/>
      <c r="J414" s="153"/>
      <c r="K414" s="153"/>
      <c r="L414" s="153"/>
      <c r="M414" s="153"/>
      <c r="N414" s="153"/>
      <c r="O414" s="153"/>
      <c r="Q414" s="153">
        <v>380</v>
      </c>
      <c r="R414" s="153">
        <v>600</v>
      </c>
      <c r="S414" s="153">
        <v>800</v>
      </c>
      <c r="T414" s="153"/>
      <c r="U414" s="153"/>
      <c r="V414" s="153"/>
      <c r="W414" s="153"/>
      <c r="X414" s="153"/>
      <c r="Y414" s="153"/>
      <c r="Z414" s="153"/>
      <c r="AA414" s="153"/>
      <c r="AB414" s="153"/>
      <c r="AC414" s="153"/>
      <c r="AD414" s="153"/>
      <c r="AE414" s="153"/>
    </row>
    <row r="415" spans="1:31" ht="14.25" customHeight="1">
      <c r="A415" s="153">
        <v>120</v>
      </c>
      <c r="B415" s="153">
        <v>330</v>
      </c>
      <c r="C415" s="153">
        <v>550</v>
      </c>
      <c r="D415" s="153"/>
      <c r="E415" s="153"/>
      <c r="F415" s="153"/>
      <c r="G415" s="153"/>
      <c r="H415" s="153"/>
      <c r="I415" s="153"/>
      <c r="J415" s="153"/>
      <c r="K415" s="153"/>
      <c r="L415" s="153"/>
      <c r="M415" s="153"/>
      <c r="N415" s="153"/>
      <c r="O415" s="153"/>
      <c r="Q415" s="153">
        <v>400</v>
      </c>
      <c r="R415" s="153">
        <v>520</v>
      </c>
      <c r="S415" s="153">
        <v>1000</v>
      </c>
      <c r="T415" s="153"/>
      <c r="U415" s="153"/>
      <c r="V415" s="153"/>
      <c r="W415" s="153"/>
      <c r="X415" s="153"/>
      <c r="Y415" s="153"/>
      <c r="Z415" s="153"/>
      <c r="AA415" s="153"/>
      <c r="AB415" s="153"/>
      <c r="AC415" s="153"/>
      <c r="AD415" s="153"/>
      <c r="AE415" s="153"/>
    </row>
    <row r="416" spans="1:31" ht="14.25" customHeight="1">
      <c r="A416" s="153"/>
      <c r="B416" s="153"/>
      <c r="C416" s="153"/>
      <c r="D416" s="153"/>
      <c r="E416" s="153"/>
      <c r="F416" s="153"/>
      <c r="G416" s="153"/>
      <c r="H416" s="153"/>
      <c r="I416" s="153"/>
      <c r="J416" s="153"/>
      <c r="K416" s="153"/>
      <c r="L416" s="153"/>
      <c r="M416" s="153"/>
      <c r="N416" s="153"/>
      <c r="O416" s="153"/>
      <c r="Q416" s="153"/>
      <c r="R416" s="153"/>
      <c r="S416" s="153"/>
      <c r="T416" s="153"/>
      <c r="U416" s="153"/>
      <c r="V416" s="153"/>
      <c r="W416" s="153"/>
      <c r="X416" s="153"/>
      <c r="Y416" s="153"/>
      <c r="Z416" s="153"/>
      <c r="AA416" s="153"/>
      <c r="AB416" s="153"/>
      <c r="AC416" s="153"/>
      <c r="AD416" s="153"/>
      <c r="AE416" s="153"/>
    </row>
    <row r="417" spans="1:31" ht="14.25" customHeight="1">
      <c r="A417" s="153"/>
      <c r="B417" s="153"/>
      <c r="C417" s="153"/>
      <c r="D417" s="153"/>
      <c r="E417" s="153"/>
      <c r="F417" s="153"/>
      <c r="G417" s="153"/>
      <c r="H417" s="153"/>
      <c r="I417" s="153"/>
      <c r="J417" s="153"/>
      <c r="K417" s="153"/>
      <c r="L417" s="153"/>
      <c r="M417" s="153"/>
      <c r="N417" s="153"/>
      <c r="O417" s="153"/>
      <c r="Q417" s="153"/>
      <c r="R417" s="153"/>
      <c r="S417" s="153"/>
      <c r="T417" s="153"/>
      <c r="U417" s="153"/>
      <c r="V417" s="153"/>
      <c r="W417" s="153"/>
      <c r="X417" s="153"/>
      <c r="Y417" s="153"/>
      <c r="Z417" s="153"/>
      <c r="AA417" s="153"/>
      <c r="AB417" s="153"/>
      <c r="AC417" s="153"/>
      <c r="AD417" s="153"/>
      <c r="AE417" s="153"/>
    </row>
    <row r="418" spans="1:31" ht="14.25" customHeight="1"/>
    <row r="419" spans="1:31" ht="14.25" customHeight="1">
      <c r="A419" s="297" t="s">
        <v>487</v>
      </c>
      <c r="B419" s="298"/>
      <c r="C419" s="150">
        <v>6</v>
      </c>
      <c r="D419" s="299" t="s">
        <v>1</v>
      </c>
      <c r="E419" s="298"/>
      <c r="F419" s="300" t="s">
        <v>490</v>
      </c>
      <c r="G419" s="209"/>
      <c r="H419" s="209"/>
      <c r="I419" s="298"/>
      <c r="J419" s="301" t="s">
        <v>488</v>
      </c>
      <c r="K419" s="298"/>
      <c r="L419" s="151" t="s">
        <v>203</v>
      </c>
      <c r="M419" s="302" t="s">
        <v>298</v>
      </c>
      <c r="N419" s="298"/>
      <c r="O419" s="152">
        <f>AVERAGE(A420:O423)</f>
        <v>537.5</v>
      </c>
      <c r="Q419" s="297" t="s">
        <v>487</v>
      </c>
      <c r="R419" s="298"/>
      <c r="S419" s="150">
        <v>6</v>
      </c>
      <c r="T419" s="299" t="s">
        <v>1</v>
      </c>
      <c r="U419" s="298"/>
      <c r="V419" s="300" t="s">
        <v>491</v>
      </c>
      <c r="W419" s="209"/>
      <c r="X419" s="209"/>
      <c r="Y419" s="298"/>
      <c r="Z419" s="301" t="s">
        <v>488</v>
      </c>
      <c r="AA419" s="298"/>
      <c r="AB419" s="151" t="s">
        <v>155</v>
      </c>
      <c r="AC419" s="302" t="s">
        <v>298</v>
      </c>
      <c r="AD419" s="298"/>
      <c r="AE419" s="152">
        <f>AVERAGE(Q420:AE425)</f>
        <v>510.5263157894737</v>
      </c>
    </row>
    <row r="420" spans="1:31" ht="14.25" customHeight="1">
      <c r="A420" s="153">
        <v>530</v>
      </c>
      <c r="B420" s="153">
        <v>500</v>
      </c>
      <c r="C420" s="153"/>
      <c r="D420" s="153"/>
      <c r="E420" s="153"/>
      <c r="F420" s="153"/>
      <c r="G420" s="153"/>
      <c r="H420" s="153"/>
      <c r="I420" s="153"/>
      <c r="J420" s="153"/>
      <c r="K420" s="153"/>
      <c r="L420" s="153"/>
      <c r="M420" s="153"/>
      <c r="N420" s="153"/>
      <c r="O420" s="153"/>
      <c r="Q420" s="153"/>
      <c r="R420" s="153"/>
      <c r="S420" s="153">
        <v>480</v>
      </c>
      <c r="T420" s="153">
        <v>510</v>
      </c>
      <c r="U420" s="153">
        <v>500</v>
      </c>
      <c r="V420" s="153"/>
      <c r="W420" s="153"/>
      <c r="X420" s="153"/>
      <c r="Y420" s="153"/>
      <c r="Z420" s="153"/>
      <c r="AA420" s="153"/>
      <c r="AB420" s="153"/>
      <c r="AC420" s="153"/>
      <c r="AD420" s="153"/>
      <c r="AE420" s="153"/>
    </row>
    <row r="421" spans="1:31" ht="14.25" customHeight="1">
      <c r="A421" s="153">
        <v>530</v>
      </c>
      <c r="B421" s="153">
        <v>590</v>
      </c>
      <c r="C421" s="153"/>
      <c r="D421" s="153"/>
      <c r="E421" s="153"/>
      <c r="F421" s="153"/>
      <c r="G421" s="153"/>
      <c r="H421" s="153"/>
      <c r="I421" s="153"/>
      <c r="J421" s="153"/>
      <c r="K421" s="153"/>
      <c r="L421" s="153"/>
      <c r="M421" s="153"/>
      <c r="N421" s="153"/>
      <c r="O421" s="153"/>
      <c r="Q421" s="153">
        <v>230</v>
      </c>
      <c r="R421" s="153">
        <v>230</v>
      </c>
      <c r="S421" s="153">
        <v>450</v>
      </c>
      <c r="T421" s="153">
        <v>600</v>
      </c>
      <c r="U421" s="153">
        <v>510</v>
      </c>
      <c r="V421" s="153"/>
      <c r="W421" s="153"/>
      <c r="X421" s="153"/>
      <c r="Y421" s="153"/>
      <c r="Z421" s="153"/>
      <c r="AA421" s="153"/>
      <c r="AB421" s="153"/>
      <c r="AC421" s="153"/>
      <c r="AD421" s="153"/>
      <c r="AE421" s="153"/>
    </row>
    <row r="422" spans="1:31" ht="14.25" customHeight="1">
      <c r="A422" s="153"/>
      <c r="B422" s="153"/>
      <c r="C422" s="153"/>
      <c r="D422" s="153"/>
      <c r="E422" s="153"/>
      <c r="F422" s="153"/>
      <c r="G422" s="153"/>
      <c r="H422" s="153"/>
      <c r="I422" s="153"/>
      <c r="J422" s="153"/>
      <c r="K422" s="153"/>
      <c r="L422" s="153"/>
      <c r="M422" s="153"/>
      <c r="N422" s="153"/>
      <c r="O422" s="153"/>
      <c r="Q422" s="153">
        <v>300</v>
      </c>
      <c r="R422" s="153">
        <v>700</v>
      </c>
      <c r="S422" s="153">
        <v>810</v>
      </c>
      <c r="T422" s="153">
        <v>700</v>
      </c>
      <c r="U422" s="153">
        <v>340</v>
      </c>
      <c r="V422" s="153"/>
      <c r="W422" s="153"/>
      <c r="X422" s="153"/>
      <c r="Y422" s="153"/>
      <c r="Z422" s="153"/>
      <c r="AA422" s="153"/>
      <c r="AB422" s="153"/>
      <c r="AC422" s="153"/>
      <c r="AD422" s="153"/>
      <c r="AE422" s="153"/>
    </row>
    <row r="423" spans="1:31" ht="14.25" customHeight="1">
      <c r="A423" s="153"/>
      <c r="B423" s="153"/>
      <c r="C423" s="153"/>
      <c r="D423" s="153"/>
      <c r="E423" s="153"/>
      <c r="F423" s="153"/>
      <c r="G423" s="153"/>
      <c r="H423" s="153"/>
      <c r="I423" s="153"/>
      <c r="J423" s="153"/>
      <c r="K423" s="153"/>
      <c r="L423" s="153"/>
      <c r="M423" s="153"/>
      <c r="N423" s="153"/>
      <c r="O423" s="153"/>
      <c r="Q423" s="153"/>
      <c r="R423" s="153">
        <v>850</v>
      </c>
      <c r="S423" s="153">
        <v>660</v>
      </c>
      <c r="T423" s="153">
        <v>180</v>
      </c>
      <c r="U423" s="153"/>
      <c r="V423" s="153"/>
      <c r="W423" s="153"/>
      <c r="X423" s="153"/>
      <c r="Y423" s="153"/>
      <c r="Z423" s="153"/>
      <c r="AA423" s="153"/>
      <c r="AB423" s="153"/>
      <c r="AC423" s="153"/>
      <c r="AD423" s="153"/>
      <c r="AE423" s="153"/>
    </row>
    <row r="424" spans="1:31" ht="14.25" customHeight="1">
      <c r="A424" s="153"/>
      <c r="B424" s="153"/>
      <c r="C424" s="153"/>
      <c r="D424" s="153"/>
      <c r="E424" s="153"/>
      <c r="F424" s="153"/>
      <c r="G424" s="153"/>
      <c r="H424" s="153"/>
      <c r="I424" s="153"/>
      <c r="J424" s="153"/>
      <c r="K424" s="153"/>
      <c r="L424" s="153"/>
      <c r="M424" s="153"/>
      <c r="N424" s="153"/>
      <c r="O424" s="153"/>
      <c r="Q424" s="153"/>
      <c r="R424" s="153">
        <v>450</v>
      </c>
      <c r="S424" s="153">
        <v>860</v>
      </c>
      <c r="T424" s="153">
        <v>340</v>
      </c>
      <c r="U424" s="153"/>
      <c r="V424" s="153"/>
      <c r="W424" s="153"/>
      <c r="X424" s="153"/>
      <c r="Y424" s="153"/>
      <c r="Z424" s="153"/>
      <c r="AA424" s="153"/>
      <c r="AB424" s="153"/>
      <c r="AC424" s="153"/>
      <c r="AD424" s="153"/>
      <c r="AE424" s="153"/>
    </row>
    <row r="425" spans="1:31" ht="14.25" customHeight="1">
      <c r="A425" s="153"/>
      <c r="B425" s="153"/>
      <c r="C425" s="153"/>
      <c r="D425" s="153"/>
      <c r="E425" s="154"/>
      <c r="F425" s="153"/>
      <c r="G425" s="153"/>
      <c r="H425" s="153"/>
      <c r="I425" s="153"/>
      <c r="J425" s="153"/>
      <c r="K425" s="153"/>
      <c r="L425" s="153"/>
      <c r="M425" s="153"/>
      <c r="N425" s="153"/>
      <c r="O425" s="153"/>
      <c r="Q425" s="153"/>
      <c r="R425" s="153"/>
      <c r="S425" s="153"/>
      <c r="T425" s="153"/>
      <c r="U425" s="154"/>
      <c r="V425" s="153"/>
      <c r="W425" s="153"/>
      <c r="X425" s="153"/>
      <c r="Y425" s="153"/>
      <c r="Z425" s="153"/>
      <c r="AA425" s="153"/>
      <c r="AB425" s="153"/>
      <c r="AC425" s="153"/>
      <c r="AD425" s="153"/>
      <c r="AE425" s="153"/>
    </row>
    <row r="426" spans="1:31" ht="14.25" customHeight="1"/>
    <row r="427" spans="1:31" ht="14.25" customHeight="1">
      <c r="A427" s="297" t="s">
        <v>487</v>
      </c>
      <c r="B427" s="298"/>
      <c r="C427" s="150">
        <v>6</v>
      </c>
      <c r="D427" s="299" t="s">
        <v>1</v>
      </c>
      <c r="E427" s="298"/>
      <c r="F427" s="300" t="s">
        <v>492</v>
      </c>
      <c r="G427" s="209"/>
      <c r="H427" s="209"/>
      <c r="I427" s="298"/>
      <c r="J427" s="301" t="s">
        <v>488</v>
      </c>
      <c r="K427" s="298"/>
      <c r="L427" s="151" t="s">
        <v>203</v>
      </c>
      <c r="M427" s="302" t="s">
        <v>298</v>
      </c>
      <c r="N427" s="298"/>
      <c r="O427" s="152">
        <f>AVERAGE(A428:O431)</f>
        <v>395</v>
      </c>
      <c r="Q427" s="297" t="s">
        <v>487</v>
      </c>
      <c r="R427" s="298"/>
      <c r="S427" s="150">
        <v>6</v>
      </c>
      <c r="T427" s="299" t="s">
        <v>1</v>
      </c>
      <c r="U427" s="298"/>
      <c r="V427" s="300" t="s">
        <v>433</v>
      </c>
      <c r="W427" s="209"/>
      <c r="X427" s="209"/>
      <c r="Y427" s="298"/>
      <c r="Z427" s="301" t="s">
        <v>488</v>
      </c>
      <c r="AA427" s="298"/>
      <c r="AB427" s="151" t="s">
        <v>203</v>
      </c>
      <c r="AC427" s="302" t="s">
        <v>298</v>
      </c>
      <c r="AD427" s="298"/>
      <c r="AE427" s="152">
        <f>AVERAGE(Q428:AE431)</f>
        <v>230</v>
      </c>
    </row>
    <row r="428" spans="1:31" ht="14.25" customHeight="1">
      <c r="A428" s="153">
        <v>400</v>
      </c>
      <c r="B428" s="153">
        <v>430</v>
      </c>
      <c r="C428" s="153"/>
      <c r="D428" s="153"/>
      <c r="E428" s="153"/>
      <c r="F428" s="153"/>
      <c r="G428" s="153"/>
      <c r="H428" s="153"/>
      <c r="I428" s="153"/>
      <c r="J428" s="153"/>
      <c r="K428" s="153"/>
      <c r="L428" s="153"/>
      <c r="M428" s="153"/>
      <c r="N428" s="153"/>
      <c r="O428" s="153"/>
      <c r="Q428" s="153">
        <v>230</v>
      </c>
      <c r="R428" s="153"/>
      <c r="S428" s="153"/>
      <c r="T428" s="153"/>
      <c r="U428" s="153"/>
      <c r="V428" s="153"/>
      <c r="W428" s="153"/>
      <c r="X428" s="153"/>
      <c r="Y428" s="153"/>
      <c r="Z428" s="153"/>
      <c r="AA428" s="153"/>
      <c r="AB428" s="153"/>
      <c r="AC428" s="153"/>
      <c r="AD428" s="153"/>
      <c r="AE428" s="153"/>
    </row>
    <row r="429" spans="1:31" ht="14.25" customHeight="1">
      <c r="A429" s="153">
        <v>300</v>
      </c>
      <c r="B429" s="153">
        <v>450</v>
      </c>
      <c r="C429" s="153"/>
      <c r="D429" s="153"/>
      <c r="E429" s="153"/>
      <c r="F429" s="153"/>
      <c r="G429" s="153"/>
      <c r="H429" s="153"/>
      <c r="I429" s="153"/>
      <c r="J429" s="153"/>
      <c r="K429" s="153"/>
      <c r="L429" s="153"/>
      <c r="M429" s="153"/>
      <c r="N429" s="153"/>
      <c r="O429" s="153"/>
      <c r="Q429" s="153"/>
      <c r="R429" s="153"/>
      <c r="S429" s="153"/>
      <c r="T429" s="153"/>
      <c r="U429" s="153"/>
      <c r="V429" s="153"/>
      <c r="W429" s="153"/>
      <c r="X429" s="153"/>
      <c r="Y429" s="153"/>
      <c r="Z429" s="153"/>
      <c r="AA429" s="153"/>
      <c r="AB429" s="153"/>
      <c r="AC429" s="153"/>
      <c r="AD429" s="153"/>
      <c r="AE429" s="153"/>
    </row>
    <row r="430" spans="1:31" ht="14.25" customHeight="1">
      <c r="A430" s="153"/>
      <c r="B430" s="153"/>
      <c r="C430" s="153"/>
      <c r="D430" s="153"/>
      <c r="E430" s="153"/>
      <c r="F430" s="153"/>
      <c r="G430" s="153"/>
      <c r="H430" s="153"/>
      <c r="I430" s="153"/>
      <c r="J430" s="153"/>
      <c r="K430" s="153"/>
      <c r="L430" s="153"/>
      <c r="M430" s="153"/>
      <c r="N430" s="153"/>
      <c r="O430" s="153"/>
      <c r="Q430" s="153"/>
      <c r="R430" s="153"/>
      <c r="S430" s="153"/>
      <c r="T430" s="153"/>
      <c r="U430" s="153"/>
      <c r="V430" s="153"/>
      <c r="W430" s="153"/>
      <c r="X430" s="153"/>
      <c r="Y430" s="153"/>
      <c r="Z430" s="153"/>
      <c r="AA430" s="153"/>
      <c r="AB430" s="153"/>
      <c r="AC430" s="153"/>
      <c r="AD430" s="153"/>
      <c r="AE430" s="153"/>
    </row>
    <row r="431" spans="1:31" ht="14.25" customHeight="1">
      <c r="A431" s="153"/>
      <c r="B431" s="153"/>
      <c r="C431" s="153"/>
      <c r="D431" s="153"/>
      <c r="E431" s="153"/>
      <c r="F431" s="153"/>
      <c r="G431" s="153"/>
      <c r="H431" s="153"/>
      <c r="I431" s="153"/>
      <c r="J431" s="153"/>
      <c r="K431" s="153"/>
      <c r="L431" s="153"/>
      <c r="M431" s="153"/>
      <c r="N431" s="153"/>
      <c r="O431" s="153"/>
      <c r="Q431" s="153"/>
      <c r="R431" s="153"/>
      <c r="S431" s="153"/>
      <c r="T431" s="153"/>
      <c r="U431" s="153"/>
      <c r="V431" s="153"/>
      <c r="W431" s="153"/>
      <c r="X431" s="153"/>
      <c r="Y431" s="153"/>
      <c r="Z431" s="153"/>
      <c r="AA431" s="153"/>
      <c r="AB431" s="153"/>
      <c r="AC431" s="153"/>
      <c r="AD431" s="153"/>
      <c r="AE431" s="153"/>
    </row>
    <row r="432" spans="1:31" ht="14.25" customHeight="1"/>
    <row r="433" spans="1:31" ht="14.25" customHeight="1">
      <c r="A433" s="297" t="s">
        <v>487</v>
      </c>
      <c r="B433" s="298"/>
      <c r="C433" s="150">
        <v>6</v>
      </c>
      <c r="D433" s="299" t="s">
        <v>1</v>
      </c>
      <c r="E433" s="298"/>
      <c r="F433" s="300" t="s">
        <v>493</v>
      </c>
      <c r="G433" s="209"/>
      <c r="H433" s="209"/>
      <c r="I433" s="298"/>
      <c r="J433" s="301" t="s">
        <v>488</v>
      </c>
      <c r="K433" s="298"/>
      <c r="L433" s="151" t="s">
        <v>203</v>
      </c>
      <c r="M433" s="302" t="s">
        <v>298</v>
      </c>
      <c r="N433" s="298"/>
      <c r="O433" s="152">
        <f>AVERAGE(A434:O437)</f>
        <v>360</v>
      </c>
      <c r="Q433" s="297" t="s">
        <v>487</v>
      </c>
      <c r="R433" s="298"/>
      <c r="S433" s="150">
        <v>6</v>
      </c>
      <c r="T433" s="299" t="s">
        <v>1</v>
      </c>
      <c r="U433" s="298"/>
      <c r="V433" s="300" t="s">
        <v>456</v>
      </c>
      <c r="W433" s="209"/>
      <c r="X433" s="209"/>
      <c r="Y433" s="298"/>
      <c r="Z433" s="301" t="s">
        <v>488</v>
      </c>
      <c r="AA433" s="298"/>
      <c r="AB433" s="151" t="s">
        <v>203</v>
      </c>
      <c r="AC433" s="302" t="s">
        <v>298</v>
      </c>
      <c r="AD433" s="298"/>
      <c r="AE433" s="152">
        <f>AVERAGE(Q434:AE437)</f>
        <v>305</v>
      </c>
    </row>
    <row r="434" spans="1:31" ht="14.25" customHeight="1">
      <c r="A434" s="153">
        <v>400</v>
      </c>
      <c r="B434" s="153">
        <v>300</v>
      </c>
      <c r="C434" s="153">
        <v>360</v>
      </c>
      <c r="D434" s="153">
        <v>380</v>
      </c>
      <c r="E434" s="153"/>
      <c r="F434" s="153"/>
      <c r="G434" s="153"/>
      <c r="H434" s="153"/>
      <c r="I434" s="153"/>
      <c r="J434" s="153"/>
      <c r="K434" s="153"/>
      <c r="L434" s="153"/>
      <c r="M434" s="153"/>
      <c r="N434" s="153"/>
      <c r="O434" s="153"/>
      <c r="Q434" s="153">
        <v>230</v>
      </c>
      <c r="R434" s="153">
        <v>380</v>
      </c>
      <c r="S434" s="153"/>
      <c r="T434" s="153"/>
      <c r="U434" s="153"/>
      <c r="V434" s="153"/>
      <c r="W434" s="153"/>
      <c r="X434" s="153"/>
      <c r="Y434" s="153"/>
      <c r="Z434" s="153"/>
      <c r="AA434" s="153"/>
      <c r="AB434" s="153"/>
      <c r="AC434" s="153"/>
      <c r="AD434" s="153"/>
      <c r="AE434" s="153"/>
    </row>
    <row r="435" spans="1:31" ht="14.25" customHeight="1">
      <c r="A435" s="153"/>
      <c r="B435" s="153"/>
      <c r="C435" s="153"/>
      <c r="D435" s="153"/>
      <c r="E435" s="153"/>
      <c r="F435" s="153"/>
      <c r="G435" s="153"/>
      <c r="H435" s="153"/>
      <c r="I435" s="153"/>
      <c r="J435" s="153"/>
      <c r="K435" s="153"/>
      <c r="L435" s="153"/>
      <c r="M435" s="153"/>
      <c r="N435" s="153"/>
      <c r="O435" s="153"/>
      <c r="Q435" s="153"/>
      <c r="R435" s="153"/>
      <c r="S435" s="153"/>
      <c r="T435" s="153"/>
      <c r="U435" s="153"/>
      <c r="V435" s="153"/>
      <c r="W435" s="153"/>
      <c r="X435" s="153"/>
      <c r="Y435" s="153"/>
      <c r="Z435" s="153"/>
      <c r="AA435" s="153"/>
      <c r="AB435" s="153"/>
      <c r="AC435" s="153"/>
      <c r="AD435" s="153"/>
      <c r="AE435" s="153"/>
    </row>
    <row r="436" spans="1:31" ht="14.25" customHeight="1">
      <c r="A436" s="153"/>
      <c r="B436" s="153"/>
      <c r="C436" s="153"/>
      <c r="D436" s="153"/>
      <c r="E436" s="153"/>
      <c r="F436" s="153"/>
      <c r="G436" s="153"/>
      <c r="H436" s="153"/>
      <c r="I436" s="153"/>
      <c r="J436" s="153"/>
      <c r="K436" s="153"/>
      <c r="L436" s="153"/>
      <c r="M436" s="153"/>
      <c r="N436" s="153"/>
      <c r="O436" s="153"/>
      <c r="Q436" s="153"/>
      <c r="R436" s="153"/>
      <c r="S436" s="153"/>
      <c r="T436" s="153"/>
      <c r="U436" s="153"/>
      <c r="V436" s="153"/>
      <c r="W436" s="153"/>
      <c r="X436" s="153"/>
      <c r="Y436" s="153"/>
      <c r="Z436" s="153"/>
      <c r="AA436" s="153"/>
      <c r="AB436" s="153"/>
      <c r="AC436" s="153"/>
      <c r="AD436" s="153"/>
      <c r="AE436" s="153"/>
    </row>
    <row r="437" spans="1:31" ht="14.25" customHeight="1">
      <c r="A437" s="153"/>
      <c r="B437" s="153"/>
      <c r="C437" s="153"/>
      <c r="D437" s="153"/>
      <c r="E437" s="153"/>
      <c r="F437" s="153"/>
      <c r="G437" s="153"/>
      <c r="H437" s="153"/>
      <c r="I437" s="153"/>
      <c r="J437" s="153"/>
      <c r="K437" s="153"/>
      <c r="L437" s="153"/>
      <c r="M437" s="153"/>
      <c r="N437" s="153"/>
      <c r="O437" s="153"/>
      <c r="Q437" s="153"/>
      <c r="R437" s="153"/>
      <c r="S437" s="153"/>
      <c r="T437" s="153"/>
      <c r="U437" s="153"/>
      <c r="V437" s="153"/>
      <c r="W437" s="153"/>
      <c r="X437" s="153"/>
      <c r="Y437" s="153"/>
      <c r="Z437" s="153"/>
      <c r="AA437" s="153"/>
      <c r="AB437" s="153"/>
      <c r="AC437" s="153"/>
      <c r="AD437" s="153"/>
      <c r="AE437" s="153"/>
    </row>
    <row r="438" spans="1:31" ht="14.25" customHeight="1"/>
    <row r="439" spans="1:31" ht="14.25" customHeight="1">
      <c r="A439" s="297" t="s">
        <v>487</v>
      </c>
      <c r="B439" s="298"/>
      <c r="C439" s="150">
        <v>6</v>
      </c>
      <c r="D439" s="299" t="s">
        <v>1</v>
      </c>
      <c r="E439" s="298"/>
      <c r="F439" s="300" t="s">
        <v>318</v>
      </c>
      <c r="G439" s="209"/>
      <c r="H439" s="209"/>
      <c r="I439" s="298"/>
      <c r="J439" s="301" t="s">
        <v>488</v>
      </c>
      <c r="K439" s="298"/>
      <c r="L439" s="151" t="s">
        <v>203</v>
      </c>
      <c r="M439" s="302" t="s">
        <v>298</v>
      </c>
      <c r="N439" s="298"/>
      <c r="O439" s="152">
        <f>AVERAGE(A440:O443)</f>
        <v>313.33333333333331</v>
      </c>
      <c r="Q439" s="297" t="s">
        <v>487</v>
      </c>
      <c r="R439" s="298"/>
      <c r="S439" s="150">
        <v>6</v>
      </c>
      <c r="T439" s="299" t="s">
        <v>1</v>
      </c>
      <c r="U439" s="298"/>
      <c r="V439" s="300" t="s">
        <v>229</v>
      </c>
      <c r="W439" s="209"/>
      <c r="X439" s="209"/>
      <c r="Y439" s="298"/>
      <c r="Z439" s="301" t="s">
        <v>488</v>
      </c>
      <c r="AA439" s="298"/>
      <c r="AB439" s="151" t="s">
        <v>203</v>
      </c>
      <c r="AC439" s="302" t="s">
        <v>298</v>
      </c>
      <c r="AD439" s="298"/>
      <c r="AE439" s="152">
        <f>AVERAGE(Q440:AE443)</f>
        <v>147</v>
      </c>
    </row>
    <row r="440" spans="1:31" ht="14.25" customHeight="1">
      <c r="A440" s="153">
        <v>390</v>
      </c>
      <c r="B440" s="153">
        <v>360</v>
      </c>
      <c r="C440" s="153">
        <v>190</v>
      </c>
      <c r="D440" s="153"/>
      <c r="E440" s="153"/>
      <c r="F440" s="153"/>
      <c r="G440" s="153"/>
      <c r="H440" s="153"/>
      <c r="I440" s="153"/>
      <c r="J440" s="153"/>
      <c r="K440" s="153"/>
      <c r="L440" s="153"/>
      <c r="M440" s="153"/>
      <c r="N440" s="153"/>
      <c r="O440" s="153"/>
      <c r="Q440" s="153">
        <v>310</v>
      </c>
      <c r="R440" s="153">
        <v>10</v>
      </c>
      <c r="S440" s="153">
        <v>370</v>
      </c>
      <c r="T440" s="153">
        <v>30</v>
      </c>
      <c r="U440" s="153"/>
      <c r="V440" s="153"/>
      <c r="W440" s="153"/>
      <c r="X440" s="153"/>
      <c r="Y440" s="153"/>
      <c r="Z440" s="153"/>
      <c r="AA440" s="153"/>
      <c r="AB440" s="153"/>
      <c r="AC440" s="153"/>
      <c r="AD440" s="153"/>
      <c r="AE440" s="153"/>
    </row>
    <row r="441" spans="1:31" ht="14.25" customHeight="1">
      <c r="A441" s="153"/>
      <c r="B441" s="153"/>
      <c r="C441" s="153"/>
      <c r="D441" s="153"/>
      <c r="E441" s="153"/>
      <c r="F441" s="153"/>
      <c r="G441" s="153"/>
      <c r="H441" s="153"/>
      <c r="I441" s="153"/>
      <c r="J441" s="153"/>
      <c r="K441" s="153"/>
      <c r="L441" s="153"/>
      <c r="M441" s="153"/>
      <c r="N441" s="153"/>
      <c r="O441" s="153"/>
      <c r="Q441" s="153"/>
      <c r="R441" s="153"/>
      <c r="S441" s="153"/>
      <c r="T441" s="153">
        <v>15</v>
      </c>
      <c r="U441" s="153"/>
      <c r="V441" s="153"/>
      <c r="W441" s="153"/>
      <c r="X441" s="153"/>
      <c r="Y441" s="153"/>
      <c r="Z441" s="153"/>
      <c r="AA441" s="153"/>
      <c r="AB441" s="153"/>
      <c r="AC441" s="153"/>
      <c r="AD441" s="153"/>
      <c r="AE441" s="153"/>
    </row>
    <row r="442" spans="1:31" ht="14.25" customHeight="1">
      <c r="A442" s="153"/>
      <c r="B442" s="153"/>
      <c r="C442" s="153"/>
      <c r="D442" s="153"/>
      <c r="E442" s="153"/>
      <c r="F442" s="153"/>
      <c r="G442" s="153"/>
      <c r="H442" s="153"/>
      <c r="I442" s="153"/>
      <c r="J442" s="153"/>
      <c r="K442" s="153"/>
      <c r="L442" s="153"/>
      <c r="M442" s="153"/>
      <c r="N442" s="153"/>
      <c r="O442" s="153"/>
      <c r="Q442" s="153"/>
      <c r="R442" s="153"/>
      <c r="S442" s="153"/>
      <c r="T442" s="153"/>
      <c r="U442" s="153"/>
      <c r="V442" s="153"/>
      <c r="W442" s="153"/>
      <c r="X442" s="153"/>
      <c r="Y442" s="153"/>
      <c r="Z442" s="153"/>
      <c r="AA442" s="153"/>
      <c r="AB442" s="153"/>
      <c r="AC442" s="153"/>
      <c r="AD442" s="153"/>
      <c r="AE442" s="153"/>
    </row>
    <row r="443" spans="1:31" ht="14.25" customHeight="1">
      <c r="A443" s="153"/>
      <c r="B443" s="153"/>
      <c r="C443" s="153"/>
      <c r="D443" s="153"/>
      <c r="E443" s="153"/>
      <c r="F443" s="153"/>
      <c r="G443" s="153"/>
      <c r="H443" s="153"/>
      <c r="I443" s="153"/>
      <c r="J443" s="153"/>
      <c r="K443" s="153"/>
      <c r="L443" s="153"/>
      <c r="M443" s="153"/>
      <c r="N443" s="153"/>
      <c r="O443" s="153"/>
      <c r="Q443" s="153"/>
      <c r="R443" s="153"/>
      <c r="S443" s="153"/>
      <c r="T443" s="153"/>
      <c r="U443" s="153"/>
      <c r="V443" s="153"/>
      <c r="W443" s="153"/>
      <c r="X443" s="153"/>
      <c r="Y443" s="153"/>
      <c r="Z443" s="153"/>
      <c r="AA443" s="153"/>
      <c r="AB443" s="153"/>
      <c r="AC443" s="153"/>
      <c r="AD443" s="153"/>
      <c r="AE443" s="153"/>
    </row>
    <row r="444" spans="1:31" ht="14.25" customHeight="1"/>
    <row r="445" spans="1:31" ht="14.25" customHeight="1">
      <c r="A445" s="297" t="s">
        <v>487</v>
      </c>
      <c r="B445" s="298"/>
      <c r="C445" s="150">
        <v>6</v>
      </c>
      <c r="D445" s="299" t="s">
        <v>1</v>
      </c>
      <c r="E445" s="298"/>
      <c r="F445" s="300" t="s">
        <v>380</v>
      </c>
      <c r="G445" s="209"/>
      <c r="H445" s="209"/>
      <c r="I445" s="298"/>
      <c r="J445" s="301" t="s">
        <v>488</v>
      </c>
      <c r="K445" s="298"/>
      <c r="L445" s="151" t="s">
        <v>203</v>
      </c>
      <c r="M445" s="302" t="s">
        <v>298</v>
      </c>
      <c r="N445" s="298"/>
      <c r="O445" s="152">
        <f>AVERAGE(A446:O449)</f>
        <v>263.33333333333331</v>
      </c>
      <c r="Q445" s="297" t="s">
        <v>487</v>
      </c>
      <c r="R445" s="298"/>
      <c r="S445" s="150">
        <v>6</v>
      </c>
      <c r="T445" s="299" t="s">
        <v>1</v>
      </c>
      <c r="U445" s="298"/>
      <c r="V445" s="300" t="s">
        <v>381</v>
      </c>
      <c r="W445" s="209"/>
      <c r="X445" s="209"/>
      <c r="Y445" s="298"/>
      <c r="Z445" s="301" t="s">
        <v>488</v>
      </c>
      <c r="AA445" s="298"/>
      <c r="AB445" s="151" t="s">
        <v>203</v>
      </c>
      <c r="AC445" s="302" t="s">
        <v>298</v>
      </c>
      <c r="AD445" s="298"/>
      <c r="AE445" s="152">
        <f>AVERAGE(Q446:AE449)</f>
        <v>430</v>
      </c>
    </row>
    <row r="446" spans="1:31" ht="14.25" customHeight="1">
      <c r="A446" s="153">
        <v>150</v>
      </c>
      <c r="B446" s="153">
        <v>50</v>
      </c>
      <c r="C446" s="153">
        <v>100</v>
      </c>
      <c r="D446" s="153"/>
      <c r="E446" s="153"/>
      <c r="F446" s="153"/>
      <c r="G446" s="153"/>
      <c r="H446" s="153"/>
      <c r="I446" s="153"/>
      <c r="J446" s="153"/>
      <c r="K446" s="153"/>
      <c r="L446" s="153"/>
      <c r="M446" s="153"/>
      <c r="N446" s="153"/>
      <c r="O446" s="153"/>
      <c r="Q446" s="153">
        <v>430</v>
      </c>
      <c r="R446" s="153"/>
      <c r="S446" s="153"/>
      <c r="T446" s="153"/>
      <c r="U446" s="153"/>
      <c r="V446" s="153"/>
      <c r="W446" s="153"/>
      <c r="X446" s="153"/>
      <c r="Y446" s="153"/>
      <c r="Z446" s="153"/>
      <c r="AA446" s="153"/>
      <c r="AB446" s="153"/>
      <c r="AC446" s="153"/>
      <c r="AD446" s="153"/>
      <c r="AE446" s="153"/>
    </row>
    <row r="447" spans="1:31" ht="14.25" customHeight="1">
      <c r="A447" s="153">
        <v>250</v>
      </c>
      <c r="B447" s="153">
        <v>430</v>
      </c>
      <c r="C447" s="153">
        <v>600</v>
      </c>
      <c r="D447" s="153"/>
      <c r="E447" s="153"/>
      <c r="F447" s="153"/>
      <c r="G447" s="153"/>
      <c r="H447" s="153"/>
      <c r="I447" s="153"/>
      <c r="J447" s="153"/>
      <c r="K447" s="153"/>
      <c r="L447" s="153"/>
      <c r="M447" s="153"/>
      <c r="N447" s="153"/>
      <c r="O447" s="153"/>
      <c r="Q447" s="153"/>
      <c r="R447" s="153"/>
      <c r="S447" s="153"/>
      <c r="T447" s="153"/>
      <c r="U447" s="153"/>
      <c r="V447" s="153"/>
      <c r="W447" s="153"/>
      <c r="X447" s="153"/>
      <c r="Y447" s="153"/>
      <c r="Z447" s="153"/>
      <c r="AA447" s="153"/>
      <c r="AB447" s="153"/>
      <c r="AC447" s="153"/>
      <c r="AD447" s="153"/>
      <c r="AE447" s="153"/>
    </row>
    <row r="448" spans="1:31" ht="14.25" customHeight="1">
      <c r="A448" s="153"/>
      <c r="B448" s="153"/>
      <c r="C448" s="153"/>
      <c r="D448" s="153"/>
      <c r="E448" s="153"/>
      <c r="F448" s="153"/>
      <c r="G448" s="153"/>
      <c r="H448" s="153"/>
      <c r="I448" s="153"/>
      <c r="J448" s="153"/>
      <c r="K448" s="153"/>
      <c r="L448" s="153"/>
      <c r="M448" s="153"/>
      <c r="N448" s="153"/>
      <c r="O448" s="153"/>
      <c r="Q448" s="153"/>
      <c r="R448" s="153"/>
      <c r="S448" s="153"/>
      <c r="T448" s="153"/>
      <c r="U448" s="153"/>
      <c r="V448" s="153"/>
      <c r="W448" s="153"/>
      <c r="X448" s="153"/>
      <c r="Y448" s="153"/>
      <c r="Z448" s="153"/>
      <c r="AA448" s="153"/>
      <c r="AB448" s="153"/>
      <c r="AC448" s="153"/>
      <c r="AD448" s="153"/>
      <c r="AE448" s="153"/>
    </row>
    <row r="449" spans="1:31" ht="14.25" customHeight="1">
      <c r="A449" s="153"/>
      <c r="B449" s="153"/>
      <c r="C449" s="153"/>
      <c r="D449" s="153"/>
      <c r="E449" s="153"/>
      <c r="F449" s="153"/>
      <c r="G449" s="153"/>
      <c r="H449" s="153"/>
      <c r="I449" s="153"/>
      <c r="J449" s="153"/>
      <c r="K449" s="153"/>
      <c r="L449" s="153"/>
      <c r="M449" s="153"/>
      <c r="N449" s="153"/>
      <c r="O449" s="153"/>
      <c r="Q449" s="153"/>
      <c r="R449" s="153"/>
      <c r="S449" s="153"/>
      <c r="T449" s="153"/>
      <c r="U449" s="153"/>
      <c r="V449" s="153"/>
      <c r="W449" s="153"/>
      <c r="X449" s="153"/>
      <c r="Y449" s="153"/>
      <c r="Z449" s="153"/>
      <c r="AA449" s="153"/>
      <c r="AB449" s="153"/>
      <c r="AC449" s="153"/>
      <c r="AD449" s="153"/>
      <c r="AE449" s="153"/>
    </row>
    <row r="450" spans="1:31" ht="14.25" customHeight="1"/>
    <row r="451" spans="1:31" ht="14.25" customHeight="1">
      <c r="A451" s="297" t="s">
        <v>487</v>
      </c>
      <c r="B451" s="298"/>
      <c r="C451" s="150">
        <v>6</v>
      </c>
      <c r="D451" s="299" t="s">
        <v>1</v>
      </c>
      <c r="E451" s="298"/>
      <c r="F451" s="300" t="s">
        <v>378</v>
      </c>
      <c r="G451" s="209"/>
      <c r="H451" s="209"/>
      <c r="I451" s="298"/>
      <c r="J451" s="301" t="s">
        <v>488</v>
      </c>
      <c r="K451" s="298"/>
      <c r="L451" s="151" t="s">
        <v>203</v>
      </c>
      <c r="M451" s="302" t="s">
        <v>298</v>
      </c>
      <c r="N451" s="298"/>
      <c r="O451" s="152">
        <f>AVERAGE(A452:O455)</f>
        <v>223.33333333333334</v>
      </c>
      <c r="Q451" s="297" t="s">
        <v>487</v>
      </c>
      <c r="R451" s="298"/>
      <c r="S451" s="150">
        <v>6</v>
      </c>
      <c r="T451" s="299" t="s">
        <v>1</v>
      </c>
      <c r="U451" s="298"/>
      <c r="V451" s="300" t="s">
        <v>494</v>
      </c>
      <c r="W451" s="209"/>
      <c r="X451" s="209"/>
      <c r="Y451" s="298"/>
      <c r="Z451" s="301" t="s">
        <v>488</v>
      </c>
      <c r="AA451" s="298"/>
      <c r="AB451" s="151" t="s">
        <v>203</v>
      </c>
      <c r="AC451" s="302" t="s">
        <v>298</v>
      </c>
      <c r="AD451" s="298"/>
      <c r="AE451" s="152">
        <f>AVERAGE(Q452:AE455)</f>
        <v>210</v>
      </c>
    </row>
    <row r="452" spans="1:31" ht="14.25" customHeight="1">
      <c r="A452" s="153">
        <v>300</v>
      </c>
      <c r="B452" s="153">
        <v>370</v>
      </c>
      <c r="C452" s="153">
        <v>440</v>
      </c>
      <c r="D452" s="153"/>
      <c r="E452" s="153"/>
      <c r="F452" s="153"/>
      <c r="G452" s="153"/>
      <c r="H452" s="153"/>
      <c r="I452" s="153"/>
      <c r="J452" s="153"/>
      <c r="K452" s="153"/>
      <c r="L452" s="153"/>
      <c r="M452" s="153"/>
      <c r="N452" s="153"/>
      <c r="O452" s="153"/>
      <c r="Q452" s="153">
        <v>220</v>
      </c>
      <c r="R452" s="153">
        <v>200</v>
      </c>
      <c r="S452" s="153"/>
      <c r="T452" s="153"/>
      <c r="U452" s="153"/>
      <c r="V452" s="153"/>
      <c r="W452" s="153"/>
      <c r="X452" s="153"/>
      <c r="Y452" s="153"/>
      <c r="Z452" s="153"/>
      <c r="AA452" s="153"/>
      <c r="AB452" s="153"/>
      <c r="AC452" s="153"/>
      <c r="AD452" s="153"/>
      <c r="AE452" s="153"/>
    </row>
    <row r="453" spans="1:31" ht="14.25" customHeight="1">
      <c r="A453" s="153">
        <v>80</v>
      </c>
      <c r="B453" s="153">
        <v>70</v>
      </c>
      <c r="C453" s="153">
        <v>80</v>
      </c>
      <c r="D453" s="153"/>
      <c r="E453" s="153"/>
      <c r="F453" s="153"/>
      <c r="G453" s="153"/>
      <c r="H453" s="153"/>
      <c r="I453" s="153"/>
      <c r="J453" s="153"/>
      <c r="K453" s="153"/>
      <c r="L453" s="153"/>
      <c r="M453" s="153"/>
      <c r="N453" s="153"/>
      <c r="O453" s="153"/>
      <c r="Q453" s="153"/>
      <c r="R453" s="153"/>
      <c r="S453" s="153"/>
      <c r="T453" s="153"/>
      <c r="U453" s="153"/>
      <c r="V453" s="153"/>
      <c r="W453" s="153"/>
      <c r="X453" s="153"/>
      <c r="Y453" s="153"/>
      <c r="Z453" s="153"/>
      <c r="AA453" s="153"/>
      <c r="AB453" s="153"/>
      <c r="AC453" s="153"/>
      <c r="AD453" s="153"/>
      <c r="AE453" s="153"/>
    </row>
    <row r="454" spans="1:31" ht="14.25" customHeight="1">
      <c r="A454" s="153"/>
      <c r="B454" s="153"/>
      <c r="C454" s="153"/>
      <c r="D454" s="153"/>
      <c r="E454" s="153"/>
      <c r="F454" s="153"/>
      <c r="G454" s="153"/>
      <c r="H454" s="153"/>
      <c r="I454" s="153"/>
      <c r="J454" s="153"/>
      <c r="K454" s="153"/>
      <c r="L454" s="153"/>
      <c r="M454" s="153"/>
      <c r="N454" s="153"/>
      <c r="O454" s="153"/>
      <c r="Q454" s="153"/>
      <c r="R454" s="153"/>
      <c r="S454" s="153"/>
      <c r="T454" s="153"/>
      <c r="U454" s="153"/>
      <c r="V454" s="153"/>
      <c r="W454" s="153"/>
      <c r="X454" s="153"/>
      <c r="Y454" s="153"/>
      <c r="Z454" s="153"/>
      <c r="AA454" s="153"/>
      <c r="AB454" s="153"/>
      <c r="AC454" s="153"/>
      <c r="AD454" s="153"/>
      <c r="AE454" s="153"/>
    </row>
    <row r="455" spans="1:31" ht="14.25" customHeight="1">
      <c r="A455" s="153"/>
      <c r="B455" s="153"/>
      <c r="C455" s="153"/>
      <c r="D455" s="153"/>
      <c r="E455" s="153"/>
      <c r="F455" s="153"/>
      <c r="G455" s="153"/>
      <c r="H455" s="153"/>
      <c r="I455" s="153"/>
      <c r="J455" s="153"/>
      <c r="K455" s="153"/>
      <c r="L455" s="153"/>
      <c r="M455" s="153"/>
      <c r="N455" s="153"/>
      <c r="O455" s="153"/>
      <c r="Q455" s="153"/>
      <c r="R455" s="153"/>
      <c r="S455" s="153"/>
      <c r="T455" s="153"/>
      <c r="U455" s="153"/>
      <c r="V455" s="153"/>
      <c r="W455" s="153"/>
      <c r="X455" s="153"/>
      <c r="Y455" s="153"/>
      <c r="Z455" s="153"/>
      <c r="AA455" s="153"/>
      <c r="AB455" s="153"/>
      <c r="AC455" s="153"/>
      <c r="AD455" s="153"/>
      <c r="AE455" s="153"/>
    </row>
    <row r="456" spans="1:31" ht="14.25" customHeight="1"/>
    <row r="457" spans="1:31" ht="14.25" customHeight="1">
      <c r="A457" s="297" t="s">
        <v>487</v>
      </c>
      <c r="B457" s="298"/>
      <c r="C457" s="150">
        <v>6</v>
      </c>
      <c r="D457" s="299" t="s">
        <v>1</v>
      </c>
      <c r="E457" s="298"/>
      <c r="F457" s="300" t="s">
        <v>26</v>
      </c>
      <c r="G457" s="209"/>
      <c r="H457" s="209"/>
      <c r="I457" s="298"/>
      <c r="J457" s="301" t="s">
        <v>488</v>
      </c>
      <c r="K457" s="298"/>
      <c r="L457" s="151" t="s">
        <v>203</v>
      </c>
      <c r="M457" s="302" t="s">
        <v>298</v>
      </c>
      <c r="N457" s="298"/>
      <c r="O457" s="152">
        <f>AVERAGE(A458:O462)</f>
        <v>383.86363636363637</v>
      </c>
      <c r="Q457" s="297" t="s">
        <v>487</v>
      </c>
      <c r="R457" s="298"/>
      <c r="S457" s="150">
        <v>6</v>
      </c>
      <c r="T457" s="299" t="s">
        <v>1</v>
      </c>
      <c r="U457" s="298"/>
      <c r="V457" s="300" t="s">
        <v>224</v>
      </c>
      <c r="W457" s="209"/>
      <c r="X457" s="209"/>
      <c r="Y457" s="298"/>
      <c r="Z457" s="301" t="s">
        <v>488</v>
      </c>
      <c r="AA457" s="298"/>
      <c r="AB457" s="151" t="s">
        <v>155</v>
      </c>
      <c r="AC457" s="302" t="s">
        <v>298</v>
      </c>
      <c r="AD457" s="298"/>
      <c r="AE457" s="152">
        <f>AVERAGE(Q458:AE462)</f>
        <v>291.66666666666669</v>
      </c>
    </row>
    <row r="458" spans="1:31" ht="14.25" customHeight="1">
      <c r="A458" s="153">
        <v>1200</v>
      </c>
      <c r="B458" s="153">
        <v>530</v>
      </c>
      <c r="C458" s="153">
        <v>380</v>
      </c>
      <c r="D458" s="153">
        <v>120</v>
      </c>
      <c r="E458" s="153">
        <v>220</v>
      </c>
      <c r="F458" s="153">
        <v>160</v>
      </c>
      <c r="G458" s="153">
        <v>220</v>
      </c>
      <c r="H458" s="153">
        <v>460</v>
      </c>
      <c r="I458" s="153">
        <v>500</v>
      </c>
      <c r="J458" s="153"/>
      <c r="K458" s="153"/>
      <c r="L458" s="153"/>
      <c r="M458" s="153"/>
      <c r="N458" s="153"/>
      <c r="O458" s="153"/>
      <c r="Q458" s="153">
        <v>270</v>
      </c>
      <c r="R458" s="153">
        <v>370</v>
      </c>
      <c r="S458" s="153">
        <v>250</v>
      </c>
      <c r="T458" s="153"/>
      <c r="U458" s="153"/>
      <c r="V458" s="153"/>
      <c r="W458" s="153"/>
      <c r="X458" s="153"/>
      <c r="Y458" s="153"/>
      <c r="Z458" s="153"/>
      <c r="AA458" s="153"/>
      <c r="AB458" s="153"/>
      <c r="AC458" s="153"/>
      <c r="AD458" s="153"/>
      <c r="AE458" s="153"/>
    </row>
    <row r="459" spans="1:31" ht="14.25" customHeight="1">
      <c r="A459" s="153">
        <v>860</v>
      </c>
      <c r="B459" s="153">
        <v>480</v>
      </c>
      <c r="C459" s="153">
        <v>330</v>
      </c>
      <c r="D459" s="153">
        <v>135</v>
      </c>
      <c r="E459" s="153">
        <v>180</v>
      </c>
      <c r="F459" s="153">
        <v>170</v>
      </c>
      <c r="G459" s="153">
        <v>190</v>
      </c>
      <c r="H459" s="153">
        <v>450</v>
      </c>
      <c r="I459" s="153">
        <v>620</v>
      </c>
      <c r="J459" s="153"/>
      <c r="K459" s="153"/>
      <c r="L459" s="153"/>
      <c r="M459" s="153"/>
      <c r="N459" s="153"/>
      <c r="O459" s="153"/>
      <c r="Q459" s="153">
        <v>200</v>
      </c>
      <c r="R459" s="153">
        <v>220</v>
      </c>
      <c r="S459" s="153">
        <v>440</v>
      </c>
      <c r="T459" s="153"/>
      <c r="U459" s="153"/>
      <c r="V459" s="153"/>
      <c r="W459" s="153"/>
      <c r="X459" s="153"/>
      <c r="Y459" s="153"/>
      <c r="Z459" s="153"/>
      <c r="AA459" s="153"/>
      <c r="AB459" s="153"/>
      <c r="AC459" s="153"/>
      <c r="AD459" s="153"/>
      <c r="AE459" s="153"/>
    </row>
    <row r="460" spans="1:31" ht="14.25" customHeight="1">
      <c r="A460" s="153"/>
      <c r="B460" s="153"/>
      <c r="C460" s="153"/>
      <c r="D460" s="153"/>
      <c r="E460" s="153"/>
      <c r="F460" s="153"/>
      <c r="G460" s="153"/>
      <c r="H460" s="153">
        <v>460</v>
      </c>
      <c r="I460" s="153">
        <v>500</v>
      </c>
      <c r="J460" s="153"/>
      <c r="K460" s="153"/>
      <c r="L460" s="153"/>
      <c r="M460" s="153"/>
      <c r="N460" s="153"/>
      <c r="O460" s="153"/>
      <c r="Q460" s="153"/>
      <c r="R460" s="153"/>
      <c r="S460" s="153"/>
      <c r="T460" s="153"/>
      <c r="U460" s="153"/>
      <c r="V460" s="153"/>
      <c r="W460" s="153"/>
      <c r="X460" s="153"/>
      <c r="Y460" s="153"/>
      <c r="Z460" s="153"/>
      <c r="AA460" s="153"/>
      <c r="AB460" s="153"/>
      <c r="AC460" s="153"/>
      <c r="AD460" s="153"/>
      <c r="AE460" s="153"/>
    </row>
    <row r="461" spans="1:31" ht="14.25" customHeight="1">
      <c r="A461" s="153"/>
      <c r="B461" s="153"/>
      <c r="C461" s="153"/>
      <c r="D461" s="153"/>
      <c r="E461" s="153"/>
      <c r="F461" s="153"/>
      <c r="G461" s="153"/>
      <c r="H461" s="153">
        <v>120</v>
      </c>
      <c r="I461" s="153">
        <v>160</v>
      </c>
      <c r="J461" s="153"/>
      <c r="K461" s="153"/>
      <c r="L461" s="153"/>
      <c r="M461" s="153"/>
      <c r="N461" s="153"/>
      <c r="O461" s="153"/>
      <c r="Q461" s="153"/>
      <c r="R461" s="153"/>
      <c r="S461" s="153"/>
      <c r="T461" s="153"/>
      <c r="U461" s="153"/>
      <c r="V461" s="153"/>
      <c r="W461" s="153"/>
      <c r="X461" s="153"/>
      <c r="Y461" s="153"/>
      <c r="Z461" s="153"/>
      <c r="AA461" s="153"/>
      <c r="AB461" s="153"/>
      <c r="AC461" s="153"/>
      <c r="AD461" s="153"/>
      <c r="AE461" s="153"/>
    </row>
    <row r="462" spans="1:31" ht="14.25" customHeight="1">
      <c r="A462" s="153"/>
      <c r="B462" s="153"/>
      <c r="C462" s="153"/>
      <c r="D462" s="153"/>
      <c r="E462" s="153"/>
      <c r="F462" s="153"/>
      <c r="G462" s="153"/>
      <c r="H462" s="153"/>
      <c r="I462" s="153"/>
      <c r="J462" s="153"/>
      <c r="K462" s="153"/>
      <c r="L462" s="153"/>
      <c r="M462" s="153"/>
      <c r="N462" s="153"/>
      <c r="O462" s="153"/>
      <c r="Q462" s="153"/>
      <c r="R462" s="153"/>
      <c r="S462" s="153"/>
      <c r="T462" s="153"/>
      <c r="U462" s="153"/>
      <c r="V462" s="153"/>
      <c r="W462" s="153"/>
      <c r="X462" s="153"/>
      <c r="Y462" s="153"/>
      <c r="Z462" s="153"/>
      <c r="AA462" s="153"/>
      <c r="AB462" s="153"/>
      <c r="AC462" s="153"/>
      <c r="AD462" s="153"/>
      <c r="AE462" s="153"/>
    </row>
    <row r="463" spans="1:31" ht="14.25" customHeight="1"/>
    <row r="464" spans="1:31" ht="14.25" customHeight="1">
      <c r="A464" s="297" t="s">
        <v>487</v>
      </c>
      <c r="B464" s="298"/>
      <c r="C464" s="150">
        <v>6</v>
      </c>
      <c r="D464" s="299" t="s">
        <v>1</v>
      </c>
      <c r="E464" s="298"/>
      <c r="F464" s="300" t="s">
        <v>495</v>
      </c>
      <c r="G464" s="209"/>
      <c r="H464" s="209"/>
      <c r="I464" s="298"/>
      <c r="J464" s="301" t="s">
        <v>488</v>
      </c>
      <c r="K464" s="298"/>
      <c r="L464" s="151" t="s">
        <v>155</v>
      </c>
      <c r="M464" s="302" t="s">
        <v>298</v>
      </c>
      <c r="N464" s="298"/>
      <c r="O464" s="152">
        <f>AVERAGE(A465:O469)</f>
        <v>624.44444444444446</v>
      </c>
      <c r="Q464" s="297" t="s">
        <v>487</v>
      </c>
      <c r="R464" s="298"/>
      <c r="S464" s="150">
        <v>6</v>
      </c>
      <c r="T464" s="299" t="s">
        <v>1</v>
      </c>
      <c r="U464" s="298"/>
      <c r="V464" s="300" t="s">
        <v>433</v>
      </c>
      <c r="W464" s="209"/>
      <c r="X464" s="209"/>
      <c r="Y464" s="298"/>
      <c r="Z464" s="301" t="s">
        <v>488</v>
      </c>
      <c r="AA464" s="298"/>
      <c r="AB464" s="151" t="s">
        <v>203</v>
      </c>
      <c r="AC464" s="302" t="s">
        <v>298</v>
      </c>
      <c r="AD464" s="298"/>
      <c r="AE464" s="152">
        <f>AVERAGE(Q465:AE469)</f>
        <v>240</v>
      </c>
    </row>
    <row r="465" spans="1:31" ht="14.25" customHeight="1">
      <c r="A465" s="153">
        <v>500</v>
      </c>
      <c r="B465" s="153">
        <v>720</v>
      </c>
      <c r="C465" s="153">
        <v>500</v>
      </c>
      <c r="D465" s="153"/>
      <c r="E465" s="153"/>
      <c r="F465" s="153"/>
      <c r="G465" s="153"/>
      <c r="H465" s="153"/>
      <c r="I465" s="153"/>
      <c r="J465" s="153"/>
      <c r="K465" s="153"/>
      <c r="L465" s="153"/>
      <c r="M465" s="153"/>
      <c r="N465" s="153"/>
      <c r="O465" s="153"/>
      <c r="Q465" s="153">
        <v>240</v>
      </c>
      <c r="R465" s="153"/>
      <c r="S465" s="153"/>
      <c r="T465" s="153"/>
      <c r="U465" s="153"/>
      <c r="V465" s="153"/>
      <c r="W465" s="153"/>
      <c r="X465" s="153"/>
      <c r="Y465" s="153"/>
      <c r="Z465" s="153"/>
      <c r="AA465" s="153"/>
      <c r="AB465" s="153"/>
      <c r="AC465" s="153"/>
      <c r="AD465" s="153"/>
      <c r="AE465" s="153"/>
    </row>
    <row r="466" spans="1:31" ht="14.25" customHeight="1">
      <c r="A466" s="153">
        <v>470</v>
      </c>
      <c r="B466" s="153">
        <v>790</v>
      </c>
      <c r="C466" s="153">
        <v>630</v>
      </c>
      <c r="D466" s="153">
        <v>520</v>
      </c>
      <c r="E466" s="153">
        <v>740</v>
      </c>
      <c r="F466" s="153"/>
      <c r="G466" s="153"/>
      <c r="H466" s="153"/>
      <c r="I466" s="153"/>
      <c r="J466" s="153"/>
      <c r="K466" s="153"/>
      <c r="L466" s="153"/>
      <c r="M466" s="153"/>
      <c r="N466" s="153"/>
      <c r="O466" s="153"/>
      <c r="Q466" s="153"/>
      <c r="R466" s="153"/>
      <c r="S466" s="153"/>
      <c r="T466" s="153"/>
      <c r="U466" s="153"/>
      <c r="V466" s="153"/>
      <c r="W466" s="153"/>
      <c r="X466" s="153"/>
      <c r="Y466" s="153"/>
      <c r="Z466" s="153"/>
      <c r="AA466" s="153"/>
      <c r="AB466" s="153"/>
      <c r="AC466" s="153"/>
      <c r="AD466" s="153"/>
      <c r="AE466" s="153"/>
    </row>
    <row r="467" spans="1:31" ht="14.25" customHeight="1">
      <c r="A467" s="153">
        <v>570</v>
      </c>
      <c r="B467" s="153">
        <v>710</v>
      </c>
      <c r="C467" s="153">
        <v>620</v>
      </c>
      <c r="D467" s="153">
        <v>680</v>
      </c>
      <c r="E467" s="153">
        <v>620</v>
      </c>
      <c r="F467" s="153"/>
      <c r="G467" s="153"/>
      <c r="H467" s="153"/>
      <c r="I467" s="153"/>
      <c r="J467" s="153"/>
      <c r="K467" s="153"/>
      <c r="L467" s="153"/>
      <c r="M467" s="153"/>
      <c r="N467" s="153"/>
      <c r="O467" s="153"/>
      <c r="Q467" s="153"/>
      <c r="R467" s="153"/>
      <c r="S467" s="153"/>
      <c r="T467" s="153"/>
      <c r="U467" s="153"/>
      <c r="V467" s="153"/>
      <c r="W467" s="153"/>
      <c r="X467" s="153"/>
      <c r="Y467" s="153"/>
      <c r="Z467" s="153"/>
      <c r="AA467" s="153"/>
      <c r="AB467" s="153"/>
      <c r="AC467" s="153"/>
      <c r="AD467" s="153"/>
      <c r="AE467" s="153"/>
    </row>
    <row r="468" spans="1:31" ht="14.25" customHeight="1">
      <c r="A468" s="153">
        <v>370</v>
      </c>
      <c r="B468" s="153">
        <v>710</v>
      </c>
      <c r="C468" s="153">
        <v>620</v>
      </c>
      <c r="D468" s="153">
        <v>720</v>
      </c>
      <c r="E468" s="153">
        <v>750</v>
      </c>
      <c r="F468" s="153"/>
      <c r="G468" s="153"/>
      <c r="H468" s="153"/>
      <c r="I468" s="153"/>
      <c r="J468" s="153"/>
      <c r="K468" s="153"/>
      <c r="L468" s="153"/>
      <c r="M468" s="153"/>
      <c r="N468" s="153"/>
      <c r="O468" s="153"/>
      <c r="Q468" s="153"/>
      <c r="R468" s="153"/>
      <c r="S468" s="153"/>
      <c r="T468" s="153"/>
      <c r="U468" s="153"/>
      <c r="V468" s="153"/>
      <c r="W468" s="153"/>
      <c r="X468" s="153"/>
      <c r="Y468" s="153"/>
      <c r="Z468" s="153"/>
      <c r="AA468" s="153"/>
      <c r="AB468" s="153"/>
      <c r="AC468" s="153"/>
      <c r="AD468" s="153"/>
      <c r="AE468" s="153"/>
    </row>
    <row r="469" spans="1:31" ht="14.25" customHeight="1">
      <c r="A469" s="153"/>
      <c r="B469" s="153"/>
      <c r="C469" s="153"/>
      <c r="D469" s="153"/>
      <c r="E469" s="153"/>
      <c r="F469" s="153"/>
      <c r="G469" s="153"/>
      <c r="H469" s="153"/>
      <c r="I469" s="153"/>
      <c r="J469" s="153"/>
      <c r="K469" s="153"/>
      <c r="L469" s="153"/>
      <c r="M469" s="153"/>
      <c r="N469" s="153"/>
      <c r="O469" s="153"/>
      <c r="Q469" s="153"/>
      <c r="R469" s="153"/>
      <c r="S469" s="153"/>
      <c r="T469" s="153"/>
      <c r="U469" s="153"/>
      <c r="V469" s="153"/>
      <c r="W469" s="153"/>
      <c r="X469" s="153"/>
      <c r="Y469" s="153"/>
      <c r="Z469" s="153"/>
      <c r="AA469" s="153"/>
      <c r="AB469" s="153"/>
      <c r="AC469" s="153"/>
      <c r="AD469" s="153"/>
      <c r="AE469" s="153"/>
    </row>
    <row r="470" spans="1:31" ht="14.25" customHeight="1"/>
    <row r="471" spans="1:31" ht="14.25" customHeight="1">
      <c r="A471" s="297" t="s">
        <v>487</v>
      </c>
      <c r="B471" s="298"/>
      <c r="C471" s="150">
        <v>6</v>
      </c>
      <c r="D471" s="299" t="s">
        <v>1</v>
      </c>
      <c r="E471" s="298"/>
      <c r="F471" s="300" t="s">
        <v>118</v>
      </c>
      <c r="G471" s="209"/>
      <c r="H471" s="209"/>
      <c r="I471" s="298"/>
      <c r="J471" s="301" t="s">
        <v>488</v>
      </c>
      <c r="K471" s="298"/>
      <c r="L471" s="151" t="s">
        <v>203</v>
      </c>
      <c r="M471" s="302" t="s">
        <v>298</v>
      </c>
      <c r="N471" s="298"/>
      <c r="O471" s="152">
        <f>AVERAGE(A472:O475)</f>
        <v>384</v>
      </c>
      <c r="Q471" s="297" t="s">
        <v>487</v>
      </c>
      <c r="R471" s="298"/>
      <c r="S471" s="150">
        <v>6</v>
      </c>
      <c r="T471" s="299" t="s">
        <v>1</v>
      </c>
      <c r="U471" s="298"/>
      <c r="V471" s="300" t="s">
        <v>119</v>
      </c>
      <c r="W471" s="209"/>
      <c r="X471" s="209"/>
      <c r="Y471" s="298"/>
      <c r="Z471" s="301" t="s">
        <v>488</v>
      </c>
      <c r="AA471" s="298"/>
      <c r="AB471" s="151" t="s">
        <v>203</v>
      </c>
      <c r="AC471" s="302" t="s">
        <v>298</v>
      </c>
      <c r="AD471" s="298"/>
      <c r="AE471" s="152">
        <f>AVERAGE(Q472:AE475)</f>
        <v>250</v>
      </c>
    </row>
    <row r="472" spans="1:31" ht="14.25" customHeight="1">
      <c r="A472" s="153">
        <v>380</v>
      </c>
      <c r="B472" s="153">
        <v>320</v>
      </c>
      <c r="C472" s="153">
        <v>350</v>
      </c>
      <c r="D472" s="153">
        <v>400</v>
      </c>
      <c r="E472" s="153"/>
      <c r="F472" s="153"/>
      <c r="G472" s="153"/>
      <c r="H472" s="153"/>
      <c r="I472" s="153"/>
      <c r="J472" s="153"/>
      <c r="K472" s="153"/>
      <c r="L472" s="153"/>
      <c r="M472" s="153"/>
      <c r="N472" s="153"/>
      <c r="O472" s="153"/>
      <c r="Q472" s="153">
        <v>220</v>
      </c>
      <c r="R472" s="153">
        <v>250</v>
      </c>
      <c r="S472" s="153">
        <v>400</v>
      </c>
      <c r="T472" s="153">
        <v>330</v>
      </c>
      <c r="U472" s="153"/>
      <c r="V472" s="153"/>
      <c r="W472" s="153"/>
      <c r="X472" s="153"/>
      <c r="Y472" s="153"/>
      <c r="Z472" s="153"/>
      <c r="AA472" s="153"/>
      <c r="AB472" s="153"/>
      <c r="AC472" s="153"/>
      <c r="AD472" s="153"/>
      <c r="AE472" s="153"/>
    </row>
    <row r="473" spans="1:31" ht="14.25" customHeight="1">
      <c r="A473" s="153">
        <v>470</v>
      </c>
      <c r="B473" s="153"/>
      <c r="C473" s="153"/>
      <c r="D473" s="153"/>
      <c r="E473" s="153"/>
      <c r="F473" s="153"/>
      <c r="G473" s="153"/>
      <c r="H473" s="153"/>
      <c r="I473" s="153"/>
      <c r="J473" s="153"/>
      <c r="K473" s="153"/>
      <c r="L473" s="153"/>
      <c r="M473" s="153"/>
      <c r="N473" s="153"/>
      <c r="O473" s="153"/>
      <c r="Q473" s="153"/>
      <c r="R473" s="153"/>
      <c r="S473" s="153"/>
      <c r="T473" s="153">
        <v>50</v>
      </c>
      <c r="U473" s="153"/>
      <c r="V473" s="153"/>
      <c r="W473" s="153"/>
      <c r="X473" s="153"/>
      <c r="Y473" s="153"/>
      <c r="Z473" s="153"/>
      <c r="AA473" s="153"/>
      <c r="AB473" s="153"/>
      <c r="AC473" s="153"/>
      <c r="AD473" s="153"/>
      <c r="AE473" s="153"/>
    </row>
    <row r="474" spans="1:31" ht="14.25" customHeight="1">
      <c r="A474" s="153"/>
      <c r="B474" s="153"/>
      <c r="C474" s="153"/>
      <c r="D474" s="153"/>
      <c r="E474" s="153"/>
      <c r="F474" s="153"/>
      <c r="G474" s="153"/>
      <c r="H474" s="153"/>
      <c r="I474" s="153"/>
      <c r="J474" s="153"/>
      <c r="K474" s="153"/>
      <c r="L474" s="153"/>
      <c r="M474" s="153"/>
      <c r="N474" s="153"/>
      <c r="O474" s="153"/>
      <c r="Q474" s="153"/>
      <c r="R474" s="153"/>
      <c r="S474" s="153"/>
      <c r="T474" s="153"/>
      <c r="U474" s="153"/>
      <c r="V474" s="153"/>
      <c r="W474" s="153"/>
      <c r="X474" s="153"/>
      <c r="Y474" s="153"/>
      <c r="Z474" s="153"/>
      <c r="AA474" s="153"/>
      <c r="AB474" s="153"/>
      <c r="AC474" s="153"/>
      <c r="AD474" s="153"/>
      <c r="AE474" s="153"/>
    </row>
    <row r="475" spans="1:31" ht="14.25" customHeight="1">
      <c r="A475" s="153"/>
      <c r="B475" s="153"/>
      <c r="C475" s="153"/>
      <c r="D475" s="153"/>
      <c r="E475" s="153"/>
      <c r="F475" s="153"/>
      <c r="G475" s="153"/>
      <c r="H475" s="153"/>
      <c r="I475" s="153"/>
      <c r="J475" s="153"/>
      <c r="K475" s="153"/>
      <c r="L475" s="153"/>
      <c r="M475" s="153"/>
      <c r="N475" s="153"/>
      <c r="O475" s="153"/>
      <c r="Q475" s="153"/>
      <c r="R475" s="153"/>
      <c r="S475" s="153"/>
      <c r="T475" s="153"/>
      <c r="U475" s="153"/>
      <c r="V475" s="153"/>
      <c r="W475" s="153"/>
      <c r="X475" s="153"/>
      <c r="Y475" s="153"/>
      <c r="Z475" s="153"/>
      <c r="AA475" s="153"/>
      <c r="AB475" s="153"/>
      <c r="AC475" s="153"/>
      <c r="AD475" s="153"/>
      <c r="AE475" s="153"/>
    </row>
    <row r="476" spans="1:31" ht="14.25" customHeight="1"/>
    <row r="477" spans="1:31" ht="14.25" customHeight="1">
      <c r="A477" s="297" t="s">
        <v>487</v>
      </c>
      <c r="B477" s="298"/>
      <c r="C477" s="150">
        <v>6</v>
      </c>
      <c r="D477" s="299" t="s">
        <v>1</v>
      </c>
      <c r="E477" s="298"/>
      <c r="F477" s="300" t="s">
        <v>380</v>
      </c>
      <c r="G477" s="209"/>
      <c r="H477" s="209"/>
      <c r="I477" s="298"/>
      <c r="J477" s="301" t="s">
        <v>488</v>
      </c>
      <c r="K477" s="298"/>
      <c r="L477" s="151" t="s">
        <v>203</v>
      </c>
      <c r="M477" s="302" t="s">
        <v>298</v>
      </c>
      <c r="N477" s="298"/>
      <c r="O477" s="152">
        <f>AVERAGE(A478:O482)</f>
        <v>258.33333333333331</v>
      </c>
      <c r="Q477" s="297" t="s">
        <v>487</v>
      </c>
      <c r="R477" s="298"/>
      <c r="S477" s="150">
        <v>6</v>
      </c>
      <c r="T477" s="299" t="s">
        <v>1</v>
      </c>
      <c r="U477" s="298"/>
      <c r="V477" s="300" t="s">
        <v>378</v>
      </c>
      <c r="W477" s="209"/>
      <c r="X477" s="209"/>
      <c r="Y477" s="298"/>
      <c r="Z477" s="301" t="s">
        <v>488</v>
      </c>
      <c r="AA477" s="298"/>
      <c r="AB477" s="151" t="s">
        <v>203</v>
      </c>
      <c r="AC477" s="302" t="s">
        <v>298</v>
      </c>
      <c r="AD477" s="298"/>
      <c r="AE477" s="152">
        <f>AVERAGE(Q478:AE482)</f>
        <v>328.33333333333331</v>
      </c>
    </row>
    <row r="478" spans="1:31" ht="14.25" customHeight="1">
      <c r="A478" s="153">
        <v>120</v>
      </c>
      <c r="B478" s="153">
        <v>60</v>
      </c>
      <c r="C478" s="153">
        <v>90</v>
      </c>
      <c r="D478" s="153"/>
      <c r="E478" s="153"/>
      <c r="F478" s="153"/>
      <c r="G478" s="153"/>
      <c r="H478" s="153"/>
      <c r="I478" s="153"/>
      <c r="J478" s="153"/>
      <c r="K478" s="153"/>
      <c r="L478" s="153"/>
      <c r="M478" s="153"/>
      <c r="N478" s="153"/>
      <c r="O478" s="153"/>
      <c r="Q478" s="153">
        <v>290</v>
      </c>
      <c r="R478" s="153">
        <v>350</v>
      </c>
      <c r="S478" s="153">
        <v>1000</v>
      </c>
      <c r="T478" s="153"/>
      <c r="U478" s="153"/>
      <c r="V478" s="153"/>
      <c r="W478" s="153"/>
      <c r="X478" s="153"/>
      <c r="Y478" s="153"/>
      <c r="Z478" s="153"/>
      <c r="AA478" s="153"/>
      <c r="AB478" s="153"/>
      <c r="AC478" s="153"/>
      <c r="AD478" s="153"/>
      <c r="AE478" s="153"/>
    </row>
    <row r="479" spans="1:31" ht="14.25" customHeight="1">
      <c r="A479" s="153">
        <v>250</v>
      </c>
      <c r="B479" s="153">
        <v>370</v>
      </c>
      <c r="C479" s="153">
        <v>660</v>
      </c>
      <c r="D479" s="153"/>
      <c r="E479" s="153"/>
      <c r="F479" s="153"/>
      <c r="G479" s="153"/>
      <c r="H479" s="153"/>
      <c r="I479" s="153"/>
      <c r="J479" s="153"/>
      <c r="K479" s="153"/>
      <c r="L479" s="153"/>
      <c r="M479" s="153"/>
      <c r="N479" s="153"/>
      <c r="O479" s="153"/>
      <c r="Q479" s="153">
        <v>60</v>
      </c>
      <c r="R479" s="153">
        <v>100</v>
      </c>
      <c r="S479" s="153">
        <v>170</v>
      </c>
      <c r="T479" s="153"/>
      <c r="U479" s="153"/>
      <c r="V479" s="153"/>
      <c r="W479" s="153"/>
      <c r="X479" s="153"/>
      <c r="Y479" s="153"/>
      <c r="Z479" s="153"/>
      <c r="AA479" s="153"/>
      <c r="AB479" s="153"/>
      <c r="AC479" s="153"/>
      <c r="AD479" s="153"/>
      <c r="AE479" s="153"/>
    </row>
    <row r="480" spans="1:31" ht="14.25" customHeight="1">
      <c r="A480" s="153"/>
      <c r="B480" s="153"/>
      <c r="C480" s="153"/>
      <c r="D480" s="153"/>
      <c r="E480" s="153"/>
      <c r="F480" s="153"/>
      <c r="G480" s="153"/>
      <c r="H480" s="153"/>
      <c r="I480" s="153"/>
      <c r="J480" s="153"/>
      <c r="K480" s="153"/>
      <c r="L480" s="153"/>
      <c r="M480" s="153"/>
      <c r="N480" s="153"/>
      <c r="O480" s="153"/>
      <c r="Q480" s="153"/>
      <c r="R480" s="153"/>
      <c r="S480" s="153"/>
      <c r="T480" s="153"/>
      <c r="U480" s="153"/>
      <c r="V480" s="153"/>
      <c r="W480" s="153"/>
      <c r="X480" s="153"/>
      <c r="Y480" s="153"/>
      <c r="Z480" s="153"/>
      <c r="AA480" s="153"/>
      <c r="AB480" s="153"/>
      <c r="AC480" s="153"/>
      <c r="AD480" s="153"/>
      <c r="AE480" s="153"/>
    </row>
    <row r="481" spans="1:31" ht="14.25" customHeight="1">
      <c r="A481" s="153"/>
      <c r="B481" s="153"/>
      <c r="C481" s="153"/>
      <c r="D481" s="153"/>
      <c r="E481" s="153"/>
      <c r="F481" s="153"/>
      <c r="G481" s="153"/>
      <c r="H481" s="153"/>
      <c r="I481" s="153"/>
      <c r="J481" s="153"/>
      <c r="K481" s="153"/>
      <c r="L481" s="153"/>
      <c r="M481" s="153"/>
      <c r="N481" s="153"/>
      <c r="O481" s="153"/>
      <c r="Q481" s="153"/>
      <c r="R481" s="153"/>
      <c r="S481" s="153"/>
      <c r="T481" s="153"/>
      <c r="U481" s="153"/>
      <c r="V481" s="153"/>
      <c r="W481" s="153"/>
      <c r="X481" s="153"/>
      <c r="Y481" s="153"/>
      <c r="Z481" s="153"/>
      <c r="AA481" s="153"/>
      <c r="AB481" s="153"/>
      <c r="AC481" s="153"/>
      <c r="AD481" s="153"/>
      <c r="AE481" s="153"/>
    </row>
    <row r="482" spans="1:31" ht="14.25" customHeight="1">
      <c r="A482" s="153"/>
      <c r="B482" s="153"/>
      <c r="C482" s="153"/>
      <c r="D482" s="153"/>
      <c r="E482" s="153"/>
      <c r="F482" s="153"/>
      <c r="G482" s="153"/>
      <c r="H482" s="153"/>
      <c r="I482" s="153"/>
      <c r="J482" s="153"/>
      <c r="K482" s="153"/>
      <c r="L482" s="153"/>
      <c r="M482" s="153"/>
      <c r="N482" s="153"/>
      <c r="O482" s="153"/>
      <c r="Q482" s="153"/>
      <c r="R482" s="153"/>
      <c r="S482" s="153"/>
      <c r="T482" s="153"/>
      <c r="U482" s="153"/>
      <c r="V482" s="153"/>
      <c r="W482" s="153"/>
      <c r="X482" s="153"/>
      <c r="Y482" s="153"/>
      <c r="Z482" s="153"/>
      <c r="AA482" s="153"/>
      <c r="AB482" s="153"/>
      <c r="AC482" s="153"/>
      <c r="AD482" s="153"/>
      <c r="AE482" s="153"/>
    </row>
    <row r="483" spans="1:31" ht="14.25" customHeight="1"/>
    <row r="484" spans="1:31" ht="14.25" customHeight="1">
      <c r="A484" s="297" t="s">
        <v>487</v>
      </c>
      <c r="B484" s="298"/>
      <c r="C484" s="150">
        <v>6</v>
      </c>
      <c r="D484" s="299" t="s">
        <v>1</v>
      </c>
      <c r="E484" s="298"/>
      <c r="F484" s="300" t="s">
        <v>381</v>
      </c>
      <c r="G484" s="209"/>
      <c r="H484" s="209"/>
      <c r="I484" s="298"/>
      <c r="J484" s="301" t="s">
        <v>488</v>
      </c>
      <c r="K484" s="298"/>
      <c r="L484" s="151" t="s">
        <v>203</v>
      </c>
      <c r="M484" s="302" t="s">
        <v>298</v>
      </c>
      <c r="N484" s="298"/>
      <c r="O484" s="152">
        <f>AVERAGE(A485:O486)</f>
        <v>450</v>
      </c>
    </row>
    <row r="485" spans="1:31" ht="14.25" customHeight="1">
      <c r="A485" s="153">
        <v>450</v>
      </c>
      <c r="B485" s="153"/>
      <c r="C485" s="153"/>
      <c r="D485" s="153"/>
      <c r="E485" s="153"/>
      <c r="F485" s="153"/>
      <c r="G485" s="153"/>
      <c r="H485" s="153"/>
      <c r="I485" s="153"/>
      <c r="J485" s="153"/>
      <c r="K485" s="153"/>
      <c r="L485" s="153"/>
      <c r="M485" s="153"/>
      <c r="N485" s="153"/>
      <c r="O485" s="153"/>
    </row>
    <row r="486" spans="1:31" ht="14.25" customHeight="1">
      <c r="A486" s="153"/>
      <c r="B486" s="153"/>
      <c r="C486" s="153"/>
      <c r="D486" s="153"/>
      <c r="E486" s="153"/>
      <c r="F486" s="153"/>
      <c r="G486" s="153"/>
      <c r="H486" s="153"/>
      <c r="I486" s="153"/>
      <c r="J486" s="153"/>
      <c r="K486" s="153"/>
      <c r="L486" s="153"/>
      <c r="M486" s="153"/>
      <c r="N486" s="153"/>
      <c r="O486" s="153"/>
    </row>
    <row r="487" spans="1:31" ht="14.25" customHeight="1">
      <c r="A487" s="23"/>
      <c r="B487" s="23"/>
      <c r="C487" s="23"/>
      <c r="D487" s="23"/>
      <c r="E487" s="23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3"/>
      <c r="Q487" s="23"/>
      <c r="R487" s="23"/>
      <c r="S487" s="23"/>
      <c r="T487" s="21"/>
      <c r="U487" s="22"/>
      <c r="V487" s="23"/>
      <c r="W487" s="21"/>
      <c r="X487" s="21"/>
      <c r="Y487" s="21"/>
      <c r="Z487" s="21"/>
      <c r="AA487" s="21"/>
    </row>
    <row r="488" spans="1:31" ht="14.25" customHeight="1">
      <c r="A488" s="23"/>
      <c r="B488" s="23"/>
      <c r="C488" s="23"/>
      <c r="D488" s="23"/>
      <c r="E488" s="23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3"/>
      <c r="Q488" s="23"/>
      <c r="R488" s="23"/>
      <c r="S488" s="23"/>
      <c r="T488" s="21"/>
      <c r="U488" s="22"/>
      <c r="V488" s="23"/>
      <c r="W488" s="21"/>
      <c r="X488" s="21"/>
      <c r="Y488" s="21"/>
      <c r="Z488" s="21"/>
      <c r="AA488" s="21"/>
    </row>
    <row r="489" spans="1:31" ht="14.25" customHeight="1">
      <c r="A489" s="23"/>
      <c r="B489" s="23"/>
      <c r="C489" s="23"/>
      <c r="D489" s="23"/>
      <c r="E489" s="23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3"/>
      <c r="Q489" s="23"/>
      <c r="R489" s="23"/>
      <c r="S489" s="23"/>
      <c r="T489" s="21"/>
      <c r="U489" s="23"/>
      <c r="V489" s="23"/>
      <c r="W489" s="21"/>
      <c r="X489" s="21"/>
      <c r="Y489" s="21"/>
      <c r="Z489" s="21"/>
      <c r="AA489" s="21"/>
    </row>
    <row r="490" spans="1:31" ht="14.25" customHeight="1">
      <c r="A490" s="23"/>
      <c r="B490" s="23"/>
      <c r="C490" s="23"/>
      <c r="D490" s="23"/>
      <c r="E490" s="23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3"/>
      <c r="Q490" s="23"/>
      <c r="R490" s="23"/>
      <c r="S490" s="23"/>
      <c r="T490" s="21"/>
      <c r="U490" s="23"/>
      <c r="V490" s="23"/>
      <c r="W490" s="21"/>
      <c r="X490" s="21"/>
      <c r="Y490" s="21"/>
      <c r="Z490" s="21"/>
      <c r="AA490" s="21"/>
    </row>
    <row r="491" spans="1:31" ht="14.25" customHeight="1">
      <c r="A491" s="23"/>
      <c r="B491" s="23"/>
      <c r="C491" s="23"/>
      <c r="D491" s="23"/>
      <c r="E491" s="23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3"/>
      <c r="Q491" s="23"/>
      <c r="R491" s="23"/>
      <c r="S491" s="23"/>
      <c r="T491" s="21"/>
      <c r="U491" s="21"/>
      <c r="V491" s="21"/>
      <c r="W491" s="21"/>
      <c r="X491" s="21"/>
      <c r="Y491" s="21"/>
      <c r="Z491" s="21"/>
      <c r="AA491" s="21"/>
    </row>
    <row r="492" spans="1:31" ht="14.25" customHeight="1">
      <c r="A492" s="23"/>
      <c r="B492" s="23"/>
      <c r="C492" s="23"/>
      <c r="D492" s="23"/>
      <c r="E492" s="23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3"/>
      <c r="Q492" s="23"/>
      <c r="R492" s="23"/>
      <c r="S492" s="23"/>
      <c r="T492" s="21"/>
      <c r="U492" s="21"/>
      <c r="V492" s="21"/>
      <c r="W492" s="21"/>
      <c r="X492" s="21"/>
      <c r="Y492" s="21"/>
      <c r="Z492" s="21"/>
      <c r="AA492" s="21"/>
    </row>
    <row r="493" spans="1:31" ht="14.25" customHeight="1">
      <c r="A493" s="23"/>
      <c r="B493" s="23"/>
      <c r="C493" s="23"/>
      <c r="D493" s="23"/>
      <c r="E493" s="23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3"/>
      <c r="Q493" s="23"/>
      <c r="R493" s="23"/>
      <c r="S493" s="23"/>
      <c r="T493" s="21"/>
      <c r="U493" s="21"/>
      <c r="V493" s="21"/>
      <c r="W493" s="21"/>
      <c r="X493" s="21"/>
      <c r="Y493" s="21"/>
      <c r="Z493" s="21"/>
      <c r="AA493" s="21"/>
    </row>
    <row r="494" spans="1:31" ht="14.25" customHeight="1">
      <c r="A494" s="23"/>
      <c r="B494" s="23"/>
      <c r="C494" s="23"/>
      <c r="D494" s="23"/>
      <c r="E494" s="23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3"/>
      <c r="Q494" s="23"/>
      <c r="R494" s="23"/>
      <c r="S494" s="23"/>
      <c r="T494" s="21"/>
      <c r="U494" s="21"/>
      <c r="V494" s="21"/>
      <c r="W494" s="21"/>
      <c r="X494" s="21"/>
      <c r="Y494" s="21"/>
      <c r="Z494" s="21"/>
      <c r="AA494" s="21"/>
    </row>
    <row r="495" spans="1:31" ht="14.25" customHeight="1">
      <c r="A495" s="23"/>
      <c r="B495" s="23"/>
      <c r="C495" s="23"/>
      <c r="D495" s="23"/>
      <c r="E495" s="23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3"/>
      <c r="Q495" s="23"/>
      <c r="R495" s="23"/>
      <c r="S495" s="23"/>
      <c r="T495" s="21"/>
      <c r="U495" s="21"/>
      <c r="V495" s="21"/>
      <c r="W495" s="21"/>
      <c r="X495" s="21"/>
      <c r="Y495" s="21"/>
      <c r="Z495" s="21"/>
      <c r="AA495" s="21"/>
    </row>
    <row r="496" spans="1:31" ht="14.25" customHeight="1">
      <c r="A496" s="23"/>
      <c r="B496" s="23"/>
      <c r="C496" s="23"/>
      <c r="D496" s="23"/>
      <c r="E496" s="23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3"/>
      <c r="Q496" s="23"/>
      <c r="R496" s="23"/>
      <c r="S496" s="23"/>
      <c r="T496" s="21"/>
      <c r="U496" s="21"/>
      <c r="V496" s="21"/>
      <c r="W496" s="21"/>
      <c r="X496" s="21"/>
      <c r="Y496" s="21"/>
      <c r="Z496" s="21"/>
      <c r="AA496" s="21"/>
    </row>
    <row r="497" spans="1:27" ht="14.25" customHeight="1">
      <c r="A497" s="23"/>
      <c r="B497" s="23"/>
      <c r="C497" s="23"/>
      <c r="D497" s="23"/>
      <c r="E497" s="23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3"/>
      <c r="Q497" s="23"/>
      <c r="R497" s="23"/>
      <c r="S497" s="23"/>
      <c r="T497" s="21"/>
      <c r="U497" s="23"/>
      <c r="V497" s="23"/>
      <c r="W497" s="21"/>
      <c r="X497" s="21"/>
      <c r="Y497" s="21"/>
      <c r="Z497" s="21"/>
      <c r="AA497" s="21"/>
    </row>
    <row r="498" spans="1:27" ht="14.25" customHeight="1">
      <c r="A498" s="23"/>
      <c r="B498" s="23"/>
      <c r="C498" s="23"/>
      <c r="D498" s="23"/>
      <c r="E498" s="23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3"/>
      <c r="Q498" s="23"/>
      <c r="R498" s="23"/>
      <c r="S498" s="23"/>
      <c r="T498" s="21"/>
      <c r="U498" s="23"/>
      <c r="V498" s="23"/>
      <c r="W498" s="21"/>
      <c r="X498" s="21"/>
      <c r="Y498" s="21"/>
      <c r="Z498" s="21"/>
      <c r="AA498" s="21"/>
    </row>
    <row r="499" spans="1:27" ht="14.25" customHeight="1">
      <c r="A499" s="23"/>
      <c r="B499" s="23"/>
      <c r="C499" s="23"/>
      <c r="D499" s="23"/>
      <c r="E499" s="23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3"/>
      <c r="Q499" s="23"/>
      <c r="R499" s="23"/>
      <c r="S499" s="23"/>
      <c r="T499" s="21"/>
      <c r="U499" s="23"/>
      <c r="V499" s="23"/>
      <c r="W499" s="21"/>
      <c r="X499" s="21"/>
      <c r="Y499" s="21"/>
      <c r="Z499" s="21"/>
      <c r="AA499" s="21"/>
    </row>
    <row r="500" spans="1:27" ht="14.25" customHeight="1">
      <c r="A500" s="23"/>
      <c r="B500" s="23"/>
      <c r="C500" s="23"/>
      <c r="D500" s="23"/>
      <c r="E500" s="23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3"/>
      <c r="Q500" s="23"/>
      <c r="R500" s="23"/>
      <c r="S500" s="23"/>
      <c r="T500" s="21"/>
      <c r="U500" s="23"/>
      <c r="V500" s="23"/>
      <c r="W500" s="23"/>
      <c r="X500" s="23"/>
      <c r="Y500" s="21"/>
      <c r="Z500" s="21"/>
      <c r="AA500" s="21"/>
    </row>
    <row r="501" spans="1:27" ht="14.25" customHeight="1">
      <c r="A501" s="23"/>
      <c r="B501" s="23"/>
      <c r="C501" s="23"/>
      <c r="D501" s="23"/>
      <c r="E501" s="23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3"/>
      <c r="Q501" s="23"/>
      <c r="R501" s="23"/>
      <c r="S501" s="23"/>
      <c r="T501" s="21"/>
      <c r="U501" s="23"/>
      <c r="V501" s="23"/>
      <c r="W501" s="22"/>
      <c r="X501" s="22"/>
      <c r="Y501" s="21"/>
      <c r="Z501" s="21"/>
      <c r="AA501" s="21"/>
    </row>
    <row r="502" spans="1:27" ht="14.25" customHeight="1">
      <c r="A502" s="23"/>
      <c r="B502" s="23"/>
      <c r="C502" s="23"/>
      <c r="D502" s="23"/>
      <c r="E502" s="23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3"/>
      <c r="Q502" s="23"/>
      <c r="R502" s="23"/>
      <c r="S502" s="23"/>
      <c r="T502" s="21"/>
      <c r="U502" s="23"/>
      <c r="V502" s="23"/>
      <c r="W502" s="23"/>
      <c r="X502" s="21"/>
      <c r="Y502" s="21"/>
      <c r="Z502" s="21"/>
      <c r="AA502" s="21"/>
    </row>
    <row r="503" spans="1:27" ht="14.25" customHeight="1">
      <c r="A503" s="23"/>
      <c r="B503" s="23"/>
      <c r="C503" s="23"/>
      <c r="D503" s="23"/>
      <c r="E503" s="23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3"/>
      <c r="Q503" s="23"/>
      <c r="R503" s="23"/>
      <c r="S503" s="23"/>
      <c r="T503" s="21"/>
      <c r="U503" s="21"/>
      <c r="V503" s="21"/>
      <c r="W503" s="21"/>
      <c r="X503" s="21"/>
      <c r="Y503" s="21"/>
      <c r="Z503" s="21"/>
      <c r="AA503" s="21"/>
    </row>
    <row r="504" spans="1:27" ht="14.25" customHeight="1">
      <c r="A504" s="23"/>
      <c r="B504" s="23"/>
      <c r="C504" s="23"/>
      <c r="D504" s="23"/>
      <c r="E504" s="23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3"/>
      <c r="Q504" s="23"/>
      <c r="R504" s="23"/>
      <c r="S504" s="23"/>
      <c r="T504" s="21"/>
      <c r="U504" s="21"/>
      <c r="V504" s="21"/>
      <c r="W504" s="21"/>
      <c r="X504" s="21"/>
      <c r="Y504" s="21"/>
      <c r="Z504" s="21"/>
      <c r="AA504" s="21"/>
    </row>
    <row r="505" spans="1:27" ht="14.25" customHeight="1">
      <c r="A505" s="23"/>
      <c r="B505" s="23"/>
      <c r="C505" s="23"/>
      <c r="D505" s="23"/>
      <c r="E505" s="23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3"/>
      <c r="Q505" s="23"/>
      <c r="R505" s="23"/>
      <c r="S505" s="23"/>
      <c r="T505" s="21"/>
      <c r="U505" s="21"/>
      <c r="V505" s="21"/>
      <c r="W505" s="21"/>
      <c r="X505" s="21"/>
      <c r="Y505" s="21"/>
      <c r="Z505" s="21"/>
      <c r="AA505" s="21"/>
    </row>
    <row r="506" spans="1:27" ht="14.25" customHeight="1">
      <c r="A506" s="23"/>
      <c r="B506" s="23"/>
      <c r="C506" s="23"/>
      <c r="D506" s="23"/>
      <c r="E506" s="23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3"/>
      <c r="Q506" s="23"/>
      <c r="R506" s="23"/>
      <c r="S506" s="23"/>
      <c r="T506" s="21"/>
      <c r="U506" s="21"/>
      <c r="V506" s="21"/>
      <c r="W506" s="21"/>
      <c r="X506" s="21"/>
      <c r="Y506" s="21"/>
      <c r="Z506" s="21"/>
      <c r="AA506" s="21"/>
    </row>
    <row r="507" spans="1:27" ht="14.25" customHeight="1">
      <c r="A507" s="23"/>
      <c r="B507" s="23"/>
      <c r="C507" s="23"/>
      <c r="D507" s="23"/>
      <c r="E507" s="23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3"/>
      <c r="Q507" s="23"/>
      <c r="R507" s="23"/>
      <c r="S507" s="23"/>
      <c r="T507" s="21"/>
      <c r="U507" s="23"/>
      <c r="V507" s="23"/>
      <c r="W507" s="21"/>
      <c r="X507" s="21"/>
      <c r="Y507" s="21"/>
      <c r="Z507" s="21"/>
      <c r="AA507" s="21"/>
    </row>
    <row r="508" spans="1:27" ht="14.25" customHeight="1">
      <c r="A508" s="23"/>
      <c r="B508" s="23"/>
      <c r="C508" s="23"/>
      <c r="D508" s="23"/>
      <c r="E508" s="23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3"/>
      <c r="Q508" s="23"/>
      <c r="R508" s="23"/>
      <c r="S508" s="23"/>
      <c r="T508" s="21"/>
      <c r="U508" s="22"/>
      <c r="V508" s="23"/>
      <c r="W508" s="21"/>
      <c r="X508" s="21"/>
      <c r="Y508" s="21"/>
      <c r="Z508" s="21"/>
      <c r="AA508" s="21"/>
    </row>
    <row r="509" spans="1:27" ht="14.25" customHeight="1">
      <c r="A509" s="23"/>
      <c r="B509" s="23"/>
      <c r="C509" s="23"/>
      <c r="D509" s="23"/>
      <c r="E509" s="23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3"/>
      <c r="Q509" s="23"/>
      <c r="R509" s="23"/>
      <c r="S509" s="23"/>
      <c r="T509" s="21"/>
      <c r="U509" s="23"/>
      <c r="V509" s="23"/>
      <c r="W509" s="21"/>
      <c r="X509" s="21"/>
      <c r="Y509" s="21"/>
      <c r="Z509" s="21"/>
      <c r="AA509" s="21"/>
    </row>
    <row r="510" spans="1:27" ht="14.25" customHeight="1">
      <c r="A510" s="23"/>
      <c r="B510" s="23"/>
      <c r="C510" s="23"/>
      <c r="D510" s="23"/>
      <c r="E510" s="23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3"/>
      <c r="Q510" s="23"/>
      <c r="R510" s="23"/>
      <c r="S510" s="23"/>
      <c r="T510" s="21"/>
      <c r="U510" s="23"/>
      <c r="V510" s="23"/>
      <c r="W510" s="21"/>
      <c r="X510" s="21"/>
      <c r="Y510" s="21"/>
      <c r="Z510" s="21"/>
      <c r="AA510" s="21"/>
    </row>
    <row r="511" spans="1:27" ht="14.25" customHeight="1">
      <c r="A511" s="23"/>
      <c r="B511" s="23"/>
      <c r="C511" s="23"/>
      <c r="D511" s="23"/>
      <c r="E511" s="23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3"/>
      <c r="Q511" s="23"/>
      <c r="R511" s="23"/>
      <c r="S511" s="23"/>
      <c r="T511" s="21"/>
      <c r="U511" s="23"/>
      <c r="V511" s="23"/>
      <c r="W511" s="21"/>
      <c r="X511" s="21"/>
      <c r="Y511" s="21"/>
      <c r="Z511" s="21"/>
      <c r="AA511" s="21"/>
    </row>
    <row r="512" spans="1:27" ht="14.25" customHeight="1">
      <c r="A512" s="23"/>
      <c r="B512" s="23"/>
      <c r="C512" s="23"/>
      <c r="D512" s="23"/>
      <c r="E512" s="23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3"/>
      <c r="Q512" s="23"/>
      <c r="R512" s="23"/>
      <c r="S512" s="23"/>
      <c r="T512" s="21"/>
      <c r="U512" s="21"/>
      <c r="V512" s="21"/>
      <c r="W512" s="21"/>
      <c r="X512" s="21"/>
      <c r="Y512" s="21"/>
      <c r="Z512" s="21"/>
      <c r="AA512" s="21"/>
    </row>
    <row r="513" spans="1:27" ht="14.25" customHeight="1">
      <c r="A513" s="23" t="s">
        <v>77</v>
      </c>
      <c r="B513" s="23"/>
      <c r="C513" s="23"/>
      <c r="D513" s="23"/>
      <c r="E513" s="23" t="s">
        <v>77</v>
      </c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</row>
    <row r="514" spans="1:27" ht="14.25" customHeight="1">
      <c r="A514" s="23" t="s">
        <v>78</v>
      </c>
      <c r="B514" s="23"/>
      <c r="C514" s="21"/>
      <c r="D514" s="21"/>
      <c r="E514" s="23" t="s">
        <v>81</v>
      </c>
      <c r="F514" s="21"/>
      <c r="G514" s="21"/>
      <c r="H514" s="21"/>
      <c r="I514" s="21"/>
      <c r="J514" s="23" t="s">
        <v>77</v>
      </c>
      <c r="K514" s="21"/>
      <c r="L514" s="21"/>
      <c r="M514" s="21"/>
      <c r="N514" s="21"/>
      <c r="O514" s="23" t="s">
        <v>77</v>
      </c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</row>
    <row r="515" spans="1:27" ht="14.25" customHeight="1">
      <c r="A515" s="21">
        <v>350</v>
      </c>
      <c r="B515" s="21">
        <v>325</v>
      </c>
      <c r="C515" s="21">
        <v>250</v>
      </c>
      <c r="D515" s="21"/>
      <c r="E515" s="21">
        <v>460</v>
      </c>
      <c r="F515" s="21">
        <v>460</v>
      </c>
      <c r="G515" s="21">
        <v>420</v>
      </c>
      <c r="H515" s="21"/>
      <c r="I515" s="21"/>
      <c r="J515" s="23" t="s">
        <v>84</v>
      </c>
      <c r="K515" s="21"/>
      <c r="L515" s="21"/>
      <c r="M515" s="21"/>
      <c r="N515" s="23"/>
      <c r="O515" s="23" t="s">
        <v>143</v>
      </c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</row>
    <row r="516" spans="1:27" ht="14.25" customHeight="1">
      <c r="A516" s="23">
        <v>220</v>
      </c>
      <c r="B516" s="23">
        <v>530</v>
      </c>
      <c r="C516" s="23">
        <v>670</v>
      </c>
      <c r="D516" s="23"/>
      <c r="E516" s="21">
        <v>720</v>
      </c>
      <c r="F516" s="23">
        <v>900</v>
      </c>
      <c r="G516" s="23">
        <v>950</v>
      </c>
      <c r="H516" s="21"/>
      <c r="I516" s="21"/>
      <c r="J516" s="21">
        <v>700</v>
      </c>
      <c r="K516" s="23">
        <v>620</v>
      </c>
      <c r="L516" s="23"/>
      <c r="M516" s="21"/>
      <c r="N516" s="23"/>
      <c r="O516" s="21">
        <v>460</v>
      </c>
      <c r="P516" s="23">
        <v>580</v>
      </c>
      <c r="Q516" s="23">
        <v>410</v>
      </c>
      <c r="R516" s="23"/>
      <c r="S516" s="23"/>
      <c r="T516" s="23"/>
      <c r="U516" s="21"/>
      <c r="V516" s="21"/>
      <c r="W516" s="21"/>
      <c r="X516" s="21"/>
      <c r="Y516" s="21"/>
      <c r="Z516" s="21"/>
      <c r="AA516" s="21"/>
    </row>
    <row r="517" spans="1:27" ht="14.25" customHeight="1">
      <c r="A517" s="23">
        <v>530</v>
      </c>
      <c r="B517" s="23">
        <v>650</v>
      </c>
      <c r="C517" s="23">
        <v>300</v>
      </c>
      <c r="D517" s="23"/>
      <c r="E517" s="21">
        <v>550</v>
      </c>
      <c r="F517" s="23">
        <v>670</v>
      </c>
      <c r="G517" s="23">
        <v>780</v>
      </c>
      <c r="H517" s="23"/>
      <c r="I517" s="21"/>
      <c r="J517" s="23">
        <v>735</v>
      </c>
      <c r="K517" s="23">
        <v>790</v>
      </c>
      <c r="L517" s="23"/>
      <c r="M517" s="21"/>
      <c r="N517" s="23"/>
      <c r="O517" s="23">
        <v>400</v>
      </c>
      <c r="P517" s="23">
        <v>450</v>
      </c>
      <c r="Q517" s="23"/>
      <c r="R517" s="23"/>
      <c r="S517" s="23"/>
      <c r="T517" s="23"/>
      <c r="U517" s="21"/>
      <c r="V517" s="21"/>
      <c r="W517" s="21"/>
      <c r="X517" s="21"/>
      <c r="Y517" s="21"/>
      <c r="Z517" s="21"/>
      <c r="AA517" s="21"/>
    </row>
    <row r="518" spans="1:27" ht="14.25" customHeight="1">
      <c r="A518" s="23">
        <v>1100</v>
      </c>
      <c r="B518" s="23">
        <v>1000</v>
      </c>
      <c r="C518" s="23">
        <v>460</v>
      </c>
      <c r="D518" s="23"/>
      <c r="E518" s="21"/>
      <c r="F518" s="23"/>
      <c r="G518" s="23"/>
      <c r="H518" s="23"/>
      <c r="I518" s="21"/>
      <c r="J518" s="23"/>
      <c r="K518" s="23"/>
      <c r="L518" s="23"/>
      <c r="M518" s="21"/>
      <c r="N518" s="23"/>
      <c r="O518" s="23" t="s">
        <v>64</v>
      </c>
      <c r="P518" s="23">
        <f>AVERAGE(O516:R517)</f>
        <v>460</v>
      </c>
      <c r="Q518" s="21"/>
      <c r="R518" s="23"/>
      <c r="S518" s="23"/>
      <c r="T518" s="23"/>
      <c r="U518" s="21"/>
      <c r="V518" s="21"/>
      <c r="W518" s="21"/>
      <c r="X518" s="21"/>
      <c r="Y518" s="21"/>
      <c r="Z518" s="21"/>
      <c r="AA518" s="21"/>
    </row>
    <row r="519" spans="1:27" ht="14.25" customHeight="1">
      <c r="A519" s="23"/>
      <c r="B519" s="23"/>
      <c r="C519" s="23"/>
      <c r="D519" s="23"/>
      <c r="E519" s="21"/>
      <c r="F519" s="21"/>
      <c r="G519" s="21"/>
      <c r="H519" s="23"/>
      <c r="I519" s="21"/>
      <c r="J519" s="23"/>
      <c r="K519" s="23"/>
      <c r="L519" s="23"/>
      <c r="M519" s="21"/>
      <c r="N519" s="23"/>
      <c r="O519" s="23"/>
      <c r="P519" s="23"/>
      <c r="Q519" s="21"/>
      <c r="R519" s="21"/>
      <c r="S519" s="21"/>
      <c r="T519" s="21"/>
      <c r="U519" s="21"/>
      <c r="V519" s="21"/>
      <c r="W519" s="22"/>
      <c r="X519" s="23"/>
      <c r="Y519" s="23"/>
      <c r="Z519" s="21"/>
      <c r="AA519" s="21"/>
    </row>
    <row r="520" spans="1:27" ht="14.25" customHeight="1">
      <c r="A520" s="23" t="s">
        <v>77</v>
      </c>
      <c r="B520" s="21"/>
      <c r="C520" s="23"/>
      <c r="D520" s="23"/>
      <c r="E520" s="21"/>
      <c r="F520" s="23" t="s">
        <v>77</v>
      </c>
      <c r="G520" s="21"/>
      <c r="H520" s="21"/>
      <c r="I520" s="21"/>
      <c r="J520" s="23"/>
      <c r="K520" s="23"/>
      <c r="L520" s="23"/>
      <c r="M520" s="21"/>
      <c r="N520" s="21"/>
      <c r="O520" s="21"/>
      <c r="P520" s="23"/>
      <c r="Q520" s="21"/>
      <c r="R520" s="21"/>
      <c r="S520" s="21"/>
      <c r="T520" s="21"/>
      <c r="U520" s="21"/>
      <c r="V520" s="21"/>
      <c r="W520" s="22"/>
      <c r="X520" s="22"/>
      <c r="Y520" s="22"/>
      <c r="Z520" s="21"/>
      <c r="AA520" s="21"/>
    </row>
    <row r="521" spans="1:27" ht="14.25" customHeight="1">
      <c r="A521" s="23" t="s">
        <v>88</v>
      </c>
      <c r="B521" s="21"/>
      <c r="C521" s="23"/>
      <c r="D521" s="23"/>
      <c r="E521" s="21"/>
      <c r="F521" s="23" t="s">
        <v>91</v>
      </c>
      <c r="G521" s="21"/>
      <c r="H521" s="23"/>
      <c r="I521" s="23"/>
      <c r="J521" s="23" t="s">
        <v>77</v>
      </c>
      <c r="K521" s="21"/>
      <c r="L521" s="21"/>
      <c r="M521" s="21"/>
      <c r="N521" s="21"/>
      <c r="O521" s="21"/>
      <c r="P521" s="21"/>
      <c r="Q521" s="23" t="s">
        <v>77</v>
      </c>
      <c r="R521" s="21"/>
      <c r="S521" s="21"/>
      <c r="T521" s="21"/>
      <c r="U521" s="21"/>
      <c r="V521" s="21"/>
      <c r="W521" s="23"/>
      <c r="X521" s="23"/>
      <c r="Y521" s="23"/>
      <c r="Z521" s="21"/>
      <c r="AA521" s="21"/>
    </row>
    <row r="522" spans="1:27" ht="14.25" customHeight="1">
      <c r="A522" s="21">
        <v>620</v>
      </c>
      <c r="B522" s="23">
        <v>670</v>
      </c>
      <c r="C522" s="21">
        <v>990</v>
      </c>
      <c r="D522" s="21">
        <v>620</v>
      </c>
      <c r="E522" s="21"/>
      <c r="F522" s="21">
        <v>650</v>
      </c>
      <c r="G522" s="23">
        <v>860</v>
      </c>
      <c r="H522" s="23"/>
      <c r="I522" s="23"/>
      <c r="J522" s="21" t="s">
        <v>95</v>
      </c>
      <c r="K522" s="21"/>
      <c r="L522" s="21"/>
      <c r="M522" s="21"/>
      <c r="N522" s="23">
        <v>420</v>
      </c>
      <c r="O522" s="23">
        <v>430</v>
      </c>
      <c r="P522" s="21"/>
      <c r="Q522" s="23" t="s">
        <v>146</v>
      </c>
      <c r="R522" s="21"/>
      <c r="S522" s="21"/>
      <c r="T522" s="21"/>
      <c r="U522" s="21"/>
      <c r="V522" s="21"/>
      <c r="W522" s="21"/>
      <c r="X522" s="21"/>
      <c r="Y522" s="21"/>
      <c r="Z522" s="21"/>
      <c r="AA522" s="21"/>
    </row>
    <row r="523" spans="1:27" ht="14.25" customHeight="1">
      <c r="A523" s="23">
        <v>560</v>
      </c>
      <c r="B523" s="23">
        <v>640</v>
      </c>
      <c r="C523" s="23">
        <v>700</v>
      </c>
      <c r="D523" s="23">
        <v>560</v>
      </c>
      <c r="E523" s="21"/>
      <c r="F523" s="23">
        <v>490</v>
      </c>
      <c r="G523" s="23">
        <v>770</v>
      </c>
      <c r="H523" s="21">
        <v>740</v>
      </c>
      <c r="I523" s="21"/>
      <c r="J523" s="21">
        <v>560</v>
      </c>
      <c r="K523" s="21">
        <v>550</v>
      </c>
      <c r="L523" s="23">
        <v>640</v>
      </c>
      <c r="M523" s="23">
        <v>690</v>
      </c>
      <c r="N523" s="23">
        <v>340</v>
      </c>
      <c r="O523" s="23">
        <v>360</v>
      </c>
      <c r="P523" s="23"/>
      <c r="Q523" s="21">
        <v>600</v>
      </c>
      <c r="R523" s="23">
        <v>700</v>
      </c>
      <c r="S523" s="23">
        <v>700</v>
      </c>
      <c r="T523" s="23">
        <v>420</v>
      </c>
      <c r="U523" s="21"/>
      <c r="V523" s="21"/>
      <c r="W523" s="21"/>
      <c r="X523" s="21"/>
      <c r="Y523" s="21"/>
      <c r="Z523" s="21"/>
      <c r="AA523" s="21"/>
    </row>
    <row r="524" spans="1:27" ht="14.25" customHeight="1">
      <c r="A524" s="23"/>
      <c r="B524" s="23"/>
      <c r="C524" s="23"/>
      <c r="D524" s="23"/>
      <c r="E524" s="21"/>
      <c r="F524" s="23"/>
      <c r="G524" s="23"/>
      <c r="H524" s="23">
        <v>770</v>
      </c>
      <c r="I524" s="23"/>
      <c r="J524" s="21">
        <v>520</v>
      </c>
      <c r="K524" s="21">
        <v>380</v>
      </c>
      <c r="L524" s="23">
        <v>520</v>
      </c>
      <c r="M524" s="23">
        <v>590</v>
      </c>
      <c r="N524" s="23"/>
      <c r="O524" s="23"/>
      <c r="P524" s="23"/>
      <c r="Q524" s="23">
        <v>820</v>
      </c>
      <c r="R524" s="23">
        <v>600</v>
      </c>
      <c r="S524" s="23">
        <v>600</v>
      </c>
      <c r="T524" s="23">
        <v>420</v>
      </c>
      <c r="U524" s="21"/>
      <c r="V524" s="21"/>
      <c r="W524" s="21"/>
      <c r="X524" s="21"/>
      <c r="Y524" s="21"/>
      <c r="Z524" s="21"/>
      <c r="AA524" s="21"/>
    </row>
    <row r="525" spans="1:27" ht="14.25" customHeight="1">
      <c r="A525" s="23" t="s">
        <v>77</v>
      </c>
      <c r="B525" s="23"/>
      <c r="C525" s="23"/>
      <c r="D525" s="23"/>
      <c r="E525" s="21"/>
      <c r="F525" s="23"/>
      <c r="G525" s="23"/>
      <c r="H525" s="23"/>
      <c r="I525" s="23"/>
      <c r="J525" s="21"/>
      <c r="K525" s="21"/>
      <c r="L525" s="23"/>
      <c r="M525" s="23"/>
      <c r="N525" s="23"/>
      <c r="O525" s="23"/>
      <c r="P525" s="23"/>
      <c r="Q525" s="23">
        <v>520</v>
      </c>
      <c r="R525" s="23">
        <v>900</v>
      </c>
      <c r="S525" s="21">
        <v>540</v>
      </c>
      <c r="T525" s="23"/>
      <c r="U525" s="21"/>
      <c r="V525" s="21"/>
      <c r="W525" s="21"/>
      <c r="X525" s="21"/>
      <c r="Y525" s="21"/>
      <c r="Z525" s="21"/>
      <c r="AA525" s="21"/>
    </row>
    <row r="526" spans="1:27" ht="14.25" customHeight="1">
      <c r="A526" s="21" t="s">
        <v>98</v>
      </c>
      <c r="B526" s="21"/>
      <c r="C526" s="21"/>
      <c r="D526" s="21"/>
      <c r="E526" s="21"/>
      <c r="F526" s="23"/>
      <c r="G526" s="23"/>
      <c r="H526" s="23"/>
      <c r="I526" s="23"/>
      <c r="J526" s="21"/>
      <c r="K526" s="21"/>
      <c r="L526" s="23"/>
      <c r="M526" s="23"/>
      <c r="N526" s="23"/>
      <c r="O526" s="23"/>
      <c r="P526" s="23"/>
      <c r="Q526" s="23" t="s">
        <v>64</v>
      </c>
      <c r="R526" s="23">
        <f>AVERAGE(Q523:T524)</f>
        <v>607.5</v>
      </c>
      <c r="S526" s="21"/>
      <c r="T526" s="21"/>
      <c r="U526" s="23"/>
      <c r="V526" s="21"/>
      <c r="W526" s="21"/>
      <c r="X526" s="21"/>
      <c r="Y526" s="21"/>
      <c r="Z526" s="21"/>
      <c r="AA526" s="21"/>
    </row>
    <row r="527" spans="1:27" ht="14.25" customHeight="1">
      <c r="A527" s="21">
        <v>445</v>
      </c>
      <c r="B527" s="21">
        <v>425</v>
      </c>
      <c r="C527" s="21"/>
      <c r="D527" s="21"/>
      <c r="E527" s="21"/>
      <c r="F527" s="23"/>
      <c r="G527" s="23"/>
      <c r="H527" s="23"/>
      <c r="I527" s="23"/>
      <c r="J527" s="21"/>
      <c r="K527" s="21"/>
      <c r="L527" s="23"/>
      <c r="M527" s="23"/>
      <c r="N527" s="23"/>
      <c r="O527" s="23"/>
      <c r="P527" s="23"/>
      <c r="Q527" s="21"/>
      <c r="R527" s="21"/>
      <c r="S527" s="21"/>
      <c r="T527" s="21"/>
      <c r="U527" s="22"/>
      <c r="V527" s="21"/>
      <c r="W527" s="21"/>
      <c r="X527" s="22"/>
      <c r="Y527" s="23"/>
      <c r="Z527" s="23"/>
      <c r="AA527" s="21"/>
    </row>
    <row r="528" spans="1:27" ht="14.25" customHeight="1">
      <c r="A528" s="21">
        <v>400</v>
      </c>
      <c r="B528" s="21">
        <v>460</v>
      </c>
      <c r="C528" s="21"/>
      <c r="D528" s="21"/>
      <c r="E528" s="21"/>
      <c r="F528" s="21"/>
      <c r="G528" s="21"/>
      <c r="H528" s="23"/>
      <c r="I528" s="23"/>
      <c r="J528" s="21"/>
      <c r="K528" s="21"/>
      <c r="L528" s="23"/>
      <c r="M528" s="23"/>
      <c r="N528" s="21"/>
      <c r="O528" s="21"/>
      <c r="P528" s="23"/>
      <c r="Q528" s="21"/>
      <c r="R528" s="21"/>
      <c r="S528" s="21"/>
      <c r="T528" s="21"/>
      <c r="U528" s="23"/>
      <c r="V528" s="21"/>
      <c r="W528" s="21"/>
      <c r="X528" s="22"/>
      <c r="Y528" s="22"/>
      <c r="Z528" s="22"/>
      <c r="AA528" s="21"/>
    </row>
    <row r="529" spans="1:27" ht="14.25" customHeight="1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3"/>
      <c r="Y529" s="23"/>
      <c r="Z529" s="23"/>
      <c r="AA529" s="21"/>
    </row>
    <row r="530" spans="1:27" ht="14.25" customHeight="1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3"/>
      <c r="Y530" s="23"/>
      <c r="Z530" s="23"/>
      <c r="AA530" s="21"/>
    </row>
    <row r="531" spans="1:27" ht="14.25" customHeight="1">
      <c r="A531" s="23"/>
      <c r="B531" s="23"/>
      <c r="C531" s="23"/>
      <c r="D531" s="23"/>
      <c r="E531" s="21"/>
      <c r="F531" s="23"/>
      <c r="G531" s="23"/>
      <c r="H531" s="21"/>
      <c r="I531" s="21"/>
      <c r="J531" s="21"/>
      <c r="K531" s="22"/>
      <c r="L531" s="23"/>
      <c r="M531" s="23"/>
      <c r="N531" s="21"/>
      <c r="O531" s="21"/>
      <c r="P531" s="22"/>
      <c r="Q531" s="21"/>
      <c r="R531" s="21"/>
      <c r="S531" s="21"/>
      <c r="T531" s="22"/>
      <c r="U531" s="21"/>
      <c r="V531" s="21"/>
      <c r="W531" s="21"/>
      <c r="X531" s="23"/>
      <c r="Y531" s="23"/>
      <c r="Z531" s="23"/>
      <c r="AA531" s="21"/>
    </row>
    <row r="532" spans="1:27" ht="14.25" customHeight="1">
      <c r="A532" s="23"/>
      <c r="B532" s="23"/>
      <c r="C532" s="23"/>
      <c r="D532" s="23"/>
      <c r="E532" s="21"/>
      <c r="F532" s="23"/>
      <c r="G532" s="23"/>
      <c r="H532" s="23"/>
      <c r="I532" s="21"/>
      <c r="J532" s="21"/>
      <c r="K532" s="22"/>
      <c r="L532" s="23"/>
      <c r="M532" s="23"/>
      <c r="N532" s="21"/>
      <c r="O532" s="21"/>
      <c r="P532" s="22"/>
      <c r="Q532" s="23"/>
      <c r="R532" s="23"/>
      <c r="S532" s="21"/>
      <c r="T532" s="22"/>
      <c r="U532" s="21"/>
      <c r="V532" s="21"/>
      <c r="W532" s="21"/>
      <c r="X532" s="23"/>
      <c r="Y532" s="23"/>
      <c r="Z532" s="23"/>
      <c r="AA532" s="21"/>
    </row>
    <row r="533" spans="1:27" ht="14.25" customHeight="1">
      <c r="A533" s="23"/>
      <c r="B533" s="23"/>
      <c r="C533" s="23"/>
      <c r="D533" s="23"/>
      <c r="E533" s="21"/>
      <c r="F533" s="23"/>
      <c r="G533" s="23"/>
      <c r="H533" s="23"/>
      <c r="I533" s="21"/>
      <c r="J533" s="21"/>
      <c r="K533" s="23"/>
      <c r="L533" s="23"/>
      <c r="M533" s="23"/>
      <c r="N533" s="21"/>
      <c r="O533" s="21"/>
      <c r="P533" s="23"/>
      <c r="Q533" s="23"/>
      <c r="R533" s="23"/>
      <c r="S533" s="21"/>
      <c r="T533" s="23"/>
      <c r="U533" s="21"/>
      <c r="V533" s="21"/>
      <c r="W533" s="21"/>
      <c r="X533" s="21"/>
      <c r="Y533" s="21"/>
      <c r="Z533" s="21"/>
      <c r="AA533" s="21"/>
    </row>
    <row r="534" spans="1:27" ht="14.25" customHeight="1">
      <c r="A534" s="23"/>
      <c r="B534" s="23"/>
      <c r="C534" s="23"/>
      <c r="D534" s="23"/>
      <c r="E534" s="21"/>
      <c r="F534" s="23"/>
      <c r="G534" s="23"/>
      <c r="H534" s="23"/>
      <c r="I534" s="21"/>
      <c r="J534" s="21"/>
      <c r="K534" s="23"/>
      <c r="L534" s="23"/>
      <c r="M534" s="23"/>
      <c r="N534" s="21"/>
      <c r="O534" s="21"/>
      <c r="P534" s="23"/>
      <c r="Q534" s="23"/>
      <c r="R534" s="23"/>
      <c r="S534" s="21"/>
      <c r="T534" s="23"/>
      <c r="U534" s="22"/>
      <c r="V534" s="23"/>
      <c r="W534" s="21"/>
      <c r="X534" s="21"/>
      <c r="Y534" s="21"/>
      <c r="Z534" s="21"/>
      <c r="AA534" s="21"/>
    </row>
    <row r="535" spans="1:27" ht="14.25" customHeight="1">
      <c r="A535" s="21"/>
      <c r="B535" s="21"/>
      <c r="C535" s="21"/>
      <c r="D535" s="21"/>
      <c r="E535" s="21"/>
      <c r="F535" s="23"/>
      <c r="G535" s="23"/>
      <c r="H535" s="23"/>
      <c r="I535" s="21"/>
      <c r="J535" s="21"/>
      <c r="K535" s="23"/>
      <c r="L535" s="23"/>
      <c r="M535" s="23"/>
      <c r="N535" s="21"/>
      <c r="O535" s="21"/>
      <c r="P535" s="23"/>
      <c r="Q535" s="23"/>
      <c r="R535" s="23"/>
      <c r="S535" s="21"/>
      <c r="T535" s="23"/>
      <c r="U535" s="22"/>
      <c r="V535" s="22"/>
      <c r="W535" s="21"/>
      <c r="X535" s="21"/>
      <c r="Y535" s="21"/>
      <c r="Z535" s="21"/>
      <c r="AA535" s="21"/>
    </row>
    <row r="536" spans="1:27" ht="14.25" customHeight="1">
      <c r="A536" s="21"/>
      <c r="B536" s="21"/>
      <c r="C536" s="21"/>
      <c r="D536" s="21"/>
      <c r="E536" s="21"/>
      <c r="F536" s="23"/>
      <c r="G536" s="23"/>
      <c r="H536" s="23"/>
      <c r="I536" s="21"/>
      <c r="J536" s="21"/>
      <c r="K536" s="23"/>
      <c r="L536" s="23"/>
      <c r="M536" s="23"/>
      <c r="N536" s="21"/>
      <c r="O536" s="21"/>
      <c r="P536" s="21"/>
      <c r="Q536" s="23"/>
      <c r="R536" s="23"/>
      <c r="S536" s="21"/>
      <c r="T536" s="21"/>
      <c r="U536" s="23"/>
      <c r="V536" s="21"/>
      <c r="W536" s="21"/>
      <c r="X536" s="21"/>
      <c r="Y536" s="21"/>
      <c r="Z536" s="21"/>
      <c r="AA536" s="21"/>
    </row>
    <row r="537" spans="1:27" ht="14.25" customHeight="1">
      <c r="A537" s="21"/>
      <c r="B537" s="21"/>
      <c r="C537" s="21"/>
      <c r="D537" s="21"/>
      <c r="E537" s="21"/>
      <c r="F537" s="21"/>
      <c r="G537" s="21"/>
      <c r="H537" s="23"/>
      <c r="I537" s="21"/>
      <c r="J537" s="21"/>
      <c r="K537" s="23"/>
      <c r="L537" s="23"/>
      <c r="M537" s="23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</row>
    <row r="538" spans="1:27" ht="14.25" customHeight="1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3"/>
      <c r="O538" s="23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</row>
    <row r="539" spans="1:27" ht="14.25" customHeight="1">
      <c r="A539" s="22"/>
      <c r="B539" s="23"/>
      <c r="C539" s="23"/>
      <c r="D539" s="23"/>
      <c r="E539" s="21"/>
      <c r="F539" s="21"/>
      <c r="G539" s="22"/>
      <c r="H539" s="21"/>
      <c r="I539" s="21"/>
      <c r="J539" s="21"/>
      <c r="K539" s="23"/>
      <c r="L539" s="21"/>
      <c r="M539" s="22"/>
      <c r="N539" s="23"/>
      <c r="O539" s="23"/>
      <c r="P539" s="23"/>
      <c r="Q539" s="21"/>
      <c r="R539" s="21"/>
      <c r="S539" s="22"/>
      <c r="T539" s="23"/>
      <c r="U539" s="21"/>
      <c r="V539" s="21"/>
    </row>
    <row r="540" spans="1:27" ht="14.25" customHeight="1">
      <c r="A540" s="22"/>
      <c r="B540" s="23"/>
      <c r="C540" s="23"/>
      <c r="D540" s="23"/>
      <c r="E540" s="21"/>
      <c r="F540" s="21"/>
      <c r="G540" s="22"/>
      <c r="H540" s="23"/>
      <c r="I540" s="23"/>
      <c r="J540" s="23"/>
      <c r="K540" s="23"/>
      <c r="L540" s="21"/>
      <c r="M540" s="22"/>
      <c r="N540" s="23"/>
      <c r="O540" s="23"/>
      <c r="P540" s="23"/>
      <c r="Q540" s="23"/>
      <c r="R540" s="21"/>
      <c r="S540" s="22"/>
      <c r="T540" s="23"/>
      <c r="U540" s="21"/>
      <c r="V540" s="21"/>
    </row>
    <row r="541" spans="1:27" ht="14.25" customHeight="1">
      <c r="A541" s="23"/>
      <c r="B541" s="23"/>
      <c r="C541" s="23"/>
      <c r="D541" s="23"/>
      <c r="E541" s="21"/>
      <c r="F541" s="21"/>
      <c r="G541" s="23"/>
      <c r="H541" s="23"/>
      <c r="I541" s="23"/>
      <c r="J541" s="23"/>
      <c r="K541" s="23"/>
      <c r="L541" s="21"/>
      <c r="M541" s="23"/>
      <c r="N541" s="23"/>
      <c r="O541" s="23"/>
      <c r="P541" s="23"/>
      <c r="Q541" s="23"/>
      <c r="R541" s="21"/>
      <c r="S541" s="23"/>
      <c r="T541" s="23"/>
      <c r="U541" s="21"/>
      <c r="V541" s="21"/>
    </row>
    <row r="542" spans="1:27" ht="14.25" customHeight="1">
      <c r="A542" s="23"/>
      <c r="B542" s="23"/>
      <c r="C542" s="23"/>
      <c r="D542" s="23"/>
      <c r="E542" s="21"/>
      <c r="F542" s="21"/>
      <c r="G542" s="23"/>
      <c r="H542" s="23"/>
      <c r="I542" s="23"/>
      <c r="J542" s="23"/>
      <c r="K542" s="23"/>
      <c r="L542" s="21"/>
      <c r="M542" s="23"/>
      <c r="N542" s="23"/>
      <c r="O542" s="23"/>
      <c r="P542" s="23"/>
      <c r="Q542" s="23"/>
      <c r="R542" s="21"/>
      <c r="S542" s="23"/>
      <c r="T542" s="23"/>
      <c r="U542" s="21"/>
      <c r="V542" s="21"/>
    </row>
    <row r="543" spans="1:27" ht="14.25" customHeight="1">
      <c r="A543" s="23"/>
      <c r="B543" s="23"/>
      <c r="C543" s="23"/>
      <c r="D543" s="23"/>
      <c r="E543" s="21"/>
      <c r="F543" s="21"/>
      <c r="G543" s="23"/>
      <c r="H543" s="23"/>
      <c r="I543" s="23"/>
      <c r="J543" s="23"/>
      <c r="K543" s="23"/>
      <c r="L543" s="21"/>
      <c r="M543" s="23"/>
      <c r="N543" s="23"/>
      <c r="O543" s="23"/>
      <c r="P543" s="23"/>
      <c r="Q543" s="23"/>
      <c r="R543" s="21"/>
      <c r="S543" s="21"/>
      <c r="T543" s="21"/>
      <c r="U543" s="21"/>
      <c r="V543" s="21"/>
    </row>
    <row r="544" spans="1:27" ht="14.25" customHeight="1">
      <c r="A544" s="23"/>
      <c r="B544" s="23"/>
      <c r="C544" s="23"/>
      <c r="D544" s="23"/>
      <c r="E544" s="21"/>
      <c r="F544" s="21"/>
      <c r="G544" s="23"/>
      <c r="H544" s="23"/>
      <c r="I544" s="23"/>
      <c r="J544" s="23"/>
      <c r="K544" s="23"/>
      <c r="L544" s="21"/>
      <c r="M544" s="23"/>
      <c r="N544" s="21"/>
      <c r="O544" s="21"/>
      <c r="P544" s="23"/>
      <c r="Q544" s="23"/>
      <c r="R544" s="21"/>
      <c r="S544" s="21"/>
      <c r="T544" s="21"/>
      <c r="U544" s="21"/>
      <c r="V544" s="21"/>
    </row>
    <row r="545" spans="1:22" ht="14.25" customHeight="1">
      <c r="A545" s="23"/>
      <c r="B545" s="23"/>
      <c r="C545" s="23"/>
      <c r="D545" s="23"/>
      <c r="E545" s="21"/>
      <c r="F545" s="21"/>
      <c r="G545" s="23"/>
      <c r="H545" s="23"/>
      <c r="I545" s="23"/>
      <c r="J545" s="23"/>
      <c r="K545" s="23"/>
      <c r="L545" s="21"/>
      <c r="M545" s="21"/>
      <c r="N545" s="21"/>
      <c r="O545" s="21"/>
      <c r="P545" s="21"/>
      <c r="Q545" s="23"/>
      <c r="R545" s="21"/>
      <c r="S545" s="21"/>
      <c r="T545" s="21"/>
      <c r="U545" s="21"/>
      <c r="V545" s="21"/>
    </row>
    <row r="546" spans="1:22" ht="14.25" customHeight="1">
      <c r="A546" s="21"/>
      <c r="B546" s="21"/>
      <c r="C546" s="21"/>
      <c r="D546" s="21"/>
      <c r="E546" s="21"/>
      <c r="F546" s="21"/>
      <c r="G546" s="21"/>
      <c r="H546" s="23"/>
      <c r="I546" s="23"/>
      <c r="J546" s="23"/>
      <c r="K546" s="21"/>
      <c r="L546" s="21"/>
      <c r="M546" s="21"/>
      <c r="N546" s="22"/>
      <c r="O546" s="23"/>
      <c r="P546" s="21"/>
      <c r="Q546" s="21"/>
      <c r="R546" s="21"/>
      <c r="S546" s="21"/>
      <c r="T546" s="21"/>
      <c r="U546" s="21"/>
      <c r="V546" s="21"/>
    </row>
    <row r="547" spans="1:22" ht="14.25" customHeight="1">
      <c r="A547" s="22"/>
      <c r="B547" s="23"/>
      <c r="C547" s="23"/>
      <c r="D547" s="23"/>
      <c r="E547" s="21"/>
      <c r="F547" s="22"/>
      <c r="G547" s="23"/>
      <c r="H547" s="21"/>
      <c r="I547" s="21"/>
      <c r="J547" s="21"/>
      <c r="K547" s="22"/>
      <c r="L547" s="23"/>
      <c r="M547" s="21"/>
      <c r="N547" s="22"/>
      <c r="O547" s="23"/>
      <c r="P547" s="23"/>
      <c r="Q547" s="21"/>
      <c r="R547" s="21"/>
      <c r="S547" s="21"/>
      <c r="T547" s="21"/>
      <c r="U547" s="21"/>
      <c r="V547" s="21"/>
    </row>
    <row r="548" spans="1:22" ht="14.25" customHeight="1">
      <c r="A548" s="22"/>
      <c r="B548" s="23"/>
      <c r="C548" s="23"/>
      <c r="D548" s="23"/>
      <c r="E548" s="21"/>
      <c r="F548" s="22"/>
      <c r="G548" s="23"/>
      <c r="H548" s="23"/>
      <c r="I548" s="23"/>
      <c r="J548" s="21"/>
      <c r="K548" s="22"/>
      <c r="L548" s="23"/>
      <c r="M548" s="21"/>
      <c r="N548" s="23"/>
      <c r="O548" s="23"/>
      <c r="P548" s="23"/>
      <c r="Q548" s="23"/>
      <c r="R548" s="21"/>
      <c r="S548" s="21"/>
      <c r="T548" s="21"/>
      <c r="U548" s="21"/>
      <c r="V548" s="21"/>
    </row>
    <row r="549" spans="1:22" ht="14.25" customHeight="1">
      <c r="A549" s="23"/>
      <c r="B549" s="23"/>
      <c r="C549" s="23"/>
      <c r="D549" s="23"/>
      <c r="E549" s="21"/>
      <c r="F549" s="23"/>
      <c r="G549" s="23"/>
      <c r="H549" s="23"/>
      <c r="I549" s="23"/>
      <c r="J549" s="21"/>
      <c r="K549" s="23"/>
      <c r="L549" s="23"/>
      <c r="M549" s="21"/>
      <c r="N549" s="23"/>
      <c r="O549" s="23"/>
      <c r="P549" s="23"/>
      <c r="Q549" s="23"/>
      <c r="R549" s="21"/>
      <c r="S549" s="21"/>
      <c r="T549" s="21"/>
      <c r="U549" s="21"/>
      <c r="V549" s="21"/>
    </row>
    <row r="550" spans="1:22" ht="14.25" customHeight="1">
      <c r="A550" s="21"/>
      <c r="B550" s="21"/>
      <c r="C550" s="21"/>
      <c r="D550" s="21"/>
      <c r="E550" s="21"/>
      <c r="F550" s="21"/>
      <c r="G550" s="21"/>
      <c r="H550" s="23"/>
      <c r="I550" s="23"/>
      <c r="J550" s="21"/>
      <c r="K550" s="23"/>
      <c r="L550" s="23"/>
      <c r="M550" s="21"/>
      <c r="N550" s="23"/>
      <c r="O550" s="23"/>
      <c r="P550" s="23"/>
      <c r="Q550" s="23"/>
      <c r="R550" s="21"/>
      <c r="S550" s="21"/>
      <c r="T550" s="21"/>
      <c r="U550" s="21"/>
      <c r="V550" s="21"/>
    </row>
    <row r="551" spans="1:22" ht="14.25" customHeight="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3"/>
      <c r="L551" s="23"/>
      <c r="M551" s="21"/>
      <c r="N551" s="23"/>
      <c r="O551" s="23"/>
      <c r="P551" s="23"/>
      <c r="Q551" s="23"/>
      <c r="R551" s="21"/>
      <c r="S551" s="21"/>
      <c r="T551" s="21"/>
      <c r="U551" s="21"/>
      <c r="V551" s="21"/>
    </row>
    <row r="552" spans="1:22" ht="14.25" customHeight="1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3"/>
      <c r="O552" s="23"/>
      <c r="P552" s="23"/>
      <c r="Q552" s="23"/>
      <c r="R552" s="21"/>
      <c r="S552" s="21"/>
      <c r="T552" s="21"/>
      <c r="U552" s="21"/>
      <c r="V552" s="21"/>
    </row>
    <row r="553" spans="1:22" ht="14.25" customHeight="1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3"/>
      <c r="Q553" s="23"/>
      <c r="R553" s="21"/>
      <c r="S553" s="21"/>
      <c r="T553" s="21"/>
      <c r="U553" s="23"/>
      <c r="V553" s="21"/>
    </row>
    <row r="554" spans="1:22" ht="14.25" customHeight="1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3"/>
      <c r="R554" s="21"/>
      <c r="S554" s="21"/>
      <c r="T554" s="21"/>
      <c r="U554" s="23"/>
      <c r="V554" s="23"/>
    </row>
    <row r="555" spans="1:22" ht="14.25" customHeight="1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3"/>
      <c r="O555" s="23"/>
      <c r="P555" s="21"/>
      <c r="Q555" s="21"/>
      <c r="R555" s="21"/>
      <c r="S555" s="21"/>
      <c r="T555" s="21"/>
      <c r="U555" s="21"/>
      <c r="V555" s="21"/>
    </row>
    <row r="556" spans="1:22" ht="14.25" customHeight="1">
      <c r="A556" s="22"/>
      <c r="B556" s="23"/>
      <c r="C556" s="23"/>
      <c r="D556" s="23"/>
      <c r="E556" s="23"/>
      <c r="F556" s="21"/>
      <c r="G556" s="22"/>
      <c r="H556" s="21"/>
      <c r="I556" s="21"/>
      <c r="J556" s="21"/>
      <c r="K556" s="23"/>
      <c r="L556" s="21"/>
      <c r="M556" s="22"/>
      <c r="N556" s="23"/>
      <c r="O556" s="23"/>
      <c r="P556" s="23"/>
      <c r="Q556" s="21"/>
      <c r="R556" s="21"/>
      <c r="S556" s="22"/>
      <c r="T556" s="23"/>
      <c r="U556" s="21"/>
      <c r="V556" s="21"/>
    </row>
    <row r="557" spans="1:22" ht="14.25" customHeight="1">
      <c r="A557" s="22"/>
      <c r="B557" s="23"/>
      <c r="C557" s="23"/>
      <c r="D557" s="23"/>
      <c r="E557" s="23"/>
      <c r="F557" s="21"/>
      <c r="G557" s="22"/>
      <c r="H557" s="23"/>
      <c r="I557" s="23"/>
      <c r="J557" s="23"/>
      <c r="K557" s="23"/>
      <c r="L557" s="21"/>
      <c r="M557" s="22"/>
      <c r="N557" s="23"/>
      <c r="O557" s="23"/>
      <c r="P557" s="23"/>
      <c r="Q557" s="23"/>
      <c r="R557" s="21"/>
      <c r="S557" s="22"/>
      <c r="T557" s="23"/>
      <c r="U557" s="21"/>
      <c r="V557" s="21"/>
    </row>
    <row r="558" spans="1:22" ht="14.25" customHeight="1">
      <c r="A558" s="23"/>
      <c r="B558" s="23"/>
      <c r="C558" s="23"/>
      <c r="D558" s="23"/>
      <c r="E558" s="23"/>
      <c r="F558" s="21"/>
      <c r="G558" s="23"/>
      <c r="H558" s="23"/>
      <c r="I558" s="23"/>
      <c r="J558" s="23"/>
      <c r="K558" s="23"/>
      <c r="L558" s="21"/>
      <c r="M558" s="23"/>
      <c r="N558" s="23"/>
      <c r="O558" s="23"/>
      <c r="P558" s="23"/>
      <c r="Q558" s="23"/>
      <c r="R558" s="21"/>
      <c r="S558" s="23"/>
      <c r="T558" s="23"/>
      <c r="U558" s="21"/>
      <c r="V558" s="21"/>
    </row>
    <row r="559" spans="1:22" ht="14.25" customHeight="1">
      <c r="A559" s="23"/>
      <c r="B559" s="23"/>
      <c r="C559" s="23"/>
      <c r="D559" s="23"/>
      <c r="E559" s="23"/>
      <c r="F559" s="21"/>
      <c r="G559" s="23"/>
      <c r="H559" s="23"/>
      <c r="I559" s="23"/>
      <c r="J559" s="23"/>
      <c r="K559" s="23"/>
      <c r="L559" s="21"/>
      <c r="M559" s="23"/>
      <c r="N559" s="23"/>
      <c r="O559" s="23"/>
      <c r="P559" s="23"/>
      <c r="Q559" s="23"/>
      <c r="R559" s="21"/>
      <c r="S559" s="21"/>
      <c r="T559" s="21"/>
      <c r="U559" s="21"/>
      <c r="V559" s="21"/>
    </row>
    <row r="560" spans="1:22" ht="14.25" customHeight="1">
      <c r="A560" s="23"/>
      <c r="B560" s="23"/>
      <c r="C560" s="23"/>
      <c r="D560" s="23"/>
      <c r="E560" s="23"/>
      <c r="F560" s="21"/>
      <c r="G560" s="23"/>
      <c r="H560" s="23"/>
      <c r="I560" s="23"/>
      <c r="J560" s="23"/>
      <c r="K560" s="23"/>
      <c r="L560" s="21"/>
      <c r="M560" s="23"/>
      <c r="N560" s="23"/>
      <c r="O560" s="23"/>
      <c r="P560" s="23"/>
      <c r="Q560" s="23"/>
      <c r="R560" s="21"/>
      <c r="S560" s="21"/>
      <c r="T560" s="21"/>
      <c r="U560" s="21"/>
      <c r="V560" s="21"/>
    </row>
    <row r="561" spans="1:22" ht="14.25" customHeight="1">
      <c r="A561" s="23"/>
      <c r="B561" s="23"/>
      <c r="C561" s="23"/>
      <c r="D561" s="23"/>
      <c r="E561" s="23"/>
      <c r="F561" s="21"/>
      <c r="G561" s="23"/>
      <c r="H561" s="23"/>
      <c r="I561" s="23"/>
      <c r="J561" s="23"/>
      <c r="K561" s="23"/>
      <c r="L561" s="21"/>
      <c r="M561" s="23"/>
      <c r="N561" s="21"/>
      <c r="O561" s="21"/>
      <c r="P561" s="23"/>
      <c r="Q561" s="23"/>
      <c r="R561" s="21"/>
      <c r="S561" s="21"/>
      <c r="T561" s="21"/>
      <c r="U561" s="21"/>
      <c r="V561" s="21"/>
    </row>
    <row r="562" spans="1:22" ht="14.25" customHeight="1">
      <c r="A562" s="21"/>
      <c r="B562" s="21"/>
      <c r="C562" s="21"/>
      <c r="D562" s="21"/>
      <c r="E562" s="21"/>
      <c r="F562" s="21"/>
      <c r="G562" s="21"/>
      <c r="H562" s="23"/>
      <c r="I562" s="23"/>
      <c r="J562" s="23"/>
      <c r="K562" s="21"/>
      <c r="L562" s="21"/>
      <c r="M562" s="21"/>
      <c r="N562" s="21"/>
      <c r="O562" s="22"/>
      <c r="P562" s="21"/>
      <c r="Q562" s="23"/>
      <c r="R562" s="21"/>
      <c r="S562" s="21"/>
      <c r="T562" s="21"/>
      <c r="U562" s="21"/>
      <c r="V562" s="21"/>
    </row>
    <row r="563" spans="1:22" ht="14.25" customHeight="1">
      <c r="A563" s="22"/>
      <c r="B563" s="23"/>
      <c r="C563" s="23"/>
      <c r="D563" s="23"/>
      <c r="E563" s="21"/>
      <c r="F563" s="21"/>
      <c r="G563" s="22"/>
      <c r="H563" s="21"/>
      <c r="I563" s="21"/>
      <c r="J563" s="21"/>
      <c r="K563" s="23"/>
      <c r="L563" s="23"/>
      <c r="M563" s="21"/>
      <c r="N563" s="21"/>
      <c r="O563" s="22"/>
      <c r="P563" s="23"/>
      <c r="Q563" s="21"/>
      <c r="R563" s="21"/>
      <c r="S563" s="21"/>
      <c r="T563" s="21"/>
      <c r="U563" s="21"/>
      <c r="V563" s="21"/>
    </row>
    <row r="564" spans="1:22" ht="14.25" customHeight="1">
      <c r="A564" s="22"/>
      <c r="B564" s="23"/>
      <c r="C564" s="23"/>
      <c r="D564" s="23"/>
      <c r="E564" s="21"/>
      <c r="F564" s="21"/>
      <c r="G564" s="22"/>
      <c r="H564" s="23"/>
      <c r="I564" s="23"/>
      <c r="J564" s="23"/>
      <c r="K564" s="23"/>
      <c r="L564" s="23"/>
      <c r="M564" s="21"/>
      <c r="N564" s="21"/>
      <c r="O564" s="23"/>
      <c r="P564" s="23"/>
      <c r="Q564" s="23"/>
      <c r="R564" s="23"/>
      <c r="S564" s="21"/>
      <c r="T564" s="21"/>
      <c r="U564" s="21"/>
      <c r="V564" s="21"/>
    </row>
    <row r="565" spans="1:22" ht="14.25" customHeight="1">
      <c r="A565" s="23"/>
      <c r="B565" s="23"/>
      <c r="C565" s="23"/>
      <c r="D565" s="23"/>
      <c r="E565" s="21"/>
      <c r="F565" s="21"/>
      <c r="G565" s="23"/>
      <c r="H565" s="23"/>
      <c r="I565" s="23"/>
      <c r="J565" s="23"/>
      <c r="K565" s="23"/>
      <c r="L565" s="23"/>
      <c r="M565" s="21"/>
      <c r="N565" s="21"/>
      <c r="O565" s="23"/>
      <c r="P565" s="23"/>
      <c r="Q565" s="23"/>
      <c r="R565" s="23"/>
      <c r="S565" s="21"/>
      <c r="T565" s="21"/>
      <c r="U565" s="21"/>
      <c r="V565" s="21"/>
    </row>
    <row r="566" spans="1:22" ht="14.25" customHeight="1">
      <c r="A566" s="23"/>
      <c r="B566" s="23"/>
      <c r="C566" s="23"/>
      <c r="D566" s="23"/>
      <c r="E566" s="21"/>
      <c r="F566" s="21"/>
      <c r="G566" s="23"/>
      <c r="H566" s="23"/>
      <c r="I566" s="23"/>
      <c r="J566" s="23"/>
      <c r="K566" s="23"/>
      <c r="L566" s="23"/>
      <c r="M566" s="21"/>
      <c r="N566" s="21"/>
      <c r="O566" s="23"/>
      <c r="P566" s="23"/>
      <c r="Q566" s="23"/>
      <c r="R566" s="23"/>
      <c r="S566" s="21"/>
      <c r="T566" s="21"/>
      <c r="U566" s="21"/>
      <c r="V566" s="21"/>
    </row>
    <row r="567" spans="1:22" ht="14.25" customHeight="1">
      <c r="A567" s="23"/>
      <c r="B567" s="23"/>
      <c r="C567" s="23"/>
      <c r="D567" s="23"/>
      <c r="E567" s="21"/>
      <c r="F567" s="21"/>
      <c r="G567" s="21"/>
      <c r="H567" s="23"/>
      <c r="I567" s="23"/>
      <c r="J567" s="23"/>
      <c r="K567" s="21"/>
      <c r="L567" s="21"/>
      <c r="M567" s="21"/>
      <c r="N567" s="21"/>
      <c r="O567" s="23"/>
      <c r="P567" s="23"/>
      <c r="Q567" s="23"/>
      <c r="R567" s="23"/>
      <c r="S567" s="21"/>
      <c r="T567" s="21"/>
      <c r="U567" s="21"/>
      <c r="V567" s="21"/>
    </row>
    <row r="568" spans="1:22" ht="14.25" customHeight="1">
      <c r="A568" s="23"/>
      <c r="B568" s="23"/>
      <c r="C568" s="23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3"/>
      <c r="Q568" s="23"/>
      <c r="R568" s="23"/>
      <c r="S568" s="21"/>
      <c r="T568" s="21"/>
      <c r="U568" s="21"/>
      <c r="V568" s="21"/>
    </row>
    <row r="569" spans="1:22" ht="14.25" customHeight="1">
      <c r="A569" s="23"/>
      <c r="B569" s="23"/>
      <c r="C569" s="23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3"/>
      <c r="R569" s="23"/>
      <c r="S569" s="21"/>
      <c r="T569" s="21"/>
      <c r="U569" s="21"/>
      <c r="V569" s="21"/>
    </row>
    <row r="570" spans="1:22" ht="14.25" customHeight="1">
      <c r="A570" s="23"/>
      <c r="B570" s="23"/>
      <c r="C570" s="23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</row>
    <row r="571" spans="1:22" ht="14.25" customHeight="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</row>
    <row r="572" spans="1:22" ht="14.25" customHeight="1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3"/>
      <c r="O572" s="23"/>
      <c r="P572" s="21"/>
      <c r="Q572" s="21"/>
      <c r="R572" s="21"/>
      <c r="S572" s="21"/>
      <c r="T572" s="21"/>
      <c r="U572" s="21"/>
      <c r="V572" s="21"/>
    </row>
    <row r="573" spans="1:22" ht="14.25" customHeight="1">
      <c r="A573" s="22"/>
      <c r="B573" s="23"/>
      <c r="C573" s="23"/>
      <c r="D573" s="23"/>
      <c r="E573" s="21"/>
      <c r="F573" s="21"/>
      <c r="G573" s="22"/>
      <c r="H573" s="21"/>
      <c r="I573" s="21"/>
      <c r="J573" s="21"/>
      <c r="K573" s="21"/>
      <c r="L573" s="21"/>
      <c r="M573" s="22"/>
      <c r="N573" s="23"/>
      <c r="O573" s="23"/>
      <c r="P573" s="23"/>
      <c r="Q573" s="21"/>
      <c r="R573" s="21"/>
      <c r="S573" s="22"/>
      <c r="T573" s="23"/>
      <c r="U573" s="21"/>
      <c r="V573" s="21"/>
    </row>
    <row r="574" spans="1:22" ht="14.25" customHeight="1">
      <c r="A574" s="22"/>
      <c r="B574" s="23"/>
      <c r="C574" s="23"/>
      <c r="D574" s="23"/>
      <c r="E574" s="21"/>
      <c r="F574" s="21"/>
      <c r="G574" s="22"/>
      <c r="H574" s="23"/>
      <c r="I574" s="23"/>
      <c r="J574" s="23"/>
      <c r="K574" s="21"/>
      <c r="L574" s="21"/>
      <c r="M574" s="22"/>
      <c r="N574" s="23"/>
      <c r="O574" s="23"/>
      <c r="P574" s="23"/>
      <c r="Q574" s="21"/>
      <c r="R574" s="21"/>
      <c r="S574" s="22"/>
      <c r="T574" s="23"/>
      <c r="U574" s="21"/>
      <c r="V574" s="21"/>
    </row>
    <row r="575" spans="1:22" ht="14.25" customHeight="1">
      <c r="A575" s="23"/>
      <c r="B575" s="23"/>
      <c r="C575" s="23"/>
      <c r="D575" s="23"/>
      <c r="E575" s="21"/>
      <c r="F575" s="21"/>
      <c r="G575" s="23"/>
      <c r="H575" s="23"/>
      <c r="I575" s="23"/>
      <c r="J575" s="23"/>
      <c r="K575" s="21"/>
      <c r="L575" s="21"/>
      <c r="M575" s="23"/>
      <c r="N575" s="23"/>
      <c r="O575" s="23"/>
      <c r="P575" s="23"/>
      <c r="Q575" s="21"/>
      <c r="R575" s="21"/>
      <c r="S575" s="23"/>
      <c r="T575" s="23"/>
      <c r="U575" s="21"/>
      <c r="V575" s="21"/>
    </row>
    <row r="576" spans="1:22" ht="14.25" customHeight="1">
      <c r="A576" s="23"/>
      <c r="B576" s="23"/>
      <c r="C576" s="23"/>
      <c r="D576" s="23"/>
      <c r="E576" s="21"/>
      <c r="F576" s="21"/>
      <c r="G576" s="23"/>
      <c r="H576" s="23"/>
      <c r="I576" s="23"/>
      <c r="J576" s="23"/>
      <c r="K576" s="21"/>
      <c r="L576" s="21"/>
      <c r="M576" s="23"/>
      <c r="N576" s="23"/>
      <c r="O576" s="23"/>
      <c r="P576" s="23"/>
      <c r="Q576" s="21"/>
      <c r="R576" s="21"/>
      <c r="S576" s="23"/>
      <c r="T576" s="23"/>
      <c r="U576" s="21"/>
      <c r="V576" s="21"/>
    </row>
    <row r="577" spans="1:22" ht="14.25" customHeight="1">
      <c r="A577" s="21"/>
      <c r="B577" s="21"/>
      <c r="C577" s="21"/>
      <c r="D577" s="21"/>
      <c r="E577" s="21"/>
      <c r="F577" s="21"/>
      <c r="G577" s="23"/>
      <c r="H577" s="23"/>
      <c r="I577" s="23"/>
      <c r="J577" s="23"/>
      <c r="K577" s="21"/>
      <c r="L577" s="21"/>
      <c r="M577" s="23"/>
      <c r="N577" s="23"/>
      <c r="O577" s="23"/>
      <c r="P577" s="23"/>
      <c r="Q577" s="21"/>
      <c r="R577" s="21"/>
      <c r="S577" s="23"/>
      <c r="T577" s="23"/>
      <c r="U577" s="21"/>
      <c r="V577" s="21"/>
    </row>
    <row r="578" spans="1:22" ht="14.25" customHeight="1">
      <c r="A578" s="21"/>
      <c r="B578" s="21"/>
      <c r="C578" s="21"/>
      <c r="D578" s="21"/>
      <c r="E578" s="21"/>
      <c r="F578" s="21"/>
      <c r="G578" s="23"/>
      <c r="H578" s="23"/>
      <c r="I578" s="23"/>
      <c r="J578" s="23"/>
      <c r="K578" s="21"/>
      <c r="L578" s="21"/>
      <c r="M578" s="23"/>
      <c r="N578" s="23"/>
      <c r="O578" s="23"/>
      <c r="P578" s="23"/>
      <c r="Q578" s="21"/>
      <c r="R578" s="21"/>
      <c r="S578" s="23"/>
      <c r="T578" s="23"/>
      <c r="U578" s="22"/>
      <c r="V578" s="23"/>
    </row>
    <row r="579" spans="1:22" ht="14.25" customHeight="1">
      <c r="A579" s="21"/>
      <c r="B579" s="21"/>
      <c r="C579" s="21"/>
      <c r="D579" s="21"/>
      <c r="E579" s="21"/>
      <c r="F579" s="21"/>
      <c r="G579" s="21"/>
      <c r="H579" s="23"/>
      <c r="I579" s="23"/>
      <c r="J579" s="23"/>
      <c r="K579" s="21"/>
      <c r="L579" s="21"/>
      <c r="M579" s="23"/>
      <c r="N579" s="23"/>
      <c r="O579" s="23"/>
      <c r="P579" s="23"/>
      <c r="Q579" s="21"/>
      <c r="R579" s="21"/>
      <c r="S579" s="21"/>
      <c r="T579" s="21"/>
      <c r="U579" s="22"/>
      <c r="V579" s="22"/>
    </row>
    <row r="580" spans="1:22" ht="14.25" customHeight="1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3"/>
      <c r="N580" s="21"/>
      <c r="O580" s="21"/>
      <c r="P580" s="23"/>
      <c r="Q580" s="21"/>
      <c r="R580" s="21"/>
      <c r="S580" s="21"/>
      <c r="T580" s="21"/>
      <c r="U580" s="23"/>
      <c r="V580" s="23"/>
    </row>
    <row r="581" spans="1:22" ht="14.25" customHeight="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3"/>
      <c r="V581" s="23"/>
    </row>
    <row r="582" spans="1:22" ht="14.25" customHeight="1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3"/>
      <c r="O582" s="23"/>
      <c r="P582" s="21"/>
      <c r="Q582" s="21"/>
      <c r="R582" s="21"/>
      <c r="S582" s="21"/>
      <c r="T582" s="21"/>
      <c r="U582" s="23"/>
      <c r="V582" s="23"/>
    </row>
    <row r="583" spans="1:22" ht="14.25" customHeight="1">
      <c r="A583" s="22"/>
      <c r="B583" s="23"/>
      <c r="C583" s="23"/>
      <c r="D583" s="23"/>
      <c r="E583" s="21"/>
      <c r="F583" s="21"/>
      <c r="G583" s="22"/>
      <c r="H583" s="21"/>
      <c r="I583" s="21"/>
      <c r="J583" s="21"/>
      <c r="K583" s="21"/>
      <c r="L583" s="21"/>
      <c r="M583" s="22"/>
      <c r="N583" s="22"/>
      <c r="O583" s="22"/>
      <c r="P583" s="23"/>
      <c r="Q583" s="21"/>
      <c r="R583" s="21"/>
      <c r="S583" s="22"/>
      <c r="T583" s="23"/>
      <c r="U583" s="21"/>
      <c r="V583" s="21"/>
    </row>
    <row r="584" spans="1:22" ht="14.25" customHeight="1">
      <c r="A584" s="22"/>
      <c r="B584" s="23"/>
      <c r="C584" s="23"/>
      <c r="D584" s="23"/>
      <c r="E584" s="21"/>
      <c r="F584" s="21"/>
      <c r="G584" s="22"/>
      <c r="H584" s="23"/>
      <c r="I584" s="23"/>
      <c r="J584" s="23"/>
      <c r="K584" s="21"/>
      <c r="L584" s="21"/>
      <c r="M584" s="22"/>
      <c r="N584" s="23"/>
      <c r="O584" s="23"/>
      <c r="P584" s="23"/>
      <c r="Q584" s="21"/>
      <c r="R584" s="21"/>
      <c r="S584" s="22"/>
      <c r="T584" s="22"/>
      <c r="U584" s="21"/>
      <c r="V584" s="21"/>
    </row>
    <row r="585" spans="1:22" ht="14.25" customHeight="1">
      <c r="A585" s="23"/>
      <c r="B585" s="23"/>
      <c r="C585" s="23"/>
      <c r="D585" s="23"/>
      <c r="E585" s="21"/>
      <c r="F585" s="21"/>
      <c r="G585" s="23"/>
      <c r="H585" s="23"/>
      <c r="I585" s="23"/>
      <c r="J585" s="23"/>
      <c r="K585" s="21"/>
      <c r="L585" s="21"/>
      <c r="M585" s="23"/>
      <c r="N585" s="21"/>
      <c r="O585" s="21"/>
      <c r="P585" s="23"/>
      <c r="Q585" s="21"/>
      <c r="R585" s="21"/>
      <c r="S585" s="23"/>
      <c r="T585" s="23"/>
      <c r="U585" s="21"/>
      <c r="V585" s="21"/>
    </row>
    <row r="586" spans="1:22" ht="14.25" customHeight="1">
      <c r="A586" s="23"/>
      <c r="B586" s="23"/>
      <c r="C586" s="23"/>
      <c r="D586" s="23"/>
      <c r="E586" s="21"/>
      <c r="F586" s="21"/>
      <c r="G586" s="21"/>
      <c r="H586" s="23"/>
      <c r="I586" s="23"/>
      <c r="J586" s="23"/>
      <c r="K586" s="21"/>
      <c r="L586" s="21"/>
      <c r="M586" s="21"/>
      <c r="N586" s="21"/>
      <c r="O586" s="21"/>
      <c r="P586" s="21"/>
      <c r="Q586" s="21"/>
      <c r="R586" s="21"/>
      <c r="S586" s="23"/>
      <c r="T586" s="23"/>
      <c r="U586" s="21"/>
      <c r="V586" s="21"/>
    </row>
    <row r="587" spans="1:22" ht="14.25" customHeight="1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3"/>
      <c r="T587" s="23"/>
      <c r="U587" s="21"/>
      <c r="V587" s="22"/>
    </row>
    <row r="588" spans="1:22" ht="14.2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2"/>
    </row>
    <row r="589" spans="1:22" ht="14.2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3"/>
      <c r="O589" s="23"/>
      <c r="P589" s="21"/>
      <c r="Q589" s="21"/>
      <c r="R589" s="21"/>
      <c r="S589" s="21"/>
      <c r="T589" s="21"/>
      <c r="U589" s="21"/>
      <c r="V589" s="23"/>
    </row>
    <row r="590" spans="1:22" ht="14.25" customHeight="1">
      <c r="A590" s="22"/>
      <c r="B590" s="23"/>
      <c r="C590" s="23"/>
      <c r="D590" s="23"/>
      <c r="E590" s="21"/>
      <c r="F590" s="21"/>
      <c r="G590" s="22"/>
      <c r="H590" s="21"/>
      <c r="I590" s="21"/>
      <c r="J590" s="21"/>
      <c r="K590" s="21"/>
      <c r="L590" s="21"/>
      <c r="M590" s="22"/>
      <c r="N590" s="22"/>
      <c r="O590" s="22"/>
      <c r="P590" s="23"/>
      <c r="Q590" s="21"/>
      <c r="R590" s="21"/>
      <c r="S590" s="21"/>
      <c r="T590" s="21"/>
      <c r="U590" s="21"/>
      <c r="V590" s="21"/>
    </row>
    <row r="591" spans="1:22" ht="14.25" customHeight="1">
      <c r="A591" s="22"/>
      <c r="B591" s="22"/>
      <c r="C591" s="22"/>
      <c r="D591" s="23"/>
      <c r="E591" s="21"/>
      <c r="F591" s="21"/>
      <c r="G591" s="22"/>
      <c r="H591" s="23"/>
      <c r="I591" s="23"/>
      <c r="J591" s="23"/>
      <c r="K591" s="21"/>
      <c r="L591" s="21"/>
      <c r="M591" s="22"/>
      <c r="N591" s="23"/>
      <c r="O591" s="23"/>
      <c r="P591" s="23"/>
      <c r="Q591" s="21"/>
      <c r="R591" s="21"/>
      <c r="S591" s="21"/>
      <c r="T591" s="21"/>
      <c r="U591" s="21"/>
      <c r="V591" s="21"/>
    </row>
    <row r="592" spans="1:22" ht="14.25" customHeight="1">
      <c r="A592" s="23"/>
      <c r="B592" s="23"/>
      <c r="C592" s="23"/>
      <c r="D592" s="23"/>
      <c r="E592" s="21"/>
      <c r="F592" s="21"/>
      <c r="G592" s="23"/>
      <c r="H592" s="22"/>
      <c r="I592" s="22"/>
      <c r="J592" s="23"/>
      <c r="K592" s="21"/>
      <c r="L592" s="21"/>
      <c r="M592" s="23"/>
      <c r="N592" s="23"/>
      <c r="O592" s="23"/>
      <c r="P592" s="23"/>
      <c r="Q592" s="21"/>
      <c r="R592" s="21"/>
      <c r="S592" s="21"/>
      <c r="T592" s="21"/>
      <c r="U592" s="21"/>
      <c r="V592" s="21"/>
    </row>
    <row r="593" spans="1:22" ht="14.25" customHeight="1">
      <c r="A593" s="23"/>
      <c r="B593" s="23"/>
      <c r="C593" s="23"/>
      <c r="D593" s="23"/>
      <c r="E593" s="21"/>
      <c r="F593" s="21"/>
      <c r="G593" s="23"/>
      <c r="H593" s="23"/>
      <c r="I593" s="23"/>
      <c r="J593" s="23"/>
      <c r="K593" s="21"/>
      <c r="L593" s="21"/>
      <c r="M593" s="23"/>
      <c r="N593" s="23"/>
      <c r="O593" s="23"/>
      <c r="P593" s="23"/>
      <c r="Q593" s="21"/>
      <c r="R593" s="21"/>
      <c r="S593" s="21"/>
      <c r="T593" s="21"/>
      <c r="U593" s="21"/>
      <c r="V593" s="21"/>
    </row>
    <row r="594" spans="1:22" ht="14.25" customHeight="1">
      <c r="A594" s="23"/>
      <c r="B594" s="23"/>
      <c r="C594" s="23"/>
      <c r="D594" s="23"/>
      <c r="E594" s="21"/>
      <c r="F594" s="21"/>
      <c r="G594" s="23"/>
      <c r="H594" s="23"/>
      <c r="I594" s="23"/>
      <c r="J594" s="23"/>
      <c r="K594" s="21"/>
      <c r="L594" s="21"/>
      <c r="M594" s="23"/>
      <c r="N594" s="21"/>
      <c r="O594" s="21"/>
      <c r="P594" s="23"/>
      <c r="Q594" s="21"/>
      <c r="R594" s="21"/>
      <c r="S594" s="21"/>
      <c r="T594" s="21"/>
      <c r="U594" s="21"/>
      <c r="V594" s="21"/>
    </row>
    <row r="595" spans="1:22" ht="14.25" customHeight="1">
      <c r="A595" s="23"/>
      <c r="B595" s="23"/>
      <c r="C595" s="23"/>
      <c r="D595" s="23"/>
      <c r="E595" s="21"/>
      <c r="F595" s="21"/>
      <c r="G595" s="23"/>
      <c r="H595" s="23"/>
      <c r="I595" s="23"/>
      <c r="J595" s="23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</row>
    <row r="596" spans="1:22" ht="14.25" customHeight="1">
      <c r="A596" s="21"/>
      <c r="B596" s="21"/>
      <c r="C596" s="21"/>
      <c r="D596" s="21"/>
      <c r="E596" s="21"/>
      <c r="F596" s="21"/>
      <c r="G596" s="23"/>
      <c r="H596" s="23"/>
      <c r="I596" s="23"/>
      <c r="J596" s="23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</row>
    <row r="597" spans="1:22" ht="14.25" customHeight="1">
      <c r="A597" s="21"/>
      <c r="B597" s="21"/>
      <c r="C597" s="21"/>
      <c r="D597" s="21"/>
      <c r="E597" s="21"/>
      <c r="F597" s="21"/>
      <c r="G597" s="23"/>
      <c r="H597" s="23"/>
      <c r="I597" s="23"/>
      <c r="J597" s="23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</row>
    <row r="598" spans="1:22" ht="14.25" customHeight="1">
      <c r="A598" s="21"/>
      <c r="B598" s="21"/>
      <c r="C598" s="21"/>
      <c r="D598" s="21"/>
      <c r="E598" s="21"/>
      <c r="F598" s="21"/>
      <c r="G598" s="23"/>
      <c r="H598" s="23"/>
      <c r="I598" s="23"/>
      <c r="J598" s="23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</row>
    <row r="599" spans="1:22" ht="14.25" customHeight="1">
      <c r="A599" s="21"/>
      <c r="B599" s="21"/>
      <c r="C599" s="21"/>
      <c r="D599" s="21"/>
      <c r="E599" s="21"/>
      <c r="F599" s="21"/>
      <c r="G599" s="21"/>
      <c r="H599" s="23"/>
      <c r="I599" s="23"/>
      <c r="J599" s="23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</row>
    <row r="600" spans="1:22" ht="14.2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</row>
    <row r="601" spans="1:22" ht="14.2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3"/>
      <c r="O601" s="23"/>
      <c r="P601" s="21"/>
      <c r="Q601" s="21"/>
      <c r="R601" s="21"/>
      <c r="S601" s="21"/>
      <c r="T601" s="21"/>
      <c r="U601" s="21"/>
      <c r="V601" s="21"/>
    </row>
    <row r="602" spans="1:22" ht="14.25" customHeight="1">
      <c r="A602" s="22"/>
      <c r="B602" s="23"/>
      <c r="C602" s="23"/>
      <c r="D602" s="23"/>
      <c r="E602" s="23"/>
      <c r="F602" s="22"/>
      <c r="G602" s="23"/>
      <c r="H602" s="21"/>
      <c r="I602" s="21"/>
      <c r="J602" s="21"/>
      <c r="K602" s="21"/>
      <c r="L602" s="21"/>
      <c r="M602" s="22"/>
      <c r="N602" s="22"/>
      <c r="O602" s="22"/>
      <c r="P602" s="23"/>
      <c r="Q602" s="21"/>
      <c r="R602" s="21"/>
      <c r="S602" s="22"/>
      <c r="T602" s="23"/>
      <c r="U602" s="21"/>
      <c r="V602" s="21"/>
    </row>
    <row r="603" spans="1:22" ht="14.25" customHeight="1">
      <c r="A603" s="22"/>
      <c r="B603" s="22"/>
      <c r="C603" s="22"/>
      <c r="D603" s="23"/>
      <c r="E603" s="23"/>
      <c r="F603" s="22"/>
      <c r="G603" s="22"/>
      <c r="H603" s="23"/>
      <c r="I603" s="21"/>
      <c r="J603" s="21"/>
      <c r="K603" s="21"/>
      <c r="L603" s="21"/>
      <c r="M603" s="22"/>
      <c r="N603" s="23"/>
      <c r="O603" s="23"/>
      <c r="P603" s="23"/>
      <c r="Q603" s="21"/>
      <c r="R603" s="21"/>
      <c r="S603" s="22"/>
      <c r="T603" s="22"/>
      <c r="U603" s="21"/>
      <c r="V603" s="21"/>
    </row>
    <row r="604" spans="1:22" ht="14.25" customHeight="1">
      <c r="A604" s="23"/>
      <c r="B604" s="23"/>
      <c r="C604" s="23"/>
      <c r="D604" s="23"/>
      <c r="E604" s="23"/>
      <c r="F604" s="23"/>
      <c r="G604" s="23"/>
      <c r="H604" s="22"/>
      <c r="I604" s="21"/>
      <c r="J604" s="21"/>
      <c r="K604" s="21"/>
      <c r="L604" s="21"/>
      <c r="M604" s="23"/>
      <c r="N604" s="23"/>
      <c r="O604" s="23"/>
      <c r="P604" s="23"/>
      <c r="Q604" s="21"/>
      <c r="R604" s="21"/>
      <c r="S604" s="23"/>
      <c r="T604" s="23"/>
      <c r="U604" s="21"/>
      <c r="V604" s="21"/>
    </row>
    <row r="605" spans="1:22" ht="14.25" customHeight="1">
      <c r="A605" s="23"/>
      <c r="B605" s="23"/>
      <c r="C605" s="23"/>
      <c r="D605" s="23"/>
      <c r="E605" s="23"/>
      <c r="F605" s="23"/>
      <c r="G605" s="23"/>
      <c r="H605" s="23"/>
      <c r="I605" s="21"/>
      <c r="J605" s="21"/>
      <c r="K605" s="21"/>
      <c r="L605" s="21"/>
      <c r="M605" s="23"/>
      <c r="N605" s="23"/>
      <c r="O605" s="21"/>
      <c r="P605" s="23"/>
      <c r="Q605" s="21"/>
      <c r="R605" s="21"/>
      <c r="S605" s="23"/>
      <c r="T605" s="21"/>
      <c r="U605" s="21"/>
      <c r="V605" s="21"/>
    </row>
    <row r="606" spans="1:22" ht="14.25" customHeight="1">
      <c r="A606" s="23"/>
      <c r="B606" s="23"/>
      <c r="C606" s="23"/>
      <c r="D606" s="23"/>
      <c r="E606" s="23"/>
      <c r="F606" s="23"/>
      <c r="G606" s="23"/>
      <c r="H606" s="23"/>
      <c r="I606" s="21"/>
      <c r="J606" s="21"/>
      <c r="K606" s="21"/>
      <c r="L606" s="21"/>
      <c r="M606" s="23"/>
      <c r="N606" s="23"/>
      <c r="O606" s="21"/>
      <c r="P606" s="21"/>
      <c r="Q606" s="21"/>
      <c r="R606" s="21"/>
      <c r="S606" s="21"/>
      <c r="T606" s="21"/>
      <c r="U606" s="21"/>
      <c r="V606" s="21"/>
    </row>
    <row r="607" spans="1:22" ht="14.25" customHeight="1">
      <c r="A607" s="23"/>
      <c r="B607" s="23"/>
      <c r="C607" s="23"/>
      <c r="D607" s="21"/>
      <c r="E607" s="21"/>
      <c r="F607" s="23"/>
      <c r="G607" s="23"/>
      <c r="H607" s="23"/>
      <c r="I607" s="21"/>
      <c r="J607" s="21"/>
      <c r="K607" s="21"/>
      <c r="L607" s="21"/>
      <c r="M607" s="23"/>
      <c r="N607" s="21"/>
      <c r="O607" s="21"/>
      <c r="P607" s="21"/>
      <c r="Q607" s="21"/>
      <c r="R607" s="21"/>
      <c r="S607" s="21"/>
      <c r="T607" s="21"/>
      <c r="U607" s="21"/>
      <c r="V607" s="21"/>
    </row>
    <row r="608" spans="1:22" ht="14.25" customHeight="1">
      <c r="A608" s="23"/>
      <c r="B608" s="23"/>
      <c r="C608" s="23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</row>
    <row r="609" spans="1:22" ht="14.2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</row>
    <row r="610" spans="1:22" ht="14.25" customHeight="1">
      <c r="A610" s="22"/>
      <c r="B610" s="23"/>
      <c r="C610" s="23"/>
      <c r="D610" s="21"/>
      <c r="E610" s="21"/>
      <c r="F610" s="22"/>
      <c r="G610" s="23"/>
      <c r="H610" s="21"/>
      <c r="I610" s="21"/>
      <c r="J610" s="21"/>
      <c r="K610" s="22"/>
      <c r="L610" s="23"/>
      <c r="M610" s="23"/>
      <c r="N610" s="21"/>
      <c r="O610" s="21"/>
      <c r="P610" s="22"/>
      <c r="Q610" s="21"/>
      <c r="R610" s="21"/>
      <c r="S610" s="21"/>
      <c r="T610" s="21"/>
      <c r="U610" s="21"/>
      <c r="V610" s="21"/>
    </row>
    <row r="611" spans="1:22" ht="14.25" customHeight="1">
      <c r="A611" s="22"/>
      <c r="B611" s="22"/>
      <c r="C611" s="22"/>
      <c r="D611" s="21"/>
      <c r="E611" s="21"/>
      <c r="F611" s="22"/>
      <c r="G611" s="22"/>
      <c r="H611" s="23"/>
      <c r="I611" s="21"/>
      <c r="J611" s="21"/>
      <c r="K611" s="22"/>
      <c r="L611" s="22"/>
      <c r="M611" s="22"/>
      <c r="N611" s="21"/>
      <c r="O611" s="21"/>
      <c r="P611" s="22"/>
      <c r="Q611" s="23"/>
      <c r="R611" s="23"/>
      <c r="S611" s="21"/>
      <c r="T611" s="21"/>
      <c r="U611" s="21"/>
      <c r="V611" s="22"/>
    </row>
    <row r="612" spans="1:22" ht="14.25" customHeight="1">
      <c r="A612" s="23"/>
      <c r="B612" s="23"/>
      <c r="C612" s="23"/>
      <c r="D612" s="21"/>
      <c r="E612" s="21"/>
      <c r="F612" s="23"/>
      <c r="G612" s="23"/>
      <c r="H612" s="22"/>
      <c r="I612" s="21"/>
      <c r="J612" s="21"/>
      <c r="K612" s="23"/>
      <c r="L612" s="23"/>
      <c r="M612" s="21"/>
      <c r="N612" s="21"/>
      <c r="O612" s="21"/>
      <c r="P612" s="23"/>
      <c r="Q612" s="22"/>
      <c r="R612" s="22"/>
      <c r="S612" s="21"/>
      <c r="T612" s="21"/>
      <c r="U612" s="21"/>
      <c r="V612" s="22"/>
    </row>
    <row r="613" spans="1:22" ht="14.25" customHeight="1">
      <c r="A613" s="23"/>
      <c r="B613" s="23"/>
      <c r="C613" s="23"/>
      <c r="D613" s="21"/>
      <c r="E613" s="21"/>
      <c r="F613" s="23"/>
      <c r="G613" s="23"/>
      <c r="H613" s="23"/>
      <c r="I613" s="21"/>
      <c r="J613" s="21"/>
      <c r="K613" s="21"/>
      <c r="L613" s="21"/>
      <c r="M613" s="21"/>
      <c r="N613" s="21"/>
      <c r="O613" s="21"/>
      <c r="P613" s="23"/>
      <c r="Q613" s="23"/>
      <c r="R613" s="23"/>
      <c r="S613" s="21"/>
      <c r="T613" s="21"/>
      <c r="U613" s="21"/>
      <c r="V613" s="23"/>
    </row>
    <row r="614" spans="1:22" ht="14.25" customHeight="1">
      <c r="A614" s="23"/>
      <c r="B614" s="23"/>
      <c r="C614" s="23"/>
      <c r="D614" s="21"/>
      <c r="E614" s="21"/>
      <c r="F614" s="23"/>
      <c r="G614" s="23"/>
      <c r="H614" s="23"/>
      <c r="I614" s="21"/>
      <c r="J614" s="21"/>
      <c r="K614" s="21"/>
      <c r="L614" s="21"/>
      <c r="M614" s="21"/>
      <c r="N614" s="21"/>
      <c r="O614" s="21"/>
      <c r="P614" s="21"/>
      <c r="Q614" s="23"/>
      <c r="R614" s="23"/>
      <c r="S614" s="21"/>
      <c r="T614" s="21"/>
      <c r="U614" s="21"/>
      <c r="V614" s="23"/>
    </row>
    <row r="615" spans="1:22" ht="14.25" customHeight="1">
      <c r="A615" s="23"/>
      <c r="B615" s="23"/>
      <c r="C615" s="21"/>
      <c r="D615" s="21"/>
      <c r="E615" s="21"/>
      <c r="F615" s="23"/>
      <c r="G615" s="23"/>
      <c r="H615" s="23"/>
      <c r="I615" s="21"/>
      <c r="J615" s="21"/>
      <c r="K615" s="21"/>
      <c r="L615" s="21"/>
      <c r="M615" s="21"/>
      <c r="N615" s="21"/>
      <c r="O615" s="21"/>
      <c r="P615" s="21"/>
      <c r="Q615" s="23"/>
      <c r="R615" s="23"/>
      <c r="S615" s="21"/>
      <c r="T615" s="21"/>
      <c r="U615" s="21"/>
      <c r="V615" s="21"/>
    </row>
    <row r="616" spans="1:22" ht="14.2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3"/>
      <c r="R616" s="21"/>
      <c r="S616" s="21"/>
      <c r="T616" s="21"/>
      <c r="U616" s="21"/>
      <c r="V616" s="21"/>
    </row>
    <row r="617" spans="1:22" ht="14.2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</row>
    <row r="618" spans="1:22" ht="14.2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</row>
    <row r="619" spans="1:22" ht="14.25" customHeight="1">
      <c r="A619" s="22"/>
      <c r="B619" s="23"/>
      <c r="C619" s="23"/>
      <c r="D619" s="21"/>
      <c r="E619" s="21"/>
      <c r="F619" s="22"/>
      <c r="G619" s="23"/>
      <c r="H619" s="21"/>
      <c r="I619" s="21"/>
      <c r="J619" s="21"/>
      <c r="K619" s="22"/>
      <c r="L619" s="23"/>
      <c r="M619" s="23"/>
      <c r="N619" s="21"/>
      <c r="O619" s="21"/>
      <c r="P619" s="22"/>
      <c r="Q619" s="21"/>
      <c r="R619" s="21"/>
      <c r="S619" s="21"/>
      <c r="T619" s="21"/>
      <c r="U619" s="21"/>
      <c r="V619" s="21"/>
    </row>
    <row r="620" spans="1:22" ht="14.25" customHeight="1">
      <c r="A620" s="22"/>
      <c r="B620" s="22"/>
      <c r="C620" s="22"/>
      <c r="D620" s="21"/>
      <c r="E620" s="21"/>
      <c r="F620" s="22"/>
      <c r="G620" s="22"/>
      <c r="H620" s="23"/>
      <c r="I620" s="21"/>
      <c r="J620" s="21"/>
      <c r="K620" s="22"/>
      <c r="L620" s="22"/>
      <c r="M620" s="22"/>
      <c r="N620" s="21"/>
      <c r="O620" s="21"/>
      <c r="P620" s="22"/>
      <c r="Q620" s="23"/>
      <c r="R620" s="23"/>
      <c r="S620" s="21"/>
      <c r="T620" s="21"/>
      <c r="U620" s="21"/>
      <c r="V620" s="21"/>
    </row>
    <row r="621" spans="1:22" ht="14.25" customHeight="1">
      <c r="A621" s="23"/>
      <c r="B621" s="23"/>
      <c r="C621" s="23"/>
      <c r="D621" s="21"/>
      <c r="E621" s="21"/>
      <c r="F621" s="23"/>
      <c r="G621" s="23"/>
      <c r="H621" s="22"/>
      <c r="I621" s="21"/>
      <c r="J621" s="21"/>
      <c r="K621" s="23"/>
      <c r="L621" s="23"/>
      <c r="M621" s="23"/>
      <c r="N621" s="21"/>
      <c r="O621" s="21"/>
      <c r="P621" s="23"/>
      <c r="Q621" s="22"/>
      <c r="R621" s="22"/>
      <c r="S621" s="21"/>
      <c r="T621" s="21"/>
      <c r="U621" s="21"/>
      <c r="V621" s="21"/>
    </row>
    <row r="622" spans="1:22" ht="14.25" customHeight="1">
      <c r="A622" s="23"/>
      <c r="B622" s="23"/>
      <c r="C622" s="23"/>
      <c r="D622" s="21"/>
      <c r="E622" s="21"/>
      <c r="F622" s="21"/>
      <c r="G622" s="21"/>
      <c r="H622" s="21"/>
      <c r="I622" s="21"/>
      <c r="J622" s="21"/>
      <c r="K622" s="23"/>
      <c r="L622" s="23"/>
      <c r="M622" s="23"/>
      <c r="N622" s="21"/>
      <c r="O622" s="21"/>
      <c r="P622" s="21"/>
      <c r="Q622" s="23"/>
      <c r="R622" s="21"/>
      <c r="S622" s="21"/>
      <c r="T622" s="21"/>
      <c r="U622" s="21"/>
      <c r="V622" s="21"/>
    </row>
    <row r="623" spans="1:22" ht="14.25" customHeight="1">
      <c r="A623" s="23"/>
      <c r="B623" s="23"/>
      <c r="C623" s="23"/>
      <c r="D623" s="21"/>
      <c r="E623" s="21"/>
      <c r="F623" s="21"/>
      <c r="G623" s="21"/>
      <c r="H623" s="21"/>
      <c r="I623" s="21"/>
      <c r="J623" s="21"/>
      <c r="K623" s="23"/>
      <c r="L623" s="23"/>
      <c r="M623" s="23"/>
      <c r="N623" s="21"/>
      <c r="O623" s="21"/>
      <c r="P623" s="21"/>
      <c r="Q623" s="21"/>
      <c r="R623" s="21"/>
      <c r="S623" s="21"/>
      <c r="T623" s="21"/>
      <c r="U623" s="21"/>
      <c r="V623" s="21"/>
    </row>
    <row r="624" spans="1:22" ht="14.25" customHeight="1">
      <c r="A624" s="23"/>
      <c r="B624" s="23"/>
      <c r="C624" s="21"/>
      <c r="D624" s="21"/>
      <c r="E624" s="21"/>
      <c r="F624" s="21"/>
      <c r="G624" s="21"/>
      <c r="H624" s="21"/>
      <c r="I624" s="21"/>
      <c r="J624" s="21"/>
      <c r="K624" s="23"/>
      <c r="L624" s="23"/>
      <c r="M624" s="21"/>
      <c r="N624" s="21"/>
      <c r="O624" s="21"/>
      <c r="P624" s="21"/>
      <c r="Q624" s="21"/>
      <c r="R624" s="21"/>
      <c r="S624" s="21"/>
      <c r="T624" s="21"/>
      <c r="U624" s="21"/>
      <c r="V624" s="21"/>
    </row>
    <row r="625" spans="1:22" ht="14.2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</row>
    <row r="626" spans="1:22" ht="14.2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3"/>
      <c r="O626" s="21"/>
      <c r="P626" s="21"/>
      <c r="Q626" s="21"/>
      <c r="R626" s="21"/>
      <c r="S626" s="21"/>
      <c r="T626" s="21"/>
      <c r="U626" s="21"/>
      <c r="V626" s="21"/>
    </row>
    <row r="627" spans="1:22" ht="14.25" customHeight="1">
      <c r="A627" s="22"/>
      <c r="B627" s="23"/>
      <c r="C627" s="23"/>
      <c r="D627" s="21"/>
      <c r="E627" s="21"/>
      <c r="F627" s="22"/>
      <c r="G627" s="23"/>
      <c r="H627" s="21"/>
      <c r="I627" s="21"/>
      <c r="J627" s="21"/>
      <c r="K627" s="21"/>
      <c r="L627" s="22"/>
      <c r="M627" s="23"/>
      <c r="N627" s="22"/>
      <c r="O627" s="21"/>
      <c r="P627" s="21"/>
      <c r="Q627" s="21"/>
      <c r="R627" s="21"/>
      <c r="S627" s="23"/>
      <c r="T627" s="23"/>
      <c r="U627" s="21"/>
      <c r="V627" s="21"/>
    </row>
    <row r="628" spans="1:22" ht="14.25" customHeight="1">
      <c r="A628" s="22"/>
      <c r="B628" s="22"/>
      <c r="C628" s="22"/>
      <c r="D628" s="21"/>
      <c r="E628" s="21"/>
      <c r="F628" s="22"/>
      <c r="G628" s="22"/>
      <c r="H628" s="23"/>
      <c r="I628" s="21"/>
      <c r="J628" s="21"/>
      <c r="K628" s="21"/>
      <c r="L628" s="22"/>
      <c r="M628" s="22"/>
      <c r="N628" s="23"/>
      <c r="O628" s="23"/>
      <c r="P628" s="21"/>
      <c r="Q628" s="21"/>
      <c r="R628" s="22"/>
      <c r="S628" s="22"/>
      <c r="T628" s="22"/>
      <c r="U628" s="21"/>
      <c r="V628" s="21"/>
    </row>
    <row r="629" spans="1:22" ht="14.25" customHeight="1">
      <c r="A629" s="23"/>
      <c r="B629" s="23"/>
      <c r="C629" s="23"/>
      <c r="D629" s="23"/>
      <c r="E629" s="21"/>
      <c r="F629" s="23"/>
      <c r="G629" s="23"/>
      <c r="H629" s="22"/>
      <c r="I629" s="21"/>
      <c r="J629" s="21"/>
      <c r="K629" s="21"/>
      <c r="L629" s="23"/>
      <c r="M629" s="23"/>
      <c r="N629" s="23"/>
      <c r="O629" s="23"/>
      <c r="P629" s="21"/>
      <c r="Q629" s="21"/>
      <c r="R629" s="22"/>
      <c r="S629" s="23"/>
      <c r="T629" s="23"/>
      <c r="U629" s="21"/>
      <c r="V629" s="21"/>
    </row>
    <row r="630" spans="1:22" ht="14.25" customHeight="1">
      <c r="A630" s="23"/>
      <c r="B630" s="23"/>
      <c r="C630" s="23"/>
      <c r="D630" s="23"/>
      <c r="E630" s="21"/>
      <c r="F630" s="21"/>
      <c r="G630" s="21"/>
      <c r="H630" s="21"/>
      <c r="I630" s="21"/>
      <c r="J630" s="21"/>
      <c r="K630" s="21"/>
      <c r="L630" s="23"/>
      <c r="M630" s="23"/>
      <c r="N630" s="23"/>
      <c r="O630" s="23"/>
      <c r="P630" s="21"/>
      <c r="Q630" s="21"/>
      <c r="R630" s="23"/>
      <c r="S630" s="23"/>
      <c r="T630" s="23"/>
      <c r="U630" s="23"/>
      <c r="V630" s="21"/>
    </row>
    <row r="631" spans="1:22" ht="14.25" customHeight="1">
      <c r="A631" s="23"/>
      <c r="B631" s="23"/>
      <c r="C631" s="23"/>
      <c r="D631" s="23"/>
      <c r="E631" s="21"/>
      <c r="F631" s="21"/>
      <c r="G631" s="21"/>
      <c r="H631" s="21"/>
      <c r="I631" s="21"/>
      <c r="J631" s="21"/>
      <c r="K631" s="21"/>
      <c r="L631" s="23"/>
      <c r="M631" s="23"/>
      <c r="N631" s="21"/>
      <c r="O631" s="21"/>
      <c r="P631" s="21"/>
      <c r="Q631" s="21"/>
      <c r="R631" s="23"/>
      <c r="S631" s="23"/>
      <c r="T631" s="21"/>
      <c r="U631" s="22"/>
      <c r="V631" s="21"/>
    </row>
    <row r="632" spans="1:22" ht="14.25" customHeight="1">
      <c r="A632" s="23"/>
      <c r="B632" s="23"/>
      <c r="C632" s="21"/>
      <c r="D632" s="21"/>
      <c r="E632" s="21"/>
      <c r="F632" s="21"/>
      <c r="G632" s="21"/>
      <c r="H632" s="21"/>
      <c r="I632" s="21"/>
      <c r="J632" s="21"/>
      <c r="K632" s="21"/>
      <c r="L632" s="23"/>
      <c r="M632" s="23"/>
      <c r="N632" s="21"/>
      <c r="O632" s="21"/>
      <c r="P632" s="21"/>
      <c r="Q632" s="21"/>
      <c r="R632" s="23"/>
      <c r="S632" s="21"/>
      <c r="T632" s="21"/>
      <c r="U632" s="23"/>
      <c r="V632" s="21"/>
    </row>
    <row r="633" spans="1:22" ht="14.2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3"/>
      <c r="V633" s="21"/>
    </row>
    <row r="634" spans="1:22" ht="14.2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2"/>
      <c r="O634" s="23"/>
      <c r="P634" s="21"/>
      <c r="Q634" s="21"/>
      <c r="R634" s="21"/>
      <c r="S634" s="21"/>
      <c r="T634" s="21"/>
      <c r="U634" s="23"/>
      <c r="V634" s="21"/>
    </row>
    <row r="635" spans="1:22" ht="14.25" customHeight="1">
      <c r="A635" s="22"/>
      <c r="B635" s="23"/>
      <c r="C635" s="23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2"/>
      <c r="O635" s="22"/>
      <c r="P635" s="23"/>
      <c r="Q635" s="21"/>
      <c r="R635" s="21"/>
      <c r="S635" s="21"/>
      <c r="T635" s="21"/>
      <c r="U635" s="23"/>
      <c r="V635" s="21"/>
    </row>
    <row r="636" spans="1:22" ht="14.25" customHeight="1">
      <c r="A636" s="22"/>
      <c r="B636" s="22"/>
      <c r="C636" s="22"/>
      <c r="D636" s="21"/>
      <c r="E636" s="21"/>
      <c r="F636" s="21"/>
      <c r="G636" s="21"/>
      <c r="H636" s="22"/>
      <c r="I636" s="23"/>
      <c r="J636" s="23"/>
      <c r="K636" s="21"/>
      <c r="L636" s="21"/>
      <c r="M636" s="21"/>
      <c r="N636" s="23"/>
      <c r="O636" s="23"/>
      <c r="P636" s="22"/>
      <c r="Q636" s="21"/>
      <c r="R636" s="21"/>
      <c r="S636" s="21"/>
      <c r="T636" s="21"/>
      <c r="U636" s="21"/>
      <c r="V636" s="21"/>
    </row>
    <row r="637" spans="1:22" ht="15.75" customHeight="1">
      <c r="A637" s="23"/>
      <c r="B637" s="23"/>
      <c r="C637" s="23"/>
      <c r="D637" s="23"/>
      <c r="E637" s="23"/>
      <c r="F637" s="21"/>
      <c r="G637" s="21"/>
      <c r="H637" s="22"/>
      <c r="I637" s="22"/>
      <c r="J637" s="22"/>
      <c r="K637" s="23"/>
      <c r="L637" s="21"/>
      <c r="M637" s="21"/>
      <c r="N637" s="23"/>
      <c r="O637" s="23"/>
      <c r="P637" s="23"/>
      <c r="Q637" s="21"/>
      <c r="R637" s="21"/>
      <c r="S637" s="21"/>
      <c r="T637" s="21"/>
      <c r="U637" s="21"/>
      <c r="V637" s="21"/>
    </row>
    <row r="638" spans="1:22" ht="15.75" customHeight="1">
      <c r="A638" s="23"/>
      <c r="B638" s="23"/>
      <c r="C638" s="23"/>
      <c r="D638" s="23"/>
      <c r="E638" s="23"/>
      <c r="F638" s="21"/>
      <c r="G638" s="21"/>
      <c r="H638" s="23"/>
      <c r="I638" s="23"/>
      <c r="J638" s="23"/>
      <c r="K638" s="23"/>
      <c r="L638" s="21"/>
      <c r="M638" s="21"/>
      <c r="N638" s="23"/>
      <c r="O638" s="23"/>
      <c r="P638" s="23"/>
      <c r="Q638" s="23"/>
      <c r="R638" s="21"/>
      <c r="S638" s="21"/>
      <c r="T638" s="21"/>
      <c r="U638" s="21"/>
      <c r="V638" s="21"/>
    </row>
    <row r="639" spans="1:22" ht="15.75" customHeight="1">
      <c r="A639" s="23"/>
      <c r="B639" s="23"/>
      <c r="C639" s="23"/>
      <c r="D639" s="23"/>
      <c r="E639" s="23"/>
      <c r="F639" s="21"/>
      <c r="G639" s="21"/>
      <c r="H639" s="23"/>
      <c r="I639" s="23"/>
      <c r="J639" s="23"/>
      <c r="K639" s="23"/>
      <c r="L639" s="21"/>
      <c r="M639" s="21"/>
      <c r="N639" s="23"/>
      <c r="O639" s="23"/>
      <c r="P639" s="23"/>
      <c r="Q639" s="23"/>
      <c r="R639" s="21"/>
      <c r="S639" s="21"/>
      <c r="T639" s="21"/>
      <c r="U639" s="21"/>
      <c r="V639" s="21"/>
    </row>
    <row r="640" spans="1:22" ht="15.75" customHeight="1">
      <c r="A640" s="23"/>
      <c r="B640" s="23"/>
      <c r="C640" s="21"/>
      <c r="D640" s="21"/>
      <c r="E640" s="21"/>
      <c r="F640" s="21"/>
      <c r="G640" s="21"/>
      <c r="H640" s="23"/>
      <c r="I640" s="23"/>
      <c r="J640" s="23"/>
      <c r="K640" s="21"/>
      <c r="L640" s="21"/>
      <c r="M640" s="21"/>
      <c r="N640" s="23"/>
      <c r="O640" s="23"/>
      <c r="P640" s="23"/>
      <c r="Q640" s="23"/>
      <c r="R640" s="21"/>
      <c r="S640" s="21"/>
      <c r="T640" s="21"/>
      <c r="U640" s="21"/>
      <c r="V640" s="21"/>
    </row>
    <row r="641" spans="1:22" ht="15.75" customHeight="1">
      <c r="A641" s="21"/>
      <c r="B641" s="21"/>
      <c r="C641" s="21"/>
      <c r="D641" s="21"/>
      <c r="E641" s="21"/>
      <c r="F641" s="21"/>
      <c r="G641" s="21"/>
      <c r="H641" s="23"/>
      <c r="I641" s="23"/>
      <c r="J641" s="21"/>
      <c r="K641" s="21"/>
      <c r="L641" s="21"/>
      <c r="M641" s="21"/>
      <c r="N641" s="21"/>
      <c r="O641" s="21"/>
      <c r="P641" s="21"/>
      <c r="Q641" s="23"/>
      <c r="R641" s="21"/>
      <c r="S641" s="21"/>
      <c r="T641" s="21"/>
      <c r="U641" s="21"/>
      <c r="V641" s="21"/>
    </row>
    <row r="642" spans="1:22" ht="15.7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</row>
    <row r="643" spans="1:22" ht="15.7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</row>
    <row r="644" spans="1:22" ht="15.75" customHeight="1">
      <c r="A644" s="22"/>
      <c r="B644" s="23"/>
      <c r="C644" s="23"/>
      <c r="D644" s="21"/>
      <c r="E644" s="21"/>
      <c r="F644" s="22"/>
      <c r="G644" s="23"/>
      <c r="H644" s="21"/>
      <c r="I644" s="21"/>
      <c r="J644" s="21"/>
      <c r="K644" s="22"/>
      <c r="L644" s="23"/>
      <c r="M644" s="23"/>
      <c r="N644" s="21"/>
      <c r="O644" s="21"/>
      <c r="P644" s="22"/>
      <c r="Q644" s="21"/>
      <c r="R644" s="21"/>
      <c r="S644" s="21"/>
      <c r="T644" s="21"/>
      <c r="U644" s="21"/>
      <c r="V644" s="21"/>
    </row>
    <row r="645" spans="1:22" ht="15.75" customHeight="1">
      <c r="A645" s="22"/>
      <c r="B645" s="22"/>
      <c r="C645" s="22"/>
      <c r="D645" s="21"/>
      <c r="E645" s="21"/>
      <c r="F645" s="22"/>
      <c r="G645" s="22"/>
      <c r="H645" s="23"/>
      <c r="I645" s="21"/>
      <c r="J645" s="21"/>
      <c r="K645" s="22"/>
      <c r="L645" s="22"/>
      <c r="M645" s="22"/>
      <c r="N645" s="21"/>
      <c r="O645" s="21"/>
      <c r="P645" s="22"/>
      <c r="Q645" s="23"/>
      <c r="R645" s="23"/>
      <c r="S645" s="21"/>
      <c r="T645" s="21"/>
      <c r="U645" s="21"/>
      <c r="V645" s="21"/>
    </row>
    <row r="646" spans="1:22" ht="15.75" customHeight="1">
      <c r="A646" s="23"/>
      <c r="B646" s="23"/>
      <c r="C646" s="23"/>
      <c r="D646" s="21"/>
      <c r="E646" s="21"/>
      <c r="F646" s="23"/>
      <c r="G646" s="23"/>
      <c r="H646" s="22"/>
      <c r="I646" s="21"/>
      <c r="J646" s="21"/>
      <c r="K646" s="23"/>
      <c r="L646" s="23"/>
      <c r="M646" s="23"/>
      <c r="N646" s="21"/>
      <c r="O646" s="21"/>
      <c r="P646" s="23"/>
      <c r="Q646" s="22"/>
      <c r="R646" s="22"/>
      <c r="S646" s="21"/>
      <c r="T646" s="21"/>
      <c r="U646" s="21"/>
      <c r="V646" s="21"/>
    </row>
    <row r="647" spans="1:22" ht="15.75" customHeight="1">
      <c r="A647" s="23"/>
      <c r="B647" s="23"/>
      <c r="C647" s="23"/>
      <c r="D647" s="21"/>
      <c r="E647" s="21"/>
      <c r="F647" s="23"/>
      <c r="G647" s="23"/>
      <c r="H647" s="23"/>
      <c r="I647" s="21"/>
      <c r="J647" s="21"/>
      <c r="K647" s="23"/>
      <c r="L647" s="23"/>
      <c r="M647" s="23"/>
      <c r="N647" s="21"/>
      <c r="O647" s="21"/>
      <c r="P647" s="23"/>
      <c r="Q647" s="23"/>
      <c r="R647" s="23"/>
      <c r="S647" s="21"/>
      <c r="T647" s="21"/>
      <c r="U647" s="21"/>
      <c r="V647" s="21"/>
    </row>
    <row r="648" spans="1:22" ht="15.75" customHeight="1">
      <c r="A648" s="23"/>
      <c r="B648" s="23"/>
      <c r="C648" s="23"/>
      <c r="D648" s="21"/>
      <c r="E648" s="21"/>
      <c r="F648" s="23"/>
      <c r="G648" s="23"/>
      <c r="H648" s="23"/>
      <c r="I648" s="21"/>
      <c r="J648" s="21"/>
      <c r="K648" s="23"/>
      <c r="L648" s="23"/>
      <c r="M648" s="21"/>
      <c r="N648" s="21"/>
      <c r="O648" s="21"/>
      <c r="P648" s="23"/>
      <c r="Q648" s="23"/>
      <c r="R648" s="23"/>
      <c r="S648" s="21"/>
      <c r="T648" s="21"/>
      <c r="U648" s="21"/>
      <c r="V648" s="21"/>
    </row>
    <row r="649" spans="1:22" ht="15.75" customHeight="1">
      <c r="A649" s="23"/>
      <c r="B649" s="23"/>
      <c r="C649" s="23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3"/>
      <c r="Q649" s="23"/>
      <c r="R649" s="23"/>
      <c r="S649" s="21"/>
      <c r="T649" s="21"/>
      <c r="U649" s="21"/>
      <c r="V649" s="21"/>
    </row>
    <row r="650" spans="1:22" ht="15.75" customHeight="1">
      <c r="A650" s="23"/>
      <c r="B650" s="23"/>
      <c r="C650" s="23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3"/>
      <c r="R650" s="21"/>
      <c r="S650" s="21"/>
      <c r="T650" s="21"/>
      <c r="U650" s="21"/>
      <c r="V650" s="21"/>
    </row>
    <row r="651" spans="1:22" ht="15.75" customHeight="1">
      <c r="A651" s="23"/>
      <c r="B651" s="23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</row>
    <row r="652" spans="1:22" ht="15.7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</row>
    <row r="653" spans="1:22" ht="15.7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3"/>
      <c r="V653" s="23"/>
    </row>
    <row r="654" spans="1:22" ht="15.75" customHeight="1">
      <c r="A654" s="22"/>
      <c r="B654" s="23"/>
      <c r="C654" s="23"/>
      <c r="D654" s="21"/>
      <c r="E654" s="21"/>
      <c r="F654" s="22"/>
      <c r="G654" s="23"/>
      <c r="H654" s="21"/>
      <c r="I654" s="21"/>
      <c r="J654" s="21"/>
      <c r="K654" s="22"/>
      <c r="L654" s="23"/>
      <c r="M654" s="23"/>
      <c r="N654" s="21"/>
      <c r="O654" s="21"/>
      <c r="P654" s="21"/>
      <c r="Q654" s="21"/>
      <c r="R654" s="21"/>
      <c r="S654" s="21"/>
      <c r="T654" s="21"/>
      <c r="U654" s="23"/>
      <c r="V654" s="23"/>
    </row>
    <row r="655" spans="1:22" ht="15.75" customHeight="1">
      <c r="A655" s="22"/>
      <c r="B655" s="22"/>
      <c r="C655" s="22"/>
      <c r="D655" s="21"/>
      <c r="E655" s="21"/>
      <c r="F655" s="22"/>
      <c r="G655" s="22"/>
      <c r="H655" s="23"/>
      <c r="I655" s="21"/>
      <c r="J655" s="21"/>
      <c r="K655" s="22"/>
      <c r="L655" s="22"/>
      <c r="M655" s="22"/>
      <c r="N655" s="23"/>
      <c r="O655" s="23"/>
      <c r="P655" s="21"/>
      <c r="Q655" s="21"/>
      <c r="R655" s="21"/>
      <c r="S655" s="21"/>
      <c r="T655" s="21"/>
      <c r="U655" s="21"/>
      <c r="V655" s="21"/>
    </row>
    <row r="656" spans="1:22" ht="15.75" customHeight="1">
      <c r="A656" s="23"/>
      <c r="B656" s="23"/>
      <c r="C656" s="21"/>
      <c r="D656" s="21"/>
      <c r="E656" s="21"/>
      <c r="F656" s="23"/>
      <c r="G656" s="23"/>
      <c r="H656" s="22"/>
      <c r="I656" s="21"/>
      <c r="J656" s="21"/>
      <c r="K656" s="23"/>
      <c r="L656" s="23"/>
      <c r="M656" s="23"/>
      <c r="N656" s="23"/>
      <c r="O656" s="23"/>
      <c r="P656" s="23"/>
      <c r="Q656" s="21"/>
      <c r="R656" s="21"/>
      <c r="S656" s="21"/>
      <c r="T656" s="21"/>
      <c r="U656" s="21"/>
      <c r="V656" s="21"/>
    </row>
    <row r="657" spans="1:22" ht="15.7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3"/>
      <c r="L657" s="23"/>
      <c r="M657" s="23"/>
      <c r="N657" s="23"/>
      <c r="O657" s="23"/>
      <c r="P657" s="23"/>
      <c r="Q657" s="23"/>
      <c r="R657" s="23"/>
      <c r="S657" s="21"/>
      <c r="T657" s="21"/>
      <c r="U657" s="21"/>
      <c r="V657" s="21"/>
    </row>
    <row r="658" spans="1:22" ht="15.7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3"/>
      <c r="L658" s="23"/>
      <c r="M658" s="23"/>
      <c r="N658" s="23"/>
      <c r="O658" s="23"/>
      <c r="P658" s="23"/>
      <c r="Q658" s="23"/>
      <c r="R658" s="23"/>
      <c r="S658" s="21"/>
      <c r="T658" s="21"/>
      <c r="U658" s="23"/>
      <c r="V658" s="21"/>
    </row>
    <row r="659" spans="1:22" ht="15.7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3"/>
      <c r="L659" s="23"/>
      <c r="M659" s="23"/>
      <c r="N659" s="21"/>
      <c r="O659" s="21"/>
      <c r="P659" s="23"/>
      <c r="Q659" s="23"/>
      <c r="R659" s="23"/>
      <c r="S659" s="21"/>
      <c r="T659" s="21"/>
      <c r="U659" s="22"/>
      <c r="V659" s="21"/>
    </row>
    <row r="660" spans="1:22" ht="15.7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3"/>
      <c r="L660" s="23"/>
      <c r="M660" s="21"/>
      <c r="N660" s="21"/>
      <c r="O660" s="21"/>
      <c r="P660" s="21"/>
      <c r="Q660" s="23"/>
      <c r="R660" s="23"/>
      <c r="S660" s="21"/>
      <c r="T660" s="21"/>
      <c r="U660" s="23"/>
      <c r="V660" s="23"/>
    </row>
    <row r="661" spans="1:22" ht="15.7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3"/>
      <c r="V661" s="23"/>
    </row>
    <row r="662" spans="1:22" ht="15.7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3"/>
      <c r="V662" s="23"/>
    </row>
    <row r="663" spans="1:22" ht="15.75" customHeight="1">
      <c r="A663" s="22"/>
      <c r="B663" s="23"/>
      <c r="C663" s="23"/>
      <c r="D663" s="21"/>
      <c r="E663" s="21"/>
      <c r="F663" s="22"/>
      <c r="G663" s="23"/>
      <c r="H663" s="21"/>
      <c r="I663" s="21"/>
      <c r="J663" s="21"/>
      <c r="K663" s="22"/>
      <c r="L663" s="23"/>
      <c r="M663" s="23"/>
      <c r="N663" s="21"/>
      <c r="O663" s="21"/>
      <c r="P663" s="21"/>
      <c r="Q663" s="21"/>
      <c r="R663" s="21"/>
      <c r="S663" s="23"/>
      <c r="T663" s="21"/>
      <c r="U663" s="21"/>
      <c r="V663" s="21"/>
    </row>
    <row r="664" spans="1:22" ht="15.75" customHeight="1">
      <c r="A664" s="22"/>
      <c r="B664" s="22"/>
      <c r="C664" s="22"/>
      <c r="D664" s="21"/>
      <c r="E664" s="21"/>
      <c r="F664" s="22"/>
      <c r="G664" s="22"/>
      <c r="H664" s="23"/>
      <c r="I664" s="21"/>
      <c r="J664" s="21"/>
      <c r="K664" s="22"/>
      <c r="L664" s="22"/>
      <c r="M664" s="22"/>
      <c r="N664" s="23"/>
      <c r="O664" s="21"/>
      <c r="P664" s="21"/>
      <c r="Q664" s="22"/>
      <c r="R664" s="23"/>
      <c r="S664" s="22"/>
      <c r="T664" s="21"/>
      <c r="U664" s="21"/>
      <c r="V664" s="21"/>
    </row>
    <row r="665" spans="1:22" ht="15.75" customHeight="1">
      <c r="A665" s="23"/>
      <c r="B665" s="23"/>
      <c r="C665" s="21"/>
      <c r="D665" s="21"/>
      <c r="E665" s="21"/>
      <c r="F665" s="23"/>
      <c r="G665" s="23"/>
      <c r="H665" s="22"/>
      <c r="I665" s="21"/>
      <c r="J665" s="21"/>
      <c r="K665" s="23"/>
      <c r="L665" s="23"/>
      <c r="M665" s="23"/>
      <c r="N665" s="23"/>
      <c r="O665" s="21"/>
      <c r="P665" s="21"/>
      <c r="Q665" s="22"/>
      <c r="R665" s="22"/>
      <c r="S665" s="21"/>
      <c r="T665" s="21"/>
      <c r="U665" s="21"/>
      <c r="V665" s="21"/>
    </row>
    <row r="666" spans="1:22" ht="15.7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3"/>
      <c r="L666" s="23"/>
      <c r="M666" s="23"/>
      <c r="N666" s="23"/>
      <c r="O666" s="21"/>
      <c r="P666" s="21"/>
      <c r="Q666" s="23"/>
      <c r="R666" s="23"/>
      <c r="S666" s="21"/>
      <c r="T666" s="21"/>
      <c r="U666" s="21"/>
      <c r="V666" s="21"/>
    </row>
    <row r="667" spans="1:22" ht="15.7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3"/>
      <c r="L667" s="23"/>
      <c r="M667" s="23"/>
      <c r="N667" s="23"/>
      <c r="O667" s="21"/>
      <c r="P667" s="21"/>
      <c r="Q667" s="21"/>
      <c r="R667" s="21"/>
      <c r="S667" s="21"/>
      <c r="T667" s="21"/>
      <c r="U667" s="21"/>
      <c r="V667" s="21"/>
    </row>
    <row r="668" spans="1:22" ht="15.7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3"/>
      <c r="L668" s="23"/>
      <c r="M668" s="23"/>
      <c r="N668" s="23"/>
      <c r="O668" s="21"/>
      <c r="P668" s="21"/>
      <c r="Q668" s="21"/>
      <c r="R668" s="21"/>
      <c r="S668" s="21"/>
      <c r="T668" s="21"/>
      <c r="U668" s="21"/>
      <c r="V668" s="21"/>
    </row>
    <row r="669" spans="1:22" ht="15.7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3"/>
      <c r="L669" s="23"/>
      <c r="M669" s="23"/>
      <c r="N669" s="23"/>
      <c r="O669" s="21"/>
      <c r="P669" s="21"/>
      <c r="Q669" s="21"/>
      <c r="R669" s="21"/>
      <c r="S669" s="21"/>
      <c r="T669" s="21"/>
      <c r="U669" s="21"/>
      <c r="V669" s="22"/>
    </row>
    <row r="670" spans="1:22" ht="15.7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3"/>
      <c r="L670" s="23"/>
      <c r="M670" s="23"/>
      <c r="N670" s="23"/>
      <c r="O670" s="21"/>
      <c r="P670" s="21"/>
      <c r="Q670" s="21"/>
      <c r="R670" s="21"/>
      <c r="S670" s="21"/>
      <c r="T670" s="21"/>
      <c r="U670" s="21"/>
      <c r="V670" s="22"/>
    </row>
    <row r="671" spans="1:22" ht="15.7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3"/>
      <c r="L671" s="23"/>
      <c r="M671" s="23"/>
      <c r="N671" s="23"/>
      <c r="O671" s="21"/>
      <c r="P671" s="21"/>
      <c r="Q671" s="21"/>
      <c r="R671" s="21"/>
      <c r="S671" s="21"/>
      <c r="T671" s="21"/>
      <c r="U671" s="21"/>
      <c r="V671" s="23"/>
    </row>
    <row r="672" spans="1:22" ht="15.7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3"/>
      <c r="L672" s="23"/>
      <c r="M672" s="23"/>
      <c r="N672" s="23"/>
      <c r="O672" s="21"/>
      <c r="P672" s="21"/>
      <c r="Q672" s="21"/>
      <c r="R672" s="21"/>
      <c r="S672" s="21"/>
      <c r="T672" s="21"/>
      <c r="U672" s="21"/>
      <c r="V672" s="21"/>
    </row>
    <row r="673" spans="1:22" ht="15.7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3"/>
      <c r="L673" s="23"/>
      <c r="M673" s="23"/>
      <c r="N673" s="23"/>
      <c r="O673" s="21"/>
      <c r="P673" s="21"/>
      <c r="Q673" s="21"/>
      <c r="R673" s="21"/>
      <c r="S673" s="21"/>
      <c r="T673" s="21"/>
      <c r="U673" s="21"/>
      <c r="V673" s="21"/>
    </row>
    <row r="674" spans="1:22" ht="15.7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3"/>
      <c r="L674" s="23"/>
      <c r="M674" s="23"/>
      <c r="N674" s="23"/>
      <c r="O674" s="21"/>
      <c r="P674" s="21"/>
      <c r="Q674" s="21"/>
      <c r="R674" s="21"/>
      <c r="S674" s="21"/>
      <c r="T674" s="21"/>
      <c r="U674" s="21"/>
      <c r="V674" s="21"/>
    </row>
    <row r="675" spans="1:22" ht="15.7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3"/>
      <c r="L675" s="23"/>
      <c r="M675" s="23"/>
      <c r="N675" s="21"/>
      <c r="O675" s="21"/>
      <c r="P675" s="21"/>
      <c r="Q675" s="21"/>
      <c r="R675" s="21"/>
      <c r="S675" s="21"/>
      <c r="T675" s="21"/>
      <c r="U675" s="21"/>
      <c r="V675" s="21"/>
    </row>
    <row r="676" spans="1:22" ht="15.7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3"/>
      <c r="L676" s="23"/>
      <c r="M676" s="21"/>
      <c r="N676" s="21"/>
      <c r="O676" s="21"/>
      <c r="P676" s="21"/>
      <c r="Q676" s="21"/>
      <c r="R676" s="21"/>
      <c r="S676" s="21"/>
      <c r="T676" s="21"/>
      <c r="U676" s="21"/>
      <c r="V676" s="21"/>
    </row>
    <row r="677" spans="1:22" ht="15.7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</row>
    <row r="678" spans="1:22" ht="15.7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3"/>
      <c r="O678" s="21"/>
      <c r="P678" s="21"/>
      <c r="Q678" s="21"/>
      <c r="R678" s="21"/>
      <c r="S678" s="21"/>
      <c r="T678" s="21"/>
      <c r="U678" s="21"/>
      <c r="V678" s="21"/>
    </row>
    <row r="679" spans="1:22" ht="15.75" customHeight="1">
      <c r="A679" s="22"/>
      <c r="B679" s="23"/>
      <c r="C679" s="23"/>
      <c r="D679" s="21"/>
      <c r="E679" s="21"/>
      <c r="F679" s="22"/>
      <c r="G679" s="23"/>
      <c r="H679" s="21"/>
      <c r="I679" s="21"/>
      <c r="J679" s="21"/>
      <c r="K679" s="21"/>
      <c r="L679" s="22"/>
      <c r="M679" s="23"/>
      <c r="N679" s="22"/>
      <c r="O679" s="21"/>
      <c r="P679" s="21"/>
      <c r="Q679" s="21"/>
      <c r="R679" s="21"/>
      <c r="S679" s="23"/>
      <c r="T679" s="23"/>
      <c r="U679" s="21"/>
      <c r="V679" s="21"/>
    </row>
    <row r="680" spans="1:22" ht="15.75" customHeight="1">
      <c r="A680" s="22"/>
      <c r="B680" s="22"/>
      <c r="C680" s="22"/>
      <c r="D680" s="21"/>
      <c r="E680" s="21"/>
      <c r="F680" s="22"/>
      <c r="G680" s="22"/>
      <c r="H680" s="23"/>
      <c r="I680" s="21"/>
      <c r="J680" s="21"/>
      <c r="K680" s="21"/>
      <c r="L680" s="22"/>
      <c r="M680" s="22"/>
      <c r="N680" s="23"/>
      <c r="O680" s="21"/>
      <c r="P680" s="21"/>
      <c r="Q680" s="21"/>
      <c r="R680" s="22"/>
      <c r="S680" s="22"/>
      <c r="T680" s="22"/>
      <c r="U680" s="21"/>
      <c r="V680" s="21"/>
    </row>
    <row r="681" spans="1:22" ht="15.75" customHeight="1">
      <c r="A681" s="23"/>
      <c r="B681" s="23"/>
      <c r="C681" s="23"/>
      <c r="D681" s="21"/>
      <c r="E681" s="21"/>
      <c r="F681" s="23"/>
      <c r="G681" s="23"/>
      <c r="H681" s="22"/>
      <c r="I681" s="21"/>
      <c r="J681" s="21"/>
      <c r="K681" s="21"/>
      <c r="L681" s="23"/>
      <c r="M681" s="23"/>
      <c r="N681" s="23"/>
      <c r="O681" s="21"/>
      <c r="P681" s="21"/>
      <c r="Q681" s="21"/>
      <c r="R681" s="22"/>
      <c r="S681" s="23"/>
      <c r="T681" s="21"/>
      <c r="U681" s="21"/>
      <c r="V681" s="21"/>
    </row>
    <row r="682" spans="1:22" ht="15.75" customHeight="1">
      <c r="A682" s="23"/>
      <c r="B682" s="23"/>
      <c r="C682" s="23"/>
      <c r="D682" s="21"/>
      <c r="E682" s="21"/>
      <c r="F682" s="23"/>
      <c r="G682" s="23"/>
      <c r="H682" s="23"/>
      <c r="I682" s="21"/>
      <c r="J682" s="21"/>
      <c r="K682" s="21"/>
      <c r="L682" s="23"/>
      <c r="M682" s="23"/>
      <c r="N682" s="21"/>
      <c r="O682" s="21"/>
      <c r="P682" s="21"/>
      <c r="Q682" s="21"/>
      <c r="R682" s="23"/>
      <c r="S682" s="23"/>
      <c r="T682" s="21"/>
      <c r="U682" s="21"/>
      <c r="V682" s="21"/>
    </row>
    <row r="683" spans="1:22" ht="15.75" customHeight="1">
      <c r="A683" s="23"/>
      <c r="B683" s="23"/>
      <c r="C683" s="21"/>
      <c r="D683" s="21"/>
      <c r="E683" s="21"/>
      <c r="F683" s="23"/>
      <c r="G683" s="23"/>
      <c r="H683" s="23"/>
      <c r="I683" s="21"/>
      <c r="J683" s="21"/>
      <c r="K683" s="21"/>
      <c r="L683" s="23"/>
      <c r="M683" s="21"/>
      <c r="N683" s="21"/>
      <c r="O683" s="21"/>
      <c r="P683" s="21"/>
      <c r="Q683" s="21"/>
      <c r="R683" s="23"/>
      <c r="S683" s="23"/>
      <c r="T683" s="21"/>
      <c r="U683" s="21"/>
      <c r="V683" s="21"/>
    </row>
    <row r="684" spans="1:22" ht="15.7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3"/>
      <c r="M684" s="23"/>
      <c r="N684" s="21"/>
      <c r="O684" s="21"/>
      <c r="P684" s="21"/>
      <c r="Q684" s="21"/>
      <c r="R684" s="23"/>
      <c r="S684" s="21"/>
      <c r="T684" s="21"/>
      <c r="U684" s="21"/>
      <c r="V684" s="21"/>
    </row>
    <row r="685" spans="1:22" ht="15.7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</row>
    <row r="686" spans="1:22" ht="15.7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</row>
    <row r="687" spans="1:22" ht="15.75" customHeight="1">
      <c r="A687" s="22"/>
      <c r="B687" s="23"/>
      <c r="C687" s="23"/>
      <c r="D687" s="21"/>
      <c r="E687" s="21"/>
      <c r="F687" s="22"/>
      <c r="G687" s="23"/>
      <c r="H687" s="21"/>
      <c r="I687" s="21"/>
      <c r="J687" s="21"/>
      <c r="K687" s="22"/>
      <c r="L687" s="23"/>
      <c r="M687" s="23"/>
      <c r="N687" s="21"/>
      <c r="O687" s="21"/>
      <c r="P687" s="22"/>
      <c r="Q687" s="21"/>
      <c r="R687" s="21"/>
      <c r="S687" s="21"/>
      <c r="T687" s="21"/>
      <c r="U687" s="21"/>
      <c r="V687" s="21"/>
    </row>
    <row r="688" spans="1:22" ht="15.75" customHeight="1">
      <c r="A688" s="22"/>
      <c r="B688" s="22"/>
      <c r="C688" s="22"/>
      <c r="D688" s="21"/>
      <c r="E688" s="21"/>
      <c r="F688" s="22"/>
      <c r="G688" s="22"/>
      <c r="H688" s="23"/>
      <c r="I688" s="21"/>
      <c r="J688" s="21"/>
      <c r="K688" s="22"/>
      <c r="L688" s="22"/>
      <c r="M688" s="22"/>
      <c r="N688" s="21"/>
      <c r="O688" s="21"/>
      <c r="P688" s="22"/>
      <c r="Q688" s="23"/>
      <c r="R688" s="23"/>
      <c r="S688" s="21"/>
      <c r="T688" s="21"/>
      <c r="U688" s="21"/>
      <c r="V688" s="21"/>
    </row>
    <row r="689" spans="1:22" ht="15.75" customHeight="1">
      <c r="A689" s="23"/>
      <c r="B689" s="23"/>
      <c r="C689" s="21"/>
      <c r="D689" s="21"/>
      <c r="E689" s="21"/>
      <c r="F689" s="23"/>
      <c r="G689" s="23"/>
      <c r="H689" s="22"/>
      <c r="I689" s="21"/>
      <c r="J689" s="21"/>
      <c r="K689" s="23"/>
      <c r="L689" s="23"/>
      <c r="M689" s="21"/>
      <c r="N689" s="21"/>
      <c r="O689" s="21"/>
      <c r="P689" s="23"/>
      <c r="Q689" s="22"/>
      <c r="R689" s="22"/>
      <c r="S689" s="21"/>
      <c r="T689" s="21"/>
      <c r="U689" s="21"/>
      <c r="V689" s="21"/>
    </row>
    <row r="690" spans="1:22" ht="15.7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3"/>
      <c r="L690" s="23"/>
      <c r="M690" s="21"/>
      <c r="N690" s="21"/>
      <c r="O690" s="21"/>
      <c r="P690" s="23"/>
      <c r="Q690" s="23"/>
      <c r="R690" s="21"/>
      <c r="S690" s="21"/>
      <c r="T690" s="21"/>
      <c r="U690" s="21"/>
      <c r="V690" s="21"/>
    </row>
    <row r="691" spans="1:22" ht="15.7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3"/>
      <c r="L691" s="23"/>
      <c r="M691" s="21"/>
      <c r="N691" s="21"/>
      <c r="O691" s="21"/>
      <c r="P691" s="23"/>
      <c r="Q691" s="23"/>
      <c r="R691" s="21"/>
      <c r="S691" s="21"/>
      <c r="T691" s="21"/>
      <c r="U691" s="21"/>
      <c r="V691" s="21"/>
    </row>
    <row r="692" spans="1:22" ht="15.7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3"/>
      <c r="L692" s="23"/>
      <c r="M692" s="21"/>
      <c r="N692" s="21"/>
      <c r="O692" s="21"/>
      <c r="P692" s="21"/>
      <c r="Q692" s="23"/>
      <c r="R692" s="21"/>
      <c r="S692" s="21"/>
      <c r="T692" s="21"/>
      <c r="U692" s="21"/>
      <c r="V692" s="21"/>
    </row>
    <row r="693" spans="1:22" ht="15.7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3"/>
      <c r="L693" s="23"/>
      <c r="M693" s="21"/>
      <c r="N693" s="21"/>
      <c r="O693" s="21"/>
      <c r="P693" s="21"/>
      <c r="Q693" s="21"/>
      <c r="R693" s="21"/>
      <c r="S693" s="21"/>
      <c r="T693" s="21"/>
      <c r="U693" s="21"/>
      <c r="V693" s="21"/>
    </row>
    <row r="694" spans="1:22" ht="15.7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</row>
    <row r="695" spans="1:22" ht="15.75" customHeight="1">
      <c r="A695" s="22"/>
      <c r="B695" s="23"/>
      <c r="C695" s="23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</row>
    <row r="696" spans="1:22" ht="15.75" customHeight="1">
      <c r="A696" s="22"/>
      <c r="B696" s="22"/>
      <c r="C696" s="22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3"/>
      <c r="V696" s="21"/>
    </row>
    <row r="697" spans="1:22" ht="15.75" customHeight="1">
      <c r="A697" s="23"/>
      <c r="B697" s="23"/>
      <c r="C697" s="23"/>
      <c r="D697" s="23"/>
      <c r="E697" s="23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3"/>
      <c r="V697" s="21"/>
    </row>
    <row r="698" spans="1:22" ht="15.7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3"/>
      <c r="V698" s="21"/>
    </row>
    <row r="699" spans="1:22" ht="15.7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3"/>
      <c r="V699" s="21"/>
    </row>
    <row r="700" spans="1:22" ht="15.7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3"/>
      <c r="V700" s="21"/>
    </row>
    <row r="701" spans="1:22" ht="15.7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3"/>
      <c r="V701" s="21"/>
    </row>
    <row r="702" spans="1:22" ht="15.7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</row>
    <row r="703" spans="1:22" ht="15.7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</row>
    <row r="704" spans="1:22" ht="15.7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</row>
    <row r="705" spans="1:22" ht="15.7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3"/>
      <c r="O705" s="23"/>
      <c r="P705" s="21"/>
      <c r="Q705" s="21"/>
      <c r="R705" s="21"/>
      <c r="S705" s="21"/>
      <c r="T705" s="21"/>
      <c r="U705" s="21"/>
      <c r="V705" s="21"/>
    </row>
    <row r="706" spans="1:22" ht="15.75" customHeight="1">
      <c r="A706" s="22"/>
      <c r="B706" s="23"/>
      <c r="C706" s="23"/>
      <c r="D706" s="23"/>
      <c r="E706" s="21"/>
      <c r="F706" s="21"/>
      <c r="G706" s="22"/>
      <c r="H706" s="21"/>
      <c r="I706" s="21"/>
      <c r="J706" s="21"/>
      <c r="K706" s="21"/>
      <c r="L706" s="22"/>
      <c r="M706" s="23"/>
      <c r="N706" s="22"/>
      <c r="O706" s="23"/>
      <c r="P706" s="23"/>
      <c r="Q706" s="21"/>
      <c r="R706" s="21"/>
      <c r="S706" s="22"/>
      <c r="T706" s="23"/>
      <c r="U706" s="21"/>
      <c r="V706" s="21"/>
    </row>
    <row r="707" spans="1:22" ht="15.75" customHeight="1">
      <c r="A707" s="22"/>
      <c r="B707" s="22"/>
      <c r="C707" s="22"/>
      <c r="D707" s="23"/>
      <c r="E707" s="21"/>
      <c r="F707" s="21"/>
      <c r="G707" s="22"/>
      <c r="H707" s="23"/>
      <c r="I707" s="23"/>
      <c r="J707" s="21"/>
      <c r="K707" s="21"/>
      <c r="L707" s="22"/>
      <c r="M707" s="22"/>
      <c r="N707" s="23"/>
      <c r="O707" s="23"/>
      <c r="P707" s="23"/>
      <c r="Q707" s="21"/>
      <c r="R707" s="21"/>
      <c r="S707" s="22"/>
      <c r="T707" s="22"/>
      <c r="U707" s="21"/>
      <c r="V707" s="21"/>
    </row>
    <row r="708" spans="1:22" ht="15.75" customHeight="1">
      <c r="A708" s="23"/>
      <c r="B708" s="23"/>
      <c r="C708" s="23"/>
      <c r="D708" s="23"/>
      <c r="E708" s="21"/>
      <c r="F708" s="21"/>
      <c r="G708" s="23"/>
      <c r="H708" s="22"/>
      <c r="I708" s="22"/>
      <c r="J708" s="21"/>
      <c r="K708" s="21"/>
      <c r="L708" s="23"/>
      <c r="M708" s="23"/>
      <c r="N708" s="23"/>
      <c r="O708" s="23"/>
      <c r="P708" s="23"/>
      <c r="Q708" s="21"/>
      <c r="R708" s="21"/>
      <c r="S708" s="23"/>
      <c r="T708" s="23"/>
    </row>
    <row r="709" spans="1:22" ht="15.75" customHeight="1">
      <c r="A709" s="21"/>
      <c r="B709" s="21"/>
      <c r="C709" s="21"/>
      <c r="D709" s="21"/>
      <c r="E709" s="21"/>
      <c r="F709" s="21"/>
      <c r="G709" s="21"/>
      <c r="H709" s="23"/>
      <c r="I709" s="23"/>
      <c r="J709" s="21"/>
      <c r="K709" s="21"/>
      <c r="L709" s="23"/>
      <c r="M709" s="23"/>
      <c r="N709" s="21"/>
      <c r="O709" s="21"/>
      <c r="P709" s="23"/>
      <c r="Q709" s="21"/>
      <c r="R709" s="21"/>
      <c r="S709" s="23"/>
      <c r="T709" s="23"/>
    </row>
    <row r="710" spans="1:22" ht="15.7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3"/>
      <c r="T710" s="23"/>
    </row>
    <row r="711" spans="1:22" ht="15.7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3"/>
      <c r="T711" s="23"/>
    </row>
    <row r="712" spans="1:22" ht="15.7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3"/>
      <c r="T712" s="23"/>
    </row>
    <row r="713" spans="1:22" ht="15.7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</row>
    <row r="714" spans="1:22" ht="15.7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3"/>
      <c r="O714" s="21"/>
      <c r="P714" s="21"/>
      <c r="Q714" s="21"/>
      <c r="R714" s="21"/>
      <c r="S714" s="21"/>
      <c r="T714" s="21"/>
    </row>
    <row r="715" spans="1:22" ht="15.75" customHeight="1">
      <c r="A715" s="22"/>
      <c r="B715" s="23"/>
      <c r="C715" s="23"/>
      <c r="D715" s="21"/>
      <c r="E715" s="21"/>
      <c r="F715" s="21"/>
      <c r="G715" s="22"/>
      <c r="H715" s="21"/>
      <c r="I715" s="21"/>
      <c r="J715" s="21"/>
      <c r="K715" s="21"/>
      <c r="L715" s="22"/>
      <c r="M715" s="23"/>
      <c r="N715" s="22"/>
      <c r="O715" s="21"/>
      <c r="P715" s="21"/>
      <c r="Q715" s="21"/>
      <c r="R715" s="21"/>
      <c r="S715" s="23"/>
      <c r="T715" s="21"/>
    </row>
    <row r="716" spans="1:22" ht="15.75" customHeight="1">
      <c r="A716" s="22"/>
      <c r="B716" s="22"/>
      <c r="C716" s="22"/>
      <c r="D716" s="21"/>
      <c r="E716" s="21"/>
      <c r="F716" s="21"/>
      <c r="G716" s="22"/>
      <c r="H716" s="23"/>
      <c r="I716" s="23"/>
      <c r="J716" s="21"/>
      <c r="K716" s="21"/>
      <c r="L716" s="22"/>
      <c r="M716" s="22"/>
      <c r="N716" s="23"/>
      <c r="O716" s="21"/>
      <c r="P716" s="21"/>
      <c r="Q716" s="22"/>
      <c r="R716" s="23"/>
      <c r="S716" s="22"/>
      <c r="T716" s="21"/>
    </row>
    <row r="717" spans="1:22" ht="15.75" customHeight="1">
      <c r="A717" s="23"/>
      <c r="B717" s="23"/>
      <c r="C717" s="21"/>
      <c r="D717" s="21"/>
      <c r="E717" s="21"/>
      <c r="F717" s="21"/>
      <c r="G717" s="23"/>
      <c r="H717" s="22"/>
      <c r="I717" s="22"/>
      <c r="J717" s="21"/>
      <c r="K717" s="21"/>
      <c r="L717" s="23"/>
      <c r="M717" s="23"/>
      <c r="N717" s="23"/>
      <c r="O717" s="21"/>
      <c r="P717" s="21"/>
      <c r="Q717" s="22"/>
      <c r="R717" s="22"/>
      <c r="S717" s="23"/>
      <c r="T717" s="23"/>
    </row>
    <row r="718" spans="1:22" ht="15.75" customHeight="1">
      <c r="A718" s="21"/>
      <c r="B718" s="21"/>
      <c r="C718" s="21"/>
      <c r="D718" s="21"/>
      <c r="E718" s="21"/>
      <c r="F718" s="21"/>
      <c r="G718" s="21"/>
      <c r="H718" s="23"/>
      <c r="I718" s="21"/>
      <c r="J718" s="21"/>
      <c r="K718" s="21"/>
      <c r="L718" s="23"/>
      <c r="M718" s="23"/>
      <c r="N718" s="21"/>
      <c r="O718" s="21"/>
      <c r="P718" s="21"/>
      <c r="Q718" s="23"/>
      <c r="R718" s="23"/>
      <c r="S718" s="23"/>
      <c r="T718" s="23"/>
    </row>
    <row r="719" spans="1:22" ht="15.7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3"/>
      <c r="M719" s="23"/>
      <c r="N719" s="21"/>
      <c r="O719" s="21"/>
      <c r="P719" s="21"/>
      <c r="Q719" s="23"/>
      <c r="R719" s="23"/>
      <c r="S719" s="23"/>
      <c r="T719" s="23"/>
    </row>
    <row r="720" spans="1:22" ht="15.7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3"/>
      <c r="R720" s="23"/>
      <c r="S720" s="21"/>
      <c r="T720" s="21"/>
    </row>
    <row r="721" spans="1:20" ht="15.7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3"/>
      <c r="R721" s="23"/>
      <c r="S721" s="21"/>
      <c r="T721" s="21"/>
    </row>
    <row r="722" spans="1:20" ht="15.7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</row>
    <row r="723" spans="1:20" ht="15.7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</row>
    <row r="724" spans="1:20" ht="15.7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3"/>
      <c r="O724" s="21"/>
      <c r="P724" s="21"/>
      <c r="Q724" s="21"/>
      <c r="R724" s="21"/>
      <c r="S724" s="21"/>
      <c r="T724" s="21"/>
    </row>
    <row r="725" spans="1:20" ht="15.75" customHeight="1">
      <c r="A725" s="22"/>
      <c r="B725" s="23"/>
      <c r="C725" s="23"/>
      <c r="D725" s="21"/>
      <c r="E725" s="21"/>
      <c r="F725" s="21"/>
      <c r="G725" s="22"/>
      <c r="H725" s="21"/>
      <c r="I725" s="21"/>
      <c r="J725" s="21"/>
      <c r="K725" s="21"/>
      <c r="L725" s="22"/>
      <c r="M725" s="23"/>
      <c r="N725" s="22"/>
      <c r="O725" s="21"/>
      <c r="P725" s="21"/>
      <c r="Q725" s="21"/>
      <c r="R725" s="21"/>
      <c r="S725" s="23"/>
      <c r="T725" s="23"/>
    </row>
    <row r="726" spans="1:20" ht="15.75" customHeight="1">
      <c r="A726" s="22"/>
      <c r="B726" s="22"/>
      <c r="C726" s="22"/>
      <c r="D726" s="21"/>
      <c r="E726" s="21"/>
      <c r="F726" s="21"/>
      <c r="G726" s="22"/>
      <c r="H726" s="23"/>
      <c r="I726" s="23"/>
      <c r="J726" s="21"/>
      <c r="K726" s="21"/>
      <c r="L726" s="22"/>
      <c r="M726" s="22"/>
      <c r="N726" s="23"/>
      <c r="O726" s="23"/>
      <c r="P726" s="21"/>
      <c r="Q726" s="21"/>
      <c r="R726" s="22"/>
      <c r="S726" s="22"/>
      <c r="T726" s="22"/>
    </row>
    <row r="727" spans="1:20" ht="15.75" customHeight="1">
      <c r="A727" s="23"/>
      <c r="B727" s="23"/>
      <c r="C727" s="23"/>
      <c r="D727" s="21"/>
      <c r="E727" s="21"/>
      <c r="F727" s="21"/>
      <c r="G727" s="23"/>
      <c r="H727" s="22"/>
      <c r="I727" s="22"/>
      <c r="J727" s="21"/>
      <c r="K727" s="21"/>
      <c r="L727" s="23"/>
      <c r="M727" s="23"/>
      <c r="N727" s="23"/>
      <c r="O727" s="23"/>
      <c r="P727" s="21"/>
      <c r="Q727" s="21"/>
      <c r="R727" s="22"/>
      <c r="S727" s="23"/>
      <c r="T727" s="23"/>
    </row>
    <row r="728" spans="1:20" ht="15.75" customHeight="1">
      <c r="A728" s="23"/>
      <c r="B728" s="23"/>
      <c r="C728" s="23"/>
      <c r="D728" s="21"/>
      <c r="E728" s="21"/>
      <c r="F728" s="21"/>
      <c r="G728" s="23"/>
      <c r="H728" s="23"/>
      <c r="I728" s="21"/>
      <c r="J728" s="21"/>
      <c r="K728" s="21"/>
      <c r="L728" s="23"/>
      <c r="M728" s="23"/>
      <c r="N728" s="23"/>
      <c r="O728" s="23"/>
      <c r="P728" s="21"/>
      <c r="Q728" s="21"/>
      <c r="R728" s="23"/>
      <c r="S728" s="23"/>
      <c r="T728" s="23"/>
    </row>
    <row r="729" spans="1:20" ht="15.75" customHeight="1">
      <c r="A729" s="23"/>
      <c r="B729" s="23"/>
      <c r="C729" s="23"/>
      <c r="D729" s="21"/>
      <c r="E729" s="21"/>
      <c r="F729" s="21"/>
      <c r="G729" s="21"/>
      <c r="H729" s="23"/>
      <c r="I729" s="21"/>
      <c r="J729" s="21"/>
      <c r="K729" s="21"/>
      <c r="L729" s="23"/>
      <c r="M729" s="23"/>
      <c r="N729" s="23"/>
      <c r="O729" s="23"/>
      <c r="P729" s="21"/>
      <c r="Q729" s="21"/>
      <c r="R729" s="23"/>
      <c r="S729" s="23"/>
      <c r="T729" s="23"/>
    </row>
    <row r="730" spans="1:20" ht="15.75" customHeight="1">
      <c r="A730" s="23"/>
      <c r="B730" s="23"/>
      <c r="C730" s="23"/>
      <c r="D730" s="21"/>
      <c r="E730" s="21"/>
      <c r="F730" s="21"/>
      <c r="G730" s="21"/>
      <c r="H730" s="21"/>
      <c r="I730" s="21"/>
      <c r="J730" s="21"/>
      <c r="K730" s="21"/>
      <c r="L730" s="23"/>
      <c r="M730" s="23"/>
      <c r="N730" s="21"/>
      <c r="O730" s="21"/>
      <c r="P730" s="21"/>
      <c r="Q730" s="21"/>
      <c r="R730" s="23"/>
      <c r="S730" s="23"/>
      <c r="T730" s="23"/>
    </row>
    <row r="731" spans="1:20" ht="15.75" customHeight="1">
      <c r="A731" s="23"/>
      <c r="B731" s="23"/>
      <c r="C731" s="21"/>
      <c r="D731" s="21"/>
      <c r="E731" s="21"/>
      <c r="F731" s="21"/>
      <c r="G731" s="21"/>
      <c r="H731" s="21"/>
      <c r="I731" s="21"/>
      <c r="J731" s="21"/>
      <c r="K731" s="21"/>
      <c r="L731" s="23"/>
      <c r="M731" s="23"/>
      <c r="N731" s="21"/>
      <c r="O731" s="21"/>
      <c r="P731" s="21"/>
      <c r="Q731" s="21"/>
      <c r="R731" s="23"/>
      <c r="S731" s="23"/>
      <c r="T731" s="21"/>
    </row>
    <row r="732" spans="1:20" ht="15.7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3"/>
      <c r="S732" s="21"/>
      <c r="T732" s="21"/>
    </row>
    <row r="733" spans="1:20" ht="15.7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2"/>
      <c r="O733" s="23"/>
      <c r="P733" s="21"/>
      <c r="Q733" s="21"/>
      <c r="R733" s="21"/>
      <c r="S733" s="21"/>
      <c r="T733" s="21"/>
    </row>
    <row r="734" spans="1:20" ht="15.75" customHeight="1">
      <c r="A734" s="22"/>
      <c r="B734" s="23"/>
      <c r="C734" s="23"/>
      <c r="D734" s="21"/>
      <c r="E734" s="21"/>
      <c r="F734" s="21"/>
      <c r="G734" s="22"/>
      <c r="H734" s="21"/>
      <c r="I734" s="21"/>
      <c r="J734" s="21"/>
      <c r="K734" s="21"/>
      <c r="L734" s="21"/>
      <c r="M734" s="21"/>
      <c r="N734" s="22"/>
      <c r="O734" s="22"/>
      <c r="P734" s="23"/>
      <c r="Q734" s="21"/>
      <c r="R734" s="21"/>
      <c r="S734" s="22"/>
      <c r="T734" s="23"/>
    </row>
    <row r="735" spans="1:20" ht="15.75" customHeight="1">
      <c r="A735" s="22"/>
      <c r="B735" s="22"/>
      <c r="C735" s="22"/>
      <c r="D735" s="21"/>
      <c r="E735" s="21"/>
      <c r="F735" s="21"/>
      <c r="G735" s="22"/>
      <c r="H735" s="23"/>
      <c r="I735" s="23"/>
      <c r="J735" s="21"/>
      <c r="K735" s="21"/>
      <c r="L735" s="21"/>
      <c r="M735" s="21"/>
      <c r="N735" s="23"/>
      <c r="O735" s="23"/>
      <c r="P735" s="22"/>
      <c r="Q735" s="21"/>
      <c r="R735" s="21"/>
      <c r="S735" s="22"/>
      <c r="T735" s="22"/>
    </row>
    <row r="736" spans="1:20" ht="15.75" customHeight="1">
      <c r="A736" s="23"/>
      <c r="B736" s="23"/>
      <c r="C736" s="23"/>
      <c r="D736" s="21"/>
      <c r="E736" s="21"/>
      <c r="F736" s="21"/>
      <c r="G736" s="23"/>
      <c r="H736" s="22"/>
      <c r="I736" s="22"/>
      <c r="J736" s="21"/>
      <c r="K736" s="21"/>
      <c r="L736" s="21"/>
      <c r="M736" s="21"/>
      <c r="N736" s="23"/>
      <c r="O736" s="23"/>
      <c r="P736" s="21"/>
      <c r="Q736" s="21"/>
      <c r="R736" s="21"/>
      <c r="S736" s="23"/>
      <c r="T736" s="23"/>
    </row>
    <row r="737" spans="1:20" ht="15.75" customHeight="1">
      <c r="A737" s="23"/>
      <c r="B737" s="23"/>
      <c r="C737" s="23"/>
      <c r="D737" s="21"/>
      <c r="E737" s="21"/>
      <c r="F737" s="21"/>
      <c r="G737" s="21"/>
      <c r="H737" s="23"/>
      <c r="I737" s="23"/>
      <c r="J737" s="23"/>
      <c r="K737" s="21"/>
      <c r="L737" s="21"/>
      <c r="M737" s="21"/>
      <c r="N737" s="21"/>
      <c r="O737" s="21"/>
      <c r="P737" s="21"/>
      <c r="Q737" s="21"/>
      <c r="R737" s="21"/>
      <c r="S737" s="23"/>
      <c r="T737" s="23"/>
    </row>
    <row r="738" spans="1:20" ht="15.75" customHeight="1">
      <c r="A738" s="23"/>
      <c r="B738" s="23"/>
      <c r="C738" s="23"/>
      <c r="D738" s="21"/>
      <c r="E738" s="21"/>
      <c r="F738" s="21"/>
      <c r="G738" s="23"/>
      <c r="H738" s="21"/>
      <c r="I738" s="23"/>
      <c r="J738" s="23"/>
      <c r="K738" s="21"/>
      <c r="L738" s="21"/>
      <c r="M738" s="21"/>
      <c r="N738" s="21"/>
      <c r="O738" s="21"/>
      <c r="P738" s="21"/>
      <c r="Q738" s="21"/>
      <c r="R738" s="21"/>
      <c r="S738" s="23"/>
      <c r="T738" s="23"/>
    </row>
    <row r="739" spans="1:20" ht="15.75" customHeight="1">
      <c r="A739" s="23"/>
      <c r="B739" s="23"/>
      <c r="C739" s="23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3"/>
      <c r="T739" s="23"/>
    </row>
    <row r="740" spans="1:20" ht="15.75" customHeight="1">
      <c r="A740" s="23"/>
      <c r="B740" s="23"/>
      <c r="C740" s="23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</row>
    <row r="741" spans="1:20" ht="15.75" customHeight="1">
      <c r="A741" s="23"/>
      <c r="B741" s="23"/>
      <c r="C741" s="23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</row>
    <row r="742" spans="1:20" ht="15.75" customHeight="1">
      <c r="A742" s="23"/>
      <c r="B742" s="23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</row>
    <row r="743" spans="1:20" ht="15.7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</row>
    <row r="744" spans="1:20" ht="15.7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3"/>
      <c r="O744" s="21"/>
      <c r="P744" s="21"/>
      <c r="Q744" s="21"/>
      <c r="R744" s="21"/>
      <c r="S744" s="21"/>
      <c r="T744" s="21"/>
    </row>
    <row r="745" spans="1:20" ht="15.75" customHeight="1">
      <c r="A745" s="22"/>
      <c r="B745" s="23"/>
      <c r="C745" s="23"/>
      <c r="D745" s="21"/>
      <c r="E745" s="21"/>
      <c r="F745" s="21"/>
      <c r="G745" s="22"/>
      <c r="H745" s="21"/>
      <c r="I745" s="21"/>
      <c r="J745" s="21"/>
      <c r="K745" s="21"/>
      <c r="L745" s="22"/>
      <c r="M745" s="23"/>
      <c r="N745" s="22"/>
      <c r="O745" s="21"/>
      <c r="P745" s="21"/>
      <c r="Q745" s="21"/>
      <c r="R745" s="21"/>
      <c r="S745" s="23"/>
      <c r="T745" s="21"/>
    </row>
    <row r="746" spans="1:20" ht="15.75" customHeight="1">
      <c r="A746" s="22"/>
      <c r="B746" s="22"/>
      <c r="C746" s="22"/>
      <c r="D746" s="21"/>
      <c r="E746" s="21"/>
      <c r="F746" s="21"/>
      <c r="G746" s="22"/>
      <c r="H746" s="23"/>
      <c r="I746" s="23"/>
      <c r="J746" s="21"/>
      <c r="K746" s="21"/>
      <c r="L746" s="22"/>
      <c r="M746" s="22"/>
      <c r="N746" s="23"/>
      <c r="O746" s="21"/>
      <c r="P746" s="21"/>
      <c r="Q746" s="22"/>
      <c r="R746" s="23"/>
      <c r="S746" s="22"/>
      <c r="T746" s="21"/>
    </row>
    <row r="747" spans="1:20" ht="15.75" customHeight="1">
      <c r="A747" s="23"/>
      <c r="B747" s="23"/>
      <c r="C747" s="23"/>
      <c r="D747" s="23"/>
      <c r="E747" s="21"/>
      <c r="F747" s="21"/>
      <c r="G747" s="23"/>
      <c r="H747" s="22"/>
      <c r="I747" s="22"/>
      <c r="J747" s="21"/>
      <c r="K747" s="21"/>
      <c r="L747" s="23"/>
      <c r="M747" s="23"/>
      <c r="N747" s="23"/>
      <c r="O747" s="21"/>
      <c r="P747" s="21"/>
      <c r="Q747" s="22"/>
      <c r="R747" s="22"/>
      <c r="S747" s="21"/>
      <c r="T747" s="21"/>
    </row>
    <row r="748" spans="1:20" ht="15.75" customHeight="1">
      <c r="A748" s="23"/>
      <c r="B748" s="23"/>
      <c r="C748" s="23"/>
      <c r="D748" s="23"/>
      <c r="E748" s="21"/>
      <c r="F748" s="21"/>
      <c r="G748" s="23"/>
      <c r="H748" s="21"/>
      <c r="I748" s="21"/>
      <c r="J748" s="21"/>
      <c r="K748" s="21"/>
      <c r="L748" s="23"/>
      <c r="M748" s="23"/>
      <c r="N748" s="23"/>
      <c r="O748" s="21"/>
      <c r="P748" s="21"/>
      <c r="Q748" s="23"/>
      <c r="R748" s="23"/>
      <c r="S748" s="21"/>
      <c r="T748" s="21"/>
    </row>
    <row r="749" spans="1:20" ht="15.75" customHeight="1">
      <c r="A749" s="23"/>
      <c r="B749" s="23"/>
      <c r="C749" s="23"/>
      <c r="D749" s="23"/>
      <c r="E749" s="21"/>
      <c r="F749" s="21"/>
      <c r="G749" s="23"/>
      <c r="H749" s="21"/>
      <c r="I749" s="21"/>
      <c r="J749" s="21"/>
      <c r="K749" s="21"/>
      <c r="L749" s="23"/>
      <c r="M749" s="23"/>
      <c r="N749" s="23"/>
      <c r="O749" s="21"/>
      <c r="P749" s="21"/>
      <c r="Q749" s="23"/>
      <c r="R749" s="23"/>
      <c r="S749" s="21"/>
      <c r="T749" s="21"/>
    </row>
    <row r="750" spans="1:20" ht="15.75" customHeight="1">
      <c r="A750" s="23"/>
      <c r="B750" s="23"/>
      <c r="C750" s="21"/>
      <c r="D750" s="21"/>
      <c r="E750" s="21"/>
      <c r="F750" s="21"/>
      <c r="G750" s="23"/>
      <c r="H750" s="21"/>
      <c r="I750" s="21"/>
      <c r="J750" s="21"/>
      <c r="K750" s="21"/>
      <c r="L750" s="23"/>
      <c r="M750" s="23"/>
      <c r="N750" s="23"/>
      <c r="O750" s="21"/>
      <c r="P750" s="21"/>
      <c r="Q750" s="23"/>
      <c r="R750" s="23"/>
      <c r="S750" s="21"/>
      <c r="T750" s="21"/>
    </row>
    <row r="751" spans="1:20" ht="15.75" customHeight="1">
      <c r="A751" s="21"/>
      <c r="B751" s="21"/>
      <c r="C751" s="21"/>
      <c r="D751" s="21"/>
      <c r="E751" s="21"/>
      <c r="F751" s="21"/>
      <c r="G751" s="23"/>
      <c r="H751" s="21"/>
      <c r="I751" s="21"/>
      <c r="J751" s="21"/>
      <c r="K751" s="21"/>
      <c r="L751" s="23"/>
      <c r="M751" s="23"/>
      <c r="N751" s="23"/>
      <c r="O751" s="21"/>
      <c r="P751" s="21"/>
      <c r="Q751" s="21"/>
      <c r="R751" s="21"/>
      <c r="S751" s="21"/>
      <c r="T751" s="21"/>
    </row>
    <row r="752" spans="1:20" ht="15.75" customHeight="1">
      <c r="A752" s="21"/>
      <c r="B752" s="21"/>
      <c r="C752" s="21"/>
      <c r="D752" s="21"/>
      <c r="E752" s="21"/>
      <c r="F752" s="21"/>
      <c r="G752" s="23"/>
      <c r="H752" s="23"/>
      <c r="I752" s="23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</row>
    <row r="753" spans="1:20" ht="15.75" customHeight="1">
      <c r="A753" s="21"/>
      <c r="B753" s="21"/>
      <c r="C753" s="21"/>
      <c r="D753" s="21"/>
      <c r="E753" s="21"/>
      <c r="F753" s="21"/>
      <c r="G753" s="21"/>
      <c r="H753" s="23"/>
      <c r="I753" s="21"/>
      <c r="J753" s="21"/>
      <c r="K753" s="21"/>
      <c r="L753" s="23"/>
      <c r="M753" s="23"/>
      <c r="N753" s="21"/>
      <c r="O753" s="21"/>
      <c r="P753" s="21"/>
      <c r="Q753" s="21"/>
      <c r="R753" s="21"/>
      <c r="S753" s="21"/>
      <c r="T753" s="21"/>
    </row>
    <row r="754" spans="1:20" ht="15.7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</row>
    <row r="755" spans="1:20" ht="15.7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</row>
    <row r="756" spans="1:20" ht="15.7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</row>
    <row r="757" spans="1:20" ht="15.75" customHeight="1">
      <c r="A757" s="22"/>
      <c r="B757" s="23"/>
      <c r="C757" s="23"/>
      <c r="D757" s="21"/>
      <c r="E757" s="21"/>
      <c r="F757" s="22"/>
      <c r="G757" s="23"/>
      <c r="H757" s="21"/>
      <c r="I757" s="21"/>
      <c r="J757" s="21"/>
      <c r="K757" s="22"/>
      <c r="L757" s="23"/>
      <c r="M757" s="23"/>
      <c r="N757" s="21"/>
      <c r="O757" s="21"/>
      <c r="P757" s="21"/>
      <c r="Q757" s="21"/>
      <c r="R757" s="21"/>
      <c r="S757" s="21"/>
      <c r="T757" s="21"/>
    </row>
    <row r="758" spans="1:20" ht="15.75" customHeight="1">
      <c r="A758" s="22"/>
      <c r="B758" s="22"/>
      <c r="C758" s="22"/>
      <c r="D758" s="21"/>
      <c r="E758" s="21"/>
      <c r="F758" s="22"/>
      <c r="G758" s="22"/>
      <c r="H758" s="23"/>
      <c r="I758" s="21"/>
      <c r="J758" s="21"/>
      <c r="K758" s="22"/>
      <c r="L758" s="22"/>
      <c r="M758" s="22"/>
      <c r="N758" s="23"/>
      <c r="O758" s="21"/>
      <c r="P758" s="21"/>
      <c r="Q758" s="21"/>
      <c r="R758" s="21"/>
      <c r="S758" s="21"/>
      <c r="T758" s="21"/>
    </row>
    <row r="759" spans="1:20" ht="15.75" customHeight="1">
      <c r="A759" s="23"/>
      <c r="B759" s="21"/>
      <c r="C759" s="21"/>
      <c r="D759" s="21"/>
      <c r="E759" s="21"/>
      <c r="F759" s="23"/>
      <c r="G759" s="23"/>
      <c r="H759" s="22"/>
      <c r="I759" s="21"/>
      <c r="J759" s="21"/>
      <c r="K759" s="23"/>
      <c r="L759" s="23"/>
      <c r="M759" s="23"/>
      <c r="N759" s="23"/>
      <c r="O759" s="21"/>
      <c r="P759" s="21"/>
      <c r="Q759" s="21"/>
      <c r="R759" s="21"/>
      <c r="S759" s="21"/>
      <c r="T759" s="21"/>
    </row>
    <row r="760" spans="1:20" ht="15.75" customHeight="1">
      <c r="A760" s="21"/>
      <c r="B760" s="21"/>
      <c r="C760" s="21"/>
      <c r="D760" s="21"/>
      <c r="E760" s="21"/>
      <c r="F760" s="23"/>
      <c r="G760" s="23"/>
      <c r="H760" s="21"/>
      <c r="I760" s="21"/>
      <c r="J760" s="21"/>
      <c r="K760" s="21"/>
      <c r="L760" s="21"/>
      <c r="M760" s="23"/>
      <c r="N760" s="21"/>
      <c r="O760" s="21"/>
      <c r="P760" s="21"/>
      <c r="Q760" s="21"/>
      <c r="R760" s="21"/>
      <c r="S760" s="21"/>
      <c r="T760" s="21"/>
    </row>
    <row r="761" spans="1:20" ht="15.75" customHeight="1">
      <c r="A761" s="21"/>
      <c r="B761" s="21"/>
      <c r="C761" s="21"/>
      <c r="D761" s="21"/>
      <c r="E761" s="21"/>
      <c r="F761" s="23"/>
      <c r="G761" s="23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</row>
    <row r="762" spans="1:20" ht="15.7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</row>
    <row r="763" spans="1:20" ht="15.7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3"/>
      <c r="O763" s="23"/>
      <c r="P763" s="21"/>
      <c r="Q763" s="21"/>
      <c r="R763" s="21"/>
      <c r="S763" s="21"/>
      <c r="T763" s="21"/>
    </row>
    <row r="764" spans="1:20" ht="15.75" customHeight="1">
      <c r="A764" s="22"/>
      <c r="B764" s="23"/>
      <c r="C764" s="23"/>
      <c r="D764" s="21"/>
      <c r="E764" s="21"/>
      <c r="F764" s="22"/>
      <c r="G764" s="23"/>
      <c r="H764" s="21"/>
      <c r="I764" s="21"/>
      <c r="J764" s="21"/>
      <c r="K764" s="22"/>
      <c r="L764" s="23"/>
      <c r="M764" s="23"/>
      <c r="N764" s="23"/>
      <c r="O764" s="23"/>
      <c r="P764" s="21"/>
      <c r="Q764" s="21"/>
      <c r="R764" s="21"/>
      <c r="S764" s="23"/>
      <c r="T764" s="23"/>
    </row>
    <row r="765" spans="1:20" ht="15.75" customHeight="1">
      <c r="A765" s="22"/>
      <c r="B765" s="22"/>
      <c r="C765" s="22"/>
      <c r="D765" s="21"/>
      <c r="E765" s="21"/>
      <c r="F765" s="22"/>
      <c r="G765" s="22"/>
      <c r="H765" s="23"/>
      <c r="I765" s="21"/>
      <c r="J765" s="21"/>
      <c r="K765" s="22"/>
      <c r="L765" s="22"/>
      <c r="M765" s="22"/>
      <c r="N765" s="23"/>
      <c r="O765" s="23"/>
      <c r="P765" s="21"/>
      <c r="Q765" s="21"/>
      <c r="R765" s="22"/>
      <c r="S765" s="22"/>
      <c r="T765" s="22"/>
    </row>
    <row r="766" spans="1:20" ht="15.75" customHeight="1">
      <c r="A766" s="23"/>
      <c r="B766" s="23"/>
      <c r="C766" s="23"/>
      <c r="D766" s="21"/>
      <c r="E766" s="21"/>
      <c r="F766" s="23"/>
      <c r="G766" s="23"/>
      <c r="H766" s="22"/>
      <c r="I766" s="21"/>
      <c r="J766" s="21"/>
      <c r="K766" s="23"/>
      <c r="L766" s="23"/>
      <c r="M766" s="23"/>
      <c r="N766" s="23"/>
      <c r="O766" s="23"/>
      <c r="P766" s="21"/>
      <c r="Q766" s="21"/>
      <c r="R766" s="22"/>
      <c r="S766" s="23"/>
      <c r="T766" s="23"/>
    </row>
    <row r="767" spans="1:20" ht="15.75" customHeight="1">
      <c r="A767" s="23"/>
      <c r="B767" s="23"/>
      <c r="C767" s="23"/>
      <c r="D767" s="21"/>
      <c r="E767" s="21"/>
      <c r="F767" s="23"/>
      <c r="G767" s="23"/>
      <c r="H767" s="23"/>
      <c r="I767" s="21"/>
      <c r="J767" s="21"/>
      <c r="K767" s="23"/>
      <c r="L767" s="23"/>
      <c r="M767" s="23"/>
      <c r="N767" s="23"/>
      <c r="O767" s="23"/>
      <c r="P767" s="21"/>
      <c r="Q767" s="21"/>
      <c r="R767" s="23"/>
      <c r="S767" s="21"/>
      <c r="T767" s="21"/>
    </row>
    <row r="768" spans="1:20" ht="15.75" customHeight="1">
      <c r="A768" s="23"/>
      <c r="B768" s="23"/>
      <c r="C768" s="23"/>
      <c r="D768" s="21"/>
      <c r="E768" s="21"/>
      <c r="F768" s="23"/>
      <c r="G768" s="23"/>
      <c r="H768" s="23"/>
      <c r="I768" s="21"/>
      <c r="J768" s="21"/>
      <c r="K768" s="23"/>
      <c r="L768" s="23"/>
      <c r="M768" s="23"/>
      <c r="N768" s="21"/>
      <c r="O768" s="21"/>
      <c r="P768" s="21"/>
      <c r="Q768" s="21"/>
      <c r="R768" s="21"/>
      <c r="S768" s="21"/>
      <c r="T768" s="21"/>
    </row>
    <row r="769" spans="1:20" ht="15.75" customHeight="1">
      <c r="A769" s="23"/>
      <c r="B769" s="23"/>
      <c r="C769" s="23"/>
      <c r="D769" s="21"/>
      <c r="E769" s="21"/>
      <c r="F769" s="21"/>
      <c r="G769" s="21"/>
      <c r="H769" s="23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</row>
    <row r="770" spans="1:20" ht="15.7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</row>
    <row r="771" spans="1:20" ht="15.7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3"/>
      <c r="O771" s="23"/>
      <c r="P771" s="21"/>
      <c r="Q771" s="21"/>
      <c r="R771" s="21"/>
      <c r="S771" s="21"/>
      <c r="T771" s="21"/>
    </row>
    <row r="772" spans="1:20" ht="15.75" customHeight="1">
      <c r="A772" s="22"/>
      <c r="B772" s="23"/>
      <c r="C772" s="23"/>
      <c r="D772" s="23"/>
      <c r="E772" s="23"/>
      <c r="F772" s="21"/>
      <c r="G772" s="21"/>
      <c r="H772" s="21"/>
      <c r="I772" s="21"/>
      <c r="J772" s="21"/>
      <c r="K772" s="21"/>
      <c r="L772" s="21"/>
      <c r="M772" s="22"/>
      <c r="N772" s="22"/>
      <c r="O772" s="22"/>
      <c r="P772" s="21"/>
      <c r="Q772" s="21"/>
      <c r="R772" s="21"/>
      <c r="S772" s="23"/>
      <c r="T772" s="23"/>
    </row>
    <row r="773" spans="1:20" ht="15.75" customHeight="1">
      <c r="A773" s="22"/>
      <c r="B773" s="22"/>
      <c r="C773" s="22"/>
      <c r="D773" s="23"/>
      <c r="E773" s="23"/>
      <c r="F773" s="21"/>
      <c r="G773" s="21"/>
      <c r="H773" s="21"/>
      <c r="I773" s="21"/>
      <c r="J773" s="21"/>
      <c r="K773" s="21"/>
      <c r="L773" s="21"/>
      <c r="M773" s="22"/>
      <c r="N773" s="23"/>
      <c r="O773" s="23"/>
      <c r="P773" s="21"/>
      <c r="Q773" s="21"/>
      <c r="R773" s="22"/>
      <c r="S773" s="22"/>
      <c r="T773" s="22"/>
    </row>
    <row r="774" spans="1:20" ht="15.75" customHeight="1">
      <c r="A774" s="23"/>
      <c r="B774" s="23"/>
      <c r="C774" s="23"/>
      <c r="D774" s="23"/>
      <c r="E774" s="23"/>
      <c r="F774" s="21"/>
      <c r="G774" s="21"/>
      <c r="H774" s="21"/>
      <c r="I774" s="21"/>
      <c r="J774" s="21"/>
      <c r="K774" s="21"/>
      <c r="L774" s="21"/>
      <c r="M774" s="23"/>
      <c r="N774" s="23"/>
      <c r="O774" s="23"/>
      <c r="P774" s="21"/>
      <c r="Q774" s="21"/>
      <c r="R774" s="22"/>
      <c r="S774" s="23"/>
      <c r="T774" s="23"/>
    </row>
    <row r="775" spans="1:20" ht="15.75" customHeight="1">
      <c r="A775" s="23"/>
      <c r="B775" s="23"/>
      <c r="C775" s="23"/>
      <c r="D775" s="23"/>
      <c r="E775" s="23"/>
      <c r="F775" s="21"/>
      <c r="G775" s="21"/>
      <c r="H775" s="21"/>
      <c r="I775" s="21"/>
      <c r="J775" s="21"/>
      <c r="K775" s="21"/>
      <c r="L775" s="21"/>
      <c r="M775" s="23"/>
      <c r="N775" s="23"/>
      <c r="O775" s="23"/>
      <c r="P775" s="21"/>
      <c r="Q775" s="21"/>
      <c r="R775" s="23"/>
      <c r="S775" s="23"/>
      <c r="T775" s="23"/>
    </row>
    <row r="776" spans="1:20" ht="15.75" customHeight="1">
      <c r="A776" s="23"/>
      <c r="B776" s="23"/>
      <c r="C776" s="23"/>
      <c r="D776" s="23"/>
      <c r="E776" s="23"/>
      <c r="F776" s="21"/>
      <c r="G776" s="21"/>
      <c r="H776" s="21"/>
      <c r="I776" s="21"/>
      <c r="J776" s="21"/>
      <c r="K776" s="21"/>
      <c r="L776" s="21"/>
      <c r="M776" s="23"/>
      <c r="N776" s="21"/>
      <c r="O776" s="21"/>
      <c r="P776" s="21"/>
      <c r="Q776" s="21"/>
      <c r="R776" s="23"/>
      <c r="S776" s="23"/>
      <c r="T776" s="23"/>
    </row>
    <row r="777" spans="1:20" ht="15.7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3"/>
      <c r="S777" s="23"/>
      <c r="T777" s="23"/>
    </row>
    <row r="778" spans="1:20" ht="15.7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3"/>
      <c r="S778" s="21"/>
      <c r="T778" s="21"/>
    </row>
    <row r="779" spans="1:20" ht="15.7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</row>
    <row r="780" spans="1:20" ht="15.7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</row>
    <row r="781" spans="1:20" ht="15.7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</row>
    <row r="782" spans="1:20" ht="15.7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</row>
    <row r="783" spans="1:20" ht="15.7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P783" s="21"/>
      <c r="Q783" s="21"/>
      <c r="R783" s="21"/>
      <c r="S783" s="21"/>
      <c r="T783" s="21"/>
    </row>
    <row r="784" spans="1:20" ht="15.75" customHeight="1">
      <c r="H784" s="21"/>
      <c r="I784" s="21"/>
      <c r="J784" s="21"/>
      <c r="Q784" s="21"/>
      <c r="R784" s="21"/>
    </row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</sheetData>
  <mergeCells count="239">
    <mergeCell ref="B303:C303"/>
    <mergeCell ref="H303:I303"/>
    <mergeCell ref="L303:M303"/>
    <mergeCell ref="P303:Q303"/>
    <mergeCell ref="B309:C309"/>
    <mergeCell ref="H309:I309"/>
    <mergeCell ref="L309:M309"/>
    <mergeCell ref="L285:M285"/>
    <mergeCell ref="P285:Q285"/>
    <mergeCell ref="T285:U285"/>
    <mergeCell ref="B291:C291"/>
    <mergeCell ref="H291:I291"/>
    <mergeCell ref="L291:M291"/>
    <mergeCell ref="P291:Q291"/>
    <mergeCell ref="B297:C297"/>
    <mergeCell ref="H297:I297"/>
    <mergeCell ref="F125:G125"/>
    <mergeCell ref="P125:Q125"/>
    <mergeCell ref="F131:G131"/>
    <mergeCell ref="J131:K131"/>
    <mergeCell ref="P131:Q131"/>
    <mergeCell ref="F138:G138"/>
    <mergeCell ref="N138:O138"/>
    <mergeCell ref="O186:P186"/>
    <mergeCell ref="B192:C192"/>
    <mergeCell ref="F192:G192"/>
    <mergeCell ref="K192:L192"/>
    <mergeCell ref="O192:P192"/>
    <mergeCell ref="F144:G144"/>
    <mergeCell ref="N150:O150"/>
    <mergeCell ref="B156:C156"/>
    <mergeCell ref="F156:G156"/>
    <mergeCell ref="J156:K156"/>
    <mergeCell ref="J168:K168"/>
    <mergeCell ref="N168:O168"/>
    <mergeCell ref="B199:C199"/>
    <mergeCell ref="F199:G199"/>
    <mergeCell ref="K199:L199"/>
    <mergeCell ref="B207:C207"/>
    <mergeCell ref="F207:G207"/>
    <mergeCell ref="K207:L207"/>
    <mergeCell ref="B186:C186"/>
    <mergeCell ref="F186:G186"/>
    <mergeCell ref="K186:L186"/>
    <mergeCell ref="R228:S228"/>
    <mergeCell ref="B233:C233"/>
    <mergeCell ref="J233:K233"/>
    <mergeCell ref="N233:O233"/>
    <mergeCell ref="R233:S233"/>
    <mergeCell ref="O207:P207"/>
    <mergeCell ref="B213:C213"/>
    <mergeCell ref="B222:C222"/>
    <mergeCell ref="F222:G222"/>
    <mergeCell ref="J222:K222"/>
    <mergeCell ref="N222:O222"/>
    <mergeCell ref="B244:C244"/>
    <mergeCell ref="F244:G244"/>
    <mergeCell ref="J244:K244"/>
    <mergeCell ref="N244:O244"/>
    <mergeCell ref="B250:C250"/>
    <mergeCell ref="J250:K250"/>
    <mergeCell ref="N250:O250"/>
    <mergeCell ref="B228:C228"/>
    <mergeCell ref="F228:G228"/>
    <mergeCell ref="J228:K228"/>
    <mergeCell ref="N228:O228"/>
    <mergeCell ref="F354:G354"/>
    <mergeCell ref="J354:K354"/>
    <mergeCell ref="P354:Q354"/>
    <mergeCell ref="F361:G361"/>
    <mergeCell ref="N361:O361"/>
    <mergeCell ref="F368:G368"/>
    <mergeCell ref="R250:S250"/>
    <mergeCell ref="B257:C257"/>
    <mergeCell ref="F257:G257"/>
    <mergeCell ref="J257:K257"/>
    <mergeCell ref="F348:G348"/>
    <mergeCell ref="P348:Q348"/>
    <mergeCell ref="J262:K262"/>
    <mergeCell ref="N262:O262"/>
    <mergeCell ref="R262:S262"/>
    <mergeCell ref="B269:C269"/>
    <mergeCell ref="H269:I269"/>
    <mergeCell ref="L269:M269"/>
    <mergeCell ref="P269:R269"/>
    <mergeCell ref="B277:C277"/>
    <mergeCell ref="H277:I277"/>
    <mergeCell ref="L277:N277"/>
    <mergeCell ref="B285:C285"/>
    <mergeCell ref="H285:I285"/>
    <mergeCell ref="N374:O374"/>
    <mergeCell ref="B380:C380"/>
    <mergeCell ref="F380:G380"/>
    <mergeCell ref="J380:K380"/>
    <mergeCell ref="A391:B391"/>
    <mergeCell ref="D391:E391"/>
    <mergeCell ref="F391:I391"/>
    <mergeCell ref="J391:K391"/>
    <mergeCell ref="M391:N391"/>
    <mergeCell ref="Q391:R391"/>
    <mergeCell ref="T391:U391"/>
    <mergeCell ref="V391:Y391"/>
    <mergeCell ref="Z391:AA391"/>
    <mergeCell ref="AC391:AD391"/>
    <mergeCell ref="A398:B398"/>
    <mergeCell ref="D398:E398"/>
    <mergeCell ref="F398:I398"/>
    <mergeCell ref="J398:K398"/>
    <mergeCell ref="M398:N398"/>
    <mergeCell ref="Q398:R398"/>
    <mergeCell ref="T398:U398"/>
    <mergeCell ref="V398:Y398"/>
    <mergeCell ref="Z398:AA398"/>
    <mergeCell ref="AC398:AD398"/>
    <mergeCell ref="AC406:AD406"/>
    <mergeCell ref="A413:B413"/>
    <mergeCell ref="D413:E413"/>
    <mergeCell ref="F413:I413"/>
    <mergeCell ref="J413:K413"/>
    <mergeCell ref="M413:N413"/>
    <mergeCell ref="Q413:R413"/>
    <mergeCell ref="T413:U413"/>
    <mergeCell ref="V413:Y413"/>
    <mergeCell ref="Z413:AA413"/>
    <mergeCell ref="AC413:AD413"/>
    <mergeCell ref="A406:B406"/>
    <mergeCell ref="D406:E406"/>
    <mergeCell ref="F406:I406"/>
    <mergeCell ref="J406:K406"/>
    <mergeCell ref="M406:N406"/>
    <mergeCell ref="Q406:R406"/>
    <mergeCell ref="T406:U406"/>
    <mergeCell ref="V406:Y406"/>
    <mergeCell ref="Z406:AA406"/>
    <mergeCell ref="AC419:AD419"/>
    <mergeCell ref="A427:B427"/>
    <mergeCell ref="D427:E427"/>
    <mergeCell ref="F427:I427"/>
    <mergeCell ref="J427:K427"/>
    <mergeCell ref="M427:N427"/>
    <mergeCell ref="Q427:R427"/>
    <mergeCell ref="T427:U427"/>
    <mergeCell ref="V427:Y427"/>
    <mergeCell ref="Z427:AA427"/>
    <mergeCell ref="AC427:AD427"/>
    <mergeCell ref="A419:B419"/>
    <mergeCell ref="D419:E419"/>
    <mergeCell ref="F419:I419"/>
    <mergeCell ref="J419:K419"/>
    <mergeCell ref="M419:N419"/>
    <mergeCell ref="Q419:R419"/>
    <mergeCell ref="T419:U419"/>
    <mergeCell ref="V419:Y419"/>
    <mergeCell ref="Z419:AA419"/>
    <mergeCell ref="AC433:AD433"/>
    <mergeCell ref="A439:B439"/>
    <mergeCell ref="D439:E439"/>
    <mergeCell ref="F439:I439"/>
    <mergeCell ref="J439:K439"/>
    <mergeCell ref="M439:N439"/>
    <mergeCell ref="Q439:R439"/>
    <mergeCell ref="T439:U439"/>
    <mergeCell ref="V439:Y439"/>
    <mergeCell ref="Z439:AA439"/>
    <mergeCell ref="AC439:AD439"/>
    <mergeCell ref="A433:B433"/>
    <mergeCell ref="D433:E433"/>
    <mergeCell ref="F433:I433"/>
    <mergeCell ref="J433:K433"/>
    <mergeCell ref="M433:N433"/>
    <mergeCell ref="Q433:R433"/>
    <mergeCell ref="T433:U433"/>
    <mergeCell ref="V433:Y433"/>
    <mergeCell ref="Z433:AA433"/>
    <mergeCell ref="AC445:AD445"/>
    <mergeCell ref="A451:B451"/>
    <mergeCell ref="D451:E451"/>
    <mergeCell ref="F451:I451"/>
    <mergeCell ref="J451:K451"/>
    <mergeCell ref="M451:N451"/>
    <mergeCell ref="Q451:R451"/>
    <mergeCell ref="T451:U451"/>
    <mergeCell ref="V451:Y451"/>
    <mergeCell ref="Z451:AA451"/>
    <mergeCell ref="AC451:AD451"/>
    <mergeCell ref="A445:B445"/>
    <mergeCell ref="D445:E445"/>
    <mergeCell ref="F445:I445"/>
    <mergeCell ref="J445:K445"/>
    <mergeCell ref="M445:N445"/>
    <mergeCell ref="Q445:R445"/>
    <mergeCell ref="T445:U445"/>
    <mergeCell ref="V445:Y445"/>
    <mergeCell ref="Z445:AA445"/>
    <mergeCell ref="Z471:AA471"/>
    <mergeCell ref="AC457:AD457"/>
    <mergeCell ref="A464:B464"/>
    <mergeCell ref="D464:E464"/>
    <mergeCell ref="F464:I464"/>
    <mergeCell ref="J464:K464"/>
    <mergeCell ref="M464:N464"/>
    <mergeCell ref="Q464:R464"/>
    <mergeCell ref="T464:U464"/>
    <mergeCell ref="V464:Y464"/>
    <mergeCell ref="Z464:AA464"/>
    <mergeCell ref="AC464:AD464"/>
    <mergeCell ref="A457:B457"/>
    <mergeCell ref="D457:E457"/>
    <mergeCell ref="F457:I457"/>
    <mergeCell ref="J457:K457"/>
    <mergeCell ref="M457:N457"/>
    <mergeCell ref="Q457:R457"/>
    <mergeCell ref="T457:U457"/>
    <mergeCell ref="V457:Y457"/>
    <mergeCell ref="Z457:AA457"/>
    <mergeCell ref="A484:B484"/>
    <mergeCell ref="D484:E484"/>
    <mergeCell ref="F484:I484"/>
    <mergeCell ref="J484:K484"/>
    <mergeCell ref="M484:N484"/>
    <mergeCell ref="AC471:AD471"/>
    <mergeCell ref="A477:B477"/>
    <mergeCell ref="D477:E477"/>
    <mergeCell ref="F477:I477"/>
    <mergeCell ref="J477:K477"/>
    <mergeCell ref="M477:N477"/>
    <mergeCell ref="Q477:R477"/>
    <mergeCell ref="T477:U477"/>
    <mergeCell ref="V477:Y477"/>
    <mergeCell ref="Z477:AA477"/>
    <mergeCell ref="AC477:AD477"/>
    <mergeCell ref="A471:B471"/>
    <mergeCell ref="D471:E471"/>
    <mergeCell ref="F471:I471"/>
    <mergeCell ref="J471:K471"/>
    <mergeCell ref="M471:N471"/>
    <mergeCell ref="Q471:R471"/>
    <mergeCell ref="T471:U471"/>
    <mergeCell ref="V471:Y471"/>
  </mergeCells>
  <pageMargins left="0.511811024" right="0.511811024" top="0.78740157499999996" bottom="0.78740157499999996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CARACTERÍTICAS DOS AMBIENTES</vt:lpstr>
      <vt:lpstr>ILUMINAÇÃO COLETADA</vt:lpstr>
      <vt:lpstr>ETIQUETAGEM</vt:lpstr>
      <vt:lpstr>Planilha1</vt:lpstr>
      <vt:lpstr>LUXIMETRO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Carlos Eduardo de Jesus</cp:lastModifiedBy>
  <cp:revision/>
  <dcterms:created xsi:type="dcterms:W3CDTF">2022-07-02T20:33:33Z</dcterms:created>
  <dcterms:modified xsi:type="dcterms:W3CDTF">2022-09-29T00:57:24Z</dcterms:modified>
  <cp:category/>
  <cp:contentStatus/>
</cp:coreProperties>
</file>