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Projeto Justiça Federal\Projeto elétrico\"/>
    </mc:Choice>
  </mc:AlternateContent>
  <xr:revisionPtr revIDLastSave="0" documentId="8_{ADD0281A-6D2D-4831-9EFA-3FB377C366FD}" xr6:coauthVersionLast="47" xr6:coauthVersionMax="47" xr10:uidLastSave="{00000000-0000-0000-0000-000000000000}"/>
  <bookViews>
    <workbookView xWindow="-108" yWindow="-108" windowWidth="23256" windowHeight="12576" activeTab="1" xr2:uid="{6322B385-695D-4CDA-AB02-AD61C056F9BC}"/>
  </bookViews>
  <sheets>
    <sheet name="LUMINOTECNICA" sheetId="1" r:id="rId1"/>
    <sheet name="Planilha2" sheetId="4" r:id="rId2"/>
    <sheet name="Planilha1" sheetId="3" state="hidden" r:id="rId3"/>
    <sheet name="ETIQUETAGEM" sheetId="2" r:id="rId4"/>
  </sheets>
  <definedNames>
    <definedName name="_xlnm._FilterDatabase" localSheetId="0" hidden="1">LUMINOTECNICA!$A$1:$W$165</definedName>
  </definedNames>
  <calcPr calcId="191028"/>
  <pivotCaches>
    <pivotCache cacheId="212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W100" i="1" s="1"/>
  <c r="U101" i="1"/>
  <c r="U102" i="1"/>
  <c r="U103" i="1"/>
  <c r="U104" i="1"/>
  <c r="U105" i="1"/>
  <c r="U106" i="1"/>
  <c r="U107" i="1"/>
  <c r="U108" i="1"/>
  <c r="U109" i="1"/>
  <c r="U110" i="1"/>
  <c r="U111" i="1"/>
  <c r="U112" i="1"/>
  <c r="W112" i="1" s="1"/>
  <c r="U113" i="1"/>
  <c r="U114" i="1"/>
  <c r="U115" i="1"/>
  <c r="U116" i="1"/>
  <c r="U117" i="1"/>
  <c r="U118" i="1"/>
  <c r="U119" i="1"/>
  <c r="U120" i="1"/>
  <c r="W120" i="1" s="1"/>
  <c r="U121" i="1"/>
  <c r="U122" i="1"/>
  <c r="U123" i="1"/>
  <c r="U124" i="1"/>
  <c r="U125" i="1"/>
  <c r="U126" i="1"/>
  <c r="U127" i="1"/>
  <c r="U128" i="1"/>
  <c r="W128" i="1" s="1"/>
  <c r="U129" i="1"/>
  <c r="U130" i="1"/>
  <c r="U131" i="1"/>
  <c r="U132" i="1"/>
  <c r="U133" i="1"/>
  <c r="U134" i="1"/>
  <c r="U135" i="1"/>
  <c r="U136" i="1"/>
  <c r="W136" i="1" s="1"/>
  <c r="U137" i="1"/>
  <c r="U138" i="1"/>
  <c r="U139" i="1"/>
  <c r="U140" i="1"/>
  <c r="U141" i="1"/>
  <c r="U142" i="1"/>
  <c r="U143" i="1"/>
  <c r="U144" i="1"/>
  <c r="W144" i="1" s="1"/>
  <c r="U145" i="1"/>
  <c r="U146" i="1"/>
  <c r="U147" i="1"/>
  <c r="U148" i="1"/>
  <c r="U149" i="1"/>
  <c r="U150" i="1"/>
  <c r="U151" i="1"/>
  <c r="U152" i="1"/>
  <c r="W152" i="1" s="1"/>
  <c r="U153" i="1"/>
  <c r="U154" i="1"/>
  <c r="U155" i="1"/>
  <c r="U156" i="1"/>
  <c r="U157" i="1"/>
  <c r="U158" i="1"/>
  <c r="U159" i="1"/>
  <c r="U160" i="1"/>
  <c r="W160" i="1" s="1"/>
  <c r="U161" i="1"/>
  <c r="U162" i="1"/>
  <c r="U163" i="1"/>
  <c r="U164" i="1"/>
  <c r="U165" i="1"/>
  <c r="N6" i="1"/>
  <c r="N5" i="1"/>
  <c r="N4" i="1"/>
  <c r="N3" i="1"/>
  <c r="N2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C55" i="1"/>
  <c r="C50" i="1"/>
  <c r="C14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J74" i="1"/>
  <c r="J75" i="1"/>
  <c r="O75" i="1" s="1"/>
  <c r="J76" i="1"/>
  <c r="J77" i="1"/>
  <c r="J78" i="1"/>
  <c r="J79" i="1"/>
  <c r="O79" i="1" s="1"/>
  <c r="J80" i="1"/>
  <c r="J81" i="1"/>
  <c r="J82" i="1"/>
  <c r="J83" i="1"/>
  <c r="O83" i="1" s="1"/>
  <c r="J84" i="1"/>
  <c r="J85" i="1"/>
  <c r="J86" i="1"/>
  <c r="J87" i="1"/>
  <c r="O87" i="1" s="1"/>
  <c r="J88" i="1"/>
  <c r="J89" i="1"/>
  <c r="J90" i="1"/>
  <c r="J91" i="1"/>
  <c r="O91" i="1" s="1"/>
  <c r="J92" i="1"/>
  <c r="J93" i="1"/>
  <c r="J94" i="1"/>
  <c r="J95" i="1"/>
  <c r="O95" i="1" s="1"/>
  <c r="J96" i="1"/>
  <c r="J97" i="1"/>
  <c r="J98" i="1"/>
  <c r="J99" i="1"/>
  <c r="O99" i="1" s="1"/>
  <c r="J100" i="1"/>
  <c r="J101" i="1"/>
  <c r="J102" i="1"/>
  <c r="J103" i="1"/>
  <c r="O103" i="1" s="1"/>
  <c r="J104" i="1"/>
  <c r="J105" i="1"/>
  <c r="J106" i="1"/>
  <c r="J107" i="1"/>
  <c r="O107" i="1" s="1"/>
  <c r="J108" i="1"/>
  <c r="J109" i="1"/>
  <c r="J110" i="1"/>
  <c r="J111" i="1"/>
  <c r="O111" i="1" s="1"/>
  <c r="J112" i="1"/>
  <c r="J113" i="1"/>
  <c r="J114" i="1"/>
  <c r="J115" i="1"/>
  <c r="O115" i="1" s="1"/>
  <c r="J116" i="1"/>
  <c r="J117" i="1"/>
  <c r="J118" i="1"/>
  <c r="J119" i="1"/>
  <c r="O119" i="1" s="1"/>
  <c r="J120" i="1"/>
  <c r="J121" i="1"/>
  <c r="J122" i="1"/>
  <c r="J123" i="1"/>
  <c r="O123" i="1" s="1"/>
  <c r="J124" i="1"/>
  <c r="J125" i="1"/>
  <c r="J126" i="1"/>
  <c r="J127" i="1"/>
  <c r="O127" i="1" s="1"/>
  <c r="J128" i="1"/>
  <c r="J129" i="1"/>
  <c r="J130" i="1"/>
  <c r="J131" i="1"/>
  <c r="O131" i="1" s="1"/>
  <c r="J132" i="1"/>
  <c r="J133" i="1"/>
  <c r="J134" i="1"/>
  <c r="J135" i="1"/>
  <c r="O135" i="1" s="1"/>
  <c r="J136" i="1"/>
  <c r="J137" i="1"/>
  <c r="J138" i="1"/>
  <c r="J139" i="1"/>
  <c r="O139" i="1" s="1"/>
  <c r="J140" i="1"/>
  <c r="J141" i="1"/>
  <c r="J142" i="1"/>
  <c r="J143" i="1"/>
  <c r="O143" i="1" s="1"/>
  <c r="J144" i="1"/>
  <c r="J145" i="1"/>
  <c r="J146" i="1"/>
  <c r="J147" i="1"/>
  <c r="O147" i="1" s="1"/>
  <c r="J148" i="1"/>
  <c r="J149" i="1"/>
  <c r="J150" i="1"/>
  <c r="J151" i="1"/>
  <c r="O151" i="1" s="1"/>
  <c r="J152" i="1"/>
  <c r="J153" i="1"/>
  <c r="J154" i="1"/>
  <c r="J155" i="1"/>
  <c r="O155" i="1" s="1"/>
  <c r="J156" i="1"/>
  <c r="J157" i="1"/>
  <c r="J158" i="1"/>
  <c r="J159" i="1"/>
  <c r="O159" i="1" s="1"/>
  <c r="J160" i="1"/>
  <c r="J161" i="1"/>
  <c r="J162" i="1"/>
  <c r="J163" i="1"/>
  <c r="O163" i="1" s="1"/>
  <c r="J164" i="1"/>
  <c r="J165" i="1"/>
  <c r="O76" i="1"/>
  <c r="O77" i="1"/>
  <c r="O78" i="1"/>
  <c r="O80" i="1"/>
  <c r="O81" i="1"/>
  <c r="O84" i="1"/>
  <c r="O85" i="1"/>
  <c r="O88" i="1"/>
  <c r="O89" i="1"/>
  <c r="O92" i="1"/>
  <c r="O93" i="1"/>
  <c r="O94" i="1"/>
  <c r="O96" i="1"/>
  <c r="O97" i="1"/>
  <c r="O100" i="1"/>
  <c r="O101" i="1"/>
  <c r="O104" i="1"/>
  <c r="O105" i="1"/>
  <c r="O108" i="1"/>
  <c r="O109" i="1"/>
  <c r="O110" i="1"/>
  <c r="O112" i="1"/>
  <c r="O113" i="1"/>
  <c r="O116" i="1"/>
  <c r="O117" i="1"/>
  <c r="O120" i="1"/>
  <c r="O121" i="1"/>
  <c r="O124" i="1"/>
  <c r="O125" i="1"/>
  <c r="O126" i="1"/>
  <c r="O128" i="1"/>
  <c r="O129" i="1"/>
  <c r="O132" i="1"/>
  <c r="O133" i="1"/>
  <c r="O136" i="1"/>
  <c r="O137" i="1"/>
  <c r="O140" i="1"/>
  <c r="O141" i="1"/>
  <c r="O142" i="1"/>
  <c r="O144" i="1"/>
  <c r="O145" i="1"/>
  <c r="O148" i="1"/>
  <c r="O149" i="1"/>
  <c r="O152" i="1"/>
  <c r="O153" i="1"/>
  <c r="O156" i="1"/>
  <c r="O157" i="1"/>
  <c r="O158" i="1"/>
  <c r="O160" i="1"/>
  <c r="O161" i="1"/>
  <c r="O164" i="1"/>
  <c r="O165" i="1"/>
  <c r="Q74" i="1"/>
  <c r="Q75" i="1"/>
  <c r="Q76" i="1"/>
  <c r="Q77" i="1"/>
  <c r="W77" i="1" s="1"/>
  <c r="Q78" i="1"/>
  <c r="Q79" i="1"/>
  <c r="Q80" i="1"/>
  <c r="Q81" i="1"/>
  <c r="W81" i="1" s="1"/>
  <c r="Q82" i="1"/>
  <c r="Q83" i="1"/>
  <c r="Q84" i="1"/>
  <c r="Q85" i="1"/>
  <c r="W85" i="1" s="1"/>
  <c r="Q86" i="1"/>
  <c r="Q87" i="1"/>
  <c r="Q88" i="1"/>
  <c r="Q89" i="1"/>
  <c r="W89" i="1" s="1"/>
  <c r="Q90" i="1"/>
  <c r="Q91" i="1"/>
  <c r="Q92" i="1"/>
  <c r="Q93" i="1"/>
  <c r="W93" i="1" s="1"/>
  <c r="Q94" i="1"/>
  <c r="Q95" i="1"/>
  <c r="Q96" i="1"/>
  <c r="Q97" i="1"/>
  <c r="W97" i="1" s="1"/>
  <c r="Q98" i="1"/>
  <c r="Q99" i="1"/>
  <c r="Q100" i="1"/>
  <c r="Q101" i="1"/>
  <c r="W101" i="1" s="1"/>
  <c r="Q102" i="1"/>
  <c r="Q103" i="1"/>
  <c r="Q104" i="1"/>
  <c r="Q105" i="1"/>
  <c r="W105" i="1" s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W74" i="1"/>
  <c r="W79" i="1"/>
  <c r="W83" i="1"/>
  <c r="W87" i="1"/>
  <c r="W91" i="1"/>
  <c r="W95" i="1"/>
  <c r="W99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51" i="1"/>
  <c r="W155" i="1"/>
  <c r="W159" i="1"/>
  <c r="W163" i="1"/>
  <c r="W75" i="1"/>
  <c r="W76" i="1"/>
  <c r="W80" i="1"/>
  <c r="W84" i="1"/>
  <c r="W88" i="1"/>
  <c r="W92" i="1"/>
  <c r="W96" i="1"/>
  <c r="W104" i="1"/>
  <c r="W108" i="1"/>
  <c r="W109" i="1"/>
  <c r="W113" i="1"/>
  <c r="W116" i="1"/>
  <c r="W117" i="1"/>
  <c r="W121" i="1"/>
  <c r="W124" i="1"/>
  <c r="W125" i="1"/>
  <c r="W129" i="1"/>
  <c r="W132" i="1"/>
  <c r="W133" i="1"/>
  <c r="W137" i="1"/>
  <c r="W140" i="1"/>
  <c r="W141" i="1"/>
  <c r="W145" i="1"/>
  <c r="W148" i="1"/>
  <c r="W149" i="1"/>
  <c r="W153" i="1"/>
  <c r="W156" i="1"/>
  <c r="W157" i="1"/>
  <c r="W161" i="1"/>
  <c r="W164" i="1"/>
  <c r="W165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I55" i="1"/>
  <c r="I56" i="1"/>
  <c r="J56" i="1" s="1"/>
  <c r="O56" i="1" s="1"/>
  <c r="I57" i="1"/>
  <c r="J57" i="1" s="1"/>
  <c r="O57" i="1" s="1"/>
  <c r="I58" i="1"/>
  <c r="J58" i="1" s="1"/>
  <c r="I59" i="1"/>
  <c r="J59" i="1" s="1"/>
  <c r="I60" i="1"/>
  <c r="J60" i="1" s="1"/>
  <c r="O60" i="1" s="1"/>
  <c r="I61" i="1"/>
  <c r="J61" i="1" s="1"/>
  <c r="O61" i="1" s="1"/>
  <c r="I62" i="1"/>
  <c r="J62" i="1" s="1"/>
  <c r="I63" i="1"/>
  <c r="J63" i="1" s="1"/>
  <c r="I64" i="1"/>
  <c r="J64" i="1" s="1"/>
  <c r="O64" i="1" s="1"/>
  <c r="I65" i="1"/>
  <c r="J65" i="1" s="1"/>
  <c r="O65" i="1" s="1"/>
  <c r="I66" i="1"/>
  <c r="J66" i="1" s="1"/>
  <c r="I67" i="1"/>
  <c r="J67" i="1" s="1"/>
  <c r="I68" i="1"/>
  <c r="J68" i="1" s="1"/>
  <c r="O68" i="1" s="1"/>
  <c r="I69" i="1"/>
  <c r="J69" i="1" s="1"/>
  <c r="O69" i="1" s="1"/>
  <c r="I70" i="1"/>
  <c r="J70" i="1" s="1"/>
  <c r="I71" i="1"/>
  <c r="J71" i="1" s="1"/>
  <c r="I72" i="1"/>
  <c r="J72" i="1" s="1"/>
  <c r="O72" i="1" s="1"/>
  <c r="I73" i="1"/>
  <c r="J73" i="1" s="1"/>
  <c r="O73" i="1" s="1"/>
  <c r="Q55" i="1"/>
  <c r="W55" i="1" s="1"/>
  <c r="Q56" i="1"/>
  <c r="W56" i="1" s="1"/>
  <c r="Q57" i="1"/>
  <c r="W57" i="1" s="1"/>
  <c r="Q58" i="1"/>
  <c r="W58" i="1" s="1"/>
  <c r="Q59" i="1"/>
  <c r="W59" i="1" s="1"/>
  <c r="Q60" i="1"/>
  <c r="W60" i="1" s="1"/>
  <c r="Q61" i="1"/>
  <c r="W61" i="1" s="1"/>
  <c r="Q62" i="1"/>
  <c r="W62" i="1" s="1"/>
  <c r="Q63" i="1"/>
  <c r="W63" i="1" s="1"/>
  <c r="Q64" i="1"/>
  <c r="W64" i="1" s="1"/>
  <c r="Q65" i="1"/>
  <c r="W65" i="1" s="1"/>
  <c r="Q66" i="1"/>
  <c r="W66" i="1" s="1"/>
  <c r="Q67" i="1"/>
  <c r="W67" i="1" s="1"/>
  <c r="Q68" i="1"/>
  <c r="W68" i="1" s="1"/>
  <c r="Q69" i="1"/>
  <c r="W69" i="1" s="1"/>
  <c r="Q70" i="1"/>
  <c r="W70" i="1" s="1"/>
  <c r="Q71" i="1"/>
  <c r="W71" i="1" s="1"/>
  <c r="Q72" i="1"/>
  <c r="W72" i="1" s="1"/>
  <c r="Q73" i="1"/>
  <c r="W73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I28" i="1"/>
  <c r="J28" i="1" s="1"/>
  <c r="O28" i="1" s="1"/>
  <c r="I29" i="1"/>
  <c r="J29" i="1" s="1"/>
  <c r="O29" i="1" s="1"/>
  <c r="I30" i="1"/>
  <c r="J30" i="1" s="1"/>
  <c r="I31" i="1"/>
  <c r="J31" i="1" s="1"/>
  <c r="I32" i="1"/>
  <c r="J32" i="1" s="1"/>
  <c r="O32" i="1" s="1"/>
  <c r="I33" i="1"/>
  <c r="J33" i="1" s="1"/>
  <c r="O33" i="1" s="1"/>
  <c r="I34" i="1"/>
  <c r="I35" i="1"/>
  <c r="J35" i="1" s="1"/>
  <c r="I36" i="1"/>
  <c r="J36" i="1" s="1"/>
  <c r="O36" i="1" s="1"/>
  <c r="I37" i="1"/>
  <c r="J37" i="1" s="1"/>
  <c r="O37" i="1" s="1"/>
  <c r="I38" i="1"/>
  <c r="J38" i="1" s="1"/>
  <c r="I39" i="1"/>
  <c r="J39" i="1" s="1"/>
  <c r="I40" i="1"/>
  <c r="J40" i="1" s="1"/>
  <c r="O40" i="1" s="1"/>
  <c r="I41" i="1"/>
  <c r="J41" i="1" s="1"/>
  <c r="O41" i="1" s="1"/>
  <c r="I42" i="1"/>
  <c r="J42" i="1" s="1"/>
  <c r="I43" i="1"/>
  <c r="J43" i="1" s="1"/>
  <c r="I44" i="1"/>
  <c r="J44" i="1" s="1"/>
  <c r="O44" i="1" s="1"/>
  <c r="I45" i="1"/>
  <c r="J45" i="1" s="1"/>
  <c r="O45" i="1" s="1"/>
  <c r="I46" i="1"/>
  <c r="J46" i="1" s="1"/>
  <c r="I47" i="1"/>
  <c r="J47" i="1" s="1"/>
  <c r="I48" i="1"/>
  <c r="J48" i="1" s="1"/>
  <c r="O48" i="1" s="1"/>
  <c r="I49" i="1"/>
  <c r="J49" i="1" s="1"/>
  <c r="O49" i="1" s="1"/>
  <c r="I50" i="1"/>
  <c r="J50" i="1" s="1"/>
  <c r="I51" i="1"/>
  <c r="J51" i="1" s="1"/>
  <c r="I52" i="1"/>
  <c r="J52" i="1" s="1"/>
  <c r="O52" i="1" s="1"/>
  <c r="I53" i="1"/>
  <c r="J53" i="1" s="1"/>
  <c r="O53" i="1" s="1"/>
  <c r="I54" i="1"/>
  <c r="J54" i="1" s="1"/>
  <c r="J34" i="1"/>
  <c r="Q28" i="1"/>
  <c r="W28" i="1" s="1"/>
  <c r="Q29" i="1"/>
  <c r="W29" i="1" s="1"/>
  <c r="Q30" i="1"/>
  <c r="W30" i="1" s="1"/>
  <c r="Q31" i="1"/>
  <c r="Q32" i="1"/>
  <c r="W32" i="1" s="1"/>
  <c r="Q33" i="1"/>
  <c r="W33" i="1" s="1"/>
  <c r="Q34" i="1"/>
  <c r="W34" i="1" s="1"/>
  <c r="Q35" i="1"/>
  <c r="W35" i="1" s="1"/>
  <c r="Q36" i="1"/>
  <c r="W36" i="1" s="1"/>
  <c r="Q37" i="1"/>
  <c r="W37" i="1" s="1"/>
  <c r="Q38" i="1"/>
  <c r="W38" i="1" s="1"/>
  <c r="Q39" i="1"/>
  <c r="W39" i="1" s="1"/>
  <c r="Q40" i="1"/>
  <c r="W40" i="1" s="1"/>
  <c r="Q41" i="1"/>
  <c r="W41" i="1" s="1"/>
  <c r="Q42" i="1"/>
  <c r="W42" i="1" s="1"/>
  <c r="Q43" i="1"/>
  <c r="W43" i="1" s="1"/>
  <c r="Q44" i="1"/>
  <c r="W44" i="1" s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W52" i="1" s="1"/>
  <c r="Q53" i="1"/>
  <c r="Q54" i="1"/>
  <c r="W54" i="1" s="1"/>
  <c r="W31" i="1"/>
  <c r="W5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7" i="1"/>
  <c r="Q12" i="1"/>
  <c r="Q20" i="1"/>
  <c r="Q17" i="1"/>
  <c r="Q15" i="1"/>
  <c r="Q6" i="1"/>
  <c r="Q14" i="1"/>
  <c r="Q27" i="1"/>
  <c r="Q26" i="1"/>
  <c r="Q13" i="1"/>
  <c r="Q10" i="1"/>
  <c r="Q9" i="1"/>
  <c r="Q8" i="1"/>
  <c r="Q24" i="1"/>
  <c r="W24" i="1" s="1"/>
  <c r="Q23" i="1"/>
  <c r="W23" i="1" s="1"/>
  <c r="Q22" i="1"/>
  <c r="W22" i="1" s="1"/>
  <c r="Q21" i="1"/>
  <c r="W21" i="1" s="1"/>
  <c r="Q19" i="1"/>
  <c r="W19" i="1" s="1"/>
  <c r="Q18" i="1"/>
  <c r="W18" i="1" s="1"/>
  <c r="Q16" i="1"/>
  <c r="W16" i="1" s="1"/>
  <c r="Q7" i="1"/>
  <c r="W7" i="1" s="1"/>
  <c r="Q5" i="1"/>
  <c r="W5" i="1" s="1"/>
  <c r="Q4" i="1"/>
  <c r="W4" i="1" s="1"/>
  <c r="Q3" i="1"/>
  <c r="W3" i="1" s="1"/>
  <c r="Q11" i="1"/>
  <c r="I27" i="1"/>
  <c r="J27" i="1" s="1"/>
  <c r="I26" i="1"/>
  <c r="J26" i="1" s="1"/>
  <c r="J25" i="1"/>
  <c r="I24" i="1"/>
  <c r="J24" i="1" s="1"/>
  <c r="O24" i="1" s="1"/>
  <c r="I23" i="1"/>
  <c r="J23" i="1" s="1"/>
  <c r="I22" i="1"/>
  <c r="J22" i="1" s="1"/>
  <c r="I21" i="1"/>
  <c r="J21" i="1" s="1"/>
  <c r="J20" i="1"/>
  <c r="O20" i="1" s="1"/>
  <c r="I19" i="1"/>
  <c r="J19" i="1" s="1"/>
  <c r="I18" i="1"/>
  <c r="J18" i="1" s="1"/>
  <c r="I17" i="1"/>
  <c r="I16" i="1"/>
  <c r="I15" i="1"/>
  <c r="J14" i="1"/>
  <c r="I13" i="1"/>
  <c r="I10" i="1"/>
  <c r="I9" i="1"/>
  <c r="I7" i="1"/>
  <c r="J7" i="1" s="1"/>
  <c r="I6" i="1"/>
  <c r="J6" i="1" s="1"/>
  <c r="O6" i="1" s="1"/>
  <c r="I4" i="1"/>
  <c r="I3" i="1"/>
  <c r="J3" i="1" s="1"/>
  <c r="I2" i="1"/>
  <c r="J2" i="1" s="1"/>
  <c r="I5" i="1"/>
  <c r="C13" i="1"/>
  <c r="O74" i="1" l="1"/>
  <c r="O82" i="1"/>
  <c r="O86" i="1"/>
  <c r="O90" i="1"/>
  <c r="O98" i="1"/>
  <c r="O102" i="1"/>
  <c r="O106" i="1"/>
  <c r="O114" i="1"/>
  <c r="O118" i="1"/>
  <c r="O122" i="1"/>
  <c r="O130" i="1"/>
  <c r="O134" i="1"/>
  <c r="O138" i="1"/>
  <c r="O146" i="1"/>
  <c r="O150" i="1"/>
  <c r="O154" i="1"/>
  <c r="O162" i="1"/>
  <c r="W162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O3" i="1"/>
  <c r="O34" i="1"/>
  <c r="O54" i="1"/>
  <c r="O50" i="1"/>
  <c r="O46" i="1"/>
  <c r="O42" i="1"/>
  <c r="O38" i="1"/>
  <c r="O30" i="1"/>
  <c r="O70" i="1"/>
  <c r="O66" i="1"/>
  <c r="O62" i="1"/>
  <c r="O58" i="1"/>
  <c r="O51" i="1"/>
  <c r="O47" i="1"/>
  <c r="O43" i="1"/>
  <c r="O39" i="1"/>
  <c r="O35" i="1"/>
  <c r="O31" i="1"/>
  <c r="O71" i="1"/>
  <c r="O67" i="1"/>
  <c r="O63" i="1"/>
  <c r="O59" i="1"/>
  <c r="J55" i="1"/>
  <c r="O55" i="1" s="1"/>
  <c r="O21" i="1"/>
  <c r="O19" i="1"/>
  <c r="O23" i="1"/>
  <c r="O27" i="1"/>
  <c r="O14" i="1"/>
  <c r="O18" i="1"/>
  <c r="O22" i="1"/>
  <c r="O26" i="1"/>
  <c r="Q2" i="1"/>
  <c r="Q25" i="1"/>
  <c r="J16" i="1"/>
  <c r="O16" i="1" s="1"/>
  <c r="F17" i="1"/>
  <c r="F15" i="1"/>
  <c r="F16" i="1"/>
  <c r="F14" i="1"/>
  <c r="J15" i="1" l="1"/>
  <c r="O15" i="1" s="1"/>
  <c r="J17" i="1"/>
  <c r="O17" i="1" s="1"/>
  <c r="W15" i="1"/>
  <c r="W17" i="1"/>
  <c r="W14" i="1" l="1"/>
  <c r="F3" i="1"/>
  <c r="F8" i="1"/>
  <c r="F10" i="1"/>
  <c r="F11" i="1"/>
  <c r="F9" i="1"/>
  <c r="F13" i="1"/>
  <c r="F12" i="1"/>
  <c r="J11" i="1" l="1"/>
  <c r="O11" i="1" s="1"/>
  <c r="J12" i="1"/>
  <c r="O12" i="1" s="1"/>
  <c r="J10" i="1"/>
  <c r="O10" i="1" s="1"/>
  <c r="J13" i="1"/>
  <c r="O13" i="1" s="1"/>
  <c r="J8" i="1"/>
  <c r="O8" i="1" s="1"/>
  <c r="J9" i="1"/>
  <c r="O9" i="1" s="1"/>
  <c r="W8" i="1" l="1"/>
  <c r="W10" i="1"/>
  <c r="W11" i="1"/>
  <c r="F2" i="1"/>
  <c r="F6" i="1"/>
  <c r="F7" i="1"/>
  <c r="F4" i="1"/>
  <c r="F5" i="1"/>
  <c r="F23" i="1"/>
  <c r="F20" i="1"/>
  <c r="F22" i="1"/>
  <c r="F21" i="1"/>
  <c r="F24" i="1"/>
  <c r="F18" i="1"/>
  <c r="F26" i="1"/>
  <c r="F19" i="1"/>
  <c r="F27" i="1"/>
  <c r="F25" i="1"/>
  <c r="W13" i="1" l="1"/>
  <c r="W12" i="1"/>
  <c r="W9" i="1"/>
  <c r="O2" i="1"/>
  <c r="O25" i="1"/>
  <c r="J5" i="1" l="1"/>
  <c r="J4" i="1"/>
  <c r="W2" i="1"/>
  <c r="O4" i="1" l="1"/>
  <c r="O5" i="1"/>
  <c r="W20" i="1"/>
  <c r="W6" i="1"/>
  <c r="W25" i="1" l="1"/>
  <c r="W27" i="1"/>
  <c r="W26" i="1"/>
  <c r="O7" i="1" l="1"/>
</calcChain>
</file>

<file path=xl/sharedStrings.xml><?xml version="1.0" encoding="utf-8"?>
<sst xmlns="http://schemas.openxmlformats.org/spreadsheetml/2006/main" count="702" uniqueCount="243">
  <si>
    <t>PAV</t>
  </si>
  <si>
    <t>AMBIENTE</t>
  </si>
  <si>
    <t>ÁREA</t>
  </si>
  <si>
    <t>TIPO</t>
  </si>
  <si>
    <t>ALTURA</t>
  </si>
  <si>
    <t>PÉ DIREITO ÚTIL</t>
  </si>
  <si>
    <t>REFLETÂNCIA</t>
  </si>
  <si>
    <t>FATOR DE DEPRECIAÇÃO</t>
  </si>
  <si>
    <t>NÍVEL DE ILUMINÂNCIA (LUX)</t>
  </si>
  <si>
    <t>FLUXO LUMINOSO TOTAL (LUMENS)</t>
  </si>
  <si>
    <t>COEFICIENTE DE UTILIZAÇÃO</t>
  </si>
  <si>
    <t>LÂMPADAS POR LUMINÁRIA</t>
  </si>
  <si>
    <t>FLUXO POR LÂMPADAS</t>
  </si>
  <si>
    <t>FLUXO POR LUMINÁRIA</t>
  </si>
  <si>
    <t>CÁLCULO DE LUMINÁRIAS</t>
  </si>
  <si>
    <t>TOTAL DE LUMINÁRIAS</t>
  </si>
  <si>
    <t>TOTAL DE LÂMPADAS</t>
  </si>
  <si>
    <t>POTÊNCIA UNITÁRIA</t>
  </si>
  <si>
    <t>MODELO DE LUMINÁRIA</t>
  </si>
  <si>
    <t>TEMPERATURA DA LÂMPADA</t>
  </si>
  <si>
    <t>POTENCIA TOTAL</t>
  </si>
  <si>
    <t>P. LIMITE A</t>
  </si>
  <si>
    <t>ETIQUETA FUTURA</t>
  </si>
  <si>
    <t>1º</t>
  </si>
  <si>
    <t>Sala de conciliação 1</t>
  </si>
  <si>
    <t>Escritório</t>
  </si>
  <si>
    <t>CAA01-E216</t>
  </si>
  <si>
    <t>Sala de conciliação 2</t>
  </si>
  <si>
    <t>Sala de conciliação 3</t>
  </si>
  <si>
    <t>Sec. Cejuc</t>
  </si>
  <si>
    <t>wc sec. Cejuc</t>
  </si>
  <si>
    <t>Banheiro</t>
  </si>
  <si>
    <t>Sala reunião Cejuc</t>
  </si>
  <si>
    <t xml:space="preserve">Sala de recepção </t>
  </si>
  <si>
    <t>Sala de espera</t>
  </si>
  <si>
    <t xml:space="preserve">Circulação Cejuc </t>
  </si>
  <si>
    <t>Circulação</t>
  </si>
  <si>
    <t xml:space="preserve">Entrada cejuc </t>
  </si>
  <si>
    <t>Cozinha</t>
  </si>
  <si>
    <t>CAA01-E232</t>
  </si>
  <si>
    <t xml:space="preserve">Restaurante </t>
  </si>
  <si>
    <t>Recepção sbes</t>
  </si>
  <si>
    <t>Dentista</t>
  </si>
  <si>
    <t>Wc dentista</t>
  </si>
  <si>
    <t xml:space="preserve">Médico </t>
  </si>
  <si>
    <t>Wc medico</t>
  </si>
  <si>
    <t xml:space="preserve">Principal sebes </t>
  </si>
  <si>
    <t xml:space="preserve">Seinf </t>
  </si>
  <si>
    <t xml:space="preserve">Sala de equipamento </t>
  </si>
  <si>
    <t>Rack</t>
  </si>
  <si>
    <t>Sala de TI</t>
  </si>
  <si>
    <t>Central de videoconferência 01</t>
  </si>
  <si>
    <t>Central de videoconferência 02</t>
  </si>
  <si>
    <t>NUCOD/ATERMAÇÃO</t>
  </si>
  <si>
    <t xml:space="preserve">Biblioteca </t>
  </si>
  <si>
    <t>Biblioteca</t>
  </si>
  <si>
    <t>Hall 01</t>
  </si>
  <si>
    <t>Hall 02</t>
  </si>
  <si>
    <t>2º</t>
  </si>
  <si>
    <t>NUCLEO DE GESTAO DE PESSOAS</t>
  </si>
  <si>
    <t>WC Núcleo de gestão de pessoas</t>
  </si>
  <si>
    <t>Diretoria nucelo de gestão de pessoas</t>
  </si>
  <si>
    <t>Seção de pagamento de pessoal</t>
  </si>
  <si>
    <t>Seção de planejamento e orçamento e seção de execução orçamentária e financeira</t>
  </si>
  <si>
    <t>Seção de licitações</t>
  </si>
  <si>
    <t xml:space="preserve">SECAD - Secretaria administrativa </t>
  </si>
  <si>
    <t>Diretoria SECAD</t>
  </si>
  <si>
    <t>Banheiro SECAD</t>
  </si>
  <si>
    <t>Direção do FORO</t>
  </si>
  <si>
    <t>Hall elevador 01</t>
  </si>
  <si>
    <t>Banheiro 01</t>
  </si>
  <si>
    <t>Circulação 3 Norte</t>
  </si>
  <si>
    <t>Circulação 1 sul</t>
  </si>
  <si>
    <t>Hall elevador 02 sul</t>
  </si>
  <si>
    <t>Deposito de limpeza</t>
  </si>
  <si>
    <t>Depósito</t>
  </si>
  <si>
    <t>SECLA</t>
  </si>
  <si>
    <t>NUAUD</t>
  </si>
  <si>
    <t>SECOT</t>
  </si>
  <si>
    <t>NUCJU</t>
  </si>
  <si>
    <t>Banheiro NUCJU</t>
  </si>
  <si>
    <t>JEF</t>
  </si>
  <si>
    <t>SEMAN</t>
  </si>
  <si>
    <t>Gabinete SEMAN</t>
  </si>
  <si>
    <t>Entrada UNICORP</t>
  </si>
  <si>
    <t xml:space="preserve">Laboratório de informática </t>
  </si>
  <si>
    <t xml:space="preserve">Sala de capacitação de pessoal </t>
  </si>
  <si>
    <t>Auditório</t>
  </si>
  <si>
    <t>3º</t>
  </si>
  <si>
    <t>Hall de entrada</t>
  </si>
  <si>
    <t>Secretaria da vara 1</t>
  </si>
  <si>
    <t>Banheiro secretaria da vara 1</t>
  </si>
  <si>
    <t xml:space="preserve">Banheiro 02 secretaria da vara </t>
  </si>
  <si>
    <t>Gabinete juiz substituto vara 01</t>
  </si>
  <si>
    <t>Sala de audiências GABJUS</t>
  </si>
  <si>
    <t>Banheiro gabjus substituto vara 01</t>
  </si>
  <si>
    <t>Sala de audiência vara 1</t>
  </si>
  <si>
    <t>2,8</t>
  </si>
  <si>
    <t xml:space="preserve">Gabjus Gustavo </t>
  </si>
  <si>
    <t>Ant gabjus gustavo</t>
  </si>
  <si>
    <t xml:space="preserve">Assessoria gabjus Gustavo </t>
  </si>
  <si>
    <t>Audiência vara 2</t>
  </si>
  <si>
    <t>Secretaria vara 2</t>
  </si>
  <si>
    <t>Assessoria gabjus V2 sul</t>
  </si>
  <si>
    <t>Planta</t>
  </si>
  <si>
    <t>Gabjus var 2 sul</t>
  </si>
  <si>
    <t>Ante sala gabjus V2 sul</t>
  </si>
  <si>
    <t>Secretaria gabjus v2 sul</t>
  </si>
  <si>
    <t>Sala de audiência v2 sul</t>
  </si>
  <si>
    <t>Hall</t>
  </si>
  <si>
    <t>Não planta</t>
  </si>
  <si>
    <t>4º</t>
  </si>
  <si>
    <t xml:space="preserve">Hall </t>
  </si>
  <si>
    <t>Secretaria vara 03</t>
  </si>
  <si>
    <t>1,8</t>
  </si>
  <si>
    <t>Lavabo 1 vara 3</t>
  </si>
  <si>
    <t>Lavabo 2 vara 3</t>
  </si>
  <si>
    <t>Gab juíz sub vara 03</t>
  </si>
  <si>
    <t>Ante-sala juíz sub vara 03</t>
  </si>
  <si>
    <t>Acessória juíz sub vara 03</t>
  </si>
  <si>
    <t>Sala audiência sub vara 03</t>
  </si>
  <si>
    <t>Banheiro substituto</t>
  </si>
  <si>
    <t>Ante-sala juíz vara 3</t>
  </si>
  <si>
    <t>Acessória gabju vara 3</t>
  </si>
  <si>
    <t>Sala de audiência vara 03</t>
  </si>
  <si>
    <t>Secretaria vara 04</t>
  </si>
  <si>
    <t xml:space="preserve">Wc vara 4 </t>
  </si>
  <si>
    <t>Wc 2 vara 04</t>
  </si>
  <si>
    <t xml:space="preserve">Planta </t>
  </si>
  <si>
    <t>Gab jus sub vara 4</t>
  </si>
  <si>
    <t>Wc juíz sub vara 04</t>
  </si>
  <si>
    <t>Acessória juíz sub vara 4</t>
  </si>
  <si>
    <t>Sala de audiência sub vara 04</t>
  </si>
  <si>
    <t>HALL ELEVADOR 02 NORTE</t>
  </si>
  <si>
    <t>14.83+4.8</t>
  </si>
  <si>
    <t xml:space="preserve">COPA NORTE HALL CIRCULAÇÃO 02 NORTE </t>
  </si>
  <si>
    <t>8.27</t>
  </si>
  <si>
    <t>COPA</t>
  </si>
  <si>
    <t>HALL ELEVADOR 01 SUL</t>
  </si>
  <si>
    <t>4.8+14.83+46.24</t>
  </si>
  <si>
    <t>Sala Dr helio</t>
  </si>
  <si>
    <t>planta</t>
  </si>
  <si>
    <t>2 78</t>
  </si>
  <si>
    <t xml:space="preserve">Wc dr Hélio </t>
  </si>
  <si>
    <t xml:space="preserve">Ante sala dr Hélio </t>
  </si>
  <si>
    <t xml:space="preserve">Acessória DR hélio </t>
  </si>
  <si>
    <t>Sala de audiencia dr helio</t>
  </si>
  <si>
    <t>5º</t>
  </si>
  <si>
    <t>Secretaria de vara 5</t>
  </si>
  <si>
    <t xml:space="preserve">Oficial de gabinete </t>
  </si>
  <si>
    <t>GABJUS</t>
  </si>
  <si>
    <t>30.87</t>
  </si>
  <si>
    <t xml:space="preserve">Sala de audiência </t>
  </si>
  <si>
    <t>Ante sala GABJUS</t>
  </si>
  <si>
    <t>Banheiro GABJUS</t>
  </si>
  <si>
    <t>GABJUS 2</t>
  </si>
  <si>
    <t>Banheiro GABJUS 02</t>
  </si>
  <si>
    <t>Sala de audiência 2</t>
  </si>
  <si>
    <t>Secretaria GABJUS 2</t>
  </si>
  <si>
    <t>Secretaria turma recursal</t>
  </si>
  <si>
    <t>Wc masc recursal</t>
  </si>
  <si>
    <t xml:space="preserve"> Copa recursal</t>
  </si>
  <si>
    <t>Cozinhas</t>
  </si>
  <si>
    <t>Wc fem. Recursal</t>
  </si>
  <si>
    <t xml:space="preserve">Gabinete presidencial </t>
  </si>
  <si>
    <t xml:space="preserve">Sala dr Rodrigo </t>
  </si>
  <si>
    <t>Plamta</t>
  </si>
  <si>
    <t>Wc dr rodrigo</t>
  </si>
  <si>
    <t>Ante sala guedes</t>
  </si>
  <si>
    <t>Acessoria DR Rodrigo</t>
  </si>
  <si>
    <t>Sala audiência DR Rodrigo</t>
  </si>
  <si>
    <t>6º</t>
  </si>
  <si>
    <t>Assessoria franciele</t>
  </si>
  <si>
    <t>Secretaria 7 vara</t>
  </si>
  <si>
    <t>Wc masculino 7 vara</t>
  </si>
  <si>
    <t>Gabjus franciele</t>
  </si>
  <si>
    <t>Wc feminino secretari 7 vara</t>
  </si>
  <si>
    <t>Wc gabju franciele</t>
  </si>
  <si>
    <t>Assessoria gabjuiz (Dr geraldo)</t>
  </si>
  <si>
    <t xml:space="preserve">Sala de audiência Franciele </t>
  </si>
  <si>
    <t>Antesala gabjuiz dr geraldo</t>
  </si>
  <si>
    <t xml:space="preserve">Refeitório Franciele </t>
  </si>
  <si>
    <t>Sala de audiencia juiz dr geraldo</t>
  </si>
  <si>
    <t>Assessoria Dr. Felipe</t>
  </si>
  <si>
    <t>Gabjuz dr geraldo</t>
  </si>
  <si>
    <t xml:space="preserve">Gabjus Dr Felipe </t>
  </si>
  <si>
    <t>Wc Dr felipe</t>
  </si>
  <si>
    <t>Wc gabjuz geraldo</t>
  </si>
  <si>
    <t>Ante sala Dr felipe</t>
  </si>
  <si>
    <t>Audiência Dr felipe</t>
  </si>
  <si>
    <t>Secretaria 6 vara</t>
  </si>
  <si>
    <t>Corredor Dr felipe</t>
  </si>
  <si>
    <t>Wc feminino secretaria 6 vara</t>
  </si>
  <si>
    <t>Wc masculino secretaria 6 vara</t>
  </si>
  <si>
    <t>gabjuz dr sandro</t>
  </si>
  <si>
    <t>Antesal gabjuz sandro</t>
  </si>
  <si>
    <t>Wc gbjuz sandro</t>
  </si>
  <si>
    <t>7º</t>
  </si>
  <si>
    <t>Secretaria 8 vara</t>
  </si>
  <si>
    <t>Banheiro feminino secretaria 7 vara</t>
  </si>
  <si>
    <t>Banheiro masculino secretaria 8 vara</t>
  </si>
  <si>
    <t>Gabinete juiz 8 vara</t>
  </si>
  <si>
    <t>Banheiro gabinete juiz 8 vara</t>
  </si>
  <si>
    <t>Antessala GABJUS sul vara 8</t>
  </si>
  <si>
    <t>Acessoria sala audiência 8 vara</t>
  </si>
  <si>
    <t>Sala de audiência 8 vara</t>
  </si>
  <si>
    <t>Antessala gabinete juiz substituto vara 8</t>
  </si>
  <si>
    <t>Gabinete juiz substituto vara 8</t>
  </si>
  <si>
    <t>Banheiro gabinete juiz substituto 8 vara</t>
  </si>
  <si>
    <t>Acessoria juiz substituto vara 8</t>
  </si>
  <si>
    <t>Sala de audiência 2 vara 8</t>
  </si>
  <si>
    <t>Relatoria 1 turma recursal</t>
  </si>
  <si>
    <t xml:space="preserve">Acessoria juiz relator </t>
  </si>
  <si>
    <t>Gabinete juiz relator 1</t>
  </si>
  <si>
    <t>Hall 7 andar</t>
  </si>
  <si>
    <t>(Tudo)</t>
  </si>
  <si>
    <t>Rótulos de Linha</t>
  </si>
  <si>
    <t>Média de POTÊNCIA UNITÁRIA</t>
  </si>
  <si>
    <t>Contagem de MODELO DE LUMINÁRIA</t>
  </si>
  <si>
    <t>EAA08-E3500840</t>
  </si>
  <si>
    <t>LAN01-E1750840</t>
  </si>
  <si>
    <t>LLA02-S1600830</t>
  </si>
  <si>
    <t>EAA06-E3500830</t>
  </si>
  <si>
    <t>Total Geral</t>
  </si>
  <si>
    <t>BANHEIRO</t>
  </si>
  <si>
    <t>CIRCULAÇÃO</t>
  </si>
  <si>
    <t>DENTISTA</t>
  </si>
  <si>
    <t>DEPOSITO</t>
  </si>
  <si>
    <t>ARQUIVO</t>
  </si>
  <si>
    <t>ENFERMARIA</t>
  </si>
  <si>
    <t>ESCRITORIO</t>
  </si>
  <si>
    <t>AUDITÓRIO</t>
  </si>
  <si>
    <t>HALL</t>
  </si>
  <si>
    <t>MANUTENÇÃO</t>
  </si>
  <si>
    <t>MULTIUSO</t>
  </si>
  <si>
    <t>SALA DE EDIÇÃO</t>
  </si>
  <si>
    <t>SALA DE ESPERA</t>
  </si>
  <si>
    <t>SALA DE ESTERELIZAÇÃO</t>
  </si>
  <si>
    <t>SALA DE EXAME</t>
  </si>
  <si>
    <t>SALA DE GRAVAÇÃO</t>
  </si>
  <si>
    <t>BIBLIOTECA</t>
  </si>
  <si>
    <t>SALA DE AULA</t>
  </si>
  <si>
    <t>RECEPÇÃO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</si>
</sst>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555555"/>
      <name val="Roboto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66655" refreshedDate="45204.948899421295" createdVersion="8" refreshedVersion="6" minRefreshableVersion="3" recordCount="103" xr:uid="{1E6DABD5-46D5-4911-9D4D-5D77CCBA4BC8}">
  <cacheSource type="worksheet">
    <worksheetSource ref="A1:T1048576" sheet="LUMINOTECNICA"/>
  </cacheSource>
  <cacheFields count="23">
    <cacheField name="PAV" numFmtId="0">
      <sharedItems containsBlank="1" containsMixedTypes="1" containsNumber="1" containsInteger="1" minValue="1" maxValue="3" count="6">
        <n v="1"/>
        <n v="2"/>
        <n v="3"/>
        <s v="T"/>
        <s v="T "/>
        <m/>
      </sharedItems>
    </cacheField>
    <cacheField name="AMBIENTE" numFmtId="0">
      <sharedItems containsBlank="1"/>
    </cacheField>
    <cacheField name="ÁREA" numFmtId="0">
      <sharedItems containsString="0" containsBlank="1" containsNumber="1" minValue="2.04" maxValue="338.84159999999997"/>
    </cacheField>
    <cacheField name="TIPO" numFmtId="0">
      <sharedItems containsBlank="1"/>
    </cacheField>
    <cacheField name="COMPRIMENTO" numFmtId="0">
      <sharedItems containsString="0" containsBlank="1" containsNumber="1" minValue="1.5" maxValue="22.15"/>
    </cacheField>
    <cacheField name="LARGURA" numFmtId="0">
      <sharedItems containsString="0" containsBlank="1" containsNumber="1" minValue="1.2" maxValue="15.36"/>
    </cacheField>
    <cacheField name="ALTURA" numFmtId="0">
      <sharedItems containsString="0" containsBlank="1" containsNumber="1" minValue="2.27" maxValue="2.6"/>
    </cacheField>
    <cacheField name="PÉ DIREITO ÚTIL" numFmtId="0">
      <sharedItems containsString="0" containsBlank="1" containsNumber="1" minValue="1.32" maxValue="1.6500000000000001"/>
    </cacheField>
    <cacheField name="ÍNDICE LOCAL K" numFmtId="0">
      <sharedItems containsString="0" containsBlank="1" containsNumber="1" minValue="0.43692439494538443" maxValue="6.8469916086413134"/>
    </cacheField>
    <cacheField name="REFLETÂNCIA" numFmtId="0">
      <sharedItems containsString="0" containsBlank="1" containsNumber="1" containsInteger="1" minValue="732" maxValue="732"/>
    </cacheField>
    <cacheField name="FATOR DE DEPRECIAÇÃO" numFmtId="0">
      <sharedItems containsString="0" containsBlank="1" containsNumber="1" minValue="0.7" maxValue="0.7"/>
    </cacheField>
    <cacheField name="NÍVEL DE ILUMINÂNCIA (LUX)" numFmtId="0">
      <sharedItems containsString="0" containsBlank="1" containsNumber="1" containsInteger="1" minValue="100" maxValue="500"/>
    </cacheField>
    <cacheField name="FLUXO LUMINOSO TOTAL (LUMENS)" numFmtId="0">
      <sharedItems containsString="0" containsBlank="1" containsNumber="1" minValue="529.87012987012986" maxValue="264032.41558441555"/>
    </cacheField>
    <cacheField name="COEFICIENTE DE UTILIZAÇÃO" numFmtId="0">
      <sharedItems containsString="0" containsBlank="1" containsNumber="1" minValue="0.5" maxValue="0.55000000000000004"/>
    </cacheField>
    <cacheField name="LÂMPADAS POR LUMINÁRIA" numFmtId="0">
      <sharedItems containsString="0" containsBlank="1" containsNumber="1" containsInteger="1" minValue="1" maxValue="1"/>
    </cacheField>
    <cacheField name="FLUXO POR LÂMPADAS" numFmtId="0">
      <sharedItems containsString="0" containsBlank="1" containsNumber="1" containsInteger="1" minValue="1650" maxValue="4040"/>
    </cacheField>
    <cacheField name="FLUXO POR LUMINÁRIA" numFmtId="0">
      <sharedItems containsString="0" containsBlank="1" containsNumber="1" containsInteger="1" minValue="1650" maxValue="4040"/>
    </cacheField>
    <cacheField name="CÁLCULO DE LUMINÁRIAS" numFmtId="0">
      <sharedItems containsString="0" containsBlank="1" containsNumber="1" minValue="0.32113341204250295" maxValue="65.354558312974149"/>
    </cacheField>
    <cacheField name="TOTAL DE LUMINÁRIAS" numFmtId="0">
      <sharedItems containsString="0" containsBlank="1" containsNumber="1" containsInteger="1" minValue="1" maxValue="66"/>
    </cacheField>
    <cacheField name="TOTAL DE LÂMPADAS" numFmtId="0">
      <sharedItems containsString="0" containsBlank="1" containsNumber="1" containsInteger="1" minValue="1" maxValue="66"/>
    </cacheField>
    <cacheField name="POTÊNCIA UNITÁRIA" numFmtId="0">
      <sharedItems containsString="0" containsBlank="1" containsNumber="1" minValue="17.5" maxValue="36"/>
    </cacheField>
    <cacheField name="MODELO DE LUMINÁRIA" numFmtId="0">
      <sharedItems containsBlank="1" count="10">
        <s v="EAA08-E3500840"/>
        <s v="LLA02-S1600830"/>
        <s v="LAN01-E1750840"/>
        <m/>
        <s v="EAA06-E3500830" u="1"/>
        <s v="EAA06-E3500840" u="1"/>
        <s v="LHB20-S1M850FAX" u="1"/>
        <s v="LML03-E3000830" u="1"/>
        <s v="LLA02-S1600840" u="1"/>
        <s v="LLN22-E4000830" u="1"/>
      </sharedItems>
    </cacheField>
    <cacheField name="TEMPERATURA DA LÂMPADA" numFmtId="0">
      <sharedItems containsString="0" containsBlank="1" containsNumber="1" containsInteger="1" minValue="300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s v="AUDITÓRIO"/>
    <n v="337.48"/>
    <s v="AUDITÓRIO"/>
    <n v="22"/>
    <n v="15.34"/>
    <n v="2.27"/>
    <n v="1.32"/>
    <n v="6.8469916086413134"/>
    <n v="732"/>
    <n v="0.7"/>
    <n v="300"/>
    <n v="262971.42857142858"/>
    <n v="0.55000000000000004"/>
    <n v="1"/>
    <n v="4040"/>
    <n v="4040"/>
    <n v="65.091937765205088"/>
    <n v="66"/>
    <n v="66"/>
    <n v="36"/>
    <x v="0"/>
    <n v="4000"/>
  </r>
  <r>
    <x v="0"/>
    <s v="COPA"/>
    <n v="3.6549999999999998"/>
    <s v="COZINHA"/>
    <n v="2.15"/>
    <n v="1.7"/>
    <n v="2.56"/>
    <n v="1.61"/>
    <n v="0.58965878841655239"/>
    <n v="732"/>
    <n v="0.7"/>
    <n v="300"/>
    <n v="2848.0519480519479"/>
    <n v="0.55000000000000004"/>
    <n v="1"/>
    <n v="1650"/>
    <n v="1650"/>
    <n v="1.7260920897284533"/>
    <n v="2"/>
    <n v="2"/>
    <n v="17.5"/>
    <x v="1"/>
    <n v="3000"/>
  </r>
  <r>
    <x v="0"/>
    <s v="DML"/>
    <n v="3.6379999999999999"/>
    <s v="DEPOSITO"/>
    <n v="2.14"/>
    <n v="1.7"/>
    <n v="2.56"/>
    <n v="1.61"/>
    <n v="0.58844461697722561"/>
    <n v="732"/>
    <n v="0.7"/>
    <n v="100"/>
    <n v="944.93506493506493"/>
    <n v="0.55000000000000004"/>
    <n v="1"/>
    <n v="1650"/>
    <n v="1650"/>
    <n v="0.57268791814246356"/>
    <n v="1"/>
    <n v="1"/>
    <n v="17.5"/>
    <x v="1"/>
    <n v="3000"/>
  </r>
  <r>
    <x v="0"/>
    <s v="SALA DE ESPERA"/>
    <n v="9.8155000000000001"/>
    <s v="SALA DE ESPERA"/>
    <n v="3.35"/>
    <n v="2.93"/>
    <n v="2.56"/>
    <n v="1.61"/>
    <n v="0.97079360683625415"/>
    <n v="732"/>
    <n v="0.7"/>
    <n v="200"/>
    <n v="5098.9610389610389"/>
    <n v="0.55000000000000004"/>
    <n v="1"/>
    <n v="4040"/>
    <n v="4040"/>
    <n v="1.2621190690497621"/>
    <n v="2"/>
    <n v="2"/>
    <n v="36"/>
    <x v="0"/>
    <n v="4000"/>
  </r>
  <r>
    <x v="0"/>
    <s v="SALA DE SOM"/>
    <n v="9.8155000000000001"/>
    <s v="ESCRITORIO"/>
    <n v="3.35"/>
    <n v="2.93"/>
    <n v="2.56"/>
    <n v="1.61"/>
    <n v="0.97079360683625415"/>
    <n v="732"/>
    <n v="0.7"/>
    <n v="300"/>
    <n v="7648.4415584415583"/>
    <n v="0.55000000000000004"/>
    <n v="1"/>
    <n v="4040"/>
    <n v="4040"/>
    <n v="1.8931786035746432"/>
    <n v="2"/>
    <n v="2"/>
    <n v="36"/>
    <x v="0"/>
    <n v="4000"/>
  </r>
  <r>
    <x v="0"/>
    <s v="SALA OAB"/>
    <n v="15.741"/>
    <s v="ESCRITORIO"/>
    <n v="5.94"/>
    <n v="2.65"/>
    <n v="2.56"/>
    <n v="1.61"/>
    <n v="1.138186104020998"/>
    <n v="732"/>
    <n v="0.7"/>
    <n v="400"/>
    <n v="16354.285714285714"/>
    <n v="0.55000000000000004"/>
    <n v="1"/>
    <n v="4040"/>
    <n v="4040"/>
    <n v="4.0480905233380478"/>
    <n v="4"/>
    <n v="4"/>
    <n v="36"/>
    <x v="0"/>
    <n v="4000"/>
  </r>
  <r>
    <x v="0"/>
    <s v="WC PUBLICO FEM"/>
    <n v="7.7805"/>
    <s v="BANHEIRO"/>
    <n v="3.99"/>
    <n v="1.95"/>
    <n v="2.56"/>
    <n v="1.61"/>
    <n v="0.81357048748353078"/>
    <n v="732"/>
    <n v="0.7"/>
    <n v="200"/>
    <n v="4041.8181818181815"/>
    <n v="0.55000000000000004"/>
    <n v="1"/>
    <n v="2035"/>
    <n v="2035"/>
    <n v="1.9861514406968952"/>
    <n v="2"/>
    <n v="2"/>
    <n v="17.5"/>
    <x v="2"/>
    <n v="3000"/>
  </r>
  <r>
    <x v="0"/>
    <s v="WC FEM AUDITÓRIO"/>
    <n v="2.625"/>
    <s v="BANHEIRO"/>
    <n v="1.75"/>
    <n v="1.5"/>
    <n v="2.56"/>
    <n v="1.61"/>
    <n v="0.50167224080267558"/>
    <n v="732"/>
    <n v="0.7"/>
    <n v="200"/>
    <n v="1363.6363636363635"/>
    <n v="0.55000000000000004"/>
    <n v="1"/>
    <n v="1650"/>
    <n v="1650"/>
    <n v="0.82644628099173545"/>
    <n v="1"/>
    <n v="1"/>
    <n v="17.5"/>
    <x v="1"/>
    <n v="3000"/>
  </r>
  <r>
    <x v="0"/>
    <s v="WC PUBLICO MASC"/>
    <n v="7.8"/>
    <s v="BANHEIRO"/>
    <n v="4"/>
    <n v="1.95"/>
    <n v="2.56"/>
    <n v="1.61"/>
    <n v="0.81423873897385024"/>
    <n v="732"/>
    <n v="0.7"/>
    <n v="200"/>
    <n v="4051.9480519480517"/>
    <n v="0.55000000000000004"/>
    <n v="1"/>
    <n v="2035"/>
    <n v="2035"/>
    <n v="1.9911292638565365"/>
    <n v="2"/>
    <n v="2"/>
    <n v="17.5"/>
    <x v="2"/>
    <n v="3000"/>
  </r>
  <r>
    <x v="0"/>
    <s v="WC MASC AUDITÓRIO"/>
    <n v="2.625"/>
    <s v="BANHEIRO"/>
    <n v="1.75"/>
    <n v="1.5"/>
    <n v="2.56"/>
    <n v="1.61"/>
    <n v="0.50167224080267558"/>
    <n v="732"/>
    <n v="0.7"/>
    <n v="200"/>
    <n v="1363.6363636363635"/>
    <n v="0.55000000000000004"/>
    <n v="1"/>
    <n v="1650"/>
    <n v="1650"/>
    <n v="0.82644628099173545"/>
    <n v="1"/>
    <n v="1"/>
    <n v="17.5"/>
    <x v="1"/>
    <n v="3000"/>
  </r>
  <r>
    <x v="0"/>
    <s v="WC PCD FEM PUBL."/>
    <n v="2.625"/>
    <s v="BANHEIRO"/>
    <n v="1.75"/>
    <n v="1.5"/>
    <n v="2.56"/>
    <n v="1.61"/>
    <n v="0.50167224080267558"/>
    <n v="732"/>
    <n v="0.7"/>
    <n v="200"/>
    <n v="1363.6363636363635"/>
    <n v="0.55000000000000004"/>
    <n v="1"/>
    <n v="1650"/>
    <n v="1650"/>
    <n v="0.82644628099173545"/>
    <n v="1"/>
    <n v="1"/>
    <n v="17.5"/>
    <x v="1"/>
    <n v="3000"/>
  </r>
  <r>
    <x v="0"/>
    <s v="WC PCD MASC PUBL. "/>
    <n v="2.625"/>
    <s v="BANHEIRO"/>
    <n v="1.75"/>
    <n v="1.5"/>
    <n v="2.56"/>
    <n v="1.61"/>
    <n v="0.50167224080267558"/>
    <n v="732"/>
    <n v="0.7"/>
    <n v="200"/>
    <n v="1363.6363636363635"/>
    <n v="0.55000000000000004"/>
    <n v="1"/>
    <n v="1650"/>
    <n v="1650"/>
    <n v="0.82644628099173545"/>
    <n v="1"/>
    <n v="1"/>
    <n v="17.5"/>
    <x v="1"/>
    <n v="3000"/>
  </r>
  <r>
    <x v="1"/>
    <s v="ARQUIVO 1 ZE"/>
    <n v="17.864000000000001"/>
    <s v="ARQUIVO"/>
    <n v="6.16"/>
    <n v="2.9"/>
    <n v="2.56"/>
    <n v="1.61"/>
    <n v="1.2246856704098281"/>
    <n v="732"/>
    <n v="0.7"/>
    <n v="150"/>
    <n v="6960"/>
    <n v="0.55000000000000004"/>
    <n v="1"/>
    <n v="1650"/>
    <n v="1650"/>
    <n v="4.2181818181818178"/>
    <n v="4"/>
    <n v="4"/>
    <n v="17.5"/>
    <x v="1"/>
    <n v="3000"/>
  </r>
  <r>
    <x v="1"/>
    <s v="ARQUIVO 2 ZE"/>
    <n v="17.864000000000001"/>
    <s v="ARQUIVO"/>
    <n v="6.16"/>
    <n v="2.9"/>
    <n v="2.56"/>
    <n v="1.61"/>
    <n v="1.2246856704098281"/>
    <n v="732"/>
    <n v="0.7"/>
    <n v="150"/>
    <n v="6960"/>
    <n v="0.55000000000000004"/>
    <n v="1"/>
    <n v="1650"/>
    <n v="1650"/>
    <n v="4.2181818181818178"/>
    <n v="4"/>
    <n v="4"/>
    <n v="17.5"/>
    <x v="1"/>
    <n v="3000"/>
  </r>
  <r>
    <x v="1"/>
    <s v="ARQUIVO 3 ZE "/>
    <n v="17.864000000000001"/>
    <s v="ARQUIVO"/>
    <n v="6.16"/>
    <n v="2.9"/>
    <n v="2.56"/>
    <n v="1.61"/>
    <n v="1.2246856704098281"/>
    <n v="732"/>
    <n v="0.7"/>
    <n v="150"/>
    <n v="6960"/>
    <n v="0.55000000000000004"/>
    <n v="1"/>
    <n v="1650"/>
    <n v="1650"/>
    <n v="4.2181818181818178"/>
    <n v="4"/>
    <n v="4"/>
    <n v="17.5"/>
    <x v="1"/>
    <n v="3000"/>
  </r>
  <r>
    <x v="1"/>
    <s v="ARQUIVO 63 ZE"/>
    <n v="17.864000000000001"/>
    <s v="ARQUIVO"/>
    <n v="6.16"/>
    <n v="2.9"/>
    <n v="2.56"/>
    <n v="1.61"/>
    <n v="1.2246856704098281"/>
    <n v="732"/>
    <n v="0.7"/>
    <n v="150"/>
    <n v="6960"/>
    <n v="0.55000000000000004"/>
    <n v="1"/>
    <n v="1650"/>
    <n v="1650"/>
    <n v="4.2181818181818178"/>
    <n v="4"/>
    <n v="4"/>
    <n v="17.5"/>
    <x v="1"/>
    <n v="3000"/>
  </r>
  <r>
    <x v="1"/>
    <s v="CARTORIO 1 ZE"/>
    <n v="14.700000000000001"/>
    <s v="ESCRITORIO"/>
    <n v="4.9000000000000004"/>
    <n v="3"/>
    <n v="2.56"/>
    <n v="1.61"/>
    <n v="1.1557512383048982"/>
    <n v="732"/>
    <n v="0.7"/>
    <n v="400"/>
    <n v="15272.727272727272"/>
    <n v="0.55000000000000004"/>
    <n v="1"/>
    <n v="4040"/>
    <n v="4040"/>
    <n v="3.7803780378037803"/>
    <n v="4"/>
    <n v="4"/>
    <n v="36"/>
    <x v="0"/>
    <n v="4000"/>
  </r>
  <r>
    <x v="1"/>
    <s v="CARTORIO 2 ZE"/>
    <n v="14.700000000000001"/>
    <s v="ESCRITORIO"/>
    <n v="4.9000000000000004"/>
    <n v="3"/>
    <n v="2.56"/>
    <n v="1.61"/>
    <n v="1.1557512383048982"/>
    <n v="732"/>
    <n v="0.7"/>
    <n v="400"/>
    <n v="15272.727272727272"/>
    <n v="0.55000000000000004"/>
    <n v="1"/>
    <n v="4040"/>
    <n v="4040"/>
    <n v="3.7803780378037803"/>
    <n v="4"/>
    <n v="4"/>
    <n v="36"/>
    <x v="0"/>
    <n v="4000"/>
  </r>
  <r>
    <x v="1"/>
    <s v="CARTORIO 3 ZE"/>
    <n v="14.700000000000001"/>
    <s v="ESCRITORIO"/>
    <n v="4.9000000000000004"/>
    <n v="3"/>
    <n v="2.56"/>
    <n v="1.61"/>
    <n v="1.1557512383048982"/>
    <n v="732"/>
    <n v="0.7"/>
    <n v="400"/>
    <n v="15272.727272727272"/>
    <n v="0.55000000000000004"/>
    <n v="1"/>
    <n v="4040"/>
    <n v="4040"/>
    <n v="3.7803780378037803"/>
    <n v="4"/>
    <n v="4"/>
    <n v="36"/>
    <x v="0"/>
    <n v="4000"/>
  </r>
  <r>
    <x v="1"/>
    <s v="CARTORIO 63 ZE "/>
    <n v="14.700000000000001"/>
    <s v="ESCRITORIO"/>
    <n v="4.9000000000000004"/>
    <n v="3"/>
    <n v="2.56"/>
    <n v="1.61"/>
    <n v="1.1557512383048982"/>
    <n v="732"/>
    <n v="0.7"/>
    <n v="400"/>
    <n v="15272.727272727272"/>
    <n v="0.55000000000000004"/>
    <n v="1"/>
    <n v="4040"/>
    <n v="4040"/>
    <n v="3.7803780378037803"/>
    <n v="4"/>
    <n v="4"/>
    <n v="36"/>
    <x v="0"/>
    <n v="4000"/>
  </r>
  <r>
    <x v="1"/>
    <s v="CHEFE DE CARTORIO 2 ZE"/>
    <n v="14.669999999999998"/>
    <s v="ESCRITORIO"/>
    <n v="4.8899999999999997"/>
    <n v="3"/>
    <n v="2.56"/>
    <n v="1.61"/>
    <n v="1.1548544033252248"/>
    <n v="732"/>
    <n v="0.7"/>
    <n v="400"/>
    <n v="15241.558441558438"/>
    <n v="0.55000000000000004"/>
    <n v="1"/>
    <n v="4040"/>
    <n v="4040"/>
    <n v="3.7726629805837719"/>
    <n v="4"/>
    <n v="4"/>
    <n v="36"/>
    <x v="0"/>
    <n v="4000"/>
  </r>
  <r>
    <x v="1"/>
    <s v="CHEFE DE CARTORIO 3 ZE"/>
    <n v="14.669999999999998"/>
    <s v="ESCRITORIO"/>
    <n v="4.8899999999999997"/>
    <n v="3"/>
    <n v="2.56"/>
    <n v="1.61"/>
    <n v="1.1548544033252248"/>
    <n v="732"/>
    <n v="0.7"/>
    <n v="400"/>
    <n v="15241.558441558438"/>
    <n v="0.55000000000000004"/>
    <n v="1"/>
    <n v="4040"/>
    <n v="4040"/>
    <n v="3.7726629805837719"/>
    <n v="4"/>
    <n v="4"/>
    <n v="36"/>
    <x v="0"/>
    <n v="4000"/>
  </r>
  <r>
    <x v="1"/>
    <s v="CHEFE DE CARTORIO 63 ZE"/>
    <n v="18.1448"/>
    <s v="ESCRITORIO"/>
    <n v="6.13"/>
    <n v="2.96"/>
    <n v="2.56"/>
    <n v="1.61"/>
    <n v="1.2398308153796747"/>
    <n v="732"/>
    <n v="0.7"/>
    <n v="400"/>
    <n v="18851.740259740258"/>
    <n v="0.55000000000000004"/>
    <n v="1"/>
    <n v="4040"/>
    <n v="4040"/>
    <n v="4.6662723415198659"/>
    <n v="4"/>
    <n v="4"/>
    <n v="36"/>
    <x v="0"/>
    <n v="4000"/>
  </r>
  <r>
    <x v="1"/>
    <s v="CHEFE DE CARTÓRIO 1 ZE "/>
    <n v="14.16"/>
    <s v="ESCRITORIO"/>
    <n v="3"/>
    <n v="4.72"/>
    <n v="2.56"/>
    <n v="1.61"/>
    <n v="1.1392527274482671"/>
    <n v="732"/>
    <n v="0.7"/>
    <n v="400"/>
    <n v="14711.688311688311"/>
    <n v="0.55000000000000004"/>
    <n v="1"/>
    <n v="4040"/>
    <n v="4040"/>
    <n v="3.6415070078436411"/>
    <n v="4"/>
    <n v="4"/>
    <n v="36"/>
    <x v="0"/>
    <n v="4000"/>
  </r>
  <r>
    <x v="1"/>
    <s v="COPA"/>
    <n v="3.6119999999999997"/>
    <s v="COZINHA"/>
    <n v="2.15"/>
    <n v="1.68"/>
    <n v="2.56"/>
    <n v="1.61"/>
    <n v="0.58576455897377666"/>
    <n v="732"/>
    <n v="0.7"/>
    <n v="300"/>
    <n v="2814.545454545454"/>
    <n v="0.55000000000000004"/>
    <n v="1"/>
    <n v="1650"/>
    <n v="1650"/>
    <n v="1.7057851239669419"/>
    <n v="2"/>
    <n v="2"/>
    <n v="17.5"/>
    <x v="1"/>
    <n v="3000"/>
  </r>
  <r>
    <x v="1"/>
    <s v="DML"/>
    <n v="3.6379999999999999"/>
    <s v="DEPOSITO"/>
    <n v="2.14"/>
    <n v="1.7"/>
    <n v="2.56"/>
    <n v="1.61"/>
    <n v="0.58844461697722561"/>
    <n v="732"/>
    <n v="0.7"/>
    <n v="100"/>
    <n v="944.93506493506493"/>
    <n v="0.55000000000000004"/>
    <n v="1"/>
    <n v="1650"/>
    <n v="1650"/>
    <n v="0.57268791814246356"/>
    <n v="1"/>
    <n v="1"/>
    <n v="17.5"/>
    <x v="1"/>
    <n v="3000"/>
  </r>
  <r>
    <x v="1"/>
    <s v="GABINETE JUIZ 1 ZE"/>
    <n v="14.417899999999999"/>
    <s v="ESCRITORIO"/>
    <n v="3.01"/>
    <n v="4.79"/>
    <n v="2.56"/>
    <n v="1.61"/>
    <n v="1.1481047937569677"/>
    <n v="732"/>
    <n v="0.7"/>
    <n v="400"/>
    <n v="14979.636363636362"/>
    <n v="0.55000000000000004"/>
    <n v="1"/>
    <n v="4040"/>
    <n v="4040"/>
    <n v="3.7078307830783075"/>
    <n v="4"/>
    <n v="4"/>
    <n v="36"/>
    <x v="0"/>
    <n v="4000"/>
  </r>
  <r>
    <x v="1"/>
    <s v="GABINETE JUIZ 2 ZE"/>
    <n v="14.417899999999999"/>
    <s v="ESCRITORIO"/>
    <n v="3.01"/>
    <n v="4.79"/>
    <n v="2.56"/>
    <n v="1.61"/>
    <n v="1.1481047937569677"/>
    <n v="732"/>
    <n v="0.7"/>
    <n v="400"/>
    <n v="14979.636363636362"/>
    <n v="0.55000000000000004"/>
    <n v="1"/>
    <n v="4040"/>
    <n v="4040"/>
    <n v="3.7078307830783075"/>
    <n v="4"/>
    <n v="4"/>
    <n v="36"/>
    <x v="0"/>
    <n v="4000"/>
  </r>
  <r>
    <x v="1"/>
    <s v="GABINETE JUIZ 3 ZE"/>
    <n v="14.417899999999999"/>
    <s v="ESCRITORIO"/>
    <n v="3.01"/>
    <n v="4.79"/>
    <n v="2.56"/>
    <n v="1.61"/>
    <n v="1.1481047937569677"/>
    <n v="732"/>
    <n v="0.7"/>
    <n v="400"/>
    <n v="14979.636363636362"/>
    <n v="0.55000000000000004"/>
    <n v="1"/>
    <n v="4040"/>
    <n v="4040"/>
    <n v="3.7078307830783075"/>
    <n v="4"/>
    <n v="4"/>
    <n v="36"/>
    <x v="0"/>
    <n v="4000"/>
  </r>
  <r>
    <x v="1"/>
    <s v="GABINETE JUIZ 63 ZE"/>
    <n v="14.417899999999999"/>
    <s v="ESCRITORIO"/>
    <n v="3.01"/>
    <n v="4.79"/>
    <n v="2.56"/>
    <n v="1.61"/>
    <n v="1.1481047937569677"/>
    <n v="732"/>
    <n v="0.7"/>
    <n v="400"/>
    <n v="14979.636363636362"/>
    <n v="0.55000000000000004"/>
    <n v="1"/>
    <n v="4040"/>
    <n v="4040"/>
    <n v="3.7078307830783075"/>
    <n v="4"/>
    <n v="4"/>
    <n v="36"/>
    <x v="0"/>
    <n v="4000"/>
  </r>
  <r>
    <x v="1"/>
    <s v="RACK"/>
    <n v="2.04"/>
    <s v="DEPOSITO"/>
    <n v="1.7"/>
    <n v="1.2"/>
    <n v="2.56"/>
    <n v="1.61"/>
    <n v="0.43692439494538443"/>
    <n v="732"/>
    <n v="0.7"/>
    <n v="100"/>
    <n v="529.87012987012986"/>
    <n v="0.55000000000000004"/>
    <n v="1"/>
    <n v="1650"/>
    <n v="1650"/>
    <n v="0.32113341204250295"/>
    <n v="1"/>
    <n v="1"/>
    <n v="17.5"/>
    <x v="1"/>
    <n v="3000"/>
  </r>
  <r>
    <x v="1"/>
    <s v="SALA DE APOIO 1 ZE "/>
    <n v="15.741"/>
    <s v="ESCRITORIO"/>
    <n v="5.94"/>
    <n v="2.65"/>
    <n v="2.56"/>
    <n v="1.61"/>
    <n v="1.138186104020998"/>
    <n v="732"/>
    <n v="0.7"/>
    <n v="400"/>
    <n v="16354.285714285714"/>
    <n v="0.55000000000000004"/>
    <n v="1"/>
    <n v="4040"/>
    <n v="4040"/>
    <n v="4.0480905233380478"/>
    <n v="4"/>
    <n v="4"/>
    <n v="36"/>
    <x v="0"/>
    <n v="4000"/>
  </r>
  <r>
    <x v="1"/>
    <s v="SALA DE AUDIENCIA"/>
    <n v="29.65"/>
    <s v="ESCRITORIO"/>
    <n v="5.93"/>
    <n v="5"/>
    <n v="2.56"/>
    <n v="1.61"/>
    <n v="1.6849175725821572"/>
    <n v="732"/>
    <n v="0.7"/>
    <n v="400"/>
    <n v="30805.194805194806"/>
    <n v="0.55000000000000004"/>
    <n v="1"/>
    <n v="4040"/>
    <n v="4040"/>
    <n v="7.625048219107625"/>
    <n v="8"/>
    <n v="8"/>
    <n v="36"/>
    <x v="0"/>
    <n v="4000"/>
  </r>
  <r>
    <x v="1"/>
    <s v="WC FEM PCD PUBL."/>
    <n v="2.625"/>
    <s v="BANHEIRO"/>
    <n v="1.75"/>
    <n v="1.5"/>
    <n v="2.56"/>
    <n v="1.61"/>
    <n v="0.50167224080267558"/>
    <n v="732"/>
    <n v="0.7"/>
    <n v="200"/>
    <n v="1363.6363636363635"/>
    <n v="0.55000000000000004"/>
    <n v="1"/>
    <n v="1650"/>
    <n v="1650"/>
    <n v="0.82644628099173545"/>
    <n v="1"/>
    <n v="1"/>
    <n v="17.5"/>
    <x v="1"/>
    <n v="3000"/>
  </r>
  <r>
    <x v="1"/>
    <s v="WC FEM PUBL."/>
    <n v="7.7805"/>
    <s v="BANHEIRO"/>
    <n v="3.99"/>
    <n v="1.95"/>
    <n v="2.56"/>
    <n v="1.61"/>
    <n v="0.81357048748353078"/>
    <n v="732"/>
    <n v="0.7"/>
    <n v="200"/>
    <n v="4041.8181818181815"/>
    <n v="0.55000000000000004"/>
    <n v="1"/>
    <n v="2035"/>
    <n v="2035"/>
    <n v="1.9861514406968952"/>
    <n v="2"/>
    <n v="2"/>
    <n v="17.5"/>
    <x v="2"/>
    <n v="3000"/>
  </r>
  <r>
    <x v="1"/>
    <s v="WC MASC PCD PUBL. "/>
    <n v="2.625"/>
    <s v="BANHEIRO"/>
    <n v="1.75"/>
    <n v="1.5"/>
    <n v="2.56"/>
    <n v="1.61"/>
    <n v="0.50167224080267558"/>
    <n v="732"/>
    <n v="0.7"/>
    <n v="200"/>
    <n v="1363.6363636363635"/>
    <n v="0.55000000000000004"/>
    <n v="1"/>
    <n v="1650"/>
    <n v="1650"/>
    <n v="0.82644628099173545"/>
    <n v="1"/>
    <n v="1"/>
    <n v="17.5"/>
    <x v="1"/>
    <n v="3000"/>
  </r>
  <r>
    <x v="1"/>
    <s v="WC MASC PUBL."/>
    <n v="7.7805"/>
    <s v="BANHEIRO"/>
    <n v="3.99"/>
    <n v="1.95"/>
    <n v="2.56"/>
    <n v="1.61"/>
    <n v="0.81357048748353078"/>
    <n v="732"/>
    <n v="0.7"/>
    <n v="200"/>
    <n v="4041.8181818181815"/>
    <n v="0.55000000000000004"/>
    <n v="1"/>
    <n v="2035"/>
    <n v="2035"/>
    <n v="1.9861514406968952"/>
    <n v="2"/>
    <n v="2"/>
    <n v="17.5"/>
    <x v="2"/>
    <n v="3000"/>
  </r>
  <r>
    <x v="1"/>
    <s v="WC PCD FEM SERV. "/>
    <n v="2.5499999999999998"/>
    <s v="BANHEIRO"/>
    <n v="1.7"/>
    <n v="1.5"/>
    <n v="2.56"/>
    <n v="1.61"/>
    <n v="0.49495341614906818"/>
    <n v="732"/>
    <n v="0.7"/>
    <n v="200"/>
    <n v="1324.6753246753244"/>
    <n v="0.55000000000000004"/>
    <n v="1"/>
    <n v="1650"/>
    <n v="1650"/>
    <n v="0.80283353010625724"/>
    <n v="1"/>
    <n v="1"/>
    <n v="17.5"/>
    <x v="1"/>
    <n v="3000"/>
  </r>
  <r>
    <x v="1"/>
    <s v="WC PCD MASC SERV. "/>
    <n v="2.5499999999999998"/>
    <s v="BANHEIRO"/>
    <n v="1.7"/>
    <n v="1.5"/>
    <n v="2.56"/>
    <n v="1.61"/>
    <n v="0.49495341614906818"/>
    <n v="732"/>
    <n v="0.7"/>
    <n v="200"/>
    <n v="1324.6753246753244"/>
    <n v="0.55000000000000004"/>
    <n v="1"/>
    <n v="1650"/>
    <n v="1650"/>
    <n v="0.80283353010625724"/>
    <n v="1"/>
    <n v="1"/>
    <n v="17.5"/>
    <x v="1"/>
    <n v="3000"/>
  </r>
  <r>
    <x v="2"/>
    <s v="APOIO 97 CARTÓRIO"/>
    <n v="14.61"/>
    <s v="ESCRITORIO"/>
    <n v="4.87"/>
    <n v="3"/>
    <n v="2.56"/>
    <n v="1.61"/>
    <n v="1.1530538959962748"/>
    <n v="732"/>
    <n v="0.7"/>
    <n v="400"/>
    <n v="15179.220779220779"/>
    <n v="0.55000000000000004"/>
    <n v="1"/>
    <n v="4040"/>
    <n v="4040"/>
    <n v="3.7572328661437573"/>
    <n v="4"/>
    <n v="4"/>
    <n v="36"/>
    <x v="0"/>
    <n v="4000"/>
  </r>
  <r>
    <x v="2"/>
    <s v="APOIO CHEFE DO CART."/>
    <n v="14.61"/>
    <s v="ESCRITORIO"/>
    <n v="4.87"/>
    <n v="3"/>
    <n v="2.56"/>
    <n v="1.61"/>
    <n v="1.1530538959962748"/>
    <n v="732"/>
    <n v="0.7"/>
    <n v="400"/>
    <n v="15179.220779220779"/>
    <n v="0.55000000000000004"/>
    <n v="1"/>
    <n v="4040"/>
    <n v="4040"/>
    <n v="3.7572328661437573"/>
    <n v="4"/>
    <n v="4"/>
    <n v="36"/>
    <x v="0"/>
    <n v="4000"/>
  </r>
  <r>
    <x v="2"/>
    <s v="APOIO JUIZ"/>
    <n v="18"/>
    <s v="ESCRITORIO"/>
    <n v="6"/>
    <n v="3"/>
    <n v="2.56"/>
    <n v="1.61"/>
    <n v="1.2422360248447204"/>
    <n v="732"/>
    <n v="0.7"/>
    <n v="400"/>
    <n v="18701.2987012987"/>
    <n v="0.55000000000000004"/>
    <n v="1"/>
    <n v="4040"/>
    <n v="4040"/>
    <n v="4.629034332004629"/>
    <n v="4"/>
    <n v="4"/>
    <n v="36"/>
    <x v="0"/>
    <n v="4000"/>
  </r>
  <r>
    <x v="2"/>
    <s v="APOIO JUIZ "/>
    <n v="18"/>
    <s v="ESCRITORIO"/>
    <n v="6"/>
    <n v="3"/>
    <n v="2.56"/>
    <n v="1.61"/>
    <n v="1.2422360248447204"/>
    <n v="732"/>
    <n v="0.7"/>
    <n v="400"/>
    <n v="18701.2987012987"/>
    <n v="0.55000000000000004"/>
    <n v="1"/>
    <n v="4040"/>
    <n v="4040"/>
    <n v="4.629034332004629"/>
    <n v="4"/>
    <n v="4"/>
    <n v="36"/>
    <x v="0"/>
    <n v="4000"/>
  </r>
  <r>
    <x v="2"/>
    <s v="CART. 98° RECEPCAO "/>
    <n v="14.61"/>
    <s v="ESCRITORIO"/>
    <n v="4.87"/>
    <n v="3"/>
    <n v="2.56"/>
    <n v="1.61"/>
    <n v="1.1530538959962748"/>
    <n v="732"/>
    <n v="0.7"/>
    <n v="400"/>
    <n v="15179.220779220779"/>
    <n v="0.55000000000000004"/>
    <n v="1"/>
    <n v="4040"/>
    <n v="4040"/>
    <n v="3.7572328661437573"/>
    <n v="4"/>
    <n v="4"/>
    <n v="36"/>
    <x v="0"/>
    <n v="4000"/>
  </r>
  <r>
    <x v="2"/>
    <s v="CARTÓRIO 97 ZE "/>
    <n v="14.61"/>
    <s v="ESCRITORIO"/>
    <n v="4.87"/>
    <n v="3"/>
    <n v="2.56"/>
    <n v="1.61"/>
    <n v="1.1530538959962748"/>
    <n v="732"/>
    <n v="0.7"/>
    <n v="500"/>
    <n v="18974.025974025975"/>
    <n v="0.55000000000000004"/>
    <n v="1"/>
    <n v="4040"/>
    <n v="4040"/>
    <n v="4.6965410826796967"/>
    <n v="4"/>
    <n v="4"/>
    <n v="36"/>
    <x v="0"/>
    <n v="4000"/>
  </r>
  <r>
    <x v="2"/>
    <s v="CARTORIO 98"/>
    <n v="14.61"/>
    <s v="ESCRITORIO"/>
    <n v="4.87"/>
    <n v="3"/>
    <n v="2.56"/>
    <n v="1.61"/>
    <n v="1.1530538959962748"/>
    <n v="732"/>
    <n v="0.7"/>
    <n v="400"/>
    <n v="15179.220779220779"/>
    <n v="0.55000000000000004"/>
    <n v="1"/>
    <n v="4040"/>
    <n v="4040"/>
    <n v="3.7572328661437573"/>
    <n v="4"/>
    <n v="4"/>
    <n v="36"/>
    <x v="0"/>
    <n v="4000"/>
  </r>
  <r>
    <x v="2"/>
    <s v="CHEFE CARTÓRIO 97°"/>
    <n v="18"/>
    <s v="ESCRITORIO"/>
    <n v="6"/>
    <n v="3"/>
    <n v="2.56"/>
    <n v="1.61"/>
    <n v="1.2422360248447204"/>
    <n v="732"/>
    <n v="0.7"/>
    <n v="400"/>
    <n v="18701.2987012987"/>
    <n v="0.55000000000000004"/>
    <n v="1"/>
    <n v="4040"/>
    <n v="4040"/>
    <n v="4.629034332004629"/>
    <n v="4"/>
    <n v="4"/>
    <n v="36"/>
    <x v="0"/>
    <n v="4000"/>
  </r>
  <r>
    <x v="2"/>
    <s v="COPA"/>
    <n v="3.6119999999999997"/>
    <s v="COZINHA"/>
    <n v="2.15"/>
    <n v="1.68"/>
    <n v="2.56"/>
    <n v="1.61"/>
    <n v="0.58576455897377666"/>
    <n v="732"/>
    <n v="0.7"/>
    <n v="300"/>
    <n v="2814.545454545454"/>
    <n v="0.55000000000000004"/>
    <n v="1"/>
    <n v="1650"/>
    <n v="1650"/>
    <n v="1.7057851239669419"/>
    <n v="2"/>
    <n v="2"/>
    <n v="17.5"/>
    <x v="1"/>
    <n v="3000"/>
  </r>
  <r>
    <x v="2"/>
    <s v="GABINETE JUIZ"/>
    <n v="14.61"/>
    <s v="ESCRITORIO"/>
    <n v="4.87"/>
    <n v="3"/>
    <n v="2.56"/>
    <n v="1.61"/>
    <n v="1.1530538959962748"/>
    <n v="732"/>
    <n v="0.7"/>
    <n v="400"/>
    <n v="15179.220779220779"/>
    <n v="0.55000000000000004"/>
    <n v="1"/>
    <n v="4040"/>
    <n v="4040"/>
    <n v="3.7572328661437573"/>
    <n v="4"/>
    <n v="4"/>
    <n v="36"/>
    <x v="0"/>
    <n v="4000"/>
  </r>
  <r>
    <x v="2"/>
    <s v="GABINETE JUIZ 97 ZE"/>
    <n v="14.512600000000001"/>
    <s v="ESCRITORIO"/>
    <n v="4.87"/>
    <n v="2.98"/>
    <n v="2.56"/>
    <n v="1.61"/>
    <n v="1.1482850021758912"/>
    <n v="732"/>
    <n v="0.7"/>
    <n v="400"/>
    <n v="15078.025974025973"/>
    <n v="0.55000000000000004"/>
    <n v="1"/>
    <n v="4040"/>
    <n v="4040"/>
    <n v="3.732184647036132"/>
    <n v="4"/>
    <n v="4"/>
    <n v="36"/>
    <x v="0"/>
    <n v="4000"/>
  </r>
  <r>
    <x v="2"/>
    <s v="GABINETE JUIZ 98 ZE"/>
    <n v="18"/>
    <s v="ESCRITORIO"/>
    <n v="6"/>
    <n v="3"/>
    <n v="2.56"/>
    <n v="1.61"/>
    <n v="1.2422360248447204"/>
    <n v="732"/>
    <n v="0.7"/>
    <n v="400"/>
    <n v="18701.2987012987"/>
    <n v="0.55000000000000004"/>
    <n v="1"/>
    <n v="4040"/>
    <n v="4040"/>
    <n v="4.629034332004629"/>
    <n v="4"/>
    <n v="4"/>
    <n v="36"/>
    <x v="0"/>
    <n v="4000"/>
  </r>
  <r>
    <x v="2"/>
    <s v="MANUTENÇÃO"/>
    <n v="15.608499999999999"/>
    <s v="ESCRITORIO"/>
    <n v="5.89"/>
    <n v="2.65"/>
    <n v="2.56"/>
    <n v="1.61"/>
    <n v="1.1352131729384556"/>
    <n v="732"/>
    <n v="0.7"/>
    <n v="400"/>
    <n v="16216.623376623374"/>
    <n v="0.55000000000000004"/>
    <n v="1"/>
    <n v="4040"/>
    <n v="4040"/>
    <n v="4.0140156872830133"/>
    <n v="4"/>
    <n v="4"/>
    <n v="36"/>
    <x v="0"/>
    <n v="4000"/>
  </r>
  <r>
    <x v="2"/>
    <s v="MINISTÉRIO PUBLICO"/>
    <n v="18.75"/>
    <s v="ESCRITORIO"/>
    <n v="5"/>
    <n v="3.75"/>
    <n v="2.56"/>
    <n v="1.61"/>
    <n v="1.3309671694764862"/>
    <n v="732"/>
    <n v="0.7"/>
    <n v="400"/>
    <n v="19480.519480519481"/>
    <n v="0.55000000000000004"/>
    <n v="1"/>
    <n v="4040"/>
    <n v="4040"/>
    <n v="4.8219107625048219"/>
    <n v="5"/>
    <n v="5"/>
    <n v="36"/>
    <x v="0"/>
    <n v="4000"/>
  </r>
  <r>
    <x v="2"/>
    <s v="RECPÇÃO APOIO"/>
    <n v="14.61"/>
    <s v="ESCRITORIO"/>
    <n v="4.87"/>
    <n v="3"/>
    <n v="2.56"/>
    <n v="1.61"/>
    <n v="1.1530538959962748"/>
    <n v="732"/>
    <n v="0.7"/>
    <n v="400"/>
    <n v="15179.220779220779"/>
    <n v="0.55000000000000004"/>
    <n v="1"/>
    <n v="4040"/>
    <n v="4040"/>
    <n v="3.7572328661437573"/>
    <n v="4"/>
    <n v="4"/>
    <n v="36"/>
    <x v="0"/>
    <n v="4000"/>
  </r>
  <r>
    <x v="2"/>
    <s v="WC FEM SERV. "/>
    <n v="9.8825000000000003"/>
    <s v="BANHEIRO"/>
    <n v="3.35"/>
    <n v="2.95"/>
    <n v="2.56"/>
    <n v="1.61"/>
    <n v="0.97431726313713873"/>
    <n v="732"/>
    <n v="0.7"/>
    <n v="200"/>
    <n v="5133.7662337662332"/>
    <n v="0.55000000000000004"/>
    <n v="1"/>
    <n v="2035"/>
    <n v="2035"/>
    <n v="2.5227352500079769"/>
    <n v="2"/>
    <n v="2"/>
    <n v="17.5"/>
    <x v="2"/>
    <n v="3000"/>
  </r>
  <r>
    <x v="2"/>
    <s v="SALA DE AUDIENCIA"/>
    <n v="29.700000000000003"/>
    <s v="ESCRITORIO"/>
    <n v="5.94"/>
    <n v="5"/>
    <n v="2.56"/>
    <n v="1.61"/>
    <n v="1.6862161763203016"/>
    <n v="732"/>
    <n v="0.7"/>
    <n v="400"/>
    <n v="30857.142857142862"/>
    <n v="0.55000000000000004"/>
    <n v="1"/>
    <n v="4040"/>
    <n v="4040"/>
    <n v="7.6379066478076396"/>
    <n v="8"/>
    <n v="8"/>
    <n v="36"/>
    <x v="0"/>
    <n v="4000"/>
  </r>
  <r>
    <x v="2"/>
    <s v="WC FEM PUBL. "/>
    <n v="7.7805"/>
    <s v="BANHEIRO"/>
    <n v="3.99"/>
    <n v="1.95"/>
    <n v="2.56"/>
    <n v="1.61"/>
    <n v="0.81357048748353078"/>
    <n v="732"/>
    <n v="0.7"/>
    <n v="200"/>
    <n v="4041.8181818181815"/>
    <n v="0.55000000000000004"/>
    <n v="1"/>
    <n v="2035"/>
    <n v="2035"/>
    <n v="1.9861514406968952"/>
    <n v="2"/>
    <n v="2"/>
    <n v="17.5"/>
    <x v="2"/>
    <n v="3000"/>
  </r>
  <r>
    <x v="2"/>
    <s v="WC MASC SERV. "/>
    <n v="9.8825000000000003"/>
    <s v="BANHEIRO"/>
    <n v="3.35"/>
    <n v="2.95"/>
    <n v="2.56"/>
    <n v="1.61"/>
    <n v="0.97431726313713873"/>
    <n v="732"/>
    <n v="0.7"/>
    <n v="200"/>
    <n v="5133.7662337662332"/>
    <n v="0.55000000000000004"/>
    <n v="1"/>
    <n v="2035"/>
    <n v="2035"/>
    <n v="2.5227352500079769"/>
    <n v="2"/>
    <n v="2"/>
    <n v="17.5"/>
    <x v="2"/>
    <n v="3000"/>
  </r>
  <r>
    <x v="2"/>
    <s v="WC MASC PUBL."/>
    <n v="7.7805"/>
    <s v="BANHEIRO"/>
    <n v="3.99"/>
    <n v="1.95"/>
    <n v="2.56"/>
    <n v="1.61"/>
    <n v="0.81357048748353078"/>
    <n v="732"/>
    <n v="0.7"/>
    <n v="200"/>
    <n v="4041.8181818181815"/>
    <n v="0.55000000000000004"/>
    <n v="1"/>
    <n v="2035"/>
    <n v="2035"/>
    <n v="1.9861514406968952"/>
    <n v="2"/>
    <n v="2"/>
    <n v="17.5"/>
    <x v="2"/>
    <n v="3000"/>
  </r>
  <r>
    <x v="2"/>
    <s v="WC PCD FEM PUBL."/>
    <n v="2.5499999999999998"/>
    <s v="BANHEIRO"/>
    <n v="1.7"/>
    <n v="1.5"/>
    <n v="2.56"/>
    <n v="1.61"/>
    <n v="0.49495341614906818"/>
    <n v="732"/>
    <n v="0.7"/>
    <n v="200"/>
    <n v="1324.6753246753244"/>
    <n v="0.55000000000000004"/>
    <n v="1"/>
    <n v="1650"/>
    <n v="1650"/>
    <n v="0.80283353010625724"/>
    <n v="1"/>
    <n v="1"/>
    <n v="17.5"/>
    <x v="1"/>
    <n v="3000"/>
  </r>
  <r>
    <x v="2"/>
    <s v="WC PCD MASC PUBL."/>
    <n v="2.5499999999999998"/>
    <s v="BANHEIRO"/>
    <n v="1.7"/>
    <n v="1.5"/>
    <n v="2.56"/>
    <n v="1.61"/>
    <n v="0.49495341614906818"/>
    <n v="732"/>
    <n v="0.7"/>
    <n v="200"/>
    <n v="1324.6753246753244"/>
    <n v="0.55000000000000004"/>
    <n v="1"/>
    <n v="1650"/>
    <n v="1650"/>
    <n v="0.80283353010625724"/>
    <n v="1"/>
    <n v="1"/>
    <n v="17.5"/>
    <x v="1"/>
    <n v="3000"/>
  </r>
  <r>
    <x v="3"/>
    <s v="ADMINISTRAÇÃO CAE"/>
    <n v="15.741"/>
    <s v="ESCRITORIO"/>
    <n v="5.94"/>
    <n v="2.65"/>
    <n v="2.6"/>
    <n v="1.6500000000000001"/>
    <n v="1.1105937136204889"/>
    <n v="732"/>
    <n v="0.7"/>
    <n v="300"/>
    <n v="12265.714285714286"/>
    <n v="0.55000000000000004"/>
    <n v="1"/>
    <n v="4040"/>
    <n v="4040"/>
    <n v="3.036067892503536"/>
    <n v="3"/>
    <n v="3"/>
    <n v="36"/>
    <x v="0"/>
    <n v="4000"/>
  </r>
  <r>
    <x v="3"/>
    <s v="ATENDIMENTO AO ELEITOR"/>
    <n v="338.84159999999997"/>
    <s v="ESCRITORIO"/>
    <n v="22.06"/>
    <n v="15.36"/>
    <n v="2.6"/>
    <n v="1.6500000000000001"/>
    <n v="5.4879354744667399"/>
    <n v="732"/>
    <n v="0.7"/>
    <n v="300"/>
    <n v="264032.41558441555"/>
    <n v="0.55000000000000004"/>
    <n v="1"/>
    <n v="4040"/>
    <n v="4040"/>
    <n v="65.354558312974149"/>
    <n v="66"/>
    <n v="66"/>
    <n v="36"/>
    <x v="0"/>
    <n v="4000"/>
  </r>
  <r>
    <x v="3"/>
    <s v="CONTROLE DE ACESSO"/>
    <n v="9.125"/>
    <s v="ESCRITORIO"/>
    <n v="3.65"/>
    <n v="2.5"/>
    <n v="2.6"/>
    <n v="1.6500000000000001"/>
    <n v="0.8992362650899236"/>
    <n v="732"/>
    <n v="0.7"/>
    <n v="400"/>
    <n v="9480.5194805194806"/>
    <n v="0.55000000000000004"/>
    <n v="1"/>
    <n v="4040"/>
    <n v="4040"/>
    <n v="2.3466632377523466"/>
    <n v="2"/>
    <n v="2"/>
    <n v="36"/>
    <x v="0"/>
    <n v="4000"/>
  </r>
  <r>
    <x v="3"/>
    <s v="COPA"/>
    <n v="3.6119999999999997"/>
    <s v="COZINHA"/>
    <n v="2.15"/>
    <n v="1.68"/>
    <n v="2.56"/>
    <n v="1.61"/>
    <n v="0.58576455897377666"/>
    <n v="732"/>
    <n v="0.7"/>
    <n v="300"/>
    <n v="2814.545454545454"/>
    <n v="0.55000000000000004"/>
    <n v="1"/>
    <n v="1650"/>
    <n v="1650"/>
    <n v="1.7057851239669419"/>
    <n v="2"/>
    <n v="2"/>
    <n v="17.5"/>
    <x v="1"/>
    <n v="3000"/>
  </r>
  <r>
    <x v="3"/>
    <s v="DML"/>
    <n v="3.57"/>
    <s v="DEPOSITO"/>
    <n v="1.7"/>
    <n v="2.1"/>
    <n v="2.56"/>
    <n v="1.61"/>
    <n v="0.58352402745995413"/>
    <n v="732"/>
    <n v="0.7"/>
    <n v="100"/>
    <n v="927.27272727272725"/>
    <n v="0.55000000000000004"/>
    <n v="1"/>
    <n v="1650"/>
    <n v="1650"/>
    <n v="0.56198347107438018"/>
    <n v="1"/>
    <n v="1"/>
    <n v="17.5"/>
    <x v="1"/>
    <n v="3000"/>
  </r>
  <r>
    <x v="3"/>
    <s v="RACK"/>
    <n v="2.04"/>
    <s v="DEPOSITO"/>
    <n v="1.7"/>
    <n v="1.2"/>
    <n v="2.56"/>
    <n v="1.61"/>
    <n v="0.43692439494538443"/>
    <n v="732"/>
    <n v="0.7"/>
    <n v="100"/>
    <n v="529.87012987012986"/>
    <n v="0.55000000000000004"/>
    <n v="1"/>
    <n v="1650"/>
    <n v="1650"/>
    <n v="0.32113341204250295"/>
    <n v="1"/>
    <n v="1"/>
    <n v="17.5"/>
    <x v="1"/>
    <n v="3000"/>
  </r>
  <r>
    <x v="3"/>
    <s v="ENTRADA"/>
    <n v="31.027199999999997"/>
    <s v="CIRCULAÇÃO"/>
    <n v="6.06"/>
    <n v="5.12"/>
    <n v="2.6"/>
    <n v="1.6500000000000001"/>
    <n v="1.6819645470808258"/>
    <n v="732"/>
    <n v="0.7"/>
    <n v="100"/>
    <n v="8059.0129870129867"/>
    <n v="0.55000000000000004"/>
    <n v="1"/>
    <n v="2035"/>
    <n v="2035"/>
    <n v="3.9602029420211236"/>
    <n v="4"/>
    <n v="4"/>
    <n v="17.5"/>
    <x v="2"/>
    <n v="3000"/>
  </r>
  <r>
    <x v="3"/>
    <s v="SALA DE SEGURANCA"/>
    <n v="10.5525"/>
    <s v="ESCRITORIO"/>
    <n v="3.15"/>
    <n v="3.35"/>
    <n v="2.56"/>
    <n v="1.61"/>
    <n v="1.008361204013378"/>
    <n v="732"/>
    <n v="0.7"/>
    <n v="300"/>
    <n v="8222.7272727272721"/>
    <n v="0.55000000000000004"/>
    <n v="1"/>
    <n v="4040"/>
    <n v="4040"/>
    <n v="2.0353285328532853"/>
    <n v="2"/>
    <n v="2"/>
    <n v="36"/>
    <x v="0"/>
    <n v="4000"/>
  </r>
  <r>
    <x v="3"/>
    <s v="WC FEM PUBL."/>
    <n v="7.7805"/>
    <s v="BANHEIRO"/>
    <n v="3.99"/>
    <n v="1.95"/>
    <n v="2.56"/>
    <n v="1.61"/>
    <n v="0.81357048748353078"/>
    <n v="732"/>
    <n v="0.7"/>
    <n v="200"/>
    <n v="4041.8181818181815"/>
    <n v="0.55000000000000004"/>
    <n v="1"/>
    <n v="2035"/>
    <n v="2035"/>
    <n v="1.9861514406968952"/>
    <n v="2"/>
    <n v="2"/>
    <n v="17.5"/>
    <x v="2"/>
    <n v="3000"/>
  </r>
  <r>
    <x v="3"/>
    <s v="WC FEM SERV."/>
    <n v="9.8825000000000003"/>
    <s v="BANHEIRO"/>
    <n v="3.35"/>
    <n v="2.95"/>
    <n v="2.56"/>
    <n v="1.61"/>
    <n v="0.97431726313713873"/>
    <n v="732"/>
    <n v="0.7"/>
    <n v="200"/>
    <n v="5133.7662337662332"/>
    <n v="0.55000000000000004"/>
    <n v="1"/>
    <n v="2035"/>
    <n v="2035"/>
    <n v="2.5227352500079769"/>
    <n v="2"/>
    <n v="2"/>
    <n v="17.5"/>
    <x v="2"/>
    <n v="3000"/>
  </r>
  <r>
    <x v="3"/>
    <s v="WC MASC PUBL."/>
    <n v="7.7805"/>
    <s v="BANHEIRO"/>
    <n v="3.99"/>
    <n v="1.95"/>
    <n v="2.56"/>
    <n v="1.61"/>
    <n v="0.81357048748353078"/>
    <n v="732"/>
    <n v="0.7"/>
    <n v="200"/>
    <n v="4041.8181818181815"/>
    <n v="0.55000000000000004"/>
    <n v="1"/>
    <n v="2035"/>
    <n v="2035"/>
    <n v="1.9861514406968952"/>
    <n v="2"/>
    <n v="2"/>
    <n v="17.5"/>
    <x v="2"/>
    <n v="3000"/>
  </r>
  <r>
    <x v="3"/>
    <s v="WC MASC SERV."/>
    <n v="9.8825000000000003"/>
    <s v="BANHEIRO"/>
    <n v="3.35"/>
    <n v="2.95"/>
    <n v="2.56"/>
    <n v="1.61"/>
    <n v="0.97431726313713873"/>
    <n v="732"/>
    <n v="0.7"/>
    <n v="200"/>
    <n v="5133.7662337662332"/>
    <n v="0.55000000000000004"/>
    <n v="1"/>
    <n v="2035"/>
    <n v="2035"/>
    <n v="2.5227352500079769"/>
    <n v="2"/>
    <n v="2"/>
    <n v="17.5"/>
    <x v="2"/>
    <n v="3000"/>
  </r>
  <r>
    <x v="3"/>
    <s v="WC PCD FEM PUBL."/>
    <n v="2.625"/>
    <s v="BANHEIRO"/>
    <n v="1.75"/>
    <n v="1.5"/>
    <n v="2.56"/>
    <n v="1.61"/>
    <n v="0.50167224080267558"/>
    <n v="732"/>
    <n v="0.7"/>
    <n v="200"/>
    <n v="1363.6363636363635"/>
    <n v="0.55000000000000004"/>
    <n v="1"/>
    <n v="1650"/>
    <n v="1650"/>
    <n v="0.82644628099173545"/>
    <n v="1"/>
    <n v="1"/>
    <n v="17.5"/>
    <x v="1"/>
    <n v="3000"/>
  </r>
  <r>
    <x v="3"/>
    <s v="WC PCD FEM SERV."/>
    <n v="2.5499999999999998"/>
    <s v="BANHEIRO"/>
    <n v="1.7"/>
    <n v="1.5"/>
    <n v="2.56"/>
    <n v="1.61"/>
    <n v="0.49495341614906818"/>
    <n v="732"/>
    <n v="0.7"/>
    <n v="200"/>
    <n v="1324.6753246753244"/>
    <n v="0.55000000000000004"/>
    <n v="1"/>
    <n v="1650"/>
    <n v="1650"/>
    <n v="0.80283353010625724"/>
    <n v="1"/>
    <n v="1"/>
    <n v="17.5"/>
    <x v="2"/>
    <n v="3000"/>
  </r>
  <r>
    <x v="3"/>
    <s v="WC PCD MASC PUBL."/>
    <n v="2.625"/>
    <s v="BANHEIRO"/>
    <n v="1.75"/>
    <n v="1.5"/>
    <n v="2.56"/>
    <n v="1.61"/>
    <n v="0.50167224080267558"/>
    <n v="732"/>
    <n v="0.7"/>
    <n v="200"/>
    <n v="1363.6363636363635"/>
    <n v="0.55000000000000004"/>
    <n v="1"/>
    <n v="1650"/>
    <n v="1650"/>
    <n v="0.82644628099173545"/>
    <n v="1"/>
    <n v="1"/>
    <n v="17.5"/>
    <x v="1"/>
    <n v="3000"/>
  </r>
  <r>
    <x v="3"/>
    <s v="WC PCD MASC SERV."/>
    <n v="2.5499999999999998"/>
    <s v="BANHEIRO"/>
    <n v="1.7"/>
    <n v="1.5"/>
    <n v="2.56"/>
    <n v="1.61"/>
    <n v="0.49495341614906818"/>
    <n v="732"/>
    <n v="0.7"/>
    <n v="200"/>
    <n v="1324.6753246753244"/>
    <n v="0.55000000000000004"/>
    <n v="1"/>
    <n v="1650"/>
    <n v="1650"/>
    <n v="0.80283353010625724"/>
    <n v="1"/>
    <n v="1"/>
    <n v="17.5"/>
    <x v="2"/>
    <n v="3000"/>
  </r>
  <r>
    <x v="0"/>
    <s v="LANCHONETE "/>
    <n v="17.5"/>
    <s v="COZINHA"/>
    <n v="5"/>
    <n v="3.5"/>
    <n v="2.56"/>
    <n v="1.61"/>
    <n v="1.2787723785166241"/>
    <n v="732"/>
    <n v="0.7"/>
    <n v="300"/>
    <n v="13636.363636363636"/>
    <n v="0.55000000000000004"/>
    <n v="1"/>
    <n v="4040"/>
    <n v="4040"/>
    <n v="3.3753375337533753"/>
    <n v="4"/>
    <n v="4"/>
    <n v="36"/>
    <x v="0"/>
    <n v="3000"/>
  </r>
  <r>
    <x v="0"/>
    <s v="AREA DAS MESAS"/>
    <n v="55.45"/>
    <s v="CIRCULAÇÃO"/>
    <n v="11.09"/>
    <n v="5"/>
    <n v="2.56"/>
    <n v="1.61"/>
    <n v="2.140521677366058"/>
    <n v="732"/>
    <n v="0.7"/>
    <n v="100"/>
    <n v="14402.597402597403"/>
    <n v="0.55000000000000004"/>
    <n v="1"/>
    <n v="2035"/>
    <n v="2035"/>
    <n v="7.0774434410798053"/>
    <n v="8"/>
    <n v="8"/>
    <n v="17.5"/>
    <x v="2"/>
    <n v="3000"/>
  </r>
  <r>
    <x v="0"/>
    <s v="CIRCULAÇÃO/FOYER "/>
    <n v="45.45"/>
    <s v="CIRCULAÇÃO"/>
    <n v="9.09"/>
    <n v="5"/>
    <n v="2.56"/>
    <n v="1.61"/>
    <n v="2.0035353913836955"/>
    <n v="732"/>
    <n v="0.7"/>
    <n v="100"/>
    <n v="11805.194805194806"/>
    <n v="0.55000000000000004"/>
    <n v="1"/>
    <n v="2035"/>
    <n v="2035"/>
    <n v="5.8010785283512556"/>
    <n v="6"/>
    <n v="6"/>
    <n v="17.5"/>
    <x v="2"/>
    <n v="3000"/>
  </r>
  <r>
    <x v="1"/>
    <s v="SALA OAB "/>
    <n v="18.75"/>
    <s v="ESCRITORIO"/>
    <n v="5"/>
    <n v="3.75"/>
    <n v="2.56"/>
    <n v="1.61"/>
    <n v="1.3309671694764862"/>
    <n v="732"/>
    <n v="0.7"/>
    <n v="500"/>
    <n v="26785.714285714286"/>
    <n v="0.5"/>
    <n v="1"/>
    <n v="4040"/>
    <n v="4040"/>
    <n v="6.6301272984441306"/>
    <n v="6"/>
    <n v="6"/>
    <n v="36"/>
    <x v="0"/>
    <n v="4000"/>
  </r>
  <r>
    <x v="1"/>
    <s v="CIRCULAÇÃO/FOYER "/>
    <n v="76.95"/>
    <s v="CIRCULAÇÃO"/>
    <n v="15.39"/>
    <n v="5"/>
    <n v="2.56"/>
    <n v="1.61"/>
    <n v="2.3440427197597167"/>
    <n v="732"/>
    <n v="0.7"/>
    <n v="100"/>
    <n v="19987.012987012986"/>
    <n v="0.55000000000000004"/>
    <n v="1"/>
    <n v="2035"/>
    <n v="2035"/>
    <n v="9.8216280034461843"/>
    <n v="10"/>
    <n v="10"/>
    <n v="17.5"/>
    <x v="2"/>
    <n v="3000"/>
  </r>
  <r>
    <x v="1"/>
    <s v="CIRCULAÇÃO INTERNA "/>
    <n v="66.449999999999989"/>
    <s v="CIRCULAÇÃO"/>
    <n v="22.15"/>
    <n v="3"/>
    <n v="2.56"/>
    <n v="1.61"/>
    <n v="1.6410851660224981"/>
    <n v="732"/>
    <n v="0.7"/>
    <n v="100"/>
    <n v="17259.740259740258"/>
    <n v="0.55000000000000004"/>
    <n v="1"/>
    <n v="2035"/>
    <n v="2035"/>
    <n v="8.4814448450812083"/>
    <n v="8"/>
    <n v="8"/>
    <n v="17.5"/>
    <x v="2"/>
    <n v="3000"/>
  </r>
  <r>
    <x v="1"/>
    <s v="WC MASC SERV. "/>
    <n v="9.8825000000000003"/>
    <s v="BANHEIRO"/>
    <n v="3.35"/>
    <n v="2.95"/>
    <n v="2.56"/>
    <n v="1.61"/>
    <n v="0.97431726313713873"/>
    <n v="732"/>
    <n v="0.7"/>
    <n v="200"/>
    <n v="5133.7662337662332"/>
    <n v="0.55000000000000004"/>
    <n v="1"/>
    <n v="2035"/>
    <n v="2035"/>
    <n v="2.5227352500079769"/>
    <n v="2"/>
    <n v="2"/>
    <n v="17.5"/>
    <x v="2"/>
    <n v="3000"/>
  </r>
  <r>
    <x v="1"/>
    <s v="CIRCULAÇÃO SERVIDOR "/>
    <n v="16.5"/>
    <s v="CIRCULAÇÃO"/>
    <n v="11"/>
    <n v="1.5"/>
    <n v="2.56"/>
    <n v="1.61"/>
    <n v="0.81987577639751552"/>
    <n v="732"/>
    <n v="0.7"/>
    <n v="100"/>
    <n v="4285.7142857142853"/>
    <n v="0.55000000000000004"/>
    <n v="1"/>
    <n v="2035"/>
    <n v="2035"/>
    <n v="2.1060021060021059"/>
    <n v="4"/>
    <n v="4"/>
    <n v="17.5"/>
    <x v="2"/>
    <n v="3000"/>
  </r>
  <r>
    <x v="1"/>
    <s v="WC FEM SERV. "/>
    <n v="9.8825000000000003"/>
    <s v="BANHEIRO"/>
    <n v="3.35"/>
    <n v="2.95"/>
    <n v="2.56"/>
    <n v="1.61"/>
    <n v="0.97431726313713873"/>
    <n v="732"/>
    <n v="0.7"/>
    <n v="200"/>
    <n v="5133.7662337662332"/>
    <n v="0.55000000000000004"/>
    <n v="1"/>
    <n v="2035"/>
    <n v="2035"/>
    <n v="2.5227352500079769"/>
    <n v="2"/>
    <n v="2"/>
    <n v="17.5"/>
    <x v="2"/>
    <n v="3000"/>
  </r>
  <r>
    <x v="3"/>
    <s v="CIRCULAÇÃO/FOYER "/>
    <n v="64.405900000000003"/>
    <s v="CIRCULAÇÃO"/>
    <n v="13.39"/>
    <n v="4.8099999999999996"/>
    <n v="2.56"/>
    <n v="1.61"/>
    <n v="2.1980035492457852"/>
    <n v="732"/>
    <n v="0.7"/>
    <n v="100"/>
    <n v="16728.805194805194"/>
    <n v="0.55000000000000004"/>
    <n v="1"/>
    <n v="2035"/>
    <n v="2035"/>
    <n v="8.2205430932703649"/>
    <n v="8"/>
    <n v="8"/>
    <n v="17.5"/>
    <x v="2"/>
    <n v="3000"/>
  </r>
  <r>
    <x v="3"/>
    <s v="WC SEGURANÇA"/>
    <n v="2.25"/>
    <s v="BANHEIRO"/>
    <n v="1.5"/>
    <n v="1.5"/>
    <n v="2.56"/>
    <n v="1.61"/>
    <n v="0.46583850931677018"/>
    <n v="732"/>
    <n v="0.7"/>
    <n v="200"/>
    <n v="1168.8311688311687"/>
    <n v="0.55000000000000004"/>
    <n v="1"/>
    <n v="2035"/>
    <n v="2035"/>
    <n v="0.57436421072784705"/>
    <n v="1"/>
    <n v="1"/>
    <n v="17.5"/>
    <x v="2"/>
    <n v="3000"/>
  </r>
  <r>
    <x v="3"/>
    <s v="WC CONTROLE"/>
    <n v="2.25"/>
    <s v="BANHEIRO"/>
    <n v="1.5"/>
    <n v="1.5"/>
    <n v="2.56"/>
    <n v="1.61"/>
    <n v="0.46583850931677018"/>
    <n v="732"/>
    <n v="0.7"/>
    <n v="200"/>
    <n v="1168.8311688311687"/>
    <n v="0.55000000000000004"/>
    <n v="1"/>
    <n v="2035"/>
    <n v="2035"/>
    <n v="0.57436421072784705"/>
    <n v="1"/>
    <n v="1"/>
    <n v="17.5"/>
    <x v="2"/>
    <n v="3000"/>
  </r>
  <r>
    <x v="4"/>
    <s v="CIRCULAÇÃO SERVIDOR "/>
    <n v="16.5"/>
    <s v="CIRCULAÇÃO"/>
    <n v="11"/>
    <n v="1.5"/>
    <n v="2.56"/>
    <n v="1.61"/>
    <n v="0.81987577639751552"/>
    <n v="732"/>
    <n v="0.7"/>
    <n v="100"/>
    <n v="4285.7142857142853"/>
    <n v="0.55000000000000004"/>
    <n v="1"/>
    <n v="2035"/>
    <n v="2035"/>
    <n v="2.1060021060021059"/>
    <n v="2"/>
    <n v="2"/>
    <n v="17.5"/>
    <x v="2"/>
    <n v="3000"/>
  </r>
  <r>
    <x v="0"/>
    <s v="CIRCULAÇÃO SERVIDOR "/>
    <n v="27.299999999999997"/>
    <s v="CIRCULAÇÃO"/>
    <n v="9.1"/>
    <n v="3"/>
    <n v="2.56"/>
    <n v="1.61"/>
    <n v="1.4013654329859861"/>
    <n v="732"/>
    <n v="0.7"/>
    <n v="100"/>
    <n v="7090.9090909090892"/>
    <n v="0.55000000000000004"/>
    <n v="1"/>
    <n v="2035"/>
    <n v="2035"/>
    <n v="3.4844762117489383"/>
    <n v="4"/>
    <n v="4"/>
    <n v="17.5"/>
    <x v="2"/>
    <n v="3000"/>
  </r>
  <r>
    <x v="2"/>
    <s v="CIRCULAÇÃO/FOYER "/>
    <n v="76.5"/>
    <s v="CIRCULAÇÃO"/>
    <n v="15.3"/>
    <n v="5"/>
    <n v="2.56"/>
    <n v="1.61"/>
    <n v="2.3406664014931309"/>
    <n v="732"/>
    <n v="0.7"/>
    <n v="100"/>
    <n v="19870.129870129869"/>
    <n v="0.55000000000000004"/>
    <n v="1"/>
    <n v="2035"/>
    <n v="2035"/>
    <n v="9.7641915823733996"/>
    <n v="10"/>
    <n v="10"/>
    <n v="17.5"/>
    <x v="2"/>
    <n v="3000"/>
  </r>
  <r>
    <x v="2"/>
    <s v="CIRCULAÇÃO INTERNA "/>
    <n v="66.449999999999989"/>
    <s v="CIRCULAÇÃO"/>
    <n v="22.15"/>
    <n v="3"/>
    <n v="2.56"/>
    <n v="1.61"/>
    <n v="1.6410851660224981"/>
    <n v="732"/>
    <n v="0.7"/>
    <n v="100"/>
    <n v="17259.740259740258"/>
    <n v="0.55000000000000004"/>
    <n v="1"/>
    <n v="2035"/>
    <n v="2035"/>
    <n v="8.4814448450812083"/>
    <n v="8"/>
    <n v="8"/>
    <n v="17.5"/>
    <x v="2"/>
    <n v="3000"/>
  </r>
  <r>
    <x v="2"/>
    <s v="CIRCULAÇÃO SERVIDOR "/>
    <n v="16.5"/>
    <s v="CIRCULAÇÃO"/>
    <n v="11"/>
    <n v="1.5"/>
    <n v="2.56"/>
    <n v="1.61"/>
    <n v="0.81987577639751552"/>
    <n v="732"/>
    <n v="0.7"/>
    <n v="100"/>
    <n v="4285.7142857142853"/>
    <n v="0.55000000000000004"/>
    <n v="1"/>
    <n v="2035"/>
    <n v="2035"/>
    <n v="2.1060021060021059"/>
    <n v="2"/>
    <n v="2"/>
    <n v="17.5"/>
    <x v="2"/>
    <n v="3000"/>
  </r>
  <r>
    <x v="2"/>
    <s v="WC PCD FEM SERV."/>
    <n v="2.5499999999999998"/>
    <s v="BANHEIRO"/>
    <n v="1.7"/>
    <n v="1.5"/>
    <n v="2.56"/>
    <n v="1.61"/>
    <n v="0.49495341614906818"/>
    <n v="732"/>
    <n v="0.7"/>
    <n v="200"/>
    <n v="1324.6753246753244"/>
    <n v="0.55000000000000004"/>
    <n v="1"/>
    <n v="1650"/>
    <n v="1650"/>
    <n v="0.80283353010625724"/>
    <n v="1"/>
    <n v="1"/>
    <n v="17.5"/>
    <x v="2"/>
    <n v="3000"/>
  </r>
  <r>
    <x v="2"/>
    <s v="WC PCD MASC SERV."/>
    <n v="2.5499999999999998"/>
    <s v="BANHEIRO"/>
    <n v="1.7"/>
    <n v="1.5"/>
    <n v="2.56"/>
    <n v="1.61"/>
    <n v="0.49495341614906818"/>
    <n v="732"/>
    <n v="0.7"/>
    <n v="200"/>
    <n v="1324.6753246753244"/>
    <n v="0.55000000000000004"/>
    <n v="1"/>
    <n v="1650"/>
    <n v="1650"/>
    <n v="0.80283353010625724"/>
    <n v="1"/>
    <n v="1"/>
    <n v="17.5"/>
    <x v="2"/>
    <n v="3000"/>
  </r>
  <r>
    <x v="2"/>
    <s v="DML "/>
    <n v="3.6379999999999999"/>
    <s v="DEPOSITO"/>
    <n v="2.14"/>
    <n v="1.7"/>
    <n v="2.56"/>
    <n v="1.61"/>
    <n v="0.58844461697722561"/>
    <n v="732"/>
    <n v="0.7"/>
    <n v="100"/>
    <n v="944.93506493506493"/>
    <n v="0.55000000000000004"/>
    <n v="1"/>
    <n v="1650"/>
    <n v="1650"/>
    <n v="0.57268791814246356"/>
    <n v="1"/>
    <n v="1"/>
    <n v="17.5"/>
    <x v="1"/>
    <n v="3000"/>
  </r>
  <r>
    <x v="2"/>
    <s v="RACK "/>
    <n v="2.04"/>
    <s v="DEPOSITO"/>
    <n v="1.7"/>
    <n v="1.2"/>
    <n v="2.56"/>
    <n v="1.61"/>
    <n v="0.43692439494538443"/>
    <n v="732"/>
    <n v="0.7"/>
    <n v="100"/>
    <n v="529.87012987012986"/>
    <n v="0.55000000000000004"/>
    <n v="1"/>
    <n v="1650"/>
    <n v="1650"/>
    <n v="0.32113341204250295"/>
    <n v="1"/>
    <n v="1"/>
    <n v="17.5"/>
    <x v="1"/>
    <n v="3000"/>
  </r>
  <r>
    <x v="2"/>
    <s v="ARQUIVO "/>
    <n v="17.88"/>
    <s v="ARQUIVO"/>
    <n v="6"/>
    <n v="2.98"/>
    <n v="2.56"/>
    <n v="1.61"/>
    <n v="1.236702679522472"/>
    <n v="732"/>
    <n v="0.7"/>
    <n v="150"/>
    <n v="6966.2337662337659"/>
    <n v="0.55000000000000004"/>
    <n v="1"/>
    <n v="1650"/>
    <n v="1650"/>
    <n v="4.2219598583234941"/>
    <n v="4"/>
    <n v="4"/>
    <n v="17.5"/>
    <x v="1"/>
    <n v="3000"/>
  </r>
  <r>
    <x v="2"/>
    <s v="ARQUIVO"/>
    <n v="17.88"/>
    <s v="ARQUIVO"/>
    <n v="6"/>
    <n v="2.98"/>
    <n v="2.56"/>
    <n v="1.61"/>
    <n v="1.236702679522472"/>
    <n v="732"/>
    <n v="0.7"/>
    <n v="150"/>
    <n v="6966.2337662337659"/>
    <n v="0.55000000000000004"/>
    <n v="1"/>
    <n v="1650"/>
    <n v="1650"/>
    <n v="4.2219598583234941"/>
    <n v="4"/>
    <n v="4"/>
    <n v="17.5"/>
    <x v="1"/>
    <n v="3000"/>
  </r>
  <r>
    <x v="2"/>
    <s v="ARQUIVO"/>
    <n v="17.88"/>
    <s v="ARQUIVO"/>
    <n v="6"/>
    <n v="2.98"/>
    <n v="2.56"/>
    <n v="1.61"/>
    <n v="1.236702679522472"/>
    <n v="732"/>
    <n v="0.7"/>
    <n v="150"/>
    <n v="6966.2337662337659"/>
    <n v="0.55000000000000004"/>
    <n v="1"/>
    <n v="1650"/>
    <n v="1650"/>
    <n v="4.2219598583234941"/>
    <n v="4"/>
    <n v="4"/>
    <n v="17.5"/>
    <x v="1"/>
    <n v="3000"/>
  </r>
  <r>
    <x v="2"/>
    <s v="ARQUIVO"/>
    <n v="17.88"/>
    <s v="ARQUIVO"/>
    <n v="6"/>
    <n v="2.98"/>
    <n v="2.56"/>
    <n v="1.61"/>
    <n v="1.236702679522472"/>
    <n v="732"/>
    <n v="0.7"/>
    <n v="150"/>
    <n v="6966.2337662337659"/>
    <n v="0.55000000000000004"/>
    <n v="1"/>
    <n v="1650"/>
    <n v="1650"/>
    <n v="4.2219598583234941"/>
    <n v="4"/>
    <n v="4"/>
    <n v="17.5"/>
    <x v="1"/>
    <n v="3000"/>
  </r>
  <r>
    <x v="5"/>
    <m/>
    <m/>
    <m/>
    <m/>
    <m/>
    <m/>
    <m/>
    <m/>
    <m/>
    <m/>
    <m/>
    <m/>
    <m/>
    <m/>
    <m/>
    <m/>
    <m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06CDD-CF64-4937-A214-047F93D89AFC}" name="Tabela dinâmica1" cacheId="21276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23">
    <pivotField axis="axisPage" multipleItemSelectionAllowed="1" showAll="0">
      <items count="7"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11">
        <item m="1" x="4"/>
        <item m="1" x="5"/>
        <item x="0"/>
        <item x="2"/>
        <item m="1" x="6"/>
        <item x="1"/>
        <item m="1" x="8"/>
        <item m="1" x="9"/>
        <item m="1" x="7"/>
        <item h="1" x="3"/>
        <item t="default"/>
      </items>
    </pivotField>
    <pivotField showAll="0"/>
  </pivotFields>
  <rowFields count="1">
    <field x="21"/>
  </rowFields>
  <rowItems count="4"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édia de POTÊNCIA UNITÁRIA" fld="20" subtotal="average" baseField="20" baseItem="0"/>
    <dataField name="Contagem de MODELO DE LUMINÁRIA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084A5-1216-41BB-B2E9-B491DEAABAB0}" name="Tabela1" displayName="Tabela1" ref="A1:W165" totalsRowShown="0" headerRowDxfId="25" dataDxfId="24">
  <autoFilter ref="A1:W165" xr:uid="{91F084A5-1216-41BB-B2E9-B491DEAABAB0}"/>
  <tableColumns count="23">
    <tableColumn id="1" xr3:uid="{3BB96C27-56D9-45C9-9BAC-047D7EBD819F}" name="PAV" dataDxfId="23"/>
    <tableColumn id="2" xr3:uid="{E30E5F49-9CC8-4E1D-95B7-5C3C86BB1593}" name="AMBIENTE" dataDxfId="22"/>
    <tableColumn id="25" xr3:uid="{8C65B43D-F4A4-42F3-9D53-5A2CC8C2B23D}" name="ÁREA" dataDxfId="21">
      <calculatedColumnFormula>#REF!*#REF!</calculatedColumnFormula>
    </tableColumn>
    <tableColumn id="3" xr3:uid="{50792AE6-80B7-4EE8-8274-04BBCEF5C9A5}" name="TIPO" dataDxfId="20"/>
    <tableColumn id="6" xr3:uid="{D3FBCB8D-1539-41ED-9467-80517243A95B}" name="ALTURA" dataDxfId="19"/>
    <tableColumn id="7" xr3:uid="{7E1FF750-A0E0-4601-9AA9-9E9B2A673246}" name="PÉ DIREITO ÚTIL" dataDxfId="18">
      <calculatedColumnFormula>E2-0.95</calculatedColumnFormula>
    </tableColumn>
    <tableColumn id="9" xr3:uid="{D513B04D-FB42-42D4-AB75-AD7356C33FD0}" name="REFLETÂNCIA" dataDxfId="17"/>
    <tableColumn id="10" xr3:uid="{5C89D942-2B01-4C67-B2DE-A13B85D7158D}" name="FATOR DE DEPRECIAÇÃO" dataDxfId="16"/>
    <tableColumn id="11" xr3:uid="{086509CB-B17C-49E3-B7EE-784F79843B18}" name="NÍVEL DE ILUMINÂNCIA (LUX)" dataDxfId="15">
      <calculatedColumnFormula>IF(D2="ARQUIVO",200,IF(D2="BANHEIRO",200,IF(D2="CIRCULAÇÃO",100,IF(D2="CANTINA",200,IF(D2="DEPOSITO",100,IF(D2="ESCRITóRIO",500,IF(D2="ESCADA",150,IF(D2="RECEPÇÃO",300,IF(D2="SALA DE REUNIÃO",500,IF(D2="ESTACIONAMENTO",75,IF(D2="CONSULTÓRIO",500,IF(D2="SALA DE ESPERA",200,IF(D2="SALA COM MULTIUSO",300)))))))))))))</calculatedColumnFormula>
    </tableColumn>
    <tableColumn id="12" xr3:uid="{DE5615E1-EA8C-4149-B5F5-2FF5FD324706}" name="FLUXO LUMINOSO TOTAL (LUMENS)" dataDxfId="14">
      <calculatedColumnFormula>(Tabela1[[#This Row],[ÁREA]]*I2)/(K2*H2)</calculatedColumnFormula>
    </tableColumn>
    <tableColumn id="13" xr3:uid="{15A0C5EF-8CEE-4866-99D3-921761D33AC6}" name="COEFICIENTE DE UTILIZAÇÃO" dataDxfId="13"/>
    <tableColumn id="14" xr3:uid="{75A55B71-6783-44F0-AFE8-6E275170E2FB}" name="LÂMPADAS POR LUMINÁRIA" dataDxfId="12"/>
    <tableColumn id="15" xr3:uid="{9BE4591D-BFC0-427B-862D-5019AB8738C7}" name="FLUXO POR LÂMPADAS" dataDxfId="11"/>
    <tableColumn id="16" xr3:uid="{22E01E3A-DB0B-4925-A0AD-1BD213CE2981}" name="FLUXO POR LUMINÁRIA" dataDxfId="10"/>
    <tableColumn id="17" xr3:uid="{F994AFDB-5F6A-49F8-8E0D-D31919FF0E85}" name="CÁLCULO DE LUMINÁRIAS" dataDxfId="9">
      <calculatedColumnFormula>J2/N2</calculatedColumnFormula>
    </tableColumn>
    <tableColumn id="26" xr3:uid="{055B76D2-896F-49FB-BA14-255217637629}" name="TOTAL DE LUMINÁRIAS" dataDxfId="8"/>
    <tableColumn id="18" xr3:uid="{C7B949F8-CB49-47E6-A72F-4B71C8D208B1}" name="TOTAL DE LÂMPADAS" dataDxfId="7">
      <calculatedColumnFormula>P2*L2</calculatedColumnFormula>
    </tableColumn>
    <tableColumn id="19" xr3:uid="{CF4C3CF1-93A1-491C-B788-C590ECB53024}" name="POTÊNCIA UNITÁRIA" dataDxfId="6"/>
    <tableColumn id="20" xr3:uid="{77100CB8-3D99-48FA-8C6B-3F8FE917261A}" name="MODELO DE LUMINÁRIA" dataDxfId="5"/>
    <tableColumn id="21" xr3:uid="{9E505D42-B93D-45FF-BC99-A0858354573A}" name="TEMPERATURA DA LÂMPADA" dataDxfId="4"/>
    <tableColumn id="22" xr3:uid="{9A745431-5F2A-4810-BE9D-C18B940F31D5}" name="POTENCIA TOTAL" dataDxfId="3">
      <calculatedColumnFormula>P2*R2</calculatedColumnFormula>
    </tableColumn>
    <tableColumn id="23" xr3:uid="{4B81D3D9-F81A-40FA-9CFC-2FE436464C50}" name="P. LIMITE A" dataDxfId="2"/>
    <tableColumn id="24" xr3:uid="{4978A66A-135E-47B5-BEBD-4D301207E875}" name="ETIQUETA FUTURA" dataDxfId="1">
      <calculatedColumnFormula>IF(U2&lt;V2,"A","B OU +")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119F-DEA3-4CFF-BA7F-870BCC0937E4}">
  <dimension ref="A1:X165"/>
  <sheetViews>
    <sheetView zoomScale="85" zoomScaleNormal="85" workbookViewId="0">
      <pane xSplit="2" ySplit="1" topLeftCell="T2" activePane="bottomRight" state="frozen"/>
      <selection pane="bottomRight" activeCell="B26" sqref="B26"/>
      <selection pane="bottomLeft" activeCell="A2" sqref="A2"/>
      <selection pane="topRight" activeCell="C1" sqref="C1"/>
    </sheetView>
  </sheetViews>
  <sheetFormatPr defaultRowHeight="14.45"/>
  <cols>
    <col min="1" max="1" width="9.7109375" style="2" bestFit="1" customWidth="1"/>
    <col min="2" max="2" width="74.28515625" bestFit="1" customWidth="1"/>
    <col min="3" max="3" width="15.140625" style="2" bestFit="1" customWidth="1"/>
    <col min="4" max="5" width="13.28515625" bestFit="1" customWidth="1"/>
    <col min="6" max="6" width="10.7109375" customWidth="1"/>
    <col min="7" max="7" width="17.85546875" bestFit="1" customWidth="1"/>
    <col min="8" max="8" width="18.5703125" bestFit="1" customWidth="1"/>
    <col min="9" max="9" width="23.7109375" bestFit="1" customWidth="1"/>
    <col min="10" max="10" width="29" bestFit="1" customWidth="1"/>
    <col min="11" max="11" width="19.5703125" bestFit="1" customWidth="1"/>
    <col min="12" max="12" width="20.7109375" style="2" bestFit="1" customWidth="1"/>
    <col min="13" max="13" width="16.28515625" style="2" bestFit="1" customWidth="1"/>
    <col min="14" max="14" width="16.42578125" style="2" bestFit="1" customWidth="1"/>
    <col min="15" max="16" width="17.42578125" style="2" bestFit="1" customWidth="1"/>
    <col min="17" max="17" width="16.28515625" style="2" bestFit="1" customWidth="1"/>
    <col min="18" max="18" width="15.140625" style="2" bestFit="1" customWidth="1"/>
    <col min="19" max="19" width="17" style="2" bestFit="1" customWidth="1"/>
    <col min="20" max="20" width="22.85546875" style="2" bestFit="1" customWidth="1"/>
    <col min="21" max="21" width="21.5703125" style="2" bestFit="1" customWidth="1"/>
    <col min="22" max="22" width="16.140625" style="2" bestFit="1" customWidth="1"/>
    <col min="23" max="23" width="22.5703125" style="2" bestFit="1" customWidth="1"/>
  </cols>
  <sheetData>
    <row r="1" spans="1:24" s="9" customFormat="1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4">
      <c r="A2" s="2" t="s">
        <v>23</v>
      </c>
      <c r="B2" t="s">
        <v>24</v>
      </c>
      <c r="C2" s="2">
        <v>12.69</v>
      </c>
      <c r="D2" t="s">
        <v>25</v>
      </c>
      <c r="E2" s="2">
        <v>2.27</v>
      </c>
      <c r="F2" s="2">
        <f t="shared" ref="F2:F27" si="0">E2-0.95</f>
        <v>1.32</v>
      </c>
      <c r="G2" s="6">
        <v>732</v>
      </c>
      <c r="H2" s="6">
        <v>0.7</v>
      </c>
      <c r="I2">
        <f t="shared" ref="I2:I4" si="1">IF(D2="ARQUIVO",200,IF(D2="BANHEIRO",200,IF(D2="CIRCULAÇÃO",100,IF(D2="CANTINA",200,IF(D2="DEPOSITO",100,IF(D2="ESCRITóRIO",500,IF(D2="ESCADA",150,IF(D2="RECEPÇÃO",300,IF(D2="SALA DE REUNIÃO",500,IF(D2="ESTACIONAMENTO",75,IF(D2="CONSULTÓRIO",500,IF(D2="SALA DE ESPERA",200,IF(D2="SALA COM MULTIUSO",300)))))))))))))</f>
        <v>500</v>
      </c>
      <c r="J2" s="2">
        <f>(Tabela1[[#This Row],[ÁREA]]*I2)/(K2*H2)</f>
        <v>16480.519480519481</v>
      </c>
      <c r="K2" s="2">
        <v>0.55000000000000004</v>
      </c>
      <c r="L2" s="2">
        <v>2</v>
      </c>
      <c r="M2" s="2">
        <v>900</v>
      </c>
      <c r="N2" s="2">
        <f>Tabela1[[#This Row],[FLUXO POR LÂMPADAS]]*Tabela1[[#This Row],[LÂMPADAS POR LUMINÁRIA]]</f>
        <v>1800</v>
      </c>
      <c r="O2" s="2">
        <f t="shared" ref="O2" si="2">J2/N2</f>
        <v>9.1558441558441555</v>
      </c>
      <c r="P2" s="2">
        <v>10</v>
      </c>
      <c r="Q2" s="2">
        <f t="shared" ref="Q2" si="3">P2*L2</f>
        <v>20</v>
      </c>
      <c r="R2" s="2">
        <v>18</v>
      </c>
      <c r="S2" s="2" t="s">
        <v>26</v>
      </c>
      <c r="T2" s="2">
        <v>4000</v>
      </c>
      <c r="U2" s="2">
        <f t="shared" ref="U2:U33" si="4">P2*R2</f>
        <v>180</v>
      </c>
      <c r="W2" s="2" t="str">
        <f t="shared" ref="W2:W11" si="5">IF(U2&lt;V2,"A","B OU +")</f>
        <v>B OU +</v>
      </c>
    </row>
    <row r="3" spans="1:24">
      <c r="A3" s="2" t="s">
        <v>23</v>
      </c>
      <c r="B3" t="s">
        <v>27</v>
      </c>
      <c r="C3" s="2">
        <v>14.43</v>
      </c>
      <c r="D3" t="s">
        <v>25</v>
      </c>
      <c r="E3" s="2">
        <v>2.56</v>
      </c>
      <c r="F3" s="2">
        <f t="shared" si="0"/>
        <v>1.61</v>
      </c>
      <c r="G3" s="6">
        <v>732</v>
      </c>
      <c r="H3" s="6">
        <v>0.7</v>
      </c>
      <c r="I3">
        <f t="shared" si="1"/>
        <v>500</v>
      </c>
      <c r="J3" s="2">
        <f>(Tabela1[[#This Row],[ÁREA]]*I3)/(K3*H3)</f>
        <v>18740.259740259738</v>
      </c>
      <c r="K3" s="2">
        <v>0.55000000000000004</v>
      </c>
      <c r="L3" s="2">
        <v>2</v>
      </c>
      <c r="M3" s="2">
        <v>900</v>
      </c>
      <c r="N3" s="2">
        <f>Tabela1[[#This Row],[FLUXO POR LÂMPADAS]]*Tabela1[[#This Row],[LÂMPADAS POR LUMINÁRIA]]</f>
        <v>1800</v>
      </c>
      <c r="O3" s="2">
        <f t="shared" ref="O3:O6" si="6">J3/N3</f>
        <v>10.411255411255411</v>
      </c>
      <c r="P3" s="2">
        <v>10</v>
      </c>
      <c r="Q3" s="2">
        <f t="shared" ref="Q3:Q6" si="7">P3*L3</f>
        <v>20</v>
      </c>
      <c r="R3" s="2">
        <v>18</v>
      </c>
      <c r="S3" s="2" t="s">
        <v>26</v>
      </c>
      <c r="T3" s="2">
        <v>4000</v>
      </c>
      <c r="U3" s="2">
        <f t="shared" si="4"/>
        <v>180</v>
      </c>
      <c r="V3" s="7"/>
      <c r="W3" s="2" t="str">
        <f t="shared" si="5"/>
        <v>B OU +</v>
      </c>
      <c r="X3" s="2"/>
    </row>
    <row r="4" spans="1:24">
      <c r="A4" s="2" t="s">
        <v>23</v>
      </c>
      <c r="B4" t="s">
        <v>28</v>
      </c>
      <c r="C4" s="2">
        <v>14.3</v>
      </c>
      <c r="D4" t="s">
        <v>25</v>
      </c>
      <c r="E4" s="2">
        <v>2.56</v>
      </c>
      <c r="F4" s="2">
        <f t="shared" si="0"/>
        <v>1.61</v>
      </c>
      <c r="G4" s="6">
        <v>732</v>
      </c>
      <c r="H4" s="6">
        <v>0.7</v>
      </c>
      <c r="I4">
        <f t="shared" si="1"/>
        <v>500</v>
      </c>
      <c r="J4" s="2">
        <f>(Tabela1[[#This Row],[ÁREA]]*I4)/(K4*H4)</f>
        <v>18571.428571428572</v>
      </c>
      <c r="K4" s="2">
        <v>0.55000000000000004</v>
      </c>
      <c r="L4" s="2">
        <v>2</v>
      </c>
      <c r="M4" s="2">
        <v>900</v>
      </c>
      <c r="N4" s="2">
        <f>Tabela1[[#This Row],[FLUXO POR LÂMPADAS]]*Tabela1[[#This Row],[LÂMPADAS POR LUMINÁRIA]]</f>
        <v>1800</v>
      </c>
      <c r="O4" s="2">
        <f t="shared" si="6"/>
        <v>10.317460317460318</v>
      </c>
      <c r="P4" s="2">
        <v>10</v>
      </c>
      <c r="Q4" s="2">
        <f t="shared" si="7"/>
        <v>20</v>
      </c>
      <c r="R4" s="2">
        <v>18</v>
      </c>
      <c r="S4" s="2" t="s">
        <v>26</v>
      </c>
      <c r="T4" s="2">
        <v>4000</v>
      </c>
      <c r="U4" s="2">
        <f t="shared" si="4"/>
        <v>180</v>
      </c>
      <c r="V4" s="7"/>
      <c r="W4" s="2" t="str">
        <f t="shared" si="5"/>
        <v>B OU +</v>
      </c>
      <c r="X4" s="2"/>
    </row>
    <row r="5" spans="1:24">
      <c r="A5" s="2" t="s">
        <v>23</v>
      </c>
      <c r="B5" t="s">
        <v>29</v>
      </c>
      <c r="C5" s="2">
        <v>31.47</v>
      </c>
      <c r="D5" t="s">
        <v>25</v>
      </c>
      <c r="E5" s="2">
        <v>2.56</v>
      </c>
      <c r="F5" s="2">
        <f t="shared" si="0"/>
        <v>1.61</v>
      </c>
      <c r="G5" s="6">
        <v>732</v>
      </c>
      <c r="H5" s="6">
        <v>0.7</v>
      </c>
      <c r="I5">
        <f>IF(D5="ARQUIVO",200,IF(D5="BANHEIRO",200,IF(D5="CIRCULAÇÃO",100,IF(D5="CANTINA",200,IF(D5="DEPOSITO",100,IF(D5="ESCRITóRIO",500,IF(D5="ESCADA",150,IF(D5="RECEPÇÃO",300,IF(D5="SALA DE REUNIÃO",500,IF(D5="ESTACIONAMENTO",75,IF(D5="CONSULTÓRIO",500,IF(D5="SALA DE ESPERA",200,IF(D5="SALA COM MULTIUSO",300)))))))))))))</f>
        <v>500</v>
      </c>
      <c r="J5" s="2">
        <f>(Tabela1[[#This Row],[ÁREA]]*I5)/(K5*H5)</f>
        <v>40870.129870129866</v>
      </c>
      <c r="K5" s="2">
        <v>0.55000000000000004</v>
      </c>
      <c r="L5" s="2">
        <v>2</v>
      </c>
      <c r="M5" s="2">
        <v>900</v>
      </c>
      <c r="N5" s="2">
        <f>Tabela1[[#This Row],[FLUXO POR LÂMPADAS]]*Tabela1[[#This Row],[LÂMPADAS POR LUMINÁRIA]]</f>
        <v>1800</v>
      </c>
      <c r="O5" s="2">
        <f t="shared" si="6"/>
        <v>22.705627705627702</v>
      </c>
      <c r="P5" s="2">
        <v>22</v>
      </c>
      <c r="Q5" s="2">
        <f t="shared" si="7"/>
        <v>44</v>
      </c>
      <c r="R5" s="2">
        <v>18</v>
      </c>
      <c r="S5" s="2" t="s">
        <v>26</v>
      </c>
      <c r="T5" s="2">
        <v>4000</v>
      </c>
      <c r="U5" s="2">
        <f t="shared" si="4"/>
        <v>396</v>
      </c>
      <c r="V5" s="7"/>
      <c r="W5" s="2" t="str">
        <f t="shared" si="5"/>
        <v>B OU +</v>
      </c>
      <c r="X5" s="2"/>
    </row>
    <row r="6" spans="1:24">
      <c r="A6" s="2" t="s">
        <v>23</v>
      </c>
      <c r="B6" t="s">
        <v>30</v>
      </c>
      <c r="C6" s="2">
        <v>3.84</v>
      </c>
      <c r="D6" t="s">
        <v>31</v>
      </c>
      <c r="E6" s="2">
        <v>2.56</v>
      </c>
      <c r="F6" s="2">
        <f t="shared" si="0"/>
        <v>1.61</v>
      </c>
      <c r="G6" s="6">
        <v>732</v>
      </c>
      <c r="H6" s="6">
        <v>0.7</v>
      </c>
      <c r="I6">
        <f t="shared" ref="I6:I10" si="8">IF(D6="ARQUIVO",200,IF(D6="BANHEIRO",200,IF(D6="CIRCULAÇÃO",100,IF(D6="CANTINA",200,IF(D6="DEPOSITO",100,IF(D6="ESCRITóRIO",500,IF(D6="ESCADA",150,IF(D6="RECEPÇÃO",300,IF(D6="SALA DE REUNIÃO",500,IF(D6="ESTACIONAMENTO",75,IF(D6="CONSULTÓRIO",500,IF(D6="SALA DE ESPERA",200,IF(D6="SALA COM MULTIUSO",300)))))))))))))</f>
        <v>200</v>
      </c>
      <c r="J6" s="2">
        <f>(Tabela1[[#This Row],[ÁREA]]*I6)/(K6*H6)</f>
        <v>1994.8051948051948</v>
      </c>
      <c r="K6" s="2">
        <v>0.55000000000000004</v>
      </c>
      <c r="L6" s="2">
        <v>2</v>
      </c>
      <c r="M6" s="2">
        <v>900</v>
      </c>
      <c r="N6" s="2">
        <f>Tabela1[[#This Row],[FLUXO POR LÂMPADAS]]*Tabela1[[#This Row],[LÂMPADAS POR LUMINÁRIA]]</f>
        <v>1800</v>
      </c>
      <c r="O6" s="2">
        <f t="shared" si="6"/>
        <v>1.1082251082251082</v>
      </c>
      <c r="P6" s="2">
        <v>1</v>
      </c>
      <c r="Q6" s="2">
        <f t="shared" si="7"/>
        <v>2</v>
      </c>
      <c r="R6" s="2">
        <v>18</v>
      </c>
      <c r="S6" s="2" t="s">
        <v>26</v>
      </c>
      <c r="T6" s="2">
        <v>4000</v>
      </c>
      <c r="U6" s="2">
        <f t="shared" si="4"/>
        <v>18</v>
      </c>
      <c r="W6" s="2" t="str">
        <f t="shared" si="5"/>
        <v>B OU +</v>
      </c>
    </row>
    <row r="7" spans="1:24">
      <c r="A7" s="2" t="s">
        <v>23</v>
      </c>
      <c r="B7" t="s">
        <v>32</v>
      </c>
      <c r="C7" s="2">
        <v>45.38</v>
      </c>
      <c r="D7" t="s">
        <v>25</v>
      </c>
      <c r="E7" s="2">
        <v>2.56</v>
      </c>
      <c r="F7" s="2">
        <f t="shared" si="0"/>
        <v>1.61</v>
      </c>
      <c r="G7" s="6">
        <v>732</v>
      </c>
      <c r="H7" s="6">
        <v>0.7</v>
      </c>
      <c r="I7">
        <f t="shared" si="8"/>
        <v>500</v>
      </c>
      <c r="J7" s="2">
        <f>(Tabela1[[#This Row],[ÁREA]]*I7)/(K7*H7)</f>
        <v>58935.064935064933</v>
      </c>
      <c r="K7" s="2">
        <v>0.55000000000000004</v>
      </c>
      <c r="L7" s="2">
        <v>2</v>
      </c>
      <c r="M7" s="2">
        <v>900</v>
      </c>
      <c r="N7" s="2">
        <f>Tabela1[[#This Row],[FLUXO POR LÂMPADAS]]*Tabela1[[#This Row],[LÂMPADAS POR LUMINÁRIA]]</f>
        <v>1800</v>
      </c>
      <c r="O7" s="2">
        <f t="shared" ref="O7" si="9">J7/N7</f>
        <v>32.741702741702738</v>
      </c>
      <c r="P7" s="2">
        <v>32</v>
      </c>
      <c r="Q7" s="2">
        <f t="shared" ref="Q7" si="10">P7*L7</f>
        <v>64</v>
      </c>
      <c r="R7" s="2">
        <v>18</v>
      </c>
      <c r="S7" s="2" t="s">
        <v>26</v>
      </c>
      <c r="T7" s="2">
        <v>4000</v>
      </c>
      <c r="U7" s="2">
        <f t="shared" si="4"/>
        <v>576</v>
      </c>
      <c r="W7" s="2" t="str">
        <f t="shared" si="5"/>
        <v>B OU +</v>
      </c>
    </row>
    <row r="8" spans="1:24">
      <c r="A8" s="2" t="s">
        <v>23</v>
      </c>
      <c r="B8" t="s">
        <v>33</v>
      </c>
      <c r="C8" s="2">
        <v>32.76</v>
      </c>
      <c r="D8" t="s">
        <v>34</v>
      </c>
      <c r="E8" s="2">
        <v>2.56</v>
      </c>
      <c r="F8" s="2">
        <f t="shared" si="0"/>
        <v>1.61</v>
      </c>
      <c r="G8" s="6">
        <v>732</v>
      </c>
      <c r="H8" s="6">
        <v>0.7</v>
      </c>
      <c r="I8">
        <v>300</v>
      </c>
      <c r="J8" s="2">
        <f>(Tabela1[[#This Row],[ÁREA]]*I8)/(K8*H8)</f>
        <v>25527.272727272728</v>
      </c>
      <c r="K8" s="2">
        <v>0.55000000000000004</v>
      </c>
      <c r="L8" s="2">
        <v>2</v>
      </c>
      <c r="M8" s="2">
        <v>900</v>
      </c>
      <c r="N8" s="2">
        <f>Tabela1[[#This Row],[FLUXO POR LÂMPADAS]]*Tabela1[[#This Row],[LÂMPADAS POR LUMINÁRIA]]</f>
        <v>1800</v>
      </c>
      <c r="O8" s="2">
        <f t="shared" ref="O8:O10" si="11">J8/N8</f>
        <v>14.181818181818182</v>
      </c>
      <c r="P8" s="2">
        <v>14</v>
      </c>
      <c r="Q8" s="2">
        <f t="shared" ref="Q8:Q10" si="12">P8*L8</f>
        <v>28</v>
      </c>
      <c r="R8" s="2">
        <v>18</v>
      </c>
      <c r="S8" s="2" t="s">
        <v>26</v>
      </c>
      <c r="T8" s="2">
        <v>4000</v>
      </c>
      <c r="U8" s="2">
        <f t="shared" si="4"/>
        <v>252</v>
      </c>
      <c r="W8" s="2" t="str">
        <f t="shared" si="5"/>
        <v>B OU +</v>
      </c>
    </row>
    <row r="9" spans="1:24">
      <c r="A9" s="2" t="s">
        <v>23</v>
      </c>
      <c r="B9" t="s">
        <v>35</v>
      </c>
      <c r="C9" s="2">
        <v>13.4</v>
      </c>
      <c r="D9" t="s">
        <v>36</v>
      </c>
      <c r="E9" s="2">
        <v>2.56</v>
      </c>
      <c r="F9" s="2">
        <f t="shared" si="0"/>
        <v>1.61</v>
      </c>
      <c r="G9" s="6">
        <v>732</v>
      </c>
      <c r="H9" s="6">
        <v>0.7</v>
      </c>
      <c r="I9">
        <f t="shared" si="8"/>
        <v>100</v>
      </c>
      <c r="J9" s="2">
        <f>(Tabela1[[#This Row],[ÁREA]]*I9)/(K9*H9)</f>
        <v>3480.5194805194806</v>
      </c>
      <c r="K9" s="2">
        <v>0.55000000000000004</v>
      </c>
      <c r="L9" s="2">
        <v>2</v>
      </c>
      <c r="M9" s="2">
        <v>900</v>
      </c>
      <c r="N9" s="2">
        <f>Tabela1[[#This Row],[FLUXO POR LÂMPADAS]]*Tabela1[[#This Row],[LÂMPADAS POR LUMINÁRIA]]</f>
        <v>1800</v>
      </c>
      <c r="O9" s="2">
        <f t="shared" si="11"/>
        <v>1.9336219336219336</v>
      </c>
      <c r="P9" s="2">
        <v>2</v>
      </c>
      <c r="Q9" s="2">
        <f t="shared" si="12"/>
        <v>4</v>
      </c>
      <c r="R9" s="2">
        <v>18</v>
      </c>
      <c r="S9" s="2" t="s">
        <v>26</v>
      </c>
      <c r="T9" s="2">
        <v>4000</v>
      </c>
      <c r="U9" s="2">
        <f t="shared" si="4"/>
        <v>36</v>
      </c>
      <c r="W9" s="2" t="str">
        <f t="shared" si="5"/>
        <v>B OU +</v>
      </c>
    </row>
    <row r="10" spans="1:24">
      <c r="A10" s="2" t="s">
        <v>23</v>
      </c>
      <c r="B10" t="s">
        <v>37</v>
      </c>
      <c r="C10" s="2">
        <v>26.43</v>
      </c>
      <c r="D10" t="s">
        <v>36</v>
      </c>
      <c r="E10" s="2">
        <v>2.56</v>
      </c>
      <c r="F10" s="2">
        <f t="shared" si="0"/>
        <v>1.61</v>
      </c>
      <c r="G10" s="6">
        <v>732</v>
      </c>
      <c r="H10" s="6">
        <v>0.7</v>
      </c>
      <c r="I10">
        <f t="shared" si="8"/>
        <v>100</v>
      </c>
      <c r="J10" s="2">
        <f>(Tabela1[[#This Row],[ÁREA]]*I10)/(K10*H10)</f>
        <v>6864.9350649350645</v>
      </c>
      <c r="K10" s="2">
        <v>0.55000000000000004</v>
      </c>
      <c r="L10" s="2">
        <v>2</v>
      </c>
      <c r="M10" s="2">
        <v>900</v>
      </c>
      <c r="N10" s="2">
        <f>Tabela1[[#This Row],[FLUXO POR LÂMPADAS]]*Tabela1[[#This Row],[LÂMPADAS POR LUMINÁRIA]]</f>
        <v>1800</v>
      </c>
      <c r="O10" s="2">
        <f t="shared" si="11"/>
        <v>3.8138528138528134</v>
      </c>
      <c r="P10" s="2">
        <v>4</v>
      </c>
      <c r="Q10" s="2">
        <f t="shared" si="12"/>
        <v>8</v>
      </c>
      <c r="R10" s="2">
        <v>18</v>
      </c>
      <c r="S10" s="2" t="s">
        <v>26</v>
      </c>
      <c r="T10" s="2">
        <v>4000</v>
      </c>
      <c r="U10" s="2">
        <f t="shared" si="4"/>
        <v>72</v>
      </c>
      <c r="W10" s="2" t="str">
        <f t="shared" si="5"/>
        <v>B OU +</v>
      </c>
    </row>
    <row r="11" spans="1:24">
      <c r="A11" s="2" t="s">
        <v>23</v>
      </c>
      <c r="B11" t="s">
        <v>38</v>
      </c>
      <c r="C11" s="2">
        <v>74.959999999999994</v>
      </c>
      <c r="D11" t="s">
        <v>38</v>
      </c>
      <c r="E11" s="2">
        <v>2.56</v>
      </c>
      <c r="F11" s="2">
        <f t="shared" si="0"/>
        <v>1.61</v>
      </c>
      <c r="G11" s="6">
        <v>732</v>
      </c>
      <c r="H11" s="6">
        <v>0.7</v>
      </c>
      <c r="I11">
        <v>500</v>
      </c>
      <c r="J11" s="2">
        <f>(Tabela1[[#This Row],[ÁREA]]*I11)/(K11*H11)</f>
        <v>97350.649350649343</v>
      </c>
      <c r="K11" s="2">
        <v>0.55000000000000004</v>
      </c>
      <c r="L11" s="2">
        <v>2</v>
      </c>
      <c r="M11" s="2">
        <v>1850</v>
      </c>
      <c r="N11" s="2">
        <f>Tabela1[[#This Row],[FLUXO POR LÂMPADAS]]*Tabela1[[#This Row],[LÂMPADAS POR LUMINÁRIA]]</f>
        <v>3700</v>
      </c>
      <c r="O11" s="2">
        <f>J11/N11</f>
        <v>26.310986310986308</v>
      </c>
      <c r="P11" s="2">
        <v>26</v>
      </c>
      <c r="Q11" s="2">
        <f>P11*L11</f>
        <v>52</v>
      </c>
      <c r="R11" s="2">
        <v>36</v>
      </c>
      <c r="S11" s="2" t="s">
        <v>39</v>
      </c>
      <c r="T11" s="2">
        <v>4000</v>
      </c>
      <c r="U11" s="2">
        <f t="shared" si="4"/>
        <v>936</v>
      </c>
      <c r="W11" s="2" t="str">
        <f t="shared" si="5"/>
        <v>B OU +</v>
      </c>
    </row>
    <row r="12" spans="1:24">
      <c r="A12" s="2" t="s">
        <v>23</v>
      </c>
      <c r="B12" t="s">
        <v>40</v>
      </c>
      <c r="C12" s="2">
        <v>63.26</v>
      </c>
      <c r="D12" t="s">
        <v>40</v>
      </c>
      <c r="E12" s="2">
        <v>2.56</v>
      </c>
      <c r="F12" s="2">
        <f t="shared" si="0"/>
        <v>1.61</v>
      </c>
      <c r="G12" s="6">
        <v>732</v>
      </c>
      <c r="H12" s="6">
        <v>0.7</v>
      </c>
      <c r="I12">
        <v>200</v>
      </c>
      <c r="J12" s="2">
        <f>(Tabela1[[#This Row],[ÁREA]]*I12)/(K12*H12)</f>
        <v>32862.337662337661</v>
      </c>
      <c r="K12" s="2">
        <v>0.55000000000000004</v>
      </c>
      <c r="L12" s="2">
        <v>2</v>
      </c>
      <c r="M12" s="2">
        <v>900</v>
      </c>
      <c r="N12" s="2">
        <f>Tabela1[[#This Row],[FLUXO POR LÂMPADAS]]*Tabela1[[#This Row],[LÂMPADAS POR LUMINÁRIA]]</f>
        <v>1800</v>
      </c>
      <c r="O12" s="2">
        <f t="shared" ref="O12" si="13">J12/N12</f>
        <v>18.256854256854258</v>
      </c>
      <c r="P12" s="2">
        <v>18</v>
      </c>
      <c r="Q12" s="2">
        <f t="shared" ref="Q12" si="14">P12*L12</f>
        <v>36</v>
      </c>
      <c r="R12" s="2">
        <v>18</v>
      </c>
      <c r="S12" s="2" t="s">
        <v>26</v>
      </c>
      <c r="T12" s="2">
        <v>4000</v>
      </c>
      <c r="U12" s="2">
        <f t="shared" si="4"/>
        <v>324</v>
      </c>
      <c r="W12" s="2" t="str">
        <f t="shared" ref="W12:W27" si="15">IF(U12&lt;V12,"A","B OU +")</f>
        <v>B OU +</v>
      </c>
    </row>
    <row r="13" spans="1:24">
      <c r="A13" s="2" t="s">
        <v>23</v>
      </c>
      <c r="B13" t="s">
        <v>41</v>
      </c>
      <c r="C13" s="2">
        <f>6.1+13.56</f>
        <v>19.66</v>
      </c>
      <c r="D13" t="s">
        <v>36</v>
      </c>
      <c r="E13" s="2">
        <v>2.56</v>
      </c>
      <c r="F13" s="2">
        <f t="shared" si="0"/>
        <v>1.61</v>
      </c>
      <c r="G13" s="6">
        <v>732</v>
      </c>
      <c r="H13" s="6">
        <v>0.7</v>
      </c>
      <c r="I13">
        <f>IF(D13="ARQUIVO",200,IF(D13="BANHEIRO",200,IF(D13="CIRCULAÇÃO",100,IF(D13="CANTINA",200,IF(D13="DEPOSITO",100,IF(D13="ESCRITóRIO",500,IF(D13="ESCADA",150,IF(D13="RECEPÇÃO",300,IF(D13="SALA DE REUNIÃO",500,IF(D13="ESTACIONAMENTO",75,IF(D13="CONSULTÓRIO",500,IF(D13="SALA DE ESPERA",200,IF(D13="SALA COM MULTIUSO",300)))))))))))))</f>
        <v>100</v>
      </c>
      <c r="J13" s="2">
        <f>(Tabela1[[#This Row],[ÁREA]]*I13)/(K13*H13)</f>
        <v>5106.4935064935062</v>
      </c>
      <c r="K13" s="2">
        <v>0.55000000000000004</v>
      </c>
      <c r="L13" s="2">
        <v>2</v>
      </c>
      <c r="M13" s="2">
        <v>900</v>
      </c>
      <c r="N13" s="2">
        <f>Tabela1[[#This Row],[FLUXO POR LÂMPADAS]]*Tabela1[[#This Row],[LÂMPADAS POR LUMINÁRIA]]</f>
        <v>1800</v>
      </c>
      <c r="O13" s="2">
        <f t="shared" ref="O13:O15" si="16">J13/N13</f>
        <v>2.8369408369408369</v>
      </c>
      <c r="P13" s="2">
        <v>2</v>
      </c>
      <c r="Q13" s="2">
        <f t="shared" ref="Q13:Q15" si="17">P13*L13</f>
        <v>4</v>
      </c>
      <c r="R13" s="2">
        <v>18</v>
      </c>
      <c r="S13" s="2" t="s">
        <v>26</v>
      </c>
      <c r="T13" s="2">
        <v>4000</v>
      </c>
      <c r="U13" s="2">
        <f t="shared" si="4"/>
        <v>36</v>
      </c>
      <c r="W13" s="2" t="str">
        <f t="shared" si="15"/>
        <v>B OU +</v>
      </c>
    </row>
    <row r="14" spans="1:24">
      <c r="A14" s="2" t="s">
        <v>23</v>
      </c>
      <c r="B14" t="s">
        <v>42</v>
      </c>
      <c r="C14" s="2">
        <v>33.08</v>
      </c>
      <c r="D14" t="s">
        <v>42</v>
      </c>
      <c r="E14" s="2">
        <v>2.56</v>
      </c>
      <c r="F14" s="2">
        <f t="shared" si="0"/>
        <v>1.61</v>
      </c>
      <c r="G14" s="6">
        <v>732</v>
      </c>
      <c r="H14" s="6">
        <v>0.7</v>
      </c>
      <c r="I14">
        <v>500</v>
      </c>
      <c r="J14" s="2">
        <f>(Tabela1[[#This Row],[ÁREA]]*I14)/(K14*H14)</f>
        <v>42961.038961038961</v>
      </c>
      <c r="K14" s="2">
        <v>0.55000000000000004</v>
      </c>
      <c r="L14" s="2">
        <v>2</v>
      </c>
      <c r="M14" s="2">
        <v>900</v>
      </c>
      <c r="N14" s="2">
        <f>Tabela1[[#This Row],[FLUXO POR LÂMPADAS]]*Tabela1[[#This Row],[LÂMPADAS POR LUMINÁRIA]]</f>
        <v>1800</v>
      </c>
      <c r="O14" s="2">
        <f t="shared" si="16"/>
        <v>23.867243867243868</v>
      </c>
      <c r="P14" s="2">
        <v>24</v>
      </c>
      <c r="Q14" s="2">
        <f t="shared" si="17"/>
        <v>48</v>
      </c>
      <c r="R14" s="2">
        <v>18</v>
      </c>
      <c r="S14" s="2" t="s">
        <v>26</v>
      </c>
      <c r="T14" s="2">
        <v>4000</v>
      </c>
      <c r="U14" s="2">
        <f t="shared" si="4"/>
        <v>432</v>
      </c>
      <c r="W14" s="2" t="str">
        <f t="shared" si="15"/>
        <v>B OU +</v>
      </c>
    </row>
    <row r="15" spans="1:24">
      <c r="A15" s="2" t="s">
        <v>23</v>
      </c>
      <c r="B15" t="s">
        <v>43</v>
      </c>
      <c r="C15" s="2">
        <v>3.8</v>
      </c>
      <c r="D15" t="s">
        <v>31</v>
      </c>
      <c r="E15" s="2">
        <v>2.56</v>
      </c>
      <c r="F15" s="2">
        <f t="shared" si="0"/>
        <v>1.61</v>
      </c>
      <c r="G15" s="6">
        <v>732</v>
      </c>
      <c r="H15" s="6">
        <v>0.7</v>
      </c>
      <c r="I15">
        <f>IF(D15="ARQUIVO",200,IF(D15="BANHEIRO",200,IF(D15="CIRCULAÇÃO",100,IF(D15="CANTINA",200,IF(D15="DEPOSITO",100,IF(D15="ESCRITóRIO",500,IF(D15="ESCADA",150,IF(D15="RECEPÇÃO",300,IF(D15="SALA DE REUNIÃO",500,IF(D15="ESTACIONAMENTO",75,IF(D15="CONSULTÓRIO",500,IF(D15="SALA DE ESPERA",200,IF(D15="SALA COM MULTIUSO",300)))))))))))))</f>
        <v>200</v>
      </c>
      <c r="J15" s="2">
        <f>(Tabela1[[#This Row],[ÁREA]]*I15)/(K15*H15)</f>
        <v>1974.0259740259739</v>
      </c>
      <c r="K15" s="2">
        <v>0.55000000000000004</v>
      </c>
      <c r="L15" s="2">
        <v>2</v>
      </c>
      <c r="M15" s="2">
        <v>900</v>
      </c>
      <c r="N15" s="2">
        <f>Tabela1[[#This Row],[FLUXO POR LÂMPADAS]]*Tabela1[[#This Row],[LÂMPADAS POR LUMINÁRIA]]</f>
        <v>1800</v>
      </c>
      <c r="O15" s="2">
        <f t="shared" si="16"/>
        <v>1.0966810966810967</v>
      </c>
      <c r="P15" s="2">
        <v>1</v>
      </c>
      <c r="Q15" s="2">
        <f t="shared" si="17"/>
        <v>2</v>
      </c>
      <c r="R15" s="2">
        <v>18</v>
      </c>
      <c r="S15" s="2" t="s">
        <v>26</v>
      </c>
      <c r="T15" s="2">
        <v>4000</v>
      </c>
      <c r="U15" s="2">
        <f t="shared" si="4"/>
        <v>18</v>
      </c>
      <c r="W15" s="2" t="str">
        <f t="shared" si="15"/>
        <v>B OU +</v>
      </c>
    </row>
    <row r="16" spans="1:24">
      <c r="A16" s="2" t="s">
        <v>23</v>
      </c>
      <c r="B16" t="s">
        <v>44</v>
      </c>
      <c r="C16" s="2">
        <v>16</v>
      </c>
      <c r="D16" t="s">
        <v>25</v>
      </c>
      <c r="E16" s="2">
        <v>2.56</v>
      </c>
      <c r="F16" s="2">
        <f t="shared" si="0"/>
        <v>1.61</v>
      </c>
      <c r="G16" s="6">
        <v>732</v>
      </c>
      <c r="H16" s="6">
        <v>0.7</v>
      </c>
      <c r="I16">
        <f>IF(D16="ARQUIVO",200,IF(D16="BANHEIRO",200,IF(D16="CIRCULAÇÃO",100,IF(D16="CANTINA",200,IF(D16="DEPOSITO",100,IF(D16="ESCRITóRIO",500,IF(D16="ESCADA",150,IF(D16="RECEPÇÃO",300,IF(D16="SALA DE REUNIÃO",500,IF(D16="ESTACIONAMENTO",75,IF(D16="CONSULTÓRIO",500,IF(D16="SALA DE ESPERA",200,IF(D16="SALA COM MULTIUSO",300)))))))))))))</f>
        <v>500</v>
      </c>
      <c r="J16" s="2">
        <f>(Tabela1[[#This Row],[ÁREA]]*I16)/(K16*H16)</f>
        <v>20779.220779220777</v>
      </c>
      <c r="K16" s="2">
        <v>0.55000000000000004</v>
      </c>
      <c r="L16" s="2">
        <v>2</v>
      </c>
      <c r="M16" s="2">
        <v>900</v>
      </c>
      <c r="N16" s="2">
        <f>Tabela1[[#This Row],[FLUXO POR LÂMPADAS]]*Tabela1[[#This Row],[LÂMPADAS POR LUMINÁRIA]]</f>
        <v>1800</v>
      </c>
      <c r="O16" s="2">
        <f t="shared" ref="O16:O17" si="18">J16/N16</f>
        <v>11.544011544011543</v>
      </c>
      <c r="P16" s="2">
        <v>12</v>
      </c>
      <c r="Q16" s="2">
        <f t="shared" ref="Q16:Q17" si="19">P16*L16</f>
        <v>24</v>
      </c>
      <c r="R16" s="2">
        <v>18</v>
      </c>
      <c r="S16" s="2" t="s">
        <v>26</v>
      </c>
      <c r="T16" s="2">
        <v>4000</v>
      </c>
      <c r="U16" s="2">
        <f t="shared" si="4"/>
        <v>216</v>
      </c>
      <c r="W16" s="2" t="str">
        <f t="shared" si="15"/>
        <v>B OU +</v>
      </c>
    </row>
    <row r="17" spans="1:23">
      <c r="A17" s="2" t="s">
        <v>23</v>
      </c>
      <c r="B17" t="s">
        <v>45</v>
      </c>
      <c r="C17" s="2">
        <v>3.84</v>
      </c>
      <c r="D17" t="s">
        <v>31</v>
      </c>
      <c r="E17" s="2">
        <v>2.56</v>
      </c>
      <c r="F17" s="2">
        <f t="shared" si="0"/>
        <v>1.61</v>
      </c>
      <c r="G17" s="6">
        <v>732</v>
      </c>
      <c r="H17" s="6">
        <v>0.7</v>
      </c>
      <c r="I17">
        <f>IF(D17="ARQUIVO",200,IF(D17="BANHEIRO",200,IF(D17="CIRCULAÇÃO",100,IF(D17="CANTINA",200,IF(D17="DEPOSITO",100,IF(D17="ESCRITóRIO",500,IF(D17="ESCADA",150,IF(D17="RECEPÇÃO",300,IF(D17="SALA DE REUNIÃO",500,IF(D17="ESTACIONAMENTO",75,IF(D17="CONSULTÓRIO",500,IF(D17="SALA DE ESPERA",200,IF(D17="SALA COM MULTIUSO",300)))))))))))))</f>
        <v>200</v>
      </c>
      <c r="J17" s="2">
        <f>(Tabela1[[#This Row],[ÁREA]]*I17)/(K17*H17)</f>
        <v>1994.8051948051948</v>
      </c>
      <c r="K17" s="2">
        <v>0.55000000000000004</v>
      </c>
      <c r="L17" s="2">
        <v>2</v>
      </c>
      <c r="M17" s="2">
        <v>900</v>
      </c>
      <c r="N17" s="2">
        <f>Tabela1[[#This Row],[FLUXO POR LÂMPADAS]]*Tabela1[[#This Row],[LÂMPADAS POR LUMINÁRIA]]</f>
        <v>1800</v>
      </c>
      <c r="O17" s="2">
        <f t="shared" si="18"/>
        <v>1.1082251082251082</v>
      </c>
      <c r="P17" s="2">
        <v>1</v>
      </c>
      <c r="Q17" s="2">
        <f t="shared" si="19"/>
        <v>2</v>
      </c>
      <c r="R17" s="2">
        <v>18</v>
      </c>
      <c r="S17" s="2" t="s">
        <v>26</v>
      </c>
      <c r="T17" s="2">
        <v>4000</v>
      </c>
      <c r="U17" s="2">
        <f t="shared" si="4"/>
        <v>18</v>
      </c>
      <c r="W17" s="2" t="str">
        <f t="shared" si="15"/>
        <v>B OU +</v>
      </c>
    </row>
    <row r="18" spans="1:23">
      <c r="A18" s="2" t="s">
        <v>23</v>
      </c>
      <c r="B18" t="s">
        <v>46</v>
      </c>
      <c r="C18" s="2">
        <v>27.23</v>
      </c>
      <c r="D18" t="s">
        <v>25</v>
      </c>
      <c r="E18" s="2">
        <v>2.56</v>
      </c>
      <c r="F18" s="2">
        <f t="shared" si="0"/>
        <v>1.61</v>
      </c>
      <c r="G18" s="6">
        <v>732</v>
      </c>
      <c r="H18" s="6">
        <v>0.7</v>
      </c>
      <c r="I18">
        <f>IF(D18="ARQUIVO",200,IF(D18="BANHEIRO",200,IF(D18="CIRCULAÇÃO",100,IF(D18="CANTINA",200,IF(D18="DEPOSITO",100,IF(D18="ESCRITóRIO",500,IF(D18="ESCADA",150,IF(D18="RECEPÇÃO",300,IF(D18="SALA DE REUNIÃO",500,IF(D18="ESTACIONAMENTO",75,IF(D18="CONSULTÓRIO",500,IF(D18="SALA DE ESPERA",200,IF(D18="SALA COM MULTIUSO",300)))))))))))))</f>
        <v>500</v>
      </c>
      <c r="J18" s="2">
        <f>(Tabela1[[#This Row],[ÁREA]]*I18)/(K18*H18)</f>
        <v>35363.63636363636</v>
      </c>
      <c r="K18" s="2">
        <v>0.55000000000000004</v>
      </c>
      <c r="L18" s="2">
        <v>2</v>
      </c>
      <c r="M18" s="2">
        <v>900</v>
      </c>
      <c r="N18" s="2">
        <f>Tabela1[[#This Row],[FLUXO POR LÂMPADAS]]*Tabela1[[#This Row],[LÂMPADAS POR LUMINÁRIA]]</f>
        <v>1800</v>
      </c>
      <c r="O18" s="2">
        <f t="shared" ref="O18:O20" si="20">J18/N18</f>
        <v>19.646464646464644</v>
      </c>
      <c r="P18" s="2">
        <v>20</v>
      </c>
      <c r="Q18" s="2">
        <f t="shared" ref="Q18:Q20" si="21">P18*L18</f>
        <v>40</v>
      </c>
      <c r="R18" s="2">
        <v>18</v>
      </c>
      <c r="S18" s="2" t="s">
        <v>26</v>
      </c>
      <c r="T18" s="2">
        <v>4000</v>
      </c>
      <c r="U18" s="2">
        <f t="shared" si="4"/>
        <v>360</v>
      </c>
      <c r="W18" s="2" t="str">
        <f t="shared" si="15"/>
        <v>B OU +</v>
      </c>
    </row>
    <row r="19" spans="1:23">
      <c r="A19" s="2" t="s">
        <v>23</v>
      </c>
      <c r="B19" t="s">
        <v>47</v>
      </c>
      <c r="C19" s="2">
        <v>22.64</v>
      </c>
      <c r="D19" t="s">
        <v>25</v>
      </c>
      <c r="E19" s="2">
        <v>2.56</v>
      </c>
      <c r="F19" s="2">
        <f t="shared" si="0"/>
        <v>1.61</v>
      </c>
      <c r="G19" s="6">
        <v>732</v>
      </c>
      <c r="H19" s="6">
        <v>0.7</v>
      </c>
      <c r="I19">
        <f>IF(D19="ARQUIVO",200,IF(D19="BANHEIRO",200,IF(D19="CIRCULAÇÃO",100,IF(D19="CANTINA",200,IF(D19="DEPOSITO",100,IF(D19="ESCRITóRIO",500,IF(D19="ESCADA",150,IF(D19="RECEPÇÃO",300,IF(D19="SALA DE REUNIÃO",500,IF(D19="ESTACIONAMENTO",75,IF(D19="CONSULTÓRIO",500,IF(D19="SALA DE ESPERA",200,IF(D19="SALA COM MULTIUSO",300)))))))))))))</f>
        <v>500</v>
      </c>
      <c r="J19" s="2">
        <f>(Tabela1[[#This Row],[ÁREA]]*I19)/(K19*H19)</f>
        <v>29402.597402597403</v>
      </c>
      <c r="K19" s="2">
        <v>0.55000000000000004</v>
      </c>
      <c r="L19" s="2">
        <v>2</v>
      </c>
      <c r="M19" s="2">
        <v>900</v>
      </c>
      <c r="N19" s="2">
        <f>Tabela1[[#This Row],[FLUXO POR LÂMPADAS]]*Tabela1[[#This Row],[LÂMPADAS POR LUMINÁRIA]]</f>
        <v>1800</v>
      </c>
      <c r="O19" s="2">
        <f t="shared" si="20"/>
        <v>16.334776334776336</v>
      </c>
      <c r="P19" s="2">
        <v>16</v>
      </c>
      <c r="Q19" s="2">
        <f t="shared" si="21"/>
        <v>32</v>
      </c>
      <c r="R19" s="2">
        <v>18</v>
      </c>
      <c r="S19" s="2" t="s">
        <v>26</v>
      </c>
      <c r="T19" s="2">
        <v>4000</v>
      </c>
      <c r="U19" s="2">
        <f t="shared" si="4"/>
        <v>288</v>
      </c>
      <c r="W19" s="2" t="str">
        <f t="shared" si="15"/>
        <v>B OU +</v>
      </c>
    </row>
    <row r="20" spans="1:23">
      <c r="A20" s="2" t="s">
        <v>23</v>
      </c>
      <c r="B20" t="s">
        <v>48</v>
      </c>
      <c r="C20" s="2">
        <v>57.7</v>
      </c>
      <c r="D20" t="s">
        <v>49</v>
      </c>
      <c r="E20" s="2">
        <v>2.56</v>
      </c>
      <c r="F20" s="2">
        <f t="shared" si="0"/>
        <v>1.61</v>
      </c>
      <c r="G20" s="6">
        <v>732</v>
      </c>
      <c r="H20" s="6">
        <v>0.7</v>
      </c>
      <c r="I20">
        <v>100</v>
      </c>
      <c r="J20" s="2">
        <f>(Tabela1[[#This Row],[ÁREA]]*I20)/(K20*H20)</f>
        <v>14987.012987012986</v>
      </c>
      <c r="K20" s="2">
        <v>0.55000000000000004</v>
      </c>
      <c r="L20" s="2">
        <v>2</v>
      </c>
      <c r="M20" s="2">
        <v>900</v>
      </c>
      <c r="N20" s="2">
        <f>Tabela1[[#This Row],[FLUXO POR LÂMPADAS]]*Tabela1[[#This Row],[LÂMPADAS POR LUMINÁRIA]]</f>
        <v>1800</v>
      </c>
      <c r="O20" s="2">
        <f t="shared" si="20"/>
        <v>8.3261183261183263</v>
      </c>
      <c r="P20" s="2">
        <v>8</v>
      </c>
      <c r="Q20" s="2">
        <f t="shared" si="21"/>
        <v>16</v>
      </c>
      <c r="R20" s="2">
        <v>18</v>
      </c>
      <c r="S20" s="2" t="s">
        <v>26</v>
      </c>
      <c r="T20" s="2">
        <v>4000</v>
      </c>
      <c r="U20" s="2">
        <f t="shared" si="4"/>
        <v>144</v>
      </c>
      <c r="W20" s="2" t="str">
        <f t="shared" si="15"/>
        <v>B OU +</v>
      </c>
    </row>
    <row r="21" spans="1:23">
      <c r="A21" s="2" t="s">
        <v>23</v>
      </c>
      <c r="B21" t="s">
        <v>50</v>
      </c>
      <c r="C21" s="2">
        <v>16.18</v>
      </c>
      <c r="D21" t="s">
        <v>25</v>
      </c>
      <c r="E21" s="2">
        <v>2.56</v>
      </c>
      <c r="F21" s="2">
        <f t="shared" si="0"/>
        <v>1.61</v>
      </c>
      <c r="G21" s="6">
        <v>732</v>
      </c>
      <c r="H21" s="6">
        <v>0.7</v>
      </c>
      <c r="I21">
        <f>IF(D21="ARQUIVO",200,IF(D21="BANHEIRO",200,IF(D21="CIRCULAÇÃO",100,IF(D21="CANTINA",200,IF(D21="DEPOSITO",100,IF(D21="ESCRITóRIO",500,IF(D21="ESCADA",150,IF(D21="RECEPÇÃO",300,IF(D21="SALA DE REUNIÃO",500,IF(D21="ESTACIONAMENTO",75,IF(D21="CONSULTÓRIO",500,IF(D21="SALA DE ESPERA",200,IF(D21="SALA COM MULTIUSO",300)))))))))))))</f>
        <v>500</v>
      </c>
      <c r="J21" s="2">
        <f>(Tabela1[[#This Row],[ÁREA]]*I21)/(K21*H21)</f>
        <v>21012.987012987014</v>
      </c>
      <c r="K21" s="2">
        <v>0.55000000000000004</v>
      </c>
      <c r="L21" s="2">
        <v>2</v>
      </c>
      <c r="M21" s="2">
        <v>900</v>
      </c>
      <c r="N21" s="2">
        <f>Tabela1[[#This Row],[FLUXO POR LÂMPADAS]]*Tabela1[[#This Row],[LÂMPADAS POR LUMINÁRIA]]</f>
        <v>1800</v>
      </c>
      <c r="O21" s="2">
        <f t="shared" ref="O21:O24" si="22">J21/N21</f>
        <v>11.673881673881674</v>
      </c>
      <c r="P21" s="2">
        <v>12</v>
      </c>
      <c r="Q21" s="2">
        <f t="shared" ref="Q21:Q24" si="23">P21*L21</f>
        <v>24</v>
      </c>
      <c r="R21" s="2">
        <v>18</v>
      </c>
      <c r="S21" s="2" t="s">
        <v>26</v>
      </c>
      <c r="T21" s="2">
        <v>4000</v>
      </c>
      <c r="U21" s="2">
        <f t="shared" si="4"/>
        <v>216</v>
      </c>
      <c r="W21" s="2" t="str">
        <f t="shared" si="15"/>
        <v>B OU +</v>
      </c>
    </row>
    <row r="22" spans="1:23">
      <c r="A22" s="2" t="s">
        <v>23</v>
      </c>
      <c r="B22" t="s">
        <v>51</v>
      </c>
      <c r="C22" s="2">
        <v>23.63</v>
      </c>
      <c r="D22" t="s">
        <v>25</v>
      </c>
      <c r="E22" s="2">
        <v>2.56</v>
      </c>
      <c r="F22" s="2">
        <f t="shared" si="0"/>
        <v>1.61</v>
      </c>
      <c r="G22" s="6">
        <v>732</v>
      </c>
      <c r="H22" s="6">
        <v>0.7</v>
      </c>
      <c r="I22">
        <f>IF(D22="ARQUIVO",200,IF(D22="BANHEIRO",200,IF(D22="CIRCULAÇÃO",100,IF(D22="CANTINA",200,IF(D22="DEPOSITO",100,IF(D22="ESCRITóRIO",500,IF(D22="ESCADA",150,IF(D22="RECEPÇÃO",300,IF(D22="SALA DE REUNIÃO",500,IF(D22="ESTACIONAMENTO",75,IF(D22="CONSULTÓRIO",500,IF(D22="SALA DE ESPERA",200,IF(D22="SALA COM MULTIUSO",300)))))))))))))</f>
        <v>500</v>
      </c>
      <c r="J22" s="2">
        <f>(Tabela1[[#This Row],[ÁREA]]*I22)/(K22*H22)</f>
        <v>30688.311688311689</v>
      </c>
      <c r="K22" s="2">
        <v>0.55000000000000004</v>
      </c>
      <c r="L22" s="2">
        <v>2</v>
      </c>
      <c r="M22" s="2">
        <v>900</v>
      </c>
      <c r="N22" s="2">
        <f>Tabela1[[#This Row],[FLUXO POR LÂMPADAS]]*Tabela1[[#This Row],[LÂMPADAS POR LUMINÁRIA]]</f>
        <v>1800</v>
      </c>
      <c r="O22" s="2">
        <f t="shared" si="22"/>
        <v>17.049062049062048</v>
      </c>
      <c r="P22" s="2">
        <v>18</v>
      </c>
      <c r="Q22" s="2">
        <f t="shared" si="23"/>
        <v>36</v>
      </c>
      <c r="R22" s="2">
        <v>18</v>
      </c>
      <c r="S22" s="2" t="s">
        <v>26</v>
      </c>
      <c r="T22" s="2">
        <v>4000</v>
      </c>
      <c r="U22" s="2">
        <f t="shared" si="4"/>
        <v>324</v>
      </c>
      <c r="W22" s="2" t="str">
        <f t="shared" si="15"/>
        <v>B OU +</v>
      </c>
    </row>
    <row r="23" spans="1:23">
      <c r="A23" s="2" t="s">
        <v>23</v>
      </c>
      <c r="B23" t="s">
        <v>52</v>
      </c>
      <c r="C23" s="2">
        <v>20.94</v>
      </c>
      <c r="D23" t="s">
        <v>25</v>
      </c>
      <c r="E23" s="2">
        <v>2.56</v>
      </c>
      <c r="F23" s="2">
        <f t="shared" si="0"/>
        <v>1.61</v>
      </c>
      <c r="G23" s="6">
        <v>732</v>
      </c>
      <c r="H23" s="6">
        <v>0.7</v>
      </c>
      <c r="I23">
        <f>IF(D23="ARQUIVO",200,IF(D23="BANHEIRO",200,IF(D23="CIRCULAÇÃO",100,IF(D23="CANTINA",200,IF(D23="DEPOSITO",100,IF(D23="ESCRITóRIO",500,IF(D23="ESCADA",150,IF(D23="RECEPÇÃO",300,IF(D23="SALA DE REUNIÃO",500,IF(D23="ESTACIONAMENTO",75,IF(D23="CONSULTÓRIO",500,IF(D23="SALA DE ESPERA",200,IF(D23="SALA COM MULTIUSO",300)))))))))))))</f>
        <v>500</v>
      </c>
      <c r="J23" s="2">
        <f>(Tabela1[[#This Row],[ÁREA]]*I23)/(K23*H23)</f>
        <v>27194.805194805194</v>
      </c>
      <c r="K23" s="2">
        <v>0.55000000000000004</v>
      </c>
      <c r="L23" s="2">
        <v>2</v>
      </c>
      <c r="M23" s="2">
        <v>900</v>
      </c>
      <c r="N23" s="2">
        <f>Tabela1[[#This Row],[FLUXO POR LÂMPADAS]]*Tabela1[[#This Row],[LÂMPADAS POR LUMINÁRIA]]</f>
        <v>1800</v>
      </c>
      <c r="O23" s="2">
        <f t="shared" si="22"/>
        <v>15.108225108225108</v>
      </c>
      <c r="P23" s="2">
        <v>16</v>
      </c>
      <c r="Q23" s="2">
        <f t="shared" si="23"/>
        <v>32</v>
      </c>
      <c r="R23" s="2">
        <v>18</v>
      </c>
      <c r="S23" s="2" t="s">
        <v>26</v>
      </c>
      <c r="T23" s="2">
        <v>4000</v>
      </c>
      <c r="U23" s="2">
        <f t="shared" si="4"/>
        <v>288</v>
      </c>
      <c r="W23" s="2" t="str">
        <f t="shared" si="15"/>
        <v>B OU +</v>
      </c>
    </row>
    <row r="24" spans="1:23">
      <c r="A24" s="2" t="s">
        <v>23</v>
      </c>
      <c r="B24" t="s">
        <v>53</v>
      </c>
      <c r="C24" s="2">
        <v>62.3</v>
      </c>
      <c r="D24" t="s">
        <v>25</v>
      </c>
      <c r="E24" s="2">
        <v>2.56</v>
      </c>
      <c r="F24" s="2">
        <f t="shared" si="0"/>
        <v>1.61</v>
      </c>
      <c r="G24" s="6">
        <v>732</v>
      </c>
      <c r="H24" s="6">
        <v>0.7</v>
      </c>
      <c r="I24">
        <f>IF(D24="ARQUIVO",200,IF(D24="BANHEIRO",200,IF(D24="CIRCULAÇÃO",100,IF(D24="CANTINA",200,IF(D24="DEPOSITO",100,IF(D24="ESCRITóRIO",500,IF(D24="ESCADA",150,IF(D24="RECEPÇÃO",300,IF(D24="SALA DE REUNIÃO",500,IF(D24="ESTACIONAMENTO",75,IF(D24="CONSULTÓRIO",500,IF(D24="SALA DE ESPERA",200,IF(D24="SALA COM MULTIUSO",300)))))))))))))</f>
        <v>500</v>
      </c>
      <c r="J24" s="2">
        <f>(Tabela1[[#This Row],[ÁREA]]*I24)/(K24*H24)</f>
        <v>80909.090909090912</v>
      </c>
      <c r="K24" s="2">
        <v>0.55000000000000004</v>
      </c>
      <c r="L24" s="2">
        <v>2</v>
      </c>
      <c r="M24" s="2">
        <v>900</v>
      </c>
      <c r="N24" s="2">
        <f>Tabela1[[#This Row],[FLUXO POR LÂMPADAS]]*Tabela1[[#This Row],[LÂMPADAS POR LUMINÁRIA]]</f>
        <v>1800</v>
      </c>
      <c r="O24" s="2">
        <f t="shared" si="22"/>
        <v>44.949494949494948</v>
      </c>
      <c r="P24" s="2">
        <v>44</v>
      </c>
      <c r="Q24" s="2">
        <f t="shared" si="23"/>
        <v>88</v>
      </c>
      <c r="R24" s="2">
        <v>18</v>
      </c>
      <c r="S24" s="2" t="s">
        <v>26</v>
      </c>
      <c r="T24" s="2">
        <v>4000</v>
      </c>
      <c r="U24" s="2">
        <f t="shared" si="4"/>
        <v>792</v>
      </c>
      <c r="W24" s="2" t="str">
        <f t="shared" si="15"/>
        <v>B OU +</v>
      </c>
    </row>
    <row r="25" spans="1:23">
      <c r="A25" s="2" t="s">
        <v>23</v>
      </c>
      <c r="B25" t="s">
        <v>54</v>
      </c>
      <c r="C25" s="2">
        <v>231.53</v>
      </c>
      <c r="D25" t="s">
        <v>55</v>
      </c>
      <c r="E25" s="2">
        <v>2.56</v>
      </c>
      <c r="F25" s="2">
        <f t="shared" si="0"/>
        <v>1.61</v>
      </c>
      <c r="G25" s="6">
        <v>732</v>
      </c>
      <c r="H25" s="6">
        <v>0.7</v>
      </c>
      <c r="I25">
        <v>500</v>
      </c>
      <c r="J25" s="2">
        <f>(Tabela1[[#This Row],[ÁREA]]*I25)/(K25*H25)</f>
        <v>300688.31168831169</v>
      </c>
      <c r="K25" s="2">
        <v>0.55000000000000004</v>
      </c>
      <c r="L25" s="2">
        <v>2</v>
      </c>
      <c r="M25" s="2">
        <v>1850</v>
      </c>
      <c r="N25" s="2">
        <f>Tabela1[[#This Row],[FLUXO POR LÂMPADAS]]*Tabela1[[#This Row],[LÂMPADAS POR LUMINÁRIA]]</f>
        <v>3700</v>
      </c>
      <c r="O25" s="2">
        <f>J25/N25</f>
        <v>81.267111267111261</v>
      </c>
      <c r="P25" s="2">
        <v>82</v>
      </c>
      <c r="Q25" s="2">
        <f>P25*L25</f>
        <v>164</v>
      </c>
      <c r="R25" s="2">
        <v>36</v>
      </c>
      <c r="S25" s="2" t="s">
        <v>39</v>
      </c>
      <c r="T25" s="2">
        <v>4000</v>
      </c>
      <c r="U25" s="2">
        <f t="shared" si="4"/>
        <v>2952</v>
      </c>
      <c r="W25" s="2" t="str">
        <f t="shared" si="15"/>
        <v>B OU +</v>
      </c>
    </row>
    <row r="26" spans="1:23">
      <c r="A26" s="2" t="s">
        <v>23</v>
      </c>
      <c r="B26" t="s">
        <v>56</v>
      </c>
      <c r="C26" s="2">
        <v>55.06</v>
      </c>
      <c r="D26" t="s">
        <v>36</v>
      </c>
      <c r="E26" s="2">
        <v>2.56</v>
      </c>
      <c r="F26" s="2">
        <f t="shared" si="0"/>
        <v>1.61</v>
      </c>
      <c r="G26" s="6">
        <v>732</v>
      </c>
      <c r="H26" s="6">
        <v>0.7</v>
      </c>
      <c r="I26">
        <f>IF(D26="ARQUIVO",200,IF(D26="BANHEIRO",200,IF(D26="CIRCULAÇÃO",100,IF(D26="CANTINA",200,IF(D26="DEPOSITO",100,IF(D26="ESCRITóRIO",500,IF(D26="ESCADA",150,IF(D26="RECEPÇÃO",300,IF(D26="SALA DE REUNIÃO",500,IF(D26="ESTACIONAMENTO",75,IF(D26="CONSULTÓRIO",500,IF(D26="SALA DE ESPERA",200,IF(D26="SALA COM MULTIUSO",300)))))))))))))</f>
        <v>100</v>
      </c>
      <c r="J26" s="2">
        <f>(Tabela1[[#This Row],[ÁREA]]*I26)/(K26*H26)</f>
        <v>14301.298701298701</v>
      </c>
      <c r="K26" s="2">
        <v>0.55000000000000004</v>
      </c>
      <c r="L26" s="2">
        <v>2</v>
      </c>
      <c r="M26" s="2">
        <v>900</v>
      </c>
      <c r="N26" s="2">
        <f>Tabela1[[#This Row],[FLUXO POR LÂMPADAS]]*Tabela1[[#This Row],[LÂMPADAS POR LUMINÁRIA]]</f>
        <v>1800</v>
      </c>
      <c r="O26" s="2">
        <f t="shared" ref="O26:O27" si="24">J26/N26</f>
        <v>7.9451659451659449</v>
      </c>
      <c r="P26" s="2">
        <v>8</v>
      </c>
      <c r="Q26" s="2">
        <f t="shared" ref="Q26:Q27" si="25">P26*L26</f>
        <v>16</v>
      </c>
      <c r="R26" s="2">
        <v>18</v>
      </c>
      <c r="S26" s="2" t="s">
        <v>26</v>
      </c>
      <c r="T26" s="2">
        <v>4000</v>
      </c>
      <c r="U26" s="2">
        <f t="shared" si="4"/>
        <v>144</v>
      </c>
      <c r="W26" s="2" t="str">
        <f t="shared" si="15"/>
        <v>B OU +</v>
      </c>
    </row>
    <row r="27" spans="1:23">
      <c r="A27" s="2" t="s">
        <v>23</v>
      </c>
      <c r="B27" t="s">
        <v>57</v>
      </c>
      <c r="C27" s="2">
        <v>88.16</v>
      </c>
      <c r="D27" t="s">
        <v>36</v>
      </c>
      <c r="E27" s="2">
        <v>2.56</v>
      </c>
      <c r="F27" s="2">
        <f t="shared" si="0"/>
        <v>1.61</v>
      </c>
      <c r="G27" s="6">
        <v>732</v>
      </c>
      <c r="H27" s="6">
        <v>0.7</v>
      </c>
      <c r="I27">
        <f>IF(D27="ARQUIVO",200,IF(D27="BANHEIRO",200,IF(D27="CIRCULAÇÃO",100,IF(D27="CANTINA",200,IF(D27="DEPOSITO",100,IF(D27="ESCRITóRIO",500,IF(D27="ESCADA",150,IF(D27="RECEPÇÃO",300,IF(D27="SALA DE REUNIÃO",500,IF(D27="ESTACIONAMENTO",75,IF(D27="CONSULTÓRIO",500,IF(D27="SALA DE ESPERA",200,IF(D27="SALA COM MULTIUSO",300)))))))))))))</f>
        <v>100</v>
      </c>
      <c r="J27" s="2">
        <f>(Tabela1[[#This Row],[ÁREA]]*I27)/(K27*H27)</f>
        <v>22898.701298701297</v>
      </c>
      <c r="K27" s="2">
        <v>0.55000000000000004</v>
      </c>
      <c r="L27" s="2">
        <v>2</v>
      </c>
      <c r="M27" s="2">
        <v>900</v>
      </c>
      <c r="N27" s="2">
        <f>Tabela1[[#This Row],[FLUXO POR LÂMPADAS]]*Tabela1[[#This Row],[LÂMPADAS POR LUMINÁRIA]]</f>
        <v>1800</v>
      </c>
      <c r="O27" s="2">
        <f t="shared" si="24"/>
        <v>12.721500721500721</v>
      </c>
      <c r="P27" s="2">
        <v>12</v>
      </c>
      <c r="Q27" s="2">
        <f t="shared" si="25"/>
        <v>24</v>
      </c>
      <c r="R27" s="2">
        <v>18</v>
      </c>
      <c r="S27" s="2" t="s">
        <v>26</v>
      </c>
      <c r="T27" s="2">
        <v>4000</v>
      </c>
      <c r="U27" s="2">
        <f t="shared" si="4"/>
        <v>216</v>
      </c>
      <c r="W27" s="2" t="str">
        <f t="shared" si="15"/>
        <v>B OU +</v>
      </c>
    </row>
    <row r="28" spans="1:23">
      <c r="A28" s="2" t="s">
        <v>58</v>
      </c>
      <c r="B28" t="s">
        <v>59</v>
      </c>
      <c r="C28">
        <v>68.156000000000006</v>
      </c>
      <c r="D28" t="s">
        <v>25</v>
      </c>
      <c r="E28">
        <v>2.78</v>
      </c>
      <c r="F28" s="2">
        <f t="shared" ref="F28:F54" si="26">E28-0.95</f>
        <v>1.8299999999999998</v>
      </c>
      <c r="G28" s="6">
        <v>732</v>
      </c>
      <c r="H28" s="6">
        <v>0.7</v>
      </c>
      <c r="I28">
        <f t="shared" ref="I28:I54" si="27">IF(D28="ARQUIVO",200,IF(D28="BANHEIRO",200,IF(D28="CIRCULAÇÃO",100,IF(D28="CANTINA",200,IF(D28="DEPOSITO",100,IF(D28="ESCRITóRIO",500,IF(D28="ESCADA",150,IF(D28="RECEPÇÃO",300,IF(D28="SALA DE REUNIÃO",500,IF(D28="ESTACIONAMENTO",75,IF(D28="CONSULTÓRIO",500,IF(D28="SALA DE ESPERA",200,IF(D28="SALA COM MULTIUSO",300)))))))))))))</f>
        <v>500</v>
      </c>
      <c r="J28" s="2">
        <f>(Tabela1[[#This Row],[ÁREA]]*I28)/(K28*H28)</f>
        <v>88514.28571428571</v>
      </c>
      <c r="K28" s="2">
        <v>0.55000000000000004</v>
      </c>
      <c r="L28" s="2">
        <v>2</v>
      </c>
      <c r="M28" s="2">
        <v>900</v>
      </c>
      <c r="N28" s="2">
        <f>Tabela1[[#This Row],[FLUXO POR LÂMPADAS]]*Tabela1[[#This Row],[LÂMPADAS POR LUMINÁRIA]]</f>
        <v>1800</v>
      </c>
      <c r="O28" s="2">
        <f t="shared" ref="O28:O54" si="28">J28/N28</f>
        <v>49.17460317460317</v>
      </c>
      <c r="P28" s="2">
        <v>50</v>
      </c>
      <c r="Q28" s="2">
        <f t="shared" ref="Q28:Q54" si="29">P28*L28</f>
        <v>100</v>
      </c>
      <c r="U28" s="2">
        <f t="shared" si="4"/>
        <v>0</v>
      </c>
      <c r="W28" s="2" t="str">
        <f t="shared" ref="W28:W54" si="30">IF(U28&lt;V28,"A","B OU +")</f>
        <v>B OU +</v>
      </c>
    </row>
    <row r="29" spans="1:23">
      <c r="A29" s="2" t="s">
        <v>58</v>
      </c>
      <c r="B29" t="s">
        <v>60</v>
      </c>
      <c r="C29">
        <v>3.84</v>
      </c>
      <c r="D29" t="s">
        <v>31</v>
      </c>
      <c r="E29">
        <v>2.83</v>
      </c>
      <c r="F29" s="2">
        <f t="shared" si="26"/>
        <v>1.8800000000000001</v>
      </c>
      <c r="G29" s="6">
        <v>732</v>
      </c>
      <c r="H29" s="6">
        <v>0.7</v>
      </c>
      <c r="I29">
        <f t="shared" si="27"/>
        <v>200</v>
      </c>
      <c r="J29" s="2">
        <f>(Tabela1[[#This Row],[ÁREA]]*I29)/(K29*H29)</f>
        <v>1994.8051948051948</v>
      </c>
      <c r="K29" s="2">
        <v>0.55000000000000004</v>
      </c>
      <c r="L29" s="2">
        <v>2</v>
      </c>
      <c r="M29" s="2">
        <v>900</v>
      </c>
      <c r="N29" s="2">
        <f>Tabela1[[#This Row],[FLUXO POR LÂMPADAS]]*Tabela1[[#This Row],[LÂMPADAS POR LUMINÁRIA]]</f>
        <v>1800</v>
      </c>
      <c r="O29" s="2">
        <f t="shared" si="28"/>
        <v>1.1082251082251082</v>
      </c>
      <c r="P29" s="2">
        <v>2</v>
      </c>
      <c r="Q29" s="2">
        <f t="shared" si="29"/>
        <v>4</v>
      </c>
      <c r="U29" s="2">
        <f t="shared" si="4"/>
        <v>0</v>
      </c>
      <c r="W29" s="2" t="str">
        <f t="shared" si="30"/>
        <v>B OU +</v>
      </c>
    </row>
    <row r="30" spans="1:23">
      <c r="A30" s="2" t="s">
        <v>58</v>
      </c>
      <c r="B30" t="s">
        <v>61</v>
      </c>
      <c r="C30">
        <v>27.68</v>
      </c>
      <c r="D30" t="s">
        <v>25</v>
      </c>
      <c r="E30">
        <v>2.78</v>
      </c>
      <c r="F30" s="2">
        <f t="shared" si="26"/>
        <v>1.8299999999999998</v>
      </c>
      <c r="G30" s="6">
        <v>732</v>
      </c>
      <c r="H30" s="6">
        <v>0.7</v>
      </c>
      <c r="I30">
        <f t="shared" si="27"/>
        <v>500</v>
      </c>
      <c r="J30" s="2">
        <f>(Tabela1[[#This Row],[ÁREA]]*I30)/(K30*H30)</f>
        <v>35948.051948051951</v>
      </c>
      <c r="K30" s="2">
        <v>0.55000000000000004</v>
      </c>
      <c r="L30" s="2">
        <v>2</v>
      </c>
      <c r="M30" s="2">
        <v>900</v>
      </c>
      <c r="N30" s="2">
        <f>Tabela1[[#This Row],[FLUXO POR LÂMPADAS]]*Tabela1[[#This Row],[LÂMPADAS POR LUMINÁRIA]]</f>
        <v>1800</v>
      </c>
      <c r="O30" s="2">
        <f t="shared" si="28"/>
        <v>19.971139971139973</v>
      </c>
      <c r="P30" s="2">
        <v>20</v>
      </c>
      <c r="Q30" s="2">
        <f t="shared" si="29"/>
        <v>40</v>
      </c>
      <c r="U30" s="2">
        <f t="shared" si="4"/>
        <v>0</v>
      </c>
      <c r="W30" s="2" t="str">
        <f t="shared" si="30"/>
        <v>B OU +</v>
      </c>
    </row>
    <row r="31" spans="1:23">
      <c r="A31" s="2" t="s">
        <v>58</v>
      </c>
      <c r="B31" t="s">
        <v>62</v>
      </c>
      <c r="C31">
        <v>40.08</v>
      </c>
      <c r="D31" t="s">
        <v>25</v>
      </c>
      <c r="E31">
        <v>2.78</v>
      </c>
      <c r="F31" s="2">
        <f t="shared" si="26"/>
        <v>1.8299999999999998</v>
      </c>
      <c r="G31" s="6">
        <v>732</v>
      </c>
      <c r="H31" s="6">
        <v>0.7</v>
      </c>
      <c r="I31">
        <f t="shared" si="27"/>
        <v>500</v>
      </c>
      <c r="J31" s="2">
        <f>(Tabela1[[#This Row],[ÁREA]]*I31)/(K31*H31)</f>
        <v>52051.948051948049</v>
      </c>
      <c r="K31" s="2">
        <v>0.55000000000000004</v>
      </c>
      <c r="L31" s="2">
        <v>2</v>
      </c>
      <c r="M31" s="2">
        <v>900</v>
      </c>
      <c r="N31" s="2">
        <f>Tabela1[[#This Row],[FLUXO POR LÂMPADAS]]*Tabela1[[#This Row],[LÂMPADAS POR LUMINÁRIA]]</f>
        <v>1800</v>
      </c>
      <c r="O31" s="2">
        <f t="shared" si="28"/>
        <v>28.917748917748916</v>
      </c>
      <c r="P31" s="2">
        <v>28</v>
      </c>
      <c r="Q31" s="2">
        <f t="shared" si="29"/>
        <v>56</v>
      </c>
      <c r="U31" s="2">
        <f t="shared" si="4"/>
        <v>0</v>
      </c>
      <c r="W31" s="2" t="str">
        <f t="shared" si="30"/>
        <v>B OU +</v>
      </c>
    </row>
    <row r="32" spans="1:23">
      <c r="A32" s="2" t="s">
        <v>58</v>
      </c>
      <c r="B32" t="s">
        <v>63</v>
      </c>
      <c r="C32">
        <v>58.37</v>
      </c>
      <c r="D32" t="s">
        <v>25</v>
      </c>
      <c r="E32">
        <v>2.78</v>
      </c>
      <c r="F32" s="2">
        <f t="shared" si="26"/>
        <v>1.8299999999999998</v>
      </c>
      <c r="G32" s="6">
        <v>732</v>
      </c>
      <c r="H32" s="6">
        <v>0.7</v>
      </c>
      <c r="I32">
        <f t="shared" si="27"/>
        <v>500</v>
      </c>
      <c r="J32" s="2">
        <f>(Tabela1[[#This Row],[ÁREA]]*I32)/(K32*H32)</f>
        <v>75805.194805194798</v>
      </c>
      <c r="K32" s="2">
        <v>0.55000000000000004</v>
      </c>
      <c r="L32" s="2">
        <v>2</v>
      </c>
      <c r="M32" s="2">
        <v>900</v>
      </c>
      <c r="N32" s="2">
        <f>Tabela1[[#This Row],[FLUXO POR LÂMPADAS]]*Tabela1[[#This Row],[LÂMPADAS POR LUMINÁRIA]]</f>
        <v>1800</v>
      </c>
      <c r="O32" s="2">
        <f t="shared" si="28"/>
        <v>42.113997113997108</v>
      </c>
      <c r="P32" s="2">
        <v>42</v>
      </c>
      <c r="Q32" s="2">
        <f t="shared" si="29"/>
        <v>84</v>
      </c>
      <c r="U32" s="2">
        <f t="shared" si="4"/>
        <v>0</v>
      </c>
      <c r="W32" s="2" t="str">
        <f t="shared" si="30"/>
        <v>B OU +</v>
      </c>
    </row>
    <row r="33" spans="1:23">
      <c r="A33" s="2" t="s">
        <v>58</v>
      </c>
      <c r="B33" t="s">
        <v>64</v>
      </c>
      <c r="C33">
        <v>22.3</v>
      </c>
      <c r="D33" t="s">
        <v>25</v>
      </c>
      <c r="E33">
        <v>2.78</v>
      </c>
      <c r="F33" s="2">
        <f t="shared" si="26"/>
        <v>1.8299999999999998</v>
      </c>
      <c r="G33" s="6">
        <v>732</v>
      </c>
      <c r="H33" s="6">
        <v>0.7</v>
      </c>
      <c r="I33">
        <f t="shared" si="27"/>
        <v>500</v>
      </c>
      <c r="J33" s="2">
        <f>(Tabela1[[#This Row],[ÁREA]]*I33)/(K33*H33)</f>
        <v>28961.038961038961</v>
      </c>
      <c r="K33" s="2">
        <v>0.55000000000000004</v>
      </c>
      <c r="L33" s="2">
        <v>2</v>
      </c>
      <c r="M33" s="2">
        <v>900</v>
      </c>
      <c r="N33" s="2">
        <f>Tabela1[[#This Row],[FLUXO POR LÂMPADAS]]*Tabela1[[#This Row],[LÂMPADAS POR LUMINÁRIA]]</f>
        <v>1800</v>
      </c>
      <c r="O33" s="2">
        <f t="shared" si="28"/>
        <v>16.089466089466089</v>
      </c>
      <c r="P33" s="2">
        <v>16</v>
      </c>
      <c r="Q33" s="2">
        <f t="shared" si="29"/>
        <v>32</v>
      </c>
      <c r="U33" s="2">
        <f t="shared" si="4"/>
        <v>0</v>
      </c>
      <c r="W33" s="2" t="str">
        <f t="shared" si="30"/>
        <v>B OU +</v>
      </c>
    </row>
    <row r="34" spans="1:23">
      <c r="A34" s="2" t="s">
        <v>58</v>
      </c>
      <c r="B34" t="s">
        <v>65</v>
      </c>
      <c r="C34">
        <v>26.5</v>
      </c>
      <c r="D34" t="s">
        <v>25</v>
      </c>
      <c r="E34">
        <v>2.8</v>
      </c>
      <c r="F34" s="2">
        <f t="shared" si="26"/>
        <v>1.8499999999999999</v>
      </c>
      <c r="G34" s="6">
        <v>732</v>
      </c>
      <c r="H34" s="6">
        <v>0.7</v>
      </c>
      <c r="I34">
        <f t="shared" si="27"/>
        <v>500</v>
      </c>
      <c r="J34" s="2">
        <f>(Tabela1[[#This Row],[ÁREA]]*I34)/(K34*H34)</f>
        <v>34415.584415584417</v>
      </c>
      <c r="K34" s="2">
        <v>0.55000000000000004</v>
      </c>
      <c r="L34" s="2">
        <v>2</v>
      </c>
      <c r="M34" s="2">
        <v>900</v>
      </c>
      <c r="N34" s="2">
        <f>Tabela1[[#This Row],[FLUXO POR LÂMPADAS]]*Tabela1[[#This Row],[LÂMPADAS POR LUMINÁRIA]]</f>
        <v>1800</v>
      </c>
      <c r="O34" s="2">
        <f t="shared" si="28"/>
        <v>19.119769119769121</v>
      </c>
      <c r="P34" s="2">
        <v>20</v>
      </c>
      <c r="Q34" s="2">
        <f t="shared" si="29"/>
        <v>40</v>
      </c>
      <c r="U34" s="2">
        <f t="shared" ref="U34:U65" si="31">P34*R34</f>
        <v>0</v>
      </c>
      <c r="W34" s="2" t="str">
        <f t="shared" si="30"/>
        <v>B OU +</v>
      </c>
    </row>
    <row r="35" spans="1:23">
      <c r="A35" s="2" t="s">
        <v>58</v>
      </c>
      <c r="B35" t="s">
        <v>66</v>
      </c>
      <c r="C35">
        <v>30.18</v>
      </c>
      <c r="D35" t="s">
        <v>25</v>
      </c>
      <c r="E35">
        <v>2.8</v>
      </c>
      <c r="F35" s="2">
        <f t="shared" si="26"/>
        <v>1.8499999999999999</v>
      </c>
      <c r="G35" s="6">
        <v>732</v>
      </c>
      <c r="H35" s="6">
        <v>0.7</v>
      </c>
      <c r="I35">
        <f t="shared" si="27"/>
        <v>500</v>
      </c>
      <c r="J35" s="2">
        <f>(Tabela1[[#This Row],[ÁREA]]*I35)/(K35*H35)</f>
        <v>39194.805194805194</v>
      </c>
      <c r="K35" s="2">
        <v>0.55000000000000004</v>
      </c>
      <c r="L35" s="2">
        <v>2</v>
      </c>
      <c r="M35" s="2">
        <v>900</v>
      </c>
      <c r="N35" s="2">
        <f>Tabela1[[#This Row],[FLUXO POR LÂMPADAS]]*Tabela1[[#This Row],[LÂMPADAS POR LUMINÁRIA]]</f>
        <v>1800</v>
      </c>
      <c r="O35" s="2">
        <f t="shared" si="28"/>
        <v>21.774891774891774</v>
      </c>
      <c r="P35" s="2">
        <v>22</v>
      </c>
      <c r="Q35" s="2">
        <f t="shared" si="29"/>
        <v>44</v>
      </c>
      <c r="U35" s="2">
        <f t="shared" si="31"/>
        <v>0</v>
      </c>
      <c r="W35" s="2" t="str">
        <f t="shared" si="30"/>
        <v>B OU +</v>
      </c>
    </row>
    <row r="36" spans="1:23">
      <c r="A36" s="2" t="s">
        <v>58</v>
      </c>
      <c r="B36" t="s">
        <v>67</v>
      </c>
      <c r="C36">
        <v>3.8</v>
      </c>
      <c r="D36" t="s">
        <v>31</v>
      </c>
      <c r="E36">
        <v>2.8</v>
      </c>
      <c r="F36" s="2">
        <f t="shared" si="26"/>
        <v>1.8499999999999999</v>
      </c>
      <c r="G36" s="6">
        <v>732</v>
      </c>
      <c r="H36" s="6">
        <v>0.7</v>
      </c>
      <c r="I36">
        <f t="shared" si="27"/>
        <v>200</v>
      </c>
      <c r="J36" s="2">
        <f>(Tabela1[[#This Row],[ÁREA]]*I36)/(K36*H36)</f>
        <v>1974.0259740259739</v>
      </c>
      <c r="K36" s="2">
        <v>0.55000000000000004</v>
      </c>
      <c r="L36" s="2">
        <v>2</v>
      </c>
      <c r="M36" s="2">
        <v>900</v>
      </c>
      <c r="N36" s="2">
        <f>Tabela1[[#This Row],[FLUXO POR LÂMPADAS]]*Tabela1[[#This Row],[LÂMPADAS POR LUMINÁRIA]]</f>
        <v>1800</v>
      </c>
      <c r="O36" s="2">
        <f t="shared" si="28"/>
        <v>1.0966810966810967</v>
      </c>
      <c r="P36" s="2">
        <v>1</v>
      </c>
      <c r="Q36" s="2">
        <f t="shared" si="29"/>
        <v>2</v>
      </c>
      <c r="U36" s="2">
        <f t="shared" si="31"/>
        <v>0</v>
      </c>
      <c r="W36" s="2" t="str">
        <f t="shared" si="30"/>
        <v>B OU +</v>
      </c>
    </row>
    <row r="37" spans="1:23">
      <c r="A37" s="2" t="s">
        <v>58</v>
      </c>
      <c r="B37" t="s">
        <v>68</v>
      </c>
      <c r="C37">
        <v>47.45</v>
      </c>
      <c r="D37" t="s">
        <v>25</v>
      </c>
      <c r="E37">
        <v>2.8</v>
      </c>
      <c r="F37" s="2">
        <f t="shared" si="26"/>
        <v>1.8499999999999999</v>
      </c>
      <c r="G37" s="6">
        <v>732</v>
      </c>
      <c r="H37" s="6">
        <v>0.7</v>
      </c>
      <c r="I37">
        <f t="shared" si="27"/>
        <v>500</v>
      </c>
      <c r="J37" s="2">
        <f>(Tabela1[[#This Row],[ÁREA]]*I37)/(K37*H37)</f>
        <v>61623.376623376622</v>
      </c>
      <c r="K37" s="2">
        <v>0.55000000000000004</v>
      </c>
      <c r="L37" s="2">
        <v>2</v>
      </c>
      <c r="M37" s="2">
        <v>900</v>
      </c>
      <c r="N37" s="2">
        <f>Tabela1[[#This Row],[FLUXO POR LÂMPADAS]]*Tabela1[[#This Row],[LÂMPADAS POR LUMINÁRIA]]</f>
        <v>1800</v>
      </c>
      <c r="O37" s="2">
        <f t="shared" si="28"/>
        <v>34.235209235209233</v>
      </c>
      <c r="P37" s="2">
        <v>34</v>
      </c>
      <c r="Q37" s="2">
        <f t="shared" si="29"/>
        <v>68</v>
      </c>
      <c r="U37" s="2">
        <f t="shared" si="31"/>
        <v>0</v>
      </c>
      <c r="W37" s="2" t="str">
        <f t="shared" si="30"/>
        <v>B OU +</v>
      </c>
    </row>
    <row r="38" spans="1:23">
      <c r="A38" s="2" t="s">
        <v>58</v>
      </c>
      <c r="B38" t="s">
        <v>69</v>
      </c>
      <c r="C38">
        <v>14.83</v>
      </c>
      <c r="D38" t="s">
        <v>36</v>
      </c>
      <c r="E38">
        <v>2.8</v>
      </c>
      <c r="F38" s="2">
        <f t="shared" si="26"/>
        <v>1.8499999999999999</v>
      </c>
      <c r="G38" s="6">
        <v>732</v>
      </c>
      <c r="H38" s="6">
        <v>0.7</v>
      </c>
      <c r="I38">
        <f t="shared" si="27"/>
        <v>100</v>
      </c>
      <c r="J38" s="2">
        <f>(Tabela1[[#This Row],[ÁREA]]*I38)/(K38*H38)</f>
        <v>3851.9480519480517</v>
      </c>
      <c r="K38" s="2">
        <v>0.55000000000000004</v>
      </c>
      <c r="L38" s="2">
        <v>2</v>
      </c>
      <c r="M38" s="2">
        <v>900</v>
      </c>
      <c r="N38" s="2">
        <f>Tabela1[[#This Row],[FLUXO POR LÂMPADAS]]*Tabela1[[#This Row],[LÂMPADAS POR LUMINÁRIA]]</f>
        <v>1800</v>
      </c>
      <c r="O38" s="2">
        <f t="shared" si="28"/>
        <v>2.1399711399711396</v>
      </c>
      <c r="P38" s="2">
        <v>2</v>
      </c>
      <c r="Q38" s="2">
        <f t="shared" si="29"/>
        <v>4</v>
      </c>
      <c r="U38" s="2">
        <f t="shared" si="31"/>
        <v>0</v>
      </c>
      <c r="W38" s="2" t="str">
        <f t="shared" si="30"/>
        <v>B OU +</v>
      </c>
    </row>
    <row r="39" spans="1:23">
      <c r="A39" s="2" t="s">
        <v>58</v>
      </c>
      <c r="B39" t="s">
        <v>70</v>
      </c>
      <c r="C39">
        <v>18.32</v>
      </c>
      <c r="D39" t="s">
        <v>31</v>
      </c>
      <c r="E39">
        <v>2.8</v>
      </c>
      <c r="F39" s="2">
        <f t="shared" si="26"/>
        <v>1.8499999999999999</v>
      </c>
      <c r="G39" s="6">
        <v>732</v>
      </c>
      <c r="H39" s="6">
        <v>0.7</v>
      </c>
      <c r="I39">
        <f t="shared" si="27"/>
        <v>200</v>
      </c>
      <c r="J39" s="2">
        <f>(Tabela1[[#This Row],[ÁREA]]*I39)/(K39*H39)</f>
        <v>9516.8831168831166</v>
      </c>
      <c r="K39" s="2">
        <v>0.55000000000000004</v>
      </c>
      <c r="L39" s="2">
        <v>2</v>
      </c>
      <c r="M39" s="2">
        <v>900</v>
      </c>
      <c r="N39" s="2">
        <f>Tabela1[[#This Row],[FLUXO POR LÂMPADAS]]*Tabela1[[#This Row],[LÂMPADAS POR LUMINÁRIA]]</f>
        <v>1800</v>
      </c>
      <c r="O39" s="2">
        <f t="shared" si="28"/>
        <v>5.2871572871572869</v>
      </c>
      <c r="P39" s="2">
        <v>6</v>
      </c>
      <c r="Q39" s="2">
        <f t="shared" si="29"/>
        <v>12</v>
      </c>
      <c r="U39" s="2">
        <f t="shared" si="31"/>
        <v>0</v>
      </c>
      <c r="W39" s="2" t="str">
        <f t="shared" si="30"/>
        <v>B OU +</v>
      </c>
    </row>
    <row r="40" spans="1:23">
      <c r="A40" s="2" t="s">
        <v>58</v>
      </c>
      <c r="B40" t="s">
        <v>71</v>
      </c>
      <c r="C40">
        <v>13.11</v>
      </c>
      <c r="D40" t="s">
        <v>36</v>
      </c>
      <c r="E40">
        <v>2.8</v>
      </c>
      <c r="F40" s="2">
        <f t="shared" si="26"/>
        <v>1.8499999999999999</v>
      </c>
      <c r="G40" s="6">
        <v>732</v>
      </c>
      <c r="H40" s="6">
        <v>0.7</v>
      </c>
      <c r="I40">
        <f t="shared" si="27"/>
        <v>100</v>
      </c>
      <c r="J40" s="2">
        <f>(Tabela1[[#This Row],[ÁREA]]*I40)/(K40*H40)</f>
        <v>3405.1948051948052</v>
      </c>
      <c r="K40" s="2">
        <v>0.55000000000000004</v>
      </c>
      <c r="L40" s="2">
        <v>2</v>
      </c>
      <c r="M40" s="2">
        <v>900</v>
      </c>
      <c r="N40" s="2">
        <f>Tabela1[[#This Row],[FLUXO POR LÂMPADAS]]*Tabela1[[#This Row],[LÂMPADAS POR LUMINÁRIA]]</f>
        <v>1800</v>
      </c>
      <c r="O40" s="2">
        <f t="shared" si="28"/>
        <v>1.8917748917748918</v>
      </c>
      <c r="Q40" s="2">
        <f t="shared" si="29"/>
        <v>0</v>
      </c>
      <c r="U40" s="2">
        <f t="shared" si="31"/>
        <v>0</v>
      </c>
      <c r="W40" s="2" t="str">
        <f t="shared" si="30"/>
        <v>B OU +</v>
      </c>
    </row>
    <row r="41" spans="1:23">
      <c r="A41" s="2" t="s">
        <v>58</v>
      </c>
      <c r="B41" t="s">
        <v>72</v>
      </c>
      <c r="C41">
        <v>4.3099999999999996</v>
      </c>
      <c r="D41" t="s">
        <v>36</v>
      </c>
      <c r="E41">
        <v>2.8</v>
      </c>
      <c r="F41" s="2">
        <f t="shared" si="26"/>
        <v>1.8499999999999999</v>
      </c>
      <c r="G41" s="6">
        <v>732</v>
      </c>
      <c r="H41" s="6">
        <v>0.7</v>
      </c>
      <c r="I41">
        <f t="shared" si="27"/>
        <v>100</v>
      </c>
      <c r="J41" s="2">
        <f>(Tabela1[[#This Row],[ÁREA]]*I41)/(K41*H41)</f>
        <v>1119.4805194805192</v>
      </c>
      <c r="K41" s="2">
        <v>0.55000000000000004</v>
      </c>
      <c r="L41" s="2">
        <v>2</v>
      </c>
      <c r="M41" s="2">
        <v>900</v>
      </c>
      <c r="N41" s="2">
        <f>Tabela1[[#This Row],[FLUXO POR LÂMPADAS]]*Tabela1[[#This Row],[LÂMPADAS POR LUMINÁRIA]]</f>
        <v>1800</v>
      </c>
      <c r="O41" s="2">
        <f t="shared" si="28"/>
        <v>0.62193362193362178</v>
      </c>
      <c r="Q41" s="2">
        <f t="shared" si="29"/>
        <v>0</v>
      </c>
      <c r="U41" s="2">
        <f t="shared" si="31"/>
        <v>0</v>
      </c>
      <c r="W41" s="2" t="str">
        <f t="shared" si="30"/>
        <v>B OU +</v>
      </c>
    </row>
    <row r="42" spans="1:23">
      <c r="A42" s="2" t="s">
        <v>58</v>
      </c>
      <c r="B42" t="s">
        <v>73</v>
      </c>
      <c r="C42">
        <v>20.03</v>
      </c>
      <c r="D42" t="s">
        <v>36</v>
      </c>
      <c r="E42">
        <v>2.8</v>
      </c>
      <c r="F42" s="2">
        <f t="shared" si="26"/>
        <v>1.8499999999999999</v>
      </c>
      <c r="G42" s="6">
        <v>732</v>
      </c>
      <c r="H42" s="6">
        <v>0.7</v>
      </c>
      <c r="I42">
        <f t="shared" si="27"/>
        <v>100</v>
      </c>
      <c r="J42" s="2">
        <f>(Tabela1[[#This Row],[ÁREA]]*I42)/(K42*H42)</f>
        <v>5202.5974025974028</v>
      </c>
      <c r="K42" s="2">
        <v>0.55000000000000004</v>
      </c>
      <c r="L42" s="2">
        <v>2</v>
      </c>
      <c r="M42" s="2">
        <v>900</v>
      </c>
      <c r="N42" s="2">
        <f>Tabela1[[#This Row],[FLUXO POR LÂMPADAS]]*Tabela1[[#This Row],[LÂMPADAS POR LUMINÁRIA]]</f>
        <v>1800</v>
      </c>
      <c r="O42" s="2">
        <f t="shared" si="28"/>
        <v>2.8903318903318906</v>
      </c>
      <c r="Q42" s="2">
        <f t="shared" si="29"/>
        <v>0</v>
      </c>
      <c r="U42" s="2">
        <f t="shared" si="31"/>
        <v>0</v>
      </c>
      <c r="W42" s="2" t="str">
        <f t="shared" si="30"/>
        <v>B OU +</v>
      </c>
    </row>
    <row r="43" spans="1:23">
      <c r="A43" s="2" t="s">
        <v>58</v>
      </c>
      <c r="B43" t="s">
        <v>74</v>
      </c>
      <c r="C43">
        <v>7.04</v>
      </c>
      <c r="D43" t="s">
        <v>75</v>
      </c>
      <c r="E43">
        <v>2.8</v>
      </c>
      <c r="F43" s="2">
        <f t="shared" si="26"/>
        <v>1.8499999999999999</v>
      </c>
      <c r="G43" s="6">
        <v>732</v>
      </c>
      <c r="H43" s="6">
        <v>0.7</v>
      </c>
      <c r="I43" t="b">
        <f t="shared" si="27"/>
        <v>0</v>
      </c>
      <c r="J43" s="2">
        <f>(Tabela1[[#This Row],[ÁREA]]*I43)/(K43*H43)</f>
        <v>0</v>
      </c>
      <c r="K43" s="2">
        <v>0.55000000000000004</v>
      </c>
      <c r="L43" s="2">
        <v>2</v>
      </c>
      <c r="M43" s="2">
        <v>900</v>
      </c>
      <c r="N43" s="2">
        <f>Tabela1[[#This Row],[FLUXO POR LÂMPADAS]]*Tabela1[[#This Row],[LÂMPADAS POR LUMINÁRIA]]</f>
        <v>1800</v>
      </c>
      <c r="O43" s="2">
        <f t="shared" si="28"/>
        <v>0</v>
      </c>
      <c r="Q43" s="2">
        <f t="shared" si="29"/>
        <v>0</v>
      </c>
      <c r="U43" s="2">
        <f t="shared" si="31"/>
        <v>0</v>
      </c>
      <c r="W43" s="2" t="str">
        <f t="shared" si="30"/>
        <v>B OU +</v>
      </c>
    </row>
    <row r="44" spans="1:23">
      <c r="A44" s="2" t="s">
        <v>58</v>
      </c>
      <c r="B44" t="s">
        <v>76</v>
      </c>
      <c r="C44">
        <v>49.59</v>
      </c>
      <c r="D44" t="s">
        <v>25</v>
      </c>
      <c r="E44">
        <v>2.8</v>
      </c>
      <c r="F44" s="2">
        <f t="shared" si="26"/>
        <v>1.8499999999999999</v>
      </c>
      <c r="G44" s="6">
        <v>732</v>
      </c>
      <c r="H44" s="6">
        <v>0.7</v>
      </c>
      <c r="I44">
        <f t="shared" si="27"/>
        <v>500</v>
      </c>
      <c r="J44" s="2">
        <f>(Tabela1[[#This Row],[ÁREA]]*I44)/(K44*H44)</f>
        <v>64402.597402597399</v>
      </c>
      <c r="K44" s="2">
        <v>0.55000000000000004</v>
      </c>
      <c r="L44" s="2">
        <v>2</v>
      </c>
      <c r="M44" s="2">
        <v>900</v>
      </c>
      <c r="N44" s="2">
        <f>Tabela1[[#This Row],[FLUXO POR LÂMPADAS]]*Tabela1[[#This Row],[LÂMPADAS POR LUMINÁRIA]]</f>
        <v>1800</v>
      </c>
      <c r="O44" s="2">
        <f t="shared" si="28"/>
        <v>35.779220779220779</v>
      </c>
      <c r="Q44" s="2">
        <f t="shared" si="29"/>
        <v>0</v>
      </c>
      <c r="U44" s="2">
        <f t="shared" si="31"/>
        <v>0</v>
      </c>
      <c r="W44" s="2" t="str">
        <f t="shared" si="30"/>
        <v>B OU +</v>
      </c>
    </row>
    <row r="45" spans="1:23">
      <c r="A45" s="2" t="s">
        <v>58</v>
      </c>
      <c r="B45" t="s">
        <v>77</v>
      </c>
      <c r="C45">
        <v>52.34</v>
      </c>
      <c r="D45" t="s">
        <v>25</v>
      </c>
      <c r="E45">
        <v>2.8</v>
      </c>
      <c r="F45" s="2">
        <f t="shared" si="26"/>
        <v>1.8499999999999999</v>
      </c>
      <c r="G45" s="6">
        <v>732</v>
      </c>
      <c r="H45" s="6">
        <v>0.7</v>
      </c>
      <c r="I45">
        <f t="shared" si="27"/>
        <v>500</v>
      </c>
      <c r="J45" s="2">
        <f>(Tabela1[[#This Row],[ÁREA]]*I45)/(K45*H45)</f>
        <v>67974.025974025979</v>
      </c>
      <c r="K45" s="2">
        <v>0.55000000000000004</v>
      </c>
      <c r="L45" s="2">
        <v>2</v>
      </c>
      <c r="M45" s="2">
        <v>900</v>
      </c>
      <c r="N45" s="2">
        <f>Tabela1[[#This Row],[FLUXO POR LÂMPADAS]]*Tabela1[[#This Row],[LÂMPADAS POR LUMINÁRIA]]</f>
        <v>1800</v>
      </c>
      <c r="O45" s="2">
        <f t="shared" si="28"/>
        <v>37.763347763347767</v>
      </c>
      <c r="Q45" s="2">
        <f t="shared" si="29"/>
        <v>0</v>
      </c>
      <c r="U45" s="2">
        <f t="shared" si="31"/>
        <v>0</v>
      </c>
      <c r="W45" s="2" t="str">
        <f t="shared" si="30"/>
        <v>B OU +</v>
      </c>
    </row>
    <row r="46" spans="1:23">
      <c r="A46" s="2" t="s">
        <v>58</v>
      </c>
      <c r="B46" t="s">
        <v>78</v>
      </c>
      <c r="C46">
        <v>59.45</v>
      </c>
      <c r="D46" t="s">
        <v>25</v>
      </c>
      <c r="E46">
        <v>2.8</v>
      </c>
      <c r="F46" s="2">
        <f t="shared" si="26"/>
        <v>1.8499999999999999</v>
      </c>
      <c r="G46" s="6">
        <v>732</v>
      </c>
      <c r="H46" s="6">
        <v>0.7</v>
      </c>
      <c r="I46">
        <f t="shared" si="27"/>
        <v>500</v>
      </c>
      <c r="J46" s="2">
        <f>(Tabela1[[#This Row],[ÁREA]]*I46)/(K46*H46)</f>
        <v>77207.792207792212</v>
      </c>
      <c r="K46" s="2">
        <v>0.55000000000000004</v>
      </c>
      <c r="L46" s="2">
        <v>2</v>
      </c>
      <c r="M46" s="2">
        <v>900</v>
      </c>
      <c r="N46" s="2">
        <f>Tabela1[[#This Row],[FLUXO POR LÂMPADAS]]*Tabela1[[#This Row],[LÂMPADAS POR LUMINÁRIA]]</f>
        <v>1800</v>
      </c>
      <c r="O46" s="2">
        <f t="shared" si="28"/>
        <v>42.893217893217894</v>
      </c>
      <c r="Q46" s="2">
        <f t="shared" si="29"/>
        <v>0</v>
      </c>
      <c r="U46" s="2">
        <f t="shared" si="31"/>
        <v>0</v>
      </c>
      <c r="W46" s="2" t="str">
        <f t="shared" si="30"/>
        <v>B OU +</v>
      </c>
    </row>
    <row r="47" spans="1:23">
      <c r="A47" s="2" t="s">
        <v>58</v>
      </c>
      <c r="B47" t="s">
        <v>79</v>
      </c>
      <c r="C47">
        <v>21.16</v>
      </c>
      <c r="D47" t="s">
        <v>25</v>
      </c>
      <c r="E47">
        <v>2.8</v>
      </c>
      <c r="F47" s="2">
        <f t="shared" si="26"/>
        <v>1.8499999999999999</v>
      </c>
      <c r="G47" s="6">
        <v>732</v>
      </c>
      <c r="H47" s="6">
        <v>0.7</v>
      </c>
      <c r="I47">
        <f t="shared" si="27"/>
        <v>500</v>
      </c>
      <c r="J47" s="2">
        <f>(Tabela1[[#This Row],[ÁREA]]*I47)/(K47*H47)</f>
        <v>27480.519480519481</v>
      </c>
      <c r="K47" s="2">
        <v>0.55000000000000004</v>
      </c>
      <c r="L47" s="2">
        <v>2</v>
      </c>
      <c r="M47" s="2">
        <v>900</v>
      </c>
      <c r="N47" s="2">
        <f>Tabela1[[#This Row],[FLUXO POR LÂMPADAS]]*Tabela1[[#This Row],[LÂMPADAS POR LUMINÁRIA]]</f>
        <v>1800</v>
      </c>
      <c r="O47" s="2">
        <f t="shared" si="28"/>
        <v>15.266955266955266</v>
      </c>
      <c r="Q47" s="2">
        <f t="shared" si="29"/>
        <v>0</v>
      </c>
      <c r="U47" s="2">
        <f t="shared" si="31"/>
        <v>0</v>
      </c>
      <c r="W47" s="2" t="str">
        <f t="shared" si="30"/>
        <v>B OU +</v>
      </c>
    </row>
    <row r="48" spans="1:23">
      <c r="A48" s="2" t="s">
        <v>58</v>
      </c>
      <c r="B48" t="s">
        <v>80</v>
      </c>
      <c r="C48">
        <v>3.84</v>
      </c>
      <c r="D48" t="s">
        <v>25</v>
      </c>
      <c r="E48">
        <v>2.8</v>
      </c>
      <c r="F48" s="2">
        <f t="shared" si="26"/>
        <v>1.8499999999999999</v>
      </c>
      <c r="G48" s="6">
        <v>732</v>
      </c>
      <c r="H48" s="6">
        <v>0.7</v>
      </c>
      <c r="I48">
        <f t="shared" si="27"/>
        <v>500</v>
      </c>
      <c r="J48" s="2">
        <f>(Tabela1[[#This Row],[ÁREA]]*I48)/(K48*H48)</f>
        <v>4987.0129870129867</v>
      </c>
      <c r="K48" s="2">
        <v>0.55000000000000004</v>
      </c>
      <c r="L48" s="2">
        <v>2</v>
      </c>
      <c r="M48" s="2">
        <v>900</v>
      </c>
      <c r="N48" s="2">
        <f>Tabela1[[#This Row],[FLUXO POR LÂMPADAS]]*Tabela1[[#This Row],[LÂMPADAS POR LUMINÁRIA]]</f>
        <v>1800</v>
      </c>
      <c r="O48" s="2">
        <f t="shared" si="28"/>
        <v>2.7705627705627704</v>
      </c>
      <c r="Q48" s="2">
        <f t="shared" si="29"/>
        <v>0</v>
      </c>
      <c r="U48" s="2">
        <f t="shared" si="31"/>
        <v>0</v>
      </c>
      <c r="W48" s="2" t="str">
        <f t="shared" si="30"/>
        <v>B OU +</v>
      </c>
    </row>
    <row r="49" spans="1:23">
      <c r="A49" s="2" t="s">
        <v>58</v>
      </c>
      <c r="B49" t="s">
        <v>81</v>
      </c>
      <c r="C49">
        <v>44.6</v>
      </c>
      <c r="D49" t="s">
        <v>25</v>
      </c>
      <c r="E49">
        <v>2.8</v>
      </c>
      <c r="F49" s="2">
        <f t="shared" si="26"/>
        <v>1.8499999999999999</v>
      </c>
      <c r="G49" s="6">
        <v>732</v>
      </c>
      <c r="H49" s="6">
        <v>0.7</v>
      </c>
      <c r="I49">
        <f t="shared" si="27"/>
        <v>500</v>
      </c>
      <c r="J49" s="2">
        <f>(Tabela1[[#This Row],[ÁREA]]*I49)/(K49*H49)</f>
        <v>57922.077922077922</v>
      </c>
      <c r="K49" s="2">
        <v>0.55000000000000004</v>
      </c>
      <c r="L49" s="2">
        <v>2</v>
      </c>
      <c r="M49" s="2">
        <v>900</v>
      </c>
      <c r="N49" s="2">
        <f>Tabela1[[#This Row],[FLUXO POR LÂMPADAS]]*Tabela1[[#This Row],[LÂMPADAS POR LUMINÁRIA]]</f>
        <v>1800</v>
      </c>
      <c r="O49" s="2">
        <f t="shared" si="28"/>
        <v>32.178932178932179</v>
      </c>
      <c r="Q49" s="2">
        <f t="shared" si="29"/>
        <v>0</v>
      </c>
      <c r="U49" s="2">
        <f t="shared" si="31"/>
        <v>0</v>
      </c>
      <c r="W49" s="2" t="str">
        <f t="shared" si="30"/>
        <v>B OU +</v>
      </c>
    </row>
    <row r="50" spans="1:23">
      <c r="A50" s="2" t="s">
        <v>58</v>
      </c>
      <c r="B50" t="s">
        <v>82</v>
      </c>
      <c r="C50">
        <f>4.24 + 61.91 - 5.16</f>
        <v>60.989999999999995</v>
      </c>
      <c r="D50" t="s">
        <v>25</v>
      </c>
      <c r="E50">
        <v>2.8</v>
      </c>
      <c r="F50" s="2">
        <f t="shared" si="26"/>
        <v>1.8499999999999999</v>
      </c>
      <c r="G50" s="6">
        <v>732</v>
      </c>
      <c r="H50" s="6">
        <v>0.7</v>
      </c>
      <c r="I50">
        <f t="shared" si="27"/>
        <v>500</v>
      </c>
      <c r="J50" s="2">
        <f>(Tabela1[[#This Row],[ÁREA]]*I50)/(K50*H50)</f>
        <v>79207.792207792198</v>
      </c>
      <c r="K50" s="2">
        <v>0.55000000000000004</v>
      </c>
      <c r="L50" s="2">
        <v>2</v>
      </c>
      <c r="M50" s="2">
        <v>900</v>
      </c>
      <c r="N50" s="2">
        <f>Tabela1[[#This Row],[FLUXO POR LÂMPADAS]]*Tabela1[[#This Row],[LÂMPADAS POR LUMINÁRIA]]</f>
        <v>1800</v>
      </c>
      <c r="O50" s="2">
        <f t="shared" si="28"/>
        <v>44.004329004329001</v>
      </c>
      <c r="Q50" s="2">
        <f t="shared" si="29"/>
        <v>0</v>
      </c>
      <c r="U50" s="2">
        <f t="shared" si="31"/>
        <v>0</v>
      </c>
      <c r="W50" s="2" t="str">
        <f t="shared" si="30"/>
        <v>B OU +</v>
      </c>
    </row>
    <row r="51" spans="1:23">
      <c r="A51" s="2" t="s">
        <v>58</v>
      </c>
      <c r="B51" t="s">
        <v>83</v>
      </c>
      <c r="C51">
        <v>32.32</v>
      </c>
      <c r="D51" t="s">
        <v>25</v>
      </c>
      <c r="E51">
        <v>2.8</v>
      </c>
      <c r="F51" s="2">
        <f t="shared" si="26"/>
        <v>1.8499999999999999</v>
      </c>
      <c r="G51" s="6">
        <v>732</v>
      </c>
      <c r="H51" s="6">
        <v>0.7</v>
      </c>
      <c r="I51">
        <f t="shared" si="27"/>
        <v>500</v>
      </c>
      <c r="J51" s="2">
        <f>(Tabela1[[#This Row],[ÁREA]]*I51)/(K51*H51)</f>
        <v>41974.025974025972</v>
      </c>
      <c r="K51" s="2">
        <v>0.55000000000000004</v>
      </c>
      <c r="L51" s="2">
        <v>2</v>
      </c>
      <c r="M51" s="2">
        <v>900</v>
      </c>
      <c r="N51" s="2">
        <f>Tabela1[[#This Row],[FLUXO POR LÂMPADAS]]*Tabela1[[#This Row],[LÂMPADAS POR LUMINÁRIA]]</f>
        <v>1800</v>
      </c>
      <c r="O51" s="2">
        <f t="shared" si="28"/>
        <v>23.318903318903317</v>
      </c>
      <c r="Q51" s="2">
        <f t="shared" si="29"/>
        <v>0</v>
      </c>
      <c r="U51" s="2">
        <f t="shared" si="31"/>
        <v>0</v>
      </c>
      <c r="W51" s="2" t="str">
        <f t="shared" si="30"/>
        <v>B OU +</v>
      </c>
    </row>
    <row r="52" spans="1:23">
      <c r="A52" s="2" t="s">
        <v>58</v>
      </c>
      <c r="B52" t="s">
        <v>84</v>
      </c>
      <c r="C52">
        <v>13.39</v>
      </c>
      <c r="D52" t="s">
        <v>36</v>
      </c>
      <c r="E52">
        <v>2.8</v>
      </c>
      <c r="F52" s="2">
        <f t="shared" si="26"/>
        <v>1.8499999999999999</v>
      </c>
      <c r="G52" s="6">
        <v>732</v>
      </c>
      <c r="H52" s="6">
        <v>0.7</v>
      </c>
      <c r="I52">
        <f t="shared" si="27"/>
        <v>100</v>
      </c>
      <c r="J52" s="2">
        <f>(Tabela1[[#This Row],[ÁREA]]*I52)/(K52*H52)</f>
        <v>3477.9220779220777</v>
      </c>
      <c r="K52" s="2">
        <v>0.55000000000000004</v>
      </c>
      <c r="L52" s="2">
        <v>2</v>
      </c>
      <c r="M52" s="2">
        <v>900</v>
      </c>
      <c r="N52" s="2">
        <f>Tabela1[[#This Row],[FLUXO POR LÂMPADAS]]*Tabela1[[#This Row],[LÂMPADAS POR LUMINÁRIA]]</f>
        <v>1800</v>
      </c>
      <c r="O52" s="2">
        <f t="shared" si="28"/>
        <v>1.932178932178932</v>
      </c>
      <c r="Q52" s="2">
        <f t="shared" si="29"/>
        <v>0</v>
      </c>
      <c r="U52" s="2">
        <f t="shared" si="31"/>
        <v>0</v>
      </c>
      <c r="W52" s="2" t="str">
        <f t="shared" si="30"/>
        <v>B OU +</v>
      </c>
    </row>
    <row r="53" spans="1:23">
      <c r="A53" s="2" t="s">
        <v>58</v>
      </c>
      <c r="B53" t="s">
        <v>85</v>
      </c>
      <c r="C53">
        <v>42.83</v>
      </c>
      <c r="D53" t="s">
        <v>25</v>
      </c>
      <c r="E53">
        <v>2.8</v>
      </c>
      <c r="F53" s="2">
        <f t="shared" si="26"/>
        <v>1.8499999999999999</v>
      </c>
      <c r="G53" s="6">
        <v>732</v>
      </c>
      <c r="H53" s="6">
        <v>0.7</v>
      </c>
      <c r="I53">
        <f t="shared" si="27"/>
        <v>500</v>
      </c>
      <c r="J53" s="2">
        <f>(Tabela1[[#This Row],[ÁREA]]*I53)/(K53*H53)</f>
        <v>55623.376623376622</v>
      </c>
      <c r="K53" s="2">
        <v>0.55000000000000004</v>
      </c>
      <c r="L53" s="2">
        <v>2</v>
      </c>
      <c r="M53" s="2">
        <v>900</v>
      </c>
      <c r="N53" s="2">
        <f>Tabela1[[#This Row],[FLUXO POR LÂMPADAS]]*Tabela1[[#This Row],[LÂMPADAS POR LUMINÁRIA]]</f>
        <v>1800</v>
      </c>
      <c r="O53" s="2">
        <f t="shared" si="28"/>
        <v>30.901875901875901</v>
      </c>
      <c r="Q53" s="2">
        <f t="shared" si="29"/>
        <v>0</v>
      </c>
      <c r="U53" s="2">
        <f t="shared" si="31"/>
        <v>0</v>
      </c>
      <c r="W53" s="2" t="str">
        <f t="shared" si="30"/>
        <v>B OU +</v>
      </c>
    </row>
    <row r="54" spans="1:23">
      <c r="A54" s="2" t="s">
        <v>58</v>
      </c>
      <c r="B54" t="s">
        <v>86</v>
      </c>
      <c r="C54">
        <v>90.55</v>
      </c>
      <c r="D54" t="s">
        <v>87</v>
      </c>
      <c r="E54">
        <v>2.8</v>
      </c>
      <c r="F54" s="2">
        <f t="shared" si="26"/>
        <v>1.8499999999999999</v>
      </c>
      <c r="G54" s="6">
        <v>732</v>
      </c>
      <c r="H54" s="6">
        <v>0.7</v>
      </c>
      <c r="I54" t="b">
        <f t="shared" si="27"/>
        <v>0</v>
      </c>
      <c r="J54" s="2">
        <f>(Tabela1[[#This Row],[ÁREA]]*I54)/(K54*H54)</f>
        <v>0</v>
      </c>
      <c r="K54" s="2">
        <v>0.55000000000000004</v>
      </c>
      <c r="L54" s="2">
        <v>2</v>
      </c>
      <c r="M54" s="2">
        <v>900</v>
      </c>
      <c r="N54" s="2">
        <f>Tabela1[[#This Row],[FLUXO POR LÂMPADAS]]*Tabela1[[#This Row],[LÂMPADAS POR LUMINÁRIA]]</f>
        <v>1800</v>
      </c>
      <c r="O54" s="2">
        <f t="shared" si="28"/>
        <v>0</v>
      </c>
      <c r="Q54" s="2">
        <f t="shared" si="29"/>
        <v>0</v>
      </c>
      <c r="U54" s="2">
        <f t="shared" si="31"/>
        <v>0</v>
      </c>
      <c r="W54" s="2" t="str">
        <f t="shared" si="30"/>
        <v>B OU +</v>
      </c>
    </row>
    <row r="55" spans="1:23">
      <c r="A55" s="2" t="s">
        <v>88</v>
      </c>
      <c r="B55" t="s">
        <v>89</v>
      </c>
      <c r="C55">
        <f>76.62+74.93+74.93</f>
        <v>226.48000000000002</v>
      </c>
      <c r="D55" t="s">
        <v>36</v>
      </c>
      <c r="E55">
        <v>2.8</v>
      </c>
      <c r="F55" s="2">
        <f t="shared" ref="F55:F73" si="32">E55-0.95</f>
        <v>1.8499999999999999</v>
      </c>
      <c r="G55" s="6">
        <v>732</v>
      </c>
      <c r="H55" s="6">
        <v>0.7</v>
      </c>
      <c r="I55">
        <f t="shared" ref="I55:I73" si="33">IF(D55="ARQUIVO",200,IF(D55="BANHEIRO",200,IF(D55="CIRCULAÇÃO",100,IF(D55="CANTINA",200,IF(D55="DEPOSITO",100,IF(D55="ESCRITóRIO",500,IF(D55="ESCADA",150,IF(D55="RECEPÇÃO",300,IF(D55="SALA DE REUNIÃO",500,IF(D55="ESTACIONAMENTO",75,IF(D55="CONSULTÓRIO",500,IF(D55="SALA DE ESPERA",200,IF(D55="SALA COM MULTIUSO",300)))))))))))))</f>
        <v>100</v>
      </c>
      <c r="J55" s="2">
        <f>(Tabela1[[#This Row],[ÁREA]]*I55)/(K55*H55)</f>
        <v>58825.974025974021</v>
      </c>
      <c r="K55" s="2">
        <v>0.55000000000000004</v>
      </c>
      <c r="L55" s="2">
        <v>2</v>
      </c>
      <c r="M55" s="2">
        <v>900</v>
      </c>
      <c r="N55" s="2">
        <f>Tabela1[[#This Row],[FLUXO POR LÂMPADAS]]*Tabela1[[#This Row],[LÂMPADAS POR LUMINÁRIA]]</f>
        <v>1800</v>
      </c>
      <c r="O55" s="2">
        <f t="shared" ref="O55:O73" si="34">J55/N55</f>
        <v>32.681096681096676</v>
      </c>
      <c r="Q55" s="2">
        <f t="shared" ref="Q55:Q73" si="35">P55*L55</f>
        <v>0</v>
      </c>
      <c r="U55" s="2">
        <f t="shared" si="31"/>
        <v>0</v>
      </c>
      <c r="W55" s="2" t="str">
        <f t="shared" ref="W55:W73" si="36">IF(U55&lt;V55,"A","B OU +")</f>
        <v>B OU +</v>
      </c>
    </row>
    <row r="56" spans="1:23">
      <c r="A56" s="2" t="s">
        <v>88</v>
      </c>
      <c r="B56" t="s">
        <v>90</v>
      </c>
      <c r="C56">
        <v>179.86</v>
      </c>
      <c r="D56" t="s">
        <v>25</v>
      </c>
      <c r="E56">
        <v>2.8</v>
      </c>
      <c r="F56" s="2">
        <f t="shared" si="32"/>
        <v>1.8499999999999999</v>
      </c>
      <c r="G56" s="6">
        <v>732</v>
      </c>
      <c r="H56" s="6">
        <v>0.7</v>
      </c>
      <c r="I56">
        <f t="shared" si="33"/>
        <v>500</v>
      </c>
      <c r="J56" s="2">
        <f>(Tabela1[[#This Row],[ÁREA]]*I56)/(K56*H56)</f>
        <v>233584.41558441558</v>
      </c>
      <c r="K56" s="2">
        <v>0.55000000000000004</v>
      </c>
      <c r="L56" s="2">
        <v>2</v>
      </c>
      <c r="M56" s="2">
        <v>900</v>
      </c>
      <c r="N56" s="2">
        <f>Tabela1[[#This Row],[FLUXO POR LÂMPADAS]]*Tabela1[[#This Row],[LÂMPADAS POR LUMINÁRIA]]</f>
        <v>1800</v>
      </c>
      <c r="O56" s="2">
        <f t="shared" si="34"/>
        <v>129.76911976911975</v>
      </c>
      <c r="Q56" s="2">
        <f t="shared" si="35"/>
        <v>0</v>
      </c>
      <c r="U56" s="2">
        <f t="shared" si="31"/>
        <v>0</v>
      </c>
      <c r="W56" s="2" t="str">
        <f t="shared" si="36"/>
        <v>B OU +</v>
      </c>
    </row>
    <row r="57" spans="1:23">
      <c r="A57" s="2" t="s">
        <v>88</v>
      </c>
      <c r="B57" t="s">
        <v>91</v>
      </c>
      <c r="C57">
        <v>3.84</v>
      </c>
      <c r="D57" t="s">
        <v>31</v>
      </c>
      <c r="E57">
        <v>2.8</v>
      </c>
      <c r="F57" s="2">
        <f t="shared" si="32"/>
        <v>1.8499999999999999</v>
      </c>
      <c r="G57" s="6">
        <v>732</v>
      </c>
      <c r="H57" s="6">
        <v>0.7</v>
      </c>
      <c r="I57">
        <f t="shared" si="33"/>
        <v>200</v>
      </c>
      <c r="J57" s="2">
        <f>(Tabela1[[#This Row],[ÁREA]]*I57)/(K57*H57)</f>
        <v>1994.8051948051948</v>
      </c>
      <c r="K57" s="2">
        <v>0.55000000000000004</v>
      </c>
      <c r="L57" s="2">
        <v>2</v>
      </c>
      <c r="M57" s="2">
        <v>900</v>
      </c>
      <c r="N57" s="2">
        <f>Tabela1[[#This Row],[FLUXO POR LÂMPADAS]]*Tabela1[[#This Row],[LÂMPADAS POR LUMINÁRIA]]</f>
        <v>1800</v>
      </c>
      <c r="O57" s="2">
        <f t="shared" si="34"/>
        <v>1.1082251082251082</v>
      </c>
      <c r="Q57" s="2">
        <f t="shared" si="35"/>
        <v>0</v>
      </c>
      <c r="U57" s="2">
        <f t="shared" si="31"/>
        <v>0</v>
      </c>
      <c r="W57" s="2" t="str">
        <f t="shared" si="36"/>
        <v>B OU +</v>
      </c>
    </row>
    <row r="58" spans="1:23">
      <c r="A58" s="2" t="s">
        <v>88</v>
      </c>
      <c r="B58" t="s">
        <v>92</v>
      </c>
      <c r="C58">
        <v>3.84</v>
      </c>
      <c r="D58" t="s">
        <v>31</v>
      </c>
      <c r="E58">
        <v>2.8</v>
      </c>
      <c r="F58" s="2">
        <f t="shared" si="32"/>
        <v>1.8499999999999999</v>
      </c>
      <c r="G58" s="6">
        <v>732</v>
      </c>
      <c r="H58" s="6">
        <v>0.7</v>
      </c>
      <c r="I58">
        <f t="shared" si="33"/>
        <v>200</v>
      </c>
      <c r="J58" s="2">
        <f>(Tabela1[[#This Row],[ÁREA]]*I58)/(K58*H58)</f>
        <v>1994.8051948051948</v>
      </c>
      <c r="K58" s="2">
        <v>0.55000000000000004</v>
      </c>
      <c r="L58" s="2">
        <v>2</v>
      </c>
      <c r="M58" s="2">
        <v>900</v>
      </c>
      <c r="N58" s="2">
        <f>Tabela1[[#This Row],[FLUXO POR LÂMPADAS]]*Tabela1[[#This Row],[LÂMPADAS POR LUMINÁRIA]]</f>
        <v>1800</v>
      </c>
      <c r="O58" s="2">
        <f t="shared" si="34"/>
        <v>1.1082251082251082</v>
      </c>
      <c r="Q58" s="2">
        <f t="shared" si="35"/>
        <v>0</v>
      </c>
      <c r="U58" s="2">
        <f t="shared" si="31"/>
        <v>0</v>
      </c>
      <c r="W58" s="2" t="str">
        <f t="shared" si="36"/>
        <v>B OU +</v>
      </c>
    </row>
    <row r="59" spans="1:23">
      <c r="A59" s="2" t="s">
        <v>88</v>
      </c>
      <c r="B59" t="s">
        <v>93</v>
      </c>
      <c r="C59">
        <v>30.67</v>
      </c>
      <c r="D59" t="s">
        <v>25</v>
      </c>
      <c r="E59">
        <v>2.8</v>
      </c>
      <c r="F59" s="2">
        <f t="shared" si="32"/>
        <v>1.8499999999999999</v>
      </c>
      <c r="G59" s="6">
        <v>732</v>
      </c>
      <c r="H59" s="6">
        <v>0.7</v>
      </c>
      <c r="I59">
        <f t="shared" si="33"/>
        <v>500</v>
      </c>
      <c r="J59" s="2">
        <f>(Tabela1[[#This Row],[ÁREA]]*I59)/(K59*H59)</f>
        <v>39831.168831168827</v>
      </c>
      <c r="K59" s="2">
        <v>0.55000000000000004</v>
      </c>
      <c r="L59" s="2">
        <v>2</v>
      </c>
      <c r="M59" s="2">
        <v>900</v>
      </c>
      <c r="N59" s="2">
        <f>Tabela1[[#This Row],[FLUXO POR LÂMPADAS]]*Tabela1[[#This Row],[LÂMPADAS POR LUMINÁRIA]]</f>
        <v>1800</v>
      </c>
      <c r="O59" s="2">
        <f t="shared" si="34"/>
        <v>22.128427128427127</v>
      </c>
      <c r="Q59" s="2">
        <f t="shared" si="35"/>
        <v>0</v>
      </c>
      <c r="U59" s="2">
        <f t="shared" si="31"/>
        <v>0</v>
      </c>
      <c r="W59" s="2" t="str">
        <f t="shared" si="36"/>
        <v>B OU +</v>
      </c>
    </row>
    <row r="60" spans="1:23">
      <c r="A60" s="2" t="s">
        <v>88</v>
      </c>
      <c r="B60" t="s">
        <v>94</v>
      </c>
      <c r="C60">
        <v>27.42</v>
      </c>
      <c r="D60" t="s">
        <v>25</v>
      </c>
      <c r="E60">
        <v>2.8</v>
      </c>
      <c r="F60" s="2">
        <f t="shared" si="32"/>
        <v>1.8499999999999999</v>
      </c>
      <c r="G60" s="6">
        <v>732</v>
      </c>
      <c r="H60" s="6">
        <v>0.7</v>
      </c>
      <c r="I60">
        <f t="shared" si="33"/>
        <v>500</v>
      </c>
      <c r="J60" s="2">
        <f>(Tabela1[[#This Row],[ÁREA]]*I60)/(K60*H60)</f>
        <v>35610.389610389611</v>
      </c>
      <c r="K60" s="2">
        <v>0.55000000000000004</v>
      </c>
      <c r="L60" s="2">
        <v>2</v>
      </c>
      <c r="M60" s="2">
        <v>900</v>
      </c>
      <c r="N60" s="2">
        <f>Tabela1[[#This Row],[FLUXO POR LÂMPADAS]]*Tabela1[[#This Row],[LÂMPADAS POR LUMINÁRIA]]</f>
        <v>1800</v>
      </c>
      <c r="O60" s="2">
        <f t="shared" si="34"/>
        <v>19.783549783549784</v>
      </c>
      <c r="Q60" s="2">
        <f t="shared" si="35"/>
        <v>0</v>
      </c>
      <c r="U60" s="2">
        <f t="shared" si="31"/>
        <v>0</v>
      </c>
      <c r="W60" s="2" t="str">
        <f t="shared" si="36"/>
        <v>B OU +</v>
      </c>
    </row>
    <row r="61" spans="1:23">
      <c r="A61" s="2" t="s">
        <v>88</v>
      </c>
      <c r="B61" t="s">
        <v>95</v>
      </c>
      <c r="C61">
        <v>5.34</v>
      </c>
      <c r="D61" t="s">
        <v>31</v>
      </c>
      <c r="E61">
        <v>2.8</v>
      </c>
      <c r="F61" s="2">
        <f t="shared" si="32"/>
        <v>1.8499999999999999</v>
      </c>
      <c r="G61" s="6">
        <v>732</v>
      </c>
      <c r="H61" s="6">
        <v>0.7</v>
      </c>
      <c r="I61">
        <f t="shared" si="33"/>
        <v>200</v>
      </c>
      <c r="J61" s="2">
        <f>(Tabela1[[#This Row],[ÁREA]]*I61)/(K61*H61)</f>
        <v>2774.0259740259739</v>
      </c>
      <c r="K61" s="2">
        <v>0.55000000000000004</v>
      </c>
      <c r="L61" s="2">
        <v>2</v>
      </c>
      <c r="M61" s="2">
        <v>900</v>
      </c>
      <c r="N61" s="2">
        <f>Tabela1[[#This Row],[FLUXO POR LÂMPADAS]]*Tabela1[[#This Row],[LÂMPADAS POR LUMINÁRIA]]</f>
        <v>1800</v>
      </c>
      <c r="O61" s="2">
        <f t="shared" si="34"/>
        <v>1.5411255411255411</v>
      </c>
      <c r="Q61" s="2">
        <f t="shared" si="35"/>
        <v>0</v>
      </c>
      <c r="U61" s="2">
        <f t="shared" si="31"/>
        <v>0</v>
      </c>
      <c r="W61" s="2" t="str">
        <f t="shared" si="36"/>
        <v>B OU +</v>
      </c>
    </row>
    <row r="62" spans="1:23">
      <c r="A62" s="2" t="s">
        <v>88</v>
      </c>
      <c r="B62" t="s">
        <v>96</v>
      </c>
      <c r="C62">
        <v>27.45</v>
      </c>
      <c r="D62" t="s">
        <v>25</v>
      </c>
      <c r="E62" s="8" t="s">
        <v>97</v>
      </c>
      <c r="F62" s="2">
        <f t="shared" si="32"/>
        <v>1.8499999999999999</v>
      </c>
      <c r="G62" s="6">
        <v>732</v>
      </c>
      <c r="H62" s="6">
        <v>0.7</v>
      </c>
      <c r="I62">
        <f t="shared" si="33"/>
        <v>500</v>
      </c>
      <c r="J62" s="2">
        <f>(Tabela1[[#This Row],[ÁREA]]*I62)/(K62*H62)</f>
        <v>35649.35064935065</v>
      </c>
      <c r="K62" s="2">
        <v>0.55000000000000004</v>
      </c>
      <c r="L62" s="2">
        <v>2</v>
      </c>
      <c r="M62" s="2">
        <v>900</v>
      </c>
      <c r="N62" s="2">
        <f>Tabela1[[#This Row],[FLUXO POR LÂMPADAS]]*Tabela1[[#This Row],[LÂMPADAS POR LUMINÁRIA]]</f>
        <v>1800</v>
      </c>
      <c r="O62" s="2">
        <f t="shared" si="34"/>
        <v>19.805194805194805</v>
      </c>
      <c r="Q62" s="2">
        <f t="shared" si="35"/>
        <v>0</v>
      </c>
      <c r="U62" s="2">
        <f t="shared" si="31"/>
        <v>0</v>
      </c>
      <c r="W62" s="2" t="str">
        <f t="shared" si="36"/>
        <v>B OU +</v>
      </c>
    </row>
    <row r="63" spans="1:23">
      <c r="A63" s="2" t="s">
        <v>88</v>
      </c>
      <c r="B63" t="s">
        <v>98</v>
      </c>
      <c r="C63">
        <v>30.67</v>
      </c>
      <c r="D63" t="s">
        <v>25</v>
      </c>
      <c r="E63">
        <v>2.8</v>
      </c>
      <c r="F63" s="2">
        <f t="shared" si="32"/>
        <v>1.8499999999999999</v>
      </c>
      <c r="G63" s="6">
        <v>732</v>
      </c>
      <c r="H63" s="6">
        <v>0.7</v>
      </c>
      <c r="I63">
        <f t="shared" si="33"/>
        <v>500</v>
      </c>
      <c r="J63" s="2">
        <f>(Tabela1[[#This Row],[ÁREA]]*I63)/(K63*H63)</f>
        <v>39831.168831168827</v>
      </c>
      <c r="K63" s="2">
        <v>0.55000000000000004</v>
      </c>
      <c r="L63" s="2">
        <v>2</v>
      </c>
      <c r="M63" s="2">
        <v>900</v>
      </c>
      <c r="N63" s="2">
        <f>Tabela1[[#This Row],[FLUXO POR LÂMPADAS]]*Tabela1[[#This Row],[LÂMPADAS POR LUMINÁRIA]]</f>
        <v>1800</v>
      </c>
      <c r="O63" s="2">
        <f t="shared" si="34"/>
        <v>22.128427128427127</v>
      </c>
      <c r="Q63" s="2">
        <f t="shared" si="35"/>
        <v>0</v>
      </c>
      <c r="U63" s="2">
        <f t="shared" si="31"/>
        <v>0</v>
      </c>
      <c r="W63" s="2" t="str">
        <f t="shared" si="36"/>
        <v>B OU +</v>
      </c>
    </row>
    <row r="64" spans="1:23">
      <c r="A64" s="2" t="s">
        <v>88</v>
      </c>
      <c r="B64" t="s">
        <v>99</v>
      </c>
      <c r="C64">
        <v>22.23</v>
      </c>
      <c r="D64" t="s">
        <v>25</v>
      </c>
      <c r="E64" s="8" t="s">
        <v>97</v>
      </c>
      <c r="F64" s="2">
        <f t="shared" si="32"/>
        <v>1.8499999999999999</v>
      </c>
      <c r="G64" s="6">
        <v>732</v>
      </c>
      <c r="H64" s="6">
        <v>0.7</v>
      </c>
      <c r="I64">
        <f t="shared" si="33"/>
        <v>500</v>
      </c>
      <c r="J64" s="2">
        <f>(Tabela1[[#This Row],[ÁREA]]*I64)/(K64*H64)</f>
        <v>28870.129870129869</v>
      </c>
      <c r="K64" s="2">
        <v>0.55000000000000004</v>
      </c>
      <c r="L64" s="2">
        <v>2</v>
      </c>
      <c r="M64" s="2">
        <v>900</v>
      </c>
      <c r="N64" s="2">
        <f>Tabela1[[#This Row],[FLUXO POR LÂMPADAS]]*Tabela1[[#This Row],[LÂMPADAS POR LUMINÁRIA]]</f>
        <v>1800</v>
      </c>
      <c r="O64" s="2">
        <f t="shared" si="34"/>
        <v>16.038961038961038</v>
      </c>
      <c r="Q64" s="2">
        <f t="shared" si="35"/>
        <v>0</v>
      </c>
      <c r="U64" s="2">
        <f t="shared" si="31"/>
        <v>0</v>
      </c>
      <c r="W64" s="2" t="str">
        <f t="shared" si="36"/>
        <v>B OU +</v>
      </c>
    </row>
    <row r="65" spans="1:23">
      <c r="A65" s="2" t="s">
        <v>88</v>
      </c>
      <c r="B65" t="s">
        <v>100</v>
      </c>
      <c r="C65">
        <v>33.020000000000003</v>
      </c>
      <c r="D65" t="s">
        <v>25</v>
      </c>
      <c r="E65" s="8" t="s">
        <v>97</v>
      </c>
      <c r="F65" s="2">
        <f t="shared" si="32"/>
        <v>1.8499999999999999</v>
      </c>
      <c r="G65" s="6">
        <v>732</v>
      </c>
      <c r="H65" s="6">
        <v>0.7</v>
      </c>
      <c r="I65">
        <f t="shared" si="33"/>
        <v>500</v>
      </c>
      <c r="J65" s="2">
        <f>(Tabela1[[#This Row],[ÁREA]]*I65)/(K65*H65)</f>
        <v>42883.116883116883</v>
      </c>
      <c r="K65" s="2">
        <v>0.55000000000000004</v>
      </c>
      <c r="L65" s="2">
        <v>2</v>
      </c>
      <c r="M65" s="2">
        <v>900</v>
      </c>
      <c r="N65" s="2">
        <f>Tabela1[[#This Row],[FLUXO POR LÂMPADAS]]*Tabela1[[#This Row],[LÂMPADAS POR LUMINÁRIA]]</f>
        <v>1800</v>
      </c>
      <c r="O65" s="2">
        <f t="shared" si="34"/>
        <v>23.823953823953826</v>
      </c>
      <c r="Q65" s="2">
        <f t="shared" si="35"/>
        <v>0</v>
      </c>
      <c r="U65" s="2">
        <f t="shared" si="31"/>
        <v>0</v>
      </c>
      <c r="W65" s="2" t="str">
        <f t="shared" si="36"/>
        <v>B OU +</v>
      </c>
    </row>
    <row r="66" spans="1:23">
      <c r="A66" s="2" t="s">
        <v>88</v>
      </c>
      <c r="B66" t="s">
        <v>101</v>
      </c>
      <c r="C66">
        <v>27.86</v>
      </c>
      <c r="D66" t="s">
        <v>25</v>
      </c>
      <c r="E66" s="8" t="s">
        <v>97</v>
      </c>
      <c r="F66" s="2">
        <f t="shared" si="32"/>
        <v>1.8499999999999999</v>
      </c>
      <c r="G66" s="6">
        <v>732</v>
      </c>
      <c r="H66" s="6">
        <v>0.7</v>
      </c>
      <c r="I66">
        <f t="shared" si="33"/>
        <v>500</v>
      </c>
      <c r="J66" s="2">
        <f>(Tabela1[[#This Row],[ÁREA]]*I66)/(K66*H66)</f>
        <v>36181.818181818184</v>
      </c>
      <c r="K66" s="2">
        <v>0.55000000000000004</v>
      </c>
      <c r="L66" s="2">
        <v>2</v>
      </c>
      <c r="M66" s="2">
        <v>900</v>
      </c>
      <c r="N66" s="2">
        <f>Tabela1[[#This Row],[FLUXO POR LÂMPADAS]]*Tabela1[[#This Row],[LÂMPADAS POR LUMINÁRIA]]</f>
        <v>1800</v>
      </c>
      <c r="O66" s="2">
        <f t="shared" si="34"/>
        <v>20.101010101010104</v>
      </c>
      <c r="Q66" s="2">
        <f t="shared" si="35"/>
        <v>0</v>
      </c>
      <c r="U66" s="2">
        <f t="shared" ref="U66:U97" si="37">P66*R66</f>
        <v>0</v>
      </c>
      <c r="W66" s="2" t="str">
        <f t="shared" si="36"/>
        <v>B OU +</v>
      </c>
    </row>
    <row r="67" spans="1:23">
      <c r="A67" s="2" t="s">
        <v>88</v>
      </c>
      <c r="B67" t="s">
        <v>102</v>
      </c>
      <c r="C67">
        <v>207.11</v>
      </c>
      <c r="D67" t="s">
        <v>25</v>
      </c>
      <c r="E67" s="8" t="s">
        <v>97</v>
      </c>
      <c r="F67" s="2">
        <f t="shared" si="32"/>
        <v>1.8499999999999999</v>
      </c>
      <c r="G67" s="6">
        <v>732</v>
      </c>
      <c r="H67" s="6">
        <v>0.7</v>
      </c>
      <c r="I67">
        <f t="shared" si="33"/>
        <v>500</v>
      </c>
      <c r="J67" s="2">
        <f>(Tabela1[[#This Row],[ÁREA]]*I67)/(K67*H67)</f>
        <v>268974.02597402595</v>
      </c>
      <c r="K67" s="2">
        <v>0.55000000000000004</v>
      </c>
      <c r="L67" s="2">
        <v>2</v>
      </c>
      <c r="M67" s="2">
        <v>900</v>
      </c>
      <c r="N67" s="2">
        <f>Tabela1[[#This Row],[FLUXO POR LÂMPADAS]]*Tabela1[[#This Row],[LÂMPADAS POR LUMINÁRIA]]</f>
        <v>1800</v>
      </c>
      <c r="O67" s="2">
        <f t="shared" si="34"/>
        <v>149.43001443001441</v>
      </c>
      <c r="Q67" s="2">
        <f t="shared" si="35"/>
        <v>0</v>
      </c>
      <c r="U67" s="2">
        <f t="shared" si="37"/>
        <v>0</v>
      </c>
      <c r="W67" s="2" t="str">
        <f t="shared" si="36"/>
        <v>B OU +</v>
      </c>
    </row>
    <row r="68" spans="1:23">
      <c r="A68" s="2" t="s">
        <v>88</v>
      </c>
      <c r="B68" t="s">
        <v>103</v>
      </c>
      <c r="C68" t="s">
        <v>104</v>
      </c>
      <c r="D68" t="s">
        <v>25</v>
      </c>
      <c r="E68" s="8" t="s">
        <v>97</v>
      </c>
      <c r="F68" s="2">
        <f t="shared" si="32"/>
        <v>1.8499999999999999</v>
      </c>
      <c r="G68" s="6">
        <v>732</v>
      </c>
      <c r="H68" s="6">
        <v>0.7</v>
      </c>
      <c r="I68">
        <f t="shared" si="33"/>
        <v>500</v>
      </c>
      <c r="J68" s="2" t="e">
        <f>(Tabela1[[#This Row],[ÁREA]]*I68)/(K68*H68)</f>
        <v>#VALUE!</v>
      </c>
      <c r="K68" s="2">
        <v>0.55000000000000004</v>
      </c>
      <c r="L68" s="2">
        <v>2</v>
      </c>
      <c r="M68" s="2">
        <v>900</v>
      </c>
      <c r="N68" s="2">
        <f>Tabela1[[#This Row],[FLUXO POR LÂMPADAS]]*Tabela1[[#This Row],[LÂMPADAS POR LUMINÁRIA]]</f>
        <v>1800</v>
      </c>
      <c r="O68" s="2" t="e">
        <f t="shared" si="34"/>
        <v>#VALUE!</v>
      </c>
      <c r="Q68" s="2">
        <f t="shared" si="35"/>
        <v>0</v>
      </c>
      <c r="U68" s="2">
        <f t="shared" si="37"/>
        <v>0</v>
      </c>
      <c r="W68" s="2" t="str">
        <f t="shared" si="36"/>
        <v>B OU +</v>
      </c>
    </row>
    <row r="69" spans="1:23">
      <c r="A69" s="2" t="s">
        <v>88</v>
      </c>
      <c r="B69" t="s">
        <v>105</v>
      </c>
      <c r="C69" t="s">
        <v>104</v>
      </c>
      <c r="D69" t="s">
        <v>25</v>
      </c>
      <c r="E69" s="8" t="s">
        <v>97</v>
      </c>
      <c r="F69" s="2">
        <f t="shared" si="32"/>
        <v>1.8499999999999999</v>
      </c>
      <c r="G69" s="6">
        <v>732</v>
      </c>
      <c r="H69" s="6">
        <v>0.7</v>
      </c>
      <c r="I69">
        <f t="shared" si="33"/>
        <v>500</v>
      </c>
      <c r="J69" s="2" t="e">
        <f>(Tabela1[[#This Row],[ÁREA]]*I69)/(K69*H69)</f>
        <v>#VALUE!</v>
      </c>
      <c r="K69" s="2">
        <v>0.55000000000000004</v>
      </c>
      <c r="L69" s="2">
        <v>2</v>
      </c>
      <c r="M69" s="2">
        <v>900</v>
      </c>
      <c r="N69" s="2">
        <f>Tabela1[[#This Row],[FLUXO POR LÂMPADAS]]*Tabela1[[#This Row],[LÂMPADAS POR LUMINÁRIA]]</f>
        <v>1800</v>
      </c>
      <c r="O69" s="2" t="e">
        <f t="shared" si="34"/>
        <v>#VALUE!</v>
      </c>
      <c r="Q69" s="2">
        <f t="shared" si="35"/>
        <v>0</v>
      </c>
      <c r="U69" s="2">
        <f t="shared" si="37"/>
        <v>0</v>
      </c>
      <c r="W69" s="2" t="str">
        <f t="shared" si="36"/>
        <v>B OU +</v>
      </c>
    </row>
    <row r="70" spans="1:23">
      <c r="A70" s="2" t="s">
        <v>88</v>
      </c>
      <c r="B70" t="s">
        <v>106</v>
      </c>
      <c r="C70" t="s">
        <v>104</v>
      </c>
      <c r="D70" t="s">
        <v>25</v>
      </c>
      <c r="E70" s="8" t="s">
        <v>97</v>
      </c>
      <c r="F70" s="2">
        <f t="shared" si="32"/>
        <v>1.8499999999999999</v>
      </c>
      <c r="G70" s="6">
        <v>732</v>
      </c>
      <c r="H70" s="6">
        <v>0.7</v>
      </c>
      <c r="I70">
        <f t="shared" si="33"/>
        <v>500</v>
      </c>
      <c r="J70" s="2" t="e">
        <f>(Tabela1[[#This Row],[ÁREA]]*I70)/(K70*H70)</f>
        <v>#VALUE!</v>
      </c>
      <c r="K70" s="2">
        <v>0.55000000000000004</v>
      </c>
      <c r="L70" s="2">
        <v>2</v>
      </c>
      <c r="M70" s="2">
        <v>900</v>
      </c>
      <c r="N70" s="2">
        <f>Tabela1[[#This Row],[FLUXO POR LÂMPADAS]]*Tabela1[[#This Row],[LÂMPADAS POR LUMINÁRIA]]</f>
        <v>1800</v>
      </c>
      <c r="O70" s="2" t="e">
        <f t="shared" si="34"/>
        <v>#VALUE!</v>
      </c>
      <c r="Q70" s="2">
        <f t="shared" si="35"/>
        <v>0</v>
      </c>
      <c r="U70" s="2">
        <f t="shared" si="37"/>
        <v>0</v>
      </c>
      <c r="W70" s="2" t="str">
        <f t="shared" si="36"/>
        <v>B OU +</v>
      </c>
    </row>
    <row r="71" spans="1:23">
      <c r="A71" s="2" t="s">
        <v>88</v>
      </c>
      <c r="B71" t="s">
        <v>107</v>
      </c>
      <c r="C71" t="s">
        <v>104</v>
      </c>
      <c r="D71" t="s">
        <v>25</v>
      </c>
      <c r="E71" s="8" t="s">
        <v>97</v>
      </c>
      <c r="F71" s="2">
        <f t="shared" si="32"/>
        <v>1.8499999999999999</v>
      </c>
      <c r="G71" s="6">
        <v>732</v>
      </c>
      <c r="H71" s="6">
        <v>0.7</v>
      </c>
      <c r="I71">
        <f t="shared" si="33"/>
        <v>500</v>
      </c>
      <c r="J71" s="2" t="e">
        <f>(Tabela1[[#This Row],[ÁREA]]*I71)/(K71*H71)</f>
        <v>#VALUE!</v>
      </c>
      <c r="K71" s="2">
        <v>0.55000000000000004</v>
      </c>
      <c r="L71" s="2">
        <v>2</v>
      </c>
      <c r="M71" s="2">
        <v>900</v>
      </c>
      <c r="N71" s="2">
        <f>Tabela1[[#This Row],[FLUXO POR LÂMPADAS]]*Tabela1[[#This Row],[LÂMPADAS POR LUMINÁRIA]]</f>
        <v>1800</v>
      </c>
      <c r="O71" s="2" t="e">
        <f t="shared" si="34"/>
        <v>#VALUE!</v>
      </c>
      <c r="Q71" s="2">
        <f t="shared" si="35"/>
        <v>0</v>
      </c>
      <c r="U71" s="2">
        <f t="shared" si="37"/>
        <v>0</v>
      </c>
      <c r="W71" s="2" t="str">
        <f t="shared" si="36"/>
        <v>B OU +</v>
      </c>
    </row>
    <row r="72" spans="1:23">
      <c r="A72" s="2" t="s">
        <v>88</v>
      </c>
      <c r="B72" t="s">
        <v>108</v>
      </c>
      <c r="C72" t="s">
        <v>104</v>
      </c>
      <c r="D72" t="s">
        <v>25</v>
      </c>
      <c r="E72" s="8" t="s">
        <v>97</v>
      </c>
      <c r="F72" s="2">
        <f t="shared" si="32"/>
        <v>1.8499999999999999</v>
      </c>
      <c r="G72" s="6">
        <v>732</v>
      </c>
      <c r="H72" s="6">
        <v>0.7</v>
      </c>
      <c r="I72">
        <f t="shared" si="33"/>
        <v>500</v>
      </c>
      <c r="J72" s="2" t="e">
        <f>(Tabela1[[#This Row],[ÁREA]]*I72)/(K72*H72)</f>
        <v>#VALUE!</v>
      </c>
      <c r="K72" s="2">
        <v>0.55000000000000004</v>
      </c>
      <c r="L72" s="2">
        <v>2</v>
      </c>
      <c r="M72" s="2">
        <v>900</v>
      </c>
      <c r="N72" s="2">
        <f>Tabela1[[#This Row],[FLUXO POR LÂMPADAS]]*Tabela1[[#This Row],[LÂMPADAS POR LUMINÁRIA]]</f>
        <v>1800</v>
      </c>
      <c r="O72" s="2" t="e">
        <f t="shared" si="34"/>
        <v>#VALUE!</v>
      </c>
      <c r="Q72" s="2">
        <f t="shared" si="35"/>
        <v>0</v>
      </c>
      <c r="U72" s="2">
        <f t="shared" si="37"/>
        <v>0</v>
      </c>
      <c r="W72" s="2" t="str">
        <f t="shared" si="36"/>
        <v>B OU +</v>
      </c>
    </row>
    <row r="73" spans="1:23">
      <c r="A73" s="2" t="s">
        <v>88</v>
      </c>
      <c r="B73" t="s">
        <v>109</v>
      </c>
      <c r="C73" t="s">
        <v>110</v>
      </c>
      <c r="D73" t="s">
        <v>36</v>
      </c>
      <c r="E73" s="8" t="s">
        <v>97</v>
      </c>
      <c r="F73" s="2">
        <f t="shared" si="32"/>
        <v>1.8499999999999999</v>
      </c>
      <c r="G73" s="6">
        <v>732</v>
      </c>
      <c r="H73" s="6">
        <v>0.7</v>
      </c>
      <c r="I73">
        <f t="shared" si="33"/>
        <v>100</v>
      </c>
      <c r="J73" s="2" t="e">
        <f>(Tabela1[[#This Row],[ÁREA]]*I73)/(K73*H73)</f>
        <v>#VALUE!</v>
      </c>
      <c r="K73" s="2">
        <v>0.55000000000000004</v>
      </c>
      <c r="L73" s="2">
        <v>2</v>
      </c>
      <c r="M73" s="2">
        <v>900</v>
      </c>
      <c r="N73" s="2">
        <f>Tabela1[[#This Row],[FLUXO POR LÂMPADAS]]*Tabela1[[#This Row],[LÂMPADAS POR LUMINÁRIA]]</f>
        <v>1800</v>
      </c>
      <c r="O73" s="2" t="e">
        <f t="shared" si="34"/>
        <v>#VALUE!</v>
      </c>
      <c r="Q73" s="2">
        <f t="shared" si="35"/>
        <v>0</v>
      </c>
      <c r="U73" s="2">
        <f t="shared" si="37"/>
        <v>0</v>
      </c>
      <c r="W73" s="2" t="str">
        <f t="shared" si="36"/>
        <v>B OU +</v>
      </c>
    </row>
    <row r="74" spans="1:23">
      <c r="A74" s="2" t="s">
        <v>111</v>
      </c>
      <c r="B74" t="s">
        <v>112</v>
      </c>
      <c r="C74" t="s">
        <v>104</v>
      </c>
      <c r="D74" t="s">
        <v>36</v>
      </c>
      <c r="E74">
        <v>2.8</v>
      </c>
      <c r="F74" s="2">
        <f t="shared" ref="F74:F105" si="38">E74-0.95</f>
        <v>1.8499999999999999</v>
      </c>
      <c r="G74" s="6">
        <v>732</v>
      </c>
      <c r="H74" s="6">
        <v>0.7</v>
      </c>
      <c r="I74">
        <f t="shared" ref="I74:I105" si="39">IF(D74="ARQUIVO",200,IF(D74="BANHEIRO",200,IF(D74="CIRCULAÇÃO",100,IF(D74="CANTINA",200,IF(D74="DEPOSITO",100,IF(D74="ESCRITóRIO",500,IF(D74="ESCADA",150,IF(D74="RECEPÇÃO",300,IF(D74="SALA DE REUNIÃO",500,IF(D74="ESTACIONAMENTO",75,IF(D74="CONSULTÓRIO",500,IF(D74="SALA DE ESPERA",200,IF(D74="SALA COM MULTIUSO",300)))))))))))))</f>
        <v>100</v>
      </c>
      <c r="J74" s="2" t="e">
        <f>(Tabela1[[#This Row],[ÁREA]]*I74)/(K74*H74)</f>
        <v>#VALUE!</v>
      </c>
      <c r="K74" s="2">
        <v>0.55000000000000004</v>
      </c>
      <c r="L74" s="2">
        <v>2</v>
      </c>
      <c r="M74" s="2">
        <v>900</v>
      </c>
      <c r="N74" s="2">
        <f>Tabela1[[#This Row],[FLUXO POR LÂMPADAS]]*Tabela1[[#This Row],[LÂMPADAS POR LUMINÁRIA]]</f>
        <v>1800</v>
      </c>
      <c r="O74" s="2" t="e">
        <f t="shared" ref="O74:O105" si="40">J74/N74</f>
        <v>#VALUE!</v>
      </c>
      <c r="Q74" s="2">
        <f t="shared" ref="Q74:Q105" si="41">P74*L74</f>
        <v>0</v>
      </c>
      <c r="U74" s="2">
        <f t="shared" si="37"/>
        <v>0</v>
      </c>
      <c r="W74" s="2" t="str">
        <f t="shared" ref="W74:W105" si="42">IF(U74&lt;V74,"A","B OU +")</f>
        <v>B OU +</v>
      </c>
    </row>
    <row r="75" spans="1:23">
      <c r="A75" s="2" t="s">
        <v>111</v>
      </c>
      <c r="B75" t="s">
        <v>113</v>
      </c>
      <c r="C75" t="s">
        <v>104</v>
      </c>
      <c r="D75" t="s">
        <v>25</v>
      </c>
      <c r="E75" s="8" t="s">
        <v>114</v>
      </c>
      <c r="F75" s="2">
        <f t="shared" si="38"/>
        <v>0.85000000000000009</v>
      </c>
      <c r="G75" s="6">
        <v>732</v>
      </c>
      <c r="H75" s="6">
        <v>0.7</v>
      </c>
      <c r="I75">
        <f t="shared" si="39"/>
        <v>500</v>
      </c>
      <c r="J75" s="2" t="e">
        <f>(Tabela1[[#This Row],[ÁREA]]*I75)/(K75*H75)</f>
        <v>#VALUE!</v>
      </c>
      <c r="K75" s="2">
        <v>0.55000000000000004</v>
      </c>
      <c r="L75" s="2">
        <v>2</v>
      </c>
      <c r="M75" s="2">
        <v>900</v>
      </c>
      <c r="N75" s="2">
        <f>Tabela1[[#This Row],[FLUXO POR LÂMPADAS]]*Tabela1[[#This Row],[LÂMPADAS POR LUMINÁRIA]]</f>
        <v>1800</v>
      </c>
      <c r="O75" s="2" t="e">
        <f t="shared" si="40"/>
        <v>#VALUE!</v>
      </c>
      <c r="Q75" s="2">
        <f t="shared" si="41"/>
        <v>0</v>
      </c>
      <c r="U75" s="2">
        <f t="shared" si="37"/>
        <v>0</v>
      </c>
      <c r="W75" s="2" t="str">
        <f t="shared" si="42"/>
        <v>B OU +</v>
      </c>
    </row>
    <row r="76" spans="1:23">
      <c r="A76" s="2" t="s">
        <v>111</v>
      </c>
      <c r="B76" t="s">
        <v>115</v>
      </c>
      <c r="C76" t="s">
        <v>104</v>
      </c>
      <c r="D76" t="s">
        <v>31</v>
      </c>
      <c r="E76" s="8" t="s">
        <v>97</v>
      </c>
      <c r="F76" s="2">
        <f t="shared" si="38"/>
        <v>1.8499999999999999</v>
      </c>
      <c r="G76" s="6">
        <v>732</v>
      </c>
      <c r="H76" s="6">
        <v>0.7</v>
      </c>
      <c r="I76">
        <f t="shared" si="39"/>
        <v>200</v>
      </c>
      <c r="J76" s="2" t="e">
        <f>(Tabela1[[#This Row],[ÁREA]]*I76)/(K76*H76)</f>
        <v>#VALUE!</v>
      </c>
      <c r="K76" s="2">
        <v>0.55000000000000004</v>
      </c>
      <c r="L76" s="2">
        <v>2</v>
      </c>
      <c r="M76" s="2">
        <v>900</v>
      </c>
      <c r="N76" s="2">
        <f>Tabela1[[#This Row],[FLUXO POR LÂMPADAS]]*Tabela1[[#This Row],[LÂMPADAS POR LUMINÁRIA]]</f>
        <v>1800</v>
      </c>
      <c r="O76" s="2" t="e">
        <f t="shared" si="40"/>
        <v>#VALUE!</v>
      </c>
      <c r="Q76" s="2">
        <f t="shared" si="41"/>
        <v>0</v>
      </c>
      <c r="U76" s="2">
        <f t="shared" si="37"/>
        <v>0</v>
      </c>
      <c r="W76" s="2" t="str">
        <f t="shared" si="42"/>
        <v>B OU +</v>
      </c>
    </row>
    <row r="77" spans="1:23">
      <c r="A77" s="2" t="s">
        <v>111</v>
      </c>
      <c r="B77" t="s">
        <v>116</v>
      </c>
      <c r="C77" t="s">
        <v>104</v>
      </c>
      <c r="D77" t="s">
        <v>31</v>
      </c>
      <c r="E77" s="8" t="s">
        <v>97</v>
      </c>
      <c r="F77" s="2">
        <f t="shared" si="38"/>
        <v>1.8499999999999999</v>
      </c>
      <c r="G77" s="6">
        <v>732</v>
      </c>
      <c r="H77" s="6">
        <v>0.7</v>
      </c>
      <c r="I77">
        <f t="shared" si="39"/>
        <v>200</v>
      </c>
      <c r="J77" s="2" t="e">
        <f>(Tabela1[[#This Row],[ÁREA]]*I77)/(K77*H77)</f>
        <v>#VALUE!</v>
      </c>
      <c r="K77" s="2">
        <v>0.55000000000000004</v>
      </c>
      <c r="L77" s="2">
        <v>2</v>
      </c>
      <c r="M77" s="2">
        <v>900</v>
      </c>
      <c r="N77" s="2">
        <f>Tabela1[[#This Row],[FLUXO POR LÂMPADAS]]*Tabela1[[#This Row],[LÂMPADAS POR LUMINÁRIA]]</f>
        <v>1800</v>
      </c>
      <c r="O77" s="2" t="e">
        <f t="shared" si="40"/>
        <v>#VALUE!</v>
      </c>
      <c r="Q77" s="2">
        <f t="shared" si="41"/>
        <v>0</v>
      </c>
      <c r="U77" s="2">
        <f t="shared" si="37"/>
        <v>0</v>
      </c>
      <c r="W77" s="2" t="str">
        <f t="shared" si="42"/>
        <v>B OU +</v>
      </c>
    </row>
    <row r="78" spans="1:23">
      <c r="A78" s="2" t="s">
        <v>111</v>
      </c>
      <c r="B78" t="s">
        <v>117</v>
      </c>
      <c r="C78" t="s">
        <v>104</v>
      </c>
      <c r="D78" t="s">
        <v>25</v>
      </c>
      <c r="E78" s="8" t="s">
        <v>97</v>
      </c>
      <c r="F78" s="2">
        <f t="shared" si="38"/>
        <v>1.8499999999999999</v>
      </c>
      <c r="G78" s="6">
        <v>732</v>
      </c>
      <c r="H78" s="6">
        <v>0.7</v>
      </c>
      <c r="I78">
        <f t="shared" si="39"/>
        <v>500</v>
      </c>
      <c r="J78" s="2" t="e">
        <f>(Tabela1[[#This Row],[ÁREA]]*I78)/(K78*H78)</f>
        <v>#VALUE!</v>
      </c>
      <c r="K78" s="2">
        <v>0.55000000000000004</v>
      </c>
      <c r="L78" s="2">
        <v>2</v>
      </c>
      <c r="M78" s="2">
        <v>900</v>
      </c>
      <c r="N78" s="2">
        <f>Tabela1[[#This Row],[FLUXO POR LÂMPADAS]]*Tabela1[[#This Row],[LÂMPADAS POR LUMINÁRIA]]</f>
        <v>1800</v>
      </c>
      <c r="O78" s="2" t="e">
        <f t="shared" si="40"/>
        <v>#VALUE!</v>
      </c>
      <c r="Q78" s="2">
        <f t="shared" si="41"/>
        <v>0</v>
      </c>
      <c r="U78" s="2">
        <f t="shared" si="37"/>
        <v>0</v>
      </c>
      <c r="W78" s="2" t="str">
        <f t="shared" si="42"/>
        <v>B OU +</v>
      </c>
    </row>
    <row r="79" spans="1:23">
      <c r="A79" s="2" t="s">
        <v>111</v>
      </c>
      <c r="B79" t="s">
        <v>118</v>
      </c>
      <c r="C79" t="s">
        <v>104</v>
      </c>
      <c r="D79" t="s">
        <v>25</v>
      </c>
      <c r="E79" s="8" t="s">
        <v>97</v>
      </c>
      <c r="F79" s="2">
        <f t="shared" si="38"/>
        <v>1.8499999999999999</v>
      </c>
      <c r="G79" s="6">
        <v>732</v>
      </c>
      <c r="H79" s="6">
        <v>0.7</v>
      </c>
      <c r="I79">
        <f t="shared" si="39"/>
        <v>500</v>
      </c>
      <c r="J79" s="2" t="e">
        <f>(Tabela1[[#This Row],[ÁREA]]*I79)/(K79*H79)</f>
        <v>#VALUE!</v>
      </c>
      <c r="K79" s="2">
        <v>0.55000000000000004</v>
      </c>
      <c r="L79" s="2">
        <v>2</v>
      </c>
      <c r="M79" s="2">
        <v>900</v>
      </c>
      <c r="N79" s="2">
        <f>Tabela1[[#This Row],[FLUXO POR LÂMPADAS]]*Tabela1[[#This Row],[LÂMPADAS POR LUMINÁRIA]]</f>
        <v>1800</v>
      </c>
      <c r="O79" s="2" t="e">
        <f t="shared" si="40"/>
        <v>#VALUE!</v>
      </c>
      <c r="Q79" s="2">
        <f t="shared" si="41"/>
        <v>0</v>
      </c>
      <c r="U79" s="2">
        <f t="shared" si="37"/>
        <v>0</v>
      </c>
      <c r="W79" s="2" t="str">
        <f t="shared" si="42"/>
        <v>B OU +</v>
      </c>
    </row>
    <row r="80" spans="1:23">
      <c r="A80" s="2" t="s">
        <v>111</v>
      </c>
      <c r="B80" t="s">
        <v>119</v>
      </c>
      <c r="C80" t="s">
        <v>104</v>
      </c>
      <c r="D80" t="s">
        <v>25</v>
      </c>
      <c r="E80" s="8" t="s">
        <v>97</v>
      </c>
      <c r="F80" s="2">
        <f t="shared" si="38"/>
        <v>1.8499999999999999</v>
      </c>
      <c r="G80" s="6">
        <v>732</v>
      </c>
      <c r="H80" s="6">
        <v>0.7</v>
      </c>
      <c r="I80">
        <f t="shared" si="39"/>
        <v>500</v>
      </c>
      <c r="J80" s="2" t="e">
        <f>(Tabela1[[#This Row],[ÁREA]]*I80)/(K80*H80)</f>
        <v>#VALUE!</v>
      </c>
      <c r="K80" s="2">
        <v>0.55000000000000004</v>
      </c>
      <c r="L80" s="2">
        <v>2</v>
      </c>
      <c r="M80" s="2">
        <v>900</v>
      </c>
      <c r="N80" s="2">
        <f>Tabela1[[#This Row],[FLUXO POR LÂMPADAS]]*Tabela1[[#This Row],[LÂMPADAS POR LUMINÁRIA]]</f>
        <v>1800</v>
      </c>
      <c r="O80" s="2" t="e">
        <f t="shared" si="40"/>
        <v>#VALUE!</v>
      </c>
      <c r="Q80" s="2">
        <f t="shared" si="41"/>
        <v>0</v>
      </c>
      <c r="U80" s="2">
        <f t="shared" si="37"/>
        <v>0</v>
      </c>
      <c r="W80" s="2" t="str">
        <f t="shared" si="42"/>
        <v>B OU +</v>
      </c>
    </row>
    <row r="81" spans="1:23">
      <c r="A81" s="2" t="s">
        <v>111</v>
      </c>
      <c r="B81" t="s">
        <v>120</v>
      </c>
      <c r="C81" t="s">
        <v>104</v>
      </c>
      <c r="D81" t="s">
        <v>25</v>
      </c>
      <c r="E81" s="8" t="s">
        <v>97</v>
      </c>
      <c r="F81" s="2">
        <f t="shared" si="38"/>
        <v>1.8499999999999999</v>
      </c>
      <c r="G81" s="6">
        <v>732</v>
      </c>
      <c r="H81" s="6">
        <v>0.7</v>
      </c>
      <c r="I81">
        <f t="shared" si="39"/>
        <v>500</v>
      </c>
      <c r="J81" s="2" t="e">
        <f>(Tabela1[[#This Row],[ÁREA]]*I81)/(K81*H81)</f>
        <v>#VALUE!</v>
      </c>
      <c r="K81" s="2">
        <v>0.55000000000000004</v>
      </c>
      <c r="L81" s="2">
        <v>2</v>
      </c>
      <c r="M81" s="2">
        <v>900</v>
      </c>
      <c r="N81" s="2">
        <f>Tabela1[[#This Row],[FLUXO POR LÂMPADAS]]*Tabela1[[#This Row],[LÂMPADAS POR LUMINÁRIA]]</f>
        <v>1800</v>
      </c>
      <c r="O81" s="2" t="e">
        <f t="shared" si="40"/>
        <v>#VALUE!</v>
      </c>
      <c r="Q81" s="2">
        <f t="shared" si="41"/>
        <v>0</v>
      </c>
      <c r="U81" s="2">
        <f t="shared" si="37"/>
        <v>0</v>
      </c>
      <c r="W81" s="2" t="str">
        <f t="shared" si="42"/>
        <v>B OU +</v>
      </c>
    </row>
    <row r="82" spans="1:23">
      <c r="A82" s="2" t="s">
        <v>111</v>
      </c>
      <c r="B82" t="s">
        <v>121</v>
      </c>
      <c r="C82" t="s">
        <v>104</v>
      </c>
      <c r="D82" t="s">
        <v>31</v>
      </c>
      <c r="E82" s="8" t="s">
        <v>97</v>
      </c>
      <c r="F82" s="2">
        <f t="shared" si="38"/>
        <v>1.8499999999999999</v>
      </c>
      <c r="G82" s="6">
        <v>732</v>
      </c>
      <c r="H82" s="6">
        <v>0.7</v>
      </c>
      <c r="I82">
        <f t="shared" si="39"/>
        <v>200</v>
      </c>
      <c r="J82" s="2" t="e">
        <f>(Tabela1[[#This Row],[ÁREA]]*I82)/(K82*H82)</f>
        <v>#VALUE!</v>
      </c>
      <c r="K82" s="2">
        <v>0.55000000000000004</v>
      </c>
      <c r="L82" s="2">
        <v>2</v>
      </c>
      <c r="M82" s="2">
        <v>900</v>
      </c>
      <c r="N82" s="2">
        <f>Tabela1[[#This Row],[FLUXO POR LÂMPADAS]]*Tabela1[[#This Row],[LÂMPADAS POR LUMINÁRIA]]</f>
        <v>1800</v>
      </c>
      <c r="O82" s="2" t="e">
        <f t="shared" si="40"/>
        <v>#VALUE!</v>
      </c>
      <c r="Q82" s="2">
        <f t="shared" si="41"/>
        <v>0</v>
      </c>
      <c r="U82" s="2">
        <f t="shared" si="37"/>
        <v>0</v>
      </c>
      <c r="W82" s="2" t="str">
        <f t="shared" si="42"/>
        <v>B OU +</v>
      </c>
    </row>
    <row r="83" spans="1:23">
      <c r="A83" s="2" t="s">
        <v>111</v>
      </c>
      <c r="B83" t="s">
        <v>122</v>
      </c>
      <c r="C83" t="s">
        <v>104</v>
      </c>
      <c r="D83" t="s">
        <v>25</v>
      </c>
      <c r="E83" s="8" t="s">
        <v>97</v>
      </c>
      <c r="F83" s="2">
        <f t="shared" si="38"/>
        <v>1.8499999999999999</v>
      </c>
      <c r="G83" s="6">
        <v>732</v>
      </c>
      <c r="H83" s="6">
        <v>0.7</v>
      </c>
      <c r="I83">
        <f t="shared" si="39"/>
        <v>500</v>
      </c>
      <c r="J83" s="2" t="e">
        <f>(Tabela1[[#This Row],[ÁREA]]*I83)/(K83*H83)</f>
        <v>#VALUE!</v>
      </c>
      <c r="K83" s="2">
        <v>0.55000000000000004</v>
      </c>
      <c r="L83" s="2">
        <v>2</v>
      </c>
      <c r="M83" s="2">
        <v>900</v>
      </c>
      <c r="N83" s="2">
        <f>Tabela1[[#This Row],[FLUXO POR LÂMPADAS]]*Tabela1[[#This Row],[LÂMPADAS POR LUMINÁRIA]]</f>
        <v>1800</v>
      </c>
      <c r="O83" s="2" t="e">
        <f t="shared" si="40"/>
        <v>#VALUE!</v>
      </c>
      <c r="Q83" s="2">
        <f t="shared" si="41"/>
        <v>0</v>
      </c>
      <c r="U83" s="2">
        <f t="shared" si="37"/>
        <v>0</v>
      </c>
      <c r="W83" s="2" t="str">
        <f t="shared" si="42"/>
        <v>B OU +</v>
      </c>
    </row>
    <row r="84" spans="1:23">
      <c r="A84" s="2" t="s">
        <v>111</v>
      </c>
      <c r="B84" t="s">
        <v>123</v>
      </c>
      <c r="C84" t="s">
        <v>104</v>
      </c>
      <c r="D84" t="s">
        <v>25</v>
      </c>
      <c r="E84" s="8" t="s">
        <v>97</v>
      </c>
      <c r="F84" s="2">
        <f t="shared" si="38"/>
        <v>1.8499999999999999</v>
      </c>
      <c r="G84" s="6">
        <v>732</v>
      </c>
      <c r="H84" s="6">
        <v>0.7</v>
      </c>
      <c r="I84">
        <f t="shared" si="39"/>
        <v>500</v>
      </c>
      <c r="J84" s="2" t="e">
        <f>(Tabela1[[#This Row],[ÁREA]]*I84)/(K84*H84)</f>
        <v>#VALUE!</v>
      </c>
      <c r="K84" s="2">
        <v>0.55000000000000004</v>
      </c>
      <c r="L84" s="2">
        <v>2</v>
      </c>
      <c r="M84" s="2">
        <v>900</v>
      </c>
      <c r="N84" s="2">
        <f>Tabela1[[#This Row],[FLUXO POR LÂMPADAS]]*Tabela1[[#This Row],[LÂMPADAS POR LUMINÁRIA]]</f>
        <v>1800</v>
      </c>
      <c r="O84" s="2" t="e">
        <f t="shared" si="40"/>
        <v>#VALUE!</v>
      </c>
      <c r="Q84" s="2">
        <f t="shared" si="41"/>
        <v>0</v>
      </c>
      <c r="U84" s="2">
        <f t="shared" si="37"/>
        <v>0</v>
      </c>
      <c r="W84" s="2" t="str">
        <f t="shared" si="42"/>
        <v>B OU +</v>
      </c>
    </row>
    <row r="85" spans="1:23">
      <c r="A85" s="2" t="s">
        <v>111</v>
      </c>
      <c r="B85" t="s">
        <v>124</v>
      </c>
      <c r="C85" t="s">
        <v>104</v>
      </c>
      <c r="D85" t="s">
        <v>25</v>
      </c>
      <c r="E85" s="8" t="s">
        <v>97</v>
      </c>
      <c r="F85" s="2">
        <f t="shared" si="38"/>
        <v>1.8499999999999999</v>
      </c>
      <c r="G85" s="6">
        <v>732</v>
      </c>
      <c r="H85" s="6">
        <v>0.7</v>
      </c>
      <c r="I85">
        <f t="shared" si="39"/>
        <v>500</v>
      </c>
      <c r="J85" s="2" t="e">
        <f>(Tabela1[[#This Row],[ÁREA]]*I85)/(K85*H85)</f>
        <v>#VALUE!</v>
      </c>
      <c r="K85" s="2">
        <v>0.55000000000000004</v>
      </c>
      <c r="L85" s="2">
        <v>2</v>
      </c>
      <c r="M85" s="2">
        <v>900</v>
      </c>
      <c r="N85" s="2">
        <f>Tabela1[[#This Row],[FLUXO POR LÂMPADAS]]*Tabela1[[#This Row],[LÂMPADAS POR LUMINÁRIA]]</f>
        <v>1800</v>
      </c>
      <c r="O85" s="2" t="e">
        <f t="shared" si="40"/>
        <v>#VALUE!</v>
      </c>
      <c r="Q85" s="2">
        <f t="shared" si="41"/>
        <v>0</v>
      </c>
      <c r="U85" s="2">
        <f t="shared" si="37"/>
        <v>0</v>
      </c>
      <c r="W85" s="2" t="str">
        <f t="shared" si="42"/>
        <v>B OU +</v>
      </c>
    </row>
    <row r="86" spans="1:23">
      <c r="A86" s="2" t="s">
        <v>111</v>
      </c>
      <c r="B86" t="s">
        <v>125</v>
      </c>
      <c r="C86" t="s">
        <v>104</v>
      </c>
      <c r="D86" t="s">
        <v>25</v>
      </c>
      <c r="E86" s="8" t="s">
        <v>97</v>
      </c>
      <c r="F86" s="2">
        <f t="shared" si="38"/>
        <v>1.8499999999999999</v>
      </c>
      <c r="G86" s="6">
        <v>732</v>
      </c>
      <c r="H86" s="6">
        <v>0.7</v>
      </c>
      <c r="I86">
        <f t="shared" si="39"/>
        <v>500</v>
      </c>
      <c r="J86" s="2" t="e">
        <f>(Tabela1[[#This Row],[ÁREA]]*I86)/(K86*H86)</f>
        <v>#VALUE!</v>
      </c>
      <c r="K86" s="2">
        <v>0.55000000000000004</v>
      </c>
      <c r="L86" s="2">
        <v>2</v>
      </c>
      <c r="M86" s="2">
        <v>900</v>
      </c>
      <c r="N86" s="2">
        <f>Tabela1[[#This Row],[FLUXO POR LÂMPADAS]]*Tabela1[[#This Row],[LÂMPADAS POR LUMINÁRIA]]</f>
        <v>1800</v>
      </c>
      <c r="O86" s="2" t="e">
        <f t="shared" si="40"/>
        <v>#VALUE!</v>
      </c>
      <c r="Q86" s="2">
        <f t="shared" si="41"/>
        <v>0</v>
      </c>
      <c r="U86" s="2">
        <f t="shared" si="37"/>
        <v>0</v>
      </c>
      <c r="W86" s="2" t="str">
        <f t="shared" si="42"/>
        <v>B OU +</v>
      </c>
    </row>
    <row r="87" spans="1:23">
      <c r="A87" s="2" t="s">
        <v>111</v>
      </c>
      <c r="B87" t="s">
        <v>126</v>
      </c>
      <c r="C87" t="s">
        <v>104</v>
      </c>
      <c r="D87" t="s">
        <v>31</v>
      </c>
      <c r="E87" s="8" t="s">
        <v>97</v>
      </c>
      <c r="F87" s="2">
        <f t="shared" si="38"/>
        <v>1.8499999999999999</v>
      </c>
      <c r="G87" s="6">
        <v>732</v>
      </c>
      <c r="H87" s="6">
        <v>0.7</v>
      </c>
      <c r="I87">
        <f t="shared" si="39"/>
        <v>200</v>
      </c>
      <c r="J87" s="2" t="e">
        <f>(Tabela1[[#This Row],[ÁREA]]*I87)/(K87*H87)</f>
        <v>#VALUE!</v>
      </c>
      <c r="K87" s="2">
        <v>0.55000000000000004</v>
      </c>
      <c r="L87" s="2">
        <v>2</v>
      </c>
      <c r="M87" s="2">
        <v>900</v>
      </c>
      <c r="N87" s="2">
        <f>Tabela1[[#This Row],[FLUXO POR LÂMPADAS]]*Tabela1[[#This Row],[LÂMPADAS POR LUMINÁRIA]]</f>
        <v>1800</v>
      </c>
      <c r="O87" s="2" t="e">
        <f t="shared" si="40"/>
        <v>#VALUE!</v>
      </c>
      <c r="Q87" s="2">
        <f t="shared" si="41"/>
        <v>0</v>
      </c>
      <c r="U87" s="2">
        <f t="shared" si="37"/>
        <v>0</v>
      </c>
      <c r="W87" s="2" t="str">
        <f t="shared" si="42"/>
        <v>B OU +</v>
      </c>
    </row>
    <row r="88" spans="1:23">
      <c r="A88" s="2" t="s">
        <v>111</v>
      </c>
      <c r="B88" t="s">
        <v>127</v>
      </c>
      <c r="C88" t="s">
        <v>128</v>
      </c>
      <c r="D88" t="s">
        <v>31</v>
      </c>
      <c r="E88" s="8" t="s">
        <v>97</v>
      </c>
      <c r="F88" s="2">
        <f t="shared" si="38"/>
        <v>1.8499999999999999</v>
      </c>
      <c r="G88" s="6">
        <v>732</v>
      </c>
      <c r="H88" s="6">
        <v>0.7</v>
      </c>
      <c r="I88">
        <f t="shared" si="39"/>
        <v>200</v>
      </c>
      <c r="J88" s="2" t="e">
        <f>(Tabela1[[#This Row],[ÁREA]]*I88)/(K88*H88)</f>
        <v>#VALUE!</v>
      </c>
      <c r="K88" s="2">
        <v>0.55000000000000004</v>
      </c>
      <c r="L88" s="2">
        <v>2</v>
      </c>
      <c r="M88" s="2">
        <v>900</v>
      </c>
      <c r="N88" s="2">
        <f>Tabela1[[#This Row],[FLUXO POR LÂMPADAS]]*Tabela1[[#This Row],[LÂMPADAS POR LUMINÁRIA]]</f>
        <v>1800</v>
      </c>
      <c r="O88" s="2" t="e">
        <f t="shared" si="40"/>
        <v>#VALUE!</v>
      </c>
      <c r="Q88" s="2">
        <f t="shared" si="41"/>
        <v>0</v>
      </c>
      <c r="U88" s="2">
        <f t="shared" si="37"/>
        <v>0</v>
      </c>
      <c r="W88" s="2" t="str">
        <f t="shared" si="42"/>
        <v>B OU +</v>
      </c>
    </row>
    <row r="89" spans="1:23">
      <c r="A89" s="2" t="s">
        <v>111</v>
      </c>
      <c r="B89" t="s">
        <v>129</v>
      </c>
      <c r="C89" t="s">
        <v>104</v>
      </c>
      <c r="D89" t="s">
        <v>25</v>
      </c>
      <c r="E89" s="8" t="s">
        <v>97</v>
      </c>
      <c r="F89" s="2">
        <f t="shared" si="38"/>
        <v>1.8499999999999999</v>
      </c>
      <c r="G89" s="6">
        <v>732</v>
      </c>
      <c r="H89" s="6">
        <v>0.7</v>
      </c>
      <c r="I89">
        <f t="shared" si="39"/>
        <v>500</v>
      </c>
      <c r="J89" s="2" t="e">
        <f>(Tabela1[[#This Row],[ÁREA]]*I89)/(K89*H89)</f>
        <v>#VALUE!</v>
      </c>
      <c r="K89" s="2">
        <v>0.55000000000000004</v>
      </c>
      <c r="L89" s="2">
        <v>2</v>
      </c>
      <c r="M89" s="2">
        <v>900</v>
      </c>
      <c r="N89" s="2">
        <f>Tabela1[[#This Row],[FLUXO POR LÂMPADAS]]*Tabela1[[#This Row],[LÂMPADAS POR LUMINÁRIA]]</f>
        <v>1800</v>
      </c>
      <c r="O89" s="2" t="e">
        <f t="shared" si="40"/>
        <v>#VALUE!</v>
      </c>
      <c r="Q89" s="2">
        <f t="shared" si="41"/>
        <v>0</v>
      </c>
      <c r="U89" s="2">
        <f t="shared" si="37"/>
        <v>0</v>
      </c>
      <c r="W89" s="2" t="str">
        <f t="shared" si="42"/>
        <v>B OU +</v>
      </c>
    </row>
    <row r="90" spans="1:23">
      <c r="A90" s="2" t="s">
        <v>111</v>
      </c>
      <c r="B90" t="s">
        <v>130</v>
      </c>
      <c r="C90" t="s">
        <v>104</v>
      </c>
      <c r="D90" t="s">
        <v>31</v>
      </c>
      <c r="E90" s="8" t="s">
        <v>97</v>
      </c>
      <c r="F90" s="2">
        <f t="shared" si="38"/>
        <v>1.8499999999999999</v>
      </c>
      <c r="G90" s="6">
        <v>732</v>
      </c>
      <c r="H90" s="6">
        <v>0.7</v>
      </c>
      <c r="I90">
        <f t="shared" si="39"/>
        <v>200</v>
      </c>
      <c r="J90" s="2" t="e">
        <f>(Tabela1[[#This Row],[ÁREA]]*I90)/(K90*H90)</f>
        <v>#VALUE!</v>
      </c>
      <c r="K90" s="2">
        <v>0.55000000000000004</v>
      </c>
      <c r="L90" s="2">
        <v>2</v>
      </c>
      <c r="M90" s="2">
        <v>900</v>
      </c>
      <c r="N90" s="2">
        <f>Tabela1[[#This Row],[FLUXO POR LÂMPADAS]]*Tabela1[[#This Row],[LÂMPADAS POR LUMINÁRIA]]</f>
        <v>1800</v>
      </c>
      <c r="O90" s="2" t="e">
        <f t="shared" si="40"/>
        <v>#VALUE!</v>
      </c>
      <c r="Q90" s="2">
        <f t="shared" si="41"/>
        <v>0</v>
      </c>
      <c r="U90" s="2">
        <f t="shared" si="37"/>
        <v>0</v>
      </c>
      <c r="W90" s="2" t="str">
        <f t="shared" si="42"/>
        <v>B OU +</v>
      </c>
    </row>
    <row r="91" spans="1:23">
      <c r="A91" s="2" t="s">
        <v>111</v>
      </c>
      <c r="B91" t="s">
        <v>131</v>
      </c>
      <c r="C91" t="s">
        <v>104</v>
      </c>
      <c r="D91" t="s">
        <v>25</v>
      </c>
      <c r="E91" s="8" t="s">
        <v>97</v>
      </c>
      <c r="F91" s="2">
        <f t="shared" si="38"/>
        <v>1.8499999999999999</v>
      </c>
      <c r="G91" s="6">
        <v>732</v>
      </c>
      <c r="H91" s="6">
        <v>0.7</v>
      </c>
      <c r="I91">
        <f t="shared" si="39"/>
        <v>500</v>
      </c>
      <c r="J91" s="2" t="e">
        <f>(Tabela1[[#This Row],[ÁREA]]*I91)/(K91*H91)</f>
        <v>#VALUE!</v>
      </c>
      <c r="K91" s="2">
        <v>0.55000000000000004</v>
      </c>
      <c r="L91" s="2">
        <v>2</v>
      </c>
      <c r="M91" s="2">
        <v>900</v>
      </c>
      <c r="N91" s="2">
        <f>Tabela1[[#This Row],[FLUXO POR LÂMPADAS]]*Tabela1[[#This Row],[LÂMPADAS POR LUMINÁRIA]]</f>
        <v>1800</v>
      </c>
      <c r="O91" s="2" t="e">
        <f t="shared" si="40"/>
        <v>#VALUE!</v>
      </c>
      <c r="Q91" s="2">
        <f t="shared" si="41"/>
        <v>0</v>
      </c>
      <c r="U91" s="2">
        <f t="shared" si="37"/>
        <v>0</v>
      </c>
      <c r="W91" s="2" t="str">
        <f t="shared" si="42"/>
        <v>B OU +</v>
      </c>
    </row>
    <row r="92" spans="1:23">
      <c r="A92" s="2" t="s">
        <v>111</v>
      </c>
      <c r="B92" t="s">
        <v>132</v>
      </c>
      <c r="C92" t="s">
        <v>104</v>
      </c>
      <c r="D92" t="s">
        <v>25</v>
      </c>
      <c r="E92" s="8" t="s">
        <v>97</v>
      </c>
      <c r="F92" s="2">
        <f t="shared" si="38"/>
        <v>1.8499999999999999</v>
      </c>
      <c r="G92" s="6">
        <v>732</v>
      </c>
      <c r="H92" s="6">
        <v>0.7</v>
      </c>
      <c r="I92">
        <f t="shared" si="39"/>
        <v>500</v>
      </c>
      <c r="J92" s="2" t="e">
        <f>(Tabela1[[#This Row],[ÁREA]]*I92)/(K92*H92)</f>
        <v>#VALUE!</v>
      </c>
      <c r="K92" s="2">
        <v>0.55000000000000004</v>
      </c>
      <c r="L92" s="2">
        <v>2</v>
      </c>
      <c r="M92" s="2">
        <v>900</v>
      </c>
      <c r="N92" s="2">
        <f>Tabela1[[#This Row],[FLUXO POR LÂMPADAS]]*Tabela1[[#This Row],[LÂMPADAS POR LUMINÁRIA]]</f>
        <v>1800</v>
      </c>
      <c r="O92" s="2" t="e">
        <f t="shared" si="40"/>
        <v>#VALUE!</v>
      </c>
      <c r="Q92" s="2">
        <f t="shared" si="41"/>
        <v>0</v>
      </c>
      <c r="U92" s="2">
        <f t="shared" si="37"/>
        <v>0</v>
      </c>
      <c r="W92" s="2" t="str">
        <f t="shared" si="42"/>
        <v>B OU +</v>
      </c>
    </row>
    <row r="93" spans="1:23">
      <c r="A93" s="2" t="s">
        <v>111</v>
      </c>
      <c r="B93" t="s">
        <v>133</v>
      </c>
      <c r="C93" t="s">
        <v>134</v>
      </c>
      <c r="D93" t="s">
        <v>36</v>
      </c>
      <c r="E93" s="8" t="s">
        <v>97</v>
      </c>
      <c r="F93" s="2">
        <f t="shared" si="38"/>
        <v>1.8499999999999999</v>
      </c>
      <c r="G93" s="6">
        <v>732</v>
      </c>
      <c r="H93" s="6">
        <v>0.7</v>
      </c>
      <c r="I93">
        <f t="shared" si="39"/>
        <v>100</v>
      </c>
      <c r="J93" s="2" t="e">
        <f>(Tabela1[[#This Row],[ÁREA]]*I93)/(K93*H93)</f>
        <v>#VALUE!</v>
      </c>
      <c r="K93" s="2">
        <v>0.55000000000000004</v>
      </c>
      <c r="L93" s="2">
        <v>2</v>
      </c>
      <c r="M93" s="2">
        <v>900</v>
      </c>
      <c r="N93" s="2">
        <f>Tabela1[[#This Row],[FLUXO POR LÂMPADAS]]*Tabela1[[#This Row],[LÂMPADAS POR LUMINÁRIA]]</f>
        <v>1800</v>
      </c>
      <c r="O93" s="2" t="e">
        <f t="shared" si="40"/>
        <v>#VALUE!</v>
      </c>
      <c r="Q93" s="2">
        <f t="shared" si="41"/>
        <v>0</v>
      </c>
      <c r="U93" s="2">
        <f t="shared" si="37"/>
        <v>0</v>
      </c>
      <c r="W93" s="2" t="str">
        <f t="shared" si="42"/>
        <v>B OU +</v>
      </c>
    </row>
    <row r="94" spans="1:23">
      <c r="A94" s="2" t="s">
        <v>111</v>
      </c>
      <c r="B94" t="s">
        <v>135</v>
      </c>
      <c r="C94" t="s">
        <v>136</v>
      </c>
      <c r="D94" t="s">
        <v>137</v>
      </c>
      <c r="E94" s="8" t="s">
        <v>97</v>
      </c>
      <c r="F94" s="2">
        <f t="shared" si="38"/>
        <v>1.8499999999999999</v>
      </c>
      <c r="G94" s="6">
        <v>732</v>
      </c>
      <c r="H94" s="6">
        <v>0.7</v>
      </c>
      <c r="I94" t="b">
        <f t="shared" si="39"/>
        <v>0</v>
      </c>
      <c r="J94" s="2" t="e">
        <f>(Tabela1[[#This Row],[ÁREA]]*I94)/(K94*H94)</f>
        <v>#VALUE!</v>
      </c>
      <c r="K94" s="2">
        <v>0.55000000000000004</v>
      </c>
      <c r="L94" s="2">
        <v>2</v>
      </c>
      <c r="M94" s="2">
        <v>900</v>
      </c>
      <c r="N94" s="2">
        <f>Tabela1[[#This Row],[FLUXO POR LÂMPADAS]]*Tabela1[[#This Row],[LÂMPADAS POR LUMINÁRIA]]</f>
        <v>1800</v>
      </c>
      <c r="O94" s="2" t="e">
        <f t="shared" si="40"/>
        <v>#VALUE!</v>
      </c>
      <c r="Q94" s="2">
        <f t="shared" si="41"/>
        <v>0</v>
      </c>
      <c r="U94" s="2">
        <f t="shared" si="37"/>
        <v>0</v>
      </c>
      <c r="W94" s="2" t="str">
        <f t="shared" si="42"/>
        <v>B OU +</v>
      </c>
    </row>
    <row r="95" spans="1:23">
      <c r="A95" s="2" t="s">
        <v>111</v>
      </c>
      <c r="B95" t="s">
        <v>138</v>
      </c>
      <c r="C95" t="s">
        <v>139</v>
      </c>
      <c r="D95" t="s">
        <v>36</v>
      </c>
      <c r="E95" s="8" t="s">
        <v>97</v>
      </c>
      <c r="F95" s="2">
        <f t="shared" si="38"/>
        <v>1.8499999999999999</v>
      </c>
      <c r="G95" s="6">
        <v>732</v>
      </c>
      <c r="H95" s="6">
        <v>0.7</v>
      </c>
      <c r="I95">
        <f t="shared" si="39"/>
        <v>100</v>
      </c>
      <c r="J95" s="2" t="e">
        <f>(Tabela1[[#This Row],[ÁREA]]*I95)/(K95*H95)</f>
        <v>#VALUE!</v>
      </c>
      <c r="K95" s="2">
        <v>0.55000000000000004</v>
      </c>
      <c r="L95" s="2">
        <v>2</v>
      </c>
      <c r="M95" s="2">
        <v>900</v>
      </c>
      <c r="N95" s="2">
        <f>Tabela1[[#This Row],[FLUXO POR LÂMPADAS]]*Tabela1[[#This Row],[LÂMPADAS POR LUMINÁRIA]]</f>
        <v>1800</v>
      </c>
      <c r="O95" s="2" t="e">
        <f t="shared" si="40"/>
        <v>#VALUE!</v>
      </c>
      <c r="Q95" s="2">
        <f t="shared" si="41"/>
        <v>0</v>
      </c>
      <c r="U95" s="2">
        <f t="shared" si="37"/>
        <v>0</v>
      </c>
      <c r="W95" s="2" t="str">
        <f t="shared" si="42"/>
        <v>B OU +</v>
      </c>
    </row>
    <row r="96" spans="1:23">
      <c r="A96" s="2" t="s">
        <v>111</v>
      </c>
      <c r="B96" t="s">
        <v>140</v>
      </c>
      <c r="C96" t="s">
        <v>141</v>
      </c>
      <c r="D96" t="s">
        <v>25</v>
      </c>
      <c r="E96" t="s">
        <v>142</v>
      </c>
      <c r="F96" s="2" t="e">
        <f t="shared" si="38"/>
        <v>#VALUE!</v>
      </c>
      <c r="G96" s="6">
        <v>732</v>
      </c>
      <c r="H96" s="6">
        <v>0.7</v>
      </c>
      <c r="I96">
        <f t="shared" si="39"/>
        <v>500</v>
      </c>
      <c r="J96" s="2" t="e">
        <f>(Tabela1[[#This Row],[ÁREA]]*I96)/(K96*H96)</f>
        <v>#VALUE!</v>
      </c>
      <c r="K96" s="2">
        <v>0.55000000000000004</v>
      </c>
      <c r="L96" s="2">
        <v>2</v>
      </c>
      <c r="M96" s="2">
        <v>900</v>
      </c>
      <c r="N96" s="2">
        <f>Tabela1[[#This Row],[FLUXO POR LÂMPADAS]]*Tabela1[[#This Row],[LÂMPADAS POR LUMINÁRIA]]</f>
        <v>1800</v>
      </c>
      <c r="O96" s="2" t="e">
        <f t="shared" si="40"/>
        <v>#VALUE!</v>
      </c>
      <c r="Q96" s="2">
        <f t="shared" si="41"/>
        <v>0</v>
      </c>
      <c r="U96" s="2">
        <f t="shared" si="37"/>
        <v>0</v>
      </c>
      <c r="W96" s="2" t="str">
        <f t="shared" si="42"/>
        <v>B OU +</v>
      </c>
    </row>
    <row r="97" spans="1:23">
      <c r="A97" s="2" t="s">
        <v>111</v>
      </c>
      <c r="B97" t="s">
        <v>143</v>
      </c>
      <c r="C97" t="s">
        <v>128</v>
      </c>
      <c r="D97" t="s">
        <v>31</v>
      </c>
      <c r="E97">
        <v>2.78</v>
      </c>
      <c r="F97" s="2">
        <f t="shared" si="38"/>
        <v>1.8299999999999998</v>
      </c>
      <c r="G97" s="6">
        <v>732</v>
      </c>
      <c r="H97" s="6">
        <v>0.7</v>
      </c>
      <c r="I97">
        <f t="shared" si="39"/>
        <v>200</v>
      </c>
      <c r="J97" s="2" t="e">
        <f>(Tabela1[[#This Row],[ÁREA]]*I97)/(K97*H97)</f>
        <v>#VALUE!</v>
      </c>
      <c r="K97" s="2">
        <v>0.55000000000000004</v>
      </c>
      <c r="L97" s="2">
        <v>2</v>
      </c>
      <c r="M97" s="2">
        <v>900</v>
      </c>
      <c r="N97" s="2">
        <f>Tabela1[[#This Row],[FLUXO POR LÂMPADAS]]*Tabela1[[#This Row],[LÂMPADAS POR LUMINÁRIA]]</f>
        <v>1800</v>
      </c>
      <c r="O97" s="2" t="e">
        <f t="shared" si="40"/>
        <v>#VALUE!</v>
      </c>
      <c r="Q97" s="2">
        <f t="shared" si="41"/>
        <v>0</v>
      </c>
      <c r="U97" s="2">
        <f t="shared" si="37"/>
        <v>0</v>
      </c>
      <c r="W97" s="2" t="str">
        <f t="shared" si="42"/>
        <v>B OU +</v>
      </c>
    </row>
    <row r="98" spans="1:23">
      <c r="A98" s="2" t="s">
        <v>111</v>
      </c>
      <c r="B98" t="s">
        <v>144</v>
      </c>
      <c r="C98" t="s">
        <v>104</v>
      </c>
      <c r="D98" t="s">
        <v>25</v>
      </c>
      <c r="E98">
        <v>2.78</v>
      </c>
      <c r="F98" s="2">
        <f t="shared" si="38"/>
        <v>1.8299999999999998</v>
      </c>
      <c r="G98" s="6">
        <v>732</v>
      </c>
      <c r="H98" s="6">
        <v>0.7</v>
      </c>
      <c r="I98">
        <f t="shared" si="39"/>
        <v>500</v>
      </c>
      <c r="J98" s="2" t="e">
        <f>(Tabela1[[#This Row],[ÁREA]]*I98)/(K98*H98)</f>
        <v>#VALUE!</v>
      </c>
      <c r="K98" s="2">
        <v>0.55000000000000004</v>
      </c>
      <c r="L98" s="2">
        <v>2</v>
      </c>
      <c r="M98" s="2">
        <v>900</v>
      </c>
      <c r="N98" s="2">
        <f>Tabela1[[#This Row],[FLUXO POR LÂMPADAS]]*Tabela1[[#This Row],[LÂMPADAS POR LUMINÁRIA]]</f>
        <v>1800</v>
      </c>
      <c r="O98" s="2" t="e">
        <f t="shared" si="40"/>
        <v>#VALUE!</v>
      </c>
      <c r="Q98" s="2">
        <f t="shared" si="41"/>
        <v>0</v>
      </c>
      <c r="U98" s="2">
        <f t="shared" ref="U98:U129" si="43">P98*R98</f>
        <v>0</v>
      </c>
      <c r="W98" s="2" t="str">
        <f t="shared" si="42"/>
        <v>B OU +</v>
      </c>
    </row>
    <row r="99" spans="1:23">
      <c r="A99" s="2" t="s">
        <v>111</v>
      </c>
      <c r="B99" t="s">
        <v>145</v>
      </c>
      <c r="C99" t="s">
        <v>104</v>
      </c>
      <c r="D99" t="s">
        <v>25</v>
      </c>
      <c r="E99">
        <v>2.78</v>
      </c>
      <c r="F99" s="2">
        <f t="shared" si="38"/>
        <v>1.8299999999999998</v>
      </c>
      <c r="G99" s="6">
        <v>732</v>
      </c>
      <c r="H99" s="6">
        <v>0.7</v>
      </c>
      <c r="I99">
        <f t="shared" si="39"/>
        <v>500</v>
      </c>
      <c r="J99" s="2" t="e">
        <f>(Tabela1[[#This Row],[ÁREA]]*I99)/(K99*H99)</f>
        <v>#VALUE!</v>
      </c>
      <c r="K99" s="2">
        <v>0.55000000000000004</v>
      </c>
      <c r="L99" s="2">
        <v>2</v>
      </c>
      <c r="M99" s="2">
        <v>900</v>
      </c>
      <c r="N99" s="2">
        <f>Tabela1[[#This Row],[FLUXO POR LÂMPADAS]]*Tabela1[[#This Row],[LÂMPADAS POR LUMINÁRIA]]</f>
        <v>1800</v>
      </c>
      <c r="O99" s="2" t="e">
        <f t="shared" si="40"/>
        <v>#VALUE!</v>
      </c>
      <c r="Q99" s="2">
        <f t="shared" si="41"/>
        <v>0</v>
      </c>
      <c r="U99" s="2">
        <f t="shared" si="43"/>
        <v>0</v>
      </c>
      <c r="W99" s="2" t="str">
        <f t="shared" si="42"/>
        <v>B OU +</v>
      </c>
    </row>
    <row r="100" spans="1:23">
      <c r="A100" s="2" t="s">
        <v>111</v>
      </c>
      <c r="B100" t="s">
        <v>146</v>
      </c>
      <c r="C100" t="s">
        <v>128</v>
      </c>
      <c r="D100" t="s">
        <v>25</v>
      </c>
      <c r="E100">
        <v>2.78</v>
      </c>
      <c r="F100" s="2">
        <f t="shared" si="38"/>
        <v>1.8299999999999998</v>
      </c>
      <c r="G100" s="6">
        <v>732</v>
      </c>
      <c r="H100" s="6">
        <v>0.7</v>
      </c>
      <c r="I100">
        <f t="shared" si="39"/>
        <v>500</v>
      </c>
      <c r="J100" s="2" t="e">
        <f>(Tabela1[[#This Row],[ÁREA]]*I100)/(K100*H100)</f>
        <v>#VALUE!</v>
      </c>
      <c r="K100" s="2">
        <v>0.55000000000000004</v>
      </c>
      <c r="L100" s="2">
        <v>2</v>
      </c>
      <c r="M100" s="2">
        <v>900</v>
      </c>
      <c r="N100" s="2">
        <f>Tabela1[[#This Row],[FLUXO POR LÂMPADAS]]*Tabela1[[#This Row],[LÂMPADAS POR LUMINÁRIA]]</f>
        <v>1800</v>
      </c>
      <c r="O100" s="2" t="e">
        <f t="shared" si="40"/>
        <v>#VALUE!</v>
      </c>
      <c r="Q100" s="2">
        <f t="shared" si="41"/>
        <v>0</v>
      </c>
      <c r="U100" s="2">
        <f t="shared" si="43"/>
        <v>0</v>
      </c>
      <c r="W100" s="2" t="str">
        <f t="shared" si="42"/>
        <v>B OU +</v>
      </c>
    </row>
    <row r="101" spans="1:23">
      <c r="A101" s="2" t="s">
        <v>147</v>
      </c>
      <c r="B101" t="s">
        <v>148</v>
      </c>
      <c r="C101">
        <v>138.08000000000001</v>
      </c>
      <c r="D101" t="s">
        <v>25</v>
      </c>
      <c r="E101">
        <v>2.7</v>
      </c>
      <c r="F101" s="2">
        <f t="shared" si="38"/>
        <v>1.7500000000000002</v>
      </c>
      <c r="G101" s="6">
        <v>732</v>
      </c>
      <c r="H101" s="6">
        <v>0.7</v>
      </c>
      <c r="I101">
        <f t="shared" si="39"/>
        <v>500</v>
      </c>
      <c r="J101" s="2">
        <f>(Tabela1[[#This Row],[ÁREA]]*I101)/(K101*H101)</f>
        <v>179324.67532467531</v>
      </c>
      <c r="K101" s="2">
        <v>0.55000000000000004</v>
      </c>
      <c r="L101" s="2">
        <v>2</v>
      </c>
      <c r="M101" s="2">
        <v>900</v>
      </c>
      <c r="N101" s="2">
        <f>Tabela1[[#This Row],[FLUXO POR LÂMPADAS]]*Tabela1[[#This Row],[LÂMPADAS POR LUMINÁRIA]]</f>
        <v>1800</v>
      </c>
      <c r="O101" s="2">
        <f t="shared" si="40"/>
        <v>99.624819624819608</v>
      </c>
      <c r="Q101" s="2">
        <f t="shared" si="41"/>
        <v>0</v>
      </c>
      <c r="U101" s="2">
        <f t="shared" si="43"/>
        <v>0</v>
      </c>
      <c r="W101" s="2" t="str">
        <f t="shared" si="42"/>
        <v>B OU +</v>
      </c>
    </row>
    <row r="102" spans="1:23">
      <c r="A102" s="2" t="s">
        <v>147</v>
      </c>
      <c r="B102" t="s">
        <v>149</v>
      </c>
      <c r="C102">
        <v>33.020000000000003</v>
      </c>
      <c r="D102" t="s">
        <v>25</v>
      </c>
      <c r="E102">
        <v>2.7</v>
      </c>
      <c r="F102" s="2">
        <f t="shared" si="38"/>
        <v>1.7500000000000002</v>
      </c>
      <c r="G102" s="6">
        <v>732</v>
      </c>
      <c r="H102" s="6">
        <v>0.7</v>
      </c>
      <c r="I102">
        <f t="shared" si="39"/>
        <v>500</v>
      </c>
      <c r="J102" s="2">
        <f>(Tabela1[[#This Row],[ÁREA]]*I102)/(K102*H102)</f>
        <v>42883.116883116883</v>
      </c>
      <c r="K102" s="2">
        <v>0.55000000000000004</v>
      </c>
      <c r="L102" s="2">
        <v>2</v>
      </c>
      <c r="M102" s="2">
        <v>900</v>
      </c>
      <c r="N102" s="2">
        <f>Tabela1[[#This Row],[FLUXO POR LÂMPADAS]]*Tabela1[[#This Row],[LÂMPADAS POR LUMINÁRIA]]</f>
        <v>1800</v>
      </c>
      <c r="O102" s="2">
        <f t="shared" si="40"/>
        <v>23.823953823953826</v>
      </c>
      <c r="Q102" s="2">
        <f t="shared" si="41"/>
        <v>0</v>
      </c>
      <c r="U102" s="2">
        <f t="shared" si="43"/>
        <v>0</v>
      </c>
      <c r="W102" s="2" t="str">
        <f t="shared" si="42"/>
        <v>B OU +</v>
      </c>
    </row>
    <row r="103" spans="1:23">
      <c r="A103" s="2" t="s">
        <v>147</v>
      </c>
      <c r="B103" t="s">
        <v>150</v>
      </c>
      <c r="C103" t="s">
        <v>151</v>
      </c>
      <c r="D103" t="s">
        <v>25</v>
      </c>
      <c r="E103">
        <v>2.7</v>
      </c>
      <c r="F103" s="2">
        <f t="shared" si="38"/>
        <v>1.7500000000000002</v>
      </c>
      <c r="G103" s="6">
        <v>732</v>
      </c>
      <c r="H103" s="6">
        <v>0.7</v>
      </c>
      <c r="I103">
        <f t="shared" si="39"/>
        <v>500</v>
      </c>
      <c r="J103" s="2" t="e">
        <f>(Tabela1[[#This Row],[ÁREA]]*I103)/(K103*H103)</f>
        <v>#VALUE!</v>
      </c>
      <c r="K103" s="2">
        <v>0.55000000000000004</v>
      </c>
      <c r="L103" s="2">
        <v>2</v>
      </c>
      <c r="M103" s="2">
        <v>900</v>
      </c>
      <c r="N103" s="2">
        <f>Tabela1[[#This Row],[FLUXO POR LÂMPADAS]]*Tabela1[[#This Row],[LÂMPADAS POR LUMINÁRIA]]</f>
        <v>1800</v>
      </c>
      <c r="O103" s="2" t="e">
        <f t="shared" si="40"/>
        <v>#VALUE!</v>
      </c>
      <c r="Q103" s="2">
        <f t="shared" si="41"/>
        <v>0</v>
      </c>
      <c r="U103" s="2">
        <f t="shared" si="43"/>
        <v>0</v>
      </c>
      <c r="W103" s="2" t="str">
        <f t="shared" si="42"/>
        <v>B OU +</v>
      </c>
    </row>
    <row r="104" spans="1:23">
      <c r="A104" s="2" t="s">
        <v>147</v>
      </c>
      <c r="B104" t="s">
        <v>152</v>
      </c>
      <c r="C104">
        <v>39.24</v>
      </c>
      <c r="D104" t="s">
        <v>87</v>
      </c>
      <c r="E104">
        <v>2.7</v>
      </c>
      <c r="F104" s="2">
        <f t="shared" si="38"/>
        <v>1.7500000000000002</v>
      </c>
      <c r="G104" s="6">
        <v>732</v>
      </c>
      <c r="H104" s="6">
        <v>0.7</v>
      </c>
      <c r="I104" t="b">
        <f t="shared" si="39"/>
        <v>0</v>
      </c>
      <c r="J104" s="2">
        <f>(Tabela1[[#This Row],[ÁREA]]*I104)/(K104*H104)</f>
        <v>0</v>
      </c>
      <c r="K104" s="2">
        <v>0.55000000000000004</v>
      </c>
      <c r="L104" s="2">
        <v>2</v>
      </c>
      <c r="M104" s="2">
        <v>900</v>
      </c>
      <c r="N104" s="2">
        <f>Tabela1[[#This Row],[FLUXO POR LÂMPADAS]]*Tabela1[[#This Row],[LÂMPADAS POR LUMINÁRIA]]</f>
        <v>1800</v>
      </c>
      <c r="O104" s="2">
        <f t="shared" si="40"/>
        <v>0</v>
      </c>
      <c r="Q104" s="2">
        <f t="shared" si="41"/>
        <v>0</v>
      </c>
      <c r="U104" s="2">
        <f t="shared" si="43"/>
        <v>0</v>
      </c>
      <c r="W104" s="2" t="str">
        <f t="shared" si="42"/>
        <v>B OU +</v>
      </c>
    </row>
    <row r="105" spans="1:23">
      <c r="A105" s="2" t="s">
        <v>147</v>
      </c>
      <c r="B105" t="s">
        <v>153</v>
      </c>
      <c r="C105">
        <v>22.23</v>
      </c>
      <c r="D105" t="s">
        <v>25</v>
      </c>
      <c r="E105">
        <v>2.7</v>
      </c>
      <c r="F105" s="2">
        <f t="shared" si="38"/>
        <v>1.7500000000000002</v>
      </c>
      <c r="G105" s="6">
        <v>732</v>
      </c>
      <c r="H105" s="6">
        <v>0.7</v>
      </c>
      <c r="I105">
        <f t="shared" si="39"/>
        <v>500</v>
      </c>
      <c r="J105" s="2">
        <f>(Tabela1[[#This Row],[ÁREA]]*I105)/(K105*H105)</f>
        <v>28870.129870129869</v>
      </c>
      <c r="K105" s="2">
        <v>0.55000000000000004</v>
      </c>
      <c r="L105" s="2">
        <v>2</v>
      </c>
      <c r="M105" s="2">
        <v>900</v>
      </c>
      <c r="N105" s="2">
        <f>Tabela1[[#This Row],[FLUXO POR LÂMPADAS]]*Tabela1[[#This Row],[LÂMPADAS POR LUMINÁRIA]]</f>
        <v>1800</v>
      </c>
      <c r="O105" s="2">
        <f t="shared" si="40"/>
        <v>16.038961038961038</v>
      </c>
      <c r="Q105" s="2">
        <f t="shared" si="41"/>
        <v>0</v>
      </c>
      <c r="U105" s="2">
        <f t="shared" si="43"/>
        <v>0</v>
      </c>
      <c r="W105" s="2" t="str">
        <f t="shared" si="42"/>
        <v>B OU +</v>
      </c>
    </row>
    <row r="106" spans="1:23">
      <c r="A106" s="2" t="s">
        <v>147</v>
      </c>
      <c r="B106" t="s">
        <v>154</v>
      </c>
      <c r="C106">
        <v>5.34</v>
      </c>
      <c r="D106" t="s">
        <v>31</v>
      </c>
      <c r="E106">
        <v>2.7</v>
      </c>
      <c r="F106" s="2">
        <f t="shared" ref="F106:F137" si="44">E106-0.95</f>
        <v>1.7500000000000002</v>
      </c>
      <c r="G106" s="6">
        <v>732</v>
      </c>
      <c r="H106" s="6">
        <v>0.7</v>
      </c>
      <c r="I106">
        <f t="shared" ref="I106:I137" si="45">IF(D106="ARQUIVO",200,IF(D106="BANHEIRO",200,IF(D106="CIRCULAÇÃO",100,IF(D106="CANTINA",200,IF(D106="DEPOSITO",100,IF(D106="ESCRITóRIO",500,IF(D106="ESCADA",150,IF(D106="RECEPÇÃO",300,IF(D106="SALA DE REUNIÃO",500,IF(D106="ESTACIONAMENTO",75,IF(D106="CONSULTÓRIO",500,IF(D106="SALA DE ESPERA",200,IF(D106="SALA COM MULTIUSO",300)))))))))))))</f>
        <v>200</v>
      </c>
      <c r="J106" s="2">
        <f>(Tabela1[[#This Row],[ÁREA]]*I106)/(K106*H106)</f>
        <v>2774.0259740259739</v>
      </c>
      <c r="K106" s="2">
        <v>0.55000000000000004</v>
      </c>
      <c r="L106" s="2">
        <v>2</v>
      </c>
      <c r="M106" s="2">
        <v>900</v>
      </c>
      <c r="N106" s="2">
        <f>Tabela1[[#This Row],[FLUXO POR LÂMPADAS]]*Tabela1[[#This Row],[LÂMPADAS POR LUMINÁRIA]]</f>
        <v>1800</v>
      </c>
      <c r="O106" s="2">
        <f t="shared" ref="O106:O137" si="46">J106/N106</f>
        <v>1.5411255411255411</v>
      </c>
      <c r="Q106" s="2">
        <f t="shared" ref="Q106:Q137" si="47">P106*L106</f>
        <v>0</v>
      </c>
      <c r="U106" s="2">
        <f t="shared" si="43"/>
        <v>0</v>
      </c>
      <c r="W106" s="2" t="str">
        <f t="shared" ref="W106:W137" si="48">IF(U106&lt;V106,"A","B OU +")</f>
        <v>B OU +</v>
      </c>
    </row>
    <row r="107" spans="1:23">
      <c r="A107" s="2" t="s">
        <v>147</v>
      </c>
      <c r="B107" t="s">
        <v>155</v>
      </c>
      <c r="C107">
        <v>30.67</v>
      </c>
      <c r="D107" t="s">
        <v>25</v>
      </c>
      <c r="E107">
        <v>2.7</v>
      </c>
      <c r="F107" s="2">
        <f t="shared" si="44"/>
        <v>1.7500000000000002</v>
      </c>
      <c r="G107" s="6">
        <v>732</v>
      </c>
      <c r="H107" s="6">
        <v>0.7</v>
      </c>
      <c r="I107">
        <f t="shared" si="45"/>
        <v>500</v>
      </c>
      <c r="J107" s="2">
        <f>(Tabela1[[#This Row],[ÁREA]]*I107)/(K107*H107)</f>
        <v>39831.168831168827</v>
      </c>
      <c r="K107" s="2">
        <v>0.55000000000000004</v>
      </c>
      <c r="L107" s="2">
        <v>2</v>
      </c>
      <c r="M107" s="2">
        <v>900</v>
      </c>
      <c r="N107" s="2">
        <f>Tabela1[[#This Row],[FLUXO POR LÂMPADAS]]*Tabela1[[#This Row],[LÂMPADAS POR LUMINÁRIA]]</f>
        <v>1800</v>
      </c>
      <c r="O107" s="2">
        <f t="shared" si="46"/>
        <v>22.128427128427127</v>
      </c>
      <c r="Q107" s="2">
        <f t="shared" si="47"/>
        <v>0</v>
      </c>
      <c r="U107" s="2">
        <f t="shared" si="43"/>
        <v>0</v>
      </c>
      <c r="W107" s="2" t="str">
        <f t="shared" si="48"/>
        <v>B OU +</v>
      </c>
    </row>
    <row r="108" spans="1:23">
      <c r="A108" s="2" t="s">
        <v>147</v>
      </c>
      <c r="B108" t="s">
        <v>156</v>
      </c>
      <c r="C108">
        <v>5.34</v>
      </c>
      <c r="D108" t="s">
        <v>31</v>
      </c>
      <c r="E108">
        <v>2.7</v>
      </c>
      <c r="F108" s="2">
        <f t="shared" si="44"/>
        <v>1.7500000000000002</v>
      </c>
      <c r="G108" s="6">
        <v>732</v>
      </c>
      <c r="H108" s="6">
        <v>0.7</v>
      </c>
      <c r="I108">
        <f t="shared" si="45"/>
        <v>200</v>
      </c>
      <c r="J108" s="2">
        <f>(Tabela1[[#This Row],[ÁREA]]*I108)/(K108*H108)</f>
        <v>2774.0259740259739</v>
      </c>
      <c r="K108" s="2">
        <v>0.55000000000000004</v>
      </c>
      <c r="L108" s="2">
        <v>2</v>
      </c>
      <c r="M108" s="2">
        <v>900</v>
      </c>
      <c r="N108" s="2">
        <f>Tabela1[[#This Row],[FLUXO POR LÂMPADAS]]*Tabela1[[#This Row],[LÂMPADAS POR LUMINÁRIA]]</f>
        <v>1800</v>
      </c>
      <c r="O108" s="2">
        <f t="shared" si="46"/>
        <v>1.5411255411255411</v>
      </c>
      <c r="Q108" s="2">
        <f t="shared" si="47"/>
        <v>0</v>
      </c>
      <c r="U108" s="2">
        <f t="shared" si="43"/>
        <v>0</v>
      </c>
      <c r="W108" s="2" t="str">
        <f t="shared" si="48"/>
        <v>B OU +</v>
      </c>
    </row>
    <row r="109" spans="1:23">
      <c r="A109" s="2" t="s">
        <v>147</v>
      </c>
      <c r="B109" t="s">
        <v>157</v>
      </c>
      <c r="C109" t="s">
        <v>104</v>
      </c>
      <c r="D109" t="s">
        <v>25</v>
      </c>
      <c r="E109">
        <v>2.7</v>
      </c>
      <c r="F109" s="2">
        <f t="shared" si="44"/>
        <v>1.7500000000000002</v>
      </c>
      <c r="G109" s="6">
        <v>732</v>
      </c>
      <c r="H109" s="6">
        <v>0.7</v>
      </c>
      <c r="I109">
        <f t="shared" si="45"/>
        <v>500</v>
      </c>
      <c r="J109" s="2" t="e">
        <f>(Tabela1[[#This Row],[ÁREA]]*I109)/(K109*H109)</f>
        <v>#VALUE!</v>
      </c>
      <c r="K109" s="2">
        <v>0.55000000000000004</v>
      </c>
      <c r="L109" s="2">
        <v>2</v>
      </c>
      <c r="M109" s="2">
        <v>900</v>
      </c>
      <c r="N109" s="2">
        <f>Tabela1[[#This Row],[FLUXO POR LÂMPADAS]]*Tabela1[[#This Row],[LÂMPADAS POR LUMINÁRIA]]</f>
        <v>1800</v>
      </c>
      <c r="O109" s="2" t="e">
        <f t="shared" si="46"/>
        <v>#VALUE!</v>
      </c>
      <c r="Q109" s="2">
        <f t="shared" si="47"/>
        <v>0</v>
      </c>
      <c r="U109" s="2">
        <f t="shared" si="43"/>
        <v>0</v>
      </c>
      <c r="W109" s="2" t="str">
        <f t="shared" si="48"/>
        <v>B OU +</v>
      </c>
    </row>
    <row r="110" spans="1:23">
      <c r="A110" s="2" t="s">
        <v>147</v>
      </c>
      <c r="B110" t="s">
        <v>158</v>
      </c>
      <c r="C110" t="s">
        <v>104</v>
      </c>
      <c r="D110" t="s">
        <v>25</v>
      </c>
      <c r="E110">
        <v>2.7</v>
      </c>
      <c r="F110" s="2">
        <f t="shared" si="44"/>
        <v>1.7500000000000002</v>
      </c>
      <c r="G110" s="6">
        <v>732</v>
      </c>
      <c r="H110" s="6">
        <v>0.7</v>
      </c>
      <c r="I110">
        <f t="shared" si="45"/>
        <v>500</v>
      </c>
      <c r="J110" s="2" t="e">
        <f>(Tabela1[[#This Row],[ÁREA]]*I110)/(K110*H110)</f>
        <v>#VALUE!</v>
      </c>
      <c r="K110" s="2">
        <v>0.55000000000000004</v>
      </c>
      <c r="L110" s="2">
        <v>2</v>
      </c>
      <c r="M110" s="2">
        <v>900</v>
      </c>
      <c r="N110" s="2">
        <f>Tabela1[[#This Row],[FLUXO POR LÂMPADAS]]*Tabela1[[#This Row],[LÂMPADAS POR LUMINÁRIA]]</f>
        <v>1800</v>
      </c>
      <c r="O110" s="2" t="e">
        <f t="shared" si="46"/>
        <v>#VALUE!</v>
      </c>
      <c r="Q110" s="2">
        <f t="shared" si="47"/>
        <v>0</v>
      </c>
      <c r="U110" s="2">
        <f t="shared" si="43"/>
        <v>0</v>
      </c>
      <c r="W110" s="2" t="str">
        <f t="shared" si="48"/>
        <v>B OU +</v>
      </c>
    </row>
    <row r="111" spans="1:23">
      <c r="A111" s="2" t="s">
        <v>147</v>
      </c>
      <c r="B111" t="s">
        <v>159</v>
      </c>
      <c r="C111" t="s">
        <v>104</v>
      </c>
      <c r="D111" t="s">
        <v>25</v>
      </c>
      <c r="E111">
        <v>2.81</v>
      </c>
      <c r="F111" s="2">
        <f t="shared" si="44"/>
        <v>1.86</v>
      </c>
      <c r="G111" s="6">
        <v>732</v>
      </c>
      <c r="H111" s="6">
        <v>0.7</v>
      </c>
      <c r="I111">
        <f t="shared" si="45"/>
        <v>500</v>
      </c>
      <c r="J111" s="2" t="e">
        <f>(Tabela1[[#This Row],[ÁREA]]*I111)/(K111*H111)</f>
        <v>#VALUE!</v>
      </c>
      <c r="K111" s="2">
        <v>0.55000000000000004</v>
      </c>
      <c r="L111" s="2">
        <v>2</v>
      </c>
      <c r="M111" s="2">
        <v>900</v>
      </c>
      <c r="N111" s="2">
        <f>Tabela1[[#This Row],[FLUXO POR LÂMPADAS]]*Tabela1[[#This Row],[LÂMPADAS POR LUMINÁRIA]]</f>
        <v>1800</v>
      </c>
      <c r="O111" s="2" t="e">
        <f t="shared" si="46"/>
        <v>#VALUE!</v>
      </c>
      <c r="Q111" s="2">
        <f t="shared" si="47"/>
        <v>0</v>
      </c>
      <c r="U111" s="2">
        <f t="shared" si="43"/>
        <v>0</v>
      </c>
      <c r="W111" s="2" t="str">
        <f t="shared" si="48"/>
        <v>B OU +</v>
      </c>
    </row>
    <row r="112" spans="1:23">
      <c r="A112" s="2" t="s">
        <v>147</v>
      </c>
      <c r="B112" t="s">
        <v>160</v>
      </c>
      <c r="C112" t="s">
        <v>128</v>
      </c>
      <c r="D112" t="s">
        <v>31</v>
      </c>
      <c r="E112">
        <v>2.81</v>
      </c>
      <c r="F112" s="2">
        <f t="shared" si="44"/>
        <v>1.86</v>
      </c>
      <c r="G112" s="6">
        <v>732</v>
      </c>
      <c r="H112" s="6">
        <v>0.7</v>
      </c>
      <c r="I112">
        <f t="shared" si="45"/>
        <v>200</v>
      </c>
      <c r="J112" s="2" t="e">
        <f>(Tabela1[[#This Row],[ÁREA]]*I112)/(K112*H112)</f>
        <v>#VALUE!</v>
      </c>
      <c r="K112" s="2">
        <v>0.55000000000000004</v>
      </c>
      <c r="L112" s="2">
        <v>2</v>
      </c>
      <c r="M112" s="2">
        <v>900</v>
      </c>
      <c r="N112" s="2">
        <f>Tabela1[[#This Row],[FLUXO POR LÂMPADAS]]*Tabela1[[#This Row],[LÂMPADAS POR LUMINÁRIA]]</f>
        <v>1800</v>
      </c>
      <c r="O112" s="2" t="e">
        <f t="shared" si="46"/>
        <v>#VALUE!</v>
      </c>
      <c r="Q112" s="2">
        <f t="shared" si="47"/>
        <v>0</v>
      </c>
      <c r="U112" s="2">
        <f t="shared" si="43"/>
        <v>0</v>
      </c>
      <c r="W112" s="2" t="str">
        <f t="shared" si="48"/>
        <v>B OU +</v>
      </c>
    </row>
    <row r="113" spans="1:23">
      <c r="A113" s="2" t="s">
        <v>147</v>
      </c>
      <c r="B113" t="s">
        <v>161</v>
      </c>
      <c r="C113" t="s">
        <v>104</v>
      </c>
      <c r="D113" t="s">
        <v>162</v>
      </c>
      <c r="E113">
        <v>2.81</v>
      </c>
      <c r="F113" s="2">
        <f t="shared" si="44"/>
        <v>1.86</v>
      </c>
      <c r="G113" s="6">
        <v>732</v>
      </c>
      <c r="H113" s="6">
        <v>0.7</v>
      </c>
      <c r="I113" t="b">
        <f t="shared" si="45"/>
        <v>0</v>
      </c>
      <c r="J113" s="2" t="e">
        <f>(Tabela1[[#This Row],[ÁREA]]*I113)/(K113*H113)</f>
        <v>#VALUE!</v>
      </c>
      <c r="K113" s="2">
        <v>0.55000000000000004</v>
      </c>
      <c r="L113" s="2">
        <v>2</v>
      </c>
      <c r="M113" s="2">
        <v>900</v>
      </c>
      <c r="N113" s="2">
        <f>Tabela1[[#This Row],[FLUXO POR LÂMPADAS]]*Tabela1[[#This Row],[LÂMPADAS POR LUMINÁRIA]]</f>
        <v>1800</v>
      </c>
      <c r="O113" s="2" t="e">
        <f t="shared" si="46"/>
        <v>#VALUE!</v>
      </c>
      <c r="Q113" s="2">
        <f t="shared" si="47"/>
        <v>0</v>
      </c>
      <c r="U113" s="2">
        <f t="shared" si="43"/>
        <v>0</v>
      </c>
      <c r="W113" s="2" t="str">
        <f t="shared" si="48"/>
        <v>B OU +</v>
      </c>
    </row>
    <row r="114" spans="1:23">
      <c r="A114" s="2" t="s">
        <v>147</v>
      </c>
      <c r="B114" t="s">
        <v>163</v>
      </c>
      <c r="C114" t="s">
        <v>128</v>
      </c>
      <c r="D114" t="s">
        <v>31</v>
      </c>
      <c r="E114">
        <v>2.81</v>
      </c>
      <c r="F114" s="2">
        <f t="shared" si="44"/>
        <v>1.86</v>
      </c>
      <c r="G114" s="6">
        <v>732</v>
      </c>
      <c r="H114" s="6">
        <v>0.7</v>
      </c>
      <c r="I114">
        <f t="shared" si="45"/>
        <v>200</v>
      </c>
      <c r="J114" s="2" t="e">
        <f>(Tabela1[[#This Row],[ÁREA]]*I114)/(K114*H114)</f>
        <v>#VALUE!</v>
      </c>
      <c r="K114" s="2">
        <v>0.55000000000000004</v>
      </c>
      <c r="L114" s="2">
        <v>2</v>
      </c>
      <c r="M114" s="2">
        <v>900</v>
      </c>
      <c r="N114" s="2">
        <f>Tabela1[[#This Row],[FLUXO POR LÂMPADAS]]*Tabela1[[#This Row],[LÂMPADAS POR LUMINÁRIA]]</f>
        <v>1800</v>
      </c>
      <c r="O114" s="2" t="e">
        <f t="shared" si="46"/>
        <v>#VALUE!</v>
      </c>
      <c r="Q114" s="2">
        <f t="shared" si="47"/>
        <v>0</v>
      </c>
      <c r="U114" s="2">
        <f t="shared" si="43"/>
        <v>0</v>
      </c>
      <c r="W114" s="2" t="str">
        <f t="shared" si="48"/>
        <v>B OU +</v>
      </c>
    </row>
    <row r="115" spans="1:23">
      <c r="A115" s="2" t="s">
        <v>147</v>
      </c>
      <c r="B115" t="s">
        <v>164</v>
      </c>
      <c r="C115" t="s">
        <v>104</v>
      </c>
      <c r="D115" t="s">
        <v>25</v>
      </c>
      <c r="F115" s="2">
        <f t="shared" si="44"/>
        <v>-0.95</v>
      </c>
      <c r="G115" s="6">
        <v>732</v>
      </c>
      <c r="H115" s="6">
        <v>0.7</v>
      </c>
      <c r="I115">
        <f t="shared" si="45"/>
        <v>500</v>
      </c>
      <c r="J115" s="2" t="e">
        <f>(Tabela1[[#This Row],[ÁREA]]*I115)/(K115*H115)</f>
        <v>#VALUE!</v>
      </c>
      <c r="K115" s="2">
        <v>0.55000000000000004</v>
      </c>
      <c r="L115" s="2">
        <v>2</v>
      </c>
      <c r="M115" s="2">
        <v>900</v>
      </c>
      <c r="N115" s="2">
        <f>Tabela1[[#This Row],[FLUXO POR LÂMPADAS]]*Tabela1[[#This Row],[LÂMPADAS POR LUMINÁRIA]]</f>
        <v>1800</v>
      </c>
      <c r="O115" s="2" t="e">
        <f t="shared" si="46"/>
        <v>#VALUE!</v>
      </c>
      <c r="Q115" s="2">
        <f t="shared" si="47"/>
        <v>0</v>
      </c>
      <c r="U115" s="2">
        <f t="shared" si="43"/>
        <v>0</v>
      </c>
      <c r="W115" s="2" t="str">
        <f t="shared" si="48"/>
        <v>B OU +</v>
      </c>
    </row>
    <row r="116" spans="1:23">
      <c r="A116" s="2" t="s">
        <v>147</v>
      </c>
      <c r="B116" t="s">
        <v>165</v>
      </c>
      <c r="C116" t="s">
        <v>166</v>
      </c>
      <c r="D116" t="s">
        <v>25</v>
      </c>
      <c r="F116" s="2">
        <f t="shared" si="44"/>
        <v>-0.95</v>
      </c>
      <c r="G116" s="6">
        <v>732</v>
      </c>
      <c r="H116" s="6">
        <v>0.7</v>
      </c>
      <c r="I116">
        <f t="shared" si="45"/>
        <v>500</v>
      </c>
      <c r="J116" s="2" t="e">
        <f>(Tabela1[[#This Row],[ÁREA]]*I116)/(K116*H116)</f>
        <v>#VALUE!</v>
      </c>
      <c r="K116" s="2">
        <v>0.55000000000000004</v>
      </c>
      <c r="L116" s="2">
        <v>2</v>
      </c>
      <c r="M116" s="2">
        <v>900</v>
      </c>
      <c r="N116" s="2">
        <f>Tabela1[[#This Row],[FLUXO POR LÂMPADAS]]*Tabela1[[#This Row],[LÂMPADAS POR LUMINÁRIA]]</f>
        <v>1800</v>
      </c>
      <c r="O116" s="2" t="e">
        <f t="shared" si="46"/>
        <v>#VALUE!</v>
      </c>
      <c r="Q116" s="2">
        <f t="shared" si="47"/>
        <v>0</v>
      </c>
      <c r="U116" s="2">
        <f t="shared" si="43"/>
        <v>0</v>
      </c>
      <c r="W116" s="2" t="str">
        <f t="shared" si="48"/>
        <v>B OU +</v>
      </c>
    </row>
    <row r="117" spans="1:23">
      <c r="A117" s="2" t="s">
        <v>147</v>
      </c>
      <c r="B117" t="s">
        <v>167</v>
      </c>
      <c r="C117" t="s">
        <v>104</v>
      </c>
      <c r="D117" t="s">
        <v>31</v>
      </c>
      <c r="F117" s="2">
        <f t="shared" si="44"/>
        <v>-0.95</v>
      </c>
      <c r="G117" s="6">
        <v>732</v>
      </c>
      <c r="H117" s="6">
        <v>0.7</v>
      </c>
      <c r="I117">
        <f t="shared" si="45"/>
        <v>200</v>
      </c>
      <c r="J117" s="2" t="e">
        <f>(Tabela1[[#This Row],[ÁREA]]*I117)/(K117*H117)</f>
        <v>#VALUE!</v>
      </c>
      <c r="K117" s="2">
        <v>0.55000000000000004</v>
      </c>
      <c r="L117" s="2">
        <v>2</v>
      </c>
      <c r="M117" s="2">
        <v>900</v>
      </c>
      <c r="N117" s="2">
        <f>Tabela1[[#This Row],[FLUXO POR LÂMPADAS]]*Tabela1[[#This Row],[LÂMPADAS POR LUMINÁRIA]]</f>
        <v>1800</v>
      </c>
      <c r="O117" s="2" t="e">
        <f t="shared" si="46"/>
        <v>#VALUE!</v>
      </c>
      <c r="Q117" s="2">
        <f t="shared" si="47"/>
        <v>0</v>
      </c>
      <c r="U117" s="2">
        <f t="shared" si="43"/>
        <v>0</v>
      </c>
      <c r="W117" s="2" t="str">
        <f t="shared" si="48"/>
        <v>B OU +</v>
      </c>
    </row>
    <row r="118" spans="1:23">
      <c r="A118" s="2" t="s">
        <v>147</v>
      </c>
      <c r="B118" t="s">
        <v>168</v>
      </c>
      <c r="C118" t="s">
        <v>104</v>
      </c>
      <c r="D118" t="s">
        <v>25</v>
      </c>
      <c r="E118" s="8" t="s">
        <v>97</v>
      </c>
      <c r="F118" s="2">
        <f t="shared" si="44"/>
        <v>1.8499999999999999</v>
      </c>
      <c r="G118" s="6">
        <v>732</v>
      </c>
      <c r="H118" s="6">
        <v>0.7</v>
      </c>
      <c r="I118">
        <f t="shared" si="45"/>
        <v>500</v>
      </c>
      <c r="J118" s="2" t="e">
        <f>(Tabela1[[#This Row],[ÁREA]]*I118)/(K118*H118)</f>
        <v>#VALUE!</v>
      </c>
      <c r="K118" s="2">
        <v>0.55000000000000004</v>
      </c>
      <c r="L118" s="2">
        <v>2</v>
      </c>
      <c r="M118" s="2">
        <v>900</v>
      </c>
      <c r="N118" s="2">
        <f>Tabela1[[#This Row],[FLUXO POR LÂMPADAS]]*Tabela1[[#This Row],[LÂMPADAS POR LUMINÁRIA]]</f>
        <v>1800</v>
      </c>
      <c r="O118" s="2" t="e">
        <f t="shared" si="46"/>
        <v>#VALUE!</v>
      </c>
      <c r="Q118" s="2">
        <f t="shared" si="47"/>
        <v>0</v>
      </c>
      <c r="U118" s="2">
        <f t="shared" si="43"/>
        <v>0</v>
      </c>
      <c r="W118" s="2" t="str">
        <f t="shared" si="48"/>
        <v>B OU +</v>
      </c>
    </row>
    <row r="119" spans="1:23">
      <c r="A119" s="2" t="s">
        <v>147</v>
      </c>
      <c r="B119" t="s">
        <v>169</v>
      </c>
      <c r="C119" t="s">
        <v>104</v>
      </c>
      <c r="D119" t="s">
        <v>25</v>
      </c>
      <c r="E119">
        <v>2.78</v>
      </c>
      <c r="F119" s="2">
        <f t="shared" si="44"/>
        <v>1.8299999999999998</v>
      </c>
      <c r="G119" s="6">
        <v>732</v>
      </c>
      <c r="H119" s="6">
        <v>0.7</v>
      </c>
      <c r="I119">
        <f t="shared" si="45"/>
        <v>500</v>
      </c>
      <c r="J119" s="2" t="e">
        <f>(Tabela1[[#This Row],[ÁREA]]*I119)/(K119*H119)</f>
        <v>#VALUE!</v>
      </c>
      <c r="K119" s="2">
        <v>0.55000000000000004</v>
      </c>
      <c r="L119" s="2">
        <v>2</v>
      </c>
      <c r="M119" s="2">
        <v>900</v>
      </c>
      <c r="N119" s="2">
        <f>Tabela1[[#This Row],[FLUXO POR LÂMPADAS]]*Tabela1[[#This Row],[LÂMPADAS POR LUMINÁRIA]]</f>
        <v>1800</v>
      </c>
      <c r="O119" s="2" t="e">
        <f t="shared" si="46"/>
        <v>#VALUE!</v>
      </c>
      <c r="Q119" s="2">
        <f t="shared" si="47"/>
        <v>0</v>
      </c>
      <c r="U119" s="2">
        <f t="shared" si="43"/>
        <v>0</v>
      </c>
      <c r="W119" s="2" t="str">
        <f t="shared" si="48"/>
        <v>B OU +</v>
      </c>
    </row>
    <row r="120" spans="1:23">
      <c r="A120" s="2" t="s">
        <v>147</v>
      </c>
      <c r="B120" t="s">
        <v>170</v>
      </c>
      <c r="C120" t="s">
        <v>128</v>
      </c>
      <c r="D120" t="s">
        <v>25</v>
      </c>
      <c r="E120">
        <v>2.78</v>
      </c>
      <c r="F120" s="2">
        <f t="shared" si="44"/>
        <v>1.8299999999999998</v>
      </c>
      <c r="G120" s="6">
        <v>732</v>
      </c>
      <c r="H120" s="6">
        <v>0.7</v>
      </c>
      <c r="I120">
        <f t="shared" si="45"/>
        <v>500</v>
      </c>
      <c r="J120" s="2" t="e">
        <f>(Tabela1[[#This Row],[ÁREA]]*I120)/(K120*H120)</f>
        <v>#VALUE!</v>
      </c>
      <c r="K120" s="2">
        <v>0.55000000000000004</v>
      </c>
      <c r="L120" s="2">
        <v>2</v>
      </c>
      <c r="M120" s="2">
        <v>900</v>
      </c>
      <c r="N120" s="2">
        <f>Tabela1[[#This Row],[FLUXO POR LÂMPADAS]]*Tabela1[[#This Row],[LÂMPADAS POR LUMINÁRIA]]</f>
        <v>1800</v>
      </c>
      <c r="O120" s="2" t="e">
        <f t="shared" si="46"/>
        <v>#VALUE!</v>
      </c>
      <c r="Q120" s="2">
        <f t="shared" si="47"/>
        <v>0</v>
      </c>
      <c r="U120" s="2">
        <f t="shared" si="43"/>
        <v>0</v>
      </c>
      <c r="W120" s="2" t="str">
        <f t="shared" si="48"/>
        <v>B OU +</v>
      </c>
    </row>
    <row r="121" spans="1:23">
      <c r="A121" s="2" t="s">
        <v>147</v>
      </c>
      <c r="B121" t="s">
        <v>109</v>
      </c>
      <c r="C121" t="s">
        <v>128</v>
      </c>
      <c r="D121" t="s">
        <v>36</v>
      </c>
      <c r="E121">
        <v>2.78</v>
      </c>
      <c r="F121" s="2">
        <f t="shared" si="44"/>
        <v>1.8299999999999998</v>
      </c>
      <c r="G121" s="6">
        <v>732</v>
      </c>
      <c r="H121" s="6">
        <v>0.7</v>
      </c>
      <c r="I121">
        <f t="shared" si="45"/>
        <v>100</v>
      </c>
      <c r="J121" s="2" t="e">
        <f>(Tabela1[[#This Row],[ÁREA]]*I121)/(K121*H121)</f>
        <v>#VALUE!</v>
      </c>
      <c r="K121" s="2">
        <v>0.55000000000000004</v>
      </c>
      <c r="L121" s="2">
        <v>2</v>
      </c>
      <c r="M121" s="2">
        <v>900</v>
      </c>
      <c r="N121" s="2">
        <f>Tabela1[[#This Row],[FLUXO POR LÂMPADAS]]*Tabela1[[#This Row],[LÂMPADAS POR LUMINÁRIA]]</f>
        <v>1800</v>
      </c>
      <c r="O121" s="2" t="e">
        <f t="shared" si="46"/>
        <v>#VALUE!</v>
      </c>
      <c r="Q121" s="2">
        <f t="shared" si="47"/>
        <v>0</v>
      </c>
      <c r="U121" s="2">
        <f t="shared" si="43"/>
        <v>0</v>
      </c>
      <c r="W121" s="2" t="str">
        <f t="shared" si="48"/>
        <v>B OU +</v>
      </c>
    </row>
    <row r="122" spans="1:23">
      <c r="A122" s="2" t="s">
        <v>171</v>
      </c>
      <c r="B122" t="s">
        <v>109</v>
      </c>
      <c r="C122" t="s">
        <v>128</v>
      </c>
      <c r="D122" t="s">
        <v>36</v>
      </c>
      <c r="E122">
        <v>2.78</v>
      </c>
      <c r="F122" s="2">
        <f t="shared" si="44"/>
        <v>1.8299999999999998</v>
      </c>
      <c r="G122" s="6">
        <v>732</v>
      </c>
      <c r="H122" s="6">
        <v>0.7</v>
      </c>
      <c r="I122">
        <f t="shared" si="45"/>
        <v>100</v>
      </c>
      <c r="J122" s="2" t="e">
        <f>(Tabela1[[#This Row],[ÁREA]]*I122)/(K122*H122)</f>
        <v>#VALUE!</v>
      </c>
      <c r="K122" s="2">
        <v>0.55000000000000004</v>
      </c>
      <c r="L122" s="2">
        <v>2</v>
      </c>
      <c r="M122" s="2">
        <v>900</v>
      </c>
      <c r="N122" s="2">
        <f>Tabela1[[#This Row],[FLUXO POR LÂMPADAS]]*Tabela1[[#This Row],[LÂMPADAS POR LUMINÁRIA]]</f>
        <v>1800</v>
      </c>
      <c r="O122" s="2" t="e">
        <f t="shared" si="46"/>
        <v>#VALUE!</v>
      </c>
      <c r="Q122" s="2">
        <f t="shared" si="47"/>
        <v>0</v>
      </c>
      <c r="U122" s="2">
        <f t="shared" si="43"/>
        <v>0</v>
      </c>
      <c r="W122" s="2" t="str">
        <f t="shared" si="48"/>
        <v>B OU +</v>
      </c>
    </row>
    <row r="123" spans="1:23">
      <c r="A123" s="2" t="s">
        <v>171</v>
      </c>
      <c r="B123" t="s">
        <v>109</v>
      </c>
      <c r="C123" t="s">
        <v>104</v>
      </c>
      <c r="D123" t="s">
        <v>36</v>
      </c>
      <c r="E123" s="8" t="s">
        <v>97</v>
      </c>
      <c r="F123" s="2">
        <f t="shared" si="44"/>
        <v>1.8499999999999999</v>
      </c>
      <c r="G123" s="6">
        <v>732</v>
      </c>
      <c r="H123" s="6">
        <v>0.7</v>
      </c>
      <c r="I123">
        <f t="shared" si="45"/>
        <v>100</v>
      </c>
      <c r="J123" s="2" t="e">
        <f>(Tabela1[[#This Row],[ÁREA]]*I123)/(K123*H123)</f>
        <v>#VALUE!</v>
      </c>
      <c r="K123" s="2">
        <v>0.55000000000000004</v>
      </c>
      <c r="L123" s="2">
        <v>2</v>
      </c>
      <c r="M123" s="2">
        <v>900</v>
      </c>
      <c r="N123" s="2">
        <f>Tabela1[[#This Row],[FLUXO POR LÂMPADAS]]*Tabela1[[#This Row],[LÂMPADAS POR LUMINÁRIA]]</f>
        <v>1800</v>
      </c>
      <c r="O123" s="2" t="e">
        <f t="shared" si="46"/>
        <v>#VALUE!</v>
      </c>
      <c r="Q123" s="2">
        <f t="shared" si="47"/>
        <v>0</v>
      </c>
      <c r="U123" s="2">
        <f t="shared" si="43"/>
        <v>0</v>
      </c>
      <c r="W123" s="2" t="str">
        <f t="shared" si="48"/>
        <v>B OU +</v>
      </c>
    </row>
    <row r="124" spans="1:23">
      <c r="A124" s="2" t="s">
        <v>171</v>
      </c>
      <c r="B124" t="s">
        <v>172</v>
      </c>
      <c r="C124" t="s">
        <v>104</v>
      </c>
      <c r="D124" t="s">
        <v>25</v>
      </c>
      <c r="E124" s="8" t="s">
        <v>97</v>
      </c>
      <c r="F124" s="2">
        <f t="shared" si="44"/>
        <v>1.8499999999999999</v>
      </c>
      <c r="G124" s="6">
        <v>732</v>
      </c>
      <c r="H124" s="6">
        <v>0.7</v>
      </c>
      <c r="I124">
        <f t="shared" si="45"/>
        <v>500</v>
      </c>
      <c r="J124" s="2" t="e">
        <f>(Tabela1[[#This Row],[ÁREA]]*I124)/(K124*H124)</f>
        <v>#VALUE!</v>
      </c>
      <c r="K124" s="2">
        <v>0.55000000000000004</v>
      </c>
      <c r="L124" s="2">
        <v>2</v>
      </c>
      <c r="M124" s="2">
        <v>900</v>
      </c>
      <c r="N124" s="2">
        <f>Tabela1[[#This Row],[FLUXO POR LÂMPADAS]]*Tabela1[[#This Row],[LÂMPADAS POR LUMINÁRIA]]</f>
        <v>1800</v>
      </c>
      <c r="O124" s="2" t="e">
        <f t="shared" si="46"/>
        <v>#VALUE!</v>
      </c>
      <c r="Q124" s="2">
        <f t="shared" si="47"/>
        <v>0</v>
      </c>
      <c r="U124" s="2">
        <f t="shared" si="43"/>
        <v>0</v>
      </c>
      <c r="W124" s="2" t="str">
        <f t="shared" si="48"/>
        <v>B OU +</v>
      </c>
    </row>
    <row r="125" spans="1:23">
      <c r="A125" s="2" t="s">
        <v>171</v>
      </c>
      <c r="B125" t="s">
        <v>173</v>
      </c>
      <c r="C125" t="s">
        <v>104</v>
      </c>
      <c r="D125" t="s">
        <v>25</v>
      </c>
      <c r="E125">
        <v>2.77</v>
      </c>
      <c r="F125" s="2">
        <f t="shared" si="44"/>
        <v>1.82</v>
      </c>
      <c r="G125" s="6">
        <v>732</v>
      </c>
      <c r="H125" s="6">
        <v>0.7</v>
      </c>
      <c r="I125">
        <f t="shared" si="45"/>
        <v>500</v>
      </c>
      <c r="J125" s="2" t="e">
        <f>(Tabela1[[#This Row],[ÁREA]]*I125)/(K125*H125)</f>
        <v>#VALUE!</v>
      </c>
      <c r="K125" s="2">
        <v>0.55000000000000004</v>
      </c>
      <c r="L125" s="2">
        <v>2</v>
      </c>
      <c r="M125" s="2">
        <v>900</v>
      </c>
      <c r="N125" s="2">
        <f>Tabela1[[#This Row],[FLUXO POR LÂMPADAS]]*Tabela1[[#This Row],[LÂMPADAS POR LUMINÁRIA]]</f>
        <v>1800</v>
      </c>
      <c r="O125" s="2" t="e">
        <f t="shared" si="46"/>
        <v>#VALUE!</v>
      </c>
      <c r="Q125" s="2">
        <f t="shared" si="47"/>
        <v>0</v>
      </c>
      <c r="U125" s="2">
        <f t="shared" si="43"/>
        <v>0</v>
      </c>
      <c r="W125" s="2" t="str">
        <f t="shared" si="48"/>
        <v>B OU +</v>
      </c>
    </row>
    <row r="126" spans="1:23">
      <c r="A126" s="2" t="s">
        <v>171</v>
      </c>
      <c r="B126" t="s">
        <v>174</v>
      </c>
      <c r="C126" t="s">
        <v>104</v>
      </c>
      <c r="D126" t="s">
        <v>31</v>
      </c>
      <c r="E126">
        <v>2.8</v>
      </c>
      <c r="F126" s="2">
        <f t="shared" si="44"/>
        <v>1.8499999999999999</v>
      </c>
      <c r="G126" s="6">
        <v>732</v>
      </c>
      <c r="H126" s="6">
        <v>0.7</v>
      </c>
      <c r="I126">
        <f t="shared" si="45"/>
        <v>200</v>
      </c>
      <c r="J126" s="2" t="e">
        <f>(Tabela1[[#This Row],[ÁREA]]*I126)/(K126*H126)</f>
        <v>#VALUE!</v>
      </c>
      <c r="K126" s="2">
        <v>0.55000000000000004</v>
      </c>
      <c r="L126" s="2">
        <v>2</v>
      </c>
      <c r="M126" s="2">
        <v>900</v>
      </c>
      <c r="N126" s="2">
        <f>Tabela1[[#This Row],[FLUXO POR LÂMPADAS]]*Tabela1[[#This Row],[LÂMPADAS POR LUMINÁRIA]]</f>
        <v>1800</v>
      </c>
      <c r="O126" s="2" t="e">
        <f t="shared" si="46"/>
        <v>#VALUE!</v>
      </c>
      <c r="Q126" s="2">
        <f t="shared" si="47"/>
        <v>0</v>
      </c>
      <c r="U126" s="2">
        <f t="shared" si="43"/>
        <v>0</v>
      </c>
      <c r="W126" s="2" t="str">
        <f t="shared" si="48"/>
        <v>B OU +</v>
      </c>
    </row>
    <row r="127" spans="1:23">
      <c r="A127" s="2" t="s">
        <v>171</v>
      </c>
      <c r="B127" t="s">
        <v>175</v>
      </c>
      <c r="C127" t="s">
        <v>104</v>
      </c>
      <c r="D127" t="s">
        <v>25</v>
      </c>
      <c r="E127" s="8" t="s">
        <v>97</v>
      </c>
      <c r="F127" s="2">
        <f t="shared" si="44"/>
        <v>1.8499999999999999</v>
      </c>
      <c r="G127" s="6">
        <v>732</v>
      </c>
      <c r="H127" s="6">
        <v>0.7</v>
      </c>
      <c r="I127">
        <f t="shared" si="45"/>
        <v>500</v>
      </c>
      <c r="J127" s="2" t="e">
        <f>(Tabela1[[#This Row],[ÁREA]]*I127)/(K127*H127)</f>
        <v>#VALUE!</v>
      </c>
      <c r="K127" s="2">
        <v>0.55000000000000004</v>
      </c>
      <c r="L127" s="2">
        <v>2</v>
      </c>
      <c r="M127" s="2">
        <v>900</v>
      </c>
      <c r="N127" s="2">
        <f>Tabela1[[#This Row],[FLUXO POR LÂMPADAS]]*Tabela1[[#This Row],[LÂMPADAS POR LUMINÁRIA]]</f>
        <v>1800</v>
      </c>
      <c r="O127" s="2" t="e">
        <f t="shared" si="46"/>
        <v>#VALUE!</v>
      </c>
      <c r="Q127" s="2">
        <f t="shared" si="47"/>
        <v>0</v>
      </c>
      <c r="U127" s="2">
        <f t="shared" si="43"/>
        <v>0</v>
      </c>
      <c r="W127" s="2" t="str">
        <f t="shared" si="48"/>
        <v>B OU +</v>
      </c>
    </row>
    <row r="128" spans="1:23">
      <c r="A128" s="2" t="s">
        <v>171</v>
      </c>
      <c r="B128" t="s">
        <v>176</v>
      </c>
      <c r="C128" t="s">
        <v>104</v>
      </c>
      <c r="D128" t="s">
        <v>31</v>
      </c>
      <c r="E128">
        <v>2.86</v>
      </c>
      <c r="F128" s="2">
        <f t="shared" si="44"/>
        <v>1.91</v>
      </c>
      <c r="G128" s="6">
        <v>732</v>
      </c>
      <c r="H128" s="6">
        <v>0.7</v>
      </c>
      <c r="I128">
        <f t="shared" si="45"/>
        <v>200</v>
      </c>
      <c r="J128" s="2" t="e">
        <f>(Tabela1[[#This Row],[ÁREA]]*I128)/(K128*H128)</f>
        <v>#VALUE!</v>
      </c>
      <c r="K128" s="2">
        <v>0.55000000000000004</v>
      </c>
      <c r="L128" s="2">
        <v>2</v>
      </c>
      <c r="M128" s="2">
        <v>900</v>
      </c>
      <c r="N128" s="2">
        <f>Tabela1[[#This Row],[FLUXO POR LÂMPADAS]]*Tabela1[[#This Row],[LÂMPADAS POR LUMINÁRIA]]</f>
        <v>1800</v>
      </c>
      <c r="O128" s="2" t="e">
        <f t="shared" si="46"/>
        <v>#VALUE!</v>
      </c>
      <c r="Q128" s="2">
        <f t="shared" si="47"/>
        <v>0</v>
      </c>
      <c r="U128" s="2">
        <f t="shared" si="43"/>
        <v>0</v>
      </c>
      <c r="W128" s="2" t="str">
        <f t="shared" si="48"/>
        <v>B OU +</v>
      </c>
    </row>
    <row r="129" spans="1:23">
      <c r="A129" s="2" t="s">
        <v>171</v>
      </c>
      <c r="B129" t="s">
        <v>177</v>
      </c>
      <c r="C129" t="s">
        <v>104</v>
      </c>
      <c r="D129" t="s">
        <v>31</v>
      </c>
      <c r="E129" s="8" t="s">
        <v>97</v>
      </c>
      <c r="F129" s="2">
        <f t="shared" si="44"/>
        <v>1.8499999999999999</v>
      </c>
      <c r="G129" s="6">
        <v>732</v>
      </c>
      <c r="H129" s="6">
        <v>0.7</v>
      </c>
      <c r="I129">
        <f t="shared" si="45"/>
        <v>200</v>
      </c>
      <c r="J129" s="2" t="e">
        <f>(Tabela1[[#This Row],[ÁREA]]*I129)/(K129*H129)</f>
        <v>#VALUE!</v>
      </c>
      <c r="K129" s="2">
        <v>0.55000000000000004</v>
      </c>
      <c r="L129" s="2">
        <v>2</v>
      </c>
      <c r="M129" s="2">
        <v>900</v>
      </c>
      <c r="N129" s="2">
        <f>Tabela1[[#This Row],[FLUXO POR LÂMPADAS]]*Tabela1[[#This Row],[LÂMPADAS POR LUMINÁRIA]]</f>
        <v>1800</v>
      </c>
      <c r="O129" s="2" t="e">
        <f t="shared" si="46"/>
        <v>#VALUE!</v>
      </c>
      <c r="Q129" s="2">
        <f t="shared" si="47"/>
        <v>0</v>
      </c>
      <c r="U129" s="2">
        <f t="shared" si="43"/>
        <v>0</v>
      </c>
      <c r="W129" s="2" t="str">
        <f t="shared" si="48"/>
        <v>B OU +</v>
      </c>
    </row>
    <row r="130" spans="1:23">
      <c r="A130" s="2" t="s">
        <v>171</v>
      </c>
      <c r="B130" t="s">
        <v>178</v>
      </c>
      <c r="C130" t="s">
        <v>104</v>
      </c>
      <c r="D130" t="s">
        <v>25</v>
      </c>
      <c r="E130">
        <v>2.74</v>
      </c>
      <c r="F130" s="2">
        <f t="shared" si="44"/>
        <v>1.7900000000000003</v>
      </c>
      <c r="G130" s="6">
        <v>732</v>
      </c>
      <c r="H130" s="6">
        <v>0.7</v>
      </c>
      <c r="I130">
        <f t="shared" si="45"/>
        <v>500</v>
      </c>
      <c r="J130" s="2" t="e">
        <f>(Tabela1[[#This Row],[ÁREA]]*I130)/(K130*H130)</f>
        <v>#VALUE!</v>
      </c>
      <c r="K130" s="2">
        <v>0.55000000000000004</v>
      </c>
      <c r="L130" s="2">
        <v>2</v>
      </c>
      <c r="M130" s="2">
        <v>900</v>
      </c>
      <c r="N130" s="2">
        <f>Tabela1[[#This Row],[FLUXO POR LÂMPADAS]]*Tabela1[[#This Row],[LÂMPADAS POR LUMINÁRIA]]</f>
        <v>1800</v>
      </c>
      <c r="O130" s="2" t="e">
        <f t="shared" si="46"/>
        <v>#VALUE!</v>
      </c>
      <c r="Q130" s="2">
        <f t="shared" si="47"/>
        <v>0</v>
      </c>
      <c r="U130" s="2">
        <f t="shared" ref="U130:U165" si="49">P130*R130</f>
        <v>0</v>
      </c>
      <c r="W130" s="2" t="str">
        <f t="shared" si="48"/>
        <v>B OU +</v>
      </c>
    </row>
    <row r="131" spans="1:23">
      <c r="A131" s="2" t="s">
        <v>171</v>
      </c>
      <c r="B131" t="s">
        <v>179</v>
      </c>
      <c r="C131" t="s">
        <v>104</v>
      </c>
      <c r="D131" t="s">
        <v>25</v>
      </c>
      <c r="E131" s="8" t="s">
        <v>97</v>
      </c>
      <c r="F131" s="2">
        <f t="shared" si="44"/>
        <v>1.8499999999999999</v>
      </c>
      <c r="G131" s="6">
        <v>732</v>
      </c>
      <c r="H131" s="6">
        <v>0.7</v>
      </c>
      <c r="I131">
        <f t="shared" si="45"/>
        <v>500</v>
      </c>
      <c r="J131" s="2" t="e">
        <f>(Tabela1[[#This Row],[ÁREA]]*I131)/(K131*H131)</f>
        <v>#VALUE!</v>
      </c>
      <c r="K131" s="2">
        <v>0.55000000000000004</v>
      </c>
      <c r="L131" s="2">
        <v>2</v>
      </c>
      <c r="M131" s="2">
        <v>900</v>
      </c>
      <c r="N131" s="2">
        <f>Tabela1[[#This Row],[FLUXO POR LÂMPADAS]]*Tabela1[[#This Row],[LÂMPADAS POR LUMINÁRIA]]</f>
        <v>1800</v>
      </c>
      <c r="O131" s="2" t="e">
        <f t="shared" si="46"/>
        <v>#VALUE!</v>
      </c>
      <c r="Q131" s="2">
        <f t="shared" si="47"/>
        <v>0</v>
      </c>
      <c r="U131" s="2">
        <f t="shared" si="49"/>
        <v>0</v>
      </c>
      <c r="W131" s="2" t="str">
        <f t="shared" si="48"/>
        <v>B OU +</v>
      </c>
    </row>
    <row r="132" spans="1:23">
      <c r="A132" s="2" t="s">
        <v>171</v>
      </c>
      <c r="B132" t="s">
        <v>180</v>
      </c>
      <c r="C132">
        <v>22.32</v>
      </c>
      <c r="D132" t="s">
        <v>25</v>
      </c>
      <c r="E132">
        <v>2.76</v>
      </c>
      <c r="F132" s="2">
        <f t="shared" si="44"/>
        <v>1.8099999999999998</v>
      </c>
      <c r="G132" s="6">
        <v>732</v>
      </c>
      <c r="H132" s="6">
        <v>0.7</v>
      </c>
      <c r="I132">
        <f t="shared" si="45"/>
        <v>500</v>
      </c>
      <c r="J132" s="2">
        <f>(Tabela1[[#This Row],[ÁREA]]*I132)/(K132*H132)</f>
        <v>28987.012987012986</v>
      </c>
      <c r="K132" s="2">
        <v>0.55000000000000004</v>
      </c>
      <c r="L132" s="2">
        <v>2</v>
      </c>
      <c r="M132" s="2">
        <v>900</v>
      </c>
      <c r="N132" s="2">
        <f>Tabela1[[#This Row],[FLUXO POR LÂMPADAS]]*Tabela1[[#This Row],[LÂMPADAS POR LUMINÁRIA]]</f>
        <v>1800</v>
      </c>
      <c r="O132" s="2">
        <f t="shared" si="46"/>
        <v>16.103896103896105</v>
      </c>
      <c r="Q132" s="2">
        <f t="shared" si="47"/>
        <v>0</v>
      </c>
      <c r="U132" s="2">
        <f t="shared" si="49"/>
        <v>0</v>
      </c>
      <c r="W132" s="2" t="str">
        <f t="shared" si="48"/>
        <v>B OU +</v>
      </c>
    </row>
    <row r="133" spans="1:23">
      <c r="A133" s="2" t="s">
        <v>171</v>
      </c>
      <c r="B133" t="s">
        <v>181</v>
      </c>
      <c r="C133" t="s">
        <v>104</v>
      </c>
      <c r="D133" t="s">
        <v>162</v>
      </c>
      <c r="E133" s="8" t="s">
        <v>97</v>
      </c>
      <c r="F133" s="2">
        <f t="shared" si="44"/>
        <v>1.8499999999999999</v>
      </c>
      <c r="G133" s="6">
        <v>732</v>
      </c>
      <c r="H133" s="6">
        <v>0.7</v>
      </c>
      <c r="I133" t="b">
        <f t="shared" si="45"/>
        <v>0</v>
      </c>
      <c r="J133" s="2" t="e">
        <f>(Tabela1[[#This Row],[ÁREA]]*I133)/(K133*H133)</f>
        <v>#VALUE!</v>
      </c>
      <c r="K133" s="2">
        <v>0.55000000000000004</v>
      </c>
      <c r="L133" s="2">
        <v>2</v>
      </c>
      <c r="M133" s="2">
        <v>900</v>
      </c>
      <c r="N133" s="2">
        <f>Tabela1[[#This Row],[FLUXO POR LÂMPADAS]]*Tabela1[[#This Row],[LÂMPADAS POR LUMINÁRIA]]</f>
        <v>1800</v>
      </c>
      <c r="O133" s="2" t="e">
        <f t="shared" si="46"/>
        <v>#VALUE!</v>
      </c>
      <c r="Q133" s="2">
        <f t="shared" si="47"/>
        <v>0</v>
      </c>
      <c r="U133" s="2">
        <f t="shared" si="49"/>
        <v>0</v>
      </c>
      <c r="W133" s="2" t="str">
        <f t="shared" si="48"/>
        <v>B OU +</v>
      </c>
    </row>
    <row r="134" spans="1:23">
      <c r="A134" s="2" t="s">
        <v>171</v>
      </c>
      <c r="B134" t="s">
        <v>182</v>
      </c>
      <c r="C134">
        <v>39.24</v>
      </c>
      <c r="D134" t="s">
        <v>87</v>
      </c>
      <c r="E134">
        <v>2.76</v>
      </c>
      <c r="F134" s="2">
        <f t="shared" si="44"/>
        <v>1.8099999999999998</v>
      </c>
      <c r="G134" s="6">
        <v>732</v>
      </c>
      <c r="H134" s="6">
        <v>0.7</v>
      </c>
      <c r="I134" t="b">
        <f t="shared" si="45"/>
        <v>0</v>
      </c>
      <c r="J134" s="2">
        <f>(Tabela1[[#This Row],[ÁREA]]*I134)/(K134*H134)</f>
        <v>0</v>
      </c>
      <c r="K134" s="2">
        <v>0.55000000000000004</v>
      </c>
      <c r="L134" s="2">
        <v>2</v>
      </c>
      <c r="M134" s="2">
        <v>900</v>
      </c>
      <c r="N134" s="2">
        <f>Tabela1[[#This Row],[FLUXO POR LÂMPADAS]]*Tabela1[[#This Row],[LÂMPADAS POR LUMINÁRIA]]</f>
        <v>1800</v>
      </c>
      <c r="O134" s="2">
        <f t="shared" si="46"/>
        <v>0</v>
      </c>
      <c r="Q134" s="2">
        <f t="shared" si="47"/>
        <v>0</v>
      </c>
      <c r="U134" s="2">
        <f t="shared" si="49"/>
        <v>0</v>
      </c>
      <c r="W134" s="2" t="str">
        <f t="shared" si="48"/>
        <v>B OU +</v>
      </c>
    </row>
    <row r="135" spans="1:23">
      <c r="A135" s="2" t="s">
        <v>171</v>
      </c>
      <c r="B135" t="s">
        <v>183</v>
      </c>
      <c r="C135" t="s">
        <v>104</v>
      </c>
      <c r="D135" t="s">
        <v>25</v>
      </c>
      <c r="E135" s="8" t="s">
        <v>97</v>
      </c>
      <c r="F135" s="2">
        <f t="shared" si="44"/>
        <v>1.8499999999999999</v>
      </c>
      <c r="G135" s="6">
        <v>732</v>
      </c>
      <c r="H135" s="6">
        <v>0.7</v>
      </c>
      <c r="I135">
        <f t="shared" si="45"/>
        <v>500</v>
      </c>
      <c r="J135" s="2" t="e">
        <f>(Tabela1[[#This Row],[ÁREA]]*I135)/(K135*H135)</f>
        <v>#VALUE!</v>
      </c>
      <c r="K135" s="2">
        <v>0.55000000000000004</v>
      </c>
      <c r="L135" s="2">
        <v>2</v>
      </c>
      <c r="M135" s="2">
        <v>900</v>
      </c>
      <c r="N135" s="2">
        <f>Tabela1[[#This Row],[FLUXO POR LÂMPADAS]]*Tabela1[[#This Row],[LÂMPADAS POR LUMINÁRIA]]</f>
        <v>1800</v>
      </c>
      <c r="O135" s="2" t="e">
        <f t="shared" si="46"/>
        <v>#VALUE!</v>
      </c>
      <c r="Q135" s="2">
        <f t="shared" si="47"/>
        <v>0</v>
      </c>
      <c r="U135" s="2">
        <f t="shared" si="49"/>
        <v>0</v>
      </c>
      <c r="W135" s="2" t="str">
        <f t="shared" si="48"/>
        <v>B OU +</v>
      </c>
    </row>
    <row r="136" spans="1:23">
      <c r="A136" s="2" t="s">
        <v>171</v>
      </c>
      <c r="B136" t="s">
        <v>184</v>
      </c>
      <c r="C136">
        <v>30.67</v>
      </c>
      <c r="D136" t="s">
        <v>25</v>
      </c>
      <c r="E136">
        <v>2.77</v>
      </c>
      <c r="F136" s="2">
        <f t="shared" si="44"/>
        <v>1.82</v>
      </c>
      <c r="G136" s="6">
        <v>732</v>
      </c>
      <c r="H136" s="6">
        <v>0.7</v>
      </c>
      <c r="I136">
        <f t="shared" si="45"/>
        <v>500</v>
      </c>
      <c r="J136" s="2">
        <f>(Tabela1[[#This Row],[ÁREA]]*I136)/(K136*H136)</f>
        <v>39831.168831168827</v>
      </c>
      <c r="K136" s="2">
        <v>0.55000000000000004</v>
      </c>
      <c r="L136" s="2">
        <v>2</v>
      </c>
      <c r="M136" s="2">
        <v>900</v>
      </c>
      <c r="N136" s="2">
        <f>Tabela1[[#This Row],[FLUXO POR LÂMPADAS]]*Tabela1[[#This Row],[LÂMPADAS POR LUMINÁRIA]]</f>
        <v>1800</v>
      </c>
      <c r="O136" s="2">
        <f t="shared" si="46"/>
        <v>22.128427128427127</v>
      </c>
      <c r="Q136" s="2">
        <f t="shared" si="47"/>
        <v>0</v>
      </c>
      <c r="U136" s="2">
        <f t="shared" si="49"/>
        <v>0</v>
      </c>
      <c r="W136" s="2" t="str">
        <f t="shared" si="48"/>
        <v>B OU +</v>
      </c>
    </row>
    <row r="137" spans="1:23">
      <c r="A137" s="2" t="s">
        <v>171</v>
      </c>
      <c r="B137" t="s">
        <v>185</v>
      </c>
      <c r="C137" t="s">
        <v>128</v>
      </c>
      <c r="D137" t="s">
        <v>25</v>
      </c>
      <c r="E137" s="8" t="s">
        <v>97</v>
      </c>
      <c r="F137" s="2">
        <f t="shared" si="44"/>
        <v>1.8499999999999999</v>
      </c>
      <c r="G137" s="6">
        <v>732</v>
      </c>
      <c r="H137" s="6">
        <v>0.7</v>
      </c>
      <c r="I137">
        <f t="shared" si="45"/>
        <v>500</v>
      </c>
      <c r="J137" s="2" t="e">
        <f>(Tabela1[[#This Row],[ÁREA]]*I137)/(K137*H137)</f>
        <v>#VALUE!</v>
      </c>
      <c r="K137" s="2">
        <v>0.55000000000000004</v>
      </c>
      <c r="L137" s="2">
        <v>2</v>
      </c>
      <c r="M137" s="2">
        <v>900</v>
      </c>
      <c r="N137" s="2">
        <f>Tabela1[[#This Row],[FLUXO POR LÂMPADAS]]*Tabela1[[#This Row],[LÂMPADAS POR LUMINÁRIA]]</f>
        <v>1800</v>
      </c>
      <c r="O137" s="2" t="e">
        <f t="shared" si="46"/>
        <v>#VALUE!</v>
      </c>
      <c r="Q137" s="2">
        <f t="shared" si="47"/>
        <v>0</v>
      </c>
      <c r="U137" s="2">
        <f t="shared" si="49"/>
        <v>0</v>
      </c>
      <c r="W137" s="2" t="str">
        <f t="shared" si="48"/>
        <v>B OU +</v>
      </c>
    </row>
    <row r="138" spans="1:23">
      <c r="A138" s="2" t="s">
        <v>171</v>
      </c>
      <c r="B138" t="s">
        <v>186</v>
      </c>
      <c r="C138" t="s">
        <v>128</v>
      </c>
      <c r="D138" t="s">
        <v>31</v>
      </c>
      <c r="E138" s="8" t="s">
        <v>97</v>
      </c>
      <c r="F138" s="2">
        <f t="shared" ref="F138:F169" si="50">E138-0.95</f>
        <v>1.8499999999999999</v>
      </c>
      <c r="G138" s="6">
        <v>732</v>
      </c>
      <c r="H138" s="6">
        <v>0.7</v>
      </c>
      <c r="I138">
        <f t="shared" ref="I138:I165" si="51">IF(D138="ARQUIVO",200,IF(D138="BANHEIRO",200,IF(D138="CIRCULAÇÃO",100,IF(D138="CANTINA",200,IF(D138="DEPOSITO",100,IF(D138="ESCRITóRIO",500,IF(D138="ESCADA",150,IF(D138="RECEPÇÃO",300,IF(D138="SALA DE REUNIÃO",500,IF(D138="ESTACIONAMENTO",75,IF(D138="CONSULTÓRIO",500,IF(D138="SALA DE ESPERA",200,IF(D138="SALA COM MULTIUSO",300)))))))))))))</f>
        <v>200</v>
      </c>
      <c r="J138" s="2" t="e">
        <f>(Tabela1[[#This Row],[ÁREA]]*I138)/(K138*H138)</f>
        <v>#VALUE!</v>
      </c>
      <c r="K138" s="2">
        <v>0.55000000000000004</v>
      </c>
      <c r="L138" s="2">
        <v>2</v>
      </c>
      <c r="M138" s="2">
        <v>900</v>
      </c>
      <c r="N138" s="2">
        <f>Tabela1[[#This Row],[FLUXO POR LÂMPADAS]]*Tabela1[[#This Row],[LÂMPADAS POR LUMINÁRIA]]</f>
        <v>1800</v>
      </c>
      <c r="O138" s="2" t="e">
        <f t="shared" ref="O138:O169" si="52">J138/N138</f>
        <v>#VALUE!</v>
      </c>
      <c r="Q138" s="2">
        <f t="shared" ref="Q138:Q169" si="53">P138*L138</f>
        <v>0</v>
      </c>
      <c r="U138" s="2">
        <f t="shared" si="49"/>
        <v>0</v>
      </c>
      <c r="W138" s="2" t="str">
        <f t="shared" ref="W138:W169" si="54">IF(U138&lt;V138,"A","B OU +")</f>
        <v>B OU +</v>
      </c>
    </row>
    <row r="139" spans="1:23">
      <c r="A139" s="2" t="s">
        <v>171</v>
      </c>
      <c r="B139" t="s">
        <v>187</v>
      </c>
      <c r="C139">
        <v>5.34</v>
      </c>
      <c r="D139" t="s">
        <v>31</v>
      </c>
      <c r="E139">
        <v>2.94</v>
      </c>
      <c r="F139" s="2">
        <f t="shared" si="50"/>
        <v>1.99</v>
      </c>
      <c r="G139" s="6">
        <v>732</v>
      </c>
      <c r="H139" s="6">
        <v>0.7</v>
      </c>
      <c r="I139">
        <f t="shared" si="51"/>
        <v>200</v>
      </c>
      <c r="J139" s="2">
        <f>(Tabela1[[#This Row],[ÁREA]]*I139)/(K139*H139)</f>
        <v>2774.0259740259739</v>
      </c>
      <c r="K139" s="2">
        <v>0.55000000000000004</v>
      </c>
      <c r="L139" s="2">
        <v>2</v>
      </c>
      <c r="M139" s="2">
        <v>900</v>
      </c>
      <c r="N139" s="2">
        <f>Tabela1[[#This Row],[FLUXO POR LÂMPADAS]]*Tabela1[[#This Row],[LÂMPADAS POR LUMINÁRIA]]</f>
        <v>1800</v>
      </c>
      <c r="O139" s="2">
        <f t="shared" si="52"/>
        <v>1.5411255411255411</v>
      </c>
      <c r="Q139" s="2">
        <f t="shared" si="53"/>
        <v>0</v>
      </c>
      <c r="U139" s="2">
        <f t="shared" si="49"/>
        <v>0</v>
      </c>
      <c r="W139" s="2" t="str">
        <f t="shared" si="54"/>
        <v>B OU +</v>
      </c>
    </row>
    <row r="140" spans="1:23">
      <c r="A140" s="2" t="s">
        <v>171</v>
      </c>
      <c r="B140" t="s">
        <v>188</v>
      </c>
      <c r="C140" t="s">
        <v>128</v>
      </c>
      <c r="D140" t="s">
        <v>25</v>
      </c>
      <c r="E140" s="8" t="s">
        <v>97</v>
      </c>
      <c r="F140" s="2">
        <f t="shared" si="50"/>
        <v>1.8499999999999999</v>
      </c>
      <c r="G140" s="6">
        <v>732</v>
      </c>
      <c r="H140" s="6">
        <v>0.7</v>
      </c>
      <c r="I140">
        <f t="shared" si="51"/>
        <v>500</v>
      </c>
      <c r="J140" s="2" t="e">
        <f>(Tabela1[[#This Row],[ÁREA]]*I140)/(K140*H140)</f>
        <v>#VALUE!</v>
      </c>
      <c r="K140" s="2">
        <v>0.55000000000000004</v>
      </c>
      <c r="L140" s="2">
        <v>2</v>
      </c>
      <c r="M140" s="2">
        <v>900</v>
      </c>
      <c r="N140" s="2">
        <f>Tabela1[[#This Row],[FLUXO POR LÂMPADAS]]*Tabela1[[#This Row],[LÂMPADAS POR LUMINÁRIA]]</f>
        <v>1800</v>
      </c>
      <c r="O140" s="2" t="e">
        <f t="shared" si="52"/>
        <v>#VALUE!</v>
      </c>
      <c r="Q140" s="2">
        <f t="shared" si="53"/>
        <v>0</v>
      </c>
      <c r="U140" s="2">
        <f t="shared" si="49"/>
        <v>0</v>
      </c>
      <c r="W140" s="2" t="str">
        <f t="shared" si="54"/>
        <v>B OU +</v>
      </c>
    </row>
    <row r="141" spans="1:23">
      <c r="A141" s="2" t="s">
        <v>171</v>
      </c>
      <c r="B141" t="s">
        <v>189</v>
      </c>
      <c r="C141" t="s">
        <v>104</v>
      </c>
      <c r="D141" t="s">
        <v>25</v>
      </c>
      <c r="E141" s="8" t="s">
        <v>97</v>
      </c>
      <c r="F141" s="2">
        <f t="shared" si="50"/>
        <v>1.8499999999999999</v>
      </c>
      <c r="G141" s="6">
        <v>732</v>
      </c>
      <c r="H141" s="6">
        <v>0.7</v>
      </c>
      <c r="I141">
        <f t="shared" si="51"/>
        <v>500</v>
      </c>
      <c r="J141" s="2" t="e">
        <f>(Tabela1[[#This Row],[ÁREA]]*I141)/(K141*H141)</f>
        <v>#VALUE!</v>
      </c>
      <c r="K141" s="2">
        <v>0.55000000000000004</v>
      </c>
      <c r="L141" s="2">
        <v>2</v>
      </c>
      <c r="M141" s="2">
        <v>900</v>
      </c>
      <c r="N141" s="2">
        <f>Tabela1[[#This Row],[FLUXO POR LÂMPADAS]]*Tabela1[[#This Row],[LÂMPADAS POR LUMINÁRIA]]</f>
        <v>1800</v>
      </c>
      <c r="O141" s="2" t="e">
        <f t="shared" si="52"/>
        <v>#VALUE!</v>
      </c>
      <c r="Q141" s="2">
        <f t="shared" si="53"/>
        <v>0</v>
      </c>
      <c r="U141" s="2">
        <f t="shared" si="49"/>
        <v>0</v>
      </c>
      <c r="W141" s="2" t="str">
        <f t="shared" si="54"/>
        <v>B OU +</v>
      </c>
    </row>
    <row r="142" spans="1:23">
      <c r="A142" s="2" t="s">
        <v>171</v>
      </c>
      <c r="B142" t="s">
        <v>190</v>
      </c>
      <c r="C142" s="8">
        <f>33.03+105.06</f>
        <v>138.09</v>
      </c>
      <c r="D142" t="s">
        <v>25</v>
      </c>
      <c r="E142">
        <v>2.77</v>
      </c>
      <c r="F142" s="2">
        <f t="shared" si="50"/>
        <v>1.82</v>
      </c>
      <c r="G142" s="6">
        <v>732</v>
      </c>
      <c r="H142" s="6">
        <v>0.7</v>
      </c>
      <c r="I142">
        <f t="shared" si="51"/>
        <v>500</v>
      </c>
      <c r="J142" s="2">
        <f>(Tabela1[[#This Row],[ÁREA]]*I142)/(K142*H142)</f>
        <v>179337.66233766233</v>
      </c>
      <c r="K142" s="2">
        <v>0.55000000000000004</v>
      </c>
      <c r="L142" s="2">
        <v>2</v>
      </c>
      <c r="M142" s="2">
        <v>900</v>
      </c>
      <c r="N142" s="2">
        <f>Tabela1[[#This Row],[FLUXO POR LÂMPADAS]]*Tabela1[[#This Row],[LÂMPADAS POR LUMINÁRIA]]</f>
        <v>1800</v>
      </c>
      <c r="O142" s="2">
        <f t="shared" si="52"/>
        <v>99.632034632034632</v>
      </c>
      <c r="Q142" s="2">
        <f t="shared" si="53"/>
        <v>0</v>
      </c>
      <c r="U142" s="2">
        <f t="shared" si="49"/>
        <v>0</v>
      </c>
      <c r="W142" s="2" t="str">
        <f t="shared" si="54"/>
        <v>B OU +</v>
      </c>
    </row>
    <row r="143" spans="1:23">
      <c r="A143" s="2" t="s">
        <v>171</v>
      </c>
      <c r="B143" t="s">
        <v>191</v>
      </c>
      <c r="C143" t="s">
        <v>128</v>
      </c>
      <c r="D143" t="s">
        <v>36</v>
      </c>
      <c r="E143" s="8" t="s">
        <v>97</v>
      </c>
      <c r="F143" s="2">
        <f t="shared" si="50"/>
        <v>1.8499999999999999</v>
      </c>
      <c r="G143" s="6">
        <v>732</v>
      </c>
      <c r="H143" s="6">
        <v>0.7</v>
      </c>
      <c r="I143">
        <f t="shared" si="51"/>
        <v>100</v>
      </c>
      <c r="J143" s="2" t="e">
        <f>(Tabela1[[#This Row],[ÁREA]]*I143)/(K143*H143)</f>
        <v>#VALUE!</v>
      </c>
      <c r="K143" s="2">
        <v>0.55000000000000004</v>
      </c>
      <c r="L143" s="2">
        <v>2</v>
      </c>
      <c r="M143" s="2">
        <v>900</v>
      </c>
      <c r="N143" s="2">
        <f>Tabela1[[#This Row],[FLUXO POR LÂMPADAS]]*Tabela1[[#This Row],[LÂMPADAS POR LUMINÁRIA]]</f>
        <v>1800</v>
      </c>
      <c r="O143" s="2" t="e">
        <f t="shared" si="52"/>
        <v>#VALUE!</v>
      </c>
      <c r="Q143" s="2">
        <f t="shared" si="53"/>
        <v>0</v>
      </c>
      <c r="U143" s="2">
        <f t="shared" si="49"/>
        <v>0</v>
      </c>
      <c r="W143" s="2" t="str">
        <f t="shared" si="54"/>
        <v>B OU +</v>
      </c>
    </row>
    <row r="144" spans="1:23">
      <c r="A144" s="2" t="s">
        <v>171</v>
      </c>
      <c r="B144" t="s">
        <v>192</v>
      </c>
      <c r="C144">
        <v>3.84</v>
      </c>
      <c r="D144" t="s">
        <v>31</v>
      </c>
      <c r="E144">
        <v>2.81</v>
      </c>
      <c r="F144" s="2">
        <f t="shared" si="50"/>
        <v>1.86</v>
      </c>
      <c r="G144" s="6">
        <v>732</v>
      </c>
      <c r="H144" s="6">
        <v>0.7</v>
      </c>
      <c r="I144">
        <f t="shared" si="51"/>
        <v>200</v>
      </c>
      <c r="J144" s="2">
        <f>(Tabela1[[#This Row],[ÁREA]]*I144)/(K144*H144)</f>
        <v>1994.8051948051948</v>
      </c>
      <c r="K144" s="2">
        <v>0.55000000000000004</v>
      </c>
      <c r="L144" s="2">
        <v>2</v>
      </c>
      <c r="M144" s="2">
        <v>900</v>
      </c>
      <c r="N144" s="2">
        <f>Tabela1[[#This Row],[FLUXO POR LÂMPADAS]]*Tabela1[[#This Row],[LÂMPADAS POR LUMINÁRIA]]</f>
        <v>1800</v>
      </c>
      <c r="O144" s="2">
        <f t="shared" si="52"/>
        <v>1.1082251082251082</v>
      </c>
      <c r="Q144" s="2">
        <f t="shared" si="53"/>
        <v>0</v>
      </c>
      <c r="U144" s="2">
        <f t="shared" si="49"/>
        <v>0</v>
      </c>
      <c r="W144" s="2" t="str">
        <f t="shared" si="54"/>
        <v>B OU +</v>
      </c>
    </row>
    <row r="145" spans="1:23">
      <c r="A145" s="2" t="s">
        <v>171</v>
      </c>
      <c r="B145" t="s">
        <v>193</v>
      </c>
      <c r="C145">
        <v>3.84</v>
      </c>
      <c r="D145" t="s">
        <v>31</v>
      </c>
      <c r="E145">
        <v>2.8</v>
      </c>
      <c r="F145" s="2">
        <f t="shared" si="50"/>
        <v>1.8499999999999999</v>
      </c>
      <c r="G145" s="6">
        <v>732</v>
      </c>
      <c r="H145" s="6">
        <v>0.7</v>
      </c>
      <c r="I145">
        <f t="shared" si="51"/>
        <v>200</v>
      </c>
      <c r="J145" s="2">
        <f>(Tabela1[[#This Row],[ÁREA]]*I145)/(K145*H145)</f>
        <v>1994.8051948051948</v>
      </c>
      <c r="K145" s="2">
        <v>0.55000000000000004</v>
      </c>
      <c r="L145" s="2">
        <v>2</v>
      </c>
      <c r="M145" s="2">
        <v>900</v>
      </c>
      <c r="N145" s="2">
        <f>Tabela1[[#This Row],[FLUXO POR LÂMPADAS]]*Tabela1[[#This Row],[LÂMPADAS POR LUMINÁRIA]]</f>
        <v>1800</v>
      </c>
      <c r="O145" s="2">
        <f t="shared" si="52"/>
        <v>1.1082251082251082</v>
      </c>
      <c r="Q145" s="2">
        <f t="shared" si="53"/>
        <v>0</v>
      </c>
      <c r="U145" s="2">
        <f t="shared" si="49"/>
        <v>0</v>
      </c>
      <c r="W145" s="2" t="str">
        <f t="shared" si="54"/>
        <v>B OU +</v>
      </c>
    </row>
    <row r="146" spans="1:23">
      <c r="A146" s="2" t="s">
        <v>171</v>
      </c>
      <c r="B146" t="s">
        <v>194</v>
      </c>
      <c r="C146">
        <v>30.67</v>
      </c>
      <c r="D146" t="s">
        <v>25</v>
      </c>
      <c r="E146">
        <v>2.78</v>
      </c>
      <c r="F146" s="2">
        <f t="shared" si="50"/>
        <v>1.8299999999999998</v>
      </c>
      <c r="G146" s="6">
        <v>732</v>
      </c>
      <c r="H146" s="6">
        <v>0.7</v>
      </c>
      <c r="I146">
        <f t="shared" si="51"/>
        <v>500</v>
      </c>
      <c r="J146" s="2">
        <f>(Tabela1[[#This Row],[ÁREA]]*I146)/(K146*H146)</f>
        <v>39831.168831168827</v>
      </c>
      <c r="K146" s="2">
        <v>0.55000000000000004</v>
      </c>
      <c r="L146" s="2">
        <v>2</v>
      </c>
      <c r="M146" s="2">
        <v>900</v>
      </c>
      <c r="N146" s="2">
        <f>Tabela1[[#This Row],[FLUXO POR LÂMPADAS]]*Tabela1[[#This Row],[LÂMPADAS POR LUMINÁRIA]]</f>
        <v>1800</v>
      </c>
      <c r="O146" s="2">
        <f t="shared" si="52"/>
        <v>22.128427128427127</v>
      </c>
      <c r="Q146" s="2">
        <f t="shared" si="53"/>
        <v>0</v>
      </c>
      <c r="U146" s="2">
        <f t="shared" si="49"/>
        <v>0</v>
      </c>
      <c r="W146" s="2" t="str">
        <f t="shared" si="54"/>
        <v>B OU +</v>
      </c>
    </row>
    <row r="147" spans="1:23">
      <c r="A147" s="2" t="s">
        <v>171</v>
      </c>
      <c r="B147" t="s">
        <v>195</v>
      </c>
      <c r="C147">
        <v>23.07</v>
      </c>
      <c r="D147" t="s">
        <v>25</v>
      </c>
      <c r="E147">
        <v>2.77</v>
      </c>
      <c r="F147" s="2">
        <f t="shared" si="50"/>
        <v>1.82</v>
      </c>
      <c r="G147" s="6">
        <v>732</v>
      </c>
      <c r="H147" s="6">
        <v>0.7</v>
      </c>
      <c r="I147">
        <f t="shared" si="51"/>
        <v>500</v>
      </c>
      <c r="J147" s="2">
        <f>(Tabela1[[#This Row],[ÁREA]]*I147)/(K147*H147)</f>
        <v>29961.038961038961</v>
      </c>
      <c r="K147" s="2">
        <v>0.55000000000000004</v>
      </c>
      <c r="L147" s="2">
        <v>2</v>
      </c>
      <c r="M147" s="2">
        <v>900</v>
      </c>
      <c r="N147" s="2">
        <f>Tabela1[[#This Row],[FLUXO POR LÂMPADAS]]*Tabela1[[#This Row],[LÂMPADAS POR LUMINÁRIA]]</f>
        <v>1800</v>
      </c>
      <c r="O147" s="2">
        <f t="shared" si="52"/>
        <v>16.645021645021647</v>
      </c>
      <c r="Q147" s="2">
        <f t="shared" si="53"/>
        <v>0</v>
      </c>
      <c r="U147" s="2">
        <f t="shared" si="49"/>
        <v>0</v>
      </c>
      <c r="W147" s="2" t="str">
        <f t="shared" si="54"/>
        <v>B OU +</v>
      </c>
    </row>
    <row r="148" spans="1:23">
      <c r="A148" s="2" t="s">
        <v>171</v>
      </c>
      <c r="B148" t="s">
        <v>196</v>
      </c>
      <c r="C148">
        <v>5.34</v>
      </c>
      <c r="D148" t="s">
        <v>31</v>
      </c>
      <c r="E148">
        <v>2.94</v>
      </c>
      <c r="F148" s="2">
        <f t="shared" si="50"/>
        <v>1.99</v>
      </c>
      <c r="G148" s="6">
        <v>732</v>
      </c>
      <c r="H148" s="6">
        <v>0.7</v>
      </c>
      <c r="I148">
        <f t="shared" si="51"/>
        <v>200</v>
      </c>
      <c r="J148" s="2">
        <f>(Tabela1[[#This Row],[ÁREA]]*I148)/(K148*H148)</f>
        <v>2774.0259740259739</v>
      </c>
      <c r="K148" s="2">
        <v>0.55000000000000004</v>
      </c>
      <c r="L148" s="2">
        <v>2</v>
      </c>
      <c r="M148" s="2">
        <v>900</v>
      </c>
      <c r="N148" s="2">
        <f>Tabela1[[#This Row],[FLUXO POR LÂMPADAS]]*Tabela1[[#This Row],[LÂMPADAS POR LUMINÁRIA]]</f>
        <v>1800</v>
      </c>
      <c r="O148" s="2">
        <f t="shared" si="52"/>
        <v>1.5411255411255411</v>
      </c>
      <c r="Q148" s="2">
        <f t="shared" si="53"/>
        <v>0</v>
      </c>
      <c r="U148" s="2">
        <f t="shared" si="49"/>
        <v>0</v>
      </c>
      <c r="W148" s="2" t="str">
        <f t="shared" si="54"/>
        <v>B OU +</v>
      </c>
    </row>
    <row r="149" spans="1:23">
      <c r="A149" s="2" t="s">
        <v>197</v>
      </c>
      <c r="B149" t="s">
        <v>198</v>
      </c>
      <c r="C149" t="s">
        <v>104</v>
      </c>
      <c r="D149" t="s">
        <v>25</v>
      </c>
      <c r="E149">
        <v>2.8</v>
      </c>
      <c r="F149" s="2">
        <f t="shared" si="50"/>
        <v>1.8499999999999999</v>
      </c>
      <c r="G149" s="6">
        <v>732</v>
      </c>
      <c r="H149" s="6">
        <v>0.7</v>
      </c>
      <c r="I149">
        <f t="shared" si="51"/>
        <v>500</v>
      </c>
      <c r="J149" s="2" t="e">
        <f>(Tabela1[[#This Row],[ÁREA]]*I149)/(K149*H149)</f>
        <v>#VALUE!</v>
      </c>
      <c r="K149" s="2">
        <v>0.55000000000000004</v>
      </c>
      <c r="L149" s="2">
        <v>2</v>
      </c>
      <c r="M149" s="2">
        <v>900</v>
      </c>
      <c r="N149" s="2">
        <f>Tabela1[[#This Row],[FLUXO POR LÂMPADAS]]*Tabela1[[#This Row],[LÂMPADAS POR LUMINÁRIA]]</f>
        <v>1800</v>
      </c>
      <c r="O149" s="2" t="e">
        <f t="shared" si="52"/>
        <v>#VALUE!</v>
      </c>
      <c r="Q149" s="2">
        <f t="shared" si="53"/>
        <v>0</v>
      </c>
      <c r="U149" s="2">
        <f t="shared" si="49"/>
        <v>0</v>
      </c>
      <c r="W149" s="2" t="str">
        <f t="shared" si="54"/>
        <v>B OU +</v>
      </c>
    </row>
    <row r="150" spans="1:23">
      <c r="A150" s="2" t="s">
        <v>197</v>
      </c>
      <c r="B150" t="s">
        <v>199</v>
      </c>
      <c r="C150" t="s">
        <v>104</v>
      </c>
      <c r="D150" t="s">
        <v>31</v>
      </c>
      <c r="E150">
        <v>2.8</v>
      </c>
      <c r="F150" s="2">
        <f t="shared" si="50"/>
        <v>1.8499999999999999</v>
      </c>
      <c r="G150" s="6">
        <v>732</v>
      </c>
      <c r="H150" s="6">
        <v>0.7</v>
      </c>
      <c r="I150">
        <f t="shared" si="51"/>
        <v>200</v>
      </c>
      <c r="J150" s="2" t="e">
        <f>(Tabela1[[#This Row],[ÁREA]]*I150)/(K150*H150)</f>
        <v>#VALUE!</v>
      </c>
      <c r="K150" s="2">
        <v>0.55000000000000004</v>
      </c>
      <c r="L150" s="2">
        <v>2</v>
      </c>
      <c r="M150" s="2">
        <v>900</v>
      </c>
      <c r="N150" s="2">
        <f>Tabela1[[#This Row],[FLUXO POR LÂMPADAS]]*Tabela1[[#This Row],[LÂMPADAS POR LUMINÁRIA]]</f>
        <v>1800</v>
      </c>
      <c r="O150" s="2" t="e">
        <f t="shared" si="52"/>
        <v>#VALUE!</v>
      </c>
      <c r="Q150" s="2">
        <f t="shared" si="53"/>
        <v>0</v>
      </c>
      <c r="U150" s="2">
        <f t="shared" si="49"/>
        <v>0</v>
      </c>
      <c r="W150" s="2" t="str">
        <f t="shared" si="54"/>
        <v>B OU +</v>
      </c>
    </row>
    <row r="151" spans="1:23">
      <c r="A151" s="2" t="s">
        <v>197</v>
      </c>
      <c r="B151" t="s">
        <v>200</v>
      </c>
      <c r="C151" t="s">
        <v>104</v>
      </c>
      <c r="D151" t="s">
        <v>31</v>
      </c>
      <c r="E151">
        <v>2.8</v>
      </c>
      <c r="F151" s="2">
        <f t="shared" si="50"/>
        <v>1.8499999999999999</v>
      </c>
      <c r="G151" s="6">
        <v>732</v>
      </c>
      <c r="H151" s="6">
        <v>0.7</v>
      </c>
      <c r="I151">
        <f t="shared" si="51"/>
        <v>200</v>
      </c>
      <c r="J151" s="2" t="e">
        <f>(Tabela1[[#This Row],[ÁREA]]*I151)/(K151*H151)</f>
        <v>#VALUE!</v>
      </c>
      <c r="K151" s="2">
        <v>0.55000000000000004</v>
      </c>
      <c r="L151" s="2">
        <v>2</v>
      </c>
      <c r="M151" s="2">
        <v>900</v>
      </c>
      <c r="N151" s="2">
        <f>Tabela1[[#This Row],[FLUXO POR LÂMPADAS]]*Tabela1[[#This Row],[LÂMPADAS POR LUMINÁRIA]]</f>
        <v>1800</v>
      </c>
      <c r="O151" s="2" t="e">
        <f t="shared" si="52"/>
        <v>#VALUE!</v>
      </c>
      <c r="Q151" s="2">
        <f t="shared" si="53"/>
        <v>0</v>
      </c>
      <c r="U151" s="2">
        <f t="shared" si="49"/>
        <v>0</v>
      </c>
      <c r="W151" s="2" t="str">
        <f t="shared" si="54"/>
        <v>B OU +</v>
      </c>
    </row>
    <row r="152" spans="1:23">
      <c r="A152" s="2" t="s">
        <v>197</v>
      </c>
      <c r="B152" t="s">
        <v>201</v>
      </c>
      <c r="C152" t="s">
        <v>104</v>
      </c>
      <c r="D152" t="s">
        <v>25</v>
      </c>
      <c r="E152">
        <v>2.8</v>
      </c>
      <c r="F152" s="2">
        <f t="shared" si="50"/>
        <v>1.8499999999999999</v>
      </c>
      <c r="G152" s="6">
        <v>732</v>
      </c>
      <c r="H152" s="6">
        <v>0.7</v>
      </c>
      <c r="I152">
        <f t="shared" si="51"/>
        <v>500</v>
      </c>
      <c r="J152" s="2" t="e">
        <f>(Tabela1[[#This Row],[ÁREA]]*I152)/(K152*H152)</f>
        <v>#VALUE!</v>
      </c>
      <c r="K152" s="2">
        <v>0.55000000000000004</v>
      </c>
      <c r="L152" s="2">
        <v>2</v>
      </c>
      <c r="M152" s="2">
        <v>900</v>
      </c>
      <c r="N152" s="2">
        <f>Tabela1[[#This Row],[FLUXO POR LÂMPADAS]]*Tabela1[[#This Row],[LÂMPADAS POR LUMINÁRIA]]</f>
        <v>1800</v>
      </c>
      <c r="O152" s="2" t="e">
        <f t="shared" si="52"/>
        <v>#VALUE!</v>
      </c>
      <c r="Q152" s="2">
        <f t="shared" si="53"/>
        <v>0</v>
      </c>
      <c r="U152" s="2">
        <f t="shared" si="49"/>
        <v>0</v>
      </c>
      <c r="W152" s="2" t="str">
        <f t="shared" si="54"/>
        <v>B OU +</v>
      </c>
    </row>
    <row r="153" spans="1:23">
      <c r="A153" s="2" t="s">
        <v>197</v>
      </c>
      <c r="B153" t="s">
        <v>202</v>
      </c>
      <c r="C153" t="s">
        <v>104</v>
      </c>
      <c r="D153" t="s">
        <v>25</v>
      </c>
      <c r="E153">
        <v>2.8</v>
      </c>
      <c r="F153" s="2">
        <f t="shared" si="50"/>
        <v>1.8499999999999999</v>
      </c>
      <c r="G153" s="6">
        <v>732</v>
      </c>
      <c r="H153" s="6">
        <v>0.7</v>
      </c>
      <c r="I153">
        <f t="shared" si="51"/>
        <v>500</v>
      </c>
      <c r="J153" s="2" t="e">
        <f>(Tabela1[[#This Row],[ÁREA]]*I153)/(K153*H153)</f>
        <v>#VALUE!</v>
      </c>
      <c r="K153" s="2">
        <v>0.55000000000000004</v>
      </c>
      <c r="L153" s="2">
        <v>2</v>
      </c>
      <c r="M153" s="2">
        <v>900</v>
      </c>
      <c r="N153" s="2">
        <f>Tabela1[[#This Row],[FLUXO POR LÂMPADAS]]*Tabela1[[#This Row],[LÂMPADAS POR LUMINÁRIA]]</f>
        <v>1800</v>
      </c>
      <c r="O153" s="2" t="e">
        <f t="shared" si="52"/>
        <v>#VALUE!</v>
      </c>
      <c r="Q153" s="2">
        <f t="shared" si="53"/>
        <v>0</v>
      </c>
      <c r="U153" s="2">
        <f t="shared" si="49"/>
        <v>0</v>
      </c>
      <c r="W153" s="2" t="str">
        <f t="shared" si="54"/>
        <v>B OU +</v>
      </c>
    </row>
    <row r="154" spans="1:23">
      <c r="A154" s="2" t="s">
        <v>197</v>
      </c>
      <c r="B154" t="s">
        <v>203</v>
      </c>
      <c r="C154" t="s">
        <v>104</v>
      </c>
      <c r="D154" t="s">
        <v>25</v>
      </c>
      <c r="E154">
        <v>2.8</v>
      </c>
      <c r="F154" s="2">
        <f t="shared" si="50"/>
        <v>1.8499999999999999</v>
      </c>
      <c r="G154" s="6">
        <v>732</v>
      </c>
      <c r="H154" s="6">
        <v>0.7</v>
      </c>
      <c r="I154">
        <f t="shared" si="51"/>
        <v>500</v>
      </c>
      <c r="J154" s="2" t="e">
        <f>(Tabela1[[#This Row],[ÁREA]]*I154)/(K154*H154)</f>
        <v>#VALUE!</v>
      </c>
      <c r="K154" s="2">
        <v>0.55000000000000004</v>
      </c>
      <c r="L154" s="2">
        <v>2</v>
      </c>
      <c r="M154" s="2">
        <v>900</v>
      </c>
      <c r="N154" s="2">
        <f>Tabela1[[#This Row],[FLUXO POR LÂMPADAS]]*Tabela1[[#This Row],[LÂMPADAS POR LUMINÁRIA]]</f>
        <v>1800</v>
      </c>
      <c r="O154" s="2" t="e">
        <f t="shared" si="52"/>
        <v>#VALUE!</v>
      </c>
      <c r="Q154" s="2">
        <f t="shared" si="53"/>
        <v>0</v>
      </c>
      <c r="U154" s="2">
        <f t="shared" si="49"/>
        <v>0</v>
      </c>
      <c r="W154" s="2" t="str">
        <f t="shared" si="54"/>
        <v>B OU +</v>
      </c>
    </row>
    <row r="155" spans="1:23">
      <c r="A155" s="2" t="s">
        <v>197</v>
      </c>
      <c r="B155" t="s">
        <v>204</v>
      </c>
      <c r="C155" t="s">
        <v>104</v>
      </c>
      <c r="D155" t="s">
        <v>25</v>
      </c>
      <c r="E155">
        <v>2.8</v>
      </c>
      <c r="F155" s="2">
        <f t="shared" si="50"/>
        <v>1.8499999999999999</v>
      </c>
      <c r="G155" s="6">
        <v>732</v>
      </c>
      <c r="H155" s="6">
        <v>0.7</v>
      </c>
      <c r="I155">
        <f t="shared" si="51"/>
        <v>500</v>
      </c>
      <c r="J155" s="2" t="e">
        <f>(Tabela1[[#This Row],[ÁREA]]*I155)/(K155*H155)</f>
        <v>#VALUE!</v>
      </c>
      <c r="K155" s="2">
        <v>0.55000000000000004</v>
      </c>
      <c r="L155" s="2">
        <v>2</v>
      </c>
      <c r="M155" s="2">
        <v>900</v>
      </c>
      <c r="N155" s="2">
        <f>Tabela1[[#This Row],[FLUXO POR LÂMPADAS]]*Tabela1[[#This Row],[LÂMPADAS POR LUMINÁRIA]]</f>
        <v>1800</v>
      </c>
      <c r="O155" s="2" t="e">
        <f t="shared" si="52"/>
        <v>#VALUE!</v>
      </c>
      <c r="Q155" s="2">
        <f t="shared" si="53"/>
        <v>0</v>
      </c>
      <c r="U155" s="2">
        <f t="shared" si="49"/>
        <v>0</v>
      </c>
      <c r="W155" s="2" t="str">
        <f t="shared" si="54"/>
        <v>B OU +</v>
      </c>
    </row>
    <row r="156" spans="1:23">
      <c r="A156" s="2" t="s">
        <v>197</v>
      </c>
      <c r="B156" t="s">
        <v>205</v>
      </c>
      <c r="C156" t="s">
        <v>104</v>
      </c>
      <c r="D156" t="s">
        <v>87</v>
      </c>
      <c r="E156">
        <v>2.8</v>
      </c>
      <c r="F156" s="2">
        <f t="shared" si="50"/>
        <v>1.8499999999999999</v>
      </c>
      <c r="G156" s="6">
        <v>732</v>
      </c>
      <c r="H156" s="6">
        <v>0.7</v>
      </c>
      <c r="I156" t="b">
        <f t="shared" si="51"/>
        <v>0</v>
      </c>
      <c r="J156" s="2" t="e">
        <f>(Tabela1[[#This Row],[ÁREA]]*I156)/(K156*H156)</f>
        <v>#VALUE!</v>
      </c>
      <c r="K156" s="2">
        <v>0.55000000000000004</v>
      </c>
      <c r="L156" s="2">
        <v>2</v>
      </c>
      <c r="M156" s="2">
        <v>900</v>
      </c>
      <c r="N156" s="2">
        <f>Tabela1[[#This Row],[FLUXO POR LÂMPADAS]]*Tabela1[[#This Row],[LÂMPADAS POR LUMINÁRIA]]</f>
        <v>1800</v>
      </c>
      <c r="O156" s="2" t="e">
        <f t="shared" si="52"/>
        <v>#VALUE!</v>
      </c>
      <c r="Q156" s="2">
        <f t="shared" si="53"/>
        <v>0</v>
      </c>
      <c r="U156" s="2">
        <f t="shared" si="49"/>
        <v>0</v>
      </c>
      <c r="W156" s="2" t="str">
        <f t="shared" si="54"/>
        <v>B OU +</v>
      </c>
    </row>
    <row r="157" spans="1:23">
      <c r="A157" s="2" t="s">
        <v>197</v>
      </c>
      <c r="B157" t="s">
        <v>206</v>
      </c>
      <c r="C157" t="s">
        <v>104</v>
      </c>
      <c r="D157" t="s">
        <v>25</v>
      </c>
      <c r="E157">
        <v>2.8</v>
      </c>
      <c r="F157" s="2">
        <f t="shared" si="50"/>
        <v>1.8499999999999999</v>
      </c>
      <c r="G157" s="6">
        <v>732</v>
      </c>
      <c r="H157" s="6">
        <v>0.7</v>
      </c>
      <c r="I157">
        <f t="shared" si="51"/>
        <v>500</v>
      </c>
      <c r="J157" s="2" t="e">
        <f>(Tabela1[[#This Row],[ÁREA]]*I157)/(K157*H157)</f>
        <v>#VALUE!</v>
      </c>
      <c r="K157" s="2">
        <v>0.55000000000000004</v>
      </c>
      <c r="L157" s="2">
        <v>2</v>
      </c>
      <c r="M157" s="2">
        <v>900</v>
      </c>
      <c r="N157" s="2">
        <f>Tabela1[[#This Row],[FLUXO POR LÂMPADAS]]*Tabela1[[#This Row],[LÂMPADAS POR LUMINÁRIA]]</f>
        <v>1800</v>
      </c>
      <c r="O157" s="2" t="e">
        <f t="shared" si="52"/>
        <v>#VALUE!</v>
      </c>
      <c r="Q157" s="2">
        <f t="shared" si="53"/>
        <v>0</v>
      </c>
      <c r="U157" s="2">
        <f t="shared" si="49"/>
        <v>0</v>
      </c>
      <c r="W157" s="2" t="str">
        <f t="shared" si="54"/>
        <v>B OU +</v>
      </c>
    </row>
    <row r="158" spans="1:23">
      <c r="A158" s="2" t="s">
        <v>197</v>
      </c>
      <c r="B158" t="s">
        <v>207</v>
      </c>
      <c r="C158" t="s">
        <v>104</v>
      </c>
      <c r="D158" t="s">
        <v>25</v>
      </c>
      <c r="E158">
        <v>2.8</v>
      </c>
      <c r="F158" s="2">
        <f t="shared" si="50"/>
        <v>1.8499999999999999</v>
      </c>
      <c r="G158" s="6">
        <v>732</v>
      </c>
      <c r="H158" s="6">
        <v>0.7</v>
      </c>
      <c r="I158">
        <f t="shared" si="51"/>
        <v>500</v>
      </c>
      <c r="J158" s="2" t="e">
        <f>(Tabela1[[#This Row],[ÁREA]]*I158)/(K158*H158)</f>
        <v>#VALUE!</v>
      </c>
      <c r="K158" s="2">
        <v>0.55000000000000004</v>
      </c>
      <c r="L158" s="2">
        <v>2</v>
      </c>
      <c r="M158" s="2">
        <v>900</v>
      </c>
      <c r="N158" s="2">
        <f>Tabela1[[#This Row],[FLUXO POR LÂMPADAS]]*Tabela1[[#This Row],[LÂMPADAS POR LUMINÁRIA]]</f>
        <v>1800</v>
      </c>
      <c r="O158" s="2" t="e">
        <f t="shared" si="52"/>
        <v>#VALUE!</v>
      </c>
      <c r="Q158" s="2">
        <f t="shared" si="53"/>
        <v>0</v>
      </c>
      <c r="U158" s="2">
        <f t="shared" si="49"/>
        <v>0</v>
      </c>
      <c r="W158" s="2" t="str">
        <f t="shared" si="54"/>
        <v>B OU +</v>
      </c>
    </row>
    <row r="159" spans="1:23">
      <c r="A159" s="2" t="s">
        <v>197</v>
      </c>
      <c r="B159" t="s">
        <v>208</v>
      </c>
      <c r="C159" t="s">
        <v>104</v>
      </c>
      <c r="D159" t="s">
        <v>31</v>
      </c>
      <c r="E159">
        <v>2.8</v>
      </c>
      <c r="F159" s="2">
        <f t="shared" si="50"/>
        <v>1.8499999999999999</v>
      </c>
      <c r="G159" s="6">
        <v>732</v>
      </c>
      <c r="H159" s="6">
        <v>0.7</v>
      </c>
      <c r="I159">
        <f t="shared" si="51"/>
        <v>200</v>
      </c>
      <c r="J159" s="2" t="e">
        <f>(Tabela1[[#This Row],[ÁREA]]*I159)/(K159*H159)</f>
        <v>#VALUE!</v>
      </c>
      <c r="K159" s="2">
        <v>0.55000000000000004</v>
      </c>
      <c r="L159" s="2">
        <v>2</v>
      </c>
      <c r="M159" s="2">
        <v>900</v>
      </c>
      <c r="N159" s="2">
        <f>Tabela1[[#This Row],[FLUXO POR LÂMPADAS]]*Tabela1[[#This Row],[LÂMPADAS POR LUMINÁRIA]]</f>
        <v>1800</v>
      </c>
      <c r="O159" s="2" t="e">
        <f t="shared" si="52"/>
        <v>#VALUE!</v>
      </c>
      <c r="Q159" s="2">
        <f t="shared" si="53"/>
        <v>0</v>
      </c>
      <c r="U159" s="2">
        <f t="shared" si="49"/>
        <v>0</v>
      </c>
      <c r="W159" s="2" t="str">
        <f t="shared" si="54"/>
        <v>B OU +</v>
      </c>
    </row>
    <row r="160" spans="1:23">
      <c r="A160" s="2" t="s">
        <v>197</v>
      </c>
      <c r="B160" t="s">
        <v>209</v>
      </c>
      <c r="C160" t="s">
        <v>104</v>
      </c>
      <c r="D160" t="s">
        <v>25</v>
      </c>
      <c r="E160">
        <v>2.8</v>
      </c>
      <c r="F160" s="2">
        <f t="shared" si="50"/>
        <v>1.8499999999999999</v>
      </c>
      <c r="G160" s="6">
        <v>732</v>
      </c>
      <c r="H160" s="6">
        <v>0.7</v>
      </c>
      <c r="I160">
        <f t="shared" si="51"/>
        <v>500</v>
      </c>
      <c r="J160" s="2" t="e">
        <f>(Tabela1[[#This Row],[ÁREA]]*I160)/(K160*H160)</f>
        <v>#VALUE!</v>
      </c>
      <c r="K160" s="2">
        <v>0.55000000000000004</v>
      </c>
      <c r="L160" s="2">
        <v>2</v>
      </c>
      <c r="M160" s="2">
        <v>900</v>
      </c>
      <c r="N160" s="2">
        <f>Tabela1[[#This Row],[FLUXO POR LÂMPADAS]]*Tabela1[[#This Row],[LÂMPADAS POR LUMINÁRIA]]</f>
        <v>1800</v>
      </c>
      <c r="O160" s="2" t="e">
        <f t="shared" si="52"/>
        <v>#VALUE!</v>
      </c>
      <c r="Q160" s="2">
        <f t="shared" si="53"/>
        <v>0</v>
      </c>
      <c r="U160" s="2">
        <f t="shared" si="49"/>
        <v>0</v>
      </c>
      <c r="W160" s="2" t="str">
        <f t="shared" si="54"/>
        <v>B OU +</v>
      </c>
    </row>
    <row r="161" spans="1:23">
      <c r="A161" s="2" t="s">
        <v>197</v>
      </c>
      <c r="B161" t="s">
        <v>210</v>
      </c>
      <c r="C161" t="s">
        <v>104</v>
      </c>
      <c r="D161" t="s">
        <v>87</v>
      </c>
      <c r="E161">
        <v>2.8</v>
      </c>
      <c r="F161" s="2">
        <f t="shared" si="50"/>
        <v>1.8499999999999999</v>
      </c>
      <c r="G161" s="6">
        <v>732</v>
      </c>
      <c r="H161" s="6">
        <v>0.7</v>
      </c>
      <c r="I161" t="b">
        <f t="shared" si="51"/>
        <v>0</v>
      </c>
      <c r="J161" s="2" t="e">
        <f>(Tabela1[[#This Row],[ÁREA]]*I161)/(K161*H161)</f>
        <v>#VALUE!</v>
      </c>
      <c r="K161" s="2">
        <v>0.55000000000000004</v>
      </c>
      <c r="L161" s="2">
        <v>2</v>
      </c>
      <c r="M161" s="2">
        <v>900</v>
      </c>
      <c r="N161" s="2">
        <f>Tabela1[[#This Row],[FLUXO POR LÂMPADAS]]*Tabela1[[#This Row],[LÂMPADAS POR LUMINÁRIA]]</f>
        <v>1800</v>
      </c>
      <c r="O161" s="2" t="e">
        <f t="shared" si="52"/>
        <v>#VALUE!</v>
      </c>
      <c r="Q161" s="2">
        <f t="shared" si="53"/>
        <v>0</v>
      </c>
      <c r="U161" s="2">
        <f t="shared" si="49"/>
        <v>0</v>
      </c>
      <c r="W161" s="2" t="str">
        <f t="shared" si="54"/>
        <v>B OU +</v>
      </c>
    </row>
    <row r="162" spans="1:23">
      <c r="A162" s="2" t="s">
        <v>197</v>
      </c>
      <c r="B162" t="s">
        <v>211</v>
      </c>
      <c r="C162" t="s">
        <v>104</v>
      </c>
      <c r="D162" t="s">
        <v>25</v>
      </c>
      <c r="E162">
        <v>2.8</v>
      </c>
      <c r="F162" s="2">
        <f t="shared" si="50"/>
        <v>1.8499999999999999</v>
      </c>
      <c r="G162" s="6">
        <v>732</v>
      </c>
      <c r="H162" s="6">
        <v>0.7</v>
      </c>
      <c r="I162">
        <f t="shared" si="51"/>
        <v>500</v>
      </c>
      <c r="J162" s="2" t="e">
        <f>(Tabela1[[#This Row],[ÁREA]]*I162)/(K162*H162)</f>
        <v>#VALUE!</v>
      </c>
      <c r="K162" s="2">
        <v>0.55000000000000004</v>
      </c>
      <c r="L162" s="2">
        <v>2</v>
      </c>
      <c r="M162" s="2">
        <v>900</v>
      </c>
      <c r="N162" s="2">
        <f>Tabela1[[#This Row],[FLUXO POR LÂMPADAS]]*Tabela1[[#This Row],[LÂMPADAS POR LUMINÁRIA]]</f>
        <v>1800</v>
      </c>
      <c r="O162" s="2" t="e">
        <f t="shared" si="52"/>
        <v>#VALUE!</v>
      </c>
      <c r="Q162" s="2">
        <f t="shared" si="53"/>
        <v>0</v>
      </c>
      <c r="U162" s="2">
        <f t="shared" si="49"/>
        <v>0</v>
      </c>
      <c r="W162" s="2" t="str">
        <f t="shared" si="54"/>
        <v>B OU +</v>
      </c>
    </row>
    <row r="163" spans="1:23">
      <c r="A163" s="2" t="s">
        <v>197</v>
      </c>
      <c r="B163" t="s">
        <v>212</v>
      </c>
      <c r="C163" t="s">
        <v>128</v>
      </c>
      <c r="D163" t="s">
        <v>25</v>
      </c>
      <c r="E163">
        <v>2.8</v>
      </c>
      <c r="F163" s="2">
        <f t="shared" si="50"/>
        <v>1.8499999999999999</v>
      </c>
      <c r="G163" s="6">
        <v>732</v>
      </c>
      <c r="H163" s="6">
        <v>0.7</v>
      </c>
      <c r="I163">
        <f t="shared" si="51"/>
        <v>500</v>
      </c>
      <c r="J163" s="2" t="e">
        <f>(Tabela1[[#This Row],[ÁREA]]*I163)/(K163*H163)</f>
        <v>#VALUE!</v>
      </c>
      <c r="K163" s="2">
        <v>0.55000000000000004</v>
      </c>
      <c r="L163" s="2">
        <v>2</v>
      </c>
      <c r="M163" s="2">
        <v>900</v>
      </c>
      <c r="N163" s="2">
        <f>Tabela1[[#This Row],[FLUXO POR LÂMPADAS]]*Tabela1[[#This Row],[LÂMPADAS POR LUMINÁRIA]]</f>
        <v>1800</v>
      </c>
      <c r="O163" s="2" t="e">
        <f t="shared" si="52"/>
        <v>#VALUE!</v>
      </c>
      <c r="Q163" s="2">
        <f t="shared" si="53"/>
        <v>0</v>
      </c>
      <c r="U163" s="2">
        <f t="shared" si="49"/>
        <v>0</v>
      </c>
      <c r="W163" s="2" t="str">
        <f t="shared" si="54"/>
        <v>B OU +</v>
      </c>
    </row>
    <row r="164" spans="1:23">
      <c r="A164" s="2" t="s">
        <v>197</v>
      </c>
      <c r="B164" t="s">
        <v>213</v>
      </c>
      <c r="C164" t="s">
        <v>104</v>
      </c>
      <c r="D164" t="s">
        <v>25</v>
      </c>
      <c r="E164">
        <v>2.8</v>
      </c>
      <c r="F164" s="2">
        <f t="shared" si="50"/>
        <v>1.8499999999999999</v>
      </c>
      <c r="G164" s="6">
        <v>732</v>
      </c>
      <c r="H164" s="6">
        <v>0.7</v>
      </c>
      <c r="I164">
        <f t="shared" si="51"/>
        <v>500</v>
      </c>
      <c r="J164" s="2" t="e">
        <f>(Tabela1[[#This Row],[ÁREA]]*I164)/(K164*H164)</f>
        <v>#VALUE!</v>
      </c>
      <c r="K164" s="2">
        <v>0.55000000000000004</v>
      </c>
      <c r="L164" s="2">
        <v>2</v>
      </c>
      <c r="M164" s="2">
        <v>900</v>
      </c>
      <c r="N164" s="2">
        <f>Tabela1[[#This Row],[FLUXO POR LÂMPADAS]]*Tabela1[[#This Row],[LÂMPADAS POR LUMINÁRIA]]</f>
        <v>1800</v>
      </c>
      <c r="O164" s="2" t="e">
        <f t="shared" si="52"/>
        <v>#VALUE!</v>
      </c>
      <c r="Q164" s="2">
        <f t="shared" si="53"/>
        <v>0</v>
      </c>
      <c r="U164" s="2">
        <f t="shared" si="49"/>
        <v>0</v>
      </c>
      <c r="W164" s="2" t="str">
        <f t="shared" si="54"/>
        <v>B OU +</v>
      </c>
    </row>
    <row r="165" spans="1:23">
      <c r="A165" s="2" t="s">
        <v>197</v>
      </c>
      <c r="B165" t="s">
        <v>214</v>
      </c>
      <c r="C165" t="s">
        <v>104</v>
      </c>
      <c r="D165" t="s">
        <v>36</v>
      </c>
      <c r="E165">
        <v>2.8</v>
      </c>
      <c r="F165" s="2">
        <f t="shared" si="50"/>
        <v>1.8499999999999999</v>
      </c>
      <c r="G165" s="6">
        <v>732</v>
      </c>
      <c r="H165" s="6">
        <v>0.7</v>
      </c>
      <c r="I165">
        <f t="shared" si="51"/>
        <v>100</v>
      </c>
      <c r="J165" s="2" t="e">
        <f>(Tabela1[[#This Row],[ÁREA]]*I165)/(K165*H165)</f>
        <v>#VALUE!</v>
      </c>
      <c r="K165" s="2">
        <v>0.55000000000000004</v>
      </c>
      <c r="L165" s="2">
        <v>2</v>
      </c>
      <c r="M165" s="2">
        <v>900</v>
      </c>
      <c r="N165" s="2">
        <f>Tabela1[[#This Row],[FLUXO POR LÂMPADAS]]*Tabela1[[#This Row],[LÂMPADAS POR LUMINÁRIA]]</f>
        <v>1800</v>
      </c>
      <c r="O165" s="2" t="e">
        <f t="shared" si="52"/>
        <v>#VALUE!</v>
      </c>
      <c r="Q165" s="2">
        <f t="shared" si="53"/>
        <v>0</v>
      </c>
      <c r="U165" s="2">
        <f t="shared" si="49"/>
        <v>0</v>
      </c>
      <c r="W165" s="2" t="str">
        <f t="shared" si="54"/>
        <v>B OU +</v>
      </c>
    </row>
  </sheetData>
  <sortState xmlns:xlrd2="http://schemas.microsoft.com/office/spreadsheetml/2017/richdata2" ref="A18:W27">
    <sortCondition ref="A18:A27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C1B4-F435-4BF8-B509-42282819634F}">
  <dimension ref="A1:H7"/>
  <sheetViews>
    <sheetView tabSelected="1" workbookViewId="0">
      <selection activeCell="A4" sqref="A4"/>
    </sheetView>
  </sheetViews>
  <sheetFormatPr defaultRowHeight="14.45"/>
  <cols>
    <col min="1" max="1" width="18" bestFit="1" customWidth="1"/>
    <col min="2" max="2" width="28.5703125" bestFit="1" customWidth="1"/>
    <col min="3" max="3" width="35.42578125" bestFit="1" customWidth="1"/>
    <col min="8" max="8" width="22.42578125" bestFit="1" customWidth="1"/>
  </cols>
  <sheetData>
    <row r="1" spans="1:8">
      <c r="A1" s="4" t="s">
        <v>0</v>
      </c>
      <c r="B1" t="s">
        <v>215</v>
      </c>
    </row>
    <row r="3" spans="1:8">
      <c r="A3" s="4" t="s">
        <v>216</v>
      </c>
      <c r="B3" t="s">
        <v>217</v>
      </c>
      <c r="C3" t="s">
        <v>218</v>
      </c>
      <c r="H3" t="s">
        <v>18</v>
      </c>
    </row>
    <row r="4" spans="1:8">
      <c r="A4" s="5" t="s">
        <v>219</v>
      </c>
      <c r="B4">
        <v>36</v>
      </c>
      <c r="C4">
        <v>39</v>
      </c>
      <c r="H4" t="s">
        <v>219</v>
      </c>
    </row>
    <row r="5" spans="1:8">
      <c r="A5" s="5" t="s">
        <v>220</v>
      </c>
      <c r="B5">
        <v>17.5</v>
      </c>
      <c r="C5">
        <v>32</v>
      </c>
      <c r="H5" t="s">
        <v>221</v>
      </c>
    </row>
    <row r="6" spans="1:8">
      <c r="A6" s="5" t="s">
        <v>221</v>
      </c>
      <c r="B6">
        <v>17.5</v>
      </c>
      <c r="C6">
        <v>31</v>
      </c>
      <c r="H6" t="s">
        <v>222</v>
      </c>
    </row>
    <row r="7" spans="1:8">
      <c r="A7" s="5" t="s">
        <v>223</v>
      </c>
      <c r="B7">
        <v>24.573529411764707</v>
      </c>
      <c r="C7">
        <v>102</v>
      </c>
      <c r="H7" t="s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2774-61F4-42B6-944C-4C340D6EACDE}">
  <dimension ref="A1:E20"/>
  <sheetViews>
    <sheetView workbookViewId="0">
      <selection activeCell="A21" sqref="A21"/>
    </sheetView>
  </sheetViews>
  <sheetFormatPr defaultRowHeight="14.45"/>
  <cols>
    <col min="1" max="1" width="22.7109375" bestFit="1" customWidth="1"/>
  </cols>
  <sheetData>
    <row r="1" spans="1:5">
      <c r="A1" s="3" t="s">
        <v>224</v>
      </c>
      <c r="B1">
        <v>5</v>
      </c>
      <c r="C1">
        <v>6</v>
      </c>
      <c r="D1">
        <v>7</v>
      </c>
      <c r="E1">
        <v>8</v>
      </c>
    </row>
    <row r="2" spans="1:5">
      <c r="A2" s="3" t="s">
        <v>225</v>
      </c>
      <c r="B2">
        <v>7.1</v>
      </c>
      <c r="C2">
        <v>8.52</v>
      </c>
      <c r="D2">
        <v>9.94</v>
      </c>
      <c r="E2">
        <v>11.36</v>
      </c>
    </row>
    <row r="3" spans="1:5">
      <c r="A3" t="s">
        <v>137</v>
      </c>
      <c r="B3">
        <v>10.7</v>
      </c>
      <c r="C3">
        <v>12.84</v>
      </c>
      <c r="D3">
        <v>14.98</v>
      </c>
      <c r="E3">
        <v>17.12</v>
      </c>
    </row>
    <row r="4" spans="1:5">
      <c r="A4" t="s">
        <v>226</v>
      </c>
      <c r="B4">
        <v>17.899999999999999</v>
      </c>
      <c r="C4">
        <v>21.48</v>
      </c>
      <c r="D4">
        <v>25.06</v>
      </c>
      <c r="E4">
        <v>28.64</v>
      </c>
    </row>
    <row r="5" spans="1:5">
      <c r="A5" s="3" t="s">
        <v>227</v>
      </c>
      <c r="B5">
        <v>5</v>
      </c>
      <c r="C5">
        <v>6</v>
      </c>
      <c r="D5">
        <v>7</v>
      </c>
      <c r="E5">
        <v>8</v>
      </c>
    </row>
    <row r="6" spans="1:5">
      <c r="A6" s="3" t="s">
        <v>228</v>
      </c>
      <c r="B6">
        <v>5</v>
      </c>
      <c r="C6">
        <v>6</v>
      </c>
      <c r="D6">
        <v>7</v>
      </c>
      <c r="E6">
        <v>8</v>
      </c>
    </row>
    <row r="7" spans="1:5">
      <c r="A7" t="s">
        <v>229</v>
      </c>
      <c r="B7">
        <v>9.5</v>
      </c>
      <c r="C7">
        <v>11.4</v>
      </c>
      <c r="D7">
        <v>13.3</v>
      </c>
      <c r="E7">
        <v>15.2</v>
      </c>
    </row>
    <row r="8" spans="1:5">
      <c r="A8" s="3" t="s">
        <v>230</v>
      </c>
      <c r="B8">
        <v>11.9</v>
      </c>
      <c r="C8">
        <v>14.28</v>
      </c>
      <c r="D8">
        <v>16.66</v>
      </c>
      <c r="E8">
        <v>19.04</v>
      </c>
    </row>
    <row r="9" spans="1:5">
      <c r="A9" s="3" t="s">
        <v>231</v>
      </c>
      <c r="B9">
        <v>11.9</v>
      </c>
      <c r="C9">
        <v>14.28</v>
      </c>
      <c r="D9">
        <v>16.66</v>
      </c>
      <c r="E9">
        <v>19.04</v>
      </c>
    </row>
    <row r="10" spans="1:5">
      <c r="A10" s="3" t="s">
        <v>232</v>
      </c>
      <c r="B10">
        <v>8</v>
      </c>
      <c r="C10">
        <v>9.6</v>
      </c>
      <c r="D10">
        <v>11.2</v>
      </c>
      <c r="E10">
        <v>12.8</v>
      </c>
    </row>
    <row r="11" spans="1:5">
      <c r="A11" t="s">
        <v>233</v>
      </c>
      <c r="B11">
        <v>6</v>
      </c>
      <c r="C11">
        <v>7.2</v>
      </c>
      <c r="D11">
        <v>8.4</v>
      </c>
      <c r="E11">
        <v>9.6</v>
      </c>
    </row>
    <row r="12" spans="1:5">
      <c r="A12" s="3" t="s">
        <v>234</v>
      </c>
      <c r="B12">
        <v>11.9</v>
      </c>
      <c r="C12">
        <v>14.28</v>
      </c>
      <c r="D12">
        <v>16.66</v>
      </c>
      <c r="E12">
        <v>19.04</v>
      </c>
    </row>
    <row r="13" spans="1:5">
      <c r="A13" t="s">
        <v>235</v>
      </c>
      <c r="B13">
        <v>11.9</v>
      </c>
      <c r="C13">
        <v>14.28</v>
      </c>
      <c r="D13">
        <v>16.66</v>
      </c>
      <c r="E13">
        <v>19.04</v>
      </c>
    </row>
    <row r="14" spans="1:5">
      <c r="A14" t="s">
        <v>236</v>
      </c>
      <c r="B14">
        <v>6</v>
      </c>
      <c r="C14">
        <v>7.2</v>
      </c>
      <c r="D14">
        <v>8.4</v>
      </c>
      <c r="E14">
        <v>9.6</v>
      </c>
    </row>
    <row r="15" spans="1:5">
      <c r="A15" t="s">
        <v>237</v>
      </c>
      <c r="B15">
        <v>13.7</v>
      </c>
      <c r="C15">
        <v>16.440000000000001</v>
      </c>
      <c r="D15">
        <v>19.18</v>
      </c>
      <c r="E15">
        <v>21.92</v>
      </c>
    </row>
    <row r="16" spans="1:5">
      <c r="A16" t="s">
        <v>238</v>
      </c>
      <c r="B16">
        <v>17.899999999999999</v>
      </c>
      <c r="C16">
        <v>21.48</v>
      </c>
      <c r="D16">
        <v>25.06</v>
      </c>
      <c r="E16">
        <v>28.64</v>
      </c>
    </row>
    <row r="17" spans="1:5">
      <c r="A17" t="s">
        <v>239</v>
      </c>
      <c r="B17">
        <v>11.9</v>
      </c>
      <c r="C17">
        <v>14.28</v>
      </c>
      <c r="D17">
        <v>16.66</v>
      </c>
      <c r="E17">
        <v>19.04</v>
      </c>
    </row>
    <row r="18" spans="1:5">
      <c r="A18" t="s">
        <v>240</v>
      </c>
      <c r="B18">
        <v>10</v>
      </c>
      <c r="C18">
        <v>12</v>
      </c>
      <c r="D18">
        <v>14</v>
      </c>
      <c r="E18">
        <v>16</v>
      </c>
    </row>
    <row r="19" spans="1:5">
      <c r="A19" t="s">
        <v>241</v>
      </c>
      <c r="B19">
        <v>10.199999999999999</v>
      </c>
      <c r="C19">
        <v>12.24</v>
      </c>
      <c r="D19">
        <v>14.28</v>
      </c>
      <c r="E19">
        <v>16.32</v>
      </c>
    </row>
    <row r="20" spans="1:5">
      <c r="A20" t="s">
        <v>242</v>
      </c>
      <c r="B20">
        <v>6</v>
      </c>
      <c r="C20">
        <v>7.2</v>
      </c>
      <c r="D20">
        <v>8.4</v>
      </c>
      <c r="E20">
        <v>9.6</v>
      </c>
    </row>
  </sheetData>
  <conditionalFormatting sqref="A1:A20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6AF8-E343-447B-BE0B-193E9D96DE04}">
  <dimension ref="A1"/>
  <sheetViews>
    <sheetView topLeftCell="A7"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Eduardo de Jesus</dc:creator>
  <cp:keywords/>
  <dc:description/>
  <cp:lastModifiedBy/>
  <cp:revision/>
  <dcterms:created xsi:type="dcterms:W3CDTF">2022-10-25T16:06:48Z</dcterms:created>
  <dcterms:modified xsi:type="dcterms:W3CDTF">2023-11-10T13:26:44Z</dcterms:modified>
  <cp:category/>
  <cp:contentStatus/>
</cp:coreProperties>
</file>