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burndown sprint1" sheetId="2" r:id="rId5"/>
    <sheet state="visible" name="burndown sprint2" sheetId="3" r:id="rId6"/>
    <sheet state="visible" name="burndown sprint3" sheetId="4" r:id="rId7"/>
    <sheet state="visible" name="burndown sprint4" sheetId="5" r:id="rId8"/>
    <sheet state="visible" name="burndown sprint5" sheetId="6" r:id="rId9"/>
    <sheet state="visible" name="burndown sprint6" sheetId="7" r:id="rId10"/>
    <sheet state="visible" name="burndown sprint7" sheetId="8" r:id="rId11"/>
  </sheets>
  <definedNames/>
  <calcPr/>
  <extLst>
    <ext uri="GoogleSheetsCustomDataVersion2">
      <go:sheetsCustomData xmlns:go="http://customooxmlschemas.google.com/" r:id="rId12" roundtripDataChecksum="cqHbPW5FX85Un2obaIRNoU/jEbpkg0Lv2YFeSWeVRLM="/>
    </ext>
  </extLst>
</workbook>
</file>

<file path=xl/sharedStrings.xml><?xml version="1.0" encoding="utf-8"?>
<sst xmlns="http://schemas.openxmlformats.org/spreadsheetml/2006/main" count="127" uniqueCount="33">
  <si>
    <t>Custo real: estimado que seja paga um salário equivalente ao trabalho de  10 horas por semana por membro</t>
  </si>
  <si>
    <t>Sprint 1</t>
  </si>
  <si>
    <t>Sprint 2</t>
  </si>
  <si>
    <t>Sprint 3</t>
  </si>
  <si>
    <t>Sprint 4</t>
  </si>
  <si>
    <t>Sprint 5</t>
  </si>
  <si>
    <t>Sprint 6</t>
  </si>
  <si>
    <t>Sprint 7</t>
  </si>
  <si>
    <t>Valor planejado (PV)</t>
  </si>
  <si>
    <t>Custo Real (AC)</t>
  </si>
  <si>
    <t>OBS: Sprints com duração de 2 semanas</t>
  </si>
  <si>
    <t>Valor Agregado (EV)</t>
  </si>
  <si>
    <t>SPI</t>
  </si>
  <si>
    <t>CPI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</si>
  <si>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</si>
  <si>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</si>
  <si>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</si>
  <si>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</si>
  <si>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</si>
  <si>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</si>
  <si>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</si>
  <si>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</si>
  <si>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</si>
  <si>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</si>
  <si>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</si>
  <si>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</si>
  <si>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</si>
  <si>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</si>
  <si>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Total planejado: 50</t>
  </si>
  <si>
    <t>entrega por dia: 3.57123</t>
  </si>
  <si>
    <t>Total planejado:</t>
  </si>
  <si>
    <t xml:space="preserve">entrega por dia: </t>
  </si>
  <si>
    <t>gant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</si>
</sst>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2" xfId="0" applyFont="1" applyNumberFormat="1"/>
    <xf borderId="0" fillId="0" fontId="1" numFmtId="0" xfId="0" applyAlignment="1" applyFont="1">
      <alignment horizontal="center" shrinkToFit="0" wrapText="1"/>
    </xf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PV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val>
            <c:numRef>
              <c:f>Sheet1!$F$2:$L$2</c:f>
              <c:numCache/>
            </c:numRef>
          </c:val>
          <c:smooth val="0"/>
        </c:ser>
        <c:ser>
          <c:idx val="1"/>
          <c:order val="1"/>
          <c:tx>
            <c:v>AC</c:v>
          </c:tx>
          <c:spPr>
            <a:ln cmpd="sng" w="28575">
              <a:solidFill>
                <a:srgbClr val="FF0000">
                  <a:alpha val="100000"/>
                </a:srgbClr>
              </a:solidFill>
            </a:ln>
          </c:spPr>
          <c:marker>
            <c:symbol val="circle"/>
            <c:size val="5"/>
            <c:spPr>
              <a:solidFill>
                <a:srgbClr val="FF0000">
                  <a:alpha val="100000"/>
                </a:srgbClr>
              </a:solidFill>
              <a:ln cmpd="sng">
                <a:solidFill>
                  <a:srgbClr val="FF0000">
                    <a:alpha val="100000"/>
                  </a:srgbClr>
                </a:solidFill>
              </a:ln>
            </c:spPr>
          </c:marker>
          <c:val>
            <c:numRef>
              <c:f>Sheet1!$F$3:$L$3</c:f>
              <c:numCache/>
            </c:numRef>
          </c:val>
          <c:smooth val="0"/>
        </c:ser>
        <c:ser>
          <c:idx val="2"/>
          <c:order val="2"/>
          <c:tx>
            <c:v>EV</c:v>
          </c:tx>
          <c:spPr>
            <a:ln cmpd="sng" w="28575">
              <a:solidFill>
                <a:schemeClr val="accent6"/>
              </a:solidFill>
            </a:ln>
          </c:spPr>
          <c:marker>
            <c:symbol val="circle"/>
            <c:size val="5"/>
            <c:spPr>
              <a:solidFill>
                <a:schemeClr val="accent6"/>
              </a:solidFill>
              <a:ln cmpd="sng">
                <a:solidFill>
                  <a:schemeClr val="accent6"/>
                </a:solidFill>
              </a:ln>
            </c:spPr>
          </c:marker>
          <c:val>
            <c:numRef>
              <c:f>Sheet1!$F$4:$L$4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val>
            <c:numRef>
              <c:f>Sheet1!$F$5:$L$5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val>
            <c:numRef>
              <c:f>Sheet1!$F$6:$L$6</c:f>
              <c:numCache/>
            </c:numRef>
          </c:val>
          <c:smooth val="0"/>
        </c:ser>
        <c:axId val="1329495769"/>
        <c:axId val="986018108"/>
      </c:lineChart>
      <c:catAx>
        <c:axId val="13294957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86018108"/>
      </c:catAx>
      <c:valAx>
        <c:axId val="9860181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2949576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Sprint 1</a:t>
            </a:r>
          </a:p>
        </c:rich>
      </c:tx>
      <c:overlay val="0"/>
    </c:title>
    <c:plotArea>
      <c:layout/>
      <c:lineChart>
        <c:ser>
          <c:idx val="0"/>
          <c:order val="0"/>
          <c:tx>
            <c:v>Real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'burndown sprint1'!$H$2:$V$2</c:f>
              <c:numCache/>
            </c:numRef>
          </c:val>
          <c:smooth val="0"/>
        </c:ser>
        <c:ser>
          <c:idx val="1"/>
          <c:order val="1"/>
          <c:tx>
            <c:v>Planejado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'burndown sprint1'!$H$3:$V$3</c:f>
              <c:numCache/>
            </c:numRef>
          </c:val>
          <c:smooth val="0"/>
        </c:ser>
        <c:axId val="22830135"/>
        <c:axId val="1411977948"/>
      </c:lineChart>
      <c:catAx>
        <c:axId val="22830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411977948"/>
      </c:catAx>
      <c:valAx>
        <c:axId val="14119779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2283013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Sprint 2</a:t>
            </a:r>
          </a:p>
        </c:rich>
      </c:tx>
      <c:overlay val="0"/>
    </c:title>
    <c:plotArea>
      <c:layout/>
      <c:lineChart>
        <c:ser>
          <c:idx val="0"/>
          <c:order val="0"/>
          <c:tx>
            <c:v>Real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'burndown sprint2'!$H$2:$V$2</c:f>
              <c:numCache/>
            </c:numRef>
          </c:val>
          <c:smooth val="0"/>
        </c:ser>
        <c:ser>
          <c:idx val="1"/>
          <c:order val="1"/>
          <c:tx>
            <c:v>Planejado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'burndown sprint2'!$H$3:$V$3</c:f>
              <c:numCache/>
            </c:numRef>
          </c:val>
          <c:smooth val="0"/>
        </c:ser>
        <c:axId val="1517590241"/>
        <c:axId val="1369683757"/>
      </c:lineChart>
      <c:catAx>
        <c:axId val="15175902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369683757"/>
      </c:catAx>
      <c:valAx>
        <c:axId val="13696837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51759024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Real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'burndown sprint3'!$H$2:$V$2</c:f>
              <c:numCache/>
            </c:numRef>
          </c:val>
          <c:smooth val="0"/>
        </c:ser>
        <c:ser>
          <c:idx val="1"/>
          <c:order val="1"/>
          <c:tx>
            <c:v>Planejado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'burndown sprint3'!$H$3:$V$3</c:f>
              <c:numCache/>
            </c:numRef>
          </c:val>
          <c:smooth val="0"/>
        </c:ser>
        <c:axId val="565594624"/>
        <c:axId val="762780009"/>
      </c:lineChart>
      <c:catAx>
        <c:axId val="56559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762780009"/>
      </c:catAx>
      <c:valAx>
        <c:axId val="7627800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56559462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Real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'burndown sprint4'!$H$2:$V$2</c:f>
              <c:numCache/>
            </c:numRef>
          </c:val>
          <c:smooth val="0"/>
        </c:ser>
        <c:ser>
          <c:idx val="1"/>
          <c:order val="1"/>
          <c:tx>
            <c:v>Planejado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'burndown sprint4'!$H$3:$V$3</c:f>
              <c:numCache/>
            </c:numRef>
          </c:val>
          <c:smooth val="0"/>
        </c:ser>
        <c:axId val="1102456836"/>
        <c:axId val="1103097216"/>
      </c:lineChart>
      <c:catAx>
        <c:axId val="11024568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103097216"/>
      </c:catAx>
      <c:valAx>
        <c:axId val="11030972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10245683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Real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'burndown sprint5'!$H$2:$V$2</c:f>
              <c:numCache/>
            </c:numRef>
          </c:val>
          <c:smooth val="0"/>
        </c:ser>
        <c:ser>
          <c:idx val="1"/>
          <c:order val="1"/>
          <c:tx>
            <c:v>Planejado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'burndown sprint5'!$H$3:$V$3</c:f>
              <c:numCache/>
            </c:numRef>
          </c:val>
          <c:smooth val="0"/>
        </c:ser>
        <c:axId val="841170825"/>
        <c:axId val="1088028808"/>
      </c:lineChart>
      <c:catAx>
        <c:axId val="8411708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088028808"/>
      </c:catAx>
      <c:valAx>
        <c:axId val="1088028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84117082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Real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'burndown sprint6'!$H$2:$V$2</c:f>
              <c:numCache/>
            </c:numRef>
          </c:val>
          <c:smooth val="0"/>
        </c:ser>
        <c:ser>
          <c:idx val="1"/>
          <c:order val="1"/>
          <c:tx>
            <c:v>Planejado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'burndown sprint6'!$H$3:$V$3</c:f>
              <c:numCache/>
            </c:numRef>
          </c:val>
          <c:smooth val="0"/>
        </c:ser>
        <c:axId val="737434877"/>
        <c:axId val="399290709"/>
      </c:lineChart>
      <c:catAx>
        <c:axId val="7374348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399290709"/>
      </c:catAx>
      <c:valAx>
        <c:axId val="3992907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73743487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lt1"/>
                </a:solidFill>
                <a:latin typeface="+mn-lt"/>
              </a:defRPr>
            </a:pPr>
            <a:r>
              <a:rPr b="1" i="0" sz="1600">
                <a:solidFill>
                  <a:schemeClr val="lt1"/>
                </a:solidFill>
                <a:latin typeface="+mn-lt"/>
              </a:rPr>
              <a:t>Burndown</a:t>
            </a:r>
          </a:p>
        </c:rich>
      </c:tx>
      <c:overlay val="0"/>
    </c:title>
    <c:plotArea>
      <c:layout/>
      <c:lineChart>
        <c:ser>
          <c:idx val="0"/>
          <c:order val="0"/>
          <c:tx>
            <c:v>Real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'burndown sprint7'!$H$2:$V$2</c:f>
              <c:numCache/>
            </c:numRef>
          </c:val>
          <c:smooth val="0"/>
        </c:ser>
        <c:ser>
          <c:idx val="1"/>
          <c:order val="1"/>
          <c:tx>
            <c:v>Planejado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'burndown sprint7'!$H$3:$V$3</c:f>
              <c:numCache/>
            </c:numRef>
          </c:val>
          <c:smooth val="0"/>
        </c:ser>
        <c:axId val="1972077200"/>
        <c:axId val="1319224466"/>
      </c:lineChart>
      <c:catAx>
        <c:axId val="197207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319224466"/>
      </c:catAx>
      <c:valAx>
        <c:axId val="13192244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97207720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1266825</xdr:colOff>
      <xdr:row>7</xdr:row>
      <xdr:rowOff>57150</xdr:rowOff>
    </xdr:from>
    <xdr:ext cx="4410075" cy="2876550"/>
    <xdr:graphicFrame>
      <xdr:nvGraphicFramePr>
        <xdr:cNvPr id="744850226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495300</xdr:colOff>
      <xdr:row>10</xdr:row>
      <xdr:rowOff>57150</xdr:rowOff>
    </xdr:from>
    <xdr:ext cx="4572000" cy="2876550"/>
    <xdr:graphicFrame>
      <xdr:nvGraphicFramePr>
        <xdr:cNvPr id="1732137785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123825</xdr:colOff>
      <xdr:row>6</xdr:row>
      <xdr:rowOff>85725</xdr:rowOff>
    </xdr:from>
    <xdr:ext cx="4572000" cy="2876550"/>
    <xdr:graphicFrame>
      <xdr:nvGraphicFramePr>
        <xdr:cNvPr id="34493412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123825</xdr:colOff>
      <xdr:row>6</xdr:row>
      <xdr:rowOff>85725</xdr:rowOff>
    </xdr:from>
    <xdr:ext cx="4572000" cy="2876550"/>
    <xdr:graphicFrame>
      <xdr:nvGraphicFramePr>
        <xdr:cNvPr id="812172733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123825</xdr:colOff>
      <xdr:row>6</xdr:row>
      <xdr:rowOff>85725</xdr:rowOff>
    </xdr:from>
    <xdr:ext cx="4572000" cy="2876550"/>
    <xdr:graphicFrame>
      <xdr:nvGraphicFramePr>
        <xdr:cNvPr id="94574571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123825</xdr:colOff>
      <xdr:row>6</xdr:row>
      <xdr:rowOff>85725</xdr:rowOff>
    </xdr:from>
    <xdr:ext cx="4572000" cy="2876550"/>
    <xdr:graphicFrame>
      <xdr:nvGraphicFramePr>
        <xdr:cNvPr id="74929899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123825</xdr:colOff>
      <xdr:row>6</xdr:row>
      <xdr:rowOff>85725</xdr:rowOff>
    </xdr:from>
    <xdr:ext cx="4572000" cy="2876550"/>
    <xdr:graphicFrame>
      <xdr:nvGraphicFramePr>
        <xdr:cNvPr id="1995742033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123825</xdr:colOff>
      <xdr:row>6</xdr:row>
      <xdr:rowOff>85725</xdr:rowOff>
    </xdr:from>
    <xdr:ext cx="4572000" cy="2876550"/>
    <xdr:graphicFrame>
      <xdr:nvGraphicFramePr>
        <xdr:cNvPr id="92554668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6.43"/>
    <col customWidth="1" min="3" max="4" width="8.71"/>
    <col customWidth="1" min="5" max="5" width="19.57"/>
    <col customWidth="1" min="6" max="26" width="8.71"/>
  </cols>
  <sheetData>
    <row r="1">
      <c r="B1" s="1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</row>
    <row r="2">
      <c r="E2" s="2" t="s">
        <v>8</v>
      </c>
      <c r="F2" s="2">
        <v>50.0</v>
      </c>
      <c r="G2" s="2">
        <f>56+F2</f>
        <v>106</v>
      </c>
      <c r="H2" s="2">
        <f>40+G2</f>
        <v>146</v>
      </c>
      <c r="I2" s="2">
        <f>50 +H2</f>
        <v>196</v>
      </c>
      <c r="J2" s="2">
        <f>62 +I2</f>
        <v>258</v>
      </c>
      <c r="K2" s="2">
        <f>57 +J2</f>
        <v>315</v>
      </c>
      <c r="L2" s="2">
        <f>76 +K2</f>
        <v>391</v>
      </c>
    </row>
    <row r="3">
      <c r="E3" s="2" t="s">
        <v>9</v>
      </c>
      <c r="F3" s="2">
        <v>54.0</v>
      </c>
      <c r="G3" s="2">
        <v>108.0</v>
      </c>
    </row>
    <row r="4">
      <c r="B4" s="2" t="s">
        <v>10</v>
      </c>
      <c r="E4" s="2" t="s">
        <v>11</v>
      </c>
      <c r="F4" s="2">
        <v>50.0</v>
      </c>
      <c r="G4" s="2">
        <v>103.0</v>
      </c>
    </row>
    <row r="5">
      <c r="E5" s="3" t="s">
        <v>12</v>
      </c>
      <c r="F5" s="2">
        <f t="shared" ref="F5:G5" si="1">F4/F2</f>
        <v>1</v>
      </c>
      <c r="G5" s="4">
        <f t="shared" si="1"/>
        <v>0.9716981132</v>
      </c>
    </row>
    <row r="6">
      <c r="B6" s="5"/>
      <c r="E6" s="3" t="s">
        <v>13</v>
      </c>
      <c r="F6" s="4">
        <f t="shared" ref="F6:G6" si="2">F4/F3</f>
        <v>0.9259259259</v>
      </c>
      <c r="G6" s="4">
        <f t="shared" si="2"/>
        <v>0.9537037037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B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22.43"/>
    <col customWidth="1" min="6" max="8" width="8.71"/>
    <col customWidth="1" min="9" max="10" width="9.29"/>
    <col customWidth="1" min="11" max="21" width="9.57"/>
    <col customWidth="1" min="22" max="26" width="8.71"/>
  </cols>
  <sheetData>
    <row r="1"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</row>
    <row r="2">
      <c r="E2" s="2" t="s">
        <v>28</v>
      </c>
      <c r="H2" s="2">
        <v>50.0</v>
      </c>
      <c r="I2" s="2">
        <v>50.0</v>
      </c>
      <c r="J2" s="2">
        <v>50.0</v>
      </c>
      <c r="K2" s="2">
        <v>45.0</v>
      </c>
      <c r="L2" s="2">
        <v>38.0</v>
      </c>
      <c r="M2" s="2">
        <v>38.0</v>
      </c>
      <c r="N2" s="2">
        <v>38.0</v>
      </c>
      <c r="O2" s="2">
        <v>24.0</v>
      </c>
      <c r="P2" s="2">
        <v>20.0</v>
      </c>
      <c r="Q2" s="2">
        <v>20.0</v>
      </c>
      <c r="R2" s="2">
        <v>15.0</v>
      </c>
      <c r="S2" s="2">
        <v>10.0</v>
      </c>
      <c r="T2" s="2">
        <v>10.0</v>
      </c>
      <c r="U2" s="2">
        <v>0.0</v>
      </c>
      <c r="V2" s="2">
        <v>0.0</v>
      </c>
    </row>
    <row r="3">
      <c r="E3" s="2" t="s">
        <v>29</v>
      </c>
      <c r="H3" s="2">
        <v>50.0</v>
      </c>
      <c r="I3" s="6">
        <v>46.42599</v>
      </c>
      <c r="J3" s="6">
        <v>42.85476</v>
      </c>
      <c r="K3" s="2">
        <v>39.2816766666667</v>
      </c>
      <c r="L3" s="6">
        <v>35.7090566666667</v>
      </c>
      <c r="M3" s="6">
        <v>32.1364366666667</v>
      </c>
      <c r="N3" s="2">
        <v>28.5638166666667</v>
      </c>
      <c r="O3" s="6">
        <v>24.9911966666667</v>
      </c>
      <c r="P3" s="6">
        <v>21.4185766666667</v>
      </c>
      <c r="Q3" s="2">
        <v>17.8459566666667</v>
      </c>
      <c r="R3" s="6">
        <v>14.2733366666667</v>
      </c>
      <c r="S3" s="6">
        <v>10.7007166666667</v>
      </c>
      <c r="T3" s="2">
        <v>7.12809666666667</v>
      </c>
      <c r="U3" s="6">
        <v>3.55547666666667</v>
      </c>
      <c r="V3" s="6">
        <v>0.0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22.43"/>
    <col customWidth="1" min="6" max="8" width="8.71"/>
    <col customWidth="1" min="9" max="10" width="9.29"/>
    <col customWidth="1" min="11" max="21" width="9.57"/>
    <col customWidth="1" min="22" max="26" width="8.71"/>
  </cols>
  <sheetData>
    <row r="1"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</row>
    <row r="2">
      <c r="E2" s="2" t="s">
        <v>30</v>
      </c>
      <c r="F2" s="2">
        <v>56.0</v>
      </c>
      <c r="H2" s="2">
        <f>F2</f>
        <v>56</v>
      </c>
      <c r="I2" s="2">
        <v>55.0</v>
      </c>
      <c r="J2" s="2">
        <v>55.0</v>
      </c>
      <c r="K2" s="2">
        <v>47.0</v>
      </c>
      <c r="L2" s="2">
        <v>47.0</v>
      </c>
      <c r="M2" s="2">
        <v>47.0</v>
      </c>
      <c r="N2" s="2">
        <v>47.0</v>
      </c>
      <c r="O2" s="2">
        <v>47.0</v>
      </c>
      <c r="P2" s="2">
        <v>40.0</v>
      </c>
      <c r="Q2" s="2">
        <v>30.0</v>
      </c>
      <c r="R2" s="2">
        <v>21.0</v>
      </c>
      <c r="S2" s="2">
        <v>16.0</v>
      </c>
      <c r="T2" s="2">
        <v>9.0</v>
      </c>
      <c r="U2" s="2">
        <v>3.0</v>
      </c>
      <c r="V2" s="2">
        <v>3.0</v>
      </c>
    </row>
    <row r="3">
      <c r="E3" s="2" t="s">
        <v>31</v>
      </c>
      <c r="F3" s="6">
        <f>F2/14</f>
        <v>4</v>
      </c>
      <c r="H3" s="2">
        <f>F2</f>
        <v>56</v>
      </c>
      <c r="I3" s="6">
        <f>$F$2-($F$3*1)</f>
        <v>52</v>
      </c>
      <c r="J3" s="6">
        <f>$F$2-($F$3*2)</f>
        <v>48</v>
      </c>
      <c r="K3" s="6">
        <f>$F$2-($F$3*3)</f>
        <v>44</v>
      </c>
      <c r="L3" s="6">
        <f>$F$2-($F$3*4)</f>
        <v>40</v>
      </c>
      <c r="M3" s="6">
        <f>$F$2-($F$3*5)</f>
        <v>36</v>
      </c>
      <c r="N3" s="6">
        <f>$F$2-($F$3*6)</f>
        <v>32</v>
      </c>
      <c r="O3" s="6">
        <f>$F$2-($F$3*7)</f>
        <v>28</v>
      </c>
      <c r="P3" s="6">
        <f>$F$2-($F$3*8)</f>
        <v>24</v>
      </c>
      <c r="Q3" s="6">
        <f>$F$2-($F$3*9)</f>
        <v>20</v>
      </c>
      <c r="R3" s="6">
        <f>$F$2-($F$3*10)</f>
        <v>16</v>
      </c>
      <c r="S3" s="6">
        <f>$F$2-($F$3*11)</f>
        <v>12</v>
      </c>
      <c r="T3" s="6">
        <f>$F$2-($F$3*12)</f>
        <v>8</v>
      </c>
      <c r="U3" s="6">
        <f>$F$2-($F$3*13)</f>
        <v>4</v>
      </c>
      <c r="V3" s="6">
        <f>$F$2-($F$3*14)</f>
        <v>0</v>
      </c>
    </row>
    <row r="4">
      <c r="S4" s="2" t="s">
        <v>32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22.43"/>
    <col customWidth="1" min="6" max="8" width="8.71"/>
    <col customWidth="1" min="9" max="10" width="9.29"/>
    <col customWidth="1" min="11" max="21" width="9.57"/>
    <col customWidth="1" min="22" max="26" width="8.71"/>
  </cols>
  <sheetData>
    <row r="1"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</row>
    <row r="2">
      <c r="E2" s="2" t="s">
        <v>30</v>
      </c>
      <c r="F2" s="2">
        <v>40.0</v>
      </c>
      <c r="H2" s="2">
        <f>F2</f>
        <v>40</v>
      </c>
    </row>
    <row r="3">
      <c r="E3" s="2" t="s">
        <v>31</v>
      </c>
      <c r="F3" s="6">
        <f>F2/14</f>
        <v>2.857142857</v>
      </c>
      <c r="H3" s="2">
        <f>F2</f>
        <v>40</v>
      </c>
      <c r="I3" s="6">
        <f>$F$2-($F$3*1)</f>
        <v>37.14285714</v>
      </c>
      <c r="J3" s="6">
        <f>$F$2-($F$3*2)</f>
        <v>34.28571429</v>
      </c>
      <c r="K3" s="6">
        <f>$F$2-($F$3*3)</f>
        <v>31.42857143</v>
      </c>
      <c r="L3" s="6">
        <f>$F$2-($F$3*4)</f>
        <v>28.57142857</v>
      </c>
      <c r="M3" s="6">
        <f>$F$2-($F$3*5)</f>
        <v>25.71428571</v>
      </c>
      <c r="N3" s="6">
        <f>$F$2-($F$3*6)</f>
        <v>22.85714286</v>
      </c>
      <c r="O3" s="6">
        <f>$F$2-($F$3*7)</f>
        <v>20</v>
      </c>
      <c r="P3" s="6">
        <f>$F$2-($F$3*8)</f>
        <v>17.14285714</v>
      </c>
      <c r="Q3" s="6">
        <f>$F$2-($F$3*9)</f>
        <v>14.28571429</v>
      </c>
      <c r="R3" s="6">
        <f>$F$2-($F$3*10)</f>
        <v>11.42857143</v>
      </c>
      <c r="S3" s="6">
        <f>$F$2-($F$3*11)</f>
        <v>8.571428571</v>
      </c>
      <c r="T3" s="6">
        <f>$F$2-($F$3*12)</f>
        <v>5.714285714</v>
      </c>
      <c r="U3" s="6">
        <f>$F$2-($F$3*13)</f>
        <v>2.857142857</v>
      </c>
      <c r="V3" s="6">
        <f>$F$2-($F$3*14)</f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22.43"/>
    <col customWidth="1" min="6" max="8" width="8.71"/>
    <col customWidth="1" min="9" max="10" width="9.29"/>
    <col customWidth="1" min="11" max="21" width="9.57"/>
    <col customWidth="1" min="22" max="26" width="8.71"/>
  </cols>
  <sheetData>
    <row r="1"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</row>
    <row r="2">
      <c r="E2" s="2" t="s">
        <v>30</v>
      </c>
      <c r="F2" s="2">
        <v>50.0</v>
      </c>
      <c r="H2" s="2">
        <f>F2</f>
        <v>50</v>
      </c>
    </row>
    <row r="3">
      <c r="E3" s="2" t="s">
        <v>31</v>
      </c>
      <c r="F3" s="6">
        <f>F2/14</f>
        <v>3.571428571</v>
      </c>
      <c r="H3" s="2">
        <f>F2</f>
        <v>50</v>
      </c>
      <c r="I3" s="6">
        <f>$F$2-($F$3*1)</f>
        <v>46.42857143</v>
      </c>
      <c r="J3" s="6">
        <f>$F$2-($F$3*2)</f>
        <v>42.85714286</v>
      </c>
      <c r="K3" s="6">
        <f>$F$2-($F$3*3)</f>
        <v>39.28571429</v>
      </c>
      <c r="L3" s="6">
        <f>$F$2-($F$3*4)</f>
        <v>35.71428571</v>
      </c>
      <c r="M3" s="6">
        <f>$F$2-($F$3*5)</f>
        <v>32.14285714</v>
      </c>
      <c r="N3" s="6">
        <f>$F$2-($F$3*6)</f>
        <v>28.57142857</v>
      </c>
      <c r="O3" s="6">
        <f>$F$2-($F$3*7)</f>
        <v>25</v>
      </c>
      <c r="P3" s="6">
        <f>$F$2-($F$3*8)</f>
        <v>21.42857143</v>
      </c>
      <c r="Q3" s="6">
        <f>$F$2-($F$3*9)</f>
        <v>17.85714286</v>
      </c>
      <c r="R3" s="6">
        <f>$F$2-($F$3*10)</f>
        <v>14.28571429</v>
      </c>
      <c r="S3" s="6">
        <f>$F$2-($F$3*11)</f>
        <v>10.71428571</v>
      </c>
      <c r="T3" s="6">
        <f>$F$2-($F$3*12)</f>
        <v>7.142857143</v>
      </c>
      <c r="U3" s="6">
        <f>$F$2-($F$3*13)</f>
        <v>3.571428571</v>
      </c>
      <c r="V3" s="6">
        <f>$F$2-($F$3*14)</f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22.43"/>
    <col customWidth="1" min="6" max="8" width="8.71"/>
    <col customWidth="1" min="9" max="10" width="9.29"/>
    <col customWidth="1" min="11" max="21" width="9.57"/>
    <col customWidth="1" min="22" max="26" width="8.71"/>
  </cols>
  <sheetData>
    <row r="1"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</row>
    <row r="2">
      <c r="E2" s="2" t="s">
        <v>30</v>
      </c>
      <c r="F2" s="2">
        <v>62.0</v>
      </c>
      <c r="H2" s="2">
        <f>F2</f>
        <v>62</v>
      </c>
    </row>
    <row r="3">
      <c r="E3" s="2" t="s">
        <v>31</v>
      </c>
      <c r="F3" s="6">
        <f>F2/14</f>
        <v>4.428571429</v>
      </c>
      <c r="H3" s="2">
        <f>F2</f>
        <v>62</v>
      </c>
      <c r="I3" s="6">
        <f>$F$2-($F$3*1)</f>
        <v>57.57142857</v>
      </c>
      <c r="J3" s="6">
        <f>$F$2-($F$3*2)</f>
        <v>53.14285714</v>
      </c>
      <c r="K3" s="6">
        <f>$F$2-($F$3*3)</f>
        <v>48.71428571</v>
      </c>
      <c r="L3" s="6">
        <f>$F$2-($F$3*4)</f>
        <v>44.28571429</v>
      </c>
      <c r="M3" s="6">
        <f>$F$2-($F$3*5)</f>
        <v>39.85714286</v>
      </c>
      <c r="N3" s="6">
        <f>$F$2-($F$3*6)</f>
        <v>35.42857143</v>
      </c>
      <c r="O3" s="6">
        <f>$F$2-($F$3*7)</f>
        <v>31</v>
      </c>
      <c r="P3" s="6">
        <f>$F$2-($F$3*8)</f>
        <v>26.57142857</v>
      </c>
      <c r="Q3" s="6">
        <f>$F$2-($F$3*9)</f>
        <v>22.14285714</v>
      </c>
      <c r="R3" s="6">
        <f>$F$2-($F$3*10)</f>
        <v>17.71428571</v>
      </c>
      <c r="S3" s="6">
        <f>$F$2-($F$3*11)</f>
        <v>13.28571429</v>
      </c>
      <c r="T3" s="6">
        <f>$F$2-($F$3*12)</f>
        <v>8.857142857</v>
      </c>
      <c r="U3" s="6">
        <f>$F$2-($F$3*13)</f>
        <v>4.428571429</v>
      </c>
      <c r="V3" s="6">
        <f>$F$2-($F$3*14)</f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22.43"/>
    <col customWidth="1" min="6" max="8" width="8.71"/>
    <col customWidth="1" min="9" max="10" width="9.29"/>
    <col customWidth="1" min="11" max="21" width="9.57"/>
    <col customWidth="1" min="22" max="26" width="8.71"/>
  </cols>
  <sheetData>
    <row r="1"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</row>
    <row r="2">
      <c r="E2" s="2" t="s">
        <v>30</v>
      </c>
      <c r="F2" s="2">
        <v>57.0</v>
      </c>
      <c r="H2" s="2">
        <f>F2</f>
        <v>57</v>
      </c>
    </row>
    <row r="3">
      <c r="E3" s="2" t="s">
        <v>31</v>
      </c>
      <c r="F3" s="6">
        <f>F2/14</f>
        <v>4.071428571</v>
      </c>
      <c r="H3" s="2">
        <f>F2</f>
        <v>57</v>
      </c>
      <c r="I3" s="6">
        <f>$F$2-($F$3*1)</f>
        <v>52.92857143</v>
      </c>
      <c r="J3" s="6">
        <f>$F$2-($F$3*2)</f>
        <v>48.85714286</v>
      </c>
      <c r="K3" s="6">
        <f>$F$2-($F$3*3)</f>
        <v>44.78571429</v>
      </c>
      <c r="L3" s="6">
        <f>$F$2-($F$3*4)</f>
        <v>40.71428571</v>
      </c>
      <c r="M3" s="6">
        <f>$F$2-($F$3*5)</f>
        <v>36.64285714</v>
      </c>
      <c r="N3" s="6">
        <f>$F$2-($F$3*6)</f>
        <v>32.57142857</v>
      </c>
      <c r="O3" s="6">
        <f>$F$2-($F$3*7)</f>
        <v>28.5</v>
      </c>
      <c r="P3" s="6">
        <f>$F$2-($F$3*8)</f>
        <v>24.42857143</v>
      </c>
      <c r="Q3" s="6">
        <f>$F$2-($F$3*9)</f>
        <v>20.35714286</v>
      </c>
      <c r="R3" s="6">
        <f>$F$2-($F$3*10)</f>
        <v>16.28571429</v>
      </c>
      <c r="S3" s="6">
        <f>$F$2-($F$3*11)</f>
        <v>12.21428571</v>
      </c>
      <c r="T3" s="6">
        <f>$F$2-($F$3*12)</f>
        <v>8.142857143</v>
      </c>
      <c r="U3" s="6">
        <f>$F$2-($F$3*13)</f>
        <v>4.071428571</v>
      </c>
      <c r="V3" s="6">
        <f>$F$2-($F$3*14)</f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5" width="22.43"/>
    <col customWidth="1" min="6" max="8" width="8.71"/>
    <col customWidth="1" min="9" max="10" width="9.29"/>
    <col customWidth="1" min="11" max="21" width="9.57"/>
    <col customWidth="1" min="22" max="26" width="8.71"/>
  </cols>
  <sheetData>
    <row r="1"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</row>
    <row r="2">
      <c r="E2" s="2" t="s">
        <v>30</v>
      </c>
      <c r="F2" s="2">
        <v>76.0</v>
      </c>
      <c r="H2" s="2">
        <f>F2</f>
        <v>76</v>
      </c>
    </row>
    <row r="3">
      <c r="E3" s="2" t="s">
        <v>31</v>
      </c>
      <c r="F3" s="6">
        <f>F2/14</f>
        <v>5.428571429</v>
      </c>
      <c r="H3" s="2">
        <f>F2</f>
        <v>76</v>
      </c>
      <c r="I3" s="6">
        <f>$F$2-($F$3*1)</f>
        <v>70.57142857</v>
      </c>
      <c r="J3" s="6">
        <f>$F$2-($F$3*2)</f>
        <v>65.14285714</v>
      </c>
      <c r="K3" s="6">
        <f>$F$2-($F$3*3)</f>
        <v>59.71428571</v>
      </c>
      <c r="L3" s="6">
        <f>$F$2-($F$3*4)</f>
        <v>54.28571429</v>
      </c>
      <c r="M3" s="6">
        <f>$F$2-($F$3*5)</f>
        <v>48.85714286</v>
      </c>
      <c r="N3" s="6">
        <f>$F$2-($F$3*6)</f>
        <v>43.42857143</v>
      </c>
      <c r="O3" s="6">
        <f>$F$2-($F$3*7)</f>
        <v>38</v>
      </c>
      <c r="P3" s="6">
        <f>$F$2-($F$3*8)</f>
        <v>32.57142857</v>
      </c>
      <c r="Q3" s="6">
        <f>$F$2-($F$3*9)</f>
        <v>27.14285714</v>
      </c>
      <c r="R3" s="6">
        <f>$F$2-($F$3*10)</f>
        <v>21.71428571</v>
      </c>
      <c r="S3" s="6">
        <f>$F$2-($F$3*11)</f>
        <v>16.28571429</v>
      </c>
      <c r="T3" s="6">
        <f>$F$2-($F$3*12)</f>
        <v>10.85714286</v>
      </c>
      <c r="U3" s="6">
        <f>$F$2-($F$3*13)</f>
        <v>5.428571429</v>
      </c>
      <c r="V3" s="6">
        <f>$F$2-($F$3*14)</f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mamam</dc:creator>
</cp:coreProperties>
</file>