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Ficha Técnica" sheetId="1" r:id="rId1"/>
  </sheets>
  <definedNames>
    <definedName name="DETAILLEVEL1" localSheetId="0">'Ficha Técnica'!A3:AQ3</definedName>
    <definedName name="DETAILRANGE" localSheetId="0">'Ficha Técnica'!A2:AU3</definedName>
    <definedName name="FOOTERRANGE" localSheetId="0">'Ficha Técnica'!A4:AU26</definedName>
    <definedName name="HEADERRANGE" localSheetId="0">'Ficha Técnica'!A1:AO1</definedName>
  </definedNames>
  <calcPr refMode="A1"/>
</workbook>
</file>

<file path=xl/sharedStrings.xml><?xml version="1.0" encoding="utf-8"?>
<sst xmlns="http://schemas.openxmlformats.org/spreadsheetml/2006/main" count="53" uniqueCount="53">
  <si>
    <t>Codigo</t>
  </si>
  <si>
    <t>Descrição</t>
  </si>
  <si>
    <t>Peças</t>
  </si>
  <si>
    <t>Comp</t>
  </si>
  <si>
    <t>Larg</t>
  </si>
  <si>
    <t>Altura</t>
  </si>
  <si>
    <t>Quant</t>
  </si>
  <si>
    <t>UN</t>
  </si>
  <si>
    <t>Custo</t>
  </si>
  <si>
    <t>Custo Total</t>
  </si>
  <si>
    <t>Margem Bruta %</t>
  </si>
  <si>
    <t>Valor</t>
  </si>
  <si>
    <t>Total</t>
  </si>
  <si>
    <t>VALOR COMPRA</t>
  </si>
  <si>
    <t>Desconto na venda</t>
  </si>
  <si>
    <t>Desc. no Item</t>
  </si>
  <si>
    <t>Acréscimo na Venda</t>
  </si>
  <si>
    <t>Acrésc. no Item</t>
  </si>
  <si>
    <t>Frete</t>
  </si>
  <si>
    <t>ICMS ST</t>
  </si>
  <si>
    <t>IPI</t>
  </si>
  <si>
    <t>Total de Impostos</t>
  </si>
  <si>
    <t>Custo Total Compra</t>
  </si>
  <si>
    <t>Custo Rendimento</t>
  </si>
  <si>
    <t>Peso Bruto</t>
  </si>
  <si>
    <t>Peso Bruto Total</t>
  </si>
  <si>
    <t>Peso Líquido</t>
  </si>
  <si>
    <t>Peso Líquido Total</t>
  </si>
  <si>
    <t>Ordem</t>
  </si>
  <si>
    <t>Sequência</t>
  </si>
  <si>
    <t>Valor de VENDA do produto</t>
  </si>
  <si>
    <t>Impostos/Descontos/Acréscimo sobre o valor de compra</t>
  </si>
  <si>
    <t>Peso do Produto</t>
  </si>
  <si>
    <t>Formação do Preço de Venda - Markup</t>
  </si>
  <si>
    <t>Outros Custos</t>
  </si>
  <si>
    <t>Impostos</t>
  </si>
  <si>
    <t>Custos Fixos</t>
  </si>
  <si>
    <t>Custos Variáveis</t>
  </si>
  <si>
    <t>Custos Financeiros</t>
  </si>
  <si>
    <t>Comissão Representante</t>
  </si>
  <si>
    <t>Comissão Funcionário</t>
  </si>
  <si>
    <t>Comissão Agência</t>
  </si>
  <si>
    <t>Comissão Produção</t>
  </si>
  <si>
    <t>Venda Frete</t>
  </si>
  <si>
    <t>TOTAL %</t>
  </si>
  <si>
    <t>Lucro Desejado</t>
  </si>
  <si>
    <t>MARKUP</t>
  </si>
  <si>
    <t>VALOR MÍNIMO DE VENDA</t>
  </si>
  <si>
    <t>Margem de Contribuição do Produto %</t>
  </si>
  <si>
    <t>Desconto Máximo Permitido</t>
  </si>
  <si>
    <t>Valor Sugerido de Venda do Produto</t>
  </si>
  <si>
    <t>Lucro Efetivo</t>
  </si>
  <si>
    <t>Informe os valores em PERCENTUAIS abaixo e descubra por quantos tem que ser vendido o produto</t>
  </si>
</sst>
</file>

<file path=xl/styles.xml><?xml version="1.0" encoding="utf-8"?>
<styleSheet xmlns="http://schemas.openxmlformats.org/spreadsheetml/2006/main">
  <numFmts count="21">
    <numFmt formatCode="General" numFmtId="164"/>
    <numFmt formatCode="#,##0.00##" numFmtId="165"/>
    <numFmt formatCode="#,##0.000" numFmtId="166"/>
    <numFmt formatCode="#,##0.00" numFmtId="167"/>
    <numFmt formatCode="&quot;R$&quot; #,##0.00_);[Red]-&quot;R$&quot; #,##0.00" numFmtId="168"/>
    <numFmt formatCode="&quot;R$&quot;#,##0.00_);-&quot;R$&quot;#,##0.00" numFmtId="169"/>
    <numFmt formatCode="&quot;R$&quot;#,##0.00_);-&quot;R$&quot;#,##0.00" numFmtId="170"/>
    <numFmt formatCode="&quot;R$&quot; #,##0.00_);[Red]-&quot;R$&quot; #,##0.00" numFmtId="171"/>
    <numFmt formatCode="#,##0.000" numFmtId="172"/>
    <numFmt formatCode="#,##0.00" numFmtId="173"/>
    <numFmt formatCode="&quot;R$&quot;#,##0.00_);-&quot;R$&quot;#,##0.00" numFmtId="174"/>
    <numFmt formatCode="&quot;R$&quot; #,##0.00_);[Red]-&quot;R$&quot; #,##0.00" numFmtId="175"/>
    <numFmt formatCode="#,##0" numFmtId="176"/>
    <numFmt formatCode="General" numFmtId="177"/>
    <numFmt formatCode="General" numFmtId="178"/>
    <numFmt formatCode="&quot;R$&quot; #,##0.00_);[Red]-&quot;R$&quot; #,##0.00" numFmtId="179"/>
    <numFmt formatCode="#,##0.0##" numFmtId="180"/>
    <numFmt formatCode="#,##0.00####" numFmtId="181"/>
    <numFmt formatCode="#,##0.0##" numFmtId="182"/>
    <numFmt formatCode="General" numFmtId="183"/>
    <numFmt formatCode="&quot;R$&quot; #,##0.00_);[Red]-&quot;R$&quot; #,##0.00" numFmtId="184"/>
  </numFmts>
  <fonts count="10">
    <font>
      <sz val="11"/>
      <name val="Calibri"/>
      <charset val="1"/>
    </font>
    <font>
      <color rgb="FF000000"/>
      <sz val="11"/>
      <name val="Calibri"/>
      <charset val="1"/>
    </font>
    <font>
      <color rgb="FF000000"/>
      <sz val="10"/>
      <name val="Arial"/>
      <charset val="1"/>
    </font>
    <font>
      <sz val="10"/>
      <name val="Arial"/>
      <charset val="1"/>
    </font>
    <font>
      <color rgb="FF000000"/>
      <sz val="8"/>
      <name val="Tahoma"/>
      <charset val="1"/>
      <b/>
    </font>
    <font>
      <sz val="11"/>
      <name val="Tahoma"/>
      <charset val="1"/>
      <b/>
    </font>
    <font>
      <sz val="11"/>
      <name val="Calibri"/>
      <charset val="1"/>
    </font>
    <font>
      <color rgb="FF000000"/>
      <sz val="8"/>
      <name val="Tahoma"/>
      <charset val="1"/>
    </font>
    <font>
      <color rgb="FF000000"/>
      <sz val="8"/>
      <name val="Calibri"/>
      <charset val="1"/>
    </font>
    <font>
      <color rgb="FF404040"/>
      <sz val="11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rgb="FFE0D6D3"/>
        <bgColor rgb="FFE0D6D3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AFAF0"/>
        <bgColor rgb="FFFAFAF0"/>
      </patternFill>
    </fill>
    <fill>
      <patternFill patternType="solid">
        <fgColor rgb="FFF2F2F2"/>
        <bgColor rgb="FFF2F2F2"/>
      </patternFill>
    </fill>
    <fill>
      <patternFill patternType="solid">
        <fgColor rgb="FFCCCCFF"/>
        <bgColor rgb="FFCCCCFF"/>
      </patternFill>
    </fill>
    <fill>
      <patternFill patternType="solid">
        <fgColor rgb="FFCCEDFF"/>
        <bgColor rgb="FFCCEDFF"/>
      </patternFill>
    </fill>
    <fill>
      <patternFill patternType="solid">
        <fgColor rgb="FFC8E1D8"/>
        <bgColor rgb="FFC8E1D8"/>
      </patternFill>
    </fill>
    <fill>
      <patternFill patternType="solid">
        <fgColor rgb="FF98C4B4"/>
        <bgColor rgb="FF98C4B4"/>
      </patternFill>
    </fill>
    <fill>
      <patternFill patternType="solid">
        <fgColor rgb="FFFFFFEF"/>
        <bgColor rgb="FFFFFFEF"/>
      </patternFill>
    </fill>
    <fill>
      <patternFill patternType="solid">
        <fgColor rgb="FF92D050"/>
        <bgColor rgb="FF92D050"/>
      </patternFill>
    </fill>
    <fill>
      <patternFill patternType="solid">
        <fgColor rgb="FFE6EFF6"/>
        <bgColor rgb="FFE6EFF6"/>
      </patternFill>
    </fill>
  </fills>
  <borders count="21">
    <border>
      <left/>
      <right/>
      <top/>
      <bottom/>
      <diagonal/>
    </border>
    <border>
      <left style="thin">
        <color rgb="FFBDB1B7"/>
      </left>
      <right style="thin">
        <color rgb="FFBDB1B7"/>
      </right>
      <top style="thin">
        <color rgb="FFBDB1B7"/>
      </top>
      <bottom style="thin">
        <color rgb="FFBDB1B7"/>
      </bottom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/>
      <right style="thin">
        <color rgb="FFBDB1B7"/>
      </right>
      <top/>
      <bottom/>
      <diagonal/>
    </border>
    <border>
      <left style="thin">
        <color rgb="FFBDB1B7"/>
      </left>
      <right style="thin">
        <color rgb="FFBDB1B7"/>
      </right>
      <top/>
      <bottom/>
      <diagonal/>
    </border>
    <border>
      <left style="thin">
        <color rgb="FFBDB1B7"/>
      </left>
      <right style="thin">
        <color rgb="FFBDB1B7"/>
      </right>
      <top/>
      <bottom style="thin">
        <color rgb="FFBDB1B7"/>
      </bottom>
      <diagonal/>
    </border>
    <border>
      <left style="thin">
        <color rgb="FFBDB1B7"/>
      </left>
      <right style="thin">
        <color rgb="FFBDB1B7"/>
      </right>
      <top style="thin">
        <color rgb="FFBDB1B7"/>
      </top>
      <bottom/>
      <diagonal/>
    </border>
    <border>
      <left style="thin">
        <color rgb="FFC4CFBD"/>
      </left>
      <right style="thin">
        <color rgb="FFC4CFBD"/>
      </right>
      <top style="thin">
        <color rgb="FFBDB1B7"/>
      </top>
      <bottom/>
      <diagonal/>
    </border>
    <border>
      <left style="thin">
        <color rgb="FFC4CFBD"/>
      </left>
      <right style="thin">
        <color rgb="FFC4CFBD"/>
      </right>
      <top style="thin">
        <color rgb="FFBDB1B7"/>
      </top>
      <bottom style="thin">
        <color rgb="FFC4CFBD"/>
      </bottom>
      <diagonal/>
    </border>
    <border>
      <left style="thin">
        <color rgb="FFC4CFBD"/>
      </left>
      <right style="thin">
        <color rgb="FFC4CFBD"/>
      </right>
      <top style="thin">
        <color rgb="FFBDB1B7"/>
      </top>
      <bottom style="thin">
        <color rgb="FFBDB1B7"/>
      </bottom>
      <diagonal/>
    </border>
    <border>
      <left style="thin">
        <color rgb="FFBDB1B7"/>
      </left>
      <right/>
      <top style="thin">
        <color rgb="FFBDB1B7"/>
      </top>
      <bottom/>
      <diagonal/>
    </border>
    <border>
      <left/>
      <right style="thin">
        <color rgb="FFC4CFBD"/>
      </right>
      <top/>
      <bottom/>
      <diagonal/>
    </border>
    <border>
      <left style="thin">
        <color rgb="FFBDB1B7"/>
      </left>
      <right style="thin">
        <color rgb="FFC4CFBD"/>
      </right>
      <top style="thin">
        <color rgb="FFBDB1B7"/>
      </top>
      <bottom/>
      <diagonal/>
    </border>
    <border>
      <left style="thin">
        <color rgb="FFC4CFBD"/>
      </left>
      <right style="thin">
        <color rgb="FFC4CFBD"/>
      </right>
      <top/>
      <bottom/>
      <diagonal/>
    </border>
    <border>
      <left style="thin">
        <color rgb="FFC4CFBD"/>
      </left>
      <right/>
      <top style="thin">
        <color rgb="FFBDB1B7"/>
      </top>
      <bottom style="thin">
        <color rgb="FFC4CFBD"/>
      </bottom>
      <diagonal/>
    </border>
    <border>
      <left style="thin">
        <color rgb="FFBDB1B7"/>
      </left>
      <right style="thin">
        <color rgb="FFC4CFBD"/>
      </right>
      <top style="thin">
        <color rgb="FFBDB1B7"/>
      </top>
      <bottom style="thin">
        <color rgb="FFBDB1B7"/>
      </bottom>
      <diagonal/>
    </border>
    <border>
      <left style="thin">
        <color rgb="FFC4CFBD"/>
      </left>
      <right style="thin">
        <color rgb="FFBDB1B7"/>
      </right>
      <top style="thin">
        <color rgb="FFBDB1B7"/>
      </top>
      <bottom style="thin">
        <color rgb="FFC4CFBD"/>
      </bottom>
      <diagonal/>
    </border>
    <border>
      <left/>
      <right/>
      <top style="thin">
        <color rgb="FFC4CFBD"/>
      </top>
      <bottom/>
      <diagonal/>
    </border>
    <border>
      <left style="thin">
        <color rgb="FFBDB1B7"/>
      </left>
      <right/>
      <top/>
      <bottom/>
      <diagonal/>
    </border>
    <border>
      <left style="thin">
        <color rgb="FFC4CFBD"/>
      </left>
      <right/>
      <top style="thin">
        <color rgb="FFBDB1B7"/>
      </top>
      <bottom style="thin">
        <color rgb="FFBDB1B7"/>
      </bottom>
      <diagonal/>
    </border>
    <border>
      <left/>
      <right/>
      <top style="thin">
        <color rgb="FFBDB1B7"/>
      </top>
      <bottom/>
      <diagonal/>
    </border>
  </borders>
  <cellStyleXfs count="1">
    <xf borderId="0" fillId="0" fontId="0" numFmtId="0"/>
  </cellStyleXfs>
  <cellXfs count="80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4" numFmtId="4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" fillId="2" fontId="4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" fillId="2" fontId="4" numFmtId="16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" fillId="2" fontId="4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" fillId="3" fontId="4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" fillId="3" fontId="4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5" fillId="2" fontId="4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2" fontId="4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4" fontId="5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2" fontId="4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7" fillId="5" fontId="7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7" fillId="5" fontId="8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5" fontId="8" numFmtId="166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7" fillId="5" fontId="8" numFmtId="167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7" fillId="5" fontId="7" numFmtId="167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7" fillId="5" fontId="7" numFmtId="4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9" fillId="5" fontId="8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7" fillId="5" fontId="4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9" fillId="5" fontId="8" numFmtId="16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6" fillId="2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0" fillId="2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1" fillId="3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2" fillId="2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3" fillId="3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5" fontId="8" numFmtId="170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6" fontId="9" numFmtId="17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5" fontId="8" numFmtId="172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7" fontId="7" numFmtId="173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5" fontId="7" numFmtId="17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5" fontId="7" numFmtId="17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8" fontId="7" numFmtId="17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5" fontId="7" numFmtId="17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4" fillId="5" fontId="7" numFmtId="17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6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9" fontId="7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9" fontId="8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9" fontId="8" numFmtId="166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9" fontId="7" numFmtId="16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9" fontId="7" numFmtId="4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" fillId="10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5" fillId="10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6" fillId="5" fontId="7" numFmtId="17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6" fontId="1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6" fontId="1" numFmtId="177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" fontId="1" numFmtId="177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7" fillId="0" fontId="3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6" fontId="2" numFmtId="177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1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1" numFmtId="17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7" fontId="6" numFmtId="17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6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5" fontId="7" numFmtId="180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5" fontId="7" numFmtId="180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0" fontId="6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6" fillId="5" fontId="7" numFmtId="180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12" fontId="7" numFmtId="180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9" fillId="13" fontId="7" numFmtId="181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4" fontId="7" numFmtId="16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6" fillId="2" fontId="4" numFmtId="4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9" fillId="5" fontId="7" numFmtId="18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" fillId="0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9" fontId="1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8" fillId="9" fontId="1" numFmtId="183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1" numFmtId="183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1" fillId="9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9" fillId="9" fontId="7" numFmtId="18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1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0" fillId="9" fontId="7" numFmtId="18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184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O28"/>
  <sheetViews>
    <sheetView workbookViewId="0" tabSelected="true" showZeros="true" showFormulas="false" showGridLines="false" showRowColHeaders="true">
      <selection sqref="I25" activeCell="I25"/>
    </sheetView>
  </sheetViews>
  <sheetFormatPr defaultColWidth="12.140625" customHeight="true" defaultRowHeight="15"/>
  <cols>
    <col max="1" min="1" style="1" width="9.5703125" customWidth="true"/>
    <col max="2" min="2" style="1" width="49.140625" customWidth="true"/>
    <col max="3" min="3" style="2" width="6.140625" customWidth="true"/>
    <col max="6" min="4" style="2" width="6.7109375" customWidth="true"/>
    <col max="7" min="7" style="2" width="7.99609375" customWidth="true"/>
    <col max="8" min="8" style="1" width="6.7109375" customWidth="true"/>
    <col max="10" min="9" style="2" width="12.7109375" customWidth="true"/>
    <col max="11" min="11" style="2" width="14.42578125" customWidth="true"/>
    <col max="13" min="12" style="2" width="12.28515625" customWidth="true"/>
    <col max="14" min="14" style="2" width="3.140625" customWidth="true"/>
    <col max="15" min="15" style="2" width="15" customWidth="true"/>
    <col max="16" min="16" style="2" width="3.140625" customWidth="true"/>
    <col max="17" min="17" style="2" width="17.99609375" customWidth="true"/>
    <col max="18" min="18" style="2" width="12.85546875" customWidth="true"/>
    <col max="19" min="19" style="2" width="18.140625" customWidth="true"/>
    <col max="20" min="20" style="2" width="15.140625" customWidth="true"/>
    <col max="21" min="21" style="2" width="9.85546875" customWidth="true"/>
    <col max="23" min="22" style="2" width="12.28515625" customWidth="true"/>
    <col max="24" min="24" style="2" width="22.28515625" customWidth="true"/>
    <col max="25" min="25" style="2" width="4.28515625" customWidth="true"/>
    <col max="26" min="26" style="2" width="6.140625" customWidth="true"/>
    <col max="29" min="27" style="2" width="6.7109375" customWidth="true"/>
    <col max="30" min="30" style="2" width="7.99609375" customWidth="true"/>
    <col max="31" min="31" style="2" width="24.99609375" customWidth="true"/>
    <col max="32" min="32" style="2" width="15.28515625" customWidth="true"/>
    <col max="33" min="33" style="2" width="17.5703125" customWidth="true"/>
    <col max="34" min="34" style="2" width="3.140625" customWidth="true"/>
    <col max="36" min="35" style="3" width="14.85546875" customWidth="true"/>
    <col max="37" min="37" style="3" width="14.5703125" customWidth="true"/>
    <col max="38" min="38" style="3" width="16.5703125" customWidth="true"/>
    <col max="39" min="39" style="3" width="8.7109375" customWidth="true"/>
    <col max="41" min="40" style="3" width="14.5703125" customWidth="true"/>
  </cols>
  <sheetData>
    <row r="1" ht="15" customFormat="true" s="4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9"/>
      <c r="O1" s="6" t="s">
        <v>13</v>
      </c>
      <c r="P1" s="10"/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2" t="s">
        <v>19</v>
      </c>
      <c r="W1" s="12" t="s">
        <v>20</v>
      </c>
      <c r="X1" s="13" t="s">
        <v>21</v>
      </c>
      <c r="Y1" s="14"/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22</v>
      </c>
      <c r="AF1" s="6" t="s">
        <v>9</v>
      </c>
      <c r="AG1" s="6" t="s">
        <v>23</v>
      </c>
      <c r="AH1" s="14"/>
      <c r="AI1" s="6" t="s">
        <v>24</v>
      </c>
      <c r="AJ1" s="6" t="s">
        <v>25</v>
      </c>
      <c r="AK1" s="6" t="s">
        <v>26</v>
      </c>
      <c r="AL1" s="6" t="s">
        <v>27</v>
      </c>
      <c r="AM1" s="15" t="s">
        <v>28</v>
      </c>
      <c r="AN1" s="15" t="s">
        <v>29</v>
      </c>
    </row>
    <row r="2" customFormat="true" s="4">
      <c r="A2" s="16" t="str">
        <f>FIELD("CODIGO")</f>
      </c>
      <c r="B2" s="17" t="str">
        <f>FIELD("DESCRICAO")</f>
      </c>
      <c r="C2" s="18" t="str">
        <f>FIELD("QTDADEPECA_FORMULA")</f>
      </c>
      <c r="D2" s="18" t="str">
        <f>FIELD("COMP_FORMULA")</f>
      </c>
      <c r="E2" s="18" t="str">
        <f>FIELD("LARG_FORMULA")</f>
      </c>
      <c r="F2" s="19" t="str">
        <f>FIELD("ESPESSURA_FORMULA")</f>
      </c>
      <c r="G2" s="20" t="str">
        <f>PRODUCT(C2:F2)</f>
      </c>
      <c r="H2" s="21" t="str">
        <f>FIELD("UNIDADE")</f>
      </c>
      <c r="I2" s="22" t="str">
        <f>FIELD("CUSTO")</f>
      </c>
      <c r="J2" s="23" t="str">
        <f>G2*I2</f>
      </c>
      <c r="K2" s="24" t="str">
        <f>(((L2/I2)-1)*100)</f>
      </c>
      <c r="L2" s="25" t="str">
        <f>FIELD("VALOR")</f>
      </c>
      <c r="M2" s="26" t="str">
        <f>G2*L2</f>
      </c>
      <c r="N2" s="27"/>
      <c r="O2" s="28" t="str">
        <f>FIELD("VALOR_COMPRA")</f>
      </c>
      <c r="P2" s="29"/>
      <c r="Q2" s="30" t="str">
        <f>FIELD("VDESC")</f>
      </c>
      <c r="R2" s="30" t="str">
        <f>FIELD("CALC_VDESC_MANUAL")</f>
      </c>
      <c r="S2" s="30" t="str">
        <f>FIELD("VOUTRO")</f>
      </c>
      <c r="T2" s="30" t="str">
        <f>FIELD("VOUTRO_MANUAL")</f>
      </c>
      <c r="U2" s="30" t="str">
        <f>FIELD("NF_VFRETE")</f>
      </c>
      <c r="V2" s="30" t="str">
        <f>FIELD("NF_VICMSST")</f>
      </c>
      <c r="W2" s="30" t="str">
        <f>FIELD("NF_IPI_VIPI")</f>
      </c>
      <c r="X2" s="31" t="str">
        <f>S2+T2+U2+V2+W2-Q2-R2</f>
      </c>
      <c r="Y2" s="14"/>
      <c r="Z2" s="32" t="str">
        <f>FIELD("QTDADEPECA_RENDIMENTO")</f>
      </c>
      <c r="AA2" s="32" t="str">
        <f>FIELD("COMP_RENDIMENTO")</f>
      </c>
      <c r="AB2" s="32" t="str">
        <f>FIELD("LARG_RENDIMENTO")</f>
      </c>
      <c r="AC2" s="32" t="str">
        <f>FIELD("ESPESSURA_RENDIMENTO")</f>
      </c>
      <c r="AD2" s="33" t="str">
        <f>PRODUCT(Z2:AC2)</f>
      </c>
      <c r="AE2" s="34" t="str">
        <f>O2+X2</f>
      </c>
      <c r="AF2" s="35" t="str">
        <f>(N2+I2)</f>
      </c>
      <c r="AG2" s="36" t="str">
        <f>(AE2/AD2)</f>
      </c>
      <c r="AH2" s="14"/>
      <c r="AI2" s="37" t="str">
        <f>FIELD("CALC_QPESO_BRUTO")</f>
      </c>
      <c r="AJ2" s="37" t="str">
        <f>AI2*G2</f>
      </c>
      <c r="AK2" s="38" t="str">
        <f>FIELD("CALC_QPESO_LIQUIDO")</f>
      </c>
      <c r="AL2" s="38" t="str">
        <f>AK2*G2</f>
      </c>
      <c r="AM2" s="39" t="str">
        <f>ROW(A2)-2</f>
      </c>
      <c r="AN2" s="40"/>
    </row>
    <row r="3" customFormat="true" s="4">
      <c r="A3" s="41" t="str">
        <f>FIELD("CODPRODUTO")</f>
      </c>
      <c r="B3" s="42" t="str">
        <f>FIELD("DESCRICAO")</f>
      </c>
      <c r="C3" s="43" t="str">
        <f>FIELD("QTDADEPECA_FORMULA")</f>
      </c>
      <c r="D3" s="43" t="str">
        <f>FIELD("COMP_FORMULA")</f>
      </c>
      <c r="E3" s="43" t="str">
        <f>FIELD("LARG_FORMULA")</f>
      </c>
      <c r="F3" s="43" t="str">
        <f>FIELD("ESPESSURA_FORMULA")</f>
      </c>
      <c r="G3" s="44" t="str">
        <f>PRODUCT(C3:F3)</f>
      </c>
      <c r="H3" s="45" t="str">
        <f>FIELD("UNIDADE")</f>
      </c>
      <c r="I3" s="22" t="str">
        <f>FIELD("CUSTO")</f>
      </c>
      <c r="J3" s="23" t="str">
        <f>G3*I3</f>
      </c>
      <c r="K3" s="24" t="str">
        <f>(((L3/I3)-1)*100)</f>
      </c>
      <c r="L3" s="46" t="str">
        <f>FIELD("VALOR")</f>
      </c>
      <c r="M3" s="47" t="str">
        <f>G3*L3</f>
      </c>
      <c r="N3" s="29"/>
      <c r="O3" s="29"/>
      <c r="P3" s="29"/>
      <c r="Q3" s="30" t="str">
        <f>FIELD("VDESC")</f>
      </c>
      <c r="R3" s="30" t="str">
        <f>FIELD("CALC_VDESC_MANUAL")</f>
      </c>
      <c r="S3" s="30" t="str">
        <f>FIELD("VOUTRO")</f>
      </c>
      <c r="T3" s="30" t="str">
        <f>FIELD("VOUTRO_MANUAL")</f>
      </c>
      <c r="U3" s="30" t="str">
        <f>FIELD("NF_VFRETE")</f>
      </c>
      <c r="V3" s="30" t="str">
        <f>FIELD("NF_VICMSST")</f>
      </c>
      <c r="W3" s="30" t="str">
        <f>FIELD("NF_IPI_VIPI")</f>
      </c>
      <c r="X3" s="31" t="str">
        <f>S3+T3+U3+V3+W3-Q3-R3</f>
      </c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37" t="str">
        <f>FIELD("CALC_QPESO_BRUTO")</f>
      </c>
      <c r="AJ3" s="37" t="str">
        <f>AI3*G3</f>
      </c>
      <c r="AK3" s="37" t="str">
        <f>FIELD("CALC_QPESO_LIQUIDO")</f>
      </c>
      <c r="AL3" s="48" t="str">
        <f>AK3*G3</f>
      </c>
      <c r="AM3" s="39" t="str">
        <f>ROW(A3)-2</f>
      </c>
      <c r="AN3" s="49" t="str">
        <f>IF(AO3="",COUNTBLANK(AO$3:AO3),"")</f>
      </c>
      <c r="AO3" s="50" t="str">
        <f>FIELD("PARENT")</f>
      </c>
    </row>
    <row r="4">
      <c r="A4" s="51" t="s">
        <v>30</v>
      </c>
      <c r="B4" s="51"/>
      <c r="C4" s="52"/>
      <c r="D4" s="52"/>
      <c r="E4" s="52"/>
      <c r="F4" s="52"/>
      <c r="G4" s="52"/>
      <c r="H4" s="51"/>
      <c r="I4" s="52"/>
      <c r="J4" s="52"/>
      <c r="K4" s="52"/>
      <c r="L4" s="52"/>
      <c r="M4" s="52"/>
      <c r="N4" s="14"/>
      <c r="O4" s="14"/>
      <c r="P4" s="14"/>
      <c r="Q4" s="53" t="s">
        <v>31</v>
      </c>
      <c r="R4" s="53"/>
      <c r="S4" s="53"/>
      <c r="T4" s="53"/>
      <c r="U4" s="53"/>
      <c r="V4" s="53"/>
      <c r="W4" s="53"/>
      <c r="X4" s="14"/>
      <c r="Y4" s="14"/>
      <c r="Z4" s="54"/>
      <c r="AA4" s="54"/>
      <c r="AB4" s="54"/>
      <c r="AC4" s="54"/>
      <c r="AD4" s="54"/>
      <c r="AE4" s="54"/>
      <c r="AF4" s="54"/>
      <c r="AG4" s="54"/>
      <c r="AH4" s="14"/>
      <c r="AI4" s="55" t="s">
        <v>32</v>
      </c>
      <c r="AJ4" s="55"/>
      <c r="AK4" s="55"/>
      <c r="AL4" s="55"/>
    </row>
    <row r="5">
      <c r="A5" s="56"/>
      <c r="B5" s="57" t="s">
        <v>33</v>
      </c>
      <c r="C5" s="58"/>
      <c r="D5" s="58"/>
      <c r="E5" s="58"/>
      <c r="F5" s="58"/>
      <c r="G5" s="58"/>
      <c r="H5" s="56"/>
      <c r="I5" s="59" t="str">
        <f>I$2*G$2</f>
      </c>
      <c r="J5" s="60"/>
      <c r="K5" s="60"/>
      <c r="L5" s="60"/>
      <c r="M5" s="60"/>
      <c r="N5" s="14"/>
      <c r="O5" s="14"/>
      <c r="P5" s="14"/>
      <c r="Q5" s="14"/>
      <c r="R5" s="14"/>
      <c r="S5" s="14"/>
      <c r="T5" s="14"/>
      <c r="U5" s="14"/>
      <c r="V5" s="14"/>
      <c r="W5" s="14"/>
      <c r="X5" s="3"/>
      <c r="Y5" s="3"/>
      <c r="Z5" s="14"/>
      <c r="AA5" s="14"/>
      <c r="AB5" s="14"/>
      <c r="AC5" s="14"/>
      <c r="AD5" s="14"/>
      <c r="AE5" s="14"/>
      <c r="AF5" s="14"/>
      <c r="AG5" s="14"/>
      <c r="AH5" s="3"/>
      <c r="AI5" s="14"/>
      <c r="AJ5" s="14"/>
      <c r="AK5" s="14"/>
      <c r="AL5" s="14"/>
      <c r="AM5" s="14"/>
      <c r="AN5" s="14"/>
      <c r="AO5" s="14"/>
    </row>
    <row r="6">
      <c r="A6" s="14"/>
      <c r="B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3"/>
      <c r="Y6" s="3"/>
      <c r="Z6" s="14"/>
      <c r="AA6" s="14"/>
      <c r="AB6" s="14"/>
      <c r="AC6" s="14"/>
      <c r="AD6" s="14"/>
      <c r="AE6" s="14"/>
      <c r="AF6" s="14"/>
      <c r="AG6" s="14"/>
      <c r="AH6" s="3"/>
      <c r="AI6" s="14"/>
      <c r="AJ6" s="14"/>
      <c r="AK6" s="14"/>
      <c r="AL6" s="14"/>
      <c r="AM6" s="14"/>
      <c r="AN6" s="14"/>
      <c r="AO6" s="14"/>
    </row>
    <row r="7">
      <c r="A7" s="1" t="n">
        <v>2</v>
      </c>
      <c r="B7" s="5" t="s">
        <v>34</v>
      </c>
      <c r="C7" s="14"/>
      <c r="D7" s="14"/>
      <c r="E7" s="14"/>
      <c r="F7" s="14"/>
      <c r="I7" s="61" t="str">
        <f>FIELD("CALC_PVENDA_OUTRO")</f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3"/>
      <c r="Y7" s="3"/>
      <c r="Z7" s="14"/>
      <c r="AA7" s="14"/>
      <c r="AB7" s="14"/>
      <c r="AC7" s="14"/>
      <c r="AD7" s="14"/>
      <c r="AE7" s="14"/>
      <c r="AF7" s="14"/>
      <c r="AG7" s="14"/>
      <c r="AH7" s="3"/>
      <c r="AI7" s="14"/>
      <c r="AJ7" s="14"/>
      <c r="AK7" s="14"/>
      <c r="AL7" s="14"/>
      <c r="AM7" s="14"/>
      <c r="AN7" s="14"/>
      <c r="AO7" s="14"/>
    </row>
    <row r="8">
      <c r="A8" s="1" t="n">
        <v>3</v>
      </c>
      <c r="B8" s="5"/>
      <c r="I8" s="6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3"/>
      <c r="Y8" s="3"/>
      <c r="Z8" s="14"/>
      <c r="AA8" s="14"/>
      <c r="AB8" s="14"/>
      <c r="AC8" s="14"/>
      <c r="AD8" s="14"/>
      <c r="AE8" s="14"/>
      <c r="AF8" s="14"/>
      <c r="AG8" s="14"/>
      <c r="AH8" s="3"/>
      <c r="AI8" s="14"/>
      <c r="AJ8" s="14"/>
      <c r="AK8" s="14"/>
      <c r="AL8" s="14"/>
      <c r="AM8" s="14"/>
      <c r="AN8" s="14"/>
      <c r="AO8" s="14"/>
    </row>
    <row r="9">
      <c r="A9" s="1" t="n">
        <v>4</v>
      </c>
      <c r="B9" s="5" t="s">
        <v>35</v>
      </c>
      <c r="I9" s="61" t="str">
        <f>FIELD("TOTAL_IMPOSTOS")</f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3"/>
      <c r="Y9" s="3"/>
      <c r="Z9" s="14"/>
      <c r="AA9" s="14"/>
      <c r="AB9" s="14"/>
      <c r="AC9" s="14"/>
      <c r="AD9" s="14"/>
      <c r="AE9" s="14"/>
      <c r="AF9" s="14"/>
      <c r="AG9" s="14"/>
      <c r="AH9" s="3"/>
      <c r="AI9" s="14"/>
      <c r="AJ9" s="14"/>
      <c r="AK9" s="14"/>
      <c r="AL9" s="14"/>
      <c r="AM9" s="14"/>
      <c r="AN9" s="14"/>
      <c r="AO9" s="14"/>
    </row>
    <row r="10">
      <c r="A10" s="1" t="n">
        <v>5</v>
      </c>
      <c r="B10" s="5" t="s">
        <v>36</v>
      </c>
      <c r="I10" s="61" t="str">
        <f>FIELD("CALC_PVENDA_CUSTO_FIXO")</f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3"/>
      <c r="Y10" s="3"/>
      <c r="Z10" s="14"/>
      <c r="AA10" s="14"/>
      <c r="AB10" s="14"/>
      <c r="AC10" s="14"/>
      <c r="AD10" s="14"/>
      <c r="AE10" s="14"/>
      <c r="AF10" s="14"/>
      <c r="AG10" s="14"/>
      <c r="AH10" s="3"/>
      <c r="AI10" s="14"/>
      <c r="AJ10" s="14"/>
      <c r="AK10" s="14"/>
      <c r="AL10" s="14"/>
      <c r="AM10" s="14"/>
      <c r="AN10" s="14"/>
      <c r="AO10" s="14"/>
    </row>
    <row r="11">
      <c r="A11" s="1" t="n">
        <v>6</v>
      </c>
      <c r="B11" s="5" t="s">
        <v>37</v>
      </c>
      <c r="I11" s="61" t="str">
        <f>FIELD("CALC_PVENDA_CUSTO_VARIAVEL")</f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3"/>
      <c r="Y11" s="3"/>
      <c r="Z11" s="14"/>
      <c r="AA11" s="14"/>
      <c r="AB11" s="14"/>
      <c r="AC11" s="14"/>
      <c r="AD11" s="14"/>
      <c r="AE11" s="14"/>
      <c r="AF11" s="14"/>
      <c r="AG11" s="14"/>
      <c r="AH11" s="3"/>
      <c r="AI11" s="14"/>
      <c r="AJ11" s="14"/>
      <c r="AK11" s="14"/>
      <c r="AL11" s="14"/>
      <c r="AM11" s="14"/>
      <c r="AN11" s="14"/>
      <c r="AO11" s="14"/>
    </row>
    <row r="12">
      <c r="A12" s="1" t="n">
        <v>8</v>
      </c>
      <c r="B12" s="5" t="s">
        <v>38</v>
      </c>
      <c r="C12" s="14"/>
      <c r="D12" s="14"/>
      <c r="E12" s="14"/>
      <c r="F12" s="14"/>
      <c r="G12" s="14"/>
      <c r="I12" s="61" t="str">
        <f>FIELD("CALC_PVENDA_CUSTO_FINANCEIRO")</f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3"/>
      <c r="Y12" s="3"/>
      <c r="Z12" s="14"/>
      <c r="AA12" s="14"/>
      <c r="AB12" s="14"/>
      <c r="AC12" s="14"/>
      <c r="AD12" s="14"/>
      <c r="AE12" s="14"/>
      <c r="AF12" s="14"/>
      <c r="AG12" s="14"/>
      <c r="AH12" s="3"/>
      <c r="AI12" s="14"/>
      <c r="AJ12" s="14"/>
      <c r="AK12" s="14"/>
      <c r="AL12" s="14"/>
      <c r="AM12" s="14"/>
      <c r="AN12" s="14"/>
      <c r="AO12" s="14"/>
    </row>
    <row r="13">
      <c r="A13" s="1" t="n">
        <v>9</v>
      </c>
      <c r="B13" s="5" t="s">
        <v>39</v>
      </c>
      <c r="I13" s="61" t="str">
        <f>FIELD("CALC_PVENDA_COMISSAO_REP")</f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3"/>
      <c r="Y13" s="3"/>
      <c r="Z13" s="14"/>
      <c r="AA13" s="14"/>
      <c r="AB13" s="14"/>
      <c r="AC13" s="14"/>
      <c r="AD13" s="14"/>
      <c r="AE13" s="14"/>
      <c r="AF13" s="14"/>
      <c r="AG13" s="14"/>
      <c r="AH13" s="3"/>
      <c r="AI13" s="14"/>
      <c r="AJ13" s="14"/>
      <c r="AK13" s="14"/>
      <c r="AL13" s="14"/>
      <c r="AM13" s="14"/>
      <c r="AN13" s="14"/>
      <c r="AO13" s="14"/>
    </row>
    <row r="14">
      <c r="A14" s="1" t="n">
        <v>10</v>
      </c>
      <c r="B14" s="5" t="s">
        <v>40</v>
      </c>
      <c r="I14" s="61" t="str">
        <f>FIELD("CALC_PVENDA_COMISSAO_FUN")</f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3"/>
      <c r="Y14" s="3"/>
      <c r="Z14" s="14"/>
      <c r="AA14" s="14"/>
      <c r="AB14" s="14"/>
      <c r="AC14" s="14"/>
      <c r="AD14" s="14"/>
      <c r="AE14" s="14"/>
      <c r="AF14" s="14"/>
      <c r="AG14" s="14"/>
      <c r="AH14" s="3"/>
      <c r="AI14" s="14"/>
      <c r="AJ14" s="14"/>
      <c r="AK14" s="14"/>
      <c r="AL14" s="14"/>
      <c r="AM14" s="14"/>
      <c r="AN14" s="14"/>
      <c r="AO14" s="14"/>
    </row>
    <row r="15">
      <c r="A15" s="1" t="n">
        <v>11</v>
      </c>
      <c r="B15" s="5" t="s">
        <v>41</v>
      </c>
      <c r="I15" s="61" t="str">
        <f>FIELD("CALC_PVENDA_COMISSAO_AGENCIA")</f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>
      <c r="A16" s="1" t="n">
        <v>12</v>
      </c>
      <c r="B16" s="5" t="s">
        <v>42</v>
      </c>
      <c r="I16" s="62" t="str">
        <f>FIELD("CALC_PVENDA_COMISSAO_PRODUCAO")</f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>
      <c r="A17" s="1" t="n">
        <v>13</v>
      </c>
      <c r="B17" s="5" t="s">
        <v>43</v>
      </c>
      <c r="D17" s="14"/>
      <c r="E17" s="14"/>
      <c r="F17" s="14"/>
      <c r="G17" s="14"/>
      <c r="H17" s="63"/>
      <c r="I17" s="64" t="str">
        <f>FIELD("CALC_PVENDA_FRETE")</f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>
      <c r="A18" s="1" t="n">
        <v>14</v>
      </c>
      <c r="B18" s="5" t="s">
        <v>44</v>
      </c>
      <c r="C18" s="14"/>
      <c r="D18" s="14"/>
      <c r="E18" s="14"/>
      <c r="I18" s="62" t="str">
        <f>SUM(I7:I17)-I6+I19</f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>
      <c r="A19" s="1" t="n">
        <v>15</v>
      </c>
      <c r="B19" s="5" t="s">
        <v>45</v>
      </c>
      <c r="I19" s="65" t="str">
        <f>FIELD("CALC_PVENDA_LUCRO_DESEJADO")</f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>
      <c r="A20" s="1" t="n">
        <v>16</v>
      </c>
      <c r="B20" s="5" t="s">
        <v>46</v>
      </c>
      <c r="I20" s="66" t="str">
        <f>(100/(100-I18))</f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>
      <c r="A21" s="1" t="n">
        <v>17</v>
      </c>
      <c r="B21" s="5" t="s">
        <v>47</v>
      </c>
      <c r="I21" s="67" t="str">
        <f>I5*I20</f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3"/>
      <c r="Y21" s="3"/>
      <c r="Z21" s="14"/>
      <c r="AA21" s="14"/>
      <c r="AB21" s="14"/>
      <c r="AC21" s="14"/>
      <c r="AD21" s="14"/>
      <c r="AE21" s="14"/>
      <c r="AF21" s="14"/>
      <c r="AG21" s="14"/>
      <c r="AH21" s="3"/>
      <c r="AI21" s="14"/>
      <c r="AJ21" s="14"/>
      <c r="AK21" s="14"/>
      <c r="AL21" s="14"/>
      <c r="AM21" s="14"/>
      <c r="AN21" s="14"/>
      <c r="AO21" s="14"/>
    </row>
    <row r="22">
      <c r="B22" s="68" t="s">
        <v>48</v>
      </c>
      <c r="I22" s="69" t="str">
        <f>FIELD("CALC_PMARGEM_CONTRIBUICAO")</f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3"/>
      <c r="Y22" s="3"/>
      <c r="Z22" s="14"/>
      <c r="AA22" s="14"/>
      <c r="AB22" s="14"/>
      <c r="AC22" s="14"/>
      <c r="AD22" s="14"/>
      <c r="AE22" s="14"/>
      <c r="AF22" s="14"/>
      <c r="AG22" s="14"/>
      <c r="AH22" s="3"/>
      <c r="AI22" s="14"/>
      <c r="AJ22" s="14"/>
      <c r="AK22" s="14"/>
      <c r="AL22" s="14"/>
      <c r="AM22" s="14"/>
      <c r="AN22" s="14"/>
      <c r="AO22" s="14"/>
    </row>
    <row r="23">
      <c r="A23" s="70" t="n">
        <v>1</v>
      </c>
      <c r="B23" s="71" t="s">
        <v>49</v>
      </c>
      <c r="C23" s="72"/>
      <c r="D23" s="73"/>
      <c r="E23" s="73"/>
      <c r="F23" s="73"/>
      <c r="G23" s="73"/>
      <c r="H23" s="74"/>
      <c r="I23" s="75" t="str">
        <f>FIELD("CALC_PVENDA_DESCONTO")</f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3"/>
      <c r="Y23" s="3"/>
      <c r="Z23" s="14"/>
      <c r="AA23" s="14"/>
      <c r="AB23" s="14"/>
      <c r="AC23" s="14"/>
      <c r="AD23" s="14"/>
      <c r="AE23" s="14"/>
      <c r="AF23" s="14"/>
      <c r="AG23" s="14"/>
      <c r="AH23" s="3"/>
      <c r="AI23" s="14"/>
      <c r="AJ23" s="14"/>
      <c r="AK23" s="14"/>
      <c r="AL23" s="14"/>
      <c r="AM23" s="14"/>
      <c r="AN23" s="14"/>
      <c r="AO23" s="14"/>
    </row>
    <row r="24">
      <c r="B24" s="76" t="s">
        <v>50</v>
      </c>
      <c r="C24" s="73"/>
      <c r="D24" s="73"/>
      <c r="E24" s="73"/>
      <c r="F24" s="73"/>
      <c r="G24" s="73"/>
      <c r="H24" s="77"/>
      <c r="I24" s="78" t="str">
        <f>(I21*(1+(I22/100)))</f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3"/>
      <c r="Y24" s="3"/>
      <c r="Z24" s="14"/>
      <c r="AA24" s="14"/>
      <c r="AB24" s="14"/>
      <c r="AC24" s="14"/>
      <c r="AD24" s="14"/>
      <c r="AE24" s="14"/>
      <c r="AF24" s="14"/>
      <c r="AG24" s="14"/>
      <c r="AH24" s="3"/>
      <c r="AI24" s="14"/>
      <c r="AJ24" s="14"/>
      <c r="AK24" s="14"/>
      <c r="AL24" s="14"/>
      <c r="AM24" s="14"/>
      <c r="AN24" s="14"/>
      <c r="AO24" s="14"/>
    </row>
    <row r="25">
      <c r="B25" s="76" t="s">
        <v>45</v>
      </c>
      <c r="C25" s="73"/>
      <c r="D25" s="73"/>
      <c r="E25" s="73"/>
      <c r="F25" s="73"/>
      <c r="G25" s="73"/>
      <c r="H25" s="77"/>
      <c r="I25" s="79" t="str">
        <f>I19/100*I21</f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3"/>
      <c r="Y25" s="3"/>
      <c r="Z25" s="14"/>
      <c r="AA25" s="14"/>
      <c r="AB25" s="14"/>
      <c r="AC25" s="14"/>
      <c r="AD25" s="14"/>
      <c r="AE25" s="14"/>
      <c r="AF25" s="14"/>
      <c r="AG25" s="14"/>
      <c r="AH25" s="3"/>
      <c r="AI25" s="14"/>
      <c r="AJ25" s="14"/>
      <c r="AK25" s="14"/>
      <c r="AL25" s="14"/>
      <c r="AM25" s="14"/>
      <c r="AN25" s="14"/>
      <c r="AO25" s="14"/>
    </row>
    <row r="26">
      <c r="B26" s="76" t="s">
        <v>51</v>
      </c>
      <c r="C26" s="73"/>
      <c r="D26" s="73"/>
      <c r="E26" s="73"/>
      <c r="F26" s="73"/>
      <c r="G26" s="73"/>
      <c r="H26" s="77"/>
      <c r="I26" s="79" t="str">
        <f>M$2-(I18-I19)/100*M$2-J$2</f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3"/>
      <c r="Y26" s="3"/>
      <c r="Z26" s="14"/>
      <c r="AA26" s="14"/>
      <c r="AB26" s="14"/>
      <c r="AC26" s="14"/>
      <c r="AD26" s="14"/>
      <c r="AE26" s="14"/>
      <c r="AF26" s="14"/>
      <c r="AG26" s="14"/>
      <c r="AH26" s="3"/>
      <c r="AI26" s="14"/>
      <c r="AJ26" s="14"/>
      <c r="AK26" s="14"/>
      <c r="AL26" s="14"/>
      <c r="AM26" s="14"/>
      <c r="AN26" s="14"/>
      <c r="AO26" s="14"/>
    </row>
    <row r="27">
      <c r="B27" s="63"/>
      <c r="Z27" s="14"/>
      <c r="AA27" s="14"/>
      <c r="AB27" s="14"/>
      <c r="AC27" s="14"/>
      <c r="AD27" s="14"/>
      <c r="AE27" s="14"/>
      <c r="AF27" s="14"/>
      <c r="AG27" s="14"/>
    </row>
    <row r="28">
      <c r="B28" s="1" t="s">
        <v>52</v>
      </c>
      <c r="Z28" s="14"/>
      <c r="AA28" s="14"/>
      <c r="AB28" s="14"/>
      <c r="AC28" s="14"/>
      <c r="AD28" s="14"/>
      <c r="AE28" s="14"/>
      <c r="AF28" s="14"/>
      <c r="AG28" s="14"/>
    </row>
  </sheetData>
  <mergeCells>
    <mergeCell ref="Q4:X4"/>
    <mergeCell ref="AI4:AL4"/>
    <mergeCell ref="A4:M4"/>
  </mergeCells>
  <pageSetup orientation="default" fitToHeight="0" fitToWidth="0" cellComments="none"/>
</worksheet>
</file>