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4a7fad826cb26de/LUIZA excel curso/"/>
    </mc:Choice>
  </mc:AlternateContent>
  <xr:revisionPtr revIDLastSave="0" documentId="8_{C0912451-5DA6-4071-B97C-D51AC0440F1D}" xr6:coauthVersionLast="47" xr6:coauthVersionMax="47" xr10:uidLastSave="{00000000-0000-0000-0000-000000000000}"/>
  <bookViews>
    <workbookView xWindow="-108" yWindow="-108" windowWidth="23256" windowHeight="12456" tabRatio="3" xr2:uid="{A3B22DEE-98F6-4EC5-B070-6B3969E85B7D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35" i="1"/>
  <c r="H4" i="2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C32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5" i="1" l="1"/>
  <c r="D39" i="1"/>
  <c r="D38" i="1"/>
  <c r="D40" i="1"/>
  <c r="D37" i="1"/>
  <c r="D36" i="1"/>
  <c r="D41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<sst xmlns="http://schemas.openxmlformats.org/spreadsheetml/2006/main" count="71" uniqueCount="34">
  <si>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</si>
  <si>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</si>
  <si>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</si>
  <si>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</si>
  <si>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</si>
  <si>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</si>
  <si>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</si>
  <si>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</si>
  <si>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</si>
  <si>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</si>
  <si>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</si>
  <si>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</si>
  <si>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</si>
  <si>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</si>
  <si>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</si>
  <si>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</si>
  <si>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</si>
  <si>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</si>
  <si>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</si>
  <si>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</si>
  <si>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</si>
  <si>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</si>
  <si>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</si>
  <si>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</si>
  <si>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</si>
  <si>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</si>
  <si>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</si>
  <si>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</si>
  <si>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HOTELARIAS</t>
  </si>
  <si>
    <t>DESENVOLVIMENTO</t>
  </si>
  <si>
    <t>%</t>
  </si>
  <si>
    <t>CHAVE COMPOSTA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</si>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</sst>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Segoe UI Semibold"/>
      <family val="2"/>
    </font>
    <font>
      <b/>
      <sz val="18"/>
      <color theme="0"/>
      <name val="Segoe UI Semibold"/>
      <family val="2"/>
    </font>
    <font>
      <b/>
      <sz val="11"/>
      <color theme="0"/>
      <name val="Segoe UI Semibold"/>
      <family val="2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b/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D52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 indent="3"/>
    </xf>
    <xf numFmtId="0" fontId="8" fillId="4" borderId="9" xfId="0" applyFont="1" applyFill="1" applyBorder="1" applyAlignment="1">
      <alignment horizontal="left" indent="3"/>
    </xf>
    <xf numFmtId="166" fontId="9" fillId="0" borderId="7" xfId="0" applyNumberFormat="1" applyFont="1" applyBorder="1" applyAlignment="1">
      <alignment horizontal="center"/>
    </xf>
    <xf numFmtId="10" fontId="9" fillId="0" borderId="10" xfId="0" applyNumberFormat="1" applyFont="1" applyBorder="1" applyAlignment="1">
      <alignment horizontal="center"/>
    </xf>
    <xf numFmtId="0" fontId="8" fillId="4" borderId="11" xfId="0" applyFont="1" applyFill="1" applyBorder="1" applyAlignment="1">
      <alignment horizontal="left" indent="3"/>
    </xf>
    <xf numFmtId="0" fontId="8" fillId="4" borderId="12" xfId="0" applyFont="1" applyFill="1" applyBorder="1" applyAlignment="1">
      <alignment horizontal="left" indent="3"/>
    </xf>
    <xf numFmtId="166" fontId="9" fillId="0" borderId="13" xfId="0" applyNumberFormat="1" applyFont="1" applyBorder="1" applyAlignment="1">
      <alignment horizontal="center"/>
    </xf>
    <xf numFmtId="0" fontId="10" fillId="0" borderId="5" xfId="0" applyFont="1" applyBorder="1" applyAlignment="1">
      <alignment horizontal="left" indent="3"/>
    </xf>
    <xf numFmtId="0" fontId="10" fillId="0" borderId="6" xfId="0" applyFont="1" applyBorder="1" applyAlignment="1">
      <alignment horizontal="left" indent="3"/>
    </xf>
    <xf numFmtId="166" fontId="11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left" indent="3"/>
    </xf>
    <xf numFmtId="0" fontId="10" fillId="0" borderId="9" xfId="0" applyFont="1" applyBorder="1" applyAlignment="1">
      <alignment horizontal="left" indent="3"/>
    </xf>
    <xf numFmtId="1" fontId="11" fillId="0" borderId="10" xfId="0" applyNumberFormat="1" applyFont="1" applyBorder="1" applyAlignment="1">
      <alignment horizontal="center"/>
    </xf>
    <xf numFmtId="10" fontId="11" fillId="0" borderId="10" xfId="0" applyNumberFormat="1" applyFont="1" applyBorder="1" applyAlignment="1">
      <alignment horizontal="center"/>
    </xf>
    <xf numFmtId="8" fontId="11" fillId="4" borderId="10" xfId="0" applyNumberFormat="1" applyFont="1" applyFill="1" applyBorder="1" applyAlignment="1">
      <alignment horizontal="center"/>
    </xf>
    <xf numFmtId="8" fontId="11" fillId="4" borderId="13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left" indent="3"/>
    </xf>
    <xf numFmtId="166" fontId="9" fillId="4" borderId="6" xfId="0" applyNumberFormat="1" applyFont="1" applyFill="1" applyBorder="1" applyAlignment="1">
      <alignment horizontal="center"/>
    </xf>
    <xf numFmtId="166" fontId="9" fillId="4" borderId="7" xfId="0" applyNumberFormat="1" applyFont="1" applyFill="1" applyBorder="1" applyAlignment="1">
      <alignment horizontal="center"/>
    </xf>
    <xf numFmtId="0" fontId="10" fillId="4" borderId="8" xfId="0" applyFont="1" applyFill="1" applyBorder="1" applyAlignment="1">
      <alignment horizontal="left" indent="3"/>
    </xf>
    <xf numFmtId="166" fontId="9" fillId="4" borderId="9" xfId="0" applyNumberFormat="1" applyFont="1" applyFill="1" applyBorder="1" applyAlignment="1">
      <alignment horizontal="center"/>
    </xf>
    <xf numFmtId="166" fontId="9" fillId="4" borderId="10" xfId="0" applyNumberFormat="1" applyFont="1" applyFill="1" applyBorder="1" applyAlignment="1">
      <alignment horizontal="center"/>
    </xf>
    <xf numFmtId="0" fontId="10" fillId="4" borderId="11" xfId="0" applyFont="1" applyFill="1" applyBorder="1" applyAlignment="1">
      <alignment horizontal="left" indent="3"/>
    </xf>
    <xf numFmtId="166" fontId="9" fillId="4" borderId="12" xfId="0" applyNumberFormat="1" applyFont="1" applyFill="1" applyBorder="1" applyAlignment="1">
      <alignment horizontal="center"/>
    </xf>
    <xf numFmtId="166" fontId="9" fillId="4" borderId="13" xfId="0" applyNumberFormat="1" applyFont="1" applyFill="1" applyBorder="1" applyAlignment="1">
      <alignment horizontal="center"/>
    </xf>
    <xf numFmtId="0" fontId="2" fillId="2" borderId="0" xfId="2"/>
    <xf numFmtId="0" fontId="0" fillId="6" borderId="0" xfId="0" applyFill="1"/>
    <xf numFmtId="166" fontId="0" fillId="6" borderId="0" xfId="1" applyNumberFormat="1" applyFont="1" applyFill="1" applyAlignment="1">
      <alignment horizontal="center"/>
    </xf>
    <xf numFmtId="0" fontId="2" fillId="2" borderId="0" xfId="2" applyAlignment="1">
      <alignment horizontal="center"/>
    </xf>
    <xf numFmtId="0" fontId="3" fillId="6" borderId="0" xfId="0" applyFont="1" applyFill="1"/>
    <xf numFmtId="0" fontId="3" fillId="7" borderId="0" xfId="0" applyFont="1" applyFill="1" applyAlignment="1">
      <alignment horizontal="center"/>
    </xf>
    <xf numFmtId="0" fontId="0" fillId="7" borderId="0" xfId="0" applyFill="1"/>
    <xf numFmtId="166" fontId="0" fillId="7" borderId="0" xfId="0" applyNumberFormat="1" applyFill="1" applyAlignment="1">
      <alignment horizontal="center"/>
    </xf>
    <xf numFmtId="166" fontId="0" fillId="6" borderId="0" xfId="0" applyNumberFormat="1" applyFill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10" fillId="4" borderId="8" xfId="0" applyFont="1" applyFill="1" applyBorder="1" applyAlignment="1">
      <alignment horizontal="left" indent="3"/>
    </xf>
    <xf numFmtId="0" fontId="10" fillId="4" borderId="9" xfId="0" applyFont="1" applyFill="1" applyBorder="1" applyAlignment="1">
      <alignment horizontal="left" indent="3"/>
    </xf>
    <xf numFmtId="0" fontId="10" fillId="4" borderId="11" xfId="0" applyFont="1" applyFill="1" applyBorder="1" applyAlignment="1">
      <alignment horizontal="left" indent="3"/>
    </xf>
    <xf numFmtId="0" fontId="10" fillId="4" borderId="12" xfId="0" applyFont="1" applyFill="1" applyBorder="1" applyAlignment="1">
      <alignment horizontal="left" indent="3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F2D5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DD-4640-96A7-B8354753FC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DD-4640-96A7-B8354753FC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Planilha1!$C$35:$C$40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D-4640-96A7-B8354753F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70070</xdr:colOff>
      <xdr:row>0</xdr:row>
      <xdr:rowOff>23139</xdr:rowOff>
    </xdr:from>
    <xdr:to>
      <xdr:col>7</xdr:col>
      <xdr:colOff>183932</xdr:colOff>
      <xdr:row>8</xdr:row>
      <xdr:rowOff>48219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3ADB872-811C-5DFB-986E-170FBF17A5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80" t="32500" r="10588" b="34706"/>
        <a:stretch>
          <a:fillRect/>
        </a:stretch>
      </xdr:blipFill>
      <xdr:spPr>
        <a:xfrm>
          <a:off x="70070" y="23139"/>
          <a:ext cx="5662448" cy="1496528"/>
        </a:xfrm>
        <a:prstGeom prst="rect">
          <a:avLst/>
        </a:prstGeom>
      </xdr:spPr>
    </xdr:pic>
    <xdr:clientData/>
  </xdr:twoCellAnchor>
  <xdr:twoCellAnchor>
    <xdr:from>
      <xdr:col>1</xdr:col>
      <xdr:colOff>512343</xdr:colOff>
      <xdr:row>41</xdr:row>
      <xdr:rowOff>17887</xdr:rowOff>
    </xdr:from>
    <xdr:to>
      <xdr:col>3</xdr:col>
      <xdr:colOff>539337</xdr:colOff>
      <xdr:row>55</xdr:row>
      <xdr:rowOff>9896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9964D0-1973-CA9D-96F5-BF00026CC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8CD2-D024-4766-90D5-F24DC69E08E8}">
  <dimension ref="A10:G41"/>
  <sheetViews>
    <sheetView showGridLines="0" tabSelected="1" zoomScale="140" zoomScaleNormal="140" workbookViewId="0">
      <selection activeCell="C31" sqref="C31"/>
    </sheetView>
  </sheetViews>
  <sheetFormatPr defaultColWidth="0" defaultRowHeight="14.4" x14ac:dyDescent="0.3"/>
  <cols>
    <col min="1" max="1" width="5.6640625" customWidth="1"/>
    <col min="2" max="2" width="29.5546875" bestFit="1" customWidth="1"/>
    <col min="3" max="3" width="17.21875" bestFit="1" customWidth="1"/>
    <col min="4" max="4" width="17.109375" customWidth="1"/>
    <col min="5" max="5" width="5.21875" customWidth="1"/>
    <col min="6" max="6" width="3.21875" customWidth="1"/>
    <col min="7" max="7" width="2.88671875" customWidth="1"/>
    <col min="8" max="8" width="3.6640625" customWidth="1"/>
    <col min="9" max="11" width="8.88671875" hidden="1" customWidth="1"/>
    <col min="12" max="16384" width="8.88671875" hidden="1"/>
  </cols>
  <sheetData>
    <row r="10" spans="2:4" ht="9" customHeight="1" thickBot="1" x14ac:dyDescent="0.35"/>
    <row r="11" spans="2:4" ht="25.2" thickBot="1" x14ac:dyDescent="0.35">
      <c r="B11" s="4" t="s">
        <v>15</v>
      </c>
      <c r="C11" s="5"/>
      <c r="D11" s="6"/>
    </row>
    <row r="12" spans="2:4" ht="19.8" thickBot="1" x14ac:dyDescent="0.5">
      <c r="B12" s="51" t="s">
        <v>14</v>
      </c>
      <c r="C12" s="52"/>
      <c r="D12" s="13">
        <v>3000</v>
      </c>
    </row>
    <row r="13" spans="2:4" ht="19.8" thickBot="1" x14ac:dyDescent="0.5">
      <c r="B13" s="51" t="s">
        <v>13</v>
      </c>
      <c r="C13" s="52"/>
      <c r="D13" s="14">
        <v>6.0000000000000001E-3</v>
      </c>
    </row>
    <row r="14" spans="2:4" ht="19.8" thickBot="1" x14ac:dyDescent="0.5">
      <c r="B14" s="53" t="s">
        <v>33</v>
      </c>
      <c r="C14" s="54"/>
      <c r="D14" s="17">
        <f>D12*30%</f>
        <v>900</v>
      </c>
    </row>
    <row r="15" spans="2:4" ht="9" customHeight="1" thickBot="1" x14ac:dyDescent="0.35"/>
    <row r="16" spans="2:4" ht="24" customHeight="1" x14ac:dyDescent="0.3">
      <c r="B16" s="7" t="s">
        <v>5</v>
      </c>
      <c r="C16" s="8"/>
      <c r="D16" s="9"/>
    </row>
    <row r="17" spans="1:4" ht="20.399999999999999" customHeight="1" thickBot="1" x14ac:dyDescent="0.5">
      <c r="B17" s="18" t="s">
        <v>0</v>
      </c>
      <c r="C17" s="19"/>
      <c r="D17" s="20">
        <v>500</v>
      </c>
    </row>
    <row r="18" spans="1:4" ht="16.2" customHeight="1" thickBot="1" x14ac:dyDescent="0.5">
      <c r="B18" s="21" t="s">
        <v>1</v>
      </c>
      <c r="C18" s="22"/>
      <c r="D18" s="23">
        <v>5</v>
      </c>
    </row>
    <row r="19" spans="1:4" ht="15" customHeight="1" thickBot="1" x14ac:dyDescent="0.5">
      <c r="B19" s="21" t="s">
        <v>2</v>
      </c>
      <c r="C19" s="22"/>
      <c r="D19" s="24">
        <v>1.0789999999999999E-2</v>
      </c>
    </row>
    <row r="20" spans="1:4" ht="19.8" thickBot="1" x14ac:dyDescent="0.5">
      <c r="B20" s="11" t="s">
        <v>3</v>
      </c>
      <c r="C20" s="12"/>
      <c r="D20" s="25">
        <f>FV(taxa_mensal,qtd_anos*12,aporte*-1)</f>
        <v>41888.456999243819</v>
      </c>
    </row>
    <row r="21" spans="1:4" ht="19.8" thickBot="1" x14ac:dyDescent="0.5">
      <c r="B21" s="15" t="s">
        <v>4</v>
      </c>
      <c r="C21" s="16"/>
      <c r="D21" s="26">
        <f>patrimonio*rendimento_carteira</f>
        <v>251.33074199546292</v>
      </c>
    </row>
    <row r="22" spans="1:4" ht="12.6" customHeight="1" thickBot="1" x14ac:dyDescent="0.35"/>
    <row r="23" spans="1:4" ht="27" x14ac:dyDescent="0.3">
      <c r="B23" s="7" t="s">
        <v>11</v>
      </c>
      <c r="C23" s="8"/>
      <c r="D23" s="10" t="s">
        <v>12</v>
      </c>
    </row>
    <row r="24" spans="1:4" ht="19.8" thickBot="1" x14ac:dyDescent="0.5">
      <c r="A24" s="1">
        <v>2</v>
      </c>
      <c r="B24" s="27" t="s">
        <v>6</v>
      </c>
      <c r="C24" s="28">
        <f>FV($D$19,$A24*12,$D$17*-1)</f>
        <v>13613.813648822608</v>
      </c>
      <c r="D24" s="29">
        <f>(C24*rendimento_carteira)</f>
        <v>81.682881892935654</v>
      </c>
    </row>
    <row r="25" spans="1:4" ht="19.8" thickBot="1" x14ac:dyDescent="0.5">
      <c r="A25" s="1">
        <v>5</v>
      </c>
      <c r="B25" s="30" t="s">
        <v>7</v>
      </c>
      <c r="C25" s="31">
        <f>FV($D$19,$A25*12,$D$17*-1)</f>
        <v>41888.456999243819</v>
      </c>
      <c r="D25" s="32">
        <f>(C25*rendimento_carteira)</f>
        <v>251.33074199546292</v>
      </c>
    </row>
    <row r="26" spans="1:4" ht="19.8" thickBot="1" x14ac:dyDescent="0.5">
      <c r="A26" s="1">
        <v>10</v>
      </c>
      <c r="B26" s="30" t="s">
        <v>8</v>
      </c>
      <c r="C26" s="31">
        <f>FV($D$19,$A26*12,$D$17*-1)</f>
        <v>121642.1062650861</v>
      </c>
      <c r="D26" s="32">
        <f>(C26*rendimento_carteira)</f>
        <v>729.85263759051657</v>
      </c>
    </row>
    <row r="27" spans="1:4" ht="19.8" thickBot="1" x14ac:dyDescent="0.5">
      <c r="A27" s="1">
        <v>20</v>
      </c>
      <c r="B27" s="30" t="s">
        <v>9</v>
      </c>
      <c r="C27" s="31">
        <f>FV($D$19,$A27*12,$D$17*-1)</f>
        <v>562599.20004854025</v>
      </c>
      <c r="D27" s="32">
        <f>(C27*rendimento_carteira)</f>
        <v>3375.5952002912418</v>
      </c>
    </row>
    <row r="28" spans="1:4" ht="19.8" thickBot="1" x14ac:dyDescent="0.5">
      <c r="A28" s="1">
        <v>30</v>
      </c>
      <c r="B28" s="33" t="s">
        <v>10</v>
      </c>
      <c r="C28" s="34">
        <f>FV($D$19,$A28*12,$D$17*-1)</f>
        <v>2161084.8275023573</v>
      </c>
      <c r="D28" s="35">
        <f>(C28*rendimento_carteira)</f>
        <v>12966.508965014144</v>
      </c>
    </row>
    <row r="31" spans="1:4" x14ac:dyDescent="0.3">
      <c r="B31" s="36" t="s">
        <v>20</v>
      </c>
      <c r="C31" s="39" t="s">
        <v>16</v>
      </c>
      <c r="D31" s="36"/>
    </row>
    <row r="32" spans="1:4" x14ac:dyDescent="0.3">
      <c r="B32" s="40" t="s">
        <v>19</v>
      </c>
      <c r="C32" s="38">
        <f>aporte</f>
        <v>500</v>
      </c>
      <c r="D32" s="37"/>
    </row>
    <row r="34" spans="2:4" x14ac:dyDescent="0.3">
      <c r="B34" s="41" t="s">
        <v>21</v>
      </c>
      <c r="C34" s="41" t="s">
        <v>22</v>
      </c>
      <c r="D34" s="41" t="s">
        <v>23</v>
      </c>
    </row>
    <row r="35" spans="2:4" x14ac:dyDescent="0.3">
      <c r="B35" s="2" t="s">
        <v>24</v>
      </c>
      <c r="C35" s="3">
        <f>VLOOKUP($C$31&amp;"-"&amp;B35,Planilha2!$A:$D,4,)</f>
        <v>0.3</v>
      </c>
      <c r="D35" s="44">
        <f>C35*$C$32</f>
        <v>150</v>
      </c>
    </row>
    <row r="36" spans="2:4" x14ac:dyDescent="0.3">
      <c r="B36" s="2" t="s">
        <v>25</v>
      </c>
      <c r="C36" s="3">
        <f>VLOOKUP($C$31&amp;"-"&amp;B36,Planilha2!$A:$D,4,)</f>
        <v>0.5</v>
      </c>
      <c r="D36" s="44">
        <f t="shared" ref="D36:D40" si="0">C36*$C$32</f>
        <v>250</v>
      </c>
    </row>
    <row r="37" spans="2:4" x14ac:dyDescent="0.3">
      <c r="B37" s="2" t="s">
        <v>26</v>
      </c>
      <c r="C37" s="3">
        <f>VLOOKUP($C$31&amp;"-"&amp;B37,Planilha2!$A:$D,4,)</f>
        <v>0.1</v>
      </c>
      <c r="D37" s="44">
        <f t="shared" si="0"/>
        <v>50</v>
      </c>
    </row>
    <row r="38" spans="2:4" x14ac:dyDescent="0.3">
      <c r="B38" s="2" t="s">
        <v>27</v>
      </c>
      <c r="C38" s="3">
        <f>VLOOKUP($C$31&amp;"-"&amp;B38,Planilha2!$A:$D,4,)</f>
        <v>0.1</v>
      </c>
      <c r="D38" s="44">
        <f t="shared" si="0"/>
        <v>50</v>
      </c>
    </row>
    <row r="39" spans="2:4" x14ac:dyDescent="0.3">
      <c r="B39" s="2" t="s">
        <v>29</v>
      </c>
      <c r="C39" s="3">
        <f>VLOOKUP($C$31&amp;"-"&amp;B39,Planilha2!$A:$D,4,)</f>
        <v>0</v>
      </c>
      <c r="D39" s="44">
        <f t="shared" si="0"/>
        <v>0</v>
      </c>
    </row>
    <row r="40" spans="2:4" x14ac:dyDescent="0.3">
      <c r="B40" s="2" t="s">
        <v>28</v>
      </c>
      <c r="C40" s="3">
        <f>VLOOKUP($C$31&amp;"-"&amp;B40,Planilha2!$A:$D,4,)</f>
        <v>0</v>
      </c>
      <c r="D40" s="44">
        <f t="shared" si="0"/>
        <v>0</v>
      </c>
    </row>
    <row r="41" spans="2:4" x14ac:dyDescent="0.3">
      <c r="B41" s="42"/>
      <c r="C41" s="42"/>
      <c r="D41" s="43">
        <f>SUM(D35:D40)</f>
        <v>500</v>
      </c>
    </row>
  </sheetData>
  <mergeCells count="11">
    <mergeCell ref="B20:C20"/>
    <mergeCell ref="B21:C21"/>
    <mergeCell ref="B13:C13"/>
    <mergeCell ref="B12:C12"/>
    <mergeCell ref="B14:C14"/>
    <mergeCell ref="B23:C23"/>
    <mergeCell ref="B11:C11"/>
    <mergeCell ref="B16:C16"/>
    <mergeCell ref="B17:C17"/>
    <mergeCell ref="B18:C18"/>
    <mergeCell ref="B19:C19"/>
  </mergeCells>
  <dataValidations count="1">
    <dataValidation type="list" allowBlank="1" showInputMessage="1" showErrorMessage="1" sqref="C31" xr:uid="{6A2CB1E5-4F60-4695-9CE8-10109C7EB01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24D6-F96D-40C1-B2AF-7B6E3EF47DAA}">
  <dimension ref="A2:H20"/>
  <sheetViews>
    <sheetView zoomScale="120" zoomScaleNormal="120" workbookViewId="0">
      <selection activeCell="D13" sqref="D13"/>
    </sheetView>
  </sheetViews>
  <sheetFormatPr defaultRowHeight="14.4" x14ac:dyDescent="0.3"/>
  <cols>
    <col min="1" max="1" width="29.109375" bestFit="1" customWidth="1"/>
    <col min="2" max="2" width="11.33203125" bestFit="1" customWidth="1"/>
    <col min="3" max="3" width="17.77734375" bestFit="1" customWidth="1"/>
    <col min="7" max="7" width="15.5546875" bestFit="1" customWidth="1"/>
  </cols>
  <sheetData>
    <row r="2" spans="1:8" x14ac:dyDescent="0.3">
      <c r="A2" t="s">
        <v>31</v>
      </c>
      <c r="B2" s="2" t="s">
        <v>20</v>
      </c>
      <c r="C2" s="2" t="s">
        <v>21</v>
      </c>
      <c r="D2" s="2" t="s">
        <v>30</v>
      </c>
    </row>
    <row r="3" spans="1:8" x14ac:dyDescent="0.3">
      <c r="A3" t="str">
        <f>B3&amp;"-"&amp;C3</f>
        <v>Conservador-PAPEL</v>
      </c>
      <c r="B3" t="s">
        <v>16</v>
      </c>
      <c r="C3" s="2" t="s">
        <v>24</v>
      </c>
      <c r="D3" s="3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16</v>
      </c>
      <c r="C4" s="2" t="s">
        <v>25</v>
      </c>
      <c r="D4" s="3">
        <v>0.5</v>
      </c>
      <c r="G4" s="36" t="s">
        <v>32</v>
      </c>
      <c r="H4" s="36">
        <f>VLOOKUP(G4,$A:$D,4,)</f>
        <v>0.35</v>
      </c>
    </row>
    <row r="5" spans="1:8" x14ac:dyDescent="0.3">
      <c r="A5" t="str">
        <f t="shared" si="0"/>
        <v>Conservador-HÍBRIDOS</v>
      </c>
      <c r="B5" t="s">
        <v>16</v>
      </c>
      <c r="C5" s="2" t="s">
        <v>26</v>
      </c>
      <c r="D5" s="3">
        <v>0.1</v>
      </c>
    </row>
    <row r="6" spans="1:8" x14ac:dyDescent="0.3">
      <c r="A6" t="str">
        <f t="shared" si="0"/>
        <v>Conservador-FOFs</v>
      </c>
      <c r="B6" t="s">
        <v>16</v>
      </c>
      <c r="C6" s="2" t="s">
        <v>27</v>
      </c>
      <c r="D6" s="3">
        <v>0.1</v>
      </c>
    </row>
    <row r="7" spans="1:8" x14ac:dyDescent="0.3">
      <c r="A7" t="str">
        <f t="shared" si="0"/>
        <v>Conservador-DESENVOLVIMENTO</v>
      </c>
      <c r="B7" t="s">
        <v>16</v>
      </c>
      <c r="C7" s="2" t="s">
        <v>29</v>
      </c>
      <c r="D7" s="3">
        <v>0</v>
      </c>
    </row>
    <row r="8" spans="1:8" ht="15" thickBot="1" x14ac:dyDescent="0.35">
      <c r="A8" s="47" t="str">
        <f t="shared" si="0"/>
        <v>Conservador-HOTELARIAS</v>
      </c>
      <c r="B8" s="47" t="s">
        <v>16</v>
      </c>
      <c r="C8" s="45" t="s">
        <v>28</v>
      </c>
      <c r="D8" s="46">
        <v>0</v>
      </c>
    </row>
    <row r="9" spans="1:8" x14ac:dyDescent="0.3">
      <c r="A9" s="48" t="str">
        <f t="shared" si="0"/>
        <v>Moderado-PAPEL</v>
      </c>
      <c r="B9" s="48" t="s">
        <v>17</v>
      </c>
      <c r="C9" s="49" t="s">
        <v>24</v>
      </c>
      <c r="D9" s="50">
        <v>0.32</v>
      </c>
    </row>
    <row r="10" spans="1:8" x14ac:dyDescent="0.3">
      <c r="A10" t="str">
        <f t="shared" si="0"/>
        <v>Moderado-TIJOLO</v>
      </c>
      <c r="B10" t="s">
        <v>17</v>
      </c>
      <c r="C10" s="2" t="s">
        <v>25</v>
      </c>
      <c r="D10" s="3">
        <v>0.35</v>
      </c>
    </row>
    <row r="11" spans="1:8" x14ac:dyDescent="0.3">
      <c r="A11" t="str">
        <f t="shared" si="0"/>
        <v>Moderado-HÍBRIDOS</v>
      </c>
      <c r="B11" t="s">
        <v>17</v>
      </c>
      <c r="C11" s="2" t="s">
        <v>26</v>
      </c>
      <c r="D11" s="3">
        <v>0.08</v>
      </c>
    </row>
    <row r="12" spans="1:8" x14ac:dyDescent="0.3">
      <c r="A12" t="str">
        <f t="shared" si="0"/>
        <v>Moderado-FOFs</v>
      </c>
      <c r="B12" t="s">
        <v>17</v>
      </c>
      <c r="C12" s="2" t="s">
        <v>27</v>
      </c>
      <c r="D12" s="3">
        <v>0.05</v>
      </c>
    </row>
    <row r="13" spans="1:8" x14ac:dyDescent="0.3">
      <c r="A13" t="str">
        <f t="shared" si="0"/>
        <v>Moderado-DESENVOLVIMENTO</v>
      </c>
      <c r="B13" t="s">
        <v>17</v>
      </c>
      <c r="C13" s="2" t="s">
        <v>29</v>
      </c>
      <c r="D13" s="3">
        <v>0.1</v>
      </c>
    </row>
    <row r="14" spans="1:8" ht="15" thickBot="1" x14ac:dyDescent="0.35">
      <c r="A14" s="47" t="str">
        <f t="shared" si="0"/>
        <v>Moderado-HOTELARIAS</v>
      </c>
      <c r="B14" s="47" t="s">
        <v>17</v>
      </c>
      <c r="C14" s="45" t="s">
        <v>28</v>
      </c>
      <c r="D14" s="46">
        <v>0.1</v>
      </c>
    </row>
    <row r="15" spans="1:8" x14ac:dyDescent="0.3">
      <c r="A15" t="str">
        <f t="shared" si="0"/>
        <v>Agressivo-PAPEL</v>
      </c>
      <c r="B15" t="s">
        <v>18</v>
      </c>
      <c r="C15" s="2" t="s">
        <v>24</v>
      </c>
      <c r="D15" s="3">
        <v>0.5</v>
      </c>
    </row>
    <row r="16" spans="1:8" x14ac:dyDescent="0.3">
      <c r="A16" t="str">
        <f t="shared" si="0"/>
        <v>Agressivo-TIJOLO</v>
      </c>
      <c r="B16" t="s">
        <v>18</v>
      </c>
      <c r="C16" s="2" t="s">
        <v>25</v>
      </c>
      <c r="D16" s="3">
        <v>0.1</v>
      </c>
    </row>
    <row r="17" spans="1:4" x14ac:dyDescent="0.3">
      <c r="A17" t="str">
        <f t="shared" si="0"/>
        <v>Agressivo-HÍBRIDOS</v>
      </c>
      <c r="B17" t="s">
        <v>18</v>
      </c>
      <c r="C17" s="2" t="s">
        <v>26</v>
      </c>
      <c r="D17" s="3">
        <v>0.05</v>
      </c>
    </row>
    <row r="18" spans="1:4" x14ac:dyDescent="0.3">
      <c r="A18" t="str">
        <f t="shared" si="0"/>
        <v>Agressivo-FOFs</v>
      </c>
      <c r="B18" t="s">
        <v>18</v>
      </c>
      <c r="C18" s="2" t="s">
        <v>27</v>
      </c>
      <c r="D18" s="3">
        <v>0.05</v>
      </c>
    </row>
    <row r="19" spans="1:4" x14ac:dyDescent="0.3">
      <c r="A19" t="str">
        <f t="shared" si="0"/>
        <v>Agressivo-DESENVOLVIMENTO</v>
      </c>
      <c r="B19" t="s">
        <v>18</v>
      </c>
      <c r="C19" s="2" t="s">
        <v>29</v>
      </c>
      <c r="D19" s="3">
        <v>0.2</v>
      </c>
    </row>
    <row r="20" spans="1:4" x14ac:dyDescent="0.3">
      <c r="A20" t="str">
        <f t="shared" si="0"/>
        <v>Agressivo-HOTELARIAS</v>
      </c>
      <c r="B20" t="s">
        <v>18</v>
      </c>
      <c r="C20" s="2" t="s">
        <v>28</v>
      </c>
      <c r="D20" s="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Saccra</dc:creator>
  <cp:lastModifiedBy>Alex Saccra</cp:lastModifiedBy>
  <dcterms:created xsi:type="dcterms:W3CDTF">2025-06-22T14:44:50Z</dcterms:created>
  <dcterms:modified xsi:type="dcterms:W3CDTF">2025-06-22T20:10:00Z</dcterms:modified>
</cp:coreProperties>
</file>