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eit\OneDrive\Documentos\"/>
    </mc:Choice>
  </mc:AlternateContent>
  <xr:revisionPtr revIDLastSave="0" documentId="8_{6C997A1D-2EF0-4066-87EE-C3C521432AEA}" xr6:coauthVersionLast="47" xr6:coauthVersionMax="47" xr10:uidLastSave="{00000000-0000-0000-0000-000000000000}"/>
  <bookViews>
    <workbookView xWindow="-120" yWindow="-120" windowWidth="20730" windowHeight="11040" xr2:uid="{DE9D2846-FDBC-481E-8E87-F6B59600D388}"/>
  </bookViews>
  <sheets>
    <sheet name="Desafio DIO" sheetId="1" r:id="rId1"/>
    <sheet name="Planilh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I6" i="2"/>
  <c r="D13" i="1"/>
  <c r="E16" i="1" s="1"/>
  <c r="D27" i="1" s="1"/>
  <c r="E27" i="1" s="1"/>
  <c r="D30" i="1" l="1"/>
  <c r="F33" i="1" s="1"/>
  <c r="F39" i="1" s="1"/>
  <c r="F34" i="1"/>
  <c r="F35" i="1"/>
  <c r="F36" i="1"/>
  <c r="F37" i="1"/>
  <c r="F38" i="1"/>
  <c r="D25" i="1"/>
  <c r="E25" i="1" s="1"/>
  <c r="E19" i="1"/>
  <c r="E20" i="1" s="1"/>
  <c r="D23" i="1"/>
  <c r="E23" i="1" s="1"/>
  <c r="D24" i="1"/>
  <c r="E24" i="1" s="1"/>
  <c r="D26" i="1"/>
  <c r="E26" i="1" s="1"/>
</calcChain>
</file>

<file path=xl/sharedStrings.xml><?xml version="1.0" encoding="utf-8"?>
<sst xmlns="http://schemas.openxmlformats.org/spreadsheetml/2006/main" count="89" uniqueCount="52">
  <si>
    <t>Quanto investir por mês?</t>
  </si>
  <si>
    <t>Por Quantos Anos?</t>
  </si>
  <si>
    <t>Taxa de Rendimento mensal?</t>
  </si>
  <si>
    <t>Patrimônio acumulado?</t>
  </si>
  <si>
    <t>Dividendos Mensais?</t>
  </si>
  <si>
    <t>Invstimento mensal</t>
  </si>
  <si>
    <t xml:space="preserve">Quanto em 10 anos? </t>
  </si>
  <si>
    <t xml:space="preserve">Quanto em 20 anos </t>
  </si>
  <si>
    <t>Quanto em 30 anos?</t>
  </si>
  <si>
    <t>Cenários</t>
  </si>
  <si>
    <t>Quanto em 2 anos?</t>
  </si>
  <si>
    <t xml:space="preserve">Quanto em 5 anos? </t>
  </si>
  <si>
    <t>Dividendo</t>
  </si>
  <si>
    <t>Configurações</t>
  </si>
  <si>
    <t>Salário</t>
  </si>
  <si>
    <t>Rendimento carteira</t>
  </si>
  <si>
    <t>Sugetão de investimento</t>
  </si>
  <si>
    <t>Perfil</t>
  </si>
  <si>
    <t>Agressivo</t>
  </si>
  <si>
    <t>Moderado</t>
  </si>
  <si>
    <t>VALOR DE INVESTIDO POR MêS</t>
  </si>
  <si>
    <t>TIPO DE FII</t>
  </si>
  <si>
    <t>Percentual Sugerido</t>
  </si>
  <si>
    <t>Valores</t>
  </si>
  <si>
    <t>PAPEL</t>
  </si>
  <si>
    <t>TIJOLO</t>
  </si>
  <si>
    <t>HÍBRIDOS</t>
  </si>
  <si>
    <t>FOFs</t>
  </si>
  <si>
    <t>DESENVOLVIMENTO</t>
  </si>
  <si>
    <t>HOTELARIAS</t>
  </si>
  <si>
    <t>Conservador</t>
  </si>
  <si>
    <t>Moderado.PAPEL</t>
  </si>
  <si>
    <t>Moderado.TIJOLO</t>
  </si>
  <si>
    <t>Moderado.HÍBRIDOS</t>
  </si>
  <si>
    <t>Moderado.FOFs</t>
  </si>
  <si>
    <t>Moderado.DESENVOLVIMENTO</t>
  </si>
  <si>
    <t>Moderado.HOTELARIAS</t>
  </si>
  <si>
    <t>Agressivo.PAPEL</t>
  </si>
  <si>
    <t>Agressivo.TIJOLO</t>
  </si>
  <si>
    <t>Agressivo.HÍBRIDOS</t>
  </si>
  <si>
    <t>Agressivo.FOFs</t>
  </si>
  <si>
    <t>Agressivo.DESENVOLVIMENTO</t>
  </si>
  <si>
    <t>Agressivo.HOTELARIAS</t>
  </si>
  <si>
    <t>Conservador.PAPEL</t>
  </si>
  <si>
    <t>Conservador.TIJOLO</t>
  </si>
  <si>
    <t>Conservador.HÍBRIDOS</t>
  </si>
  <si>
    <t>Conservador.FOFs</t>
  </si>
  <si>
    <t>Conservador.DESENVOLVIMENTO</t>
  </si>
  <si>
    <t>Conservador.HOTELARIAS</t>
  </si>
  <si>
    <t>Tipo de FII</t>
  </si>
  <si>
    <t>%</t>
  </si>
  <si>
    <t>CHAVE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</si>
</sst>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R$&quot;\ #,##0.00;\-&quot;R$&quot;\ #,##0.00"/>
    <numFmt numFmtId="8" formatCode="&quot;R$&quot;\ #,##0.00;[Red]\-&quot;R$&quot;\ #,##0.00"/>
    <numFmt numFmtId="44" formatCode="_-&quot;R$&quot;\ * #,##0.00_-;\-&quot;R$&quot;\ * #,##0.00_-;_-&quot;R$&quot;\ 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D3E4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medium">
        <color auto="1"/>
      </bottom>
      <diagonal/>
    </border>
    <border>
      <left/>
      <right/>
      <top style="thin">
        <color theme="0" tint="-0.24994659260841701"/>
      </top>
      <bottom style="medium">
        <color auto="1"/>
      </bottom>
      <diagonal/>
    </border>
    <border>
      <left/>
      <right style="medium">
        <color auto="1"/>
      </right>
      <top style="thin">
        <color theme="0" tint="-0.24994659260841701"/>
      </top>
      <bottom style="medium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6" borderId="0" applyNumberFormat="0" applyBorder="0" applyAlignment="0" applyProtection="0"/>
  </cellStyleXfs>
  <cellXfs count="64">
    <xf numFmtId="0" fontId="0" fillId="0" borderId="0" xfId="0"/>
    <xf numFmtId="0" fontId="2" fillId="0" borderId="0" xfId="0" applyFont="1"/>
    <xf numFmtId="4" fontId="0" fillId="0" borderId="0" xfId="0" applyNumberFormat="1"/>
    <xf numFmtId="7" fontId="5" fillId="0" borderId="2" xfId="1" applyNumberFormat="1" applyFont="1" applyFill="1" applyBorder="1" applyAlignment="1"/>
    <xf numFmtId="7" fontId="5" fillId="0" borderId="4" xfId="1" applyNumberFormat="1" applyFont="1" applyFill="1" applyBorder="1" applyAlignment="1"/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7" fontId="5" fillId="4" borderId="2" xfId="1" applyNumberFormat="1" applyFont="1" applyFill="1" applyBorder="1" applyAlignment="1">
      <alignment horizontal="center"/>
    </xf>
    <xf numFmtId="7" fontId="5" fillId="4" borderId="5" xfId="1" applyNumberFormat="1" applyFont="1" applyFill="1" applyBorder="1" applyAlignment="1">
      <alignment horizontal="center"/>
    </xf>
    <xf numFmtId="7" fontId="5" fillId="4" borderId="16" xfId="1" applyNumberFormat="1" applyFont="1" applyFill="1" applyBorder="1" applyAlignment="1">
      <alignment horizontal="center"/>
    </xf>
    <xf numFmtId="7" fontId="5" fillId="4" borderId="15" xfId="1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6" fillId="3" borderId="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7" fontId="5" fillId="0" borderId="18" xfId="1" applyNumberFormat="1" applyFont="1" applyFill="1" applyBorder="1" applyAlignment="1">
      <alignment horizontal="center"/>
    </xf>
    <xf numFmtId="7" fontId="5" fillId="0" borderId="9" xfId="1" applyNumberFormat="1" applyFont="1" applyFill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0" fontId="5" fillId="0" borderId="18" xfId="0" applyNumberFormat="1" applyFont="1" applyBorder="1" applyAlignment="1">
      <alignment horizontal="center"/>
    </xf>
    <xf numFmtId="10" fontId="5" fillId="0" borderId="9" xfId="0" applyNumberFormat="1" applyFont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8" fontId="5" fillId="2" borderId="18" xfId="0" applyNumberFormat="1" applyFont="1" applyFill="1" applyBorder="1" applyAlignment="1">
      <alignment horizontal="center"/>
    </xf>
    <xf numFmtId="8" fontId="5" fillId="2" borderId="9" xfId="0" applyNumberFormat="1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8" fontId="5" fillId="2" borderId="19" xfId="0" applyNumberFormat="1" applyFont="1" applyFill="1" applyBorder="1" applyAlignment="1">
      <alignment horizontal="center"/>
    </xf>
    <xf numFmtId="8" fontId="5" fillId="2" borderId="11" xfId="0" applyNumberFormat="1" applyFont="1" applyFill="1" applyBorder="1" applyAlignment="1">
      <alignment horizont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7" fontId="0" fillId="0" borderId="23" xfId="1" applyNumberFormat="1" applyFont="1" applyFill="1" applyBorder="1" applyAlignment="1">
      <alignment horizontal="center" vertical="center"/>
    </xf>
    <xf numFmtId="7" fontId="0" fillId="0" borderId="24" xfId="1" applyNumberFormat="1" applyFont="1" applyFill="1" applyBorder="1" applyAlignment="1">
      <alignment horizontal="center" vertical="center"/>
    </xf>
    <xf numFmtId="7" fontId="0" fillId="0" borderId="25" xfId="1" applyNumberFormat="1" applyFont="1" applyFill="1" applyBorder="1" applyAlignment="1">
      <alignment horizontal="center" vertical="center"/>
    </xf>
    <xf numFmtId="9" fontId="0" fillId="0" borderId="23" xfId="2" applyFont="1" applyFill="1" applyBorder="1" applyAlignment="1">
      <alignment horizontal="center" vertical="center"/>
    </xf>
    <xf numFmtId="9" fontId="0" fillId="0" borderId="24" xfId="2" applyFont="1" applyFill="1" applyBorder="1" applyAlignment="1">
      <alignment horizontal="center" vertical="center"/>
    </xf>
    <xf numFmtId="9" fontId="0" fillId="0" borderId="25" xfId="2" applyFont="1" applyFill="1" applyBorder="1" applyAlignment="1">
      <alignment horizontal="center" vertical="center"/>
    </xf>
    <xf numFmtId="7" fontId="0" fillId="0" borderId="26" xfId="0" applyNumberFormat="1" applyBorder="1" applyAlignment="1">
      <alignment horizontal="center" vertical="center"/>
    </xf>
    <xf numFmtId="7" fontId="0" fillId="0" borderId="27" xfId="0" applyNumberFormat="1" applyBorder="1" applyAlignment="1">
      <alignment horizontal="center" vertical="center"/>
    </xf>
    <xf numFmtId="7" fontId="0" fillId="0" borderId="28" xfId="0" applyNumberFormat="1" applyBorder="1" applyAlignment="1">
      <alignment horizontal="center" vertical="center"/>
    </xf>
    <xf numFmtId="0" fontId="8" fillId="6" borderId="0" xfId="3"/>
    <xf numFmtId="0" fontId="8" fillId="6" borderId="0" xfId="3" applyAlignment="1">
      <alignment horizontal="center" vertical="center"/>
    </xf>
    <xf numFmtId="7" fontId="0" fillId="0" borderId="0" xfId="0" applyNumberFormat="1" applyAlignment="1">
      <alignment horizontal="center" vertical="center"/>
    </xf>
    <xf numFmtId="0" fontId="9" fillId="7" borderId="0" xfId="0" applyFont="1" applyFill="1"/>
    <xf numFmtId="0" fontId="0" fillId="7" borderId="0" xfId="0" applyFill="1"/>
    <xf numFmtId="7" fontId="0" fillId="7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/>
    <xf numFmtId="7" fontId="9" fillId="8" borderId="0" xfId="0" applyNumberFormat="1" applyFont="1" applyFill="1"/>
    <xf numFmtId="9" fontId="0" fillId="0" borderId="0" xfId="2" applyFont="1" applyAlignment="1">
      <alignment horizontal="center" vertical="center"/>
    </xf>
    <xf numFmtId="9" fontId="0" fillId="9" borderId="0" xfId="2" applyFont="1" applyFill="1"/>
  </cellXfs>
  <cellStyles count="4">
    <cellStyle name="Moeda" xfId="1" builtinId="4"/>
    <cellStyle name="Neutro" xfId="3" builtinId="28"/>
    <cellStyle name="Normal" xfId="0" builtinId="0"/>
    <cellStyle name="Porcentagem" xfId="2" builtinId="5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66FF99"/>
      <color rgb="FFCCFFCC"/>
      <color rgb="FF0D3E43"/>
      <color rgb="FF1874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EA-4122-A004-01BDB2D86E7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76EA-4122-A004-01BDB2D86E7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EA-4122-A004-01BDB2D86E7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6EA-4122-A004-01BDB2D86E7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EA-4122-A004-01BDB2D86E7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6EA-4122-A004-01BDB2D86E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'Desafio DIO'!$B$33:$B$38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'Desafio DIO'!$D$33:$D$38</c:f>
              <c:numCache>
                <c:formatCode>0%</c:formatCode>
                <c:ptCount val="6"/>
                <c:pt idx="0">
                  <c:v>0.5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A-4122-A004-01BDB2D86E7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05"/>
          <c:y val="0.81539297171186953"/>
          <c:w val="0.89444444444444449"/>
          <c:h val="0.156829250510352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876300</xdr:colOff>
      <xdr:row>0</xdr:row>
      <xdr:rowOff>22171</xdr:rowOff>
    </xdr:from>
    <xdr:to>
      <xdr:col>6</xdr:col>
      <xdr:colOff>381000</xdr:colOff>
      <xdr:row>8</xdr:row>
      <xdr:rowOff>66675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971BE2-5DF5-418B-A08E-3186C880ABA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876300" y="22171"/>
          <a:ext cx="6400800" cy="1568504"/>
        </a:xfrm>
        <a:prstGeom prst="rect">
          <a:avLst/>
        </a:prstGeom>
      </xdr:spPr>
    </xdr:pic>
    <xdr:clientData/>
  </xdr:twoCellAnchor>
  <xdr:twoCellAnchor>
    <xdr:from>
      <xdr:col>1</xdr:col>
      <xdr:colOff>690562</xdr:colOff>
      <xdr:row>39</xdr:row>
      <xdr:rowOff>176212</xdr:rowOff>
    </xdr:from>
    <xdr:to>
      <xdr:col>5</xdr:col>
      <xdr:colOff>214312</xdr:colOff>
      <xdr:row>54</xdr:row>
      <xdr:rowOff>61912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8691148-2728-3664-A384-154E0DDA55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36915-45AA-478F-A5FC-3413CC349840}">
  <dimension ref="A1:J64"/>
  <sheetViews>
    <sheetView showGridLines="0" tabSelected="1" workbookViewId="0">
      <selection activeCell="G11" sqref="G11"/>
    </sheetView>
  </sheetViews>
  <sheetFormatPr defaultColWidth="0" defaultRowHeight="15" zeroHeight="1" x14ac:dyDescent="0.25"/>
  <cols>
    <col min="1" max="1" width="16" customWidth="1"/>
    <col min="2" max="2" width="32.5703125" customWidth="1"/>
    <col min="3" max="3" width="17.85546875" customWidth="1"/>
    <col min="4" max="4" width="18" customWidth="1"/>
    <col min="5" max="5" width="7.28515625" customWidth="1"/>
    <col min="6" max="6" width="11.7109375" customWidth="1"/>
    <col min="7" max="7" width="22.42578125" customWidth="1"/>
    <col min="8" max="8" width="20.28515625" hidden="1" customWidth="1"/>
    <col min="9" max="9" width="7.5703125" hidden="1" customWidth="1"/>
    <col min="11" max="16384" width="9.140625" hidden="1"/>
  </cols>
  <sheetData>
    <row r="1" spans="2:10" x14ac:dyDescent="0.25"/>
    <row r="2" spans="2:10" x14ac:dyDescent="0.25"/>
    <row r="3" spans="2:10" x14ac:dyDescent="0.25"/>
    <row r="4" spans="2:10" x14ac:dyDescent="0.25"/>
    <row r="5" spans="2:10" x14ac:dyDescent="0.25"/>
    <row r="6" spans="2:10" x14ac:dyDescent="0.25"/>
    <row r="7" spans="2:10" x14ac:dyDescent="0.25"/>
    <row r="8" spans="2:10" x14ac:dyDescent="0.25"/>
    <row r="9" spans="2:10" ht="15.75" thickBot="1" x14ac:dyDescent="0.3"/>
    <row r="10" spans="2:10" ht="24" x14ac:dyDescent="0.25">
      <c r="B10" s="40" t="s">
        <v>13</v>
      </c>
      <c r="C10" s="41"/>
      <c r="D10" s="41"/>
      <c r="E10" s="41"/>
      <c r="F10" s="42"/>
    </row>
    <row r="11" spans="2:10" x14ac:dyDescent="0.25">
      <c r="B11" s="18" t="s">
        <v>14</v>
      </c>
      <c r="C11" s="19"/>
      <c r="D11" s="43">
        <v>5000</v>
      </c>
      <c r="E11" s="44"/>
      <c r="F11" s="45"/>
    </row>
    <row r="12" spans="2:10" x14ac:dyDescent="0.25">
      <c r="B12" s="18" t="s">
        <v>15</v>
      </c>
      <c r="C12" s="19"/>
      <c r="D12" s="46">
        <v>0.01</v>
      </c>
      <c r="E12" s="47"/>
      <c r="F12" s="48"/>
    </row>
    <row r="13" spans="2:10" ht="15.75" thickBot="1" x14ac:dyDescent="0.3">
      <c r="B13" s="17" t="s">
        <v>16</v>
      </c>
      <c r="C13" s="20"/>
      <c r="D13" s="49">
        <f>D11*30%</f>
        <v>1500</v>
      </c>
      <c r="E13" s="50"/>
      <c r="F13" s="51"/>
    </row>
    <row r="14" spans="2:10" ht="15.75" thickBot="1" x14ac:dyDescent="0.3"/>
    <row r="15" spans="2:10" ht="35.25" customHeight="1" x14ac:dyDescent="0.25">
      <c r="B15" s="21" t="s">
        <v>5</v>
      </c>
      <c r="C15" s="22"/>
      <c r="D15" s="22"/>
      <c r="E15" s="22"/>
      <c r="F15" s="23"/>
      <c r="J15" s="2"/>
    </row>
    <row r="16" spans="2:10" x14ac:dyDescent="0.25">
      <c r="B16" s="24" t="s">
        <v>0</v>
      </c>
      <c r="C16" s="25"/>
      <c r="D16" s="25"/>
      <c r="E16" s="26">
        <f>D13</f>
        <v>1500</v>
      </c>
      <c r="F16" s="27"/>
    </row>
    <row r="17" spans="1:6" x14ac:dyDescent="0.25">
      <c r="B17" s="24" t="s">
        <v>1</v>
      </c>
      <c r="C17" s="25"/>
      <c r="D17" s="25"/>
      <c r="E17" s="28">
        <v>5</v>
      </c>
      <c r="F17" s="29"/>
    </row>
    <row r="18" spans="1:6" x14ac:dyDescent="0.25">
      <c r="B18" s="24" t="s">
        <v>2</v>
      </c>
      <c r="C18" s="25"/>
      <c r="D18" s="25"/>
      <c r="E18" s="30">
        <v>1.0800000000000001E-2</v>
      </c>
      <c r="F18" s="31"/>
    </row>
    <row r="19" spans="1:6" x14ac:dyDescent="0.25">
      <c r="B19" s="32" t="s">
        <v>3</v>
      </c>
      <c r="C19" s="33"/>
      <c r="D19" s="33"/>
      <c r="E19" s="34">
        <f>FV(E18,E17*12,E16*-1)</f>
        <v>125706.02903888765</v>
      </c>
      <c r="F19" s="35"/>
    </row>
    <row r="20" spans="1:6" ht="15.75" thickBot="1" x14ac:dyDescent="0.3">
      <c r="B20" s="36" t="s">
        <v>4</v>
      </c>
      <c r="C20" s="37"/>
      <c r="D20" s="37"/>
      <c r="E20" s="38">
        <f>E19*E18</f>
        <v>1357.6251136199867</v>
      </c>
      <c r="F20" s="39"/>
    </row>
    <row r="21" spans="1:6" ht="15.75" thickBot="1" x14ac:dyDescent="0.3"/>
    <row r="22" spans="1:6" ht="30.75" customHeight="1" x14ac:dyDescent="0.25">
      <c r="B22" s="5" t="s">
        <v>9</v>
      </c>
      <c r="C22" s="6"/>
      <c r="D22" s="6"/>
      <c r="E22" s="7" t="s">
        <v>12</v>
      </c>
      <c r="F22" s="8"/>
    </row>
    <row r="23" spans="1:6" x14ac:dyDescent="0.25">
      <c r="A23" s="1">
        <v>2</v>
      </c>
      <c r="B23" s="9" t="s">
        <v>10</v>
      </c>
      <c r="C23" s="10"/>
      <c r="D23" s="3">
        <f>FV($E$18,A23*12,$E$16*-1)</f>
        <v>40846.295490872384</v>
      </c>
      <c r="E23" s="13">
        <f>D23*$D$12</f>
        <v>408.46295490872387</v>
      </c>
      <c r="F23" s="14"/>
    </row>
    <row r="24" spans="1:6" x14ac:dyDescent="0.25">
      <c r="A24" s="1">
        <v>5</v>
      </c>
      <c r="B24" s="9" t="s">
        <v>11</v>
      </c>
      <c r="C24" s="10"/>
      <c r="D24" s="3">
        <f>FV($E$18,A24*12,$E$16*-1)</f>
        <v>125706.02903888765</v>
      </c>
      <c r="E24" s="13">
        <f>D24*$D$12</f>
        <v>1257.0602903888764</v>
      </c>
      <c r="F24" s="14"/>
    </row>
    <row r="25" spans="1:6" x14ac:dyDescent="0.25">
      <c r="A25" s="1">
        <v>10</v>
      </c>
      <c r="B25" s="9" t="s">
        <v>6</v>
      </c>
      <c r="C25" s="10"/>
      <c r="D25" s="3">
        <f>FV($E$18,A25*12,$E$16*-1)</f>
        <v>365186.49938220013</v>
      </c>
      <c r="E25" s="13">
        <f>D25*$D$12</f>
        <v>3651.8649938220015</v>
      </c>
      <c r="F25" s="14"/>
    </row>
    <row r="26" spans="1:6" x14ac:dyDescent="0.25">
      <c r="A26" s="1">
        <v>20</v>
      </c>
      <c r="B26" s="9" t="s">
        <v>7</v>
      </c>
      <c r="C26" s="10"/>
      <c r="D26" s="3">
        <f>FV($E$18,A26*12,$E$16*-1)</f>
        <v>1690573.4899477849</v>
      </c>
      <c r="E26" s="13">
        <f>D26*$D$12</f>
        <v>16905.734899477851</v>
      </c>
      <c r="F26" s="14"/>
    </row>
    <row r="27" spans="1:6" ht="15.75" thickBot="1" x14ac:dyDescent="0.3">
      <c r="A27" s="1">
        <v>30</v>
      </c>
      <c r="B27" s="11" t="s">
        <v>8</v>
      </c>
      <c r="C27" s="12"/>
      <c r="D27" s="4">
        <f>FV($E$18,A27*12,$E$16*-1)</f>
        <v>6500857.2154751271</v>
      </c>
      <c r="E27" s="15">
        <f>D27*$D$12</f>
        <v>65008.572154751273</v>
      </c>
      <c r="F27" s="16"/>
    </row>
    <row r="28" spans="1:6" x14ac:dyDescent="0.25"/>
    <row r="29" spans="1:6" x14ac:dyDescent="0.25">
      <c r="B29" s="52" t="s">
        <v>17</v>
      </c>
      <c r="C29" s="52"/>
      <c r="D29" s="53" t="s">
        <v>18</v>
      </c>
      <c r="E29" s="52"/>
      <c r="F29" s="52"/>
    </row>
    <row r="30" spans="1:6" x14ac:dyDescent="0.25">
      <c r="B30" s="55" t="s">
        <v>20</v>
      </c>
      <c r="C30" s="56"/>
      <c r="D30" s="57">
        <f>E16</f>
        <v>1500</v>
      </c>
      <c r="E30" s="56"/>
      <c r="F30" s="56"/>
    </row>
    <row r="31" spans="1:6" x14ac:dyDescent="0.25"/>
    <row r="32" spans="1:6" x14ac:dyDescent="0.25">
      <c r="B32" s="59" t="s">
        <v>21</v>
      </c>
      <c r="C32" s="60"/>
      <c r="D32" s="59" t="s">
        <v>22</v>
      </c>
      <c r="E32" s="59"/>
      <c r="F32" s="59" t="s">
        <v>23</v>
      </c>
    </row>
    <row r="33" spans="2:6" x14ac:dyDescent="0.25">
      <c r="B33" s="58" t="s">
        <v>24</v>
      </c>
      <c r="D33" s="62">
        <f>VLOOKUP($D$29&amp;"."&amp;B33,Planilha1!$B:$E,4,FALSE)</f>
        <v>0.5</v>
      </c>
      <c r="E33" s="58"/>
      <c r="F33" s="54">
        <f>D33*$D$30</f>
        <v>750</v>
      </c>
    </row>
    <row r="34" spans="2:6" x14ac:dyDescent="0.25">
      <c r="B34" s="58" t="s">
        <v>25</v>
      </c>
      <c r="D34" s="62">
        <f>VLOOKUP($D$29&amp;"."&amp;B34,Planilha1!$B:$E,4,FALSE)</f>
        <v>0.1</v>
      </c>
      <c r="E34" s="58"/>
      <c r="F34" s="54">
        <f t="shared" ref="F34:F38" si="0">D34*$D$30</f>
        <v>150</v>
      </c>
    </row>
    <row r="35" spans="2:6" x14ac:dyDescent="0.25">
      <c r="B35" s="58" t="s">
        <v>26</v>
      </c>
      <c r="D35" s="62">
        <f>VLOOKUP($D$29&amp;"."&amp;B35,Planilha1!$B:$E,4,FALSE)</f>
        <v>0.05</v>
      </c>
      <c r="E35" s="58"/>
      <c r="F35" s="54">
        <f t="shared" si="0"/>
        <v>75</v>
      </c>
    </row>
    <row r="36" spans="2:6" x14ac:dyDescent="0.25">
      <c r="B36" s="58" t="s">
        <v>27</v>
      </c>
      <c r="D36" s="62">
        <f>VLOOKUP($D$29&amp;"."&amp;B36,Planilha1!$B:$E,4,FALSE)</f>
        <v>0.05</v>
      </c>
      <c r="E36" s="58"/>
      <c r="F36" s="54">
        <f t="shared" si="0"/>
        <v>75</v>
      </c>
    </row>
    <row r="37" spans="2:6" x14ac:dyDescent="0.25">
      <c r="B37" s="58" t="s">
        <v>28</v>
      </c>
      <c r="D37" s="62">
        <f>VLOOKUP($D$29&amp;"."&amp;B37,Planilha1!$B:$E,4,FALSE)</f>
        <v>0.2</v>
      </c>
      <c r="E37" s="58"/>
      <c r="F37" s="54">
        <f t="shared" si="0"/>
        <v>300</v>
      </c>
    </row>
    <row r="38" spans="2:6" x14ac:dyDescent="0.25">
      <c r="B38" s="58" t="s">
        <v>29</v>
      </c>
      <c r="D38" s="62">
        <f>VLOOKUP($D$29&amp;"."&amp;B38,Planilha1!$B:$E,4,FALSE)</f>
        <v>0.1</v>
      </c>
      <c r="E38" s="58"/>
      <c r="F38" s="54">
        <f t="shared" si="0"/>
        <v>150</v>
      </c>
    </row>
    <row r="39" spans="2:6" x14ac:dyDescent="0.25">
      <c r="B39" s="59"/>
      <c r="C39" s="60"/>
      <c r="D39" s="60"/>
      <c r="E39" s="60"/>
      <c r="F39" s="61">
        <f>SUM(F33:F38)</f>
        <v>1500</v>
      </c>
    </row>
    <row r="40" spans="2:6" x14ac:dyDescent="0.25"/>
    <row r="41" spans="2:6" x14ac:dyDescent="0.25"/>
    <row r="42" spans="2:6" x14ac:dyDescent="0.25"/>
    <row r="43" spans="2:6" x14ac:dyDescent="0.25"/>
    <row r="44" spans="2:6" x14ac:dyDescent="0.25"/>
    <row r="45" spans="2:6" x14ac:dyDescent="0.25"/>
    <row r="46" spans="2:6" x14ac:dyDescent="0.25"/>
    <row r="47" spans="2:6" x14ac:dyDescent="0.25"/>
    <row r="48" spans="2:6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hidden="1" x14ac:dyDescent="0.25"/>
    <row r="57" customFormat="1" hidden="1" x14ac:dyDescent="0.25"/>
    <row r="58" customFormat="1" hidden="1" x14ac:dyDescent="0.25"/>
    <row r="59" customFormat="1" hidden="1" x14ac:dyDescent="0.25"/>
    <row r="60" customFormat="1" hidden="1" x14ac:dyDescent="0.25"/>
    <row r="61" customFormat="1" hidden="1" x14ac:dyDescent="0.25"/>
    <row r="62" customFormat="1" hidden="1" x14ac:dyDescent="0.25"/>
    <row r="63" customFormat="1" hidden="1" x14ac:dyDescent="0.25"/>
    <row r="64" customFormat="1" hidden="1" x14ac:dyDescent="0.25"/>
  </sheetData>
  <mergeCells count="30">
    <mergeCell ref="D11:F11"/>
    <mergeCell ref="D12:F12"/>
    <mergeCell ref="D13:F13"/>
    <mergeCell ref="B10:F10"/>
    <mergeCell ref="E18:F18"/>
    <mergeCell ref="E19:F19"/>
    <mergeCell ref="E20:F20"/>
    <mergeCell ref="B15:F15"/>
    <mergeCell ref="B16:D16"/>
    <mergeCell ref="B17:D17"/>
    <mergeCell ref="B18:D18"/>
    <mergeCell ref="B19:D19"/>
    <mergeCell ref="B20:D20"/>
    <mergeCell ref="B22:D22"/>
    <mergeCell ref="E22:F22"/>
    <mergeCell ref="B26:C26"/>
    <mergeCell ref="B27:C27"/>
    <mergeCell ref="B23:C23"/>
    <mergeCell ref="B24:C24"/>
    <mergeCell ref="B25:C25"/>
    <mergeCell ref="E23:F23"/>
    <mergeCell ref="E24:F24"/>
    <mergeCell ref="E25:F25"/>
    <mergeCell ref="E26:F26"/>
    <mergeCell ref="E27:F27"/>
    <mergeCell ref="B13:C13"/>
    <mergeCell ref="B12:C12"/>
    <mergeCell ref="B11:C11"/>
    <mergeCell ref="E16:F16"/>
    <mergeCell ref="E17:F17"/>
  </mergeCells>
  <dataValidations count="1">
    <dataValidation type="list" allowBlank="1" showInputMessage="1" showErrorMessage="1" sqref="D29" xr:uid="{5002DA6F-E205-44E1-99C9-5C60E6FCD546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AB8C-ED52-4B97-A426-A06F371F0F7C}">
  <dimension ref="B3:I21"/>
  <sheetViews>
    <sheetView topLeftCell="A2" workbookViewId="0">
      <selection activeCell="E10" sqref="E10:E15"/>
    </sheetView>
  </sheetViews>
  <sheetFormatPr defaultRowHeight="15" x14ac:dyDescent="0.25"/>
  <cols>
    <col min="2" max="2" width="28.42578125" bestFit="1" customWidth="1"/>
    <col min="3" max="3" width="12.140625" bestFit="1" customWidth="1"/>
    <col min="4" max="4" width="18.5703125" bestFit="1" customWidth="1"/>
    <col min="8" max="8" width="15.7109375" bestFit="1" customWidth="1"/>
  </cols>
  <sheetData>
    <row r="3" spans="2:9" x14ac:dyDescent="0.25">
      <c r="B3" t="s">
        <v>51</v>
      </c>
      <c r="C3" t="s">
        <v>17</v>
      </c>
      <c r="D3" t="s">
        <v>49</v>
      </c>
      <c r="E3" t="s">
        <v>50</v>
      </c>
    </row>
    <row r="4" spans="2:9" x14ac:dyDescent="0.25">
      <c r="B4" t="s">
        <v>43</v>
      </c>
      <c r="C4" t="s">
        <v>30</v>
      </c>
      <c r="D4" s="58" t="s">
        <v>24</v>
      </c>
      <c r="E4" s="62">
        <v>0.3</v>
      </c>
    </row>
    <row r="5" spans="2:9" x14ac:dyDescent="0.25">
      <c r="B5" t="s">
        <v>44</v>
      </c>
      <c r="C5" t="s">
        <v>30</v>
      </c>
      <c r="D5" s="58" t="s">
        <v>25</v>
      </c>
      <c r="E5" s="62">
        <v>0.5</v>
      </c>
      <c r="I5" t="s">
        <v>50</v>
      </c>
    </row>
    <row r="6" spans="2:9" x14ac:dyDescent="0.25">
      <c r="B6" t="s">
        <v>45</v>
      </c>
      <c r="C6" t="s">
        <v>30</v>
      </c>
      <c r="D6" s="58" t="s">
        <v>26</v>
      </c>
      <c r="E6" s="62">
        <v>0.1</v>
      </c>
      <c r="H6" t="s">
        <v>38</v>
      </c>
      <c r="I6" s="63">
        <f>VLOOKUP(H6,$B:$E,4,FALSE)</f>
        <v>0.1</v>
      </c>
    </row>
    <row r="7" spans="2:9" x14ac:dyDescent="0.25">
      <c r="B7" t="s">
        <v>46</v>
      </c>
      <c r="C7" t="s">
        <v>30</v>
      </c>
      <c r="D7" s="58" t="s">
        <v>27</v>
      </c>
      <c r="E7" s="62">
        <v>0.1</v>
      </c>
    </row>
    <row r="8" spans="2:9" x14ac:dyDescent="0.25">
      <c r="B8" t="s">
        <v>47</v>
      </c>
      <c r="C8" t="s">
        <v>30</v>
      </c>
      <c r="D8" s="58" t="s">
        <v>28</v>
      </c>
      <c r="E8" s="62">
        <v>0</v>
      </c>
    </row>
    <row r="9" spans="2:9" x14ac:dyDescent="0.25">
      <c r="B9" t="s">
        <v>48</v>
      </c>
      <c r="C9" t="s">
        <v>30</v>
      </c>
      <c r="D9" s="58" t="s">
        <v>29</v>
      </c>
      <c r="E9" s="62">
        <v>0</v>
      </c>
    </row>
    <row r="10" spans="2:9" x14ac:dyDescent="0.25">
      <c r="B10" t="s">
        <v>31</v>
      </c>
      <c r="C10" t="s">
        <v>19</v>
      </c>
      <c r="D10" s="58" t="s">
        <v>24</v>
      </c>
      <c r="E10" s="62">
        <v>0.32</v>
      </c>
    </row>
    <row r="11" spans="2:9" x14ac:dyDescent="0.25">
      <c r="B11" t="s">
        <v>32</v>
      </c>
      <c r="C11" t="s">
        <v>19</v>
      </c>
      <c r="D11" s="58" t="s">
        <v>25</v>
      </c>
      <c r="E11" s="62">
        <v>0.35</v>
      </c>
    </row>
    <row r="12" spans="2:9" x14ac:dyDescent="0.25">
      <c r="B12" t="s">
        <v>33</v>
      </c>
      <c r="C12" t="s">
        <v>19</v>
      </c>
      <c r="D12" s="58" t="s">
        <v>26</v>
      </c>
      <c r="E12" s="62">
        <v>0.08</v>
      </c>
    </row>
    <row r="13" spans="2:9" x14ac:dyDescent="0.25">
      <c r="B13" t="s">
        <v>34</v>
      </c>
      <c r="C13" t="s">
        <v>19</v>
      </c>
      <c r="D13" s="58" t="s">
        <v>27</v>
      </c>
      <c r="E13" s="62">
        <v>0.05</v>
      </c>
    </row>
    <row r="14" spans="2:9" x14ac:dyDescent="0.25">
      <c r="B14" t="s">
        <v>35</v>
      </c>
      <c r="C14" t="s">
        <v>19</v>
      </c>
      <c r="D14" s="58" t="s">
        <v>28</v>
      </c>
      <c r="E14" s="62">
        <v>0.1</v>
      </c>
    </row>
    <row r="15" spans="2:9" x14ac:dyDescent="0.25">
      <c r="B15" t="s">
        <v>36</v>
      </c>
      <c r="C15" t="s">
        <v>19</v>
      </c>
      <c r="D15" s="58" t="s">
        <v>29</v>
      </c>
      <c r="E15" s="62">
        <v>0.1</v>
      </c>
    </row>
    <row r="16" spans="2:9" x14ac:dyDescent="0.25">
      <c r="B16" t="s">
        <v>37</v>
      </c>
      <c r="C16" t="s">
        <v>18</v>
      </c>
      <c r="D16" s="58" t="s">
        <v>24</v>
      </c>
      <c r="E16" s="62">
        <v>0.5</v>
      </c>
    </row>
    <row r="17" spans="2:5" x14ac:dyDescent="0.25">
      <c r="B17" t="s">
        <v>38</v>
      </c>
      <c r="C17" t="s">
        <v>18</v>
      </c>
      <c r="D17" s="58" t="s">
        <v>25</v>
      </c>
      <c r="E17" s="62">
        <v>0.1</v>
      </c>
    </row>
    <row r="18" spans="2:5" x14ac:dyDescent="0.25">
      <c r="B18" t="s">
        <v>39</v>
      </c>
      <c r="C18" t="s">
        <v>18</v>
      </c>
      <c r="D18" s="58" t="s">
        <v>26</v>
      </c>
      <c r="E18" s="62">
        <v>0.05</v>
      </c>
    </row>
    <row r="19" spans="2:5" x14ac:dyDescent="0.25">
      <c r="B19" t="s">
        <v>40</v>
      </c>
      <c r="C19" t="s">
        <v>18</v>
      </c>
      <c r="D19" s="58" t="s">
        <v>27</v>
      </c>
      <c r="E19" s="62">
        <v>0.05</v>
      </c>
    </row>
    <row r="20" spans="2:5" x14ac:dyDescent="0.25">
      <c r="B20" t="s">
        <v>41</v>
      </c>
      <c r="C20" t="s">
        <v>18</v>
      </c>
      <c r="D20" s="58" t="s">
        <v>28</v>
      </c>
      <c r="E20" s="62">
        <v>0.2</v>
      </c>
    </row>
    <row r="21" spans="2:5" x14ac:dyDescent="0.25">
      <c r="B21" t="s">
        <v>42</v>
      </c>
      <c r="C21" t="s">
        <v>18</v>
      </c>
      <c r="D21" s="58" t="s">
        <v>29</v>
      </c>
      <c r="E21" s="6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Desafio DIO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Felipe Nascimento de Freitas</dc:creator>
  <cp:lastModifiedBy>Luiz Felipe Nascimento de Freitas</cp:lastModifiedBy>
  <dcterms:created xsi:type="dcterms:W3CDTF">2025-06-13T21:26:41Z</dcterms:created>
  <dcterms:modified xsi:type="dcterms:W3CDTF">2025-06-16T21:28:17Z</dcterms:modified>
</cp:coreProperties>
</file>