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Career\"/>
    </mc:Choice>
  </mc:AlternateContent>
  <xr:revisionPtr revIDLastSave="0" documentId="13_ncr:1_{ABF78A05-202B-4B4F-90E2-1075B686EEB7}" xr6:coauthVersionLast="45" xr6:coauthVersionMax="45" xr10:uidLastSave="{00000000-0000-0000-0000-000000000000}"/>
  <bookViews>
    <workbookView xWindow="-120" yWindow="-120" windowWidth="29040" windowHeight="15720" xr2:uid="{6EA94A8D-027F-4084-B52A-31D744FDA6E2}"/>
  </bookViews>
  <sheets>
    <sheet name="Data Ba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L4" i="2"/>
  <c r="L3" i="2"/>
  <c r="L2" i="2"/>
  <c r="D19" i="1" l="1"/>
  <c r="E19" i="1" s="1"/>
  <c r="D13" i="1"/>
  <c r="E13" i="1" s="1"/>
  <c r="G13" i="1" s="1"/>
  <c r="E11" i="1"/>
  <c r="G11" i="1" s="1"/>
  <c r="E12" i="1"/>
  <c r="G12" i="1" s="1"/>
  <c r="E15" i="1"/>
  <c r="G15" i="1" s="1"/>
  <c r="D14" i="1"/>
  <c r="F14" i="1" s="1"/>
  <c r="F15" i="1"/>
  <c r="F12" i="1"/>
  <c r="F11" i="1"/>
  <c r="F13" i="1" l="1"/>
  <c r="E14" i="1"/>
  <c r="G14" i="1" s="1"/>
  <c r="G4" i="1"/>
  <c r="G5" i="1"/>
  <c r="E6" i="1"/>
  <c r="G6" i="1" s="1"/>
  <c r="E7" i="1"/>
  <c r="G7" i="1" s="1"/>
  <c r="E8" i="1"/>
  <c r="G8" i="1" s="1"/>
  <c r="E9" i="1"/>
  <c r="G9" i="1" s="1"/>
  <c r="E10" i="1"/>
  <c r="G10" i="1" s="1"/>
  <c r="E2" i="1"/>
  <c r="G2" i="1" s="1"/>
  <c r="E3" i="1"/>
  <c r="G3" i="1" s="1"/>
  <c r="F3" i="1"/>
  <c r="F6" i="1"/>
  <c r="F7" i="1"/>
  <c r="F8" i="1"/>
  <c r="F9" i="1"/>
  <c r="F10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tc={CA0A7152-0F28-4A83-9B3C-1979CD327FBF}</author>
    <author>tc={26458838-E78C-4DFE-AA7C-0A7D14B10B09}</author>
    <author>tc={1CF04966-D38E-4FA4-BFF6-1D6AD6740DCE}</author>
  </authors>
  <commentList>
    <comment ref="B1" authorId="0" shapeId="0" xr:uid="{CA0A7152-0F28-4A83-9B3C-1979CD327FB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Appliances that run constantly (such as security systems and freezers) have been left out intentionally as there is no benefit of tracking them because they are always running. A potential benefit to including them would be to project a more accurate monthly bill for the user, but for prototyping, they were left out.</t>
      </text>
    </comment>
    <comment ref="C1" authorId="1" shapeId="0" xr:uid="{26458838-E78C-4DFE-AA7C-0A7D14B10B09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Electricity rate schedule has been simplified to allow for a timely completion of the project. The actual schedule is different from this simulated one</t>
      </text>
    </comment>
    <comment ref="M1" authorId="2" shapeId="0" xr:uid="{1CF04966-D38E-4FA4-BFF6-1D6AD6740DC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Optimal start and end use has been "hard coded" to allign with average daily use times of each appliance, realistic use times for each appliance, and a minimized cost of use. Values can be determined some other way and would need to be updated here.</t>
      </text>
    </comment>
  </commentList>
</comments>
</file>

<file path=xl/sharedStrings.xml><?xml version="1.0" encoding="utf-8"?>
<sst xmlns="http://schemas.openxmlformats.org/spreadsheetml/2006/main" count="82" uniqueCount="64">
  <si>
    <t>Appliance Name</t>
  </si>
  <si>
    <t>Number of Units</t>
  </si>
  <si>
    <t>Refrigerator</t>
  </si>
  <si>
    <t>Light bulb</t>
  </si>
  <si>
    <t>Washng Machine</t>
  </si>
  <si>
    <t>Dryer</t>
  </si>
  <si>
    <t>Oven/stove</t>
  </si>
  <si>
    <t>Microwave</t>
  </si>
  <si>
    <t>Coffee Machine</t>
  </si>
  <si>
    <t>Dishwasher</t>
  </si>
  <si>
    <t>Security System</t>
  </si>
  <si>
    <t>Average daily use time (hours)</t>
  </si>
  <si>
    <t>Average weekly use time (hours)</t>
  </si>
  <si>
    <t>Total Daily energy Consumption (watts)</t>
  </si>
  <si>
    <t>Total Weekly energy Consumption (watts)</t>
  </si>
  <si>
    <t>*</t>
  </si>
  <si>
    <t>tvs</t>
  </si>
  <si>
    <t>laptops</t>
  </si>
  <si>
    <t>furnace</t>
  </si>
  <si>
    <t>ac</t>
  </si>
  <si>
    <t>Hourly Energy Consumption per unit (watts)</t>
  </si>
  <si>
    <t>fans</t>
  </si>
  <si>
    <t>may-oct</t>
  </si>
  <si>
    <t>peak</t>
  </si>
  <si>
    <t>7:00-11:00</t>
  </si>
  <si>
    <t>time slot (24hrs)</t>
  </si>
  <si>
    <t>11:00-17:00</t>
  </si>
  <si>
    <t>17:00-19:00</t>
  </si>
  <si>
    <t>19:00-7:00</t>
  </si>
  <si>
    <t>mid-peak</t>
  </si>
  <si>
    <t>on-peak</t>
  </si>
  <si>
    <t>off-peak</t>
  </si>
  <si>
    <t>rate (cents/kwh)</t>
  </si>
  <si>
    <t>nov-apr</t>
  </si>
  <si>
    <t>hydro</t>
  </si>
  <si>
    <t>OTHER</t>
  </si>
  <si>
    <t>type</t>
  </si>
  <si>
    <t>number of people</t>
  </si>
  <si>
    <t>average daily household use(gallons)</t>
  </si>
  <si>
    <t>average daily use per person (gallons)</t>
  </si>
  <si>
    <t>average weekly household use (gallons)</t>
  </si>
  <si>
    <t>Type</t>
  </si>
  <si>
    <t>Name</t>
  </si>
  <si>
    <t>Lightbulb</t>
  </si>
  <si>
    <t>Washer</t>
  </si>
  <si>
    <t>Oven/Stove</t>
  </si>
  <si>
    <t>Dish Washer</t>
  </si>
  <si>
    <t>TV</t>
  </si>
  <si>
    <t>Laptop</t>
  </si>
  <si>
    <t>Furnace</t>
  </si>
  <si>
    <t>AC</t>
  </si>
  <si>
    <t>Fan</t>
  </si>
  <si>
    <t>Off Peak Start</t>
  </si>
  <si>
    <t>Off Peak End</t>
  </si>
  <si>
    <t>Mid Peak Start</t>
  </si>
  <si>
    <t>Mid Peak End</t>
  </si>
  <si>
    <t>On Peak Start</t>
  </si>
  <si>
    <t>On Peak End</t>
  </si>
  <si>
    <t>Off Peak Rate (cents/kwh)</t>
  </si>
  <si>
    <t>Mid Peak Rate (cents/kwh)</t>
  </si>
  <si>
    <t>On Peak Rate (cents/kwh)</t>
  </si>
  <si>
    <t>Houry Energy Consumption (kw)</t>
  </si>
  <si>
    <t>Start Use</t>
  </si>
  <si>
    <t>End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</si>
</sst>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a Banjanin" id="{C27D02D5-D232-4BD1-AF03-F9A68EA7A92C}" userId="e16f721b2feedc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9-23T21:17:19.38" personId="{C27D02D5-D232-4BD1-AF03-F9A68EA7A92C}" id="{CA0A7152-0F28-4A83-9B3C-1979CD327FBF}">
    <text>Appliances that run constantly (such as security systems and freezers) have been left out intentionally as there is no benefit of tracking them because they are always running. A potential benefit to including them would be to project a more accurate monthly bill for the user, but for prototyping, they were left out.</text>
  </threadedComment>
  <threadedComment ref="C1" dT="2020-09-23T21:13:11.23" personId="{C27D02D5-D232-4BD1-AF03-F9A68EA7A92C}" id="{26458838-E78C-4DFE-AA7C-0A7D14B10B09}">
    <text>Electricity rate schedule has been simplified to allow for a timely completion of the project. The actual schedule is different from this simulated one</text>
  </threadedComment>
  <threadedComment ref="M1" dT="2020-09-23T21:15:18.59" personId="{C27D02D5-D232-4BD1-AF03-F9A68EA7A92C}" id="{1CF04966-D38E-4FA4-BFF6-1D6AD6740DCE}">
    <text>Optimal start and end use has been "hard coded" to allign with average daily use times of each appliance, realistic use times for each appliance, and a minimized cost of use. Values can be determined some other way and would need to be updated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C139-6C70-4CFA-B0B0-2AA461126F0E}">
  <dimension ref="A1:N13"/>
  <sheetViews>
    <sheetView tabSelected="1" workbookViewId="0">
      <selection activeCell="I23" sqref="I23"/>
    </sheetView>
  </sheetViews>
  <sheetFormatPr defaultRowHeight="15" x14ac:dyDescent="0.25"/>
  <cols>
    <col min="2" max="2" width="15" customWidth="1"/>
    <col min="3" max="3" width="13.42578125" customWidth="1"/>
    <col min="4" max="4" width="15.140625" customWidth="1"/>
    <col min="5" max="6" width="14.5703125" customWidth="1"/>
    <col min="7" max="7" width="14.28515625" customWidth="1"/>
    <col min="8" max="8" width="13.28515625" customWidth="1"/>
    <col min="9" max="9" width="24.140625" customWidth="1"/>
    <col min="10" max="10" width="27.140625" customWidth="1"/>
    <col min="11" max="11" width="25" customWidth="1"/>
    <col min="12" max="12" width="32.5703125" customWidth="1"/>
  </cols>
  <sheetData>
    <row r="1" spans="1:14" x14ac:dyDescent="0.25">
      <c r="A1" t="s">
        <v>41</v>
      </c>
      <c r="B1" t="s">
        <v>42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</row>
    <row r="2" spans="1:14" x14ac:dyDescent="0.25">
      <c r="A2">
        <v>1</v>
      </c>
      <c r="B2" t="s">
        <v>43</v>
      </c>
      <c r="C2">
        <v>0</v>
      </c>
      <c r="D2">
        <v>6</v>
      </c>
      <c r="E2">
        <v>17</v>
      </c>
      <c r="F2">
        <v>24</v>
      </c>
      <c r="G2">
        <v>6</v>
      </c>
      <c r="H2">
        <v>17</v>
      </c>
      <c r="I2">
        <v>6.5</v>
      </c>
      <c r="J2">
        <v>9.4</v>
      </c>
      <c r="K2">
        <v>13.4</v>
      </c>
      <c r="L2">
        <f xml:space="preserve"> 8/1000</f>
        <v>8.0000000000000002E-3</v>
      </c>
      <c r="M2">
        <v>17</v>
      </c>
      <c r="N2">
        <v>23</v>
      </c>
    </row>
    <row r="3" spans="1:14" x14ac:dyDescent="0.25">
      <c r="A3">
        <v>2</v>
      </c>
      <c r="B3" t="s">
        <v>44</v>
      </c>
      <c r="C3">
        <v>0</v>
      </c>
      <c r="D3">
        <v>6</v>
      </c>
      <c r="E3">
        <v>17</v>
      </c>
      <c r="F3">
        <v>24</v>
      </c>
      <c r="G3">
        <v>6</v>
      </c>
      <c r="H3">
        <v>17</v>
      </c>
      <c r="I3">
        <v>6.5</v>
      </c>
      <c r="J3">
        <v>9.4</v>
      </c>
      <c r="K3">
        <v>13.4</v>
      </c>
      <c r="L3">
        <f xml:space="preserve"> 500/1000</f>
        <v>0.5</v>
      </c>
      <c r="M3">
        <v>19</v>
      </c>
      <c r="N3">
        <v>20</v>
      </c>
    </row>
    <row r="4" spans="1:14" x14ac:dyDescent="0.25">
      <c r="A4">
        <v>3</v>
      </c>
      <c r="B4" t="s">
        <v>5</v>
      </c>
      <c r="C4">
        <v>0</v>
      </c>
      <c r="D4">
        <v>6</v>
      </c>
      <c r="E4">
        <v>17</v>
      </c>
      <c r="F4">
        <v>24</v>
      </c>
      <c r="G4">
        <v>6</v>
      </c>
      <c r="H4">
        <v>17</v>
      </c>
      <c r="I4">
        <v>6.5</v>
      </c>
      <c r="J4">
        <v>9.4</v>
      </c>
      <c r="K4">
        <v>13.4</v>
      </c>
      <c r="L4">
        <f xml:space="preserve"> 3000/1000</f>
        <v>3</v>
      </c>
      <c r="M4">
        <v>20</v>
      </c>
      <c r="N4">
        <v>21</v>
      </c>
    </row>
    <row r="5" spans="1:14" x14ac:dyDescent="0.25">
      <c r="A5">
        <v>4</v>
      </c>
      <c r="B5" t="s">
        <v>7</v>
      </c>
      <c r="C5">
        <v>0</v>
      </c>
      <c r="D5">
        <v>6</v>
      </c>
      <c r="E5">
        <v>17</v>
      </c>
      <c r="F5">
        <v>24</v>
      </c>
      <c r="G5">
        <v>6</v>
      </c>
      <c r="H5">
        <v>17</v>
      </c>
      <c r="I5">
        <v>6.5</v>
      </c>
      <c r="J5">
        <v>9.4</v>
      </c>
      <c r="K5">
        <v>13.4</v>
      </c>
      <c r="L5">
        <f xml:space="preserve"> 1200/1000</f>
        <v>1.2</v>
      </c>
      <c r="M5">
        <v>17</v>
      </c>
      <c r="N5">
        <v>17.100000000000001</v>
      </c>
    </row>
    <row r="6" spans="1:14" x14ac:dyDescent="0.25">
      <c r="A6">
        <v>5</v>
      </c>
      <c r="B6" t="s">
        <v>45</v>
      </c>
      <c r="C6">
        <v>0</v>
      </c>
      <c r="D6">
        <v>6</v>
      </c>
      <c r="E6">
        <v>17</v>
      </c>
      <c r="F6">
        <v>24</v>
      </c>
      <c r="G6">
        <v>6</v>
      </c>
      <c r="H6">
        <v>17</v>
      </c>
      <c r="I6">
        <v>6.5</v>
      </c>
      <c r="J6">
        <v>9.4</v>
      </c>
      <c r="K6">
        <v>13.4</v>
      </c>
      <c r="L6">
        <f xml:space="preserve"> 2400/1000</f>
        <v>2.4</v>
      </c>
      <c r="M6">
        <v>17.5</v>
      </c>
      <c r="N6">
        <v>18.5</v>
      </c>
    </row>
    <row r="7" spans="1:14" x14ac:dyDescent="0.25">
      <c r="A7">
        <v>6</v>
      </c>
      <c r="B7" t="s">
        <v>49</v>
      </c>
      <c r="C7">
        <v>0</v>
      </c>
      <c r="D7">
        <v>6</v>
      </c>
      <c r="E7">
        <v>17</v>
      </c>
      <c r="F7">
        <v>24</v>
      </c>
      <c r="G7">
        <v>6</v>
      </c>
      <c r="H7">
        <v>17</v>
      </c>
      <c r="I7">
        <v>6.5</v>
      </c>
      <c r="J7">
        <v>9.4</v>
      </c>
      <c r="K7">
        <v>13.4</v>
      </c>
      <c r="L7">
        <f xml:space="preserve"> 600/1000</f>
        <v>0.6</v>
      </c>
      <c r="M7">
        <v>17</v>
      </c>
      <c r="N7">
        <v>23</v>
      </c>
    </row>
    <row r="8" spans="1:14" x14ac:dyDescent="0.25">
      <c r="A8">
        <v>7</v>
      </c>
      <c r="B8" t="s">
        <v>50</v>
      </c>
      <c r="C8">
        <v>0</v>
      </c>
      <c r="D8">
        <v>6</v>
      </c>
      <c r="E8">
        <v>17</v>
      </c>
      <c r="F8">
        <v>24</v>
      </c>
      <c r="G8">
        <v>6</v>
      </c>
      <c r="H8">
        <v>17</v>
      </c>
      <c r="I8">
        <v>6.5</v>
      </c>
      <c r="J8">
        <v>9.4</v>
      </c>
      <c r="K8">
        <v>13.4</v>
      </c>
      <c r="L8">
        <f xml:space="preserve"> 3000/1000</f>
        <v>3</v>
      </c>
      <c r="M8">
        <v>17</v>
      </c>
      <c r="N8">
        <v>23</v>
      </c>
    </row>
    <row r="9" spans="1:14" x14ac:dyDescent="0.25">
      <c r="A9">
        <v>8</v>
      </c>
      <c r="B9" t="s">
        <v>46</v>
      </c>
      <c r="C9">
        <v>0</v>
      </c>
      <c r="D9">
        <v>6</v>
      </c>
      <c r="E9">
        <v>17</v>
      </c>
      <c r="F9">
        <v>24</v>
      </c>
      <c r="G9">
        <v>6</v>
      </c>
      <c r="H9">
        <v>17</v>
      </c>
      <c r="I9">
        <v>6.5</v>
      </c>
      <c r="J9">
        <v>9.4</v>
      </c>
      <c r="K9">
        <v>13.4</v>
      </c>
      <c r="L9">
        <f xml:space="preserve"> 1800/1000</f>
        <v>1.8</v>
      </c>
      <c r="M9">
        <v>19</v>
      </c>
      <c r="N9">
        <v>20</v>
      </c>
    </row>
    <row r="10" spans="1:14" x14ac:dyDescent="0.25">
      <c r="A10">
        <v>9</v>
      </c>
      <c r="B10" t="s">
        <v>51</v>
      </c>
      <c r="C10">
        <v>0</v>
      </c>
      <c r="D10">
        <v>6</v>
      </c>
      <c r="E10">
        <v>17</v>
      </c>
      <c r="F10">
        <v>24</v>
      </c>
      <c r="G10">
        <v>6</v>
      </c>
      <c r="H10">
        <v>17</v>
      </c>
      <c r="I10">
        <v>6.5</v>
      </c>
      <c r="J10">
        <v>9.4</v>
      </c>
      <c r="K10">
        <v>13.4</v>
      </c>
      <c r="L10">
        <f xml:space="preserve"> 70/1000</f>
        <v>7.0000000000000007E-2</v>
      </c>
      <c r="M10">
        <v>21</v>
      </c>
      <c r="N10">
        <v>21.5</v>
      </c>
    </row>
    <row r="11" spans="1:14" x14ac:dyDescent="0.25">
      <c r="A11">
        <v>10</v>
      </c>
      <c r="B11" t="s">
        <v>8</v>
      </c>
      <c r="C11">
        <v>0</v>
      </c>
      <c r="D11">
        <v>6</v>
      </c>
      <c r="E11">
        <v>17</v>
      </c>
      <c r="F11">
        <v>24</v>
      </c>
      <c r="G11">
        <v>6</v>
      </c>
      <c r="H11">
        <v>17</v>
      </c>
      <c r="I11">
        <v>6.5</v>
      </c>
      <c r="J11">
        <v>9.4</v>
      </c>
      <c r="K11">
        <v>13.4</v>
      </c>
      <c r="L11">
        <f xml:space="preserve"> 4000/1000</f>
        <v>4</v>
      </c>
      <c r="M11">
        <v>7</v>
      </c>
      <c r="N11">
        <v>7.1</v>
      </c>
    </row>
    <row r="12" spans="1:14" x14ac:dyDescent="0.25">
      <c r="A12">
        <v>11</v>
      </c>
      <c r="B12" t="s">
        <v>47</v>
      </c>
      <c r="C12">
        <v>0</v>
      </c>
      <c r="D12">
        <v>6</v>
      </c>
      <c r="E12">
        <v>17</v>
      </c>
      <c r="F12">
        <v>24</v>
      </c>
      <c r="G12">
        <v>6</v>
      </c>
      <c r="H12">
        <v>17</v>
      </c>
      <c r="I12">
        <v>6.5</v>
      </c>
      <c r="J12">
        <v>9.4</v>
      </c>
      <c r="K12">
        <v>13.4</v>
      </c>
      <c r="L12">
        <f xml:space="preserve"> 130/1000</f>
        <v>0.13</v>
      </c>
      <c r="M12">
        <v>17</v>
      </c>
      <c r="N12">
        <v>23</v>
      </c>
    </row>
    <row r="13" spans="1:14" x14ac:dyDescent="0.25">
      <c r="A13">
        <v>12</v>
      </c>
      <c r="B13" t="s">
        <v>48</v>
      </c>
      <c r="C13">
        <v>0</v>
      </c>
      <c r="D13">
        <v>6</v>
      </c>
      <c r="E13">
        <v>17</v>
      </c>
      <c r="F13">
        <v>24</v>
      </c>
      <c r="G13">
        <v>6</v>
      </c>
      <c r="H13">
        <v>17</v>
      </c>
      <c r="I13">
        <v>6.5</v>
      </c>
      <c r="J13">
        <v>9.4</v>
      </c>
      <c r="K13">
        <v>13.4</v>
      </c>
      <c r="L13">
        <f xml:space="preserve"> 50/1000</f>
        <v>0.05</v>
      </c>
      <c r="M13">
        <v>22</v>
      </c>
      <c r="N13">
        <v>24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0A11-46A3-4107-8132-458685E52FCC}">
  <dimension ref="A1:I40"/>
  <sheetViews>
    <sheetView zoomScale="70" zoomScaleNormal="70" workbookViewId="0">
      <selection activeCell="D35" sqref="D35"/>
    </sheetView>
  </sheetViews>
  <sheetFormatPr defaultRowHeight="15" x14ac:dyDescent="0.25"/>
  <cols>
    <col min="1" max="1" width="41.5703125" customWidth="1"/>
    <col min="2" max="2" width="47.5703125" customWidth="1"/>
    <col min="3" max="3" width="52.28515625" customWidth="1"/>
    <col min="4" max="4" width="45" customWidth="1"/>
    <col min="5" max="5" width="53.140625" customWidth="1"/>
    <col min="6" max="6" width="49.140625" customWidth="1"/>
    <col min="7" max="7" width="54.140625" customWidth="1"/>
    <col min="8" max="8" width="17.5703125" customWidth="1"/>
    <col min="9" max="9" width="25.42578125" customWidth="1"/>
  </cols>
  <sheetData>
    <row r="1" spans="1:9" x14ac:dyDescent="0.25">
      <c r="A1" s="3" t="s">
        <v>0</v>
      </c>
      <c r="B1" s="3" t="s">
        <v>1</v>
      </c>
      <c r="C1" s="3" t="s">
        <v>20</v>
      </c>
      <c r="D1" s="3" t="s">
        <v>11</v>
      </c>
      <c r="E1" s="3" t="s">
        <v>12</v>
      </c>
      <c r="F1" s="3" t="s">
        <v>13</v>
      </c>
      <c r="G1" s="3" t="s">
        <v>14</v>
      </c>
      <c r="H1" s="3"/>
      <c r="I1" s="1"/>
    </row>
    <row r="2" spans="1:9" x14ac:dyDescent="0.25">
      <c r="A2" s="2" t="s">
        <v>3</v>
      </c>
      <c r="B2" s="2">
        <v>36</v>
      </c>
      <c r="C2" s="2">
        <v>8</v>
      </c>
      <c r="D2" s="2">
        <v>3</v>
      </c>
      <c r="E2" s="2">
        <f>D2*7</f>
        <v>21</v>
      </c>
      <c r="F2" s="2">
        <f xml:space="preserve"> B2*C2*D2</f>
        <v>864</v>
      </c>
      <c r="G2" s="2">
        <f>B2*C2*E2</f>
        <v>6048</v>
      </c>
      <c r="H2" s="2"/>
    </row>
    <row r="3" spans="1:9" x14ac:dyDescent="0.25">
      <c r="A3" s="2" t="s">
        <v>2</v>
      </c>
      <c r="B3" s="2">
        <v>3</v>
      </c>
      <c r="C3" s="2">
        <v>1000</v>
      </c>
      <c r="D3" s="2">
        <v>24</v>
      </c>
      <c r="E3" s="2">
        <f>D3*7</f>
        <v>168</v>
      </c>
      <c r="F3" s="2">
        <f t="shared" ref="F3:F15" si="0" xml:space="preserve"> B3*C3*D3</f>
        <v>72000</v>
      </c>
      <c r="G3" s="2">
        <f t="shared" ref="G3:G15" si="1">B3*C3*E3</f>
        <v>504000</v>
      </c>
      <c r="H3" s="2"/>
    </row>
    <row r="4" spans="1:9" x14ac:dyDescent="0.25">
      <c r="A4" s="2" t="s">
        <v>4</v>
      </c>
      <c r="B4" s="2">
        <v>1</v>
      </c>
      <c r="C4" s="2">
        <v>500</v>
      </c>
      <c r="D4" s="2" t="s">
        <v>15</v>
      </c>
      <c r="E4" s="2">
        <v>2</v>
      </c>
      <c r="F4" s="2" t="s">
        <v>15</v>
      </c>
      <c r="G4" s="2">
        <f t="shared" si="1"/>
        <v>1000</v>
      </c>
      <c r="H4" s="2"/>
    </row>
    <row r="5" spans="1:9" x14ac:dyDescent="0.25">
      <c r="A5" s="2" t="s">
        <v>5</v>
      </c>
      <c r="B5" s="2">
        <v>1</v>
      </c>
      <c r="C5" s="2">
        <v>3000</v>
      </c>
      <c r="D5" s="2" t="s">
        <v>15</v>
      </c>
      <c r="E5" s="2">
        <v>1.5</v>
      </c>
      <c r="F5" s="2" t="s">
        <v>15</v>
      </c>
      <c r="G5" s="2">
        <f t="shared" si="1"/>
        <v>4500</v>
      </c>
      <c r="H5" s="2"/>
    </row>
    <row r="6" spans="1:9" x14ac:dyDescent="0.25">
      <c r="A6" s="2" t="s">
        <v>6</v>
      </c>
      <c r="B6" s="2">
        <v>1</v>
      </c>
      <c r="C6" s="2">
        <v>2400</v>
      </c>
      <c r="D6" s="2">
        <v>2</v>
      </c>
      <c r="E6" s="2">
        <f t="shared" ref="E6:E15" si="2">D6*7</f>
        <v>14</v>
      </c>
      <c r="F6" s="2">
        <f t="shared" si="0"/>
        <v>4800</v>
      </c>
      <c r="G6" s="2">
        <f t="shared" si="1"/>
        <v>33600</v>
      </c>
      <c r="H6" s="2"/>
    </row>
    <row r="7" spans="1:9" x14ac:dyDescent="0.25">
      <c r="A7" s="2" t="s">
        <v>7</v>
      </c>
      <c r="B7" s="2">
        <v>1</v>
      </c>
      <c r="C7" s="2">
        <v>1200</v>
      </c>
      <c r="D7" s="2">
        <v>0.1</v>
      </c>
      <c r="E7" s="2">
        <f t="shared" si="2"/>
        <v>0.70000000000000007</v>
      </c>
      <c r="F7" s="2">
        <f t="shared" si="0"/>
        <v>120</v>
      </c>
      <c r="G7" s="2">
        <f t="shared" si="1"/>
        <v>840.00000000000011</v>
      </c>
      <c r="H7" s="2"/>
    </row>
    <row r="8" spans="1:9" x14ac:dyDescent="0.25">
      <c r="A8" s="2" t="s">
        <v>8</v>
      </c>
      <c r="B8" s="2">
        <v>1</v>
      </c>
      <c r="C8" s="2">
        <v>4000</v>
      </c>
      <c r="D8" s="2">
        <v>0.1</v>
      </c>
      <c r="E8" s="2">
        <f t="shared" si="2"/>
        <v>0.70000000000000007</v>
      </c>
      <c r="F8" s="2">
        <f t="shared" si="0"/>
        <v>400</v>
      </c>
      <c r="G8" s="2">
        <f t="shared" si="1"/>
        <v>2800.0000000000005</v>
      </c>
      <c r="H8" s="2"/>
    </row>
    <row r="9" spans="1:9" x14ac:dyDescent="0.25">
      <c r="A9" s="2" t="s">
        <v>9</v>
      </c>
      <c r="B9" s="2">
        <v>1</v>
      </c>
      <c r="C9" s="2">
        <v>1800</v>
      </c>
      <c r="D9" s="2">
        <v>2</v>
      </c>
      <c r="E9" s="2">
        <f t="shared" si="2"/>
        <v>14</v>
      </c>
      <c r="F9" s="2">
        <f t="shared" si="0"/>
        <v>3600</v>
      </c>
      <c r="G9" s="2">
        <f t="shared" si="1"/>
        <v>25200</v>
      </c>
      <c r="H9" s="2"/>
    </row>
    <row r="10" spans="1:9" x14ac:dyDescent="0.25">
      <c r="A10" s="2" t="s">
        <v>10</v>
      </c>
      <c r="B10" s="2">
        <v>1</v>
      </c>
      <c r="C10" s="2">
        <v>50</v>
      </c>
      <c r="D10" s="2">
        <v>24</v>
      </c>
      <c r="E10" s="2">
        <f t="shared" si="2"/>
        <v>168</v>
      </c>
      <c r="F10" s="2">
        <f t="shared" si="0"/>
        <v>1200</v>
      </c>
      <c r="G10" s="2">
        <f t="shared" si="1"/>
        <v>8400</v>
      </c>
      <c r="H10" s="2"/>
    </row>
    <row r="11" spans="1:9" x14ac:dyDescent="0.25">
      <c r="A11" s="2" t="s">
        <v>16</v>
      </c>
      <c r="B11" s="2">
        <v>2</v>
      </c>
      <c r="C11" s="2">
        <v>130</v>
      </c>
      <c r="D11" s="2">
        <v>3</v>
      </c>
      <c r="E11" s="2">
        <f t="shared" si="2"/>
        <v>21</v>
      </c>
      <c r="F11" s="2">
        <f t="shared" si="0"/>
        <v>780</v>
      </c>
      <c r="G11" s="2">
        <f t="shared" si="1"/>
        <v>5460</v>
      </c>
      <c r="H11" s="2"/>
    </row>
    <row r="12" spans="1:9" x14ac:dyDescent="0.25">
      <c r="A12" s="2" t="s">
        <v>17</v>
      </c>
      <c r="B12" s="2">
        <v>4</v>
      </c>
      <c r="C12" s="2">
        <v>50</v>
      </c>
      <c r="D12" s="2">
        <v>4</v>
      </c>
      <c r="E12" s="2">
        <f t="shared" si="2"/>
        <v>28</v>
      </c>
      <c r="F12" s="2">
        <f t="shared" si="0"/>
        <v>800</v>
      </c>
      <c r="G12" s="2">
        <f t="shared" si="1"/>
        <v>5600</v>
      </c>
      <c r="H12" s="2"/>
    </row>
    <row r="13" spans="1:9" x14ac:dyDescent="0.25">
      <c r="A13" s="2" t="s">
        <v>18</v>
      </c>
      <c r="B13" s="2">
        <v>1</v>
      </c>
      <c r="C13" s="2">
        <v>600</v>
      </c>
      <c r="D13" s="2">
        <f xml:space="preserve"> 9*7/12</f>
        <v>5.25</v>
      </c>
      <c r="E13" s="2">
        <f t="shared" si="2"/>
        <v>36.75</v>
      </c>
      <c r="F13" s="2">
        <f t="shared" si="0"/>
        <v>3150</v>
      </c>
      <c r="G13" s="2">
        <f t="shared" si="1"/>
        <v>22050</v>
      </c>
      <c r="H13" s="2"/>
    </row>
    <row r="14" spans="1:9" x14ac:dyDescent="0.25">
      <c r="A14" s="2" t="s">
        <v>19</v>
      </c>
      <c r="B14" s="2">
        <v>1</v>
      </c>
      <c r="C14" s="2">
        <v>3000</v>
      </c>
      <c r="D14" s="2">
        <f xml:space="preserve"> 9*5/12</f>
        <v>3.75</v>
      </c>
      <c r="E14" s="2">
        <f t="shared" si="2"/>
        <v>26.25</v>
      </c>
      <c r="F14" s="2">
        <f t="shared" si="0"/>
        <v>11250</v>
      </c>
      <c r="G14" s="2">
        <f t="shared" si="1"/>
        <v>78750</v>
      </c>
      <c r="H14" s="2"/>
    </row>
    <row r="15" spans="1:9" x14ac:dyDescent="0.25">
      <c r="A15" s="2" t="s">
        <v>21</v>
      </c>
      <c r="B15" s="2">
        <v>4</v>
      </c>
      <c r="C15" s="2">
        <v>70</v>
      </c>
      <c r="D15" s="2">
        <v>1</v>
      </c>
      <c r="E15" s="2">
        <f t="shared" si="2"/>
        <v>7</v>
      </c>
      <c r="F15" s="2">
        <f t="shared" si="0"/>
        <v>280</v>
      </c>
      <c r="G15" s="2">
        <f t="shared" si="1"/>
        <v>1960</v>
      </c>
      <c r="H15" s="2"/>
    </row>
    <row r="16" spans="1:9" x14ac:dyDescent="0.25">
      <c r="A16" s="2"/>
      <c r="B16" s="2"/>
      <c r="C16" s="2"/>
      <c r="D16" s="2"/>
      <c r="E16" s="2"/>
      <c r="F16" s="2"/>
      <c r="G16" s="2"/>
      <c r="H16" s="2"/>
    </row>
    <row r="17" spans="1:5" x14ac:dyDescent="0.25">
      <c r="A17" s="8" t="s">
        <v>35</v>
      </c>
      <c r="B17" s="8"/>
      <c r="C17" s="8"/>
      <c r="D17" s="8"/>
      <c r="E17" s="8"/>
    </row>
    <row r="18" spans="1:5" x14ac:dyDescent="0.25">
      <c r="A18" s="3" t="s">
        <v>36</v>
      </c>
      <c r="B18" s="6" t="s">
        <v>39</v>
      </c>
      <c r="C18" s="6" t="s">
        <v>37</v>
      </c>
      <c r="D18" s="6" t="s">
        <v>38</v>
      </c>
      <c r="E18" s="6" t="s">
        <v>40</v>
      </c>
    </row>
    <row r="19" spans="1:5" x14ac:dyDescent="0.25">
      <c r="A19" s="2" t="s">
        <v>34</v>
      </c>
      <c r="B19" s="4">
        <v>100</v>
      </c>
      <c r="C19" s="4">
        <v>4</v>
      </c>
      <c r="D19" s="4">
        <f xml:space="preserve"> B19*C19</f>
        <v>400</v>
      </c>
      <c r="E19" s="4">
        <f xml:space="preserve"> D19*7</f>
        <v>2800</v>
      </c>
    </row>
    <row r="21" spans="1:5" x14ac:dyDescent="0.25">
      <c r="A21" s="8" t="s">
        <v>22</v>
      </c>
      <c r="B21" s="8"/>
      <c r="C21" s="8"/>
    </row>
    <row r="22" spans="1:5" x14ac:dyDescent="0.25">
      <c r="A22" s="3" t="s">
        <v>25</v>
      </c>
      <c r="B22" s="3" t="s">
        <v>23</v>
      </c>
      <c r="C22" s="3" t="s">
        <v>32</v>
      </c>
    </row>
    <row r="23" spans="1:5" x14ac:dyDescent="0.25">
      <c r="A23" s="7" t="s">
        <v>24</v>
      </c>
      <c r="B23" s="2" t="s">
        <v>29</v>
      </c>
      <c r="C23" s="2">
        <v>9.4</v>
      </c>
    </row>
    <row r="24" spans="1:5" x14ac:dyDescent="0.25">
      <c r="A24" s="2" t="s">
        <v>26</v>
      </c>
      <c r="B24" s="2" t="s">
        <v>30</v>
      </c>
      <c r="C24" s="2">
        <v>13.4</v>
      </c>
    </row>
    <row r="25" spans="1:5" x14ac:dyDescent="0.25">
      <c r="A25" s="2" t="s">
        <v>27</v>
      </c>
      <c r="B25" s="2" t="s">
        <v>29</v>
      </c>
      <c r="C25" s="2">
        <v>9.4</v>
      </c>
    </row>
    <row r="26" spans="1:5" x14ac:dyDescent="0.25">
      <c r="A26" s="2" t="s">
        <v>28</v>
      </c>
      <c r="B26" s="2" t="s">
        <v>31</v>
      </c>
      <c r="C26" s="2">
        <v>6.5</v>
      </c>
    </row>
    <row r="28" spans="1:5" x14ac:dyDescent="0.25">
      <c r="A28" s="8" t="s">
        <v>33</v>
      </c>
      <c r="B28" s="8"/>
      <c r="C28" s="8"/>
    </row>
    <row r="29" spans="1:5" x14ac:dyDescent="0.25">
      <c r="A29" s="3" t="s">
        <v>25</v>
      </c>
      <c r="B29" s="3" t="s">
        <v>23</v>
      </c>
      <c r="C29" s="3" t="s">
        <v>32</v>
      </c>
    </row>
    <row r="30" spans="1:5" x14ac:dyDescent="0.25">
      <c r="A30" s="7" t="s">
        <v>24</v>
      </c>
      <c r="B30" s="2" t="s">
        <v>30</v>
      </c>
      <c r="C30" s="2">
        <v>13.4</v>
      </c>
    </row>
    <row r="31" spans="1:5" x14ac:dyDescent="0.25">
      <c r="A31" s="2" t="s">
        <v>26</v>
      </c>
      <c r="B31" s="2" t="s">
        <v>29</v>
      </c>
      <c r="C31" s="2">
        <v>9.4</v>
      </c>
    </row>
    <row r="32" spans="1:5" x14ac:dyDescent="0.25">
      <c r="A32" s="2" t="s">
        <v>27</v>
      </c>
      <c r="B32" s="2" t="s">
        <v>30</v>
      </c>
      <c r="C32" s="2">
        <v>13.4</v>
      </c>
    </row>
    <row r="33" spans="1:3" x14ac:dyDescent="0.25">
      <c r="A33" s="2" t="s">
        <v>28</v>
      </c>
      <c r="B33" s="2" t="s">
        <v>31</v>
      </c>
      <c r="C33" s="2">
        <v>6.5</v>
      </c>
    </row>
    <row r="38" spans="1:3" x14ac:dyDescent="0.25">
      <c r="A38" s="5"/>
    </row>
    <row r="40" spans="1:3" x14ac:dyDescent="0.25">
      <c r="B40" s="6"/>
    </row>
  </sheetData>
  <mergeCells count="3">
    <mergeCell ref="A21:C21"/>
    <mergeCell ref="A28:C28"/>
    <mergeCell ref="A17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2020-05-19T13:53:58Z</dcterms:created>
  <dcterms:modified xsi:type="dcterms:W3CDTF">2020-09-23T21:17:23Z</dcterms:modified>
</cp:coreProperties>
</file>