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3DFB65FC-5AF3-4647-96F7-5BC42950270A}" xr6:coauthVersionLast="47" xr6:coauthVersionMax="47" xr10:uidLastSave="{00000000-0000-0000-0000-000000000000}"/>
  <bookViews>
    <workbookView xWindow="4060" yWindow="3160" windowWidth="30500" windowHeight="16440" activeTab="1" xr2:uid="{E3EA4788-0E21-5A40-B320-9D74BEC654F4}"/>
  </bookViews>
  <sheets>
    <sheet name="Main" sheetId="1" r:id="rId1"/>
    <sheet name="Model" sheetId="2" r:id="rId2"/>
    <sheet name="NTLA-2001" sheetId="3" r:id="rId3"/>
    <sheet name="NTLA-2002" sheetId="4" r:id="rId4"/>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2" l="1"/>
  <c r="C27" i="2"/>
  <c r="C20" i="2"/>
  <c r="C22" i="2" s="1"/>
  <c r="C23" i="2" s="1"/>
  <c r="D27" i="2"/>
  <c r="D20" i="2"/>
  <c r="D22" i="2" s="1"/>
  <c r="D23" i="2" s="1"/>
  <c r="D36" i="2" l="1"/>
  <c r="D28" i="2"/>
  <c r="C28" i="2"/>
  <c r="C36" i="2"/>
  <c r="D30" i="2" l="1"/>
  <c r="D32" i="2"/>
  <c r="D37" i="2"/>
  <c r="C37" i="2"/>
  <c r="C32" i="2"/>
  <c r="C30" i="2"/>
  <c r="J6" i="1" l="1"/>
  <c r="J4" i="1" a="1"/>
  <c r="J4" i="1" s="1"/>
  <c r="J3" i="1" a="1"/>
  <c r="J3" i="1" s="1"/>
  <c r="J5" i="1" l="1"/>
  <c r="J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<sst xmlns="http://schemas.openxmlformats.org/spreadsheetml/2006/main" count="51" uniqueCount="44">
  <si>
    <t>Main</t>
  </si>
  <si>
    <t>Price</t>
  </si>
  <si>
    <t>S/O</t>
  </si>
  <si>
    <t>MC</t>
  </si>
  <si>
    <t>Cash</t>
  </si>
  <si>
    <t>Debt</t>
  </si>
  <si>
    <t>EV</t>
  </si>
  <si>
    <t>Brand</t>
  </si>
  <si>
    <t>Indication</t>
  </si>
  <si>
    <t>MOA</t>
  </si>
  <si>
    <t>Phase</t>
  </si>
  <si>
    <t>Economics</t>
  </si>
  <si>
    <t>NTLA-2001</t>
  </si>
  <si>
    <t>NTLA-2002</t>
  </si>
  <si>
    <t>Revenue</t>
  </si>
  <si>
    <t>NTLA-5001</t>
  </si>
  <si>
    <t>In Thousands</t>
  </si>
  <si>
    <t>Employee Expenses</t>
  </si>
  <si>
    <t>Research Materials</t>
  </si>
  <si>
    <t>In-process R&amp;D</t>
  </si>
  <si>
    <t>Facility</t>
  </si>
  <si>
    <t>Stock Compensation</t>
  </si>
  <si>
    <t>R&amp;D</t>
  </si>
  <si>
    <t>Other</t>
  </si>
  <si>
    <t>SG&amp;A</t>
  </si>
  <si>
    <t>Operating Expenses</t>
  </si>
  <si>
    <t>Operating Income</t>
  </si>
  <si>
    <t>Interest Income</t>
  </si>
  <si>
    <t>Loss from Equity</t>
  </si>
  <si>
    <t>Other Expenses</t>
  </si>
  <si>
    <t>Shares</t>
  </si>
  <si>
    <t>EPS</t>
  </si>
  <si>
    <t>Revenue Y/Y</t>
  </si>
  <si>
    <t>Operating Margin</t>
  </si>
  <si>
    <t>Profit Margin</t>
  </si>
  <si>
    <t>Net Income</t>
  </si>
  <si>
    <t>Dep &amp; Ammort</t>
  </si>
  <si>
    <t>EBITDA</t>
  </si>
  <si>
    <t>-</t>
  </si>
  <si>
    <t>Chang in fair value</t>
  </si>
  <si>
    <t>NTLA-2001 Price</t>
  </si>
  <si>
    <t>NTLA-2001 Revenue</t>
  </si>
  <si>
    <t>NTLA-2001 patients</t>
  </si>
  <si>
    <t>NTLA-2002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</si>
</sst>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0" fontId="3" fillId="0" borderId="0" xfId="2"/>
    <xf numFmtId="3" fontId="0" fillId="0" borderId="0" xfId="0" applyNumberFormat="1"/>
    <xf numFmtId="4" fontId="0" fillId="0" borderId="0" xfId="0" applyNumberFormat="1"/>
    <xf numFmtId="3" fontId="0" fillId="0" borderId="1" xfId="0" applyNumberFormat="1" applyBorder="1"/>
    <xf numFmtId="3" fontId="0" fillId="0" borderId="2" xfId="0" applyNumberFormat="1" applyBorder="1"/>
    <xf numFmtId="3" fontId="0" fillId="0" borderId="3" xfId="0" applyNumberFormat="1" applyBorder="1"/>
    <xf numFmtId="3" fontId="3" fillId="0" borderId="0" xfId="2" applyNumberFormat="1"/>
    <xf numFmtId="0" fontId="0" fillId="0" borderId="0" xfId="0" applyNumberFormat="1"/>
    <xf numFmtId="3" fontId="2" fillId="0" borderId="0" xfId="0" applyNumberFormat="1" applyFont="1"/>
    <xf numFmtId="9" fontId="0" fillId="0" borderId="0" xfId="1" applyFont="1"/>
    <xf numFmtId="4" fontId="2" fillId="0" borderId="0" xfId="0" applyNumberFormat="1" applyFont="1"/>
    <xf numFmtId="3" fontId="0" fillId="0" borderId="0" xfId="0" applyNumberFormat="1" applyAlignment="1">
      <alignment horizontal="center"/>
    </xf>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https://www.bing.com/financeapi/forcetrigger?t=a1ys77&amp;q=XNAS%3aNTLA&amp;form=skydnc</v>
    <v>Learn more on Bing</v>
  </rv>
  <rv s="1">
    <v>0</v>
    <v>INTELLIA THERAPEUTICS, INC. (XNAS:NTLA)</v>
    <v>2</v>
    <v>3</v>
    <v>Finance</v>
    <v>4</v>
    <v>en-GB</v>
    <v>a1ys77</v>
    <v>268435456</v>
    <v>1</v>
    <v>Powered by Refinitiv</v>
    <v>78.58</v>
    <v>32.435000000000002</v>
    <v>1.8976</v>
    <v>2.4900000000000002</v>
    <v>6.9513999999999992E-2</v>
    <v>1.69</v>
    <v>4.4114000000000007E-2</v>
    <v>USD</v>
    <v>Intellia Therapeutics, Inc. is a clinical-stage genome editing company. The Company is focused on developing curative therapeutics using Clustered, Regularly Interspaced Short Palindromic Repeats/CRISPR associated 9 (CRISPR/Cas9) technology. CRISPR/Cas9 is a technology for genome editing, the process of altering selected sequences of genomic deoxyribonucleic acid (DNA). It is focused on leveraging its modular platform to advance in vivo and ex vivo therapies for diseases with high unmet need. Its lead in vivo candidate, NTLA-2001, is for the treatment of transthyretin (ATTR) amyloidosis, as well as NTLA-2002 for the treatment of hereditary angioedema (HAE). The Company is developing ex vivo applications to address immuno-oncology and autoimmune diseases. Its advanced ex vivo programs include a wholly owned T cell receptor (TCR)-T cell candidate, NTLA-5001 for the treatment of acute myeloid leukemia (AML) and hematopoietic stem cells (HSCs) for the treatment of sickle cell disease.</v>
    <v>598</v>
    <v>Nasdaq Stock Market</v>
    <v>XNAS</v>
    <v>XNAS</v>
    <v>40 Erie St Ste 130, CAMBRIDGE, MA, 02139-4254 US</v>
    <v>38.65</v>
    <v>Biotechnology &amp; Medical Research</v>
    <v>Stock</v>
    <v>44998.955935219528</v>
    <v>0</v>
    <v>35.25</v>
    <v>3371967281</v>
    <v>INTELLIA THERAPEUTICS, INC.</v>
    <v>INTELLIA THERAPEUTICS, INC.</v>
    <v>35.39</v>
    <v>35.82</v>
    <v>38.31</v>
    <v>40</v>
    <v>88017940</v>
    <v>NTLA</v>
    <v>INTELLIA THERAPEUTICS, INC. (XNAS:NTLA)</v>
    <v>1505689</v>
    <v>1159253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71E0-BDA8-F544-8A7D-ECF5245BED3E}">
  <dimension ref="A1:J8"/>
  <sheetViews>
    <sheetView workbookViewId="0">
      <selection activeCell="G15" sqref="G15"/>
    </sheetView>
  </sheetViews>
  <sheetFormatPr baseColWidth="10" defaultRowHeight="16" x14ac:dyDescent="0.2"/>
  <cols>
    <col min="1" max="5" width="10.83203125" style="2"/>
    <col min="6" max="6" width="10.83203125" style="2" customWidth="1"/>
    <col min="7" max="9" width="10.83203125" style="2"/>
    <col min="10" max="10" width="12.6640625" style="2" bestFit="1" customWidth="1"/>
    <col min="11" max="16384" width="10.83203125" style="2"/>
  </cols>
  <sheetData>
    <row r="1" spans="1:10" x14ac:dyDescent="0.2">
      <c r="A1" s="2" t="e" vm="1">
        <v>#VALUE!</v>
      </c>
    </row>
    <row r="3" spans="1:10" x14ac:dyDescent="0.2">
      <c r="B3" s="4" t="s">
        <v>7</v>
      </c>
      <c r="C3" s="5" t="s">
        <v>8</v>
      </c>
      <c r="D3" s="5" t="s">
        <v>9</v>
      </c>
      <c r="E3" s="5" t="s">
        <v>10</v>
      </c>
      <c r="F3" s="6" t="s">
        <v>11</v>
      </c>
      <c r="I3" s="2" t="s">
        <v>1</v>
      </c>
      <c r="J3" s="3" cm="1">
        <f t="array" ref="J3">_FV(A1,"Price")</f>
        <v>38.31</v>
      </c>
    </row>
    <row r="4" spans="1:10" x14ac:dyDescent="0.2">
      <c r="B4" s="7" t="s">
        <v>12</v>
      </c>
      <c r="I4" s="2" t="s">
        <v>2</v>
      </c>
      <c r="J4" s="2" cm="1">
        <f t="array" ref="J4">_FV(A1,"Shares outstanding",TRUE)</f>
        <v>88017940</v>
      </c>
    </row>
    <row r="5" spans="1:10" x14ac:dyDescent="0.2">
      <c r="B5" s="7" t="s">
        <v>13</v>
      </c>
      <c r="I5" s="2" t="s">
        <v>3</v>
      </c>
      <c r="J5" s="2">
        <f>J3*J4</f>
        <v>3371967281.4000001</v>
      </c>
    </row>
    <row r="6" spans="1:10" x14ac:dyDescent="0.2">
      <c r="I6" s="2" t="s">
        <v>4</v>
      </c>
      <c r="J6" s="2">
        <f>523506000+669116000</f>
        <v>1192622000</v>
      </c>
    </row>
    <row r="7" spans="1:10" x14ac:dyDescent="0.2">
      <c r="I7" s="2" t="s">
        <v>5</v>
      </c>
      <c r="J7" s="2">
        <v>0</v>
      </c>
    </row>
    <row r="8" spans="1:10" x14ac:dyDescent="0.2">
      <c r="I8" s="2" t="s">
        <v>6</v>
      </c>
      <c r="J8" s="2">
        <f>J5+J7-J6</f>
        <v>2179345281.4000001</v>
      </c>
    </row>
  </sheetData>
  <hyperlinks>
    <hyperlink ref="B4" location="'NTLA-2001'!A1" display="NTLA-2001" xr:uid="{5352A866-B547-AF4F-A37F-75E47F627C0E}"/>
    <hyperlink ref="B5" location="'NTLA-2002'!A1" display="NTLA-2002" xr:uid="{6ED4CCA7-F44E-C54D-BEEC-59D9E39101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E2086-14F9-4C48-9B99-D59503FBA11E}">
  <dimension ref="A1:AP37"/>
  <sheetViews>
    <sheetView tabSelected="1" workbookViewId="0">
      <pane xSplit="2" ySplit="2" topLeftCell="C3" activePane="bottomRight" state="frozen"/>
      <selection pane="topRight" activeCell="C1" sqref="C1"/>
      <selection pane="bottomLeft" activeCell="A3" sqref="A3"/>
      <selection pane="bottomRight" activeCell="B10" sqref="B10"/>
    </sheetView>
  </sheetViews>
  <sheetFormatPr baseColWidth="10" defaultRowHeight="16" x14ac:dyDescent="0.2"/>
  <cols>
    <col min="1" max="1" width="10.83203125" style="2"/>
    <col min="2" max="2" width="17.33203125" style="2" bestFit="1" customWidth="1"/>
    <col min="3" max="16384" width="10.83203125" style="2"/>
  </cols>
  <sheetData>
    <row r="1" spans="1:42" x14ac:dyDescent="0.2">
      <c r="A1" s="7" t="s">
        <v>0</v>
      </c>
      <c r="B1" s="2" t="s">
        <v>16</v>
      </c>
    </row>
    <row r="2" spans="1:42" s="8" customFormat="1" x14ac:dyDescent="0.2">
      <c r="C2" s="8">
        <v>2021</v>
      </c>
      <c r="D2" s="8">
        <v>2022</v>
      </c>
      <c r="E2" s="8">
        <v>2023</v>
      </c>
      <c r="F2" s="8">
        <v>2024</v>
      </c>
      <c r="G2" s="8">
        <v>2025</v>
      </c>
      <c r="H2" s="8">
        <v>2026</v>
      </c>
      <c r="I2" s="8">
        <v>2027</v>
      </c>
      <c r="J2" s="8">
        <v>2028</v>
      </c>
      <c r="K2" s="8">
        <v>2029</v>
      </c>
      <c r="L2" s="8">
        <v>2030</v>
      </c>
      <c r="M2" s="8">
        <v>2031</v>
      </c>
      <c r="N2" s="8">
        <v>2032</v>
      </c>
      <c r="O2" s="8">
        <v>2033</v>
      </c>
      <c r="P2" s="8">
        <v>2034</v>
      </c>
      <c r="Q2" s="8">
        <v>2035</v>
      </c>
      <c r="R2" s="8">
        <v>2036</v>
      </c>
      <c r="S2" s="8">
        <v>2037</v>
      </c>
      <c r="T2" s="8">
        <v>2038</v>
      </c>
      <c r="U2" s="8">
        <v>2039</v>
      </c>
      <c r="V2" s="8">
        <v>2040</v>
      </c>
      <c r="W2" s="8">
        <v>2041</v>
      </c>
      <c r="X2" s="8">
        <v>2042</v>
      </c>
      <c r="Y2" s="8">
        <v>2043</v>
      </c>
      <c r="Z2" s="8">
        <v>2044</v>
      </c>
      <c r="AA2" s="8">
        <v>2045</v>
      </c>
      <c r="AB2" s="8">
        <v>2046</v>
      </c>
      <c r="AC2" s="8">
        <v>2047</v>
      </c>
      <c r="AD2" s="8">
        <v>2048</v>
      </c>
      <c r="AE2" s="8">
        <v>2049</v>
      </c>
      <c r="AF2" s="8">
        <v>2050</v>
      </c>
      <c r="AG2" s="8">
        <v>2051</v>
      </c>
      <c r="AH2" s="8">
        <v>2052</v>
      </c>
      <c r="AI2" s="8">
        <v>2053</v>
      </c>
      <c r="AJ2" s="8">
        <v>2054</v>
      </c>
      <c r="AK2" s="8">
        <v>2055</v>
      </c>
      <c r="AL2" s="8">
        <v>2056</v>
      </c>
      <c r="AM2" s="8">
        <v>2057</v>
      </c>
      <c r="AN2" s="8">
        <v>2058</v>
      </c>
      <c r="AO2" s="8">
        <v>2059</v>
      </c>
      <c r="AP2" s="8">
        <v>2060</v>
      </c>
    </row>
    <row r="6" spans="1:42" x14ac:dyDescent="0.2">
      <c r="B6" s="2" t="s">
        <v>40</v>
      </c>
    </row>
    <row r="7" spans="1:42" x14ac:dyDescent="0.2">
      <c r="B7" s="2" t="s">
        <v>42</v>
      </c>
    </row>
    <row r="8" spans="1:42" x14ac:dyDescent="0.2">
      <c r="B8" s="2" t="s">
        <v>41</v>
      </c>
    </row>
    <row r="9" spans="1:42" x14ac:dyDescent="0.2">
      <c r="B9" s="2" t="s">
        <v>43</v>
      </c>
    </row>
    <row r="10" spans="1:42" s="9" customFormat="1" x14ac:dyDescent="0.2">
      <c r="B10" s="9" t="s">
        <v>14</v>
      </c>
      <c r="C10" s="9">
        <v>33053</v>
      </c>
      <c r="D10" s="9">
        <v>52121</v>
      </c>
    </row>
    <row r="11" spans="1:42" x14ac:dyDescent="0.2">
      <c r="B11" s="2" t="s">
        <v>12</v>
      </c>
      <c r="C11" s="2">
        <v>24350</v>
      </c>
      <c r="D11" s="2">
        <v>37849</v>
      </c>
    </row>
    <row r="12" spans="1:42" x14ac:dyDescent="0.2">
      <c r="B12" s="2" t="s">
        <v>13</v>
      </c>
      <c r="C12" s="2">
        <v>7375</v>
      </c>
      <c r="D12" s="2">
        <v>11611</v>
      </c>
    </row>
    <row r="13" spans="1:42" x14ac:dyDescent="0.2">
      <c r="B13" s="2" t="s">
        <v>15</v>
      </c>
      <c r="C13" s="2">
        <v>22157</v>
      </c>
      <c r="D13" s="2">
        <v>17827</v>
      </c>
    </row>
    <row r="14" spans="1:42" x14ac:dyDescent="0.2">
      <c r="B14" s="2" t="s">
        <v>17</v>
      </c>
      <c r="C14" s="2">
        <v>70798</v>
      </c>
      <c r="D14" s="2">
        <v>112975</v>
      </c>
    </row>
    <row r="15" spans="1:42" x14ac:dyDescent="0.2">
      <c r="B15" s="2" t="s">
        <v>18</v>
      </c>
      <c r="C15" s="2">
        <v>49796</v>
      </c>
      <c r="D15" s="2">
        <v>86296</v>
      </c>
    </row>
    <row r="16" spans="1:42" x14ac:dyDescent="0.2">
      <c r="B16" s="2" t="s">
        <v>19</v>
      </c>
      <c r="C16" s="12" t="s">
        <v>38</v>
      </c>
      <c r="D16" s="2">
        <v>55990</v>
      </c>
    </row>
    <row r="17" spans="2:4" x14ac:dyDescent="0.2">
      <c r="B17" s="2" t="s">
        <v>20</v>
      </c>
      <c r="C17" s="2">
        <v>26873</v>
      </c>
      <c r="D17" s="2">
        <v>37618</v>
      </c>
    </row>
    <row r="18" spans="2:4" x14ac:dyDescent="0.2">
      <c r="B18" s="2" t="s">
        <v>21</v>
      </c>
      <c r="C18" s="2">
        <v>26712</v>
      </c>
      <c r="D18" s="2">
        <v>56279</v>
      </c>
    </row>
    <row r="19" spans="2:4" x14ac:dyDescent="0.2">
      <c r="B19" s="2" t="s">
        <v>23</v>
      </c>
      <c r="C19" s="2">
        <v>1746</v>
      </c>
      <c r="D19" s="2">
        <v>3534</v>
      </c>
    </row>
    <row r="20" spans="2:4" x14ac:dyDescent="0.2">
      <c r="B20" s="2" t="s">
        <v>22</v>
      </c>
      <c r="C20" s="2">
        <f>SUM(C11:C19)</f>
        <v>229807</v>
      </c>
      <c r="D20" s="2">
        <f>SUM(D11:D19)</f>
        <v>419979</v>
      </c>
    </row>
    <row r="21" spans="2:4" x14ac:dyDescent="0.2">
      <c r="B21" s="2" t="s">
        <v>24</v>
      </c>
      <c r="C21" s="2">
        <v>71096</v>
      </c>
      <c r="D21" s="2">
        <v>90306</v>
      </c>
    </row>
    <row r="22" spans="2:4" x14ac:dyDescent="0.2">
      <c r="B22" s="2" t="s">
        <v>25</v>
      </c>
      <c r="C22" s="2">
        <f>SUM(C20:C21)</f>
        <v>300903</v>
      </c>
      <c r="D22" s="2">
        <f>SUM(D20:D21)</f>
        <v>510285</v>
      </c>
    </row>
    <row r="23" spans="2:4" x14ac:dyDescent="0.2">
      <c r="B23" s="2" t="s">
        <v>26</v>
      </c>
      <c r="C23" s="2">
        <f>C10-C22</f>
        <v>-267850</v>
      </c>
      <c r="D23" s="2">
        <f>D10-D22</f>
        <v>-458164</v>
      </c>
    </row>
    <row r="24" spans="2:4" x14ac:dyDescent="0.2">
      <c r="B24" s="2" t="s">
        <v>27</v>
      </c>
      <c r="C24" s="2">
        <v>1283</v>
      </c>
      <c r="D24" s="2">
        <v>8542</v>
      </c>
    </row>
    <row r="25" spans="2:4" x14ac:dyDescent="0.2">
      <c r="B25" s="2" t="s">
        <v>28</v>
      </c>
      <c r="C25" s="2">
        <v>-1325</v>
      </c>
      <c r="D25" s="2">
        <v>-11079</v>
      </c>
    </row>
    <row r="26" spans="2:4" x14ac:dyDescent="0.2">
      <c r="B26" s="2" t="s">
        <v>39</v>
      </c>
      <c r="C26" s="12" t="s">
        <v>38</v>
      </c>
      <c r="D26" s="2">
        <v>-13485</v>
      </c>
    </row>
    <row r="27" spans="2:4" x14ac:dyDescent="0.2">
      <c r="B27" s="2" t="s">
        <v>29</v>
      </c>
      <c r="C27" s="2">
        <f>SUM(C24:C26)</f>
        <v>-42</v>
      </c>
      <c r="D27" s="2">
        <f>SUM(D24:D26)</f>
        <v>-16022</v>
      </c>
    </row>
    <row r="28" spans="2:4" s="9" customFormat="1" x14ac:dyDescent="0.2">
      <c r="B28" s="9" t="s">
        <v>35</v>
      </c>
      <c r="C28" s="9">
        <f>C23+C27</f>
        <v>-267892</v>
      </c>
      <c r="D28" s="9">
        <f>D23+D27</f>
        <v>-474186</v>
      </c>
    </row>
    <row r="29" spans="2:4" x14ac:dyDescent="0.2">
      <c r="B29" s="2" t="s">
        <v>36</v>
      </c>
      <c r="C29" s="2">
        <v>6891</v>
      </c>
      <c r="D29" s="2">
        <v>7572</v>
      </c>
    </row>
    <row r="30" spans="2:4" x14ac:dyDescent="0.2">
      <c r="B30" s="2" t="s">
        <v>37</v>
      </c>
      <c r="C30" s="2">
        <f>C28+C29</f>
        <v>-261001</v>
      </c>
      <c r="D30" s="2">
        <f>D28+D29</f>
        <v>-466614</v>
      </c>
    </row>
    <row r="31" spans="2:4" x14ac:dyDescent="0.2">
      <c r="B31" s="2" t="s">
        <v>30</v>
      </c>
      <c r="C31" s="2">
        <v>70894</v>
      </c>
      <c r="D31" s="2">
        <v>76972</v>
      </c>
    </row>
    <row r="32" spans="2:4" s="9" customFormat="1" x14ac:dyDescent="0.2">
      <c r="B32" s="9" t="s">
        <v>31</v>
      </c>
      <c r="C32" s="11">
        <f>C28/C31</f>
        <v>-3.778768301971958</v>
      </c>
      <c r="D32" s="11">
        <f>D28/D31</f>
        <v>-6.1604999220495769</v>
      </c>
    </row>
    <row r="35" spans="2:4" x14ac:dyDescent="0.2">
      <c r="B35" s="2" t="s">
        <v>32</v>
      </c>
      <c r="D35" s="10">
        <f>D10/C10-1</f>
        <v>0.5768916588509363</v>
      </c>
    </row>
    <row r="36" spans="2:4" x14ac:dyDescent="0.2">
      <c r="B36" s="2" t="s">
        <v>33</v>
      </c>
      <c r="C36" s="10">
        <f>C23/C10</f>
        <v>-8.1036517108885722</v>
      </c>
      <c r="D36" s="10">
        <f>D23/D10</f>
        <v>-8.7903915888029776</v>
      </c>
    </row>
    <row r="37" spans="2:4" x14ac:dyDescent="0.2">
      <c r="B37" s="2" t="s">
        <v>34</v>
      </c>
      <c r="C37" s="10">
        <f>C28/C10</f>
        <v>-8.104922397361813</v>
      </c>
      <c r="D37" s="10">
        <f>D28/D10</f>
        <v>-9.0977916770591509</v>
      </c>
    </row>
  </sheetData>
  <hyperlinks>
    <hyperlink ref="A1" location="Main!A1" display="Main" xr:uid="{EC43D331-BD22-EC46-BD05-F7A1105CF0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10B1-484A-3F4F-BAA4-903CB685C459}">
  <dimension ref="A1:B2"/>
  <sheetViews>
    <sheetView workbookViewId="0">
      <selection activeCell="B3" sqref="B3"/>
    </sheetView>
  </sheetViews>
  <sheetFormatPr baseColWidth="10" defaultRowHeight="16" x14ac:dyDescent="0.2"/>
  <cols>
    <col min="1" max="1" width="5.33203125" bestFit="1" customWidth="1"/>
  </cols>
  <sheetData>
    <row r="1" spans="1:2" x14ac:dyDescent="0.2">
      <c r="A1" s="1" t="s">
        <v>0</v>
      </c>
    </row>
    <row r="2" spans="1:2" x14ac:dyDescent="0.2">
      <c r="B2" t="s">
        <v>7</v>
      </c>
    </row>
  </sheetData>
  <hyperlinks>
    <hyperlink ref="A1" location="Main!A1" display="Main" xr:uid="{6A38176E-B2DC-354F-9A14-00B1001ABA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29B3-2133-9B4C-B7C7-C7B4286791A5}">
  <dimension ref="A1:B2"/>
  <sheetViews>
    <sheetView workbookViewId="0"/>
  </sheetViews>
  <sheetFormatPr baseColWidth="10" defaultRowHeight="16" x14ac:dyDescent="0.2"/>
  <cols>
    <col min="1" max="1" width="5.33203125" bestFit="1" customWidth="1"/>
  </cols>
  <sheetData>
    <row r="1" spans="1:2" x14ac:dyDescent="0.2">
      <c r="A1" s="1" t="s">
        <v>0</v>
      </c>
    </row>
    <row r="2" spans="1:2" x14ac:dyDescent="0.2">
      <c r="B2" t="s">
        <v>7</v>
      </c>
    </row>
  </sheetData>
  <hyperlinks>
    <hyperlink ref="A1" location="Main!A1" display="Main" xr:uid="{F34E003B-9101-EF4A-861D-971D7236DE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NTLA-2001</vt:lpstr>
      <vt:lpstr>NTLA-2002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2023-03-14T01:01:59Z</dcterms:created>
  <dcterms:modified xsi:type="dcterms:W3CDTF">2023-03-14T02:47:31Z</dcterms:modified>
</cp:coreProperties>
</file>