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0E34A053-78EE-4440-A69C-876F6DD15686}" xr6:coauthVersionLast="47" xr6:coauthVersionMax="47" xr10:uidLastSave="{00000000-0000-0000-0000-000000000000}"/>
  <bookViews>
    <workbookView xWindow="4060" yWindow="3080" windowWidth="30500" windowHeight="16520" xr2:uid="{419AAB3D-888F-2F4B-8E7E-E550149741C8}"/>
  </bookViews>
  <sheets>
    <sheet name="Main" sheetId="1" r:id="rId1"/>
    <sheet name="Model" sheetId="2" r:id="rId2"/>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4" i="2" l="1"/>
  <c r="L13" i="2"/>
  <c r="L12" i="2"/>
  <c r="L25" i="2"/>
  <c r="L10" i="2"/>
  <c r="L8" i="2"/>
  <c r="K4" i="1" a="1"/>
  <c r="K4" i="1" s="1"/>
  <c r="K3" i="1" a="1"/>
  <c r="K3" i="1" s="1"/>
  <c r="K5" i="1" l="1"/>
  <c r="K8" i="1" s="1"/>
  <c r="K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<sst xmlns="http://schemas.openxmlformats.org/spreadsheetml/2006/main" count="20" uniqueCount="20">
  <si>
    <t>Price</t>
  </si>
  <si>
    <t>S/O</t>
  </si>
  <si>
    <t>MC</t>
  </si>
  <si>
    <t>Cash</t>
  </si>
  <si>
    <t>Debt</t>
  </si>
  <si>
    <t>EV</t>
  </si>
  <si>
    <t>EV/Share</t>
  </si>
  <si>
    <t>Subscription</t>
  </si>
  <si>
    <t>Maintenance</t>
  </si>
  <si>
    <t>Main</t>
  </si>
  <si>
    <t>In Millions</t>
  </si>
  <si>
    <t>Other</t>
  </si>
  <si>
    <t>Revenue</t>
  </si>
  <si>
    <t>COGS</t>
  </si>
  <si>
    <t>Gross Profit</t>
  </si>
  <si>
    <t>Gross Profit Margin</t>
  </si>
  <si>
    <t>R&amp;D</t>
  </si>
  <si>
    <t>SG&amp;A</t>
  </si>
  <si>
    <t>Total Operating Expenses</t>
  </si>
  <si>
    <t>Operating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</si>
</sst>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9">
    <xf numFmtId="0" fontId="0" fillId="0" borderId="0" xfId="0"/>
    <xf numFmtId="3" fontId="0" fillId="0" borderId="0" xfId="0" applyNumberFormat="1"/>
    <xf numFmtId="164" fontId="0" fillId="0" borderId="0" xfId="0" applyNumberFormat="1"/>
    <xf numFmtId="1" fontId="0" fillId="0" borderId="0" xfId="0" applyNumberFormat="1"/>
    <xf numFmtId="0" fontId="0" fillId="0" borderId="0" xfId="0" applyNumberFormat="1"/>
    <xf numFmtId="14" fontId="0" fillId="0" borderId="0" xfId="0" applyNumberFormat="1"/>
    <xf numFmtId="14" fontId="3" fillId="0" borderId="0" xfId="2" applyNumberFormat="1"/>
    <xf numFmtId="3" fontId="2" fillId="0" borderId="0" xfId="0" applyNumberFormat="1" applyFont="1"/>
    <xf numFmtId="9" fontId="0" fillId="0" borderId="0" xfId="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en-GB</v>
    <v>a243h7</v>
    <v>268435456</v>
    <v>1</v>
    <v>Powered by Refinitiv</v>
    <v>300.29000000000002</v>
    <v>113.855</v>
    <v>0.83320000000000005</v>
    <v>-9.5</v>
    <v>-5.7060000000000007E-2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165.56</v>
    <v>Software &amp; IT Services</v>
    <v>Stock</v>
    <v>45021.998198437497</v>
    <v>0</v>
    <v>156.59</v>
    <v>40234558926</v>
    <v>ATLASSIAN CORPORATION</v>
    <v>ATLASSIAN CORPORATION</v>
    <v>165.37</v>
    <v>166.49</v>
    <v>156.99</v>
    <v>256287400</v>
    <v>TEAM</v>
    <v>ATLASSIAN CORPORATION (XNAS:TEAM)</v>
    <v>24</v>
    <v>1755132</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E447-0AC8-4940-9AB1-1D665F5C7961}">
  <dimension ref="A1:K9"/>
  <sheetViews>
    <sheetView tabSelected="1" workbookViewId="0">
      <selection activeCell="J3" sqref="J3"/>
    </sheetView>
  </sheetViews>
  <sheetFormatPr baseColWidth="10" defaultRowHeight="16" x14ac:dyDescent="0.2"/>
  <cols>
    <col min="11" max="11" width="10.83203125" customWidth="1"/>
  </cols>
  <sheetData>
    <row r="1" spans="1:11" x14ac:dyDescent="0.2">
      <c r="A1" t="e" vm="1">
        <v>#VALUE!</v>
      </c>
    </row>
    <row r="3" spans="1:11" x14ac:dyDescent="0.2">
      <c r="J3" t="s">
        <v>0</v>
      </c>
      <c r="K3" s="2" cm="1">
        <f t="array" ref="K3">_FV(A1,"Price")</f>
        <v>156.99</v>
      </c>
    </row>
    <row r="4" spans="1:11" x14ac:dyDescent="0.2">
      <c r="J4" t="s">
        <v>1</v>
      </c>
      <c r="K4" s="1" cm="1">
        <f t="array" ref="K4">_FV(A1,"Shares outstanding",TRUE)/1000000</f>
        <v>256.28739999999999</v>
      </c>
    </row>
    <row r="5" spans="1:11" x14ac:dyDescent="0.2">
      <c r="J5" t="s">
        <v>2</v>
      </c>
      <c r="K5" s="1">
        <f>K3*K4</f>
        <v>40234.558925999998</v>
      </c>
    </row>
    <row r="6" spans="1:11" x14ac:dyDescent="0.2">
      <c r="J6" t="s">
        <v>3</v>
      </c>
      <c r="K6" s="1">
        <v>1636.615</v>
      </c>
    </row>
    <row r="7" spans="1:11" x14ac:dyDescent="0.2">
      <c r="J7" t="s">
        <v>4</v>
      </c>
      <c r="K7" s="1"/>
    </row>
    <row r="8" spans="1:11" x14ac:dyDescent="0.2">
      <c r="J8" t="s">
        <v>5</v>
      </c>
      <c r="K8" s="1">
        <f>K5+K7-K6</f>
        <v>38597.943926</v>
      </c>
    </row>
    <row r="9" spans="1:11" x14ac:dyDescent="0.2">
      <c r="J9" t="s">
        <v>6</v>
      </c>
      <c r="K9" s="3">
        <f>K8/K4</f>
        <v>150.60414177989242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41135-0655-544F-B69A-3D8B8FAD978B}">
  <dimension ref="A1:L25"/>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6" x14ac:dyDescent="0.2"/>
  <cols>
    <col min="1" max="1" width="5.33203125" style="1" bestFit="1" customWidth="1"/>
    <col min="2" max="2" width="17.33203125" style="1" bestFit="1" customWidth="1"/>
    <col min="3" max="8" width="10.83203125" style="1"/>
    <col min="9" max="9" width="10.83203125" style="1" customWidth="1"/>
    <col min="10" max="16384" width="10.83203125" style="1"/>
  </cols>
  <sheetData>
    <row r="1" spans="1:12" s="5" customFormat="1" x14ac:dyDescent="0.2">
      <c r="A1" s="6" t="s">
        <v>9</v>
      </c>
      <c r="B1" s="5" t="s">
        <v>10</v>
      </c>
      <c r="H1" s="5">
        <v>44561</v>
      </c>
      <c r="I1" s="5">
        <v>44651</v>
      </c>
      <c r="L1" s="5">
        <v>44926</v>
      </c>
    </row>
    <row r="2" spans="1:12" s="4" customFormat="1" x14ac:dyDescent="0.2"/>
    <row r="5" spans="1:12" x14ac:dyDescent="0.2">
      <c r="B5" s="1" t="s">
        <v>7</v>
      </c>
      <c r="L5" s="1">
        <v>711.19899999999996</v>
      </c>
    </row>
    <row r="6" spans="1:12" x14ac:dyDescent="0.2">
      <c r="B6" s="1" t="s">
        <v>8</v>
      </c>
      <c r="L6" s="1">
        <v>106.023</v>
      </c>
    </row>
    <row r="7" spans="1:12" x14ac:dyDescent="0.2">
      <c r="B7" s="1" t="s">
        <v>11</v>
      </c>
      <c r="L7" s="1">
        <v>55.481999999999999</v>
      </c>
    </row>
    <row r="8" spans="1:12" s="7" customFormat="1" x14ac:dyDescent="0.2">
      <c r="B8" s="7" t="s">
        <v>12</v>
      </c>
      <c r="L8" s="7">
        <f>SUM(L5:L7)</f>
        <v>872.70399999999995</v>
      </c>
    </row>
    <row r="9" spans="1:12" x14ac:dyDescent="0.2">
      <c r="B9" s="1" t="s">
        <v>13</v>
      </c>
      <c r="L9" s="1">
        <v>155.94499999999999</v>
      </c>
    </row>
    <row r="10" spans="1:12" x14ac:dyDescent="0.2">
      <c r="B10" s="1" t="s">
        <v>14</v>
      </c>
      <c r="L10" s="1">
        <f>L8-L9</f>
        <v>716.75900000000001</v>
      </c>
    </row>
    <row r="11" spans="1:12" x14ac:dyDescent="0.2">
      <c r="B11" s="1" t="s">
        <v>16</v>
      </c>
      <c r="L11" s="1">
        <v>473.67599999999999</v>
      </c>
    </row>
    <row r="12" spans="1:12" x14ac:dyDescent="0.2">
      <c r="B12" s="1" t="s">
        <v>17</v>
      </c>
      <c r="L12" s="1">
        <f>186.191+156.131</f>
        <v>342.322</v>
      </c>
    </row>
    <row r="13" spans="1:12" x14ac:dyDescent="0.2">
      <c r="B13" s="1" t="s">
        <v>18</v>
      </c>
      <c r="L13" s="1">
        <f>SUM(L11:L12)</f>
        <v>815.99800000000005</v>
      </c>
    </row>
    <row r="14" spans="1:12" x14ac:dyDescent="0.2">
      <c r="B14" s="1" t="s">
        <v>19</v>
      </c>
      <c r="L14" s="1">
        <f>L10-L13</f>
        <v>-99.239000000000033</v>
      </c>
    </row>
    <row r="25" spans="2:12" x14ac:dyDescent="0.2">
      <c r="B25" s="1" t="s">
        <v>15</v>
      </c>
      <c r="L25" s="8">
        <f>L10/L8</f>
        <v>0.82130825572015265</v>
      </c>
    </row>
  </sheetData>
  <hyperlinks>
    <hyperlink ref="A1" location="Main!A1" display="Main" xr:uid="{504FF5E9-1C7A-9643-9884-17179501F8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2023-04-05T11:17:01Z</dcterms:created>
  <dcterms:modified xsi:type="dcterms:W3CDTF">2023-04-08T11:05:23Z</dcterms:modified>
</cp:coreProperties>
</file>