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7D7EF249-73DF-7144-A332-5C624F7C4465}" xr6:coauthVersionLast="47" xr6:coauthVersionMax="47" xr10:uidLastSave="{00000000-0000-0000-0000-000000000000}"/>
  <bookViews>
    <workbookView xWindow="3660" yWindow="2660" windowWidth="27640" windowHeight="16940" xr2:uid="{7A454AD0-D7AE-3D41-94B5-856DCDC3DD11}"/>
  </bookViews>
  <sheets>
    <sheet name="Main" sheetId="1" r:id="rId1"/>
    <sheet name="Model" sheetId="2" r:id="rId2"/>
    <sheet name="CardiAMP" sheetId="3"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 i="2" l="1"/>
  <c r="E5" i="2"/>
  <c r="I8" i="2"/>
  <c r="I5" i="2"/>
  <c r="J12" i="2"/>
  <c r="J11" i="2"/>
  <c r="J9" i="2"/>
  <c r="J8" i="2"/>
  <c r="J5" i="2"/>
  <c r="E9" i="2" l="1"/>
  <c r="E11" i="2" s="1"/>
  <c r="E12" i="2" s="1"/>
  <c r="I9" i="2"/>
  <c r="I11" i="2" s="1"/>
  <c r="I12" i="2" s="1"/>
  <c r="K3" i="1" a="1"/>
  <c r="K3" i="1" s="1"/>
  <c r="K5" i="1" s="1"/>
  <c r="K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<sst xmlns="http://schemas.openxmlformats.org/spreadsheetml/2006/main" count="20" uniqueCount="20">
  <si>
    <t>Main</t>
  </si>
  <si>
    <t>P</t>
  </si>
  <si>
    <t>S/O</t>
  </si>
  <si>
    <t>MC</t>
  </si>
  <si>
    <t>Cash</t>
  </si>
  <si>
    <t>Debt</t>
  </si>
  <si>
    <t>EV</t>
  </si>
  <si>
    <t>Net Revenue</t>
  </si>
  <si>
    <t>Collaboration</t>
  </si>
  <si>
    <t>Total</t>
  </si>
  <si>
    <t>In Thousands</t>
  </si>
  <si>
    <t>R&amp;D</t>
  </si>
  <si>
    <t>SG&amp;A</t>
  </si>
  <si>
    <t>Total Expenses</t>
  </si>
  <si>
    <t>Operating</t>
  </si>
  <si>
    <t>Other Income</t>
  </si>
  <si>
    <t>Net Loss</t>
  </si>
  <si>
    <t>EPS</t>
  </si>
  <si>
    <t>Shares</t>
  </si>
  <si>
    <t>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</si>
</sst>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_ ;\-#,##0\ "/>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right"/>
    </xf>
    <xf numFmtId="164" fontId="0" fillId="0" borderId="0" xfId="0" applyNumberFormat="1"/>
    <xf numFmtId="0" fontId="0" fillId="0" borderId="0" xfId="0" applyAlignment="1">
      <alignment horizontal="right" wrapText="1"/>
    </xf>
    <xf numFmtId="165" fontId="0" fillId="0" borderId="0" xfId="0" applyNumberFormat="1" applyAlignment="1">
      <alignment horizontal="right"/>
    </xf>
    <xf numFmtId="14" fontId="0" fillId="0" borderId="0" xfId="0" applyNumberFormat="1"/>
    <xf numFmtId="3" fontId="0" fillId="0" borderId="0" xfId="0" applyNumberFormat="1"/>
    <xf numFmtId="0" fontId="1" fillId="0" borderId="0" xfId="1"/>
    <xf numFmtId="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https://www.bing.com/financeapi/forcetrigger?t=aw3eoc&amp;q=XNAS%3aBCDA&amp;form=skydnc</v>
    <v>Learn more on Bing</v>
  </rv>
  <rv s="1">
    <v>0</v>
    <v>BIOCARDIA, INC. (XNAS:BCDA)</v>
    <v>2</v>
    <v>3</v>
    <v>Finance</v>
    <v>4</v>
    <v>en-GB</v>
    <v>aw3eoc</v>
    <v>268435456</v>
    <v>1</v>
    <v>Powered by Refinitiv</v>
    <v>2.85</v>
    <v>1.1001000000000001</v>
    <v>1.0552999999999999</v>
    <v>0.02</v>
    <v>1.0152000000000001E-2</v>
    <v>0</v>
    <v>0</v>
    <v>USD</v>
    <v>BioCardia, Inc. is a clinical-stage company. It is focused on developing cellular and cell-derived therapeutics for the treatment of cardiovascular and pulmonary diseases. Its lead therapeutic candidates are based on the CardiAMP Cell Therapy System, a platform which provides an autologous bone marrow-derived cell therapy for treatment in two clinical indications, such as ischemic heart failure and refractory angina resulting from chronic myocardial ischemia. Its second therapeutic platform is an investigational bone marrow derived allogeneic off-the shelf Neurokinin-1 Receptor Positive mesenchymal stem cell (MSC) therapy for the treatment of cardiac and pulmonary disease. It has three enabling device product lines: the CardiAMP cell processing system, the Helix biotherapeutic delivery system (Helix), and the Morph vascular access product line (Morph). It is advancing therapeutic candidates for heart failure, chronic myocardial infarction, and acute respiratory distress syndrome.</v>
    <v>28</v>
    <v>Nasdaq Stock Market</v>
    <v>XNAS</v>
    <v>XNAS</v>
    <v>320 Soquel Way, SUNNYVALE, CA, 94070-2718 US</v>
    <v>2.04</v>
    <v>Biotechnology &amp; Medical Research</v>
    <v>Stock</v>
    <v>45001.833388657033</v>
    <v>0</v>
    <v>1.97</v>
    <v>35505440</v>
    <v>BIOCARDIA, INC.</v>
    <v>BIOCARDIA, INC.</v>
    <v>2</v>
    <v>1.97</v>
    <v>1.99</v>
    <v>1.99</v>
    <v>17841930</v>
    <v>BCDA</v>
    <v>BIOCARDIA, INC. (XNAS:BCDA)</v>
    <v>8871</v>
    <v>22696</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E6D67-E032-D347-A313-7F1531FE5E1F}">
  <dimension ref="A1:K16"/>
  <sheetViews>
    <sheetView tabSelected="1" workbookViewId="0">
      <selection activeCell="F14" sqref="F14"/>
    </sheetView>
  </sheetViews>
  <sheetFormatPr baseColWidth="10" defaultRowHeight="16" x14ac:dyDescent="0.2"/>
  <cols>
    <col min="7" max="7" width="10.83203125" style="1" customWidth="1"/>
  </cols>
  <sheetData>
    <row r="1" spans="1:11" x14ac:dyDescent="0.2">
      <c r="A1" t="e" vm="1">
        <v>#VALUE!</v>
      </c>
    </row>
    <row r="3" spans="1:11" x14ac:dyDescent="0.2">
      <c r="J3" t="s">
        <v>1</v>
      </c>
      <c r="K3" s="2" cm="1">
        <f t="array" ref="K3">_FV(A1,"Price")</f>
        <v>1.99</v>
      </c>
    </row>
    <row r="4" spans="1:11" x14ac:dyDescent="0.2">
      <c r="J4" t="s">
        <v>2</v>
      </c>
      <c r="K4" s="3">
        <v>17758194</v>
      </c>
    </row>
    <row r="5" spans="1:11" x14ac:dyDescent="0.2">
      <c r="J5" t="s">
        <v>3</v>
      </c>
      <c r="K5" s="4">
        <f>K3*K4</f>
        <v>35338806.060000002</v>
      </c>
    </row>
    <row r="6" spans="1:11" x14ac:dyDescent="0.2">
      <c r="J6" t="s">
        <v>4</v>
      </c>
      <c r="K6" s="4">
        <v>8614000</v>
      </c>
    </row>
    <row r="7" spans="1:11" x14ac:dyDescent="0.2">
      <c r="J7" t="s">
        <v>5</v>
      </c>
      <c r="K7" s="4"/>
    </row>
    <row r="8" spans="1:11" x14ac:dyDescent="0.2">
      <c r="J8" t="s">
        <v>6</v>
      </c>
      <c r="K8" s="4">
        <f>K5+K7-K6</f>
        <v>26724806.060000002</v>
      </c>
    </row>
    <row r="15" spans="1:11" x14ac:dyDescent="0.2">
      <c r="G15" s="4"/>
    </row>
    <row r="16" spans="1:11" x14ac:dyDescent="0.2">
      <c r="G1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05836-CD2D-7249-B9D5-410E96FC2109}">
  <dimension ref="A1:J13"/>
  <sheetViews>
    <sheetView workbookViewId="0">
      <pane xSplit="2" ySplit="2" topLeftCell="C3" activePane="bottomRight" state="frozen"/>
      <selection pane="topRight" activeCell="C1" sqref="C1"/>
      <selection pane="bottomLeft" activeCell="A3" sqref="A3"/>
      <selection pane="bottomRight" activeCell="H3" sqref="H3"/>
    </sheetView>
  </sheetViews>
  <sheetFormatPr baseColWidth="10" defaultRowHeight="16" x14ac:dyDescent="0.2"/>
  <cols>
    <col min="1" max="1" width="11.83203125" style="6" bestFit="1" customWidth="1"/>
    <col min="2" max="2" width="12" style="6" bestFit="1" customWidth="1"/>
    <col min="3" max="16384" width="10.83203125" style="6"/>
  </cols>
  <sheetData>
    <row r="1" spans="1:10" s="5" customFormat="1" x14ac:dyDescent="0.2">
      <c r="A1" s="7" t="s">
        <v>0</v>
      </c>
      <c r="B1"/>
      <c r="C1"/>
      <c r="D1"/>
      <c r="E1" s="5">
        <v>44286</v>
      </c>
      <c r="F1" s="5">
        <v>44377</v>
      </c>
      <c r="G1"/>
      <c r="H1"/>
      <c r="I1" s="5">
        <v>44651</v>
      </c>
      <c r="J1" s="5">
        <v>44742</v>
      </c>
    </row>
    <row r="2" spans="1:10" s="5" customFormat="1" x14ac:dyDescent="0.2">
      <c r="A2" t="s">
        <v>10</v>
      </c>
      <c r="B2"/>
      <c r="C2"/>
      <c r="D2"/>
      <c r="E2"/>
      <c r="F2"/>
      <c r="G2"/>
      <c r="H2"/>
      <c r="I2"/>
      <c r="J2"/>
    </row>
    <row r="3" spans="1:10" x14ac:dyDescent="0.2">
      <c r="A3"/>
      <c r="B3" t="s">
        <v>7</v>
      </c>
      <c r="C3"/>
      <c r="D3"/>
      <c r="E3" s="6">
        <v>0</v>
      </c>
      <c r="F3">
        <v>0</v>
      </c>
      <c r="G3"/>
      <c r="H3"/>
      <c r="I3" s="6">
        <v>1</v>
      </c>
      <c r="J3" s="6">
        <v>0</v>
      </c>
    </row>
    <row r="4" spans="1:10" x14ac:dyDescent="0.2">
      <c r="A4"/>
      <c r="B4" t="s">
        <v>8</v>
      </c>
      <c r="C4"/>
      <c r="D4"/>
      <c r="E4" s="6">
        <v>46</v>
      </c>
      <c r="F4">
        <v>69</v>
      </c>
      <c r="G4"/>
      <c r="H4"/>
      <c r="I4" s="6">
        <v>59</v>
      </c>
      <c r="J4" s="6">
        <v>974</v>
      </c>
    </row>
    <row r="5" spans="1:10" x14ac:dyDescent="0.2">
      <c r="A5"/>
      <c r="B5" t="s">
        <v>9</v>
      </c>
      <c r="C5"/>
      <c r="D5"/>
      <c r="E5" s="6">
        <f>SUM(E3:E4)</f>
        <v>46</v>
      </c>
      <c r="F5">
        <v>69</v>
      </c>
      <c r="G5"/>
      <c r="H5"/>
      <c r="I5" s="6">
        <f>SUM(I3:I4)</f>
        <v>60</v>
      </c>
      <c r="J5" s="6">
        <f>SUM(J3:J4)</f>
        <v>974</v>
      </c>
    </row>
    <row r="6" spans="1:10" x14ac:dyDescent="0.2">
      <c r="A6"/>
      <c r="B6" t="s">
        <v>11</v>
      </c>
      <c r="C6"/>
      <c r="D6"/>
      <c r="E6" s="6">
        <v>1841</v>
      </c>
      <c r="F6" s="6">
        <v>2362</v>
      </c>
      <c r="G6"/>
      <c r="H6"/>
      <c r="I6" s="6">
        <v>2186</v>
      </c>
      <c r="J6" s="6">
        <v>2304</v>
      </c>
    </row>
    <row r="7" spans="1:10" x14ac:dyDescent="0.2">
      <c r="A7"/>
      <c r="B7" t="s">
        <v>12</v>
      </c>
      <c r="C7"/>
      <c r="D7"/>
      <c r="E7" s="6">
        <v>1177</v>
      </c>
      <c r="F7" s="6">
        <v>1196</v>
      </c>
      <c r="G7"/>
      <c r="H7"/>
      <c r="I7" s="6">
        <v>1201</v>
      </c>
      <c r="J7" s="6">
        <v>1166</v>
      </c>
    </row>
    <row r="8" spans="1:10" x14ac:dyDescent="0.2">
      <c r="A8"/>
      <c r="B8" t="s">
        <v>13</v>
      </c>
      <c r="C8"/>
      <c r="D8"/>
      <c r="E8" s="6">
        <f>SUM(E6:E7)</f>
        <v>3018</v>
      </c>
      <c r="F8" s="6">
        <v>3558</v>
      </c>
      <c r="G8"/>
      <c r="H8"/>
      <c r="I8" s="6">
        <f>SUM(I6:I7)</f>
        <v>3387</v>
      </c>
      <c r="J8" s="6">
        <f>SUM(J6:J7)</f>
        <v>3470</v>
      </c>
    </row>
    <row r="9" spans="1:10" x14ac:dyDescent="0.2">
      <c r="A9"/>
      <c r="B9" t="s">
        <v>14</v>
      </c>
      <c r="C9"/>
      <c r="D9"/>
      <c r="E9" s="6">
        <f>E5-E8</f>
        <v>-2972</v>
      </c>
      <c r="F9" s="6">
        <v>-3489</v>
      </c>
      <c r="G9"/>
      <c r="H9"/>
      <c r="I9" s="6">
        <f>I5-I8</f>
        <v>-3327</v>
      </c>
      <c r="J9" s="6">
        <f>J5-J8</f>
        <v>-2496</v>
      </c>
    </row>
    <row r="10" spans="1:10" x14ac:dyDescent="0.2">
      <c r="A10"/>
      <c r="B10" t="s">
        <v>15</v>
      </c>
      <c r="C10"/>
      <c r="D10"/>
      <c r="E10" s="6">
        <v>3</v>
      </c>
      <c r="F10">
        <v>2</v>
      </c>
      <c r="G10"/>
      <c r="H10"/>
      <c r="I10" s="6">
        <v>2</v>
      </c>
      <c r="J10" s="6">
        <v>-1</v>
      </c>
    </row>
    <row r="11" spans="1:10" x14ac:dyDescent="0.2">
      <c r="A11"/>
      <c r="B11" t="s">
        <v>16</v>
      </c>
      <c r="C11"/>
      <c r="D11"/>
      <c r="E11" s="6">
        <f>SUM(E9:E10)</f>
        <v>-2969</v>
      </c>
      <c r="F11" s="6">
        <v>-3487</v>
      </c>
      <c r="G11"/>
      <c r="H11"/>
      <c r="I11" s="6">
        <f>SUM(I9:I10)</f>
        <v>-3325</v>
      </c>
      <c r="J11" s="6">
        <f>SUM(J9:J10)</f>
        <v>-2497</v>
      </c>
    </row>
    <row r="12" spans="1:10" x14ac:dyDescent="0.2">
      <c r="A12"/>
      <c r="B12" t="s">
        <v>17</v>
      </c>
      <c r="C12"/>
      <c r="D12"/>
      <c r="E12" s="8">
        <f>E11/E13</f>
        <v>-0.17918715540119212</v>
      </c>
      <c r="F12">
        <v>-0.2</v>
      </c>
      <c r="G12"/>
      <c r="H12"/>
      <c r="I12" s="8">
        <f>I11/I13</f>
        <v>-0.19483105305803305</v>
      </c>
      <c r="J12" s="8">
        <f>J11/J13</f>
        <v>-0.14145705869023339</v>
      </c>
    </row>
    <row r="13" spans="1:10" x14ac:dyDescent="0.2">
      <c r="A13"/>
      <c r="B13" t="s">
        <v>18</v>
      </c>
      <c r="C13"/>
      <c r="D13"/>
      <c r="E13" s="6">
        <v>16569.268</v>
      </c>
      <c r="F13" s="6">
        <v>17047</v>
      </c>
      <c r="G13"/>
      <c r="H13"/>
      <c r="I13" s="6">
        <v>17066.067999999999</v>
      </c>
      <c r="J13" s="6">
        <v>17652</v>
      </c>
    </row>
  </sheetData>
  <hyperlinks>
    <hyperlink ref="A1" location="Main!A1" display="Main!A1" xr:uid="{AB172313-D372-804E-836A-0E6655B369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7807-EF6B-D442-8F56-79D4BEBB3944}">
  <dimension ref="B2"/>
  <sheetViews>
    <sheetView workbookViewId="0">
      <selection activeCell="B3" sqref="B3"/>
    </sheetView>
  </sheetViews>
  <sheetFormatPr baseColWidth="10" defaultRowHeight="16" x14ac:dyDescent="0.2"/>
  <sheetData>
    <row r="2" spans="2:2" x14ac:dyDescent="0.2">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CardiAMP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2022-08-22T18:15:29Z</dcterms:created>
  <dcterms:modified xsi:type="dcterms:W3CDTF">2023-03-17T02:11:04Z</dcterms:modified>
</cp:coreProperties>
</file>