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49C6783B-30CD-9246-8913-D77B6DEF2D7A}" xr6:coauthVersionLast="47" xr6:coauthVersionMax="47" xr10:uidLastSave="{00000000-0000-0000-0000-000000000000}"/>
  <bookViews>
    <workbookView xWindow="3660" yWindow="2660" windowWidth="30900" windowHeight="15360" activeTab="1" xr2:uid="{B0AA6E6D-107E-6741-A719-405B8721AFC3}"/>
  </bookViews>
  <sheets>
    <sheet name="Main" sheetId="1" r:id="rId1"/>
    <sheet name="Model" sheetId="3"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3" l="1"/>
  <c r="E12" i="3"/>
  <c r="E11" i="3"/>
  <c r="E7" i="3"/>
  <c r="E5" i="3"/>
  <c r="K4" i="1" a="1"/>
  <c r="K4" i="1" s="1"/>
  <c r="K3" i="1" a="1"/>
  <c r="K3" i="1" s="1"/>
  <c r="K5" i="1" s="1"/>
  <c r="K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<sst xmlns="http://schemas.openxmlformats.org/spreadsheetml/2006/main" count="21" uniqueCount="21">
  <si>
    <t>Price</t>
  </si>
  <si>
    <t>S/O</t>
  </si>
  <si>
    <t>MC</t>
  </si>
  <si>
    <t>Cash</t>
  </si>
  <si>
    <t>Debt</t>
  </si>
  <si>
    <t>EV</t>
  </si>
  <si>
    <t>Software Solutions</t>
  </si>
  <si>
    <t>Data and Analytics</t>
  </si>
  <si>
    <t>Origination SS</t>
  </si>
  <si>
    <t>Servicing SS</t>
  </si>
  <si>
    <t>In millions</t>
  </si>
  <si>
    <t>Main</t>
  </si>
  <si>
    <t>Revenue</t>
  </si>
  <si>
    <t>Operating Expenses</t>
  </si>
  <si>
    <t>Depreciation and Ammortization</t>
  </si>
  <si>
    <t>Transition and Integration</t>
  </si>
  <si>
    <t>Total Expense</t>
  </si>
  <si>
    <t>Operating Income</t>
  </si>
  <si>
    <t>Interest Expense</t>
  </si>
  <si>
    <t>Other Income</t>
  </si>
  <si>
    <t>Income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</si>
</sst>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3" fontId="0" fillId="0" borderId="0" xfId="0" applyNumberFormat="1"/>
    <xf numFmtId="4" fontId="0" fillId="0" borderId="0" xfId="0" applyNumberFormat="1"/>
    <xf numFmtId="0" fontId="0" fillId="0" borderId="0" xfId="0" applyNumberFormat="1"/>
    <xf numFmtId="3" fontId="2" fillId="0" borderId="0" xfId="1" applyNumberForma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https://www.bing.com/financeapi/forcetrigger?t=a1ok2w&amp;q=XNYS%3aBKI&amp;form=skydnc</v>
    <v>Learn more on Bing</v>
  </rv>
  <rv s="1">
    <v>0</v>
    <v>BLACK KNIGHT, INC. (XNYS:BKI)</v>
    <v>2</v>
    <v>3</v>
    <v>Finance</v>
    <v>4</v>
    <v>en-GB</v>
    <v>a1ok2w</v>
    <v>268435456</v>
    <v>1</v>
    <v>Powered by Refinitiv</v>
    <v>79.78</v>
    <v>53.844999999999999</v>
    <v>0.50519999999999998</v>
    <v>0.04</v>
    <v>7.1900000000000002E-4</v>
    <v>0.33</v>
    <v>5.9280000000000001E-3</v>
    <v>USD</v>
    <v>Black Knight, Inc. is a provider of integrated mission-critical software solutions, data and analytics to the United States mortgage and real estate markets. The Company operates through two segments: Software Solutions and Data and Analytics. Its Software Solutions segment offers software solutions that support loan servicing, loan origination and settlement services. Its servicing software solutions include its core servicing software solution that automates loan servicing, including loan setup and ongoing processing, customer service, accounting, reporting to the secondary mortgage market and investors, and Web-based workflow information systems. Data and Analytics segment offers data and analytics solutions to the mortgage, real estate and capital markets verticals. Its solutions include property ownership data, lien data, servicing data, automated valuation models, collateral risk scores, behavioral models, multiple listing service software solutions, and other data solutions.</v>
    <v>6100</v>
    <v>New York Stock Exchange</v>
    <v>XNYS</v>
    <v>XNYS</v>
    <v>601 Riverside Ave, JACKSONVILLE, FL, 32204-2901 US</v>
    <v>56.35</v>
    <v>Software &amp; IT Services</v>
    <v>Stock</v>
    <v>45001.846035971874</v>
    <v>0</v>
    <v>55.37</v>
    <v>8680289080</v>
    <v>BLACK KNIGHT, INC.</v>
    <v>BLACK KNIGHT, INC.</v>
    <v>55.62</v>
    <v>19.109400000000001</v>
    <v>55.63</v>
    <v>55.67</v>
    <v>56</v>
    <v>155924000</v>
    <v>BKI</v>
    <v>BLACK KNIGHT, INC. (XNYS:BKI)</v>
    <v>868023</v>
    <v>1635472</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A746D-698A-8345-A69E-F5066462B8A9}">
  <dimension ref="A1:K8"/>
  <sheetViews>
    <sheetView workbookViewId="0">
      <selection activeCell="K9" sqref="K9"/>
    </sheetView>
  </sheetViews>
  <sheetFormatPr baseColWidth="10" defaultRowHeight="16" x14ac:dyDescent="0.2"/>
  <cols>
    <col min="1" max="10" width="10.83203125" style="1"/>
    <col min="11" max="11" width="13.6640625" style="1" bestFit="1" customWidth="1"/>
    <col min="12" max="16384" width="10.83203125" style="1"/>
  </cols>
  <sheetData>
    <row r="1" spans="1:11" x14ac:dyDescent="0.2">
      <c r="A1" s="1" t="e" vm="1">
        <v>#VALUE!</v>
      </c>
    </row>
    <row r="3" spans="1:11" x14ac:dyDescent="0.2">
      <c r="J3" s="1" t="s">
        <v>0</v>
      </c>
      <c r="K3" s="2" cm="1">
        <f t="array" ref="K3">_FV(A1,"Price")</f>
        <v>55.67</v>
      </c>
    </row>
    <row r="4" spans="1:11" x14ac:dyDescent="0.2">
      <c r="J4" s="1" t="s">
        <v>1</v>
      </c>
      <c r="K4" s="1" cm="1">
        <f t="array" ref="K4">_FV(A1,"Shares outstanding",TRUE)</f>
        <v>155924000</v>
      </c>
    </row>
    <row r="5" spans="1:11" x14ac:dyDescent="0.2">
      <c r="J5" s="1" t="s">
        <v>2</v>
      </c>
      <c r="K5" s="1">
        <f>K3*K4</f>
        <v>8680289080</v>
      </c>
    </row>
    <row r="6" spans="1:11" x14ac:dyDescent="0.2">
      <c r="J6" s="1" t="s">
        <v>3</v>
      </c>
      <c r="K6" s="1">
        <v>16100000</v>
      </c>
    </row>
    <row r="7" spans="1:11" x14ac:dyDescent="0.2">
      <c r="J7" s="1" t="s">
        <v>4</v>
      </c>
      <c r="K7" s="1">
        <v>2648600000</v>
      </c>
    </row>
    <row r="8" spans="1:11" x14ac:dyDescent="0.2">
      <c r="J8" s="1" t="s">
        <v>5</v>
      </c>
      <c r="K8" s="1">
        <f>K5+K7-K6</f>
        <v>11312789080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5CF2-9C03-034C-89CE-7546646245A9}">
  <dimension ref="A1:W17"/>
  <sheetViews>
    <sheetView tabSelected="1" workbookViewId="0">
      <pane xSplit="2" ySplit="2" topLeftCell="C3" activePane="bottomRight" state="frozen"/>
      <selection pane="topRight" activeCell="C1" sqref="C1"/>
      <selection pane="bottomLeft" activeCell="A3" sqref="A3"/>
      <selection pane="bottomRight" activeCell="B16" sqref="B16"/>
    </sheetView>
  </sheetViews>
  <sheetFormatPr baseColWidth="10" defaultRowHeight="16" x14ac:dyDescent="0.2"/>
  <cols>
    <col min="1" max="1" width="5.33203125" style="1" bestFit="1" customWidth="1"/>
    <col min="2" max="2" width="16.83203125" style="1" bestFit="1" customWidth="1"/>
    <col min="3" max="16384" width="10.83203125" style="1"/>
  </cols>
  <sheetData>
    <row r="1" spans="1:23" x14ac:dyDescent="0.2">
      <c r="A1" s="4" t="s">
        <v>11</v>
      </c>
      <c r="B1" s="1" t="s">
        <v>10</v>
      </c>
    </row>
    <row r="2" spans="1:23" s="3" customFormat="1" x14ac:dyDescent="0.2">
      <c r="D2" s="3">
        <v>2021</v>
      </c>
      <c r="E2" s="3">
        <v>2022</v>
      </c>
      <c r="F2" s="3">
        <v>2023</v>
      </c>
      <c r="G2" s="3">
        <v>2024</v>
      </c>
      <c r="H2" s="3">
        <v>2025</v>
      </c>
      <c r="I2" s="3">
        <v>2026</v>
      </c>
      <c r="J2" s="3">
        <v>2027</v>
      </c>
      <c r="K2" s="3">
        <v>2028</v>
      </c>
      <c r="L2" s="3">
        <v>2029</v>
      </c>
      <c r="M2" s="3">
        <v>2030</v>
      </c>
      <c r="N2" s="3">
        <v>2031</v>
      </c>
      <c r="O2" s="3">
        <v>2032</v>
      </c>
      <c r="P2" s="3">
        <v>2033</v>
      </c>
      <c r="Q2" s="3">
        <v>2034</v>
      </c>
      <c r="R2" s="3">
        <v>2035</v>
      </c>
      <c r="S2" s="3">
        <v>2036</v>
      </c>
      <c r="T2" s="3">
        <v>2037</v>
      </c>
      <c r="U2" s="3">
        <v>2038</v>
      </c>
      <c r="V2" s="3">
        <v>2039</v>
      </c>
      <c r="W2" s="3">
        <v>2040</v>
      </c>
    </row>
    <row r="3" spans="1:23" x14ac:dyDescent="0.2">
      <c r="B3" s="1" t="s">
        <v>9</v>
      </c>
      <c r="E3" s="1">
        <v>883.8</v>
      </c>
    </row>
    <row r="4" spans="1:23" x14ac:dyDescent="0.2">
      <c r="B4" s="1" t="s">
        <v>8</v>
      </c>
      <c r="E4" s="1">
        <v>450.1</v>
      </c>
    </row>
    <row r="5" spans="1:23" x14ac:dyDescent="0.2">
      <c r="B5" s="1" t="s">
        <v>6</v>
      </c>
      <c r="E5" s="1">
        <f>SUM(E3:E4)</f>
        <v>1333.9</v>
      </c>
    </row>
    <row r="6" spans="1:23" x14ac:dyDescent="0.2">
      <c r="B6" s="1" t="s">
        <v>7</v>
      </c>
      <c r="E6" s="1">
        <v>218</v>
      </c>
    </row>
    <row r="7" spans="1:23" s="5" customFormat="1" x14ac:dyDescent="0.2">
      <c r="B7" s="5" t="s">
        <v>12</v>
      </c>
      <c r="E7" s="5">
        <f>SUM(E5:E6)</f>
        <v>1551.9</v>
      </c>
    </row>
    <row r="8" spans="1:23" x14ac:dyDescent="0.2">
      <c r="B8" s="1" t="s">
        <v>13</v>
      </c>
      <c r="E8" s="1">
        <v>872.3</v>
      </c>
    </row>
    <row r="9" spans="1:23" x14ac:dyDescent="0.2">
      <c r="B9" s="1" t="s">
        <v>14</v>
      </c>
      <c r="E9" s="1">
        <v>369.6</v>
      </c>
    </row>
    <row r="10" spans="1:23" x14ac:dyDescent="0.2">
      <c r="B10" s="1" t="s">
        <v>15</v>
      </c>
      <c r="E10" s="1">
        <v>31.8</v>
      </c>
    </row>
    <row r="11" spans="1:23" x14ac:dyDescent="0.2">
      <c r="B11" s="1" t="s">
        <v>16</v>
      </c>
      <c r="E11" s="1">
        <f>SUM(E8:E10)</f>
        <v>1273.7</v>
      </c>
    </row>
    <row r="12" spans="1:23" x14ac:dyDescent="0.2">
      <c r="B12" s="1" t="s">
        <v>17</v>
      </c>
      <c r="E12" s="1">
        <f>E7-E11</f>
        <v>278.20000000000005</v>
      </c>
    </row>
    <row r="13" spans="1:23" x14ac:dyDescent="0.2">
      <c r="B13" s="1" t="s">
        <v>18</v>
      </c>
      <c r="E13" s="1">
        <v>-100.6</v>
      </c>
    </row>
    <row r="14" spans="1:23" x14ac:dyDescent="0.2">
      <c r="B14" s="1" t="s">
        <v>19</v>
      </c>
      <c r="E14" s="1">
        <v>-11.9</v>
      </c>
    </row>
    <row r="15" spans="1:23" x14ac:dyDescent="0.2">
      <c r="B15" s="1" t="s">
        <v>20</v>
      </c>
      <c r="E15" s="1">
        <v>-22.4</v>
      </c>
    </row>
    <row r="16" spans="1:23" x14ac:dyDescent="0.2">
      <c r="E16" s="1">
        <v>306.7</v>
      </c>
    </row>
    <row r="17" spans="5:5" x14ac:dyDescent="0.2">
      <c r="E17" s="1">
        <f>SUM(E12:E16)</f>
        <v>450</v>
      </c>
    </row>
  </sheetData>
  <hyperlinks>
    <hyperlink ref="A1" location="Main!A1" display="Main" xr:uid="{14B29F10-F6A0-2041-A40C-517DD636E1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2023-03-15T12:28:39Z</dcterms:created>
  <dcterms:modified xsi:type="dcterms:W3CDTF">2023-03-16T21:03:52Z</dcterms:modified>
</cp:coreProperties>
</file>