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74D58A90-FF76-FF4D-B8F1-1707CBAF7985}" xr6:coauthVersionLast="47" xr6:coauthVersionMax="47" xr10:uidLastSave="{00000000-0000-0000-0000-000000000000}"/>
  <bookViews>
    <workbookView xWindow="4460" yWindow="2500" windowWidth="30100" windowHeight="17100" activeTab="1" xr2:uid="{A8A618E2-B058-D045-9586-82D96F9C6D20}"/>
  </bookViews>
  <sheets>
    <sheet name="Main" sheetId="1" r:id="rId1"/>
    <sheet name="Model" sheetId="2" r:id="rId2"/>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0" i="2" l="1"/>
  <c r="L20" i="2"/>
  <c r="J20" i="2"/>
  <c r="K28" i="2"/>
  <c r="L28" i="2"/>
  <c r="J28" i="2"/>
  <c r="L17" i="2"/>
  <c r="K17" i="2"/>
  <c r="J17" i="2"/>
  <c r="J14" i="2"/>
  <c r="C14" i="2"/>
  <c r="D14" i="2"/>
  <c r="D27" i="2" s="1"/>
  <c r="E14" i="2"/>
  <c r="F14" i="2"/>
  <c r="G14" i="2"/>
  <c r="H14" i="2"/>
  <c r="H27" i="2" s="1"/>
  <c r="I14" i="2"/>
  <c r="I27" i="2" s="1"/>
  <c r="K14" i="2"/>
  <c r="K27" i="2" s="1"/>
  <c r="L14" i="2"/>
  <c r="K4" i="1" a="1"/>
  <c r="K4" i="1" s="1"/>
  <c r="K3" i="1" a="1"/>
  <c r="K3" i="1" s="1"/>
  <c r="F27" i="2" l="1"/>
  <c r="J27" i="2"/>
  <c r="L27" i="2"/>
  <c r="G27" i="2"/>
  <c r="E27" i="2"/>
  <c r="K5" i="1"/>
  <c r="K8"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<sst xmlns="http://schemas.openxmlformats.org/spreadsheetml/2006/main" count="32" uniqueCount="29">
  <si>
    <t>Price</t>
  </si>
  <si>
    <t>S/O</t>
  </si>
  <si>
    <t>MC</t>
  </si>
  <si>
    <t>Cash</t>
  </si>
  <si>
    <t>Debt</t>
  </si>
  <si>
    <t>EV</t>
  </si>
  <si>
    <t>Q422</t>
  </si>
  <si>
    <t>Evernorth</t>
  </si>
  <si>
    <t>Cigna</t>
  </si>
  <si>
    <t>Other</t>
  </si>
  <si>
    <t>Main</t>
  </si>
  <si>
    <t>Corporate</t>
  </si>
  <si>
    <t>Revenue</t>
  </si>
  <si>
    <t>Revenue YoY</t>
  </si>
  <si>
    <t>Investment</t>
  </si>
  <si>
    <t>Contract Adjustment</t>
  </si>
  <si>
    <t>-</t>
  </si>
  <si>
    <t>Pharmacy</t>
  </si>
  <si>
    <t>Premiums</t>
  </si>
  <si>
    <t>Fees</t>
  </si>
  <si>
    <t>Invetments</t>
  </si>
  <si>
    <t>Pharmacy Costs</t>
  </si>
  <si>
    <t>Pharmacy GM</t>
  </si>
  <si>
    <t>Adj Net Incom</t>
  </si>
  <si>
    <t>Medical Costs (MLR)</t>
  </si>
  <si>
    <t>MLR</t>
  </si>
  <si>
    <t>SG&amp;A</t>
  </si>
  <si>
    <t>Operating Margin</t>
  </si>
  <si>
    <t>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</si>
</sst>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4"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9">
    <xf numFmtId="0" fontId="0" fillId="0" borderId="0" xfId="0"/>
    <xf numFmtId="0" fontId="0" fillId="0" borderId="0" xfId="0" applyAlignment="1">
      <alignment horizontal="right"/>
    </xf>
    <xf numFmtId="164" fontId="0" fillId="0" borderId="0" xfId="0" applyNumberFormat="1"/>
    <xf numFmtId="3" fontId="0" fillId="0" borderId="0" xfId="0" applyNumberFormat="1"/>
    <xf numFmtId="3" fontId="2" fillId="0" borderId="0" xfId="0" applyNumberFormat="1" applyFont="1"/>
    <xf numFmtId="0" fontId="3" fillId="0" borderId="0" xfId="2" applyNumberFormat="1"/>
    <xf numFmtId="0" fontId="0" fillId="0" borderId="0" xfId="0" applyNumberFormat="1"/>
    <xf numFmtId="9" fontId="0" fillId="0" borderId="0" xfId="1" applyFont="1"/>
    <xf numFmtId="3" fontId="0" fillId="0" borderId="0" xfId="0" applyNumberFormat="1" applyAlignment="1">
      <alignment horizontal="center"/>
    </xf>
  </cellXfs>
  <cellStyles count="3">
    <cellStyle name="Hyperlink" xfId="2" builtinId="8"/>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12</xdr:col>
      <xdr:colOff>63500</xdr:colOff>
      <xdr:row>0</xdr:row>
      <xdr:rowOff>76200</xdr:rowOff>
    </xdr:from>
    <xdr:to>
      <xdr:col>12</xdr:col>
      <xdr:colOff>63500</xdr:colOff>
      <xdr:row>36</xdr:row>
      <xdr:rowOff>190500</xdr:rowOff>
    </xdr:to>
    <xdr:cxnSp macro="">
      <xdr:nvCxnSpPr>
        <xdr:cNvPr id="3" name="Straight Connector 2">
          <a:extLst>
            <a:ext uri="{FF2B5EF4-FFF2-40B4-BE49-F238E27FC236}">
              <a16:creationId xmlns:a16="http://schemas.microsoft.com/office/drawing/2014/main" id="{00D73C7C-381B-4923-C29D-79D36E3C232E}"/>
            </a:ext>
          </a:extLst>
        </xdr:cNvPr>
        <xdr:cNvCxnSpPr/>
      </xdr:nvCxnSpPr>
      <xdr:spPr>
        <a:xfrm>
          <a:off x="10109200" y="76200"/>
          <a:ext cx="0" cy="74295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https://www.bing.com/financeapi/forcetrigger?t=a1pp5r&amp;q=XNYS%3aCI&amp;form=skydnc</v>
    <v>Learn more on Bing</v>
  </rv>
  <rv s="1">
    <v>0</v>
    <v>The Cigna Group (XNYS:CI)</v>
    <v>2</v>
    <v>3</v>
    <v>Finance</v>
    <v>4</v>
    <v>en-GB</v>
    <v>a1pp5r</v>
    <v>268435456</v>
    <v>1</v>
    <v>Powered by Refinitiv</v>
    <v>340.11</v>
    <v>239.5</v>
    <v>0.65629999999999999</v>
    <v>-2.4700000000000002</v>
    <v>-9.6299999999999997E-3</v>
    <v>-0.32</v>
    <v>-1.2600000000000001E-3</v>
    <v>USD</v>
    <v>The Cigna Group is a global health services company. The Company’s portfolio of offerings solves diverse challenges across the healthcare system. The Company offers a differentiated set of pharmacy, medical, behavioral, dental and supplemental products, and services, primarily through two platforms: Evernorth Health Services and Cigna Healthcare. Evernorth Health Services includes a range of coordinated and point solution health services and capabilities, as well as those from partners across the health care system, in pharmacy benefits, home delivery pharmacy, specialty pharmacy, distribution, and care delivery and management solutions, which are provided to health plans, employers, government organizations and health care providers. Cigna Healthcare includes the United States Commercial, United States Government, and International Health operating segments, which provide medical and coordinated solutions to clients and customers.</v>
    <v>71300</v>
    <v>New York Stock Exchange</v>
    <v>XNYS</v>
    <v>XNYS</v>
    <v>900 Cottage Grove Road, BLOOMFIELD, CT, 06002-2920 US</v>
    <v>257.35500000000002</v>
    <v>Healthcare Providers &amp; Services</v>
    <v>Stock</v>
    <v>45014.998254791404</v>
    <v>0</v>
    <v>252</v>
    <v>75455165975</v>
    <v>The Cigna Group</v>
    <v>The Cigna Group</v>
    <v>256.77999999999997</v>
    <v>12.000500000000001</v>
    <v>256.5</v>
    <v>254.03</v>
    <v>253.71</v>
    <v>297032500</v>
    <v>CI</v>
    <v>The Cigna Group (XNYS:CI)</v>
    <v>3023143</v>
    <v>1835453</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F1700-E06C-894D-9D17-5CCFE5F7B9DD}">
  <dimension ref="A1:L8"/>
  <sheetViews>
    <sheetView workbookViewId="0">
      <selection activeCell="K9" sqref="K9"/>
    </sheetView>
  </sheetViews>
  <sheetFormatPr baseColWidth="10" defaultRowHeight="16" x14ac:dyDescent="0.2"/>
  <cols>
    <col min="11" max="11" width="11.33203125" bestFit="1" customWidth="1"/>
    <col min="12" max="12" width="10.83203125" style="1"/>
  </cols>
  <sheetData>
    <row r="1" spans="1:12" x14ac:dyDescent="0.2">
      <c r="A1" t="e" vm="1">
        <v>#VALUE!</v>
      </c>
    </row>
    <row r="3" spans="1:12" x14ac:dyDescent="0.2">
      <c r="J3" t="s">
        <v>0</v>
      </c>
      <c r="K3" s="2" cm="1">
        <f t="array" ref="K3">_FV(A1,"Price")</f>
        <v>254.03</v>
      </c>
    </row>
    <row r="4" spans="1:12" x14ac:dyDescent="0.2">
      <c r="J4" t="s">
        <v>1</v>
      </c>
      <c r="K4" s="3" cm="1">
        <f t="array" ref="K4">_FV(A1,"Shares outstanding",TRUE)/1000000</f>
        <v>297.03250000000003</v>
      </c>
    </row>
    <row r="5" spans="1:12" x14ac:dyDescent="0.2">
      <c r="J5" t="s">
        <v>2</v>
      </c>
      <c r="K5" s="3">
        <f>K3*K4</f>
        <v>75455.165975000011</v>
      </c>
    </row>
    <row r="6" spans="1:12" x14ac:dyDescent="0.2">
      <c r="J6" t="s">
        <v>3</v>
      </c>
      <c r="K6" s="3"/>
      <c r="L6" s="1" t="s">
        <v>6</v>
      </c>
    </row>
    <row r="7" spans="1:12" x14ac:dyDescent="0.2">
      <c r="J7" t="s">
        <v>4</v>
      </c>
      <c r="K7" s="3"/>
      <c r="L7" s="1" t="s">
        <v>6</v>
      </c>
    </row>
    <row r="8" spans="1:12" x14ac:dyDescent="0.2">
      <c r="J8" t="s">
        <v>5</v>
      </c>
      <c r="K8" s="3">
        <f>K5+K7-K6</f>
        <v>75455.165975000011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E7F6-B3E0-C445-AD20-D796A174CC2C}">
  <dimension ref="A1:BH28"/>
  <sheetViews>
    <sheetView tabSelected="1" workbookViewId="0">
      <pane xSplit="2" ySplit="2" topLeftCell="C3" activePane="bottomRight" state="frozen"/>
      <selection pane="topRight" activeCell="C1" sqref="C1"/>
      <selection pane="bottomLeft" activeCell="A3" sqref="A3"/>
      <selection pane="bottomRight" activeCell="J21" sqref="J21"/>
    </sheetView>
  </sheetViews>
  <sheetFormatPr baseColWidth="10" defaultRowHeight="16" x14ac:dyDescent="0.2"/>
  <cols>
    <col min="1" max="1" width="5.33203125" style="3" bestFit="1" customWidth="1"/>
    <col min="2" max="2" width="18.1640625" style="3" bestFit="1" customWidth="1"/>
    <col min="3" max="16384" width="10.83203125" style="3"/>
  </cols>
  <sheetData>
    <row r="1" spans="1:60" s="6" customFormat="1" x14ac:dyDescent="0.2">
      <c r="A1" s="5" t="s">
        <v>10</v>
      </c>
    </row>
    <row r="2" spans="1:60" s="6" customFormat="1" x14ac:dyDescent="0.2">
      <c r="C2" s="6">
        <v>2013</v>
      </c>
      <c r="D2" s="6">
        <v>2014</v>
      </c>
      <c r="E2" s="6">
        <v>2015</v>
      </c>
      <c r="F2" s="6">
        <v>2016</v>
      </c>
      <c r="G2" s="6">
        <v>2017</v>
      </c>
      <c r="H2" s="6">
        <v>2018</v>
      </c>
      <c r="I2" s="6">
        <v>2019</v>
      </c>
      <c r="J2" s="6">
        <v>2020</v>
      </c>
      <c r="K2" s="6">
        <v>2021</v>
      </c>
      <c r="L2" s="6">
        <v>2022</v>
      </c>
      <c r="M2" s="6">
        <v>2023</v>
      </c>
      <c r="N2" s="6">
        <v>2024</v>
      </c>
      <c r="O2" s="6">
        <v>2025</v>
      </c>
      <c r="P2" s="6">
        <v>2026</v>
      </c>
      <c r="Q2" s="6">
        <v>2027</v>
      </c>
      <c r="R2" s="6">
        <v>2028</v>
      </c>
      <c r="S2" s="6">
        <v>2029</v>
      </c>
      <c r="T2" s="6">
        <v>2030</v>
      </c>
      <c r="U2" s="6">
        <v>2031</v>
      </c>
      <c r="V2" s="6">
        <v>2032</v>
      </c>
      <c r="W2" s="6">
        <v>2033</v>
      </c>
      <c r="X2" s="6">
        <v>2034</v>
      </c>
      <c r="Y2" s="6">
        <v>2035</v>
      </c>
      <c r="Z2" s="6">
        <v>2036</v>
      </c>
      <c r="AA2" s="6">
        <v>2037</v>
      </c>
      <c r="AB2" s="6">
        <v>2038</v>
      </c>
      <c r="AC2" s="6">
        <v>2039</v>
      </c>
      <c r="AD2" s="6">
        <v>2040</v>
      </c>
      <c r="AE2" s="6">
        <v>2041</v>
      </c>
      <c r="AF2" s="6">
        <v>2042</v>
      </c>
      <c r="AG2" s="6">
        <v>2043</v>
      </c>
      <c r="AH2" s="6">
        <v>2044</v>
      </c>
      <c r="AI2" s="6">
        <v>2045</v>
      </c>
      <c r="AJ2" s="6">
        <v>2046</v>
      </c>
      <c r="AK2" s="6">
        <v>2047</v>
      </c>
      <c r="AL2" s="6">
        <v>2048</v>
      </c>
      <c r="AM2" s="6">
        <v>2049</v>
      </c>
      <c r="AN2" s="6">
        <v>2050</v>
      </c>
      <c r="AO2" s="6">
        <v>2051</v>
      </c>
      <c r="AP2" s="6">
        <v>2052</v>
      </c>
      <c r="AQ2" s="6">
        <v>2053</v>
      </c>
      <c r="AR2" s="6">
        <v>2054</v>
      </c>
      <c r="AS2" s="6">
        <v>2055</v>
      </c>
      <c r="AT2" s="6">
        <v>2056</v>
      </c>
      <c r="AU2" s="6">
        <v>2057</v>
      </c>
      <c r="AV2" s="6">
        <v>2058</v>
      </c>
      <c r="AW2" s="6">
        <v>2059</v>
      </c>
      <c r="AX2" s="6">
        <v>2060</v>
      </c>
      <c r="AY2" s="6">
        <v>2061</v>
      </c>
      <c r="AZ2" s="6">
        <v>2062</v>
      </c>
      <c r="BA2" s="6">
        <v>2063</v>
      </c>
      <c r="BB2" s="6">
        <v>2064</v>
      </c>
      <c r="BC2" s="6">
        <v>2065</v>
      </c>
      <c r="BD2" s="6">
        <v>2066</v>
      </c>
      <c r="BE2" s="6">
        <v>2067</v>
      </c>
      <c r="BF2" s="6">
        <v>2068</v>
      </c>
      <c r="BG2" s="6">
        <v>2069</v>
      </c>
      <c r="BH2" s="6">
        <v>2070</v>
      </c>
    </row>
    <row r="3" spans="1:60" x14ac:dyDescent="0.2">
      <c r="B3" s="3" t="s">
        <v>17</v>
      </c>
      <c r="J3" s="3">
        <v>107769</v>
      </c>
      <c r="K3" s="3">
        <v>121413</v>
      </c>
      <c r="L3" s="3">
        <v>128566</v>
      </c>
    </row>
    <row r="4" spans="1:60" x14ac:dyDescent="0.2">
      <c r="B4" s="3" t="s">
        <v>18</v>
      </c>
      <c r="J4" s="3">
        <v>42627</v>
      </c>
      <c r="K4" s="3">
        <v>41154</v>
      </c>
      <c r="L4" s="3">
        <v>39915</v>
      </c>
    </row>
    <row r="5" spans="1:60" x14ac:dyDescent="0.2">
      <c r="B5" s="3" t="s">
        <v>19</v>
      </c>
      <c r="J5" s="3">
        <v>8761</v>
      </c>
      <c r="K5" s="3">
        <v>9962</v>
      </c>
      <c r="L5" s="3">
        <v>10880</v>
      </c>
    </row>
    <row r="6" spans="1:60" x14ac:dyDescent="0.2">
      <c r="B6" s="3" t="s">
        <v>20</v>
      </c>
      <c r="J6" s="3">
        <v>1244</v>
      </c>
      <c r="K6" s="3">
        <v>1549</v>
      </c>
      <c r="L6" s="3">
        <v>1155</v>
      </c>
    </row>
    <row r="8" spans="1:60" x14ac:dyDescent="0.2">
      <c r="B8" s="3" t="s">
        <v>7</v>
      </c>
      <c r="J8" s="3">
        <v>116130</v>
      </c>
      <c r="K8" s="3">
        <v>131912</v>
      </c>
      <c r="L8" s="3">
        <v>140335</v>
      </c>
    </row>
    <row r="9" spans="1:60" s="4" customFormat="1" x14ac:dyDescent="0.2">
      <c r="B9" s="3" t="s">
        <v>8</v>
      </c>
      <c r="C9" s="3"/>
      <c r="D9" s="3"/>
      <c r="E9" s="3"/>
      <c r="F9" s="3"/>
      <c r="G9" s="3"/>
      <c r="H9" s="3"/>
      <c r="I9" s="3"/>
      <c r="J9" s="3">
        <v>41135</v>
      </c>
      <c r="K9" s="3">
        <v>44652</v>
      </c>
      <c r="L9" s="3">
        <v>45036</v>
      </c>
      <c r="M9" s="3"/>
    </row>
    <row r="10" spans="1:60" x14ac:dyDescent="0.2">
      <c r="B10" s="3" t="s">
        <v>9</v>
      </c>
      <c r="J10" s="3">
        <v>8446</v>
      </c>
      <c r="K10" s="3">
        <v>3989</v>
      </c>
      <c r="L10" s="3">
        <v>2262</v>
      </c>
      <c r="M10" s="4"/>
    </row>
    <row r="11" spans="1:60" x14ac:dyDescent="0.2">
      <c r="B11" s="3" t="s">
        <v>11</v>
      </c>
      <c r="J11" s="3">
        <v>-5644</v>
      </c>
      <c r="K11" s="3">
        <v>-6475</v>
      </c>
      <c r="L11" s="3">
        <v>-6991</v>
      </c>
    </row>
    <row r="12" spans="1:60" x14ac:dyDescent="0.2">
      <c r="B12" s="3" t="s">
        <v>14</v>
      </c>
      <c r="J12" s="3">
        <v>130</v>
      </c>
      <c r="K12" s="8" t="s">
        <v>16</v>
      </c>
      <c r="L12" s="3">
        <v>-126</v>
      </c>
    </row>
    <row r="13" spans="1:60" x14ac:dyDescent="0.2">
      <c r="B13" s="3" t="s">
        <v>15</v>
      </c>
      <c r="J13" s="3">
        <v>204</v>
      </c>
      <c r="K13" s="8" t="s">
        <v>16</v>
      </c>
      <c r="L13" s="8" t="s">
        <v>16</v>
      </c>
    </row>
    <row r="14" spans="1:60" x14ac:dyDescent="0.2">
      <c r="B14" s="4" t="s">
        <v>12</v>
      </c>
      <c r="C14" s="4">
        <f t="shared" ref="C14:K14" si="0">SUM(C8:C13)</f>
        <v>0</v>
      </c>
      <c r="D14" s="4">
        <f t="shared" si="0"/>
        <v>0</v>
      </c>
      <c r="E14" s="4">
        <f t="shared" si="0"/>
        <v>0</v>
      </c>
      <c r="F14" s="4">
        <f t="shared" si="0"/>
        <v>0</v>
      </c>
      <c r="G14" s="4">
        <f t="shared" si="0"/>
        <v>0</v>
      </c>
      <c r="H14" s="4">
        <f t="shared" si="0"/>
        <v>0</v>
      </c>
      <c r="I14" s="4">
        <f t="shared" si="0"/>
        <v>0</v>
      </c>
      <c r="J14" s="4">
        <f>SUM(J8:J13)</f>
        <v>160401</v>
      </c>
      <c r="K14" s="4">
        <f t="shared" si="0"/>
        <v>174078</v>
      </c>
      <c r="L14" s="4">
        <f>SUM(L8:L13)</f>
        <v>180516</v>
      </c>
    </row>
    <row r="15" spans="1:60" x14ac:dyDescent="0.2">
      <c r="B15" s="3" t="s">
        <v>23</v>
      </c>
      <c r="J15" s="3">
        <v>6795</v>
      </c>
      <c r="K15" s="3">
        <v>6980</v>
      </c>
      <c r="L15" s="3">
        <v>7284</v>
      </c>
    </row>
    <row r="16" spans="1:60" x14ac:dyDescent="0.2">
      <c r="B16" s="3" t="s">
        <v>21</v>
      </c>
      <c r="J16" s="3">
        <v>103484</v>
      </c>
      <c r="K16" s="3">
        <v>117553</v>
      </c>
      <c r="L16" s="3">
        <v>124834</v>
      </c>
    </row>
    <row r="17" spans="2:12" x14ac:dyDescent="0.2">
      <c r="B17" s="3" t="s">
        <v>22</v>
      </c>
      <c r="J17" s="3">
        <f>J3-J16</f>
        <v>4285</v>
      </c>
      <c r="K17" s="3">
        <f>K3-K16</f>
        <v>3860</v>
      </c>
      <c r="L17" s="3">
        <f>L3-L16</f>
        <v>3732</v>
      </c>
    </row>
    <row r="18" spans="2:12" x14ac:dyDescent="0.2">
      <c r="B18" s="3" t="s">
        <v>24</v>
      </c>
      <c r="J18" s="3">
        <v>32710</v>
      </c>
      <c r="K18" s="3">
        <v>33562</v>
      </c>
      <c r="L18" s="3">
        <v>32206</v>
      </c>
    </row>
    <row r="19" spans="2:12" x14ac:dyDescent="0.2">
      <c r="B19" s="3" t="s">
        <v>26</v>
      </c>
      <c r="J19" s="3">
        <v>14072</v>
      </c>
      <c r="K19" s="3">
        <v>13030</v>
      </c>
      <c r="L19" s="3">
        <v>13186</v>
      </c>
    </row>
    <row r="20" spans="2:12" x14ac:dyDescent="0.2">
      <c r="B20" s="3" t="s">
        <v>27</v>
      </c>
      <c r="J20" s="3">
        <f>J14-J16-J18-J19</f>
        <v>10135</v>
      </c>
      <c r="K20" s="3">
        <f t="shared" ref="K20:L20" si="1">K14-K16-K18-K19</f>
        <v>9933</v>
      </c>
      <c r="L20" s="3">
        <f t="shared" si="1"/>
        <v>10290</v>
      </c>
    </row>
    <row r="21" spans="2:12" x14ac:dyDescent="0.2">
      <c r="B21" s="3" t="s">
        <v>28</v>
      </c>
    </row>
    <row r="27" spans="2:12" x14ac:dyDescent="0.2">
      <c r="B27" s="3" t="s">
        <v>13</v>
      </c>
      <c r="C27" s="7"/>
      <c r="D27" s="7" t="e">
        <f>D14/C14</f>
        <v>#DIV/0!</v>
      </c>
      <c r="E27" s="7" t="e">
        <f>E14/D14</f>
        <v>#DIV/0!</v>
      </c>
      <c r="F27" s="7" t="e">
        <f>F14/E14</f>
        <v>#DIV/0!</v>
      </c>
      <c r="G27" s="7" t="e">
        <f>G14/F14</f>
        <v>#DIV/0!</v>
      </c>
      <c r="H27" s="7" t="e">
        <f>H14/G14</f>
        <v>#DIV/0!</v>
      </c>
      <c r="I27" s="7" t="e">
        <f>I14/H14</f>
        <v>#DIV/0!</v>
      </c>
      <c r="J27" s="7" t="e">
        <f>J14/I14</f>
        <v>#DIV/0!</v>
      </c>
      <c r="K27" s="7">
        <f>K14/J14</f>
        <v>1.0852675482073055</v>
      </c>
      <c r="L27" s="7">
        <f>L14/K14</f>
        <v>1.0369834212249682</v>
      </c>
    </row>
    <row r="28" spans="2:12" x14ac:dyDescent="0.2">
      <c r="B28" s="3" t="s">
        <v>25</v>
      </c>
      <c r="J28" s="7">
        <f>J18/J4</f>
        <v>0.76735402444460088</v>
      </c>
      <c r="K28" s="7">
        <f t="shared" ref="K28:L28" si="2">K18/K4</f>
        <v>0.81552218496379458</v>
      </c>
      <c r="L28" s="7">
        <f t="shared" si="2"/>
        <v>0.80686458724790178</v>
      </c>
    </row>
  </sheetData>
  <hyperlinks>
    <hyperlink ref="A1" location="Main!A1" display="Main" xr:uid="{03DAC0A6-6022-7A40-A89B-F091FA402B1B}"/>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2023-03-29T23:46:49Z</dcterms:created>
  <dcterms:modified xsi:type="dcterms:W3CDTF">2023-03-30T00:41:39Z</dcterms:modified>
</cp:coreProperties>
</file>