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711179C3-1BD6-A149-8B75-49792AE43872}" xr6:coauthVersionLast="47" xr6:coauthVersionMax="47" xr10:uidLastSave="{00000000-0000-0000-0000-000000000000}"/>
  <bookViews>
    <workbookView xWindow="3260" yWindow="2160" windowWidth="28040" windowHeight="17440" xr2:uid="{8561B56A-B644-214B-BBF7-4F000D39BCC3}"/>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9" i="2" l="1"/>
  <c r="I8" i="2"/>
  <c r="F4" i="1" a="1"/>
  <c r="F4" i="1" s="1"/>
  <c r="F6" i="1" s="1"/>
  <c r="F9" i="1" s="1"/>
  <c r="F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<sst xmlns="http://schemas.openxmlformats.org/spreadsheetml/2006/main" count="16" uniqueCount="16">
  <si>
    <t>ABC</t>
  </si>
  <si>
    <t>P</t>
  </si>
  <si>
    <t>S/O</t>
  </si>
  <si>
    <t>MC</t>
  </si>
  <si>
    <t>Cash</t>
  </si>
  <si>
    <t>Debt</t>
  </si>
  <si>
    <t>EV</t>
  </si>
  <si>
    <t>Main</t>
  </si>
  <si>
    <t>Founded</t>
  </si>
  <si>
    <t>Revenue</t>
  </si>
  <si>
    <t>CoRev</t>
  </si>
  <si>
    <t>S&amp;M</t>
  </si>
  <si>
    <t>P&amp;Tech</t>
  </si>
  <si>
    <t>G&amp;A</t>
  </si>
  <si>
    <t>Loss From Operations</t>
  </si>
  <si>
    <t>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</si>
</sst>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_);_([$$-409]* \(#,##0\);_([$$-409]* &quot;-&quot;_);_(@_)"/>
  </numFmts>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3" fontId="0" fillId="0" borderId="0" xfId="0" applyNumberFormat="1"/>
    <xf numFmtId="14" fontId="0" fillId="0" borderId="0" xfId="0" applyNumberFormat="1"/>
    <xf numFmtId="0" fontId="1" fillId="0" borderId="0" xfId="1"/>
    <xf numFmtId="164" fontId="0" fillId="0" borderId="0" xfId="0" applyNumberFormat="1"/>
    <xf numFmtId="165" fontId="0" fillId="0" borderId="0" xfId="0" applyNumberFormat="1"/>
    <xf numFmtId="14"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https://www.bing.com/financeapi/forcetrigger?t=bqrtfr&amp;q=XNAS%3aDKNG&amp;form=skydnc</v>
    <v>Learn more on Bing</v>
  </rv>
  <rv s="1">
    <v>0</v>
    <v>DRAFTKINGS INC. (XNAS:DKNG)</v>
    <v>2</v>
    <v>3</v>
    <v>Finance</v>
    <v>4</v>
    <v>en-GB</v>
    <v>bqrtfr</v>
    <v>268435456</v>
    <v>1</v>
    <v>Powered by Refinitiv</v>
    <v>21.62</v>
    <v>9.77</v>
    <v>1.7979000000000001</v>
    <v>-0.19</v>
    <v>-1.0139E-2</v>
    <v>0.03</v>
    <v>1.6170000000000002E-3</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BOSTON, MA, 02116 US</v>
    <v>19.135000000000002</v>
    <v>Hotels &amp; Entertainment Services</v>
    <v>Stock</v>
    <v>44995.894606296097</v>
    <v>0</v>
    <v>17.84</v>
    <v>8377741000</v>
    <v>DRAFTKINGS INC.</v>
    <v>DRAFTKINGS INC.</v>
    <v>18.664999999999999</v>
    <v>18.739999999999998</v>
    <v>18.55</v>
    <v>18.579999999999998</v>
    <v>451630300</v>
    <v>DKNG</v>
    <v>DRAFTKINGS INC. (XNAS:DKNG)</v>
    <v>14644390</v>
    <v>16671115</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1" formatCode="0"/>
    </x:dxf>
    <x:dxf>
      <x:numFmt numFmtId="4" formatCode="#,##0.00"/>
    </x:dxf>
  </dxfs>
  <richProperties>
    <rPr n="NumberFormat" t="s"/>
    <rPr n="IsTitleField" t="b"/>
  </richProperties>
  <richStyles>
    <rSty dxfid="1">
      <rpv i="0">_([$$-en-US]* #,##0.00_);_([$$-en-US]* (#,##0.00);_([$$-en-US]* "-"??_);_(@_)</rpv>
    </rSty>
    <rSty dxfid="6">
      <rpv i="0">#,##0.00</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E752A-10D0-C54D-8126-68EBCDAE8025}">
  <dimension ref="A1:I9"/>
  <sheetViews>
    <sheetView tabSelected="1" workbookViewId="0">
      <selection activeCell="B4" sqref="B4"/>
    </sheetView>
  </sheetViews>
  <sheetFormatPr baseColWidth="10" defaultRowHeight="16" x14ac:dyDescent="0.2"/>
  <cols>
    <col min="6" max="6" width="12.6640625" bestFit="1" customWidth="1"/>
    <col min="7" max="7" width="15" bestFit="1" customWidth="1"/>
  </cols>
  <sheetData>
    <row r="1" spans="1:9" x14ac:dyDescent="0.2">
      <c r="A1" t="s">
        <v>0</v>
      </c>
    </row>
    <row r="2" spans="1:9" x14ac:dyDescent="0.2">
      <c r="A2" t="e" vm="1">
        <v>#VALUE!</v>
      </c>
    </row>
    <row r="4" spans="1:9" x14ac:dyDescent="0.2">
      <c r="A4" s="3"/>
      <c r="E4" s="1" t="s">
        <v>1</v>
      </c>
      <c r="F4" s="4" cm="1">
        <f t="array" ref="F4">_FV(A2,"Price")</f>
        <v>18.55</v>
      </c>
      <c r="I4" t="s">
        <v>8</v>
      </c>
    </row>
    <row r="5" spans="1:9" x14ac:dyDescent="0.2">
      <c r="E5" s="1" t="s">
        <v>2</v>
      </c>
      <c r="F5" s="1">
        <v>448545834</v>
      </c>
    </row>
    <row r="6" spans="1:9" x14ac:dyDescent="0.2">
      <c r="E6" s="1" t="s">
        <v>3</v>
      </c>
      <c r="F6" s="1">
        <f>F5*F4</f>
        <v>8320525220.7000008</v>
      </c>
      <c r="G6" s="5"/>
    </row>
    <row r="7" spans="1:9" x14ac:dyDescent="0.2">
      <c r="E7" s="1" t="s">
        <v>4</v>
      </c>
      <c r="F7" s="1">
        <f>1514371000</f>
        <v>1514371000</v>
      </c>
    </row>
    <row r="8" spans="1:9" x14ac:dyDescent="0.2">
      <c r="E8" s="1" t="s">
        <v>5</v>
      </c>
      <c r="F8" s="1"/>
    </row>
    <row r="9" spans="1:9" x14ac:dyDescent="0.2">
      <c r="E9" s="1" t="s">
        <v>6</v>
      </c>
      <c r="F9" s="1">
        <f>F6-F7+F8</f>
        <v>6806154220.7000008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4951-9655-3146-BB8D-FD49203AE6E4}">
  <dimension ref="A1:I9"/>
  <sheetViews>
    <sheetView workbookViewId="0">
      <pane xSplit="2" ySplit="2" topLeftCell="C3" activePane="bottomRight" state="frozen"/>
      <selection pane="topRight" activeCell="C1" sqref="C1"/>
      <selection pane="bottomLeft" activeCell="A3" sqref="A3"/>
      <selection pane="bottomRight" activeCell="B10" sqref="B10"/>
    </sheetView>
  </sheetViews>
  <sheetFormatPr baseColWidth="10" defaultRowHeight="16" x14ac:dyDescent="0.2"/>
  <cols>
    <col min="1" max="1" width="10.83203125" style="1"/>
    <col min="2" max="2" width="19.1640625" style="1" bestFit="1" customWidth="1"/>
    <col min="3" max="16384" width="10.83203125" style="1"/>
  </cols>
  <sheetData>
    <row r="1" spans="1:9" s="2" customFormat="1" x14ac:dyDescent="0.2">
      <c r="A1" s="6" t="s">
        <v>7</v>
      </c>
      <c r="I1" s="2">
        <v>44778</v>
      </c>
    </row>
    <row r="3" spans="1:9" x14ac:dyDescent="0.2">
      <c r="B3" s="1" t="s">
        <v>9</v>
      </c>
      <c r="I3" s="1">
        <v>466185</v>
      </c>
    </row>
    <row r="4" spans="1:9" x14ac:dyDescent="0.2">
      <c r="B4" s="1" t="s">
        <v>10</v>
      </c>
      <c r="I4" s="1">
        <v>312767</v>
      </c>
    </row>
    <row r="5" spans="1:9" x14ac:dyDescent="0.2">
      <c r="B5" s="1" t="s">
        <v>11</v>
      </c>
      <c r="I5" s="1">
        <v>197529</v>
      </c>
    </row>
    <row r="6" spans="1:9" x14ac:dyDescent="0.2">
      <c r="B6" s="1" t="s">
        <v>12</v>
      </c>
      <c r="I6" s="1">
        <v>77202</v>
      </c>
    </row>
    <row r="7" spans="1:9" x14ac:dyDescent="0.2">
      <c r="B7" s="1" t="s">
        <v>13</v>
      </c>
      <c r="I7" s="1">
        <v>187609</v>
      </c>
    </row>
    <row r="8" spans="1:9" x14ac:dyDescent="0.2">
      <c r="B8" s="1" t="s">
        <v>15</v>
      </c>
      <c r="I8" s="1">
        <f>SUM(I4:I7)</f>
        <v>775107</v>
      </c>
    </row>
    <row r="9" spans="1:9" x14ac:dyDescent="0.2">
      <c r="B9" s="1" t="s">
        <v>14</v>
      </c>
      <c r="I9" s="1">
        <f>I3-I8</f>
        <v>-308922</v>
      </c>
    </row>
  </sheetData>
  <hyperlinks>
    <hyperlink ref="A1" location="Main!A1" display="Main" xr:uid="{D215A817-0DC8-E543-BBEC-52397382D8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2022-08-08T17:23:03Z</dcterms:created>
  <dcterms:modified xsi:type="dcterms:W3CDTF">2023-03-12T22:25:18Z</dcterms:modified>
</cp:coreProperties>
</file>