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7437C42D-4565-5245-BD56-FF63AF079116}" xr6:coauthVersionLast="47" xr6:coauthVersionMax="47" xr10:uidLastSave="{00000000-0000-0000-0000-000000000000}"/>
  <bookViews>
    <workbookView xWindow="1560" yWindow="1500" windowWidth="31840" windowHeight="18620" activeTab="1" xr2:uid="{AF2938E4-CFD9-7648-AE6E-74F70666D333}"/>
  </bookViews>
  <sheets>
    <sheet name="Main" sheetId="1" r:id="rId1"/>
    <sheet name="Model" sheetId="2" r:id="rId2"/>
    <sheet name="Ratio"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1" i="2" l="1"/>
  <c r="C27" i="2"/>
  <c r="C19" i="2"/>
  <c r="C8" i="2"/>
  <c r="D31" i="2"/>
  <c r="D27" i="2"/>
  <c r="D19" i="2"/>
  <c r="D8" i="2"/>
  <c r="H31" i="2"/>
  <c r="G31" i="2"/>
  <c r="G27" i="2"/>
  <c r="G19" i="2"/>
  <c r="G8" i="2"/>
  <c r="G21" i="2" s="1"/>
  <c r="H27" i="2"/>
  <c r="H19" i="2"/>
  <c r="H8" i="2"/>
  <c r="I49" i="2"/>
  <c r="J49" i="2"/>
  <c r="E31" i="2"/>
  <c r="E27" i="2"/>
  <c r="E19" i="2"/>
  <c r="E8" i="2"/>
  <c r="E21" i="2" s="1"/>
  <c r="I27" i="2"/>
  <c r="I31" i="2"/>
  <c r="I19" i="2"/>
  <c r="I8" i="2"/>
  <c r="F31" i="2"/>
  <c r="F27" i="2"/>
  <c r="F19" i="2"/>
  <c r="F8" i="2"/>
  <c r="J31" i="2"/>
  <c r="J27" i="2"/>
  <c r="J19" i="2"/>
  <c r="J8" i="2"/>
  <c r="E5" i="1" a="1"/>
  <c r="E5" i="1" s="1"/>
  <c r="E7" i="1" s="1"/>
  <c r="E10" i="1" s="1"/>
  <c r="E14" i="1" s="1"/>
  <c r="J41" i="2" l="1"/>
  <c r="D21" i="2"/>
  <c r="D28" i="2" s="1"/>
  <c r="D32" i="2" s="1"/>
  <c r="D33" i="2" s="1"/>
  <c r="C21" i="2"/>
  <c r="C28" i="2" s="1"/>
  <c r="C32" i="2" s="1"/>
  <c r="C33" i="2" s="1"/>
  <c r="J21" i="2"/>
  <c r="J28" i="2" s="1"/>
  <c r="J32" i="2" s="1"/>
  <c r="J33" i="2" s="1"/>
  <c r="J3" i="3" s="1" a="1"/>
  <c r="J3" i="3" s="1"/>
  <c r="G41" i="2"/>
  <c r="H41" i="2"/>
  <c r="G28" i="2"/>
  <c r="G32" i="2" s="1"/>
  <c r="G33" i="2" s="1"/>
  <c r="H21" i="2"/>
  <c r="H28" i="2" s="1"/>
  <c r="E28" i="2"/>
  <c r="E32" i="2" s="1"/>
  <c r="E33" i="2" s="1"/>
  <c r="I41" i="2"/>
  <c r="I21" i="2"/>
  <c r="I28" i="2" s="1"/>
  <c r="I32" i="2" s="1"/>
  <c r="I33" i="2" s="1"/>
  <c r="F21" i="2"/>
  <c r="F28" i="2" s="1"/>
  <c r="F32" i="2" s="1"/>
  <c r="F33" i="2" s="1"/>
  <c r="H32" i="2" l="1"/>
  <c r="H3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<sst xmlns="http://schemas.openxmlformats.org/spreadsheetml/2006/main" count="107" uniqueCount="75">
  <si>
    <t>P</t>
  </si>
  <si>
    <t>S/O</t>
  </si>
  <si>
    <t>MC</t>
  </si>
  <si>
    <t>Cash</t>
  </si>
  <si>
    <t>Debt</t>
  </si>
  <si>
    <t>EV</t>
  </si>
  <si>
    <t>Oil</t>
  </si>
  <si>
    <t>NGL</t>
  </si>
  <si>
    <t>Natural Gas</t>
  </si>
  <si>
    <t>Midstream Service</t>
  </si>
  <si>
    <t>Sales of Purchased Oil</t>
  </si>
  <si>
    <t>Revenue</t>
  </si>
  <si>
    <t>Lease Operating</t>
  </si>
  <si>
    <t>Production &amp; Ad Valorem Taxes</t>
  </si>
  <si>
    <t>Transportation &amp; Marketing</t>
  </si>
  <si>
    <t>Midstream Service Expenses</t>
  </si>
  <si>
    <t>Cost of Purchased Oil</t>
  </si>
  <si>
    <t>G&amp;A</t>
  </si>
  <si>
    <t>Restructuring</t>
  </si>
  <si>
    <t>DD&amp;A</t>
  </si>
  <si>
    <t>Impairment Expense</t>
  </si>
  <si>
    <t>Other</t>
  </si>
  <si>
    <t>Total Costs &amp; Expenses</t>
  </si>
  <si>
    <t>-</t>
  </si>
  <si>
    <t>Operating Income</t>
  </si>
  <si>
    <t>Loss on Derivatives</t>
  </si>
  <si>
    <t>Interest Expense</t>
  </si>
  <si>
    <t>Extinguishment of Debt</t>
  </si>
  <si>
    <t>Disposal of Assets</t>
  </si>
  <si>
    <t>Other Income</t>
  </si>
  <si>
    <t>Total Non-Operating Expense</t>
  </si>
  <si>
    <t>Income Before Taxes</t>
  </si>
  <si>
    <t>Current Tax</t>
  </si>
  <si>
    <t>Deferred Tax</t>
  </si>
  <si>
    <t>Net Income</t>
  </si>
  <si>
    <t>EPS</t>
  </si>
  <si>
    <t>Shares</t>
  </si>
  <si>
    <t>Revenue Y/Y</t>
  </si>
  <si>
    <t>Derivatives</t>
  </si>
  <si>
    <t>Current Assets</t>
  </si>
  <si>
    <t>EV/Revenue</t>
  </si>
  <si>
    <t>Main</t>
  </si>
  <si>
    <t>Sale of Oil &amp; Natural Gas Properties</t>
  </si>
  <si>
    <t>Q2-22</t>
  </si>
  <si>
    <t>Q1-22</t>
  </si>
  <si>
    <t>Q4-21</t>
  </si>
  <si>
    <t>EBIT</t>
  </si>
  <si>
    <t>Tax</t>
  </si>
  <si>
    <t>P/E</t>
  </si>
  <si>
    <t>P/S</t>
  </si>
  <si>
    <t>P/CF</t>
  </si>
  <si>
    <t>P/B</t>
  </si>
  <si>
    <t>EV/EBITDA</t>
  </si>
  <si>
    <t>Valuation</t>
  </si>
  <si>
    <t>Profitability</t>
  </si>
  <si>
    <t>Liquidity</t>
  </si>
  <si>
    <t>Solvency</t>
  </si>
  <si>
    <t>Q4-20</t>
  </si>
  <si>
    <t>Q1-21</t>
  </si>
  <si>
    <t>Q2-21</t>
  </si>
  <si>
    <t>Q3-21</t>
  </si>
  <si>
    <t>Q3-20</t>
  </si>
  <si>
    <t>Q1-23</t>
  </si>
  <si>
    <t>Q2-23</t>
  </si>
  <si>
    <t>Q3-22</t>
  </si>
  <si>
    <t>Q4-22</t>
  </si>
  <si>
    <t>Q3-23</t>
  </si>
  <si>
    <t>Q4-23</t>
  </si>
  <si>
    <t>Q1-24</t>
  </si>
  <si>
    <t>Gross Margin %</t>
  </si>
  <si>
    <t>Operating Margin %</t>
  </si>
  <si>
    <t>Net Margin %</t>
  </si>
  <si>
    <t>Tax Rate</t>
  </si>
  <si>
    <t>Balance Sheet</t>
  </si>
  <si>
    <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</si>
</sst>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6">
    <xf numFmtId="0" fontId="0" fillId="0" borderId="0" xfId="0"/>
    <xf numFmtId="3" fontId="0" fillId="0" borderId="0" xfId="0" applyNumberFormat="1"/>
    <xf numFmtId="4" fontId="0" fillId="0" borderId="0" xfId="0" applyNumberFormat="1"/>
    <xf numFmtId="14" fontId="0" fillId="0" borderId="0" xfId="0" applyNumberFormat="1"/>
    <xf numFmtId="14" fontId="0" fillId="0" borderId="0" xfId="0" applyNumberFormat="1" applyAlignment="1">
      <alignment vertical="center"/>
    </xf>
    <xf numFmtId="3" fontId="0" fillId="0" borderId="0" xfId="0" applyNumberFormat="1" applyAlignment="1">
      <alignment vertical="center"/>
    </xf>
    <xf numFmtId="3" fontId="3" fillId="0" borderId="0" xfId="0" applyNumberFormat="1" applyFont="1" applyAlignment="1">
      <alignment vertical="center"/>
    </xf>
    <xf numFmtId="3" fontId="0" fillId="0" borderId="0" xfId="0" applyNumberFormat="1" applyAlignment="1">
      <alignment horizontal="center" vertical="center"/>
    </xf>
    <xf numFmtId="4" fontId="0" fillId="0" borderId="0" xfId="0" applyNumberFormat="1" applyAlignment="1">
      <alignment vertical="center"/>
    </xf>
    <xf numFmtId="3" fontId="2" fillId="0" borderId="0" xfId="0" applyNumberFormat="1" applyFont="1" applyAlignment="1">
      <alignment vertical="center"/>
    </xf>
    <xf numFmtId="14" fontId="4" fillId="0" borderId="0" xfId="2" applyNumberFormat="1" applyAlignment="1">
      <alignment vertical="center"/>
    </xf>
    <xf numFmtId="3" fontId="0" fillId="0" borderId="0" xfId="0" applyNumberFormat="1" applyAlignment="1">
      <alignment horizontal="right" vertical="center"/>
    </xf>
    <xf numFmtId="3" fontId="0" fillId="0" borderId="0" xfId="0" applyNumberFormat="1" applyFont="1" applyAlignment="1">
      <alignment vertical="center"/>
    </xf>
    <xf numFmtId="4" fontId="0" fillId="0" borderId="0" xfId="0" applyNumberFormat="1" applyAlignment="1">
      <alignment horizontal="right" vertical="center"/>
    </xf>
    <xf numFmtId="14" fontId="4" fillId="0" borderId="0" xfId="2" applyNumberFormat="1"/>
    <xf numFmtId="9" fontId="3" fillId="0" borderId="0" xfId="1" applyFont="1" applyAlignment="1">
      <alignment vertical="center"/>
    </xf>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10</xdr:col>
      <xdr:colOff>88900</xdr:colOff>
      <xdr:row>0</xdr:row>
      <xdr:rowOff>114300</xdr:rowOff>
    </xdr:from>
    <xdr:to>
      <xdr:col>10</xdr:col>
      <xdr:colOff>88900</xdr:colOff>
      <xdr:row>53</xdr:row>
      <xdr:rowOff>76200</xdr:rowOff>
    </xdr:to>
    <xdr:cxnSp macro="">
      <xdr:nvCxnSpPr>
        <xdr:cNvPr id="3" name="Straight Connector 2">
          <a:extLst>
            <a:ext uri="{FF2B5EF4-FFF2-40B4-BE49-F238E27FC236}">
              <a16:creationId xmlns:a16="http://schemas.microsoft.com/office/drawing/2014/main" id="{76756D7F-AB14-6C78-B246-55FA53017372}"/>
            </a:ext>
          </a:extLst>
        </xdr:cNvPr>
        <xdr:cNvCxnSpPr/>
      </xdr:nvCxnSpPr>
      <xdr:spPr>
        <a:xfrm>
          <a:off x="8343900" y="114300"/>
          <a:ext cx="0" cy="9715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https://www.bing.com/financeapi/forcetrigger?t=a1x3a2&amp;q=XNYS%3aLPI&amp;form=skydnc</v>
    <v>Learn more on Bing</v>
  </rv>
  <rv s="1">
    <v>0</v>
    <v>LAREDO PETROLEUM, INC (XNYS:LPI)</v>
    <v>2</v>
    <v>3</v>
    <v>Finance</v>
    <v>4</v>
    <v>en-GB</v>
    <v>a1x3a2</v>
    <v>268435456</v>
    <v>1</v>
    <v>Powered by Refinitiv</v>
    <v>120.86</v>
    <v>45.5</v>
    <v>3.5354000000000001</v>
    <v>-0.33</v>
    <v>-4.0980000000000001E-3</v>
    <v>USD</v>
    <v>Laredo Petroleum, Inc. is an independent energy company, which is focused on the acquisition, exploration and development of oil and natural gas properties in the Permian Basin of West Texas. Its Permian activities are centered on the east side of the basin approximately 35 miles east of Midland, Texas in primarily Glasscock and Reagan Counties. The principal focus of its horizontal drilling activities is an oil play, including a liquids-rich natural gas component, which involves both the Wolfcamp (Upper, Middle, and Lower) and the Cline formations. Its secondary targets include the Spraberry, Canyon, Strawn and ABW intervals. It has assembled approximately 166,064 net acres in the Permian Basin, all of which are held in 398 sections. Its acreage is contiguous in the neighboring Texas counties of Borden, Howard, Glasscock, Reagan, Sterling and Irion. It has two subsidiaries, Laredo Midstream Services, LLC and Garden City Minerals, LLC. It has exploration and production segment.</v>
    <v>273</v>
    <v>New York Stock Exchange</v>
    <v>XNYS</v>
    <v>XNYS</v>
    <v>SUITE 1800, 15 W. SIXTH STREET, TULSA, OK, 74119 US</v>
    <v>81.069999999999993</v>
    <v>Oil &amp; Gas</v>
    <v>Stock</v>
    <v>44799.575225103908</v>
    <v>0</v>
    <v>80.099999999999994</v>
    <v>1371744810</v>
    <v>LAREDO PETROLEUM, INC</v>
    <v>LAREDO PETROLEUM, INC</v>
    <v>80.58</v>
    <v>2.5834000000000001</v>
    <v>80.53</v>
    <v>80.2</v>
    <v>17104050</v>
    <v>LPI</v>
    <v>LAREDO PETROLEUM, INC (XNYS:LPI)</v>
    <v>25208</v>
    <v>754543</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0BB66-0EA9-F34B-81DB-11F0BEDCE699}">
  <dimension ref="A1:E14"/>
  <sheetViews>
    <sheetView workbookViewId="0">
      <selection activeCell="G24" sqref="G24"/>
    </sheetView>
  </sheetViews>
  <sheetFormatPr baseColWidth="10" defaultRowHeight="16" x14ac:dyDescent="0.2"/>
  <cols>
    <col min="1" max="4" width="10.83203125" style="1"/>
    <col min="5" max="5" width="12.6640625" style="1" bestFit="1" customWidth="1"/>
    <col min="6" max="6" width="10.83203125" style="1"/>
    <col min="7" max="7" width="11.1640625" style="1" bestFit="1" customWidth="1"/>
    <col min="8" max="16384" width="10.83203125" style="1"/>
  </cols>
  <sheetData>
    <row r="1" spans="1:5" x14ac:dyDescent="0.2">
      <c r="A1" s="1" t="e" vm="1">
        <v>#VALUE!</v>
      </c>
    </row>
    <row r="5" spans="1:5" x14ac:dyDescent="0.2">
      <c r="D5" s="1" t="s">
        <v>0</v>
      </c>
      <c r="E5" s="2" cm="1">
        <f t="array" ref="E5">_FV(A1,"Price")</f>
        <v>80.2</v>
      </c>
    </row>
    <row r="6" spans="1:5" x14ac:dyDescent="0.2">
      <c r="D6" s="1" t="s">
        <v>1</v>
      </c>
      <c r="E6" s="1">
        <v>17104049</v>
      </c>
    </row>
    <row r="7" spans="1:5" x14ac:dyDescent="0.2">
      <c r="D7" s="1" t="s">
        <v>2</v>
      </c>
      <c r="E7" s="1">
        <f>E6*E5</f>
        <v>1371744729.8</v>
      </c>
    </row>
    <row r="8" spans="1:5" x14ac:dyDescent="0.2">
      <c r="D8" s="1" t="s">
        <v>3</v>
      </c>
      <c r="E8" s="1">
        <v>147546000</v>
      </c>
    </row>
    <row r="9" spans="1:5" x14ac:dyDescent="0.2">
      <c r="D9" s="1" t="s">
        <v>4</v>
      </c>
    </row>
    <row r="10" spans="1:5" x14ac:dyDescent="0.2">
      <c r="D10" s="1" t="s">
        <v>5</v>
      </c>
      <c r="E10" s="1">
        <f>E7+E9-E8</f>
        <v>1224198729.8</v>
      </c>
    </row>
    <row r="13" spans="1:5" x14ac:dyDescent="0.2">
      <c r="D13" s="1" t="s">
        <v>11</v>
      </c>
      <c r="E13" s="1">
        <v>560156000</v>
      </c>
    </row>
    <row r="14" spans="1:5" x14ac:dyDescent="0.2">
      <c r="D14" s="1" t="s">
        <v>40</v>
      </c>
      <c r="E14" s="2">
        <f>E10/E13</f>
        <v>2.1854603535443697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5BE71-DF01-C44E-B204-8CA830D6EBD7}">
  <dimension ref="A1:Q49"/>
  <sheetViews>
    <sheetView tabSelected="1" workbookViewId="0">
      <pane xSplit="2" ySplit="2" topLeftCell="C3" activePane="bottomRight" state="frozen"/>
      <selection pane="topRight" activeCell="C1" sqref="C1"/>
      <selection pane="bottomLeft" activeCell="A3" sqref="A3"/>
      <selection pane="bottomRight" activeCell="C35" sqref="C35"/>
    </sheetView>
  </sheetViews>
  <sheetFormatPr baseColWidth="10" defaultRowHeight="16" x14ac:dyDescent="0.2"/>
  <cols>
    <col min="1" max="1" width="8.83203125" style="5" customWidth="1"/>
    <col min="2" max="2" width="18" style="5" customWidth="1"/>
    <col min="3" max="16384" width="10.83203125" style="5"/>
  </cols>
  <sheetData>
    <row r="1" spans="1:17" s="4" customFormat="1" x14ac:dyDescent="0.2">
      <c r="A1" s="10" t="s">
        <v>41</v>
      </c>
      <c r="C1" s="4">
        <v>44104</v>
      </c>
      <c r="D1" s="4">
        <v>44196</v>
      </c>
      <c r="E1" s="4">
        <v>44286</v>
      </c>
      <c r="F1" s="4">
        <v>44377</v>
      </c>
      <c r="G1" s="4">
        <v>44469</v>
      </c>
      <c r="H1" s="4">
        <v>44561</v>
      </c>
      <c r="I1" s="4">
        <v>44651</v>
      </c>
      <c r="J1" s="4">
        <v>44742</v>
      </c>
      <c r="K1" s="4">
        <v>44834</v>
      </c>
      <c r="L1" s="4">
        <v>44926</v>
      </c>
      <c r="M1" s="4">
        <v>45016</v>
      </c>
      <c r="N1" s="4">
        <v>45107</v>
      </c>
      <c r="O1" s="4">
        <v>45199</v>
      </c>
      <c r="P1" s="4">
        <v>45291</v>
      </c>
      <c r="Q1" s="4">
        <v>45382</v>
      </c>
    </row>
    <row r="2" spans="1:17" s="11" customFormat="1" x14ac:dyDescent="0.2">
      <c r="C2" s="11" t="s">
        <v>61</v>
      </c>
      <c r="D2" s="11" t="s">
        <v>57</v>
      </c>
      <c r="E2" s="11" t="s">
        <v>58</v>
      </c>
      <c r="F2" s="11" t="s">
        <v>59</v>
      </c>
      <c r="G2" s="11" t="s">
        <v>60</v>
      </c>
      <c r="H2" s="11" t="s">
        <v>45</v>
      </c>
      <c r="I2" s="11" t="s">
        <v>44</v>
      </c>
      <c r="J2" s="11" t="s">
        <v>43</v>
      </c>
      <c r="K2" s="11" t="s">
        <v>64</v>
      </c>
      <c r="L2" s="11" t="s">
        <v>65</v>
      </c>
      <c r="M2" s="11" t="s">
        <v>62</v>
      </c>
      <c r="N2" s="11" t="s">
        <v>63</v>
      </c>
      <c r="O2" s="11" t="s">
        <v>66</v>
      </c>
      <c r="P2" s="11" t="s">
        <v>67</v>
      </c>
      <c r="Q2" s="11" t="s">
        <v>68</v>
      </c>
    </row>
    <row r="3" spans="1:17" x14ac:dyDescent="0.2">
      <c r="B3" s="5" t="s">
        <v>6</v>
      </c>
      <c r="C3" s="5">
        <v>93329</v>
      </c>
      <c r="E3" s="5">
        <v>127701</v>
      </c>
      <c r="F3" s="5">
        <v>157722</v>
      </c>
      <c r="G3" s="5">
        <v>229329</v>
      </c>
      <c r="I3" s="5">
        <v>347443</v>
      </c>
      <c r="J3" s="5">
        <v>410359</v>
      </c>
    </row>
    <row r="4" spans="1:17" x14ac:dyDescent="0.2">
      <c r="B4" s="5" t="s">
        <v>7</v>
      </c>
      <c r="C4" s="5">
        <v>24935</v>
      </c>
      <c r="E4" s="5">
        <v>41678</v>
      </c>
      <c r="F4" s="5">
        <v>43494</v>
      </c>
      <c r="G4" s="5">
        <v>47949</v>
      </c>
      <c r="I4" s="5">
        <v>65155</v>
      </c>
      <c r="J4" s="5">
        <v>72505</v>
      </c>
    </row>
    <row r="5" spans="1:17" x14ac:dyDescent="0.2">
      <c r="B5" s="5" t="s">
        <v>8</v>
      </c>
      <c r="C5" s="5">
        <v>14198</v>
      </c>
      <c r="E5" s="5">
        <v>33078</v>
      </c>
      <c r="F5" s="5">
        <v>31110</v>
      </c>
      <c r="G5" s="5">
        <v>33998</v>
      </c>
      <c r="I5" s="5">
        <v>38589</v>
      </c>
      <c r="J5" s="5">
        <v>66606</v>
      </c>
    </row>
    <row r="6" spans="1:17" x14ac:dyDescent="0.2">
      <c r="B6" s="5" t="s">
        <v>9</v>
      </c>
      <c r="C6" s="5">
        <v>1751</v>
      </c>
      <c r="E6" s="5">
        <v>1296</v>
      </c>
      <c r="F6" s="5">
        <v>1257</v>
      </c>
      <c r="G6" s="5">
        <v>1739</v>
      </c>
      <c r="I6" s="5">
        <v>2344</v>
      </c>
      <c r="J6" s="5">
        <v>1891</v>
      </c>
    </row>
    <row r="7" spans="1:17" x14ac:dyDescent="0.2">
      <c r="B7" s="5" t="s">
        <v>10</v>
      </c>
      <c r="C7" s="5">
        <v>39334</v>
      </c>
      <c r="E7" s="5">
        <v>46477</v>
      </c>
      <c r="F7" s="5">
        <v>60788</v>
      </c>
      <c r="G7" s="5">
        <v>66235</v>
      </c>
      <c r="I7" s="5">
        <v>78864</v>
      </c>
      <c r="J7" s="5">
        <v>8795</v>
      </c>
    </row>
    <row r="8" spans="1:17" s="6" customFormat="1" x14ac:dyDescent="0.2">
      <c r="B8" s="6" t="s">
        <v>11</v>
      </c>
      <c r="C8" s="6">
        <f>SUM(C3:C7)</f>
        <v>173547</v>
      </c>
      <c r="D8" s="6">
        <f>SUM(D3:D7)</f>
        <v>0</v>
      </c>
      <c r="E8" s="6">
        <f>SUM(E3:E7)</f>
        <v>250230</v>
      </c>
      <c r="F8" s="6">
        <f>SUM(F3:F7)</f>
        <v>294371</v>
      </c>
      <c r="G8" s="6">
        <f>SUM(G3:G7)</f>
        <v>379250</v>
      </c>
      <c r="H8" s="6">
        <f>SUM(H3:H7)</f>
        <v>0</v>
      </c>
      <c r="I8" s="6">
        <f>SUM(I3:I7)</f>
        <v>532395</v>
      </c>
      <c r="J8" s="6">
        <f>SUM(J3:J7)</f>
        <v>560156</v>
      </c>
    </row>
    <row r="9" spans="1:17" x14ac:dyDescent="0.2">
      <c r="B9" s="5" t="s">
        <v>12</v>
      </c>
      <c r="C9" s="5">
        <v>19840</v>
      </c>
      <c r="E9" s="5">
        <v>18918</v>
      </c>
      <c r="F9" s="5">
        <v>19771</v>
      </c>
      <c r="G9" s="5">
        <v>29837</v>
      </c>
      <c r="I9" s="5">
        <v>40876</v>
      </c>
      <c r="J9" s="5">
        <v>42014</v>
      </c>
    </row>
    <row r="10" spans="1:17" x14ac:dyDescent="0.2">
      <c r="B10" s="5" t="s">
        <v>13</v>
      </c>
      <c r="C10" s="5">
        <v>8753</v>
      </c>
      <c r="E10" s="5">
        <v>13283</v>
      </c>
      <c r="F10" s="5">
        <v>14737</v>
      </c>
      <c r="G10" s="5">
        <v>17937</v>
      </c>
      <c r="I10" s="5">
        <v>27487</v>
      </c>
      <c r="J10" s="5">
        <v>33001</v>
      </c>
    </row>
    <row r="11" spans="1:17" x14ac:dyDescent="0.2">
      <c r="B11" s="5" t="s">
        <v>14</v>
      </c>
      <c r="C11" s="5">
        <v>13161</v>
      </c>
      <c r="E11" s="5">
        <v>12127</v>
      </c>
      <c r="F11" s="5">
        <v>10690</v>
      </c>
      <c r="G11" s="5">
        <v>11660</v>
      </c>
      <c r="I11" s="5">
        <v>14743</v>
      </c>
      <c r="J11" s="5">
        <v>10994</v>
      </c>
    </row>
    <row r="12" spans="1:17" x14ac:dyDescent="0.2">
      <c r="B12" s="5" t="s">
        <v>15</v>
      </c>
      <c r="C12" s="5">
        <v>1073</v>
      </c>
      <c r="E12" s="5">
        <v>858</v>
      </c>
      <c r="F12" s="5">
        <v>700</v>
      </c>
      <c r="G12" s="5">
        <v>1014</v>
      </c>
      <c r="I12" s="5">
        <v>1414</v>
      </c>
      <c r="J12" s="5">
        <v>1733</v>
      </c>
    </row>
    <row r="13" spans="1:17" x14ac:dyDescent="0.2">
      <c r="B13" s="5" t="s">
        <v>16</v>
      </c>
      <c r="C13" s="5">
        <v>42720</v>
      </c>
      <c r="E13" s="5">
        <v>49916</v>
      </c>
      <c r="F13" s="5">
        <v>64737</v>
      </c>
      <c r="G13" s="5">
        <v>68805</v>
      </c>
      <c r="I13" s="5">
        <v>82964</v>
      </c>
      <c r="J13" s="5">
        <v>6780</v>
      </c>
    </row>
    <row r="14" spans="1:17" x14ac:dyDescent="0.2">
      <c r="B14" s="5" t="s">
        <v>17</v>
      </c>
      <c r="C14" s="5">
        <v>11473</v>
      </c>
      <c r="E14" s="5">
        <v>13073</v>
      </c>
      <c r="F14" s="5">
        <v>21101</v>
      </c>
      <c r="G14" s="5">
        <v>15008</v>
      </c>
      <c r="I14" s="5">
        <v>21944</v>
      </c>
      <c r="J14" s="5">
        <v>16999</v>
      </c>
    </row>
    <row r="15" spans="1:17" x14ac:dyDescent="0.2">
      <c r="B15" s="5" t="s">
        <v>18</v>
      </c>
      <c r="C15" s="7" t="s">
        <v>23</v>
      </c>
      <c r="D15" s="7" t="s">
        <v>23</v>
      </c>
      <c r="E15" s="7" t="s">
        <v>23</v>
      </c>
      <c r="F15" s="11">
        <v>9800</v>
      </c>
      <c r="G15" s="7" t="s">
        <v>23</v>
      </c>
      <c r="H15" s="7"/>
      <c r="I15" s="7" t="s">
        <v>23</v>
      </c>
      <c r="J15" s="7" t="s">
        <v>23</v>
      </c>
    </row>
    <row r="16" spans="1:17" x14ac:dyDescent="0.2">
      <c r="B16" s="5" t="s">
        <v>19</v>
      </c>
      <c r="C16" s="5">
        <v>47015</v>
      </c>
      <c r="E16" s="5">
        <v>38109</v>
      </c>
      <c r="F16" s="5">
        <v>39976</v>
      </c>
      <c r="G16" s="5">
        <v>62678</v>
      </c>
      <c r="I16" s="5">
        <v>73492</v>
      </c>
      <c r="J16" s="5">
        <v>78135</v>
      </c>
    </row>
    <row r="17" spans="1:10" x14ac:dyDescent="0.2">
      <c r="B17" s="5" t="s">
        <v>20</v>
      </c>
      <c r="C17" s="11">
        <v>196088</v>
      </c>
      <c r="D17" s="7"/>
      <c r="E17" s="7" t="s">
        <v>23</v>
      </c>
      <c r="F17" s="11">
        <v>1613</v>
      </c>
      <c r="G17" s="7" t="s">
        <v>23</v>
      </c>
      <c r="H17" s="7"/>
      <c r="I17" s="7" t="s">
        <v>23</v>
      </c>
      <c r="J17" s="7" t="s">
        <v>23</v>
      </c>
    </row>
    <row r="18" spans="1:10" x14ac:dyDescent="0.2">
      <c r="B18" s="5" t="s">
        <v>21</v>
      </c>
      <c r="C18" s="5">
        <v>1102</v>
      </c>
      <c r="E18" s="5">
        <v>1143</v>
      </c>
      <c r="F18" s="5">
        <v>2899</v>
      </c>
      <c r="G18" s="5">
        <v>1798</v>
      </c>
      <c r="I18" s="5">
        <v>1019</v>
      </c>
      <c r="J18" s="5">
        <v>-736</v>
      </c>
    </row>
    <row r="19" spans="1:10" x14ac:dyDescent="0.2">
      <c r="B19" s="5" t="s">
        <v>22</v>
      </c>
      <c r="C19" s="5">
        <f>SUM(C9:C18)</f>
        <v>341225</v>
      </c>
      <c r="D19" s="5">
        <f>SUM(D9:D18)</f>
        <v>0</v>
      </c>
      <c r="E19" s="5">
        <f>SUM(E9:E18)</f>
        <v>147427</v>
      </c>
      <c r="F19" s="5">
        <f>SUM(F9:F18)</f>
        <v>186024</v>
      </c>
      <c r="G19" s="5">
        <f>SUM(G9:G18)</f>
        <v>208737</v>
      </c>
      <c r="H19" s="5">
        <f>SUM(H9:H18)</f>
        <v>0</v>
      </c>
      <c r="I19" s="5">
        <f>SUM(I9:I18)</f>
        <v>263939</v>
      </c>
      <c r="J19" s="5">
        <f>SUM(J9:J18)</f>
        <v>188920</v>
      </c>
    </row>
    <row r="20" spans="1:10" x14ac:dyDescent="0.2">
      <c r="B20" s="5" t="s">
        <v>42</v>
      </c>
      <c r="C20" s="7" t="s">
        <v>23</v>
      </c>
      <c r="D20" s="7" t="s">
        <v>23</v>
      </c>
      <c r="E20" s="7" t="s">
        <v>23</v>
      </c>
      <c r="F20" s="7" t="s">
        <v>23</v>
      </c>
      <c r="G20" s="5">
        <v>95223</v>
      </c>
      <c r="H20" s="7" t="s">
        <v>23</v>
      </c>
      <c r="I20" s="7" t="s">
        <v>23</v>
      </c>
      <c r="J20" s="7" t="s">
        <v>23</v>
      </c>
    </row>
    <row r="21" spans="1:10" s="6" customFormat="1" x14ac:dyDescent="0.2">
      <c r="A21" s="6" t="s">
        <v>46</v>
      </c>
      <c r="B21" s="6" t="s">
        <v>24</v>
      </c>
      <c r="C21" s="6">
        <f>C8-C19</f>
        <v>-167678</v>
      </c>
      <c r="D21" s="6">
        <f>D8-D19</f>
        <v>0</v>
      </c>
      <c r="E21" s="6">
        <f>E8-E19</f>
        <v>102803</v>
      </c>
      <c r="F21" s="6">
        <f>F8-F19</f>
        <v>108347</v>
      </c>
      <c r="G21" s="6">
        <f>(G8-G19)+G20</f>
        <v>265736</v>
      </c>
      <c r="H21" s="6">
        <f>H8-H19</f>
        <v>0</v>
      </c>
      <c r="I21" s="6">
        <f>I8-I19</f>
        <v>268456</v>
      </c>
      <c r="J21" s="6">
        <f>J8-J19</f>
        <v>371236</v>
      </c>
    </row>
    <row r="22" spans="1:10" x14ac:dyDescent="0.2">
      <c r="B22" s="5" t="s">
        <v>25</v>
      </c>
      <c r="C22" s="12">
        <v>-45250</v>
      </c>
      <c r="D22" s="9"/>
      <c r="E22" s="5">
        <v>-154365</v>
      </c>
      <c r="F22" s="5">
        <v>-216942</v>
      </c>
      <c r="G22" s="5">
        <v>-96240</v>
      </c>
      <c r="H22" s="9"/>
      <c r="I22" s="9">
        <v>-325816</v>
      </c>
      <c r="J22" s="5">
        <v>-65927</v>
      </c>
    </row>
    <row r="23" spans="1:10" x14ac:dyDescent="0.2">
      <c r="B23" s="5" t="s">
        <v>26</v>
      </c>
      <c r="C23" s="5">
        <v>-26828</v>
      </c>
      <c r="E23" s="5">
        <v>-25946</v>
      </c>
      <c r="F23" s="5">
        <v>-25870</v>
      </c>
      <c r="G23" s="5">
        <v>-30406</v>
      </c>
      <c r="I23" s="5">
        <v>-32477</v>
      </c>
      <c r="J23" s="5">
        <v>-32807</v>
      </c>
    </row>
    <row r="24" spans="1:10" x14ac:dyDescent="0.2">
      <c r="B24" s="5" t="s">
        <v>27</v>
      </c>
      <c r="C24" s="7" t="s">
        <v>23</v>
      </c>
      <c r="D24" s="7"/>
      <c r="E24" s="7" t="s">
        <v>23</v>
      </c>
      <c r="F24" s="7" t="s">
        <v>23</v>
      </c>
      <c r="G24" s="7" t="s">
        <v>23</v>
      </c>
      <c r="H24" s="7"/>
      <c r="I24" s="7" t="s">
        <v>23</v>
      </c>
      <c r="J24" s="5">
        <v>-798</v>
      </c>
    </row>
    <row r="25" spans="1:10" x14ac:dyDescent="0.2">
      <c r="B25" s="5" t="s">
        <v>28</v>
      </c>
      <c r="C25" s="5">
        <v>-607</v>
      </c>
      <c r="E25" s="5">
        <v>-72</v>
      </c>
      <c r="F25" s="5">
        <v>66</v>
      </c>
      <c r="G25" s="5">
        <v>-22</v>
      </c>
      <c r="I25" s="5">
        <v>-260</v>
      </c>
      <c r="J25" s="5">
        <v>38</v>
      </c>
    </row>
    <row r="26" spans="1:10" x14ac:dyDescent="0.2">
      <c r="B26" s="5" t="s">
        <v>29</v>
      </c>
      <c r="C26" s="5">
        <v>533</v>
      </c>
      <c r="E26" s="5">
        <v>1379</v>
      </c>
      <c r="F26" s="5">
        <v>416</v>
      </c>
      <c r="G26" s="5">
        <v>441</v>
      </c>
      <c r="I26" s="5">
        <v>2439</v>
      </c>
      <c r="J26" s="5">
        <v>-2104</v>
      </c>
    </row>
    <row r="27" spans="1:10" x14ac:dyDescent="0.2">
      <c r="B27" s="5" t="s">
        <v>30</v>
      </c>
      <c r="C27" s="5">
        <f>SUM(C22:C26)</f>
        <v>-72152</v>
      </c>
      <c r="D27" s="5">
        <f>SUM(D22:D26)</f>
        <v>0</v>
      </c>
      <c r="E27" s="5">
        <f>SUM(E22:E26)</f>
        <v>-179004</v>
      </c>
      <c r="F27" s="5">
        <f>SUM(F22:F26)</f>
        <v>-242330</v>
      </c>
      <c r="G27" s="5">
        <f>SUM(G22:G26)</f>
        <v>-126227</v>
      </c>
      <c r="H27" s="5">
        <f>SUM(H22:H26)</f>
        <v>0</v>
      </c>
      <c r="I27" s="5">
        <f>SUM(I22:I26)</f>
        <v>-356114</v>
      </c>
      <c r="J27" s="5">
        <f>SUM(J22:J26)</f>
        <v>-101598</v>
      </c>
    </row>
    <row r="28" spans="1:10" x14ac:dyDescent="0.2">
      <c r="B28" s="5" t="s">
        <v>31</v>
      </c>
      <c r="C28" s="5">
        <f>C21+C27</f>
        <v>-239830</v>
      </c>
      <c r="D28" s="5">
        <f>D21+D27</f>
        <v>0</v>
      </c>
      <c r="E28" s="5">
        <f>E21+E27</f>
        <v>-76201</v>
      </c>
      <c r="F28" s="5">
        <f>F21+F27</f>
        <v>-133983</v>
      </c>
      <c r="G28" s="5">
        <f>G21+G27</f>
        <v>139509</v>
      </c>
      <c r="H28" s="5">
        <f>H21+H27</f>
        <v>0</v>
      </c>
      <c r="I28" s="5">
        <f>I21+I27</f>
        <v>-87658</v>
      </c>
      <c r="J28" s="5">
        <f>J21+J27</f>
        <v>269638</v>
      </c>
    </row>
    <row r="29" spans="1:10" x14ac:dyDescent="0.2">
      <c r="B29" s="5" t="s">
        <v>32</v>
      </c>
      <c r="C29" s="7" t="s">
        <v>23</v>
      </c>
      <c r="E29" s="7" t="s">
        <v>23</v>
      </c>
      <c r="F29" s="7" t="s">
        <v>23</v>
      </c>
      <c r="G29" s="5">
        <v>-1300</v>
      </c>
      <c r="I29" s="5">
        <v>-1218</v>
      </c>
      <c r="J29" s="5">
        <v>-4513</v>
      </c>
    </row>
    <row r="30" spans="1:10" x14ac:dyDescent="0.2">
      <c r="B30" s="5" t="s">
        <v>33</v>
      </c>
      <c r="C30" s="5">
        <v>2398</v>
      </c>
      <c r="E30" s="5">
        <v>762</v>
      </c>
      <c r="F30" s="5">
        <v>1322</v>
      </c>
      <c r="G30" s="5">
        <v>-1377</v>
      </c>
      <c r="I30" s="5">
        <v>2095</v>
      </c>
      <c r="J30" s="5">
        <v>-2579</v>
      </c>
    </row>
    <row r="31" spans="1:10" x14ac:dyDescent="0.2">
      <c r="B31" s="5" t="s">
        <v>47</v>
      </c>
      <c r="C31" s="5">
        <f>SUM(C29:C30)</f>
        <v>2398</v>
      </c>
      <c r="D31" s="5">
        <f>SUM(D29:D30)</f>
        <v>0</v>
      </c>
      <c r="E31" s="5">
        <f>SUM(E29:E30)</f>
        <v>762</v>
      </c>
      <c r="F31" s="5">
        <f>SUM(F29:F30)</f>
        <v>1322</v>
      </c>
      <c r="G31" s="5">
        <f>SUM(G29:G30)</f>
        <v>-2677</v>
      </c>
      <c r="H31" s="5">
        <f>SUM(H29:H30)</f>
        <v>0</v>
      </c>
      <c r="I31" s="5">
        <f>SUM(I29:I30)</f>
        <v>877</v>
      </c>
      <c r="J31" s="5">
        <f>SUM(J29:J30)</f>
        <v>-7092</v>
      </c>
    </row>
    <row r="32" spans="1:10" s="6" customFormat="1" x14ac:dyDescent="0.2">
      <c r="B32" s="6" t="s">
        <v>34</v>
      </c>
      <c r="C32" s="6">
        <f>C28+C31</f>
        <v>-237432</v>
      </c>
      <c r="D32" s="6">
        <f>D28+D31</f>
        <v>0</v>
      </c>
      <c r="E32" s="6">
        <f>E28+E31</f>
        <v>-75439</v>
      </c>
      <c r="F32" s="6">
        <f>F28+F31</f>
        <v>-132661</v>
      </c>
      <c r="G32" s="6">
        <f>G28+G31</f>
        <v>136832</v>
      </c>
      <c r="H32" s="6">
        <f>H28+H31</f>
        <v>0</v>
      </c>
      <c r="I32" s="6">
        <f>I28+I31</f>
        <v>-86781</v>
      </c>
      <c r="J32" s="6">
        <f>J28+J31</f>
        <v>262546</v>
      </c>
    </row>
    <row r="33" spans="2:10" x14ac:dyDescent="0.2">
      <c r="B33" s="5" t="s">
        <v>35</v>
      </c>
      <c r="C33" s="8">
        <f>C32/C34</f>
        <v>-20.317645045353416</v>
      </c>
      <c r="D33" s="8" t="e">
        <f>D32/D34</f>
        <v>#DIV/0!</v>
      </c>
      <c r="E33" s="8">
        <f>E32/E34</f>
        <v>-6.3298372210102363</v>
      </c>
      <c r="F33" s="8">
        <f>F32/F34</f>
        <v>-10.467176897585608</v>
      </c>
      <c r="G33" s="8">
        <f>G32/G34</f>
        <v>8.5557431376227093</v>
      </c>
      <c r="H33" s="8">
        <f>H32/H34</f>
        <v>0</v>
      </c>
      <c r="I33" s="8">
        <f>I32/I34</f>
        <v>-5.1757022723206294</v>
      </c>
      <c r="J33" s="8">
        <f>J32/J34</f>
        <v>15.408533364634074</v>
      </c>
    </row>
    <row r="34" spans="2:10" x14ac:dyDescent="0.2">
      <c r="B34" s="5" t="s">
        <v>36</v>
      </c>
      <c r="C34" s="5">
        <v>11686</v>
      </c>
      <c r="E34" s="5">
        <v>11918</v>
      </c>
      <c r="F34" s="5">
        <v>12674</v>
      </c>
      <c r="G34" s="5">
        <v>15993</v>
      </c>
      <c r="H34" s="5">
        <v>16846</v>
      </c>
      <c r="I34" s="5">
        <v>16767</v>
      </c>
      <c r="J34" s="5">
        <v>17039</v>
      </c>
    </row>
    <row r="36" spans="2:10" x14ac:dyDescent="0.2">
      <c r="B36" s="5" t="s">
        <v>69</v>
      </c>
    </row>
    <row r="37" spans="2:10" x14ac:dyDescent="0.2">
      <c r="B37" s="5" t="s">
        <v>70</v>
      </c>
    </row>
    <row r="38" spans="2:10" x14ac:dyDescent="0.2">
      <c r="B38" s="5" t="s">
        <v>71</v>
      </c>
    </row>
    <row r="39" spans="2:10" x14ac:dyDescent="0.2">
      <c r="B39" s="5" t="s">
        <v>72</v>
      </c>
    </row>
    <row r="41" spans="2:10" s="6" customFormat="1" x14ac:dyDescent="0.2">
      <c r="B41" s="6" t="s">
        <v>37</v>
      </c>
      <c r="G41" s="15">
        <f>G8/C8</f>
        <v>2.1852869827769998</v>
      </c>
      <c r="H41" s="15" t="e">
        <f>H8/D8</f>
        <v>#DIV/0!</v>
      </c>
      <c r="I41" s="15">
        <f>I8/E8</f>
        <v>2.1276225872197578</v>
      </c>
      <c r="J41" s="15">
        <f>J8/F8</f>
        <v>1.9028912494776999</v>
      </c>
    </row>
    <row r="44" spans="2:10" x14ac:dyDescent="0.2">
      <c r="B44" s="5" t="s">
        <v>73</v>
      </c>
    </row>
    <row r="45" spans="2:10" x14ac:dyDescent="0.2">
      <c r="B45" s="5" t="s">
        <v>3</v>
      </c>
      <c r="I45" s="5">
        <v>65137</v>
      </c>
      <c r="J45" s="5">
        <v>147546</v>
      </c>
    </row>
    <row r="46" spans="2:10" x14ac:dyDescent="0.2">
      <c r="B46" s="5" t="s">
        <v>74</v>
      </c>
      <c r="I46" s="5">
        <v>213549</v>
      </c>
      <c r="J46" s="5">
        <v>205767</v>
      </c>
    </row>
    <row r="47" spans="2:10" x14ac:dyDescent="0.2">
      <c r="B47" s="5" t="s">
        <v>38</v>
      </c>
      <c r="I47" s="5">
        <v>5899</v>
      </c>
      <c r="J47" s="5">
        <v>5174</v>
      </c>
    </row>
    <row r="48" spans="2:10" x14ac:dyDescent="0.2">
      <c r="B48" s="5" t="s">
        <v>21</v>
      </c>
      <c r="I48" s="5">
        <v>22906</v>
      </c>
      <c r="J48" s="5">
        <v>15476</v>
      </c>
    </row>
    <row r="49" spans="2:10" x14ac:dyDescent="0.2">
      <c r="B49" s="5" t="s">
        <v>39</v>
      </c>
      <c r="I49" s="5">
        <f>SUM(I45:I48)</f>
        <v>307491</v>
      </c>
      <c r="J49" s="5">
        <f>SUM(J45:J48)</f>
        <v>373963</v>
      </c>
    </row>
  </sheetData>
  <phoneticPr fontId="5" type="noConversion"/>
  <hyperlinks>
    <hyperlink ref="A1" location="Main!A1" display="Main" xr:uid="{CE631706-F62C-794D-B7A9-8CE9F49A05AF}"/>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0481B-9D7C-9B42-9DE9-5F713B87581B}">
  <dimension ref="A1:J20"/>
  <sheetViews>
    <sheetView workbookViewId="0">
      <pane xSplit="2" ySplit="2" topLeftCell="C3" activePane="bottomRight" state="frozen"/>
      <selection pane="topRight" activeCell="C1" sqref="C1"/>
      <selection pane="bottomLeft" activeCell="A3" sqref="A3"/>
      <selection pane="bottomRight" activeCell="J4" sqref="J4"/>
    </sheetView>
  </sheetViews>
  <sheetFormatPr baseColWidth="10" defaultRowHeight="16" x14ac:dyDescent="0.2"/>
  <cols>
    <col min="1" max="16384" width="10.83203125" style="2"/>
  </cols>
  <sheetData>
    <row r="1" spans="1:10" s="3" customFormat="1" x14ac:dyDescent="0.2">
      <c r="A1" s="14" t="s">
        <v>41</v>
      </c>
      <c r="C1" s="4">
        <v>44104</v>
      </c>
      <c r="D1" s="4">
        <v>44196</v>
      </c>
      <c r="E1" s="4">
        <v>44286</v>
      </c>
      <c r="F1" s="4">
        <v>44377</v>
      </c>
      <c r="G1" s="4">
        <v>44469</v>
      </c>
      <c r="H1" s="4">
        <v>44561</v>
      </c>
      <c r="I1" s="4">
        <v>44651</v>
      </c>
      <c r="J1" s="4">
        <v>44742</v>
      </c>
    </row>
    <row r="2" spans="1:10" x14ac:dyDescent="0.2">
      <c r="C2" s="13"/>
      <c r="D2" s="13"/>
      <c r="E2" s="13"/>
      <c r="F2" s="13"/>
      <c r="G2" s="13"/>
      <c r="H2" s="13" t="s">
        <v>45</v>
      </c>
      <c r="I2" s="13" t="s">
        <v>44</v>
      </c>
      <c r="J2" s="13" t="s">
        <v>43</v>
      </c>
    </row>
    <row r="3" spans="1:10" x14ac:dyDescent="0.2">
      <c r="A3" s="2" t="s">
        <v>53</v>
      </c>
      <c r="B3" s="2" t="s">
        <v>48</v>
      </c>
      <c r="J3" s="2" cm="1">
        <f t="array" ref="J3">(_FV(Main!A1,"Price"))/Model!J33</f>
        <v>5.2049080922962077</v>
      </c>
    </row>
    <row r="4" spans="1:10" x14ac:dyDescent="0.2">
      <c r="B4" s="2" t="s">
        <v>49</v>
      </c>
    </row>
    <row r="5" spans="1:10" x14ac:dyDescent="0.2">
      <c r="B5" s="2" t="s">
        <v>50</v>
      </c>
    </row>
    <row r="6" spans="1:10" x14ac:dyDescent="0.2">
      <c r="B6" s="2" t="s">
        <v>51</v>
      </c>
    </row>
    <row r="7" spans="1:10" x14ac:dyDescent="0.2">
      <c r="B7" s="2" t="s">
        <v>5</v>
      </c>
    </row>
    <row r="8" spans="1:10" x14ac:dyDescent="0.2">
      <c r="B8" s="2" t="s">
        <v>52</v>
      </c>
    </row>
    <row r="9" spans="1:10" x14ac:dyDescent="0.2">
      <c r="A9" s="2" t="s">
        <v>54</v>
      </c>
    </row>
    <row r="16" spans="1:10" x14ac:dyDescent="0.2">
      <c r="A16" s="2" t="s">
        <v>55</v>
      </c>
    </row>
    <row r="20" spans="1:1" x14ac:dyDescent="0.2">
      <c r="A20" s="2" t="s">
        <v>56</v>
      </c>
    </row>
  </sheetData>
  <hyperlinks>
    <hyperlink ref="A1" location="Main!A1" display="Main" xr:uid="{5982C81F-D02E-7D46-B9DB-7502B0EBD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2022-08-25T08:52:51Z</dcterms:created>
  <dcterms:modified xsi:type="dcterms:W3CDTF">2022-08-26T13:52:18Z</dcterms:modified>
</cp:coreProperties>
</file>