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luka/Documents/Finance/"/>
    </mc:Choice>
  </mc:AlternateContent>
  <xr:revisionPtr revIDLastSave="0" documentId="13_ncr:1_{422E6942-00D8-BF43-9AFA-DBC91C6EFDC1}" xr6:coauthVersionLast="47" xr6:coauthVersionMax="47" xr10:uidLastSave="{00000000-0000-0000-0000-000000000000}"/>
  <bookViews>
    <workbookView xWindow="3660" yWindow="1600" windowWidth="30880" windowHeight="18000" xr2:uid="{DF47CB86-5E6D-5546-8B67-3DB04111C012}"/>
  </bookViews>
  <sheets>
    <sheet name="Main" sheetId="1" r:id="rId1"/>
    <sheet name="Model"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G14" i="1" l="1"/>
  <c r="E14" i="2"/>
  <c r="E6" i="2"/>
  <c r="I15" i="2"/>
  <c r="I14" i="2"/>
  <c r="I6" i="2"/>
  <c r="G12" i="1"/>
  <c r="G11" i="1"/>
  <c r="G10" i="1"/>
  <c r="G13" i="1" s="1"/>
  <c r="G17" i="1" s="1"/>
  <c r="G8" i="1" a="1"/>
  <c r="G8" i="1" s="1"/>
  <c r="E15" i="2"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<sst xmlns="http://schemas.openxmlformats.org/spreadsheetml/2006/main" count="18" uniqueCount="18">
  <si>
    <t>ABC</t>
  </si>
  <si>
    <t>Price</t>
  </si>
  <si>
    <t>S/O</t>
  </si>
  <si>
    <t>MC</t>
  </si>
  <si>
    <t>Cash</t>
  </si>
  <si>
    <t>Debt</t>
  </si>
  <si>
    <t>EV</t>
  </si>
  <si>
    <t>EV/Share</t>
  </si>
  <si>
    <t>Products and Service</t>
  </si>
  <si>
    <t>Risk Management</t>
  </si>
  <si>
    <t>Sublease</t>
  </si>
  <si>
    <t>Revenue</t>
  </si>
  <si>
    <t>Expenses</t>
  </si>
  <si>
    <t>Operating Income</t>
  </si>
  <si>
    <t>31/04/2022</t>
  </si>
  <si>
    <t>31/04/2021</t>
  </si>
  <si>
    <t>Main</t>
  </si>
  <si>
    <t>EV in 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</si>
</sst>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9" formatCode="[$-F800]dddd\,\ mmmm\ dd\,\ yyyy"/>
  </numFmts>
  <fonts count="3" x14ac:knownFonts="1">
    <font>
      <sz val="12"/>
      <color theme="1"/>
      <name val="Calibri"/>
      <family val="2"/>
      <scheme val="minor"/>
    </font>
    <font>
      <b/>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3" fontId="0" fillId="0" borderId="0" xfId="0" applyNumberFormat="1"/>
    <xf numFmtId="4" fontId="0" fillId="0" borderId="0" xfId="0" applyNumberFormat="1"/>
    <xf numFmtId="169" fontId="0" fillId="0" borderId="0" xfId="0" applyNumberFormat="1"/>
    <xf numFmtId="3" fontId="1" fillId="0" borderId="0" xfId="0" applyNumberFormat="1" applyFont="1"/>
    <xf numFmtId="169" fontId="2" fillId="0" borderId="0" xfId="1" applyNumberForma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richData/rdRichValueTypes.xml><?xml version="1.0" encoding="utf-8"?>
<rvTypesInfo xmlns="http://schemas.microsoft.com/office/spreadsheetml/2017/richdata2">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https://www.bing.com/financeapi/forcetrigger?t=a1rl77&amp;q=XNYS%3aOVV&amp;form=skydnc</v>
    <v>Learn more on Bing</v>
  </rv>
  <rv s="1">
    <v>0</v>
    <v>OVINTIV INC. (XNYS:OVV)</v>
    <v>2</v>
    <v>3</v>
    <v>Finance</v>
    <v>4</v>
    <v>en-GB</v>
    <v>a1rl77</v>
    <v>268435456</v>
    <v>1</v>
    <v>Powered by Refinitiv</v>
    <v>63.3</v>
    <v>21.914999999999999</v>
    <v>3.1659999999999999</v>
    <v>2.5299999999999998</v>
    <v>5.8973999999999999E-2</v>
    <v>0</v>
    <v>0</v>
    <v>USD</v>
    <v>Ovintiv Inc. is an oil and natural gas exploration and production company, which is focused on developing its multi-basin portfolio of oil and natural gas assets located in the United States and Canada. The Company’s operations also include the marketing of oil, natural gas liquids (NGLs) and natural gas. The Company operates through three segments: USA Operations, Canadian Operations and Market Optimization. USA Operations segment includes the exploration for, development of, and production of oil, NGLs, natural gas and other related activities within the United States. Canadian Operations segment includes the exploration for, development of, and production of oil, NGLs, natural gas and other related activities within Canada. The Market Optimization segment is primarily responsible for the sale of the Company's production to third party customers. The segment’s activities also include third-party purchases and sales of products.</v>
    <v>1713</v>
    <v>New York Stock Exchange</v>
    <v>XNYS</v>
    <v>XNYS</v>
    <v>370 - 17Th Street, Suite 1700, DENVER, CO, 80202 US</v>
    <v>45.975000000000001</v>
    <v>Oil &amp; Gas</v>
    <v>Stock</v>
    <v>44736.994462267969</v>
    <v>0</v>
    <v>43.09</v>
    <v>11727040000</v>
    <v>OVINTIV INC.</v>
    <v>OVINTIV INC.</v>
    <v>43.89</v>
    <v>13.394500000000001</v>
    <v>42.9</v>
    <v>45.43</v>
    <v>45.43</v>
    <v>258134200</v>
    <v>OVV</v>
    <v>OVINTIV INC. (XNYS:OVV)</v>
    <v>39394998</v>
    <v>4840891</v>
    <v>2020</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dd/mm/yyyy\ h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FB8347-AD9B-094F-9264-FAA98C8BB2CC}">
  <dimension ref="A1:G17"/>
  <sheetViews>
    <sheetView tabSelected="1" workbookViewId="0">
      <selection activeCell="I15" sqref="I15"/>
    </sheetView>
  </sheetViews>
  <sheetFormatPr baseColWidth="10" defaultRowHeight="16" x14ac:dyDescent="0.2"/>
  <cols>
    <col min="1" max="6" width="10.83203125" style="1"/>
    <col min="7" max="7" width="15" style="1" bestFit="1" customWidth="1"/>
    <col min="8" max="16384" width="10.83203125" style="1"/>
  </cols>
  <sheetData>
    <row r="1" spans="1:7" x14ac:dyDescent="0.2">
      <c r="A1" s="1" t="s">
        <v>0</v>
      </c>
    </row>
    <row r="2" spans="1:7" x14ac:dyDescent="0.2">
      <c r="A2" s="1" t="e" vm="1">
        <v>#VALUE!</v>
      </c>
    </row>
    <row r="8" spans="1:7" x14ac:dyDescent="0.2">
      <c r="F8" s="1" t="s">
        <v>1</v>
      </c>
      <c r="G8" s="2" cm="1">
        <f t="array" ref="G8">_FV(A2,"Price")</f>
        <v>45.43</v>
      </c>
    </row>
    <row r="9" spans="1:7" x14ac:dyDescent="0.2">
      <c r="F9" s="1" t="s">
        <v>2</v>
      </c>
      <c r="G9" s="1">
        <v>258134194</v>
      </c>
    </row>
    <row r="10" spans="1:7" x14ac:dyDescent="0.2">
      <c r="F10" s="1" t="s">
        <v>3</v>
      </c>
      <c r="G10" s="1">
        <f>G9*G8</f>
        <v>11727036433.42</v>
      </c>
    </row>
    <row r="11" spans="1:7" x14ac:dyDescent="0.2">
      <c r="F11" s="1" t="s">
        <v>4</v>
      </c>
      <c r="G11" s="1">
        <f>271000000</f>
        <v>271000000</v>
      </c>
    </row>
    <row r="12" spans="1:7" x14ac:dyDescent="0.2">
      <c r="F12" s="1" t="s">
        <v>5</v>
      </c>
      <c r="G12" s="1">
        <f>4775000000</f>
        <v>4775000000</v>
      </c>
    </row>
    <row r="13" spans="1:7" x14ac:dyDescent="0.2">
      <c r="F13" s="1" t="s">
        <v>6</v>
      </c>
      <c r="G13" s="1">
        <f>G10+G12-G11</f>
        <v>16231036433.42</v>
      </c>
    </row>
    <row r="14" spans="1:7" x14ac:dyDescent="0.2">
      <c r="F14" s="1" t="s">
        <v>17</v>
      </c>
      <c r="G14" s="1">
        <f>G13/1000000</f>
        <v>16231.03643342</v>
      </c>
    </row>
    <row r="17" spans="6:7" x14ac:dyDescent="0.2">
      <c r="F17" s="1" t="s">
        <v>7</v>
      </c>
      <c r="G17" s="2">
        <f>G13/G9</f>
        <v>62.878288931454001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18F1EB-75EC-B541-962E-B119D375382C}">
  <dimension ref="A1:I15"/>
  <sheetViews>
    <sheetView workbookViewId="0">
      <pane xSplit="2" ySplit="2" topLeftCell="C3" activePane="bottomRight" state="frozen"/>
      <selection pane="topRight" activeCell="C1" sqref="C1"/>
      <selection pane="bottomLeft" activeCell="A3" sqref="A3"/>
      <selection pane="bottomRight" activeCell="S6" sqref="S6"/>
    </sheetView>
  </sheetViews>
  <sheetFormatPr baseColWidth="10" defaultRowHeight="16" x14ac:dyDescent="0.2"/>
  <cols>
    <col min="1" max="1" width="10.83203125" style="1"/>
    <col min="2" max="2" width="18.1640625" style="1" bestFit="1" customWidth="1"/>
    <col min="3" max="16384" width="10.83203125" style="1"/>
  </cols>
  <sheetData>
    <row r="1" spans="1:9" s="3" customFormat="1" x14ac:dyDescent="0.2">
      <c r="A1" s="5" t="s">
        <v>16</v>
      </c>
      <c r="E1" s="3" t="s">
        <v>15</v>
      </c>
      <c r="I1" s="3" t="s">
        <v>14</v>
      </c>
    </row>
    <row r="3" spans="1:9" x14ac:dyDescent="0.2">
      <c r="B3" s="1" t="s">
        <v>8</v>
      </c>
      <c r="E3" s="1">
        <v>2247</v>
      </c>
      <c r="I3" s="1">
        <v>3407</v>
      </c>
    </row>
    <row r="4" spans="1:9" x14ac:dyDescent="0.2">
      <c r="B4" s="1" t="s">
        <v>9</v>
      </c>
      <c r="E4" s="1">
        <v>-427</v>
      </c>
      <c r="I4" s="1">
        <v>-1458</v>
      </c>
    </row>
    <row r="5" spans="1:9" x14ac:dyDescent="0.2">
      <c r="B5" s="1" t="s">
        <v>10</v>
      </c>
      <c r="E5" s="1">
        <v>18</v>
      </c>
      <c r="I5" s="1">
        <v>18</v>
      </c>
    </row>
    <row r="6" spans="1:9" s="4" customFormat="1" x14ac:dyDescent="0.2">
      <c r="B6" s="4" t="s">
        <v>11</v>
      </c>
      <c r="E6" s="4">
        <f>SUM(E3:E5)</f>
        <v>1838</v>
      </c>
      <c r="I6" s="4">
        <f>SUM(I3:I5)</f>
        <v>1967</v>
      </c>
    </row>
    <row r="7" spans="1:9" x14ac:dyDescent="0.2">
      <c r="E7" s="1">
        <v>60</v>
      </c>
      <c r="I7" s="1">
        <v>94</v>
      </c>
    </row>
    <row r="8" spans="1:9" x14ac:dyDescent="0.2">
      <c r="E8" s="1">
        <v>379</v>
      </c>
      <c r="I8" s="1">
        <v>406</v>
      </c>
    </row>
    <row r="9" spans="1:9" x14ac:dyDescent="0.2">
      <c r="E9" s="1">
        <v>164</v>
      </c>
      <c r="I9" s="1">
        <v>188</v>
      </c>
    </row>
    <row r="10" spans="1:9" x14ac:dyDescent="0.2">
      <c r="E10" s="1">
        <v>604</v>
      </c>
      <c r="I10" s="1">
        <v>1066</v>
      </c>
    </row>
    <row r="11" spans="1:9" x14ac:dyDescent="0.2">
      <c r="E11" s="1">
        <v>308</v>
      </c>
      <c r="I11" s="1">
        <v>264</v>
      </c>
    </row>
    <row r="12" spans="1:9" x14ac:dyDescent="0.2">
      <c r="E12" s="1">
        <v>6</v>
      </c>
      <c r="I12" s="1">
        <v>5</v>
      </c>
    </row>
    <row r="13" spans="1:9" x14ac:dyDescent="0.2">
      <c r="E13" s="1">
        <v>122</v>
      </c>
      <c r="I13" s="1">
        <v>144</v>
      </c>
    </row>
    <row r="14" spans="1:9" s="4" customFormat="1" x14ac:dyDescent="0.2">
      <c r="B14" s="4" t="s">
        <v>12</v>
      </c>
      <c r="E14" s="4">
        <f>SUM(E7:E13)</f>
        <v>1643</v>
      </c>
      <c r="I14" s="4">
        <f>SUM(I7:I13)</f>
        <v>2167</v>
      </c>
    </row>
    <row r="15" spans="1:9" x14ac:dyDescent="0.2">
      <c r="B15" s="1" t="s">
        <v>13</v>
      </c>
      <c r="E15" s="1">
        <f>E6-E14</f>
        <v>195</v>
      </c>
      <c r="I15" s="1">
        <f>I6-I14</f>
        <v>-200</v>
      </c>
    </row>
  </sheetData>
  <hyperlinks>
    <hyperlink ref="A1" location="Main!A1" display="Main" xr:uid="{1BA5C63D-F273-1D47-9126-A0C5EA2858CF}"/>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Main</vt:lpstr>
      <vt:lpstr>Model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Luka Liegis</dc:creator>
  <cp:lastModifiedBy>Luka Liegis</cp:lastModifiedBy>
  <dcterms:created xsi:type="dcterms:W3CDTF">2022-06-25T20:40:09Z</dcterms:created>
  <dcterms:modified xsi:type="dcterms:W3CDTF">2022-06-26T06:20:43Z</dcterms:modified>
</cp:coreProperties>
</file>