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52308961-A2CF-974D-9EA8-E4FA3C048440}" xr6:coauthVersionLast="47" xr6:coauthVersionMax="47" xr10:uidLastSave="{00000000-0000-0000-0000-000000000000}"/>
  <bookViews>
    <workbookView xWindow="2500" yWindow="960" windowWidth="31340" windowHeight="18300" xr2:uid="{667EE4C3-A66A-7C48-B978-136EEE3A86FC}"/>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 i="1" l="1" a="1"/>
  <c r="K4" i="1" s="1"/>
  <c r="C33" i="2"/>
  <c r="C25" i="2"/>
  <c r="C19" i="2"/>
  <c r="C12" i="2"/>
  <c r="C7" i="2"/>
  <c r="G36" i="2"/>
  <c r="G34" i="2"/>
  <c r="G33" i="2"/>
  <c r="G30" i="2"/>
  <c r="G28" i="2"/>
  <c r="G27" i="2"/>
  <c r="G26" i="2"/>
  <c r="G25" i="2"/>
  <c r="G19" i="2"/>
  <c r="G13" i="2"/>
  <c r="G12" i="2"/>
  <c r="G7" i="2"/>
  <c r="K7" i="1"/>
  <c r="K6" i="1"/>
  <c r="K3" i="1" a="1"/>
  <c r="K3" i="1" s="1"/>
  <c r="K5" i="1" l="1"/>
  <c r="K8" i="1" s="1"/>
  <c r="K10" i="1" s="1"/>
  <c r="C26" i="2"/>
  <c r="C27" i="2"/>
  <c r="C13" i="2"/>
  <c r="C28" i="2" l="1"/>
  <c r="C30" i="2" s="1"/>
  <c r="C34" i="2" s="1"/>
  <c r="C3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<sst xmlns="http://schemas.openxmlformats.org/spreadsheetml/2006/main" count="51" uniqueCount="48">
  <si>
    <t>P</t>
  </si>
  <si>
    <t>S/O</t>
  </si>
  <si>
    <t>MC</t>
  </si>
  <si>
    <t>Cash</t>
  </si>
  <si>
    <t>Debt</t>
  </si>
  <si>
    <t>EV</t>
  </si>
  <si>
    <t>EV/Share</t>
  </si>
  <si>
    <t>Q1 21</t>
  </si>
  <si>
    <t>Q2 21</t>
  </si>
  <si>
    <t>Q3 21</t>
  </si>
  <si>
    <t>Q4 21</t>
  </si>
  <si>
    <t>Q1 22</t>
  </si>
  <si>
    <t>Q2 22</t>
  </si>
  <si>
    <t>Q3 22</t>
  </si>
  <si>
    <t>Q4 22</t>
  </si>
  <si>
    <t>Q1 23</t>
  </si>
  <si>
    <t>Loans</t>
  </si>
  <si>
    <t>Securitization</t>
  </si>
  <si>
    <t>Other</t>
  </si>
  <si>
    <t>Interest Income</t>
  </si>
  <si>
    <t>Main</t>
  </si>
  <si>
    <t>Interest Expense</t>
  </si>
  <si>
    <t>Deposits</t>
  </si>
  <si>
    <t>Net Interest Income</t>
  </si>
  <si>
    <t>Corporate Borrowing</t>
  </si>
  <si>
    <t>Loan Origination &amp; Sales</t>
  </si>
  <si>
    <t>Securitizations</t>
  </si>
  <si>
    <t>Servicing</t>
  </si>
  <si>
    <t>Noninterest Income</t>
  </si>
  <si>
    <t>Tech + R&amp;D</t>
  </si>
  <si>
    <t>Sales &amp; Marketing</t>
  </si>
  <si>
    <t>Cost of Operations</t>
  </si>
  <si>
    <t>General &amp; Administrative</t>
  </si>
  <si>
    <t>Provision for Credit Loss</t>
  </si>
  <si>
    <t>Noninterest Expense</t>
  </si>
  <si>
    <t>Net Revenue</t>
  </si>
  <si>
    <t>Net Expense</t>
  </si>
  <si>
    <t>Party Notes</t>
  </si>
  <si>
    <t>Securitization &amp; Warehouse</t>
  </si>
  <si>
    <t>Tech Products &amp; Solutions</t>
  </si>
  <si>
    <t>Loss Before Tax</t>
  </si>
  <si>
    <t>Tax Expense</t>
  </si>
  <si>
    <t>Net Loss/Gain</t>
  </si>
  <si>
    <t>Unrealized Loss</t>
  </si>
  <si>
    <t>Forex Adjustment</t>
  </si>
  <si>
    <t>Other Comprehensive Loss</t>
  </si>
  <si>
    <t>Comprehensive Loss/Gain</t>
  </si>
  <si>
    <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</si>
</sst>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8">
    <xf numFmtId="0" fontId="0" fillId="0" borderId="0" xfId="0"/>
    <xf numFmtId="3" fontId="0" fillId="0" borderId="0" xfId="0" applyNumberFormat="1"/>
    <xf numFmtId="3" fontId="0" fillId="0" borderId="0" xfId="0" applyNumberFormat="1" applyAlignment="1">
      <alignment horizontal="right" vertical="center"/>
    </xf>
    <xf numFmtId="3" fontId="2" fillId="0" borderId="0" xfId="0" applyNumberFormat="1" applyFont="1"/>
    <xf numFmtId="3" fontId="3" fillId="0" borderId="0" xfId="2" applyNumberFormat="1"/>
    <xf numFmtId="4" fontId="0" fillId="0" borderId="0" xfId="0" applyNumberFormat="1"/>
    <xf numFmtId="3" fontId="0" fillId="0" borderId="0" xfId="0" applyNumberFormat="1" applyFont="1"/>
    <xf numFmtId="3" fontId="0" fillId="0" borderId="0" xfId="1" applyNumberFormat="1"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https://www.bing.com/financeapi/forcetrigger?t=bwxxoc&amp;q=XNAS%3aSOFI&amp;form=skydnc</v>
    <v>Learn more on Bing</v>
  </rv>
  <rv s="1">
    <v>0</v>
    <v>SOFI TECHNOLOGIES, INC. (XNAS:SOFI)</v>
    <v>2</v>
    <v>3</v>
    <v>Finance</v>
    <v>4</v>
    <v>en-GB</v>
    <v>bwxxoc</v>
    <v>268435456</v>
    <v>1</v>
    <v>Powered by Refinitiv</v>
    <v>10.57</v>
    <v>4.24</v>
    <v>1.506</v>
    <v>0.04</v>
    <v>7.3939999999999995E-3</v>
    <v>0.04</v>
    <v>7.339E-3</v>
    <v>USD</v>
    <v>SoFi Technologies, Inc. is a member-centric, one-stop shop for financial services. The Company operates a financial services platform. The Company operates through three segments: Lending, Technology Platform and Financial Services. The Lending segment includes its personal loan, student loan and home loan products and the related servicing activities. The Technology Platform segment includes its technology products and solutions, which includes its platform-as-a-service through Galileo, which provides the infrastructure to facilitate core client-facing and back-end capabilities, such as account setup, accounting funding, direct deposit, authorizations and processing, payments functionality and check account balance features. The Financial Services segment primarily includes its SoFi Checking and Savings product, SoFi Money cash management product, SoFi Invest product, SoFi Credit Card product, SoFi Relay personal finance management product and other financial services.</v>
    <v>4200</v>
    <v>Nasdaq Stock Market</v>
    <v>XNAS</v>
    <v>XNAS</v>
    <v>234 1st Street, SAN FRANCISCO, CA, 94105 US</v>
    <v>5.54</v>
    <v>Banking Services</v>
    <v>Stock</v>
    <v>45001.854572082812</v>
    <v>0</v>
    <v>5.28</v>
    <v>5093307855</v>
    <v>SOFI TECHNOLOGIES, INC.</v>
    <v>SOFI TECHNOLOGIES, INC.</v>
    <v>5.3501000000000003</v>
    <v>0</v>
    <v>5.41</v>
    <v>5.45</v>
    <v>5.49</v>
    <v>934551900</v>
    <v>SOFI</v>
    <v>SOFI TECHNOLOGIES, INC. (XNAS:SOFI)</v>
    <v>25015988</v>
    <v>30568099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029B-7198-524F-A08E-92671AF2DE7B}">
  <dimension ref="A1:K10"/>
  <sheetViews>
    <sheetView tabSelected="1" workbookViewId="0">
      <selection activeCell="K11" sqref="K11"/>
    </sheetView>
  </sheetViews>
  <sheetFormatPr baseColWidth="10" defaultRowHeight="16" x14ac:dyDescent="0.2"/>
  <cols>
    <col min="1" max="2" width="10.83203125" style="1"/>
    <col min="3" max="4" width="10.83203125" style="1" customWidth="1"/>
    <col min="5" max="10" width="10.83203125" style="1"/>
    <col min="11" max="11" width="14" style="1" bestFit="1" customWidth="1"/>
    <col min="12" max="16384" width="10.83203125" style="1"/>
  </cols>
  <sheetData>
    <row r="1" spans="1:11" x14ac:dyDescent="0.2">
      <c r="A1" s="1" t="e" vm="1">
        <v>#VALUE!</v>
      </c>
    </row>
    <row r="3" spans="1:11" x14ac:dyDescent="0.2">
      <c r="J3" s="1" t="s">
        <v>0</v>
      </c>
      <c r="K3" s="5" cm="1">
        <f t="array" ref="K3">_FV(A1,"Price")</f>
        <v>5.45</v>
      </c>
    </row>
    <row r="4" spans="1:11" x14ac:dyDescent="0.2">
      <c r="J4" s="1" t="s">
        <v>1</v>
      </c>
      <c r="K4" s="1" cm="1">
        <f t="array" ref="K4">_FV(A1,"Shares outstanding",TRUE)</f>
        <v>934551900</v>
      </c>
    </row>
    <row r="5" spans="1:11" s="6" customFormat="1" x14ac:dyDescent="0.2">
      <c r="J5" s="6" t="s">
        <v>2</v>
      </c>
      <c r="K5" s="6">
        <f>K3*K4</f>
        <v>5093307855</v>
      </c>
    </row>
    <row r="6" spans="1:11" x14ac:dyDescent="0.2">
      <c r="J6" s="1" t="s">
        <v>3</v>
      </c>
      <c r="K6" s="7">
        <f>1325135000</f>
        <v>1325135000</v>
      </c>
    </row>
    <row r="7" spans="1:11" x14ac:dyDescent="0.2">
      <c r="J7" s="1" t="s">
        <v>4</v>
      </c>
      <c r="K7" s="1">
        <f>4916175000</f>
        <v>4916175000</v>
      </c>
    </row>
    <row r="8" spans="1:11" s="6" customFormat="1" x14ac:dyDescent="0.2">
      <c r="J8" s="6" t="s">
        <v>5</v>
      </c>
      <c r="K8" s="6">
        <f>K5-K6+K7</f>
        <v>8684347855</v>
      </c>
    </row>
    <row r="10" spans="1:11" x14ac:dyDescent="0.2">
      <c r="J10" s="1" t="s">
        <v>6</v>
      </c>
      <c r="K10" s="1">
        <f>K8/K4</f>
        <v>9.2925260277144588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80D47-0738-E045-A905-F72B57B4281F}">
  <dimension ref="A1:K37"/>
  <sheetViews>
    <sheetView workbookViewId="0">
      <pane xSplit="2" ySplit="2" topLeftCell="C3" activePane="bottomRight" state="frozen"/>
      <selection pane="topRight" activeCell="C1" sqref="C1"/>
      <selection pane="bottomLeft" activeCell="A3" sqref="A3"/>
      <selection pane="bottomRight" activeCell="G36" sqref="G36"/>
    </sheetView>
  </sheetViews>
  <sheetFormatPr baseColWidth="10" defaultRowHeight="16" x14ac:dyDescent="0.2"/>
  <cols>
    <col min="1" max="1" width="5.33203125" style="1" bestFit="1" customWidth="1"/>
    <col min="2" max="2" width="24.33203125" style="1" bestFit="1" customWidth="1"/>
    <col min="3" max="16384" width="10.83203125" style="1"/>
  </cols>
  <sheetData>
    <row r="1" spans="1:11" x14ac:dyDescent="0.2">
      <c r="A1" s="4" t="s">
        <v>20</v>
      </c>
    </row>
    <row r="2" spans="1:11" x14ac:dyDescent="0.2">
      <c r="C2" s="2" t="s">
        <v>7</v>
      </c>
      <c r="D2" s="2" t="s">
        <v>8</v>
      </c>
      <c r="E2" s="2" t="s">
        <v>9</v>
      </c>
      <c r="F2" s="2" t="s">
        <v>10</v>
      </c>
      <c r="G2" s="2" t="s">
        <v>11</v>
      </c>
      <c r="H2" s="2" t="s">
        <v>12</v>
      </c>
      <c r="I2" s="2" t="s">
        <v>13</v>
      </c>
      <c r="J2" s="2" t="s">
        <v>14</v>
      </c>
      <c r="K2" s="2" t="s">
        <v>15</v>
      </c>
    </row>
    <row r="3" spans="1:11" x14ac:dyDescent="0.2">
      <c r="B3" s="1" t="s">
        <v>16</v>
      </c>
      <c r="C3" s="1">
        <v>77221</v>
      </c>
      <c r="G3" s="1">
        <v>114385</v>
      </c>
    </row>
    <row r="4" spans="1:11" x14ac:dyDescent="0.2">
      <c r="B4" s="1" t="s">
        <v>17</v>
      </c>
      <c r="C4" s="1">
        <v>4467</v>
      </c>
      <c r="G4" s="1">
        <v>2758</v>
      </c>
    </row>
    <row r="5" spans="1:11" x14ac:dyDescent="0.2">
      <c r="B5" s="1" t="s">
        <v>37</v>
      </c>
      <c r="C5" s="1">
        <v>211</v>
      </c>
      <c r="G5" s="1">
        <v>0</v>
      </c>
    </row>
    <row r="6" spans="1:11" x14ac:dyDescent="0.2">
      <c r="B6" s="1" t="s">
        <v>18</v>
      </c>
      <c r="C6" s="1">
        <v>629</v>
      </c>
      <c r="G6" s="1">
        <v>1269</v>
      </c>
    </row>
    <row r="7" spans="1:11" s="3" customFormat="1" x14ac:dyDescent="0.2">
      <c r="B7" s="3" t="s">
        <v>19</v>
      </c>
      <c r="C7" s="3">
        <f>SUM(C3:C6)</f>
        <v>82528</v>
      </c>
      <c r="G7" s="3">
        <f>SUM(G3:G6)</f>
        <v>118412</v>
      </c>
    </row>
    <row r="8" spans="1:11" x14ac:dyDescent="0.2">
      <c r="B8" s="1" t="s">
        <v>38</v>
      </c>
      <c r="C8" s="1">
        <v>29808</v>
      </c>
      <c r="G8" s="1">
        <v>19906</v>
      </c>
    </row>
    <row r="9" spans="1:11" x14ac:dyDescent="0.2">
      <c r="B9" s="1" t="s">
        <v>22</v>
      </c>
      <c r="C9" s="1">
        <v>0</v>
      </c>
      <c r="G9" s="1">
        <v>431</v>
      </c>
    </row>
    <row r="10" spans="1:11" x14ac:dyDescent="0.2">
      <c r="B10" s="1" t="s">
        <v>24</v>
      </c>
      <c r="C10" s="1">
        <v>5008</v>
      </c>
      <c r="G10" s="1">
        <v>2649</v>
      </c>
    </row>
    <row r="11" spans="1:11" x14ac:dyDescent="0.2">
      <c r="B11" s="1" t="s">
        <v>18</v>
      </c>
      <c r="C11" s="1">
        <v>432</v>
      </c>
      <c r="G11" s="1">
        <v>493</v>
      </c>
    </row>
    <row r="12" spans="1:11" x14ac:dyDescent="0.2">
      <c r="B12" s="1" t="s">
        <v>21</v>
      </c>
      <c r="C12" s="1">
        <f>SUM(C8:C11)</f>
        <v>35248</v>
      </c>
      <c r="G12" s="1">
        <f>SUM(G8:G11)</f>
        <v>23479</v>
      </c>
    </row>
    <row r="13" spans="1:11" s="3" customFormat="1" x14ac:dyDescent="0.2">
      <c r="B13" s="3" t="s">
        <v>23</v>
      </c>
      <c r="C13" s="3">
        <f>C7-C12</f>
        <v>47280</v>
      </c>
      <c r="G13" s="3">
        <f>G7-G12</f>
        <v>94933</v>
      </c>
    </row>
    <row r="14" spans="1:11" x14ac:dyDescent="0.2">
      <c r="B14" s="1" t="s">
        <v>25</v>
      </c>
      <c r="C14" s="1">
        <v>110345</v>
      </c>
      <c r="G14" s="1">
        <v>157704</v>
      </c>
    </row>
    <row r="15" spans="1:11" x14ac:dyDescent="0.2">
      <c r="B15" s="1" t="s">
        <v>26</v>
      </c>
      <c r="C15" s="1">
        <v>-2036</v>
      </c>
      <c r="G15" s="1">
        <v>-11281</v>
      </c>
    </row>
    <row r="16" spans="1:11" x14ac:dyDescent="0.2">
      <c r="B16" s="1" t="s">
        <v>27</v>
      </c>
      <c r="C16" s="1">
        <v>-12109</v>
      </c>
      <c r="G16" s="1">
        <v>12236</v>
      </c>
    </row>
    <row r="17" spans="2:7" x14ac:dyDescent="0.2">
      <c r="B17" s="1" t="s">
        <v>39</v>
      </c>
      <c r="C17" s="1">
        <v>45659</v>
      </c>
      <c r="G17" s="1">
        <v>59857</v>
      </c>
    </row>
    <row r="18" spans="2:7" x14ac:dyDescent="0.2">
      <c r="B18" s="1" t="s">
        <v>18</v>
      </c>
      <c r="C18" s="1">
        <v>6845</v>
      </c>
      <c r="G18" s="1">
        <v>16895</v>
      </c>
    </row>
    <row r="19" spans="2:7" s="3" customFormat="1" x14ac:dyDescent="0.2">
      <c r="B19" s="3" t="s">
        <v>28</v>
      </c>
      <c r="C19" s="3">
        <f>SUM(C14:C18)</f>
        <v>148704</v>
      </c>
      <c r="G19" s="3">
        <f>SUM(G14:G18)</f>
        <v>235411</v>
      </c>
    </row>
    <row r="20" spans="2:7" x14ac:dyDescent="0.2">
      <c r="B20" s="1" t="s">
        <v>29</v>
      </c>
      <c r="C20" s="1">
        <v>65948</v>
      </c>
      <c r="G20" s="1">
        <v>81908</v>
      </c>
    </row>
    <row r="21" spans="2:7" x14ac:dyDescent="0.2">
      <c r="B21" s="1" t="s">
        <v>30</v>
      </c>
      <c r="C21" s="1">
        <v>87234</v>
      </c>
      <c r="G21" s="1">
        <v>138138</v>
      </c>
    </row>
    <row r="22" spans="2:7" x14ac:dyDescent="0.2">
      <c r="B22" s="1" t="s">
        <v>31</v>
      </c>
      <c r="C22" s="1">
        <v>57570</v>
      </c>
      <c r="G22" s="1">
        <v>70437</v>
      </c>
    </row>
    <row r="23" spans="2:7" x14ac:dyDescent="0.2">
      <c r="B23" s="1" t="s">
        <v>32</v>
      </c>
      <c r="C23" s="1">
        <v>161697</v>
      </c>
      <c r="G23" s="1">
        <v>136505</v>
      </c>
    </row>
    <row r="24" spans="2:7" x14ac:dyDescent="0.2">
      <c r="B24" s="1" t="s">
        <v>33</v>
      </c>
      <c r="C24" s="1">
        <v>0</v>
      </c>
      <c r="G24" s="1">
        <v>12961</v>
      </c>
    </row>
    <row r="25" spans="2:7" x14ac:dyDescent="0.2">
      <c r="B25" s="1" t="s">
        <v>34</v>
      </c>
      <c r="C25" s="1">
        <f>SUM(C20:C24)</f>
        <v>372449</v>
      </c>
      <c r="G25" s="1">
        <f>SUM(G20:G24)</f>
        <v>439949</v>
      </c>
    </row>
    <row r="26" spans="2:7" s="3" customFormat="1" x14ac:dyDescent="0.2">
      <c r="B26" s="3" t="s">
        <v>35</v>
      </c>
      <c r="C26" s="3">
        <f>C7+C19</f>
        <v>231232</v>
      </c>
      <c r="G26" s="3">
        <f>G7+G19</f>
        <v>353823</v>
      </c>
    </row>
    <row r="27" spans="2:7" x14ac:dyDescent="0.2">
      <c r="B27" s="1" t="s">
        <v>36</v>
      </c>
      <c r="C27" s="1">
        <f>C25+C12</f>
        <v>407697</v>
      </c>
      <c r="G27" s="1">
        <f>G25+G12</f>
        <v>463428</v>
      </c>
    </row>
    <row r="28" spans="2:7" x14ac:dyDescent="0.2">
      <c r="B28" s="1" t="s">
        <v>40</v>
      </c>
      <c r="C28" s="1">
        <f>C26-C27</f>
        <v>-176465</v>
      </c>
      <c r="G28" s="1">
        <f>G26-G27</f>
        <v>-109605</v>
      </c>
    </row>
    <row r="29" spans="2:7" x14ac:dyDescent="0.2">
      <c r="B29" s="1" t="s">
        <v>41</v>
      </c>
      <c r="C29" s="1">
        <v>-1099</v>
      </c>
      <c r="G29" s="1">
        <v>-752</v>
      </c>
    </row>
    <row r="30" spans="2:7" x14ac:dyDescent="0.2">
      <c r="B30" s="1" t="s">
        <v>42</v>
      </c>
      <c r="C30" s="1">
        <f>C29+C28</f>
        <v>-177564</v>
      </c>
      <c r="G30" s="1">
        <f>G29+G28</f>
        <v>-110357</v>
      </c>
    </row>
    <row r="31" spans="2:7" x14ac:dyDescent="0.2">
      <c r="B31" s="1" t="s">
        <v>43</v>
      </c>
      <c r="C31" s="1">
        <v>0</v>
      </c>
      <c r="G31" s="1">
        <v>-4455</v>
      </c>
    </row>
    <row r="32" spans="2:7" x14ac:dyDescent="0.2">
      <c r="B32" s="1" t="s">
        <v>44</v>
      </c>
      <c r="C32" s="1">
        <v>-80</v>
      </c>
      <c r="G32" s="1">
        <v>-38</v>
      </c>
    </row>
    <row r="33" spans="2:7" x14ac:dyDescent="0.2">
      <c r="B33" s="1" t="s">
        <v>45</v>
      </c>
      <c r="C33" s="1">
        <f>SUM(C31:C32)</f>
        <v>-80</v>
      </c>
      <c r="G33" s="1">
        <f>SUM(G31:G32)</f>
        <v>-4493</v>
      </c>
    </row>
    <row r="34" spans="2:7" x14ac:dyDescent="0.2">
      <c r="B34" s="1" t="s">
        <v>46</v>
      </c>
      <c r="C34" s="1">
        <f>C30+C33</f>
        <v>-177644</v>
      </c>
      <c r="G34" s="1">
        <f>G30+G33</f>
        <v>-114850</v>
      </c>
    </row>
    <row r="35" spans="2:7" x14ac:dyDescent="0.2">
      <c r="B35" s="1" t="s">
        <v>1</v>
      </c>
      <c r="C35" s="1">
        <v>116152.59299999999</v>
      </c>
      <c r="G35" s="1">
        <v>852853.59600000002</v>
      </c>
    </row>
    <row r="36" spans="2:7" x14ac:dyDescent="0.2">
      <c r="B36" s="1" t="s">
        <v>47</v>
      </c>
      <c r="C36" s="5">
        <f>C34/C35</f>
        <v>-1.5294019307859965</v>
      </c>
      <c r="G36" s="5">
        <f>G34/G35</f>
        <v>-0.13466555167107486</v>
      </c>
    </row>
    <row r="37" spans="2:7" x14ac:dyDescent="0.2">
      <c r="C37" s="5"/>
    </row>
  </sheetData>
  <hyperlinks>
    <hyperlink ref="A1" location="Main!A1" display="Main" xr:uid="{55B10525-BDE8-9F4A-A1FC-D41F6C49AC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2022-06-02T09:04:14Z</dcterms:created>
  <dcterms:modified xsi:type="dcterms:W3CDTF">2023-03-16T20:35:16Z</dcterms:modified>
</cp:coreProperties>
</file>