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oslav\Desktop\Projekat USP\"/>
    </mc:Choice>
  </mc:AlternateContent>
  <bookViews>
    <workbookView xWindow="0" yWindow="0" windowWidth="23250" windowHeight="12300" tabRatio="623" firstSheet="1" activeTab="3"/>
  </bookViews>
  <sheets>
    <sheet name="Detaljno budzet BJ" sheetId="9" r:id="rId1"/>
    <sheet name="Detaljno budzet P&amp;M" sheetId="8" r:id="rId2"/>
    <sheet name="Detaljno budzet RAF" sheetId="7" r:id="rId3"/>
    <sheet name="Detaljno budzet EA" sheetId="6" r:id="rId4"/>
    <sheet name="Detaljno budzet TUM" sheetId="5" r:id="rId5"/>
    <sheet name="Detaljno budzet ETF" sheetId="1" r:id="rId6"/>
    <sheet name="Travel - budzet" sheetId="2" r:id="rId7"/>
    <sheet name="Equipment - budzet" sheetId="3" r:id="rId8"/>
    <sheet name="Subcontracting - budzet" sheetId="4" r:id="rId9"/>
  </sheets>
  <definedNames>
    <definedName name="_xlnm._FilterDatabase" localSheetId="7" hidden="1">'Equipment - budzet'!$B$4:$I$35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9" l="1"/>
  <c r="A29" i="9"/>
  <c r="R22" i="9"/>
  <c r="P22" i="9"/>
  <c r="N22" i="9"/>
  <c r="M22" i="9"/>
  <c r="L22" i="9"/>
  <c r="K22" i="9"/>
  <c r="J22" i="9"/>
  <c r="H22" i="9"/>
  <c r="G22" i="9"/>
  <c r="F22" i="9"/>
  <c r="E22" i="9"/>
  <c r="D22" i="9"/>
  <c r="O21" i="9"/>
  <c r="Q21" i="9" s="1"/>
  <c r="S21" i="9" s="1"/>
  <c r="I21" i="9"/>
  <c r="O20" i="9"/>
  <c r="Q20" i="9" s="1"/>
  <c r="S20" i="9" s="1"/>
  <c r="I20" i="9"/>
  <c r="O19" i="9"/>
  <c r="Q19" i="9" s="1"/>
  <c r="S19" i="9" s="1"/>
  <c r="I19" i="9"/>
  <c r="O18" i="9"/>
  <c r="Q18" i="9" s="1"/>
  <c r="S18" i="9" s="1"/>
  <c r="I18" i="9"/>
  <c r="O17" i="9"/>
  <c r="Q17" i="9" s="1"/>
  <c r="S17" i="9" s="1"/>
  <c r="I17" i="9"/>
  <c r="Q16" i="9"/>
  <c r="S16" i="9" s="1"/>
  <c r="O16" i="9"/>
  <c r="I16" i="9"/>
  <c r="O15" i="9"/>
  <c r="Q15" i="9" s="1"/>
  <c r="S15" i="9" s="1"/>
  <c r="I15" i="9"/>
  <c r="O14" i="9"/>
  <c r="I14" i="9"/>
  <c r="A35" i="8"/>
  <c r="A29" i="8"/>
  <c r="R22" i="8"/>
  <c r="P22" i="8"/>
  <c r="N22" i="8"/>
  <c r="M22" i="8"/>
  <c r="L22" i="8"/>
  <c r="K22" i="8"/>
  <c r="J22" i="8"/>
  <c r="H22" i="8"/>
  <c r="G22" i="8"/>
  <c r="F22" i="8"/>
  <c r="E22" i="8"/>
  <c r="D22" i="8"/>
  <c r="O21" i="8"/>
  <c r="Q21" i="8" s="1"/>
  <c r="S21" i="8" s="1"/>
  <c r="I21" i="8"/>
  <c r="Q20" i="8"/>
  <c r="S20" i="8" s="1"/>
  <c r="O20" i="8"/>
  <c r="I20" i="8"/>
  <c r="O19" i="8"/>
  <c r="Q19" i="8" s="1"/>
  <c r="S19" i="8" s="1"/>
  <c r="I19" i="8"/>
  <c r="O18" i="8"/>
  <c r="Q18" i="8" s="1"/>
  <c r="S18" i="8" s="1"/>
  <c r="I18" i="8"/>
  <c r="O17" i="8"/>
  <c r="Q17" i="8" s="1"/>
  <c r="S17" i="8" s="1"/>
  <c r="I17" i="8"/>
  <c r="O16" i="8"/>
  <c r="Q16" i="8" s="1"/>
  <c r="S16" i="8" s="1"/>
  <c r="I16" i="8"/>
  <c r="O15" i="8"/>
  <c r="Q15" i="8" s="1"/>
  <c r="S15" i="8" s="1"/>
  <c r="I15" i="8"/>
  <c r="O14" i="8"/>
  <c r="Q14" i="8" s="1"/>
  <c r="I14" i="8"/>
  <c r="A35" i="7"/>
  <c r="A29" i="7"/>
  <c r="R22" i="7"/>
  <c r="P22" i="7"/>
  <c r="N22" i="7"/>
  <c r="M22" i="7"/>
  <c r="L22" i="7"/>
  <c r="K22" i="7"/>
  <c r="J22" i="7"/>
  <c r="H22" i="7"/>
  <c r="G22" i="7"/>
  <c r="F22" i="7"/>
  <c r="E22" i="7"/>
  <c r="D22" i="7"/>
  <c r="O21" i="7"/>
  <c r="Q21" i="7" s="1"/>
  <c r="S21" i="7" s="1"/>
  <c r="I21" i="7"/>
  <c r="O20" i="7"/>
  <c r="Q20" i="7" s="1"/>
  <c r="S20" i="7" s="1"/>
  <c r="I20" i="7"/>
  <c r="O19" i="7"/>
  <c r="Q19" i="7" s="1"/>
  <c r="S19" i="7" s="1"/>
  <c r="I19" i="7"/>
  <c r="O18" i="7"/>
  <c r="Q18" i="7" s="1"/>
  <c r="S18" i="7" s="1"/>
  <c r="I18" i="7"/>
  <c r="O17" i="7"/>
  <c r="Q17" i="7" s="1"/>
  <c r="S17" i="7" s="1"/>
  <c r="I17" i="7"/>
  <c r="O16" i="7"/>
  <c r="Q16" i="7" s="1"/>
  <c r="S16" i="7" s="1"/>
  <c r="I16" i="7"/>
  <c r="O15" i="7"/>
  <c r="Q15" i="7" s="1"/>
  <c r="S15" i="7" s="1"/>
  <c r="I15" i="7"/>
  <c r="O14" i="7"/>
  <c r="I14" i="7"/>
  <c r="A35" i="6"/>
  <c r="A29" i="6"/>
  <c r="R22" i="6"/>
  <c r="P22" i="6"/>
  <c r="N22" i="6"/>
  <c r="M22" i="6"/>
  <c r="L22" i="6"/>
  <c r="K22" i="6"/>
  <c r="J22" i="6"/>
  <c r="H22" i="6"/>
  <c r="G22" i="6"/>
  <c r="F22" i="6"/>
  <c r="E22" i="6"/>
  <c r="D22" i="6"/>
  <c r="O21" i="6"/>
  <c r="Q21" i="6" s="1"/>
  <c r="S21" i="6" s="1"/>
  <c r="I21" i="6"/>
  <c r="O20" i="6"/>
  <c r="Q20" i="6" s="1"/>
  <c r="S20" i="6" s="1"/>
  <c r="I20" i="6"/>
  <c r="O19" i="6"/>
  <c r="Q19" i="6" s="1"/>
  <c r="S19" i="6" s="1"/>
  <c r="I19" i="6"/>
  <c r="O18" i="6"/>
  <c r="Q18" i="6" s="1"/>
  <c r="S18" i="6" s="1"/>
  <c r="I18" i="6"/>
  <c r="O17" i="6"/>
  <c r="Q17" i="6" s="1"/>
  <c r="S17" i="6" s="1"/>
  <c r="I17" i="6"/>
  <c r="O16" i="6"/>
  <c r="Q16" i="6" s="1"/>
  <c r="S16" i="6" s="1"/>
  <c r="I16" i="6"/>
  <c r="O15" i="6"/>
  <c r="Q15" i="6" s="1"/>
  <c r="S15" i="6" s="1"/>
  <c r="I15" i="6"/>
  <c r="O14" i="6"/>
  <c r="I14" i="6"/>
  <c r="A35" i="5"/>
  <c r="A29" i="5"/>
  <c r="R22" i="5"/>
  <c r="P22" i="5"/>
  <c r="N22" i="5"/>
  <c r="M22" i="5"/>
  <c r="L22" i="5"/>
  <c r="K22" i="5"/>
  <c r="J22" i="5"/>
  <c r="H22" i="5"/>
  <c r="G22" i="5"/>
  <c r="F22" i="5"/>
  <c r="E22" i="5"/>
  <c r="D22" i="5"/>
  <c r="O21" i="5"/>
  <c r="Q21" i="5" s="1"/>
  <c r="S21" i="5" s="1"/>
  <c r="I21" i="5"/>
  <c r="O20" i="5"/>
  <c r="Q20" i="5" s="1"/>
  <c r="S20" i="5" s="1"/>
  <c r="I20" i="5"/>
  <c r="O19" i="5"/>
  <c r="Q19" i="5" s="1"/>
  <c r="S19" i="5" s="1"/>
  <c r="I19" i="5"/>
  <c r="O18" i="5"/>
  <c r="Q18" i="5" s="1"/>
  <c r="S18" i="5" s="1"/>
  <c r="I18" i="5"/>
  <c r="O17" i="5"/>
  <c r="Q17" i="5" s="1"/>
  <c r="S17" i="5" s="1"/>
  <c r="I17" i="5"/>
  <c r="O16" i="5"/>
  <c r="Q16" i="5" s="1"/>
  <c r="S16" i="5" s="1"/>
  <c r="I16" i="5"/>
  <c r="O15" i="5"/>
  <c r="Q15" i="5" s="1"/>
  <c r="S15" i="5" s="1"/>
  <c r="I15" i="5"/>
  <c r="O14" i="5"/>
  <c r="I14" i="5"/>
  <c r="O22" i="9" l="1"/>
  <c r="Q14" i="9"/>
  <c r="S14" i="9" s="1"/>
  <c r="S22" i="9" s="1"/>
  <c r="I22" i="9"/>
  <c r="J24" i="9" s="1"/>
  <c r="O22" i="8"/>
  <c r="I22" i="8"/>
  <c r="J24" i="8" s="1"/>
  <c r="I22" i="7"/>
  <c r="J24" i="7" s="1"/>
  <c r="O22" i="7"/>
  <c r="O22" i="6"/>
  <c r="I22" i="6"/>
  <c r="J24" i="6" s="1"/>
  <c r="S14" i="8"/>
  <c r="S22" i="8" s="1"/>
  <c r="Q22" i="8"/>
  <c r="Q14" i="7"/>
  <c r="Q14" i="6"/>
  <c r="O22" i="5"/>
  <c r="I22" i="5"/>
  <c r="J24" i="5" s="1"/>
  <c r="Q14" i="5"/>
  <c r="S14" i="5" s="1"/>
  <c r="S22" i="5" s="1"/>
  <c r="I9" i="3"/>
  <c r="Q22" i="9" l="1"/>
  <c r="S14" i="7"/>
  <c r="S22" i="7" s="1"/>
  <c r="Q22" i="7"/>
  <c r="S14" i="6"/>
  <c r="S22" i="6" s="1"/>
  <c r="Q22" i="6"/>
  <c r="Q22" i="5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5" i="2"/>
  <c r="I6" i="3"/>
  <c r="I7" i="3"/>
  <c r="I8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5" i="3"/>
  <c r="D2" i="2" l="1"/>
  <c r="D2" i="3"/>
  <c r="D2" i="4"/>
  <c r="A35" i="1"/>
  <c r="A29" i="1"/>
  <c r="R22" i="1"/>
  <c r="P22" i="1"/>
  <c r="N22" i="1"/>
  <c r="M22" i="1"/>
  <c r="L22" i="1"/>
  <c r="K22" i="1"/>
  <c r="J22" i="1"/>
  <c r="H22" i="1"/>
  <c r="G22" i="1"/>
  <c r="F22" i="1"/>
  <c r="E22" i="1"/>
  <c r="D22" i="1"/>
  <c r="O21" i="1"/>
  <c r="Q21" i="1" s="1"/>
  <c r="S21" i="1" s="1"/>
  <c r="I21" i="1"/>
  <c r="O20" i="1"/>
  <c r="Q20" i="1" s="1"/>
  <c r="S20" i="1" s="1"/>
  <c r="I20" i="1"/>
  <c r="O19" i="1"/>
  <c r="Q19" i="1" s="1"/>
  <c r="S19" i="1" s="1"/>
  <c r="I19" i="1"/>
  <c r="O18" i="1"/>
  <c r="Q18" i="1" s="1"/>
  <c r="S18" i="1" s="1"/>
  <c r="I18" i="1"/>
  <c r="O17" i="1"/>
  <c r="Q17" i="1" s="1"/>
  <c r="S17" i="1" s="1"/>
  <c r="I17" i="1"/>
  <c r="O16" i="1"/>
  <c r="Q16" i="1" s="1"/>
  <c r="S16" i="1" s="1"/>
  <c r="I16" i="1"/>
  <c r="O15" i="1"/>
  <c r="Q15" i="1" s="1"/>
  <c r="S15" i="1" s="1"/>
  <c r="I15" i="1"/>
  <c r="O14" i="1"/>
  <c r="I14" i="1"/>
  <c r="O22" i="1" l="1"/>
  <c r="I22" i="1"/>
  <c r="J24" i="1" s="1"/>
  <c r="Q14" i="1"/>
  <c r="S14" i="1" s="1"/>
  <c r="S22" i="1" s="1"/>
  <c r="Q22" i="1" l="1"/>
</calcChain>
</file>

<file path=xl/sharedStrings.xml><?xml version="1.0" encoding="utf-8"?>
<sst xmlns="http://schemas.openxmlformats.org/spreadsheetml/2006/main" count="536" uniqueCount="130">
  <si>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</si>
  <si>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</si>
  <si>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</si>
  <si>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</si>
  <si>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</si>
  <si>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</si>
  <si>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</si>
  <si>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</si>
  <si>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</si>
  <si>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</si>
  <si>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</si>
  <si>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</si>
  <si>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</si>
  <si>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</si>
  <si>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</si>
  <si>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</si>
  <si>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</si>
  <si>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</si>
  <si>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</si>
  <si>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</si>
  <si>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</si>
  <si>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</si>
  <si>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</si>
  <si>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</si>
  <si>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</si>
  <si>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</si>
  <si>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</si>
  <si>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</si>
  <si>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</si>
  <si>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</si>
  <si>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</si>
  <si>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</si>
  <si>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</si>
  <si>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</si>
  <si>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</si>
  <si>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</si>
  <si>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</si>
  <si>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</si>
  <si>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</si>
  <si>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Justification of contributions Inkind third parties</t>
  </si>
  <si>
    <t>[ If yes, please describe the third party and their contributions]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</si>
  <si>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</si>
  <si>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</si>
  <si>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</si>
  <si>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</si>
  <si>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</si>
  <si>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</si>
  <si>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</si>
  <si>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</si>
  <si>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</si>
  <si>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</si>
  <si>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</si>
  <si>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</si>
  <si>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</si>
  <si>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</si>
  <si>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</si>
  <si>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popuniti sheet Travel-budzet</t>
  </si>
  <si>
    <t>popuniti sheet Equipment-budzet</t>
  </si>
  <si>
    <t>popuniti sheet Subcontracting - budzet</t>
  </si>
  <si>
    <t>Researcher / Postdoc</t>
  </si>
  <si>
    <t>Experts</t>
  </si>
  <si>
    <t>WP1</t>
  </si>
  <si>
    <t>ETF</t>
  </si>
  <si>
    <t>Elektrotehnicki fakultet</t>
  </si>
  <si>
    <t>Serbia</t>
  </si>
  <si>
    <t>RAF</t>
  </si>
  <si>
    <t>Racunarski fakultet</t>
  </si>
  <si>
    <t>WP3</t>
  </si>
  <si>
    <t>WP2</t>
  </si>
  <si>
    <t>WP4</t>
  </si>
  <si>
    <t>TUM</t>
  </si>
  <si>
    <t>Technical University of Munich</t>
  </si>
  <si>
    <t>Germany</t>
  </si>
  <si>
    <t>WP7</t>
  </si>
  <si>
    <t>Wireless keyboard and mouse,1000 DPI</t>
  </si>
  <si>
    <t>Webcam , 2.0 Mpix</t>
  </si>
  <si>
    <t>Television 65", 4K Video , SMART</t>
  </si>
  <si>
    <t>Printer</t>
  </si>
  <si>
    <t>Tablet, 6GB, 128GB, 2388 x 1668 resolution</t>
  </si>
  <si>
    <t>Monitor 27" UHD</t>
  </si>
  <si>
    <t>EA</t>
  </si>
  <si>
    <t>BJ</t>
  </si>
  <si>
    <t>Eminus Adriatic d.o.o</t>
  </si>
  <si>
    <t>BlueJeans by Version</t>
  </si>
  <si>
    <t>CRO</t>
  </si>
  <si>
    <t>GER</t>
  </si>
  <si>
    <t>NED</t>
  </si>
  <si>
    <t>Zagreb, CRO</t>
  </si>
  <si>
    <t>Munich, GER</t>
  </si>
  <si>
    <t>Amsterdam, NED</t>
  </si>
  <si>
    <t>Belgrade, SRB</t>
  </si>
  <si>
    <t>Lawyer services</t>
  </si>
  <si>
    <t>Translation services</t>
  </si>
  <si>
    <t>Television 65", 4K HDR Smart NanoCell</t>
  </si>
  <si>
    <t xml:space="preserve">WP4 </t>
  </si>
  <si>
    <t>P&amp;M</t>
  </si>
  <si>
    <t>Croatia</t>
  </si>
  <si>
    <t>BlueJeans</t>
  </si>
  <si>
    <t>Posh&amp;Media</t>
  </si>
  <si>
    <t>Eminus Adriatic d.o.o.</t>
  </si>
  <si>
    <t>WP8</t>
  </si>
  <si>
    <t>WP6</t>
  </si>
  <si>
    <t>Television 77", 4K UHD SMART</t>
  </si>
  <si>
    <t>WP5</t>
  </si>
  <si>
    <t>Netherlands</t>
  </si>
  <si>
    <t>WP1- Upravljanje projektom</t>
  </si>
  <si>
    <t>WP2- Analiza korisničkih zahteva</t>
  </si>
  <si>
    <t>WP3- Dizajniranje arhitekture sistema</t>
  </si>
  <si>
    <t>WP4- Kreiranje korisničkog interfejsa</t>
  </si>
  <si>
    <t>WP5- Dizajniranje i izrada baze podataka</t>
  </si>
  <si>
    <t>WP6- Izrada sistema za zaštitu podataka</t>
  </si>
  <si>
    <t>WP7- Integracija i testiranje</t>
  </si>
  <si>
    <t>WP8- Disiminacija i eskploatacija</t>
  </si>
  <si>
    <t>eŠkola</t>
  </si>
  <si>
    <t>Elektotehnički fakultet u Beogradu</t>
  </si>
  <si>
    <t>Non-profit</t>
  </si>
  <si>
    <t>0</t>
  </si>
  <si>
    <t>Usled našeg nepoznavanja pravnih normi i obaveza, treća strana je tu za nas za sve pravne i advokatske usluge</t>
  </si>
  <si>
    <t>8280</t>
  </si>
  <si>
    <t>Usled našeg nepoznavanja pravnih normi i obaveza, treća strana je tu za nas za sve pravne i advokatske usluge. Takođe, potrebne su i usluge prevođenja na poslovnim sastancima, kako redovnim tako i vanrednim.</t>
  </si>
  <si>
    <t>non-profit</t>
  </si>
  <si>
    <t>Tecnihal University of Munich</t>
  </si>
  <si>
    <t>profit</t>
  </si>
  <si>
    <t>9660</t>
  </si>
  <si>
    <t xml:space="preserve">Računarski fakultet </t>
  </si>
  <si>
    <t>12460</t>
  </si>
  <si>
    <t>Laptop 14.0"/Processor to 4.3GHz/ 8GB/512GB SSD/ Intel UHD</t>
  </si>
  <si>
    <t>Laptop 17.3"/Processor 8 Core , to 5HGz /16GB RAM/1TB SSD/Graphic Card 16GB VRAM</t>
  </si>
  <si>
    <t>desktop PC/Processor 4 Core , 2.90GHz to 5GHz /16GB RAM/480GB SDD/Graphic card 8GB VRAM</t>
  </si>
  <si>
    <t>Laptop 15.6"/Processor 8 Core, 4.6GHz/16GB RAM/1TB SSD/Graphic Card 16GB VRAM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</si>
</sst>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C3B3B"/>
      <name val="Calibri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  <charset val="238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0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11" fillId="0" borderId="14" xfId="0" applyFont="1" applyBorder="1"/>
    <xf numFmtId="0" fontId="10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0" fillId="0" borderId="2" xfId="0" applyBorder="1"/>
    <xf numFmtId="0" fontId="7" fillId="5" borderId="2" xfId="0" applyFont="1" applyFill="1" applyBorder="1" applyAlignment="1">
      <alignment horizontal="center" vertical="center" textRotation="90" wrapText="1"/>
    </xf>
    <xf numFmtId="0" fontId="0" fillId="0" borderId="2" xfId="0" applyBorder="1"/>
    <xf numFmtId="0" fontId="13" fillId="0" borderId="0" xfId="0" applyFont="1" applyAlignment="1">
      <alignment vertical="center" wrapText="1"/>
    </xf>
    <xf numFmtId="0" fontId="0" fillId="0" borderId="0" xfId="0" applyBorder="1"/>
    <xf numFmtId="0" fontId="13" fillId="0" borderId="0" xfId="0" applyFont="1" applyBorder="1" applyAlignment="1">
      <alignment vertical="center" wrapText="1"/>
    </xf>
    <xf numFmtId="0" fontId="0" fillId="0" borderId="2" xfId="0" applyBorder="1"/>
    <xf numFmtId="0" fontId="0" fillId="0" borderId="2" xfId="0" applyBorder="1"/>
    <xf numFmtId="0" fontId="14" fillId="0" borderId="0" xfId="0" applyFont="1"/>
    <xf numFmtId="0" fontId="5" fillId="4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2" xfId="0" applyBorder="1"/>
    <xf numFmtId="0" fontId="15" fillId="0" borderId="15" xfId="0" applyFont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49" fontId="0" fillId="0" borderId="2" xfId="0" applyNumberFormat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12" fillId="0" borderId="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08906"/>
          <a:ext cx="825681" cy="8811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130627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08906"/>
          <a:ext cx="825681" cy="8811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08906"/>
          <a:ext cx="825681" cy="8811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08906"/>
          <a:ext cx="825681" cy="8811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08906"/>
          <a:ext cx="825681" cy="8811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8"/>
  <sheetViews>
    <sheetView topLeftCell="A9" zoomScale="70" zoomScaleNormal="70" workbookViewId="0">
      <selection activeCell="D29" sqref="D29:P29"/>
    </sheetView>
  </sheetViews>
  <sheetFormatPr defaultColWidth="11.42578125" defaultRowHeight="15" x14ac:dyDescent="0.25"/>
  <cols>
    <col min="1" max="1" width="11.42578125" customWidth="1"/>
    <col min="2" max="2" width="24.85546875" customWidth="1"/>
    <col min="3" max="3" width="14.85546875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3" width="14.140625" customWidth="1"/>
    <col min="14" max="14" width="15.140625" customWidth="1"/>
    <col min="15" max="19" width="14.140625" customWidth="1"/>
  </cols>
  <sheetData>
    <row r="1" spans="1:19" ht="26.25" x14ac:dyDescent="0.25">
      <c r="A1" s="1" t="s">
        <v>0</v>
      </c>
    </row>
    <row r="3" spans="1:19" x14ac:dyDescent="0.25">
      <c r="E3" s="82"/>
      <c r="F3" s="82"/>
      <c r="G3" s="82"/>
      <c r="H3" s="82"/>
      <c r="I3" s="82"/>
    </row>
    <row r="4" spans="1:19" x14ac:dyDescent="0.25">
      <c r="D4" s="2"/>
      <c r="E4" s="83" t="s">
        <v>1</v>
      </c>
      <c r="F4" s="76"/>
      <c r="G4" s="76"/>
      <c r="H4" s="76"/>
      <c r="I4" s="76"/>
      <c r="J4" s="58" t="s">
        <v>113</v>
      </c>
      <c r="L4" s="76" t="s">
        <v>2</v>
      </c>
      <c r="M4" s="76"/>
      <c r="N4" s="76"/>
      <c r="O4" s="3">
        <v>0.25</v>
      </c>
    </row>
    <row r="5" spans="1:19" x14ac:dyDescent="0.25">
      <c r="D5" s="2"/>
      <c r="E5" s="83" t="s">
        <v>3</v>
      </c>
      <c r="F5" s="76"/>
      <c r="G5" s="76"/>
      <c r="H5" s="76"/>
      <c r="I5" s="76"/>
      <c r="J5" s="58" t="s">
        <v>83</v>
      </c>
      <c r="L5" s="76" t="s">
        <v>4</v>
      </c>
      <c r="M5" s="76"/>
      <c r="N5" s="76"/>
      <c r="O5" s="3">
        <v>1</v>
      </c>
    </row>
    <row r="6" spans="1:19" x14ac:dyDescent="0.25">
      <c r="D6" s="2"/>
      <c r="E6" s="83" t="s">
        <v>5</v>
      </c>
      <c r="F6" s="76"/>
      <c r="G6" s="76"/>
      <c r="H6" s="76"/>
      <c r="I6" s="76"/>
      <c r="J6" s="58" t="s">
        <v>81</v>
      </c>
      <c r="L6" s="76" t="s">
        <v>6</v>
      </c>
      <c r="M6" s="76"/>
      <c r="N6" s="76"/>
      <c r="O6" s="4">
        <v>0.7</v>
      </c>
      <c r="P6" s="5" t="s">
        <v>7</v>
      </c>
      <c r="Q6" s="5"/>
    </row>
    <row r="7" spans="1:19" x14ac:dyDescent="0.25">
      <c r="E7" s="76" t="s">
        <v>8</v>
      </c>
      <c r="F7" s="76"/>
      <c r="G7" s="76"/>
      <c r="H7" s="76"/>
      <c r="I7" s="76"/>
      <c r="J7" s="58" t="s">
        <v>122</v>
      </c>
      <c r="L7" s="76" t="s">
        <v>9</v>
      </c>
      <c r="M7" s="76"/>
      <c r="N7" s="76"/>
      <c r="O7" s="3">
        <v>1</v>
      </c>
    </row>
    <row r="8" spans="1:19" x14ac:dyDescent="0.25">
      <c r="J8" s="2"/>
      <c r="O8" s="6"/>
    </row>
    <row r="9" spans="1:19" ht="15.75" thickBot="1" x14ac:dyDescent="0.3"/>
    <row r="10" spans="1:19" ht="16.5" thickBot="1" x14ac:dyDescent="0.3">
      <c r="A10" s="77" t="s">
        <v>10</v>
      </c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"/>
    </row>
    <row r="12" spans="1:19" ht="15.75" x14ac:dyDescent="0.25">
      <c r="D12" s="79" t="s">
        <v>11</v>
      </c>
      <c r="E12" s="79"/>
      <c r="F12" s="79"/>
      <c r="G12" s="79"/>
      <c r="H12" s="79"/>
      <c r="I12" s="79"/>
      <c r="J12" s="80" t="s">
        <v>12</v>
      </c>
      <c r="K12" s="80"/>
      <c r="L12" s="80"/>
      <c r="M12" s="80"/>
      <c r="N12" s="80"/>
      <c r="O12" s="80"/>
      <c r="P12" s="80"/>
      <c r="Q12" s="80"/>
      <c r="R12" s="80"/>
      <c r="S12" s="8"/>
    </row>
    <row r="13" spans="1:19" s="13" customFormat="1" ht="90" customHeight="1" x14ac:dyDescent="0.2">
      <c r="A13" s="81" t="s">
        <v>50</v>
      </c>
      <c r="B13" s="81"/>
      <c r="C13" s="81"/>
      <c r="D13" s="47" t="s">
        <v>59</v>
      </c>
      <c r="E13" s="9" t="s">
        <v>60</v>
      </c>
      <c r="F13" s="9" t="s">
        <v>15</v>
      </c>
      <c r="G13" s="9" t="s">
        <v>16</v>
      </c>
      <c r="H13" s="9" t="s">
        <v>17</v>
      </c>
      <c r="I13" s="10" t="s">
        <v>18</v>
      </c>
      <c r="J13" s="55" t="s">
        <v>19</v>
      </c>
      <c r="K13" s="55" t="s">
        <v>20</v>
      </c>
      <c r="L13" s="55" t="s">
        <v>21</v>
      </c>
      <c r="M13" s="55" t="s">
        <v>22</v>
      </c>
      <c r="N13" s="55" t="s">
        <v>23</v>
      </c>
      <c r="O13" s="55" t="s">
        <v>24</v>
      </c>
      <c r="P13" s="55" t="s">
        <v>25</v>
      </c>
      <c r="Q13" s="55" t="s">
        <v>26</v>
      </c>
      <c r="R13" s="12" t="s">
        <v>27</v>
      </c>
      <c r="S13" s="55" t="s">
        <v>28</v>
      </c>
    </row>
    <row r="14" spans="1:19" x14ac:dyDescent="0.25">
      <c r="A14" s="72" t="s">
        <v>105</v>
      </c>
      <c r="B14" s="72"/>
      <c r="C14" s="72"/>
      <c r="D14" s="14">
        <v>3</v>
      </c>
      <c r="E14" s="14">
        <v>0</v>
      </c>
      <c r="F14" s="14">
        <v>0</v>
      </c>
      <c r="G14" s="14">
        <v>0</v>
      </c>
      <c r="H14" s="14">
        <v>0</v>
      </c>
      <c r="I14" s="15">
        <f>+SUM(D14:H14)</f>
        <v>3</v>
      </c>
      <c r="J14" s="16">
        <v>9000</v>
      </c>
      <c r="K14" s="16">
        <v>12460</v>
      </c>
      <c r="L14" s="16">
        <v>15000</v>
      </c>
      <c r="M14" s="16"/>
      <c r="N14" s="16"/>
      <c r="O14" s="17">
        <f t="shared" ref="O14:O21" si="0">+$O$4*(J14+K14-N14)</f>
        <v>5365</v>
      </c>
      <c r="P14" s="16"/>
      <c r="Q14" s="16">
        <f>+J14+K14+L14+M14+O14+P14</f>
        <v>41825</v>
      </c>
      <c r="R14" s="17"/>
      <c r="S14" s="17">
        <f>+Q14-R14</f>
        <v>41825</v>
      </c>
    </row>
    <row r="15" spans="1:19" x14ac:dyDescent="0.25">
      <c r="A15" s="72" t="s">
        <v>106</v>
      </c>
      <c r="B15" s="72"/>
      <c r="C15" s="72"/>
      <c r="D15" s="14">
        <v>0</v>
      </c>
      <c r="E15" s="14">
        <v>0</v>
      </c>
      <c r="F15" s="14">
        <v>1</v>
      </c>
      <c r="G15" s="14">
        <v>0</v>
      </c>
      <c r="H15" s="14">
        <v>0</v>
      </c>
      <c r="I15" s="15">
        <f t="shared" ref="I15:I21" si="1">+SUM(D15:H15)</f>
        <v>1</v>
      </c>
      <c r="J15" s="16">
        <v>3000</v>
      </c>
      <c r="K15" s="16"/>
      <c r="L15" s="16"/>
      <c r="M15" s="16"/>
      <c r="N15" s="16"/>
      <c r="O15" s="17">
        <f t="shared" si="0"/>
        <v>750</v>
      </c>
      <c r="P15" s="16"/>
      <c r="Q15" s="16">
        <f t="shared" ref="Q15:Q21" si="2">+J15+K15+L15+M15+O15+P15</f>
        <v>3750</v>
      </c>
      <c r="R15" s="17"/>
      <c r="S15" s="17">
        <f t="shared" ref="S15:S21" si="3">+Q15-R15</f>
        <v>3750</v>
      </c>
    </row>
    <row r="16" spans="1:19" x14ac:dyDescent="0.25">
      <c r="A16" s="72" t="s">
        <v>107</v>
      </c>
      <c r="B16" s="72"/>
      <c r="C16" s="72"/>
      <c r="D16" s="14">
        <v>0</v>
      </c>
      <c r="E16" s="14">
        <v>1</v>
      </c>
      <c r="F16" s="14">
        <v>0</v>
      </c>
      <c r="G16" s="14">
        <v>1</v>
      </c>
      <c r="H16" s="14">
        <v>0</v>
      </c>
      <c r="I16" s="15">
        <f t="shared" si="1"/>
        <v>2</v>
      </c>
      <c r="J16" s="16">
        <v>6000</v>
      </c>
      <c r="K16" s="16"/>
      <c r="L16" s="16"/>
      <c r="M16" s="16"/>
      <c r="N16" s="16"/>
      <c r="O16" s="17">
        <f t="shared" si="0"/>
        <v>1500</v>
      </c>
      <c r="P16" s="16"/>
      <c r="Q16" s="16">
        <f t="shared" si="2"/>
        <v>7500</v>
      </c>
      <c r="R16" s="17"/>
      <c r="S16" s="17">
        <f t="shared" si="3"/>
        <v>7500</v>
      </c>
    </row>
    <row r="17" spans="1:20" x14ac:dyDescent="0.25">
      <c r="A17" s="72" t="s">
        <v>108</v>
      </c>
      <c r="B17" s="72"/>
      <c r="C17" s="72"/>
      <c r="D17" s="14">
        <v>8</v>
      </c>
      <c r="E17" s="14">
        <v>5</v>
      </c>
      <c r="F17" s="14">
        <v>4</v>
      </c>
      <c r="G17" s="14">
        <v>5</v>
      </c>
      <c r="H17" s="14">
        <v>3</v>
      </c>
      <c r="I17" s="15">
        <f t="shared" si="1"/>
        <v>25</v>
      </c>
      <c r="J17" s="16">
        <v>75000</v>
      </c>
      <c r="K17" s="16">
        <v>33000</v>
      </c>
      <c r="L17" s="16"/>
      <c r="M17" s="16"/>
      <c r="N17" s="16"/>
      <c r="O17" s="17">
        <f t="shared" si="0"/>
        <v>27000</v>
      </c>
      <c r="P17" s="16"/>
      <c r="Q17" s="16">
        <f t="shared" si="2"/>
        <v>135000</v>
      </c>
      <c r="R17" s="17"/>
      <c r="S17" s="17">
        <f t="shared" si="3"/>
        <v>135000</v>
      </c>
    </row>
    <row r="18" spans="1:20" x14ac:dyDescent="0.25">
      <c r="A18" s="72" t="s">
        <v>109</v>
      </c>
      <c r="B18" s="72"/>
      <c r="C18" s="72"/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5">
        <f t="shared" si="1"/>
        <v>0</v>
      </c>
      <c r="J18" s="16">
        <v>0</v>
      </c>
      <c r="K18" s="16"/>
      <c r="L18" s="16"/>
      <c r="M18" s="16"/>
      <c r="N18" s="16"/>
      <c r="O18" s="17">
        <f t="shared" si="0"/>
        <v>0</v>
      </c>
      <c r="P18" s="16"/>
      <c r="Q18" s="16">
        <f t="shared" si="2"/>
        <v>0</v>
      </c>
      <c r="R18" s="17"/>
      <c r="S18" s="17">
        <f t="shared" si="3"/>
        <v>0</v>
      </c>
    </row>
    <row r="19" spans="1:20" x14ac:dyDescent="0.25">
      <c r="A19" s="72" t="s">
        <v>110</v>
      </c>
      <c r="B19" s="72"/>
      <c r="C19" s="72"/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5">
        <f t="shared" si="1"/>
        <v>0</v>
      </c>
      <c r="J19" s="16">
        <v>0</v>
      </c>
      <c r="K19" s="16"/>
      <c r="L19" s="16"/>
      <c r="M19" s="16"/>
      <c r="N19" s="16"/>
      <c r="O19" s="17">
        <f t="shared" si="0"/>
        <v>0</v>
      </c>
      <c r="P19" s="16"/>
      <c r="Q19" s="16">
        <f t="shared" si="2"/>
        <v>0</v>
      </c>
      <c r="R19" s="17"/>
      <c r="S19" s="17">
        <f t="shared" si="3"/>
        <v>0</v>
      </c>
    </row>
    <row r="20" spans="1:20" x14ac:dyDescent="0.25">
      <c r="A20" s="72" t="s">
        <v>111</v>
      </c>
      <c r="B20" s="72"/>
      <c r="C20" s="72"/>
      <c r="D20" s="14">
        <v>1</v>
      </c>
      <c r="E20" s="14">
        <v>0</v>
      </c>
      <c r="F20" s="14">
        <v>0</v>
      </c>
      <c r="G20" s="14">
        <v>0</v>
      </c>
      <c r="H20" s="14">
        <v>0</v>
      </c>
      <c r="I20" s="15">
        <f t="shared" si="1"/>
        <v>1</v>
      </c>
      <c r="J20" s="16">
        <v>3000</v>
      </c>
      <c r="K20" s="16">
        <v>5000</v>
      </c>
      <c r="L20" s="16"/>
      <c r="M20" s="16"/>
      <c r="N20" s="16"/>
      <c r="O20" s="17">
        <f t="shared" si="0"/>
        <v>2000</v>
      </c>
      <c r="P20" s="16"/>
      <c r="Q20" s="16">
        <f t="shared" si="2"/>
        <v>10000</v>
      </c>
      <c r="R20" s="17"/>
      <c r="S20" s="17">
        <f t="shared" si="3"/>
        <v>10000</v>
      </c>
    </row>
    <row r="21" spans="1:20" x14ac:dyDescent="0.25">
      <c r="A21" s="72" t="s">
        <v>112</v>
      </c>
      <c r="B21" s="72"/>
      <c r="C21" s="72"/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5">
        <f t="shared" si="1"/>
        <v>0</v>
      </c>
      <c r="J21" s="16">
        <v>0</v>
      </c>
      <c r="K21" s="16"/>
      <c r="L21" s="16"/>
      <c r="M21" s="16"/>
      <c r="N21" s="16"/>
      <c r="O21" s="17">
        <f t="shared" si="0"/>
        <v>0</v>
      </c>
      <c r="P21" s="16"/>
      <c r="Q21" s="16">
        <f t="shared" si="2"/>
        <v>0</v>
      </c>
      <c r="R21" s="17"/>
      <c r="S21" s="17">
        <f t="shared" si="3"/>
        <v>0</v>
      </c>
    </row>
    <row r="22" spans="1:20" x14ac:dyDescent="0.25">
      <c r="A22" s="73" t="s">
        <v>18</v>
      </c>
      <c r="B22" s="73"/>
      <c r="C22" s="73"/>
      <c r="D22" s="14">
        <f t="shared" ref="D22:S22" si="4">SUM(D14:D21)</f>
        <v>12</v>
      </c>
      <c r="E22" s="14">
        <f t="shared" si="4"/>
        <v>6</v>
      </c>
      <c r="F22" s="14">
        <f t="shared" si="4"/>
        <v>5</v>
      </c>
      <c r="G22" s="14">
        <f t="shared" si="4"/>
        <v>6</v>
      </c>
      <c r="H22" s="14">
        <f t="shared" si="4"/>
        <v>3</v>
      </c>
      <c r="I22" s="18">
        <f t="shared" si="4"/>
        <v>32</v>
      </c>
      <c r="J22" s="19">
        <f t="shared" si="4"/>
        <v>96000</v>
      </c>
      <c r="K22" s="19">
        <f t="shared" si="4"/>
        <v>50460</v>
      </c>
      <c r="L22" s="19">
        <f t="shared" si="4"/>
        <v>15000</v>
      </c>
      <c r="M22" s="19">
        <f t="shared" si="4"/>
        <v>0</v>
      </c>
      <c r="N22" s="19">
        <f t="shared" si="4"/>
        <v>0</v>
      </c>
      <c r="O22" s="19">
        <f t="shared" si="4"/>
        <v>36615</v>
      </c>
      <c r="P22" s="19">
        <f t="shared" si="4"/>
        <v>0</v>
      </c>
      <c r="Q22" s="19">
        <f t="shared" si="4"/>
        <v>198075</v>
      </c>
      <c r="R22" s="20">
        <f t="shared" si="4"/>
        <v>0</v>
      </c>
      <c r="S22" s="21">
        <f t="shared" si="4"/>
        <v>198075</v>
      </c>
      <c r="T22" s="22"/>
    </row>
    <row r="23" spans="1:20" x14ac:dyDescent="0.25">
      <c r="A23" s="23"/>
      <c r="B23" s="23"/>
      <c r="C23" s="23"/>
      <c r="D23" s="24"/>
      <c r="E23" s="24"/>
      <c r="F23" s="24"/>
      <c r="G23" s="24"/>
      <c r="H23" s="24"/>
      <c r="I23" s="24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</row>
    <row r="24" spans="1:20" x14ac:dyDescent="0.25">
      <c r="A24" s="23"/>
      <c r="B24" s="23"/>
      <c r="C24" s="23"/>
      <c r="D24" s="25" t="s">
        <v>29</v>
      </c>
      <c r="E24" s="26"/>
      <c r="F24" s="27"/>
      <c r="G24" s="27"/>
      <c r="H24" s="27"/>
      <c r="I24" s="28"/>
      <c r="J24" s="19">
        <f>IF(I22=0,0,(J22/I22))</f>
        <v>3000</v>
      </c>
      <c r="K24" s="22"/>
      <c r="L24" s="22"/>
      <c r="M24" s="22"/>
      <c r="N24" s="22"/>
      <c r="O24" s="22"/>
      <c r="P24" s="22"/>
      <c r="Q24" s="22"/>
      <c r="R24" s="22"/>
      <c r="S24" s="22"/>
      <c r="T24" s="22"/>
    </row>
    <row r="25" spans="1:20" x14ac:dyDescent="0.25">
      <c r="A25" s="29"/>
      <c r="S25" s="30"/>
    </row>
    <row r="26" spans="1:20" x14ac:dyDescent="0.25">
      <c r="A26" s="74" t="s">
        <v>30</v>
      </c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</row>
    <row r="27" spans="1:20" x14ac:dyDescent="0.2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1:20" ht="41.25" customHeight="1" x14ac:dyDescent="0.25">
      <c r="A28" s="57" t="s">
        <v>31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</row>
    <row r="29" spans="1:20" ht="41.25" customHeight="1" x14ac:dyDescent="0.25">
      <c r="A29" s="64" t="str">
        <f>CONCATENATE("participant"," ",J6)</f>
        <v>participant BJ</v>
      </c>
      <c r="B29" s="65"/>
      <c r="C29" s="56" t="s">
        <v>32</v>
      </c>
      <c r="D29" s="72" t="s">
        <v>33</v>
      </c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</row>
    <row r="30" spans="1:20" ht="36" customHeight="1" x14ac:dyDescent="0.25">
      <c r="A30" s="61" t="s">
        <v>34</v>
      </c>
      <c r="B30" s="61"/>
      <c r="C30" s="33" t="s">
        <v>125</v>
      </c>
      <c r="D30" s="71" t="s">
        <v>56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S30" s="30"/>
    </row>
    <row r="31" spans="1:20" ht="29.25" customHeight="1" x14ac:dyDescent="0.25">
      <c r="A31" s="61" t="s">
        <v>35</v>
      </c>
      <c r="B31" s="61"/>
      <c r="C31" s="34">
        <v>20500</v>
      </c>
      <c r="D31" s="63" t="s">
        <v>57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S31" s="30"/>
    </row>
    <row r="32" spans="1:20" ht="31.5" customHeight="1" x14ac:dyDescent="0.25">
      <c r="A32" s="61" t="s">
        <v>36</v>
      </c>
      <c r="B32" s="61"/>
      <c r="C32" s="34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S32" s="30"/>
    </row>
    <row r="33" spans="1:19" s="35" customFormat="1" x14ac:dyDescent="0.25"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1:19" x14ac:dyDescent="0.25"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9" x14ac:dyDescent="0.25">
      <c r="A35" s="64" t="str">
        <f>CONCATENATE("participant"," ",C9)</f>
        <v xml:space="preserve">participant </v>
      </c>
      <c r="B35" s="65"/>
      <c r="C35" s="56" t="s">
        <v>32</v>
      </c>
      <c r="D35" s="66" t="s">
        <v>33</v>
      </c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9" ht="27.75" customHeight="1" x14ac:dyDescent="0.25">
      <c r="A36" s="61" t="s">
        <v>37</v>
      </c>
      <c r="B36" s="61"/>
      <c r="C36" s="34">
        <v>15000</v>
      </c>
      <c r="D36" s="62" t="s">
        <v>58</v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S36" s="30"/>
    </row>
    <row r="37" spans="1:19" ht="25.5" customHeight="1" x14ac:dyDescent="0.25">
      <c r="A37" s="61" t="s">
        <v>38</v>
      </c>
      <c r="B37" s="61"/>
      <c r="C37" s="34"/>
      <c r="D37" s="68" t="s">
        <v>119</v>
      </c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70"/>
      <c r="S37" s="30"/>
    </row>
    <row r="38" spans="1:19" ht="26.25" customHeight="1" x14ac:dyDescent="0.25">
      <c r="A38" s="61" t="s">
        <v>39</v>
      </c>
      <c r="B38" s="61"/>
      <c r="C38" s="34"/>
      <c r="D38" s="62" t="s">
        <v>40</v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S38" s="30"/>
    </row>
  </sheetData>
  <protectedRanges>
    <protectedRange sqref="C30:P38 O6 P14:P21 D14:H21 J14:N21 R14:S21" name="Range1"/>
  </protectedRanges>
  <mergeCells count="39">
    <mergeCell ref="E6:I6"/>
    <mergeCell ref="L6:N6"/>
    <mergeCell ref="E3:I3"/>
    <mergeCell ref="E4:I4"/>
    <mergeCell ref="L4:N4"/>
    <mergeCell ref="E5:I5"/>
    <mergeCell ref="L5:N5"/>
    <mergeCell ref="A19:C19"/>
    <mergeCell ref="E7:I7"/>
    <mergeCell ref="L7:N7"/>
    <mergeCell ref="A10:R10"/>
    <mergeCell ref="D12:I12"/>
    <mergeCell ref="J12:R12"/>
    <mergeCell ref="A13:C13"/>
    <mergeCell ref="A14:C14"/>
    <mergeCell ref="A15:C15"/>
    <mergeCell ref="A16:C16"/>
    <mergeCell ref="A17:C17"/>
    <mergeCell ref="A18:C18"/>
    <mergeCell ref="A20:C20"/>
    <mergeCell ref="A21:C21"/>
    <mergeCell ref="A22:C22"/>
    <mergeCell ref="A26:P26"/>
    <mergeCell ref="A29:B29"/>
    <mergeCell ref="D29:P29"/>
    <mergeCell ref="A30:B30"/>
    <mergeCell ref="D30:P30"/>
    <mergeCell ref="A31:B31"/>
    <mergeCell ref="D31:P31"/>
    <mergeCell ref="A32:B32"/>
    <mergeCell ref="D32:P32"/>
    <mergeCell ref="A38:B38"/>
    <mergeCell ref="D38:P38"/>
    <mergeCell ref="A35:B35"/>
    <mergeCell ref="D35:P35"/>
    <mergeCell ref="A36:B36"/>
    <mergeCell ref="D36:P36"/>
    <mergeCell ref="A37:B37"/>
    <mergeCell ref="D37:P37"/>
  </mergeCells>
  <conditionalFormatting sqref="O4">
    <cfRule type="expression" dxfId="5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8"/>
  <sheetViews>
    <sheetView topLeftCell="A9" zoomScale="70" zoomScaleNormal="70" workbookViewId="0">
      <selection activeCell="D31" sqref="D31:P31"/>
    </sheetView>
  </sheetViews>
  <sheetFormatPr defaultColWidth="11.42578125" defaultRowHeight="15" x14ac:dyDescent="0.25"/>
  <cols>
    <col min="1" max="1" width="11.42578125" customWidth="1"/>
    <col min="2" max="2" width="24.85546875" customWidth="1"/>
    <col min="3" max="3" width="14.85546875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3" width="14.140625" customWidth="1"/>
    <col min="14" max="14" width="15.140625" customWidth="1"/>
    <col min="15" max="19" width="14.140625" customWidth="1"/>
  </cols>
  <sheetData>
    <row r="1" spans="1:19" ht="26.25" x14ac:dyDescent="0.25">
      <c r="A1" s="1" t="s">
        <v>0</v>
      </c>
    </row>
    <row r="3" spans="1:19" x14ac:dyDescent="0.25">
      <c r="E3" s="82"/>
      <c r="F3" s="82"/>
      <c r="G3" s="82"/>
      <c r="H3" s="82"/>
      <c r="I3" s="82"/>
    </row>
    <row r="4" spans="1:19" ht="15.75" thickBot="1" x14ac:dyDescent="0.3">
      <c r="D4" s="2"/>
      <c r="E4" s="83" t="s">
        <v>1</v>
      </c>
      <c r="F4" s="76"/>
      <c r="G4" s="76"/>
      <c r="H4" s="76"/>
      <c r="I4" s="76"/>
      <c r="J4" s="58" t="s">
        <v>113</v>
      </c>
      <c r="L4" s="76" t="s">
        <v>2</v>
      </c>
      <c r="M4" s="76"/>
      <c r="N4" s="76"/>
      <c r="O4" s="3">
        <v>0.25</v>
      </c>
    </row>
    <row r="5" spans="1:19" ht="16.5" thickBot="1" x14ac:dyDescent="0.3">
      <c r="D5" s="2"/>
      <c r="E5" s="83" t="s">
        <v>3</v>
      </c>
      <c r="F5" s="76"/>
      <c r="G5" s="76"/>
      <c r="H5" s="76"/>
      <c r="I5" s="76"/>
      <c r="J5" s="60" t="s">
        <v>98</v>
      </c>
      <c r="L5" s="76" t="s">
        <v>4</v>
      </c>
      <c r="M5" s="76"/>
      <c r="N5" s="76"/>
      <c r="O5" s="3">
        <v>1</v>
      </c>
    </row>
    <row r="6" spans="1:19" x14ac:dyDescent="0.25">
      <c r="D6" s="2"/>
      <c r="E6" s="83" t="s">
        <v>5</v>
      </c>
      <c r="F6" s="76"/>
      <c r="G6" s="76"/>
      <c r="H6" s="76"/>
      <c r="I6" s="76"/>
      <c r="J6" s="58" t="s">
        <v>95</v>
      </c>
      <c r="L6" s="76" t="s">
        <v>6</v>
      </c>
      <c r="M6" s="76"/>
      <c r="N6" s="76"/>
      <c r="O6" s="4">
        <v>0.7</v>
      </c>
      <c r="P6" s="5" t="s">
        <v>7</v>
      </c>
      <c r="Q6" s="5"/>
    </row>
    <row r="7" spans="1:19" x14ac:dyDescent="0.25">
      <c r="E7" s="76" t="s">
        <v>8</v>
      </c>
      <c r="F7" s="76"/>
      <c r="G7" s="76"/>
      <c r="H7" s="76"/>
      <c r="I7" s="76"/>
      <c r="J7" s="58" t="s">
        <v>122</v>
      </c>
      <c r="L7" s="76" t="s">
        <v>9</v>
      </c>
      <c r="M7" s="76"/>
      <c r="N7" s="76"/>
      <c r="O7" s="3">
        <v>1</v>
      </c>
    </row>
    <row r="8" spans="1:19" x14ac:dyDescent="0.25">
      <c r="J8" s="2"/>
      <c r="O8" s="6"/>
    </row>
    <row r="9" spans="1:19" ht="15.75" thickBot="1" x14ac:dyDescent="0.3"/>
    <row r="10" spans="1:19" ht="16.5" thickBot="1" x14ac:dyDescent="0.3">
      <c r="A10" s="77" t="s">
        <v>10</v>
      </c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"/>
    </row>
    <row r="12" spans="1:19" ht="15.75" x14ac:dyDescent="0.25">
      <c r="D12" s="79" t="s">
        <v>11</v>
      </c>
      <c r="E12" s="79"/>
      <c r="F12" s="79"/>
      <c r="G12" s="79"/>
      <c r="H12" s="79"/>
      <c r="I12" s="79"/>
      <c r="J12" s="80" t="s">
        <v>12</v>
      </c>
      <c r="K12" s="80"/>
      <c r="L12" s="80"/>
      <c r="M12" s="80"/>
      <c r="N12" s="80"/>
      <c r="O12" s="80"/>
      <c r="P12" s="80"/>
      <c r="Q12" s="80"/>
      <c r="R12" s="80"/>
      <c r="S12" s="8"/>
    </row>
    <row r="13" spans="1:19" s="13" customFormat="1" ht="90" customHeight="1" x14ac:dyDescent="0.2">
      <c r="A13" s="81" t="s">
        <v>50</v>
      </c>
      <c r="B13" s="81"/>
      <c r="C13" s="81"/>
      <c r="D13" s="47" t="s">
        <v>59</v>
      </c>
      <c r="E13" s="9" t="s">
        <v>60</v>
      </c>
      <c r="F13" s="9" t="s">
        <v>15</v>
      </c>
      <c r="G13" s="9" t="s">
        <v>16</v>
      </c>
      <c r="H13" s="9" t="s">
        <v>17</v>
      </c>
      <c r="I13" s="10" t="s">
        <v>18</v>
      </c>
      <c r="J13" s="55" t="s">
        <v>19</v>
      </c>
      <c r="K13" s="55" t="s">
        <v>20</v>
      </c>
      <c r="L13" s="55" t="s">
        <v>21</v>
      </c>
      <c r="M13" s="55" t="s">
        <v>22</v>
      </c>
      <c r="N13" s="55" t="s">
        <v>23</v>
      </c>
      <c r="O13" s="55" t="s">
        <v>24</v>
      </c>
      <c r="P13" s="55" t="s">
        <v>25</v>
      </c>
      <c r="Q13" s="55" t="s">
        <v>26</v>
      </c>
      <c r="R13" s="12" t="s">
        <v>27</v>
      </c>
      <c r="S13" s="55" t="s">
        <v>28</v>
      </c>
    </row>
    <row r="14" spans="1:19" x14ac:dyDescent="0.25">
      <c r="A14" s="72" t="s">
        <v>105</v>
      </c>
      <c r="B14" s="72"/>
      <c r="C14" s="72"/>
      <c r="D14" s="14">
        <v>1</v>
      </c>
      <c r="E14" s="14">
        <v>0</v>
      </c>
      <c r="F14" s="14">
        <v>0</v>
      </c>
      <c r="G14" s="14">
        <v>0</v>
      </c>
      <c r="H14" s="14">
        <v>0</v>
      </c>
      <c r="I14" s="15">
        <f>+SUM(D14:H14)</f>
        <v>1</v>
      </c>
      <c r="J14" s="16">
        <v>1300</v>
      </c>
      <c r="K14" s="16">
        <v>2916</v>
      </c>
      <c r="L14" s="16">
        <v>10000</v>
      </c>
      <c r="M14" s="16"/>
      <c r="N14" s="16"/>
      <c r="O14" s="17">
        <f t="shared" ref="O14:O21" si="0">+$O$4*(J14+K14-N14)</f>
        <v>1054</v>
      </c>
      <c r="P14" s="16"/>
      <c r="Q14" s="16">
        <f>+J14+K14+L14+M14+O14+P14</f>
        <v>15270</v>
      </c>
      <c r="R14" s="17"/>
      <c r="S14" s="17">
        <f>+Q14-R14</f>
        <v>15270</v>
      </c>
    </row>
    <row r="15" spans="1:19" x14ac:dyDescent="0.25">
      <c r="A15" s="72" t="s">
        <v>106</v>
      </c>
      <c r="B15" s="72"/>
      <c r="C15" s="72"/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f t="shared" ref="I15:I21" si="1">+SUM(D15:H15)</f>
        <v>0</v>
      </c>
      <c r="J15" s="16"/>
      <c r="K15" s="16"/>
      <c r="L15" s="16"/>
      <c r="M15" s="16"/>
      <c r="N15" s="16"/>
      <c r="O15" s="17">
        <f t="shared" si="0"/>
        <v>0</v>
      </c>
      <c r="P15" s="16"/>
      <c r="Q15" s="16">
        <f t="shared" ref="Q15:Q21" si="2">+J15+K15+L15+M15+O15+P15</f>
        <v>0</v>
      </c>
      <c r="R15" s="17"/>
      <c r="S15" s="17">
        <f t="shared" ref="S15:S21" si="3">+Q15-R15</f>
        <v>0</v>
      </c>
    </row>
    <row r="16" spans="1:19" x14ac:dyDescent="0.25">
      <c r="A16" s="72" t="s">
        <v>107</v>
      </c>
      <c r="B16" s="72"/>
      <c r="C16" s="72"/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5">
        <f t="shared" si="1"/>
        <v>0</v>
      </c>
      <c r="J16" s="16"/>
      <c r="K16" s="16"/>
      <c r="L16" s="16"/>
      <c r="M16" s="16"/>
      <c r="N16" s="16"/>
      <c r="O16" s="17">
        <f t="shared" si="0"/>
        <v>0</v>
      </c>
      <c r="P16" s="16"/>
      <c r="Q16" s="16">
        <f t="shared" si="2"/>
        <v>0</v>
      </c>
      <c r="R16" s="17"/>
      <c r="S16" s="17">
        <f t="shared" si="3"/>
        <v>0</v>
      </c>
    </row>
    <row r="17" spans="1:20" x14ac:dyDescent="0.25">
      <c r="A17" s="72" t="s">
        <v>108</v>
      </c>
      <c r="B17" s="72"/>
      <c r="C17" s="72"/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f t="shared" si="1"/>
        <v>0</v>
      </c>
      <c r="J17" s="16"/>
      <c r="K17" s="16">
        <v>5000</v>
      </c>
      <c r="L17" s="16"/>
      <c r="M17" s="16"/>
      <c r="N17" s="16"/>
      <c r="O17" s="17">
        <f t="shared" si="0"/>
        <v>1250</v>
      </c>
      <c r="P17" s="16"/>
      <c r="Q17" s="16">
        <f t="shared" si="2"/>
        <v>6250</v>
      </c>
      <c r="R17" s="17"/>
      <c r="S17" s="17">
        <f t="shared" si="3"/>
        <v>6250</v>
      </c>
    </row>
    <row r="18" spans="1:20" x14ac:dyDescent="0.25">
      <c r="A18" s="72" t="s">
        <v>109</v>
      </c>
      <c r="B18" s="72"/>
      <c r="C18" s="72"/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5">
        <f t="shared" si="1"/>
        <v>0</v>
      </c>
      <c r="J18" s="16"/>
      <c r="K18" s="16"/>
      <c r="L18" s="16"/>
      <c r="M18" s="16"/>
      <c r="N18" s="16"/>
      <c r="O18" s="17">
        <f t="shared" si="0"/>
        <v>0</v>
      </c>
      <c r="P18" s="16"/>
      <c r="Q18" s="16">
        <f t="shared" si="2"/>
        <v>0</v>
      </c>
      <c r="R18" s="17"/>
      <c r="S18" s="17">
        <f t="shared" si="3"/>
        <v>0</v>
      </c>
    </row>
    <row r="19" spans="1:20" x14ac:dyDescent="0.25">
      <c r="A19" s="72" t="s">
        <v>110</v>
      </c>
      <c r="B19" s="72"/>
      <c r="C19" s="72"/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5">
        <f t="shared" si="1"/>
        <v>0</v>
      </c>
      <c r="J19" s="16"/>
      <c r="K19" s="16"/>
      <c r="L19" s="16"/>
      <c r="M19" s="16"/>
      <c r="N19" s="16"/>
      <c r="O19" s="17">
        <f t="shared" si="0"/>
        <v>0</v>
      </c>
      <c r="P19" s="16"/>
      <c r="Q19" s="16">
        <f t="shared" si="2"/>
        <v>0</v>
      </c>
      <c r="R19" s="17"/>
      <c r="S19" s="17">
        <f t="shared" si="3"/>
        <v>0</v>
      </c>
    </row>
    <row r="20" spans="1:20" x14ac:dyDescent="0.25">
      <c r="A20" s="72" t="s">
        <v>111</v>
      </c>
      <c r="B20" s="72"/>
      <c r="C20" s="72"/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5">
        <f t="shared" si="1"/>
        <v>0</v>
      </c>
      <c r="J20" s="16"/>
      <c r="K20" s="16"/>
      <c r="L20" s="16"/>
      <c r="M20" s="16"/>
      <c r="N20" s="16"/>
      <c r="O20" s="17">
        <f t="shared" si="0"/>
        <v>0</v>
      </c>
      <c r="P20" s="16"/>
      <c r="Q20" s="16">
        <f t="shared" si="2"/>
        <v>0</v>
      </c>
      <c r="R20" s="17"/>
      <c r="S20" s="17">
        <f t="shared" si="3"/>
        <v>0</v>
      </c>
    </row>
    <row r="21" spans="1:20" x14ac:dyDescent="0.25">
      <c r="A21" s="72" t="s">
        <v>112</v>
      </c>
      <c r="B21" s="72"/>
      <c r="C21" s="72"/>
      <c r="D21" s="14">
        <v>3</v>
      </c>
      <c r="E21" s="14">
        <v>2</v>
      </c>
      <c r="F21" s="14">
        <v>2</v>
      </c>
      <c r="G21" s="14">
        <v>2</v>
      </c>
      <c r="H21" s="14">
        <v>2</v>
      </c>
      <c r="I21" s="15">
        <f t="shared" si="1"/>
        <v>11</v>
      </c>
      <c r="J21" s="16">
        <v>14300</v>
      </c>
      <c r="K21" s="16">
        <v>13000</v>
      </c>
      <c r="L21" s="16"/>
      <c r="M21" s="16"/>
      <c r="N21" s="16"/>
      <c r="O21" s="17">
        <f t="shared" si="0"/>
        <v>6825</v>
      </c>
      <c r="P21" s="16"/>
      <c r="Q21" s="16">
        <f t="shared" si="2"/>
        <v>34125</v>
      </c>
      <c r="R21" s="17"/>
      <c r="S21" s="17">
        <f t="shared" si="3"/>
        <v>34125</v>
      </c>
    </row>
    <row r="22" spans="1:20" x14ac:dyDescent="0.25">
      <c r="A22" s="73" t="s">
        <v>18</v>
      </c>
      <c r="B22" s="73"/>
      <c r="C22" s="73"/>
      <c r="D22" s="14">
        <f t="shared" ref="D22:S22" si="4">SUM(D14:D21)</f>
        <v>4</v>
      </c>
      <c r="E22" s="14">
        <f t="shared" si="4"/>
        <v>2</v>
      </c>
      <c r="F22" s="14">
        <f t="shared" si="4"/>
        <v>2</v>
      </c>
      <c r="G22" s="14">
        <f t="shared" si="4"/>
        <v>2</v>
      </c>
      <c r="H22" s="14">
        <f t="shared" si="4"/>
        <v>2</v>
      </c>
      <c r="I22" s="18">
        <f t="shared" si="4"/>
        <v>12</v>
      </c>
      <c r="J22" s="19">
        <f t="shared" si="4"/>
        <v>15600</v>
      </c>
      <c r="K22" s="19">
        <f t="shared" si="4"/>
        <v>20916</v>
      </c>
      <c r="L22" s="19">
        <f t="shared" si="4"/>
        <v>10000</v>
      </c>
      <c r="M22" s="19">
        <f t="shared" si="4"/>
        <v>0</v>
      </c>
      <c r="N22" s="19">
        <f t="shared" si="4"/>
        <v>0</v>
      </c>
      <c r="O22" s="19">
        <f t="shared" si="4"/>
        <v>9129</v>
      </c>
      <c r="P22" s="19">
        <f t="shared" si="4"/>
        <v>0</v>
      </c>
      <c r="Q22" s="19">
        <f t="shared" si="4"/>
        <v>55645</v>
      </c>
      <c r="R22" s="20">
        <f t="shared" si="4"/>
        <v>0</v>
      </c>
      <c r="S22" s="21">
        <f t="shared" si="4"/>
        <v>55645</v>
      </c>
      <c r="T22" s="22"/>
    </row>
    <row r="23" spans="1:20" x14ac:dyDescent="0.25">
      <c r="A23" s="23"/>
      <c r="B23" s="23"/>
      <c r="C23" s="23"/>
      <c r="D23" s="24"/>
      <c r="E23" s="24"/>
      <c r="F23" s="24"/>
      <c r="G23" s="24"/>
      <c r="H23" s="24"/>
      <c r="I23" s="24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</row>
    <row r="24" spans="1:20" x14ac:dyDescent="0.25">
      <c r="A24" s="23"/>
      <c r="B24" s="23"/>
      <c r="C24" s="23"/>
      <c r="D24" s="25" t="s">
        <v>29</v>
      </c>
      <c r="E24" s="26"/>
      <c r="F24" s="27"/>
      <c r="G24" s="27"/>
      <c r="H24" s="27"/>
      <c r="I24" s="28"/>
      <c r="J24" s="19">
        <f>IF(I22=0,0,(J22/I22))</f>
        <v>1300</v>
      </c>
      <c r="K24" s="22"/>
      <c r="L24" s="22"/>
      <c r="M24" s="22"/>
      <c r="N24" s="22"/>
      <c r="O24" s="22"/>
      <c r="P24" s="22"/>
      <c r="Q24" s="22"/>
      <c r="R24" s="22"/>
      <c r="S24" s="22"/>
      <c r="T24" s="22"/>
    </row>
    <row r="25" spans="1:20" x14ac:dyDescent="0.25">
      <c r="A25" s="29"/>
      <c r="S25" s="30"/>
    </row>
    <row r="26" spans="1:20" x14ac:dyDescent="0.25">
      <c r="A26" s="74" t="s">
        <v>30</v>
      </c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</row>
    <row r="27" spans="1:20" x14ac:dyDescent="0.2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1:20" ht="41.25" customHeight="1" x14ac:dyDescent="0.25">
      <c r="A28" s="57" t="s">
        <v>31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</row>
    <row r="29" spans="1:20" ht="41.25" customHeight="1" x14ac:dyDescent="0.25">
      <c r="A29" s="64" t="str">
        <f>CONCATENATE("participant"," ",J6)</f>
        <v>participant P&amp;M</v>
      </c>
      <c r="B29" s="65"/>
      <c r="C29" s="56" t="s">
        <v>32</v>
      </c>
      <c r="D29" s="72" t="s">
        <v>33</v>
      </c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</row>
    <row r="30" spans="1:20" ht="36" customHeight="1" x14ac:dyDescent="0.25">
      <c r="A30" s="61" t="s">
        <v>34</v>
      </c>
      <c r="B30" s="61"/>
      <c r="C30" s="33" t="s">
        <v>116</v>
      </c>
      <c r="D30" s="71" t="s">
        <v>56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S30" s="30"/>
    </row>
    <row r="31" spans="1:20" ht="29.25" customHeight="1" x14ac:dyDescent="0.25">
      <c r="A31" s="61" t="s">
        <v>35</v>
      </c>
      <c r="B31" s="61"/>
      <c r="C31" s="34">
        <v>15916</v>
      </c>
      <c r="D31" s="63" t="s">
        <v>57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S31" s="30"/>
    </row>
    <row r="32" spans="1:20" ht="31.5" customHeight="1" x14ac:dyDescent="0.25">
      <c r="A32" s="61" t="s">
        <v>36</v>
      </c>
      <c r="B32" s="61"/>
      <c r="C32" s="34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S32" s="30"/>
    </row>
    <row r="33" spans="1:19" s="35" customFormat="1" x14ac:dyDescent="0.25"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1:19" x14ac:dyDescent="0.25"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9" x14ac:dyDescent="0.25">
      <c r="A35" s="64" t="str">
        <f>CONCATENATE("participant"," ",C9)</f>
        <v xml:space="preserve">participant </v>
      </c>
      <c r="B35" s="65"/>
      <c r="C35" s="56" t="s">
        <v>32</v>
      </c>
      <c r="D35" s="66" t="s">
        <v>33</v>
      </c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9" ht="27.75" customHeight="1" x14ac:dyDescent="0.25">
      <c r="A36" s="61" t="s">
        <v>37</v>
      </c>
      <c r="B36" s="61"/>
      <c r="C36" s="34">
        <v>10000</v>
      </c>
      <c r="D36" s="62" t="s">
        <v>58</v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S36" s="30"/>
    </row>
    <row r="37" spans="1:19" ht="25.5" customHeight="1" x14ac:dyDescent="0.25">
      <c r="A37" s="61" t="s">
        <v>38</v>
      </c>
      <c r="B37" s="61"/>
      <c r="C37" s="34"/>
      <c r="D37" s="68" t="s">
        <v>117</v>
      </c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70"/>
      <c r="S37" s="30"/>
    </row>
    <row r="38" spans="1:19" ht="26.25" customHeight="1" x14ac:dyDescent="0.25">
      <c r="A38" s="61" t="s">
        <v>39</v>
      </c>
      <c r="B38" s="61"/>
      <c r="C38" s="34"/>
      <c r="D38" s="62" t="s">
        <v>40</v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S38" s="30"/>
    </row>
  </sheetData>
  <protectedRanges>
    <protectedRange sqref="C30:P38 O6 P14:P21 D14:H21 J14:N21 R14:S21" name="Range1"/>
  </protectedRanges>
  <mergeCells count="39">
    <mergeCell ref="E6:I6"/>
    <mergeCell ref="L6:N6"/>
    <mergeCell ref="E3:I3"/>
    <mergeCell ref="E4:I4"/>
    <mergeCell ref="L4:N4"/>
    <mergeCell ref="E5:I5"/>
    <mergeCell ref="L5:N5"/>
    <mergeCell ref="A19:C19"/>
    <mergeCell ref="E7:I7"/>
    <mergeCell ref="L7:N7"/>
    <mergeCell ref="A10:R10"/>
    <mergeCell ref="D12:I12"/>
    <mergeCell ref="J12:R12"/>
    <mergeCell ref="A13:C13"/>
    <mergeCell ref="A14:C14"/>
    <mergeCell ref="A15:C15"/>
    <mergeCell ref="A16:C16"/>
    <mergeCell ref="A17:C17"/>
    <mergeCell ref="A18:C18"/>
    <mergeCell ref="A20:C20"/>
    <mergeCell ref="A21:C21"/>
    <mergeCell ref="A22:C22"/>
    <mergeCell ref="A26:P26"/>
    <mergeCell ref="A29:B29"/>
    <mergeCell ref="D29:P29"/>
    <mergeCell ref="A30:B30"/>
    <mergeCell ref="D30:P30"/>
    <mergeCell ref="A31:B31"/>
    <mergeCell ref="D31:P31"/>
    <mergeCell ref="A32:B32"/>
    <mergeCell ref="D32:P32"/>
    <mergeCell ref="A38:B38"/>
    <mergeCell ref="D38:P38"/>
    <mergeCell ref="A35:B35"/>
    <mergeCell ref="D35:P35"/>
    <mergeCell ref="A36:B36"/>
    <mergeCell ref="D36:P36"/>
    <mergeCell ref="A37:B37"/>
    <mergeCell ref="D37:P37"/>
  </mergeCells>
  <conditionalFormatting sqref="O4">
    <cfRule type="expression" dxfId="4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8"/>
  <sheetViews>
    <sheetView zoomScale="70" zoomScaleNormal="70" workbookViewId="0">
      <selection activeCell="C37" sqref="C37"/>
    </sheetView>
  </sheetViews>
  <sheetFormatPr defaultColWidth="11.42578125" defaultRowHeight="15" x14ac:dyDescent="0.25"/>
  <cols>
    <col min="1" max="1" width="11.42578125" customWidth="1"/>
    <col min="2" max="2" width="24.85546875" customWidth="1"/>
    <col min="3" max="3" width="14.85546875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3" width="14.140625" customWidth="1"/>
    <col min="14" max="14" width="15.140625" customWidth="1"/>
    <col min="15" max="19" width="14.140625" customWidth="1"/>
  </cols>
  <sheetData>
    <row r="1" spans="1:19" ht="26.25" x14ac:dyDescent="0.25">
      <c r="A1" s="1" t="s">
        <v>0</v>
      </c>
    </row>
    <row r="3" spans="1:19" x14ac:dyDescent="0.25">
      <c r="E3" s="82"/>
      <c r="F3" s="82"/>
      <c r="G3" s="82"/>
      <c r="H3" s="82"/>
      <c r="I3" s="82"/>
    </row>
    <row r="4" spans="1:19" x14ac:dyDescent="0.25">
      <c r="D4" s="2"/>
      <c r="E4" s="83" t="s">
        <v>1</v>
      </c>
      <c r="F4" s="76"/>
      <c r="G4" s="76"/>
      <c r="H4" s="76"/>
      <c r="I4" s="76"/>
      <c r="J4" s="58" t="s">
        <v>113</v>
      </c>
      <c r="L4" s="76" t="s">
        <v>2</v>
      </c>
      <c r="M4" s="76"/>
      <c r="N4" s="76"/>
      <c r="O4" s="3">
        <v>0.25</v>
      </c>
    </row>
    <row r="5" spans="1:19" x14ac:dyDescent="0.25">
      <c r="D5" s="2"/>
      <c r="E5" s="83" t="s">
        <v>3</v>
      </c>
      <c r="F5" s="76"/>
      <c r="G5" s="76"/>
      <c r="H5" s="76"/>
      <c r="I5" s="76"/>
      <c r="J5" s="58" t="s">
        <v>124</v>
      </c>
      <c r="L5" s="76" t="s">
        <v>4</v>
      </c>
      <c r="M5" s="76"/>
      <c r="N5" s="76"/>
      <c r="O5" s="3">
        <v>1</v>
      </c>
    </row>
    <row r="6" spans="1:19" x14ac:dyDescent="0.25">
      <c r="D6" s="2"/>
      <c r="E6" s="83" t="s">
        <v>5</v>
      </c>
      <c r="F6" s="76"/>
      <c r="G6" s="76"/>
      <c r="H6" s="76"/>
      <c r="I6" s="76"/>
      <c r="J6" s="58" t="s">
        <v>65</v>
      </c>
      <c r="L6" s="76" t="s">
        <v>6</v>
      </c>
      <c r="M6" s="76"/>
      <c r="N6" s="76"/>
      <c r="O6" s="4">
        <v>0.7</v>
      </c>
      <c r="P6" s="5" t="s">
        <v>7</v>
      </c>
      <c r="Q6" s="5"/>
    </row>
    <row r="7" spans="1:19" x14ac:dyDescent="0.25">
      <c r="E7" s="76" t="s">
        <v>8</v>
      </c>
      <c r="F7" s="76"/>
      <c r="G7" s="76"/>
      <c r="H7" s="76"/>
      <c r="I7" s="76"/>
      <c r="J7" s="58" t="s">
        <v>120</v>
      </c>
      <c r="L7" s="76" t="s">
        <v>9</v>
      </c>
      <c r="M7" s="76"/>
      <c r="N7" s="76"/>
      <c r="O7" s="3">
        <v>1</v>
      </c>
    </row>
    <row r="8" spans="1:19" x14ac:dyDescent="0.25">
      <c r="J8" s="2"/>
      <c r="O8" s="6"/>
    </row>
    <row r="9" spans="1:19" ht="15.75" thickBot="1" x14ac:dyDescent="0.3"/>
    <row r="10" spans="1:19" ht="16.5" thickBot="1" x14ac:dyDescent="0.3">
      <c r="A10" s="77" t="s">
        <v>10</v>
      </c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"/>
    </row>
    <row r="12" spans="1:19" ht="15.75" x14ac:dyDescent="0.25">
      <c r="D12" s="79" t="s">
        <v>11</v>
      </c>
      <c r="E12" s="79"/>
      <c r="F12" s="79"/>
      <c r="G12" s="79"/>
      <c r="H12" s="79"/>
      <c r="I12" s="79"/>
      <c r="J12" s="80" t="s">
        <v>12</v>
      </c>
      <c r="K12" s="80"/>
      <c r="L12" s="80"/>
      <c r="M12" s="80"/>
      <c r="N12" s="80"/>
      <c r="O12" s="80"/>
      <c r="P12" s="80"/>
      <c r="Q12" s="80"/>
      <c r="R12" s="80"/>
      <c r="S12" s="8"/>
    </row>
    <row r="13" spans="1:19" s="13" customFormat="1" ht="90" customHeight="1" x14ac:dyDescent="0.2">
      <c r="A13" s="81" t="s">
        <v>50</v>
      </c>
      <c r="B13" s="81"/>
      <c r="C13" s="81"/>
      <c r="D13" s="47" t="s">
        <v>59</v>
      </c>
      <c r="E13" s="9" t="s">
        <v>60</v>
      </c>
      <c r="F13" s="9" t="s">
        <v>15</v>
      </c>
      <c r="G13" s="9" t="s">
        <v>16</v>
      </c>
      <c r="H13" s="9" t="s">
        <v>17</v>
      </c>
      <c r="I13" s="10" t="s">
        <v>18</v>
      </c>
      <c r="J13" s="55" t="s">
        <v>19</v>
      </c>
      <c r="K13" s="55" t="s">
        <v>20</v>
      </c>
      <c r="L13" s="55" t="s">
        <v>21</v>
      </c>
      <c r="M13" s="55" t="s">
        <v>22</v>
      </c>
      <c r="N13" s="55" t="s">
        <v>23</v>
      </c>
      <c r="O13" s="55" t="s">
        <v>24</v>
      </c>
      <c r="P13" s="55" t="s">
        <v>25</v>
      </c>
      <c r="Q13" s="55" t="s">
        <v>26</v>
      </c>
      <c r="R13" s="12" t="s">
        <v>27</v>
      </c>
      <c r="S13" s="55" t="s">
        <v>28</v>
      </c>
    </row>
    <row r="14" spans="1:19" x14ac:dyDescent="0.25">
      <c r="A14" s="72" t="s">
        <v>105</v>
      </c>
      <c r="B14" s="72"/>
      <c r="C14" s="72"/>
      <c r="D14" s="14">
        <v>6</v>
      </c>
      <c r="E14" s="14">
        <v>0</v>
      </c>
      <c r="F14" s="14">
        <v>0</v>
      </c>
      <c r="G14" s="14">
        <v>0</v>
      </c>
      <c r="H14" s="14">
        <v>0</v>
      </c>
      <c r="I14" s="15">
        <f>+SUM(D14:H14)</f>
        <v>6</v>
      </c>
      <c r="J14" s="16">
        <v>9000</v>
      </c>
      <c r="K14" s="16">
        <v>2916</v>
      </c>
      <c r="L14" s="16">
        <v>10000</v>
      </c>
      <c r="M14" s="16"/>
      <c r="N14" s="16"/>
      <c r="O14" s="17">
        <f t="shared" ref="O14:O21" si="0">+$O$4*(J14+K14-N14)</f>
        <v>2979</v>
      </c>
      <c r="P14" s="16"/>
      <c r="Q14" s="16">
        <f>+J14+K14+L14+M14+O14+P14</f>
        <v>24895</v>
      </c>
      <c r="R14" s="17"/>
      <c r="S14" s="17">
        <f>+Q14-R14</f>
        <v>24895</v>
      </c>
    </row>
    <row r="15" spans="1:19" x14ac:dyDescent="0.25">
      <c r="A15" s="72" t="s">
        <v>106</v>
      </c>
      <c r="B15" s="72"/>
      <c r="C15" s="72"/>
      <c r="D15" s="14">
        <v>0</v>
      </c>
      <c r="E15" s="14">
        <v>0</v>
      </c>
      <c r="F15" s="14">
        <v>1</v>
      </c>
      <c r="G15" s="14">
        <v>0</v>
      </c>
      <c r="H15" s="14">
        <v>0</v>
      </c>
      <c r="I15" s="15">
        <f t="shared" ref="I15:I21" si="1">+SUM(D15:H15)</f>
        <v>1</v>
      </c>
      <c r="J15" s="16">
        <v>1500</v>
      </c>
      <c r="K15" s="16"/>
      <c r="L15" s="16"/>
      <c r="M15" s="16"/>
      <c r="N15" s="16"/>
      <c r="O15" s="17">
        <f t="shared" si="0"/>
        <v>375</v>
      </c>
      <c r="P15" s="16"/>
      <c r="Q15" s="16">
        <f t="shared" ref="Q15:Q21" si="2">+J15+K15+L15+M15+O15+P15</f>
        <v>1875</v>
      </c>
      <c r="R15" s="17"/>
      <c r="S15" s="17">
        <f t="shared" ref="S15:S21" si="3">+Q15-R15</f>
        <v>1875</v>
      </c>
    </row>
    <row r="16" spans="1:19" x14ac:dyDescent="0.25">
      <c r="A16" s="72" t="s">
        <v>107</v>
      </c>
      <c r="B16" s="72"/>
      <c r="C16" s="72"/>
      <c r="D16" s="14">
        <v>3</v>
      </c>
      <c r="E16" s="14">
        <v>2</v>
      </c>
      <c r="F16" s="14">
        <v>4</v>
      </c>
      <c r="G16" s="14">
        <v>1</v>
      </c>
      <c r="H16" s="14">
        <v>0</v>
      </c>
      <c r="I16" s="15">
        <f t="shared" si="1"/>
        <v>10</v>
      </c>
      <c r="J16" s="16">
        <v>15000</v>
      </c>
      <c r="K16" s="16">
        <v>13500</v>
      </c>
      <c r="L16" s="16"/>
      <c r="M16" s="16"/>
      <c r="N16" s="16"/>
      <c r="O16" s="17">
        <f t="shared" si="0"/>
        <v>7125</v>
      </c>
      <c r="P16" s="16"/>
      <c r="Q16" s="16">
        <f t="shared" si="2"/>
        <v>35625</v>
      </c>
      <c r="R16" s="17"/>
      <c r="S16" s="17">
        <f t="shared" si="3"/>
        <v>35625</v>
      </c>
    </row>
    <row r="17" spans="1:20" x14ac:dyDescent="0.25">
      <c r="A17" s="72" t="s">
        <v>108</v>
      </c>
      <c r="B17" s="72"/>
      <c r="C17" s="72"/>
      <c r="D17" s="14">
        <v>2</v>
      </c>
      <c r="E17" s="14">
        <v>1</v>
      </c>
      <c r="F17" s="14">
        <v>2</v>
      </c>
      <c r="G17" s="14">
        <v>0</v>
      </c>
      <c r="H17" s="14">
        <v>0</v>
      </c>
      <c r="I17" s="15">
        <f t="shared" si="1"/>
        <v>5</v>
      </c>
      <c r="J17" s="16">
        <v>7500</v>
      </c>
      <c r="K17" s="16">
        <v>10000</v>
      </c>
      <c r="L17" s="16"/>
      <c r="M17" s="16"/>
      <c r="N17" s="16"/>
      <c r="O17" s="17">
        <f t="shared" si="0"/>
        <v>4375</v>
      </c>
      <c r="P17" s="16"/>
      <c r="Q17" s="16">
        <f t="shared" si="2"/>
        <v>21875</v>
      </c>
      <c r="R17" s="17"/>
      <c r="S17" s="17">
        <f t="shared" si="3"/>
        <v>21875</v>
      </c>
    </row>
    <row r="18" spans="1:20" x14ac:dyDescent="0.25">
      <c r="A18" s="72" t="s">
        <v>109</v>
      </c>
      <c r="B18" s="72"/>
      <c r="C18" s="72"/>
      <c r="D18" s="14">
        <v>1</v>
      </c>
      <c r="E18" s="14">
        <v>0</v>
      </c>
      <c r="F18" s="14">
        <v>0</v>
      </c>
      <c r="G18" s="14">
        <v>0</v>
      </c>
      <c r="H18" s="14">
        <v>1</v>
      </c>
      <c r="I18" s="15">
        <f t="shared" si="1"/>
        <v>2</v>
      </c>
      <c r="J18" s="16">
        <v>3000</v>
      </c>
      <c r="K18" s="16"/>
      <c r="L18" s="16"/>
      <c r="M18" s="16"/>
      <c r="N18" s="16"/>
      <c r="O18" s="17">
        <f t="shared" si="0"/>
        <v>750</v>
      </c>
      <c r="P18" s="16"/>
      <c r="Q18" s="16">
        <f t="shared" si="2"/>
        <v>3750</v>
      </c>
      <c r="R18" s="17"/>
      <c r="S18" s="17">
        <f t="shared" si="3"/>
        <v>3750</v>
      </c>
    </row>
    <row r="19" spans="1:20" x14ac:dyDescent="0.25">
      <c r="A19" s="72" t="s">
        <v>110</v>
      </c>
      <c r="B19" s="72"/>
      <c r="C19" s="72"/>
      <c r="D19" s="14">
        <v>1</v>
      </c>
      <c r="E19" s="14">
        <v>0</v>
      </c>
      <c r="F19" s="14">
        <v>1</v>
      </c>
      <c r="G19" s="14">
        <v>0</v>
      </c>
      <c r="H19" s="14">
        <v>0</v>
      </c>
      <c r="I19" s="15">
        <f t="shared" si="1"/>
        <v>2</v>
      </c>
      <c r="J19" s="16">
        <v>3000</v>
      </c>
      <c r="K19" s="16"/>
      <c r="L19" s="16"/>
      <c r="M19" s="16"/>
      <c r="N19" s="16"/>
      <c r="O19" s="17">
        <f t="shared" si="0"/>
        <v>750</v>
      </c>
      <c r="P19" s="16"/>
      <c r="Q19" s="16">
        <f t="shared" si="2"/>
        <v>3750</v>
      </c>
      <c r="R19" s="17"/>
      <c r="S19" s="17">
        <f t="shared" si="3"/>
        <v>3750</v>
      </c>
    </row>
    <row r="20" spans="1:20" x14ac:dyDescent="0.25">
      <c r="A20" s="72" t="s">
        <v>111</v>
      </c>
      <c r="B20" s="72"/>
      <c r="C20" s="72"/>
      <c r="D20" s="14">
        <v>3</v>
      </c>
      <c r="E20" s="14">
        <v>1</v>
      </c>
      <c r="F20" s="14">
        <v>2</v>
      </c>
      <c r="G20" s="14">
        <v>0</v>
      </c>
      <c r="H20" s="14">
        <v>0</v>
      </c>
      <c r="I20" s="15">
        <f t="shared" si="1"/>
        <v>6</v>
      </c>
      <c r="J20" s="16">
        <v>9000</v>
      </c>
      <c r="K20" s="16">
        <v>116</v>
      </c>
      <c r="L20" s="16"/>
      <c r="M20" s="16"/>
      <c r="N20" s="16"/>
      <c r="O20" s="17">
        <f t="shared" si="0"/>
        <v>2279</v>
      </c>
      <c r="P20" s="16"/>
      <c r="Q20" s="16">
        <f t="shared" si="2"/>
        <v>11395</v>
      </c>
      <c r="R20" s="17"/>
      <c r="S20" s="17">
        <f t="shared" si="3"/>
        <v>11395</v>
      </c>
    </row>
    <row r="21" spans="1:20" x14ac:dyDescent="0.25">
      <c r="A21" s="72" t="s">
        <v>112</v>
      </c>
      <c r="B21" s="72"/>
      <c r="C21" s="72"/>
      <c r="D21" s="14">
        <v>0</v>
      </c>
      <c r="E21" s="14">
        <v>0</v>
      </c>
      <c r="F21" s="14">
        <v>0</v>
      </c>
      <c r="G21" s="14">
        <v>1</v>
      </c>
      <c r="H21" s="14">
        <v>0</v>
      </c>
      <c r="I21" s="15">
        <f t="shared" si="1"/>
        <v>1</v>
      </c>
      <c r="J21" s="16">
        <v>1500</v>
      </c>
      <c r="K21" s="16"/>
      <c r="L21" s="16"/>
      <c r="M21" s="16"/>
      <c r="N21" s="16"/>
      <c r="O21" s="17">
        <f t="shared" si="0"/>
        <v>375</v>
      </c>
      <c r="P21" s="16"/>
      <c r="Q21" s="16">
        <f t="shared" si="2"/>
        <v>1875</v>
      </c>
      <c r="R21" s="17"/>
      <c r="S21" s="17">
        <f t="shared" si="3"/>
        <v>1875</v>
      </c>
    </row>
    <row r="22" spans="1:20" x14ac:dyDescent="0.25">
      <c r="A22" s="73" t="s">
        <v>18</v>
      </c>
      <c r="B22" s="73"/>
      <c r="C22" s="73"/>
      <c r="D22" s="14">
        <f t="shared" ref="D22:S22" si="4">SUM(D14:D21)</f>
        <v>16</v>
      </c>
      <c r="E22" s="14">
        <f t="shared" si="4"/>
        <v>4</v>
      </c>
      <c r="F22" s="14">
        <f t="shared" si="4"/>
        <v>10</v>
      </c>
      <c r="G22" s="14">
        <f t="shared" si="4"/>
        <v>2</v>
      </c>
      <c r="H22" s="14">
        <f t="shared" si="4"/>
        <v>1</v>
      </c>
      <c r="I22" s="18">
        <f t="shared" si="4"/>
        <v>33</v>
      </c>
      <c r="J22" s="19">
        <f t="shared" si="4"/>
        <v>49500</v>
      </c>
      <c r="K22" s="19">
        <f t="shared" si="4"/>
        <v>26532</v>
      </c>
      <c r="L22" s="19">
        <f t="shared" si="4"/>
        <v>10000</v>
      </c>
      <c r="M22" s="19">
        <f t="shared" si="4"/>
        <v>0</v>
      </c>
      <c r="N22" s="19">
        <f t="shared" si="4"/>
        <v>0</v>
      </c>
      <c r="O22" s="19">
        <f t="shared" si="4"/>
        <v>19008</v>
      </c>
      <c r="P22" s="19">
        <f t="shared" si="4"/>
        <v>0</v>
      </c>
      <c r="Q22" s="19">
        <f t="shared" si="4"/>
        <v>105040</v>
      </c>
      <c r="R22" s="20">
        <f t="shared" si="4"/>
        <v>0</v>
      </c>
      <c r="S22" s="21">
        <f t="shared" si="4"/>
        <v>105040</v>
      </c>
      <c r="T22" s="22"/>
    </row>
    <row r="23" spans="1:20" x14ac:dyDescent="0.25">
      <c r="A23" s="23"/>
      <c r="B23" s="23"/>
      <c r="C23" s="23"/>
      <c r="D23" s="24"/>
      <c r="E23" s="24"/>
      <c r="F23" s="24"/>
      <c r="G23" s="24"/>
      <c r="H23" s="24"/>
      <c r="I23" s="24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</row>
    <row r="24" spans="1:20" x14ac:dyDescent="0.25">
      <c r="A24" s="23"/>
      <c r="B24" s="23"/>
      <c r="C24" s="23"/>
      <c r="D24" s="25" t="s">
        <v>29</v>
      </c>
      <c r="E24" s="26"/>
      <c r="F24" s="27"/>
      <c r="G24" s="27"/>
      <c r="H24" s="27"/>
      <c r="I24" s="28"/>
      <c r="J24" s="19">
        <f>IF(I22=0,0,(J22/I22))</f>
        <v>1500</v>
      </c>
      <c r="K24" s="22"/>
      <c r="L24" s="22"/>
      <c r="M24" s="22"/>
      <c r="N24" s="22"/>
      <c r="O24" s="22"/>
      <c r="P24" s="22"/>
      <c r="Q24" s="22"/>
      <c r="R24" s="22"/>
      <c r="S24" s="22"/>
      <c r="T24" s="22"/>
    </row>
    <row r="25" spans="1:20" x14ac:dyDescent="0.25">
      <c r="A25" s="29"/>
      <c r="S25" s="30"/>
    </row>
    <row r="26" spans="1:20" x14ac:dyDescent="0.25">
      <c r="A26" s="74" t="s">
        <v>30</v>
      </c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</row>
    <row r="27" spans="1:20" x14ac:dyDescent="0.2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1:20" ht="41.25" customHeight="1" x14ac:dyDescent="0.25">
      <c r="A28" s="57" t="s">
        <v>31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</row>
    <row r="29" spans="1:20" ht="41.25" customHeight="1" x14ac:dyDescent="0.25">
      <c r="A29" s="64" t="str">
        <f>CONCATENATE("participant"," ",J6)</f>
        <v>participant RAF</v>
      </c>
      <c r="B29" s="65"/>
      <c r="C29" s="56" t="s">
        <v>32</v>
      </c>
      <c r="D29" s="72" t="s">
        <v>33</v>
      </c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</row>
    <row r="30" spans="1:20" ht="36" customHeight="1" x14ac:dyDescent="0.25">
      <c r="A30" s="61" t="s">
        <v>34</v>
      </c>
      <c r="B30" s="61"/>
      <c r="C30" s="33" t="s">
        <v>116</v>
      </c>
      <c r="D30" s="71" t="s">
        <v>56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S30" s="30"/>
    </row>
    <row r="31" spans="1:20" ht="29.25" customHeight="1" x14ac:dyDescent="0.25">
      <c r="A31" s="61" t="s">
        <v>35</v>
      </c>
      <c r="B31" s="61"/>
      <c r="C31" s="34">
        <v>16533</v>
      </c>
      <c r="D31" s="63" t="s">
        <v>57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S31" s="30"/>
    </row>
    <row r="32" spans="1:20" ht="31.5" customHeight="1" x14ac:dyDescent="0.25">
      <c r="A32" s="61" t="s">
        <v>36</v>
      </c>
      <c r="B32" s="61"/>
      <c r="C32" s="34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S32" s="30"/>
    </row>
    <row r="33" spans="1:19" s="35" customFormat="1" x14ac:dyDescent="0.25"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1:19" x14ac:dyDescent="0.25"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9" x14ac:dyDescent="0.25">
      <c r="A35" s="64" t="str">
        <f>CONCATENATE("participant"," ",C9)</f>
        <v xml:space="preserve">participant </v>
      </c>
      <c r="B35" s="65"/>
      <c r="C35" s="56" t="s">
        <v>32</v>
      </c>
      <c r="D35" s="66" t="s">
        <v>33</v>
      </c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9" ht="27.75" customHeight="1" x14ac:dyDescent="0.25">
      <c r="A36" s="61" t="s">
        <v>37</v>
      </c>
      <c r="B36" s="61"/>
      <c r="C36" s="34">
        <v>10000</v>
      </c>
      <c r="D36" s="62" t="s">
        <v>58</v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S36" s="30"/>
    </row>
    <row r="37" spans="1:19" ht="25.5" customHeight="1" x14ac:dyDescent="0.25">
      <c r="A37" s="61" t="s">
        <v>38</v>
      </c>
      <c r="B37" s="61"/>
      <c r="C37" s="34"/>
      <c r="D37" s="68" t="s">
        <v>117</v>
      </c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70"/>
      <c r="S37" s="30"/>
    </row>
    <row r="38" spans="1:19" ht="26.25" customHeight="1" x14ac:dyDescent="0.25">
      <c r="A38" s="61" t="s">
        <v>39</v>
      </c>
      <c r="B38" s="61"/>
      <c r="C38" s="34"/>
      <c r="D38" s="62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S38" s="30"/>
    </row>
  </sheetData>
  <protectedRanges>
    <protectedRange sqref="C30:P38 O6 P14:P21 D14:H21 J14:N21 R14:S21" name="Range1"/>
  </protectedRanges>
  <mergeCells count="39">
    <mergeCell ref="E6:I6"/>
    <mergeCell ref="L6:N6"/>
    <mergeCell ref="E3:I3"/>
    <mergeCell ref="E4:I4"/>
    <mergeCell ref="L4:N4"/>
    <mergeCell ref="E5:I5"/>
    <mergeCell ref="L5:N5"/>
    <mergeCell ref="A19:C19"/>
    <mergeCell ref="E7:I7"/>
    <mergeCell ref="L7:N7"/>
    <mergeCell ref="A10:R10"/>
    <mergeCell ref="D12:I12"/>
    <mergeCell ref="J12:R12"/>
    <mergeCell ref="A13:C13"/>
    <mergeCell ref="A14:C14"/>
    <mergeCell ref="A15:C15"/>
    <mergeCell ref="A16:C16"/>
    <mergeCell ref="A17:C17"/>
    <mergeCell ref="A18:C18"/>
    <mergeCell ref="A20:C20"/>
    <mergeCell ref="A21:C21"/>
    <mergeCell ref="A22:C22"/>
    <mergeCell ref="A26:P26"/>
    <mergeCell ref="A29:B29"/>
    <mergeCell ref="D29:P29"/>
    <mergeCell ref="A30:B30"/>
    <mergeCell ref="D30:P30"/>
    <mergeCell ref="A31:B31"/>
    <mergeCell ref="D31:P31"/>
    <mergeCell ref="A32:B32"/>
    <mergeCell ref="D32:P32"/>
    <mergeCell ref="A38:B38"/>
    <mergeCell ref="D38:P38"/>
    <mergeCell ref="A35:B35"/>
    <mergeCell ref="D35:P35"/>
    <mergeCell ref="A36:B36"/>
    <mergeCell ref="D36:P36"/>
    <mergeCell ref="A37:B37"/>
    <mergeCell ref="D37:P37"/>
  </mergeCells>
  <conditionalFormatting sqref="O4">
    <cfRule type="expression" dxfId="3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8"/>
  <sheetViews>
    <sheetView tabSelected="1" topLeftCell="A9" zoomScale="70" zoomScaleNormal="70" workbookViewId="0">
      <selection activeCell="F34" sqref="F34"/>
    </sheetView>
  </sheetViews>
  <sheetFormatPr defaultColWidth="11.42578125" defaultRowHeight="15" x14ac:dyDescent="0.25"/>
  <cols>
    <col min="1" max="1" width="11.42578125" customWidth="1"/>
    <col min="2" max="2" width="24.85546875" customWidth="1"/>
    <col min="3" max="3" width="14.85546875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3" width="14.140625" customWidth="1"/>
    <col min="14" max="14" width="15.140625" customWidth="1"/>
    <col min="15" max="19" width="14.140625" customWidth="1"/>
  </cols>
  <sheetData>
    <row r="1" spans="1:19" ht="26.25" x14ac:dyDescent="0.25">
      <c r="A1" s="1" t="s">
        <v>0</v>
      </c>
    </row>
    <row r="3" spans="1:19" x14ac:dyDescent="0.25">
      <c r="E3" s="82"/>
      <c r="F3" s="82"/>
      <c r="G3" s="82"/>
      <c r="H3" s="82"/>
      <c r="I3" s="82"/>
    </row>
    <row r="4" spans="1:19" x14ac:dyDescent="0.25">
      <c r="D4" s="2"/>
      <c r="E4" s="83" t="s">
        <v>1</v>
      </c>
      <c r="F4" s="76"/>
      <c r="G4" s="76"/>
      <c r="H4" s="76"/>
      <c r="I4" s="76"/>
      <c r="J4" s="58" t="s">
        <v>113</v>
      </c>
      <c r="L4" s="76" t="s">
        <v>2</v>
      </c>
      <c r="M4" s="76"/>
      <c r="N4" s="76"/>
      <c r="O4" s="3">
        <v>0.25</v>
      </c>
    </row>
    <row r="5" spans="1:19" x14ac:dyDescent="0.25">
      <c r="D5" s="2"/>
      <c r="E5" s="83" t="s">
        <v>3</v>
      </c>
      <c r="F5" s="76"/>
      <c r="G5" s="76"/>
      <c r="H5" s="76"/>
      <c r="I5" s="76"/>
      <c r="J5" s="58" t="s">
        <v>99</v>
      </c>
      <c r="L5" s="76" t="s">
        <v>4</v>
      </c>
      <c r="M5" s="76"/>
      <c r="N5" s="76"/>
      <c r="O5" s="3">
        <v>1</v>
      </c>
    </row>
    <row r="6" spans="1:19" x14ac:dyDescent="0.25">
      <c r="D6" s="2"/>
      <c r="E6" s="83" t="s">
        <v>5</v>
      </c>
      <c r="F6" s="76"/>
      <c r="G6" s="76"/>
      <c r="H6" s="76"/>
      <c r="I6" s="76"/>
      <c r="J6" s="58" t="s">
        <v>80</v>
      </c>
      <c r="L6" s="76" t="s">
        <v>6</v>
      </c>
      <c r="M6" s="76"/>
      <c r="N6" s="76"/>
      <c r="O6" s="4">
        <v>0.7</v>
      </c>
      <c r="P6" s="5" t="s">
        <v>7</v>
      </c>
      <c r="Q6" s="5"/>
    </row>
    <row r="7" spans="1:19" x14ac:dyDescent="0.25">
      <c r="E7" s="76" t="s">
        <v>8</v>
      </c>
      <c r="F7" s="76"/>
      <c r="G7" s="76"/>
      <c r="H7" s="76"/>
      <c r="I7" s="76"/>
      <c r="J7" s="58" t="s">
        <v>122</v>
      </c>
      <c r="L7" s="76" t="s">
        <v>9</v>
      </c>
      <c r="M7" s="76"/>
      <c r="N7" s="76"/>
      <c r="O7" s="3">
        <v>1</v>
      </c>
    </row>
    <row r="8" spans="1:19" x14ac:dyDescent="0.25">
      <c r="J8" s="2"/>
      <c r="O8" s="6"/>
    </row>
    <row r="9" spans="1:19" ht="15.75" thickBot="1" x14ac:dyDescent="0.3"/>
    <row r="10" spans="1:19" ht="16.5" thickBot="1" x14ac:dyDescent="0.3">
      <c r="A10" s="77" t="s">
        <v>10</v>
      </c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"/>
    </row>
    <row r="12" spans="1:19" ht="15.75" x14ac:dyDescent="0.25">
      <c r="D12" s="79" t="s">
        <v>11</v>
      </c>
      <c r="E12" s="79"/>
      <c r="F12" s="79"/>
      <c r="G12" s="79"/>
      <c r="H12" s="79"/>
      <c r="I12" s="79"/>
      <c r="J12" s="80" t="s">
        <v>12</v>
      </c>
      <c r="K12" s="80"/>
      <c r="L12" s="80"/>
      <c r="M12" s="80"/>
      <c r="N12" s="80"/>
      <c r="O12" s="80"/>
      <c r="P12" s="80"/>
      <c r="Q12" s="80"/>
      <c r="R12" s="80"/>
      <c r="S12" s="8"/>
    </row>
    <row r="13" spans="1:19" s="13" customFormat="1" ht="90" customHeight="1" x14ac:dyDescent="0.2">
      <c r="A13" s="81" t="s">
        <v>50</v>
      </c>
      <c r="B13" s="81"/>
      <c r="C13" s="81"/>
      <c r="D13" s="47" t="s">
        <v>59</v>
      </c>
      <c r="E13" s="9" t="s">
        <v>60</v>
      </c>
      <c r="F13" s="9" t="s">
        <v>15</v>
      </c>
      <c r="G13" s="9" t="s">
        <v>16</v>
      </c>
      <c r="H13" s="9" t="s">
        <v>17</v>
      </c>
      <c r="I13" s="10" t="s">
        <v>18</v>
      </c>
      <c r="J13" s="55" t="s">
        <v>19</v>
      </c>
      <c r="K13" s="55" t="s">
        <v>20</v>
      </c>
      <c r="L13" s="55" t="s">
        <v>21</v>
      </c>
      <c r="M13" s="55" t="s">
        <v>22</v>
      </c>
      <c r="N13" s="55" t="s">
        <v>23</v>
      </c>
      <c r="O13" s="55" t="s">
        <v>24</v>
      </c>
      <c r="P13" s="55" t="s">
        <v>25</v>
      </c>
      <c r="Q13" s="55" t="s">
        <v>26</v>
      </c>
      <c r="R13" s="12" t="s">
        <v>27</v>
      </c>
      <c r="S13" s="55" t="s">
        <v>28</v>
      </c>
    </row>
    <row r="14" spans="1:19" x14ac:dyDescent="0.25">
      <c r="A14" s="72" t="s">
        <v>105</v>
      </c>
      <c r="B14" s="72"/>
      <c r="C14" s="72"/>
      <c r="D14" s="14">
        <v>3</v>
      </c>
      <c r="E14" s="14">
        <v>0</v>
      </c>
      <c r="F14" s="14">
        <v>0</v>
      </c>
      <c r="G14" s="14">
        <v>0</v>
      </c>
      <c r="H14" s="14">
        <v>0</v>
      </c>
      <c r="I14" s="15">
        <f>+SUM(D14:H14)</f>
        <v>3</v>
      </c>
      <c r="J14" s="16">
        <v>7500</v>
      </c>
      <c r="K14" s="16">
        <v>9660</v>
      </c>
      <c r="L14" s="16">
        <v>10000</v>
      </c>
      <c r="M14" s="16"/>
      <c r="N14" s="16"/>
      <c r="O14" s="17">
        <f t="shared" ref="O14:O21" si="0">+$O$4*(J14+K14-N14)</f>
        <v>4290</v>
      </c>
      <c r="P14" s="16"/>
      <c r="Q14" s="16">
        <f>+J14+K14+L14+M14+O14+P14</f>
        <v>31450</v>
      </c>
      <c r="R14" s="17"/>
      <c r="S14" s="17">
        <f>+Q14-R14</f>
        <v>31450</v>
      </c>
    </row>
    <row r="15" spans="1:19" x14ac:dyDescent="0.25">
      <c r="A15" s="72" t="s">
        <v>106</v>
      </c>
      <c r="B15" s="72"/>
      <c r="C15" s="72"/>
      <c r="D15" s="14">
        <v>0</v>
      </c>
      <c r="E15" s="14">
        <v>1</v>
      </c>
      <c r="F15" s="14">
        <v>0</v>
      </c>
      <c r="G15" s="14">
        <v>0</v>
      </c>
      <c r="H15" s="14">
        <v>0</v>
      </c>
      <c r="I15" s="15">
        <f t="shared" ref="I15:I21" si="1">+SUM(D15:H15)</f>
        <v>1</v>
      </c>
      <c r="J15" s="16">
        <v>2500</v>
      </c>
      <c r="K15" s="16"/>
      <c r="L15" s="16"/>
      <c r="M15" s="16"/>
      <c r="N15" s="16"/>
      <c r="O15" s="17">
        <f t="shared" si="0"/>
        <v>625</v>
      </c>
      <c r="P15" s="16"/>
      <c r="Q15" s="16">
        <f t="shared" ref="Q15:Q21" si="2">+J15+K15+L15+M15+O15+P15</f>
        <v>3125</v>
      </c>
      <c r="R15" s="17"/>
      <c r="S15" s="17">
        <f t="shared" ref="S15:S21" si="3">+Q15-R15</f>
        <v>3125</v>
      </c>
    </row>
    <row r="16" spans="1:19" x14ac:dyDescent="0.25">
      <c r="A16" s="72" t="s">
        <v>107</v>
      </c>
      <c r="B16" s="72"/>
      <c r="C16" s="72"/>
      <c r="D16" s="14">
        <v>0</v>
      </c>
      <c r="E16" s="14">
        <v>0</v>
      </c>
      <c r="F16" s="14">
        <v>2</v>
      </c>
      <c r="G16" s="14">
        <v>1</v>
      </c>
      <c r="H16" s="14">
        <v>0</v>
      </c>
      <c r="I16" s="15">
        <f t="shared" si="1"/>
        <v>3</v>
      </c>
      <c r="J16" s="16">
        <v>7500</v>
      </c>
      <c r="K16" s="16"/>
      <c r="L16" s="16"/>
      <c r="M16" s="16"/>
      <c r="N16" s="16"/>
      <c r="O16" s="17">
        <f t="shared" si="0"/>
        <v>1875</v>
      </c>
      <c r="P16" s="16"/>
      <c r="Q16" s="16">
        <f t="shared" si="2"/>
        <v>9375</v>
      </c>
      <c r="R16" s="17"/>
      <c r="S16" s="17">
        <f t="shared" si="3"/>
        <v>9375</v>
      </c>
    </row>
    <row r="17" spans="1:20" x14ac:dyDescent="0.25">
      <c r="A17" s="72" t="s">
        <v>108</v>
      </c>
      <c r="B17" s="72"/>
      <c r="C17" s="72"/>
      <c r="D17" s="14">
        <v>2</v>
      </c>
      <c r="E17" s="14">
        <v>1</v>
      </c>
      <c r="F17" s="14">
        <v>2</v>
      </c>
      <c r="G17" s="14">
        <v>1</v>
      </c>
      <c r="H17" s="14">
        <v>0</v>
      </c>
      <c r="I17" s="15">
        <f t="shared" si="1"/>
        <v>6</v>
      </c>
      <c r="J17" s="16">
        <v>15000</v>
      </c>
      <c r="K17" s="16">
        <v>7500</v>
      </c>
      <c r="L17" s="16"/>
      <c r="M17" s="16"/>
      <c r="N17" s="16"/>
      <c r="O17" s="17">
        <f t="shared" si="0"/>
        <v>5625</v>
      </c>
      <c r="P17" s="16"/>
      <c r="Q17" s="16">
        <f t="shared" si="2"/>
        <v>28125</v>
      </c>
      <c r="R17" s="17"/>
      <c r="S17" s="17">
        <f t="shared" si="3"/>
        <v>28125</v>
      </c>
    </row>
    <row r="18" spans="1:20" x14ac:dyDescent="0.25">
      <c r="A18" s="72" t="s">
        <v>109</v>
      </c>
      <c r="B18" s="72"/>
      <c r="C18" s="72"/>
      <c r="D18" s="14">
        <v>0</v>
      </c>
      <c r="E18" s="14">
        <v>0</v>
      </c>
      <c r="F18" s="14">
        <v>1</v>
      </c>
      <c r="G18" s="14">
        <v>1</v>
      </c>
      <c r="H18" s="14">
        <v>0</v>
      </c>
      <c r="I18" s="15">
        <f t="shared" si="1"/>
        <v>2</v>
      </c>
      <c r="J18" s="16">
        <v>5000</v>
      </c>
      <c r="K18" s="16"/>
      <c r="L18" s="16"/>
      <c r="M18" s="16"/>
      <c r="N18" s="16"/>
      <c r="O18" s="17">
        <f t="shared" si="0"/>
        <v>1250</v>
      </c>
      <c r="P18" s="16"/>
      <c r="Q18" s="16">
        <f t="shared" si="2"/>
        <v>6250</v>
      </c>
      <c r="R18" s="17"/>
      <c r="S18" s="17">
        <f t="shared" si="3"/>
        <v>6250</v>
      </c>
    </row>
    <row r="19" spans="1:20" x14ac:dyDescent="0.25">
      <c r="A19" s="72" t="s">
        <v>110</v>
      </c>
      <c r="B19" s="72"/>
      <c r="C19" s="72"/>
      <c r="D19" s="14">
        <v>2</v>
      </c>
      <c r="E19" s="14">
        <v>1</v>
      </c>
      <c r="F19" s="14">
        <v>3</v>
      </c>
      <c r="G19" s="14">
        <v>1</v>
      </c>
      <c r="H19" s="14">
        <v>1</v>
      </c>
      <c r="I19" s="15">
        <f t="shared" si="1"/>
        <v>8</v>
      </c>
      <c r="J19" s="16">
        <v>20000</v>
      </c>
      <c r="K19" s="16">
        <v>5833</v>
      </c>
      <c r="L19" s="16"/>
      <c r="M19" s="16"/>
      <c r="N19" s="16"/>
      <c r="O19" s="17">
        <f t="shared" si="0"/>
        <v>6458.25</v>
      </c>
      <c r="P19" s="16"/>
      <c r="Q19" s="16">
        <f t="shared" si="2"/>
        <v>32291.25</v>
      </c>
      <c r="R19" s="17"/>
      <c r="S19" s="17">
        <f t="shared" si="3"/>
        <v>32291.25</v>
      </c>
    </row>
    <row r="20" spans="1:20" x14ac:dyDescent="0.25">
      <c r="A20" s="72" t="s">
        <v>111</v>
      </c>
      <c r="B20" s="72"/>
      <c r="C20" s="72"/>
      <c r="D20" s="14">
        <v>1</v>
      </c>
      <c r="E20" s="14">
        <v>0</v>
      </c>
      <c r="F20" s="14">
        <v>1</v>
      </c>
      <c r="G20" s="14">
        <v>0</v>
      </c>
      <c r="H20" s="14">
        <v>0</v>
      </c>
      <c r="I20" s="15">
        <f t="shared" si="1"/>
        <v>2</v>
      </c>
      <c r="J20" s="16">
        <v>5000</v>
      </c>
      <c r="K20" s="16"/>
      <c r="L20" s="16"/>
      <c r="M20" s="16"/>
      <c r="N20" s="16"/>
      <c r="O20" s="17">
        <f t="shared" si="0"/>
        <v>1250</v>
      </c>
      <c r="P20" s="16"/>
      <c r="Q20" s="16">
        <f t="shared" si="2"/>
        <v>6250</v>
      </c>
      <c r="R20" s="17"/>
      <c r="S20" s="17">
        <f t="shared" si="3"/>
        <v>6250</v>
      </c>
    </row>
    <row r="21" spans="1:20" x14ac:dyDescent="0.25">
      <c r="A21" s="72" t="s">
        <v>112</v>
      </c>
      <c r="B21" s="72"/>
      <c r="C21" s="72"/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5">
        <f t="shared" si="1"/>
        <v>0</v>
      </c>
      <c r="J21" s="16"/>
      <c r="K21" s="16"/>
      <c r="L21" s="16"/>
      <c r="M21" s="16"/>
      <c r="N21" s="16"/>
      <c r="O21" s="17">
        <f t="shared" si="0"/>
        <v>0</v>
      </c>
      <c r="P21" s="16"/>
      <c r="Q21" s="16">
        <f t="shared" si="2"/>
        <v>0</v>
      </c>
      <c r="R21" s="17"/>
      <c r="S21" s="17">
        <f t="shared" si="3"/>
        <v>0</v>
      </c>
    </row>
    <row r="22" spans="1:20" x14ac:dyDescent="0.25">
      <c r="A22" s="73" t="s">
        <v>18</v>
      </c>
      <c r="B22" s="73"/>
      <c r="C22" s="73"/>
      <c r="D22" s="14">
        <f t="shared" ref="D22:S22" si="4">SUM(D14:D21)</f>
        <v>8</v>
      </c>
      <c r="E22" s="14">
        <f t="shared" si="4"/>
        <v>3</v>
      </c>
      <c r="F22" s="14">
        <f t="shared" si="4"/>
        <v>9</v>
      </c>
      <c r="G22" s="14">
        <f t="shared" si="4"/>
        <v>4</v>
      </c>
      <c r="H22" s="14">
        <f t="shared" si="4"/>
        <v>1</v>
      </c>
      <c r="I22" s="18">
        <f t="shared" si="4"/>
        <v>25</v>
      </c>
      <c r="J22" s="19">
        <f t="shared" si="4"/>
        <v>62500</v>
      </c>
      <c r="K22" s="19">
        <f t="shared" si="4"/>
        <v>22993</v>
      </c>
      <c r="L22" s="19">
        <f t="shared" si="4"/>
        <v>10000</v>
      </c>
      <c r="M22" s="19">
        <f t="shared" si="4"/>
        <v>0</v>
      </c>
      <c r="N22" s="19">
        <f t="shared" si="4"/>
        <v>0</v>
      </c>
      <c r="O22" s="19">
        <f t="shared" si="4"/>
        <v>21373.25</v>
      </c>
      <c r="P22" s="19">
        <f t="shared" si="4"/>
        <v>0</v>
      </c>
      <c r="Q22" s="19">
        <f t="shared" si="4"/>
        <v>116866.25</v>
      </c>
      <c r="R22" s="20">
        <f t="shared" si="4"/>
        <v>0</v>
      </c>
      <c r="S22" s="21">
        <f t="shared" si="4"/>
        <v>116866.25</v>
      </c>
      <c r="T22" s="22"/>
    </row>
    <row r="23" spans="1:20" x14ac:dyDescent="0.25">
      <c r="A23" s="23"/>
      <c r="B23" s="23"/>
      <c r="C23" s="23"/>
      <c r="D23" s="24"/>
      <c r="E23" s="24"/>
      <c r="F23" s="24"/>
      <c r="G23" s="24"/>
      <c r="H23" s="24"/>
      <c r="I23" s="24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</row>
    <row r="24" spans="1:20" x14ac:dyDescent="0.25">
      <c r="A24" s="23"/>
      <c r="B24" s="23"/>
      <c r="C24" s="23"/>
      <c r="D24" s="25" t="s">
        <v>29</v>
      </c>
      <c r="E24" s="26"/>
      <c r="F24" s="27"/>
      <c r="G24" s="27"/>
      <c r="H24" s="27"/>
      <c r="I24" s="28"/>
      <c r="J24" s="19">
        <f>IF(I22=0,0,(J22/I22))</f>
        <v>2500</v>
      </c>
      <c r="K24" s="22"/>
      <c r="L24" s="22"/>
      <c r="M24" s="22"/>
      <c r="N24" s="22"/>
      <c r="O24" s="22"/>
      <c r="P24" s="22"/>
      <c r="Q24" s="22"/>
      <c r="R24" s="22"/>
      <c r="S24" s="22"/>
      <c r="T24" s="22"/>
    </row>
    <row r="25" spans="1:20" x14ac:dyDescent="0.25">
      <c r="A25" s="29"/>
      <c r="S25" s="30"/>
    </row>
    <row r="26" spans="1:20" x14ac:dyDescent="0.25">
      <c r="A26" s="74" t="s">
        <v>30</v>
      </c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</row>
    <row r="27" spans="1:20" x14ac:dyDescent="0.2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1:20" ht="41.25" customHeight="1" x14ac:dyDescent="0.25">
      <c r="A28" s="57" t="s">
        <v>31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</row>
    <row r="29" spans="1:20" ht="41.25" customHeight="1" x14ac:dyDescent="0.25">
      <c r="A29" s="64" t="str">
        <f>CONCATENATE("participant"," ",J6)</f>
        <v>participant EA</v>
      </c>
      <c r="B29" s="65"/>
      <c r="C29" s="56" t="s">
        <v>32</v>
      </c>
      <c r="D29" s="72" t="s">
        <v>33</v>
      </c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</row>
    <row r="30" spans="1:20" ht="36" customHeight="1" x14ac:dyDescent="0.25">
      <c r="A30" s="61" t="s">
        <v>34</v>
      </c>
      <c r="B30" s="61"/>
      <c r="C30" s="33" t="s">
        <v>123</v>
      </c>
      <c r="D30" s="71" t="s">
        <v>56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S30" s="30"/>
    </row>
    <row r="31" spans="1:20" ht="29.25" customHeight="1" x14ac:dyDescent="0.25">
      <c r="A31" s="61" t="s">
        <v>35</v>
      </c>
      <c r="B31" s="61"/>
      <c r="C31" s="34">
        <v>5833</v>
      </c>
      <c r="D31" s="63" t="s">
        <v>57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S31" s="30"/>
    </row>
    <row r="32" spans="1:20" ht="31.5" customHeight="1" x14ac:dyDescent="0.25">
      <c r="A32" s="61" t="s">
        <v>36</v>
      </c>
      <c r="B32" s="61"/>
      <c r="C32" s="34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S32" s="30"/>
    </row>
    <row r="33" spans="1:19" s="35" customFormat="1" x14ac:dyDescent="0.25"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1:19" x14ac:dyDescent="0.25"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9" x14ac:dyDescent="0.25">
      <c r="A35" s="64" t="str">
        <f>CONCATENATE("participant"," ",C9)</f>
        <v xml:space="preserve">participant </v>
      </c>
      <c r="B35" s="65"/>
      <c r="C35" s="56" t="s">
        <v>32</v>
      </c>
      <c r="D35" s="66" t="s">
        <v>33</v>
      </c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9" ht="27.75" customHeight="1" x14ac:dyDescent="0.25">
      <c r="A36" s="61" t="s">
        <v>37</v>
      </c>
      <c r="B36" s="61"/>
      <c r="C36" s="34">
        <v>10000</v>
      </c>
      <c r="D36" s="62" t="s">
        <v>58</v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S36" s="30"/>
    </row>
    <row r="37" spans="1:19" ht="25.5" customHeight="1" x14ac:dyDescent="0.25">
      <c r="A37" s="61" t="s">
        <v>38</v>
      </c>
      <c r="B37" s="61"/>
      <c r="C37" s="34"/>
      <c r="D37" s="68" t="s">
        <v>117</v>
      </c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70"/>
      <c r="S37" s="30"/>
    </row>
    <row r="38" spans="1:19" ht="26.25" customHeight="1" x14ac:dyDescent="0.25">
      <c r="A38" s="61" t="s">
        <v>39</v>
      </c>
      <c r="B38" s="61"/>
      <c r="C38" s="34"/>
      <c r="D38" s="62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S38" s="30"/>
    </row>
  </sheetData>
  <protectedRanges>
    <protectedRange sqref="C30:P38 O6 P14:P21 D14:H21 J14:N21 R14:S21" name="Range1"/>
  </protectedRanges>
  <mergeCells count="39">
    <mergeCell ref="E6:I6"/>
    <mergeCell ref="L6:N6"/>
    <mergeCell ref="E3:I3"/>
    <mergeCell ref="E4:I4"/>
    <mergeCell ref="L4:N4"/>
    <mergeCell ref="E5:I5"/>
    <mergeCell ref="L5:N5"/>
    <mergeCell ref="A19:C19"/>
    <mergeCell ref="E7:I7"/>
    <mergeCell ref="L7:N7"/>
    <mergeCell ref="A10:R10"/>
    <mergeCell ref="D12:I12"/>
    <mergeCell ref="J12:R12"/>
    <mergeCell ref="A13:C13"/>
    <mergeCell ref="A14:C14"/>
    <mergeCell ref="A15:C15"/>
    <mergeCell ref="A16:C16"/>
    <mergeCell ref="A17:C17"/>
    <mergeCell ref="A18:C18"/>
    <mergeCell ref="A20:C20"/>
    <mergeCell ref="A21:C21"/>
    <mergeCell ref="A22:C22"/>
    <mergeCell ref="A26:P26"/>
    <mergeCell ref="A29:B29"/>
    <mergeCell ref="D29:P29"/>
    <mergeCell ref="A30:B30"/>
    <mergeCell ref="D30:P30"/>
    <mergeCell ref="A31:B31"/>
    <mergeCell ref="D31:P31"/>
    <mergeCell ref="A32:B32"/>
    <mergeCell ref="D32:P32"/>
    <mergeCell ref="A38:B38"/>
    <mergeCell ref="D38:P38"/>
    <mergeCell ref="A35:B35"/>
    <mergeCell ref="D35:P35"/>
    <mergeCell ref="A36:B36"/>
    <mergeCell ref="D36:P36"/>
    <mergeCell ref="A37:B37"/>
    <mergeCell ref="D37:P37"/>
  </mergeCells>
  <conditionalFormatting sqref="O4">
    <cfRule type="expression" dxfId="2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8"/>
  <sheetViews>
    <sheetView topLeftCell="A9" zoomScale="70" zoomScaleNormal="70" workbookViewId="0">
      <selection activeCell="D36" sqref="D36:P36"/>
    </sheetView>
  </sheetViews>
  <sheetFormatPr defaultColWidth="11.42578125" defaultRowHeight="15" x14ac:dyDescent="0.25"/>
  <cols>
    <col min="1" max="1" width="11.42578125" customWidth="1"/>
    <col min="2" max="2" width="24.85546875" customWidth="1"/>
    <col min="3" max="3" width="14.85546875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3" width="14.140625" customWidth="1"/>
    <col min="14" max="14" width="15.140625" customWidth="1"/>
    <col min="15" max="19" width="14.140625" customWidth="1"/>
  </cols>
  <sheetData>
    <row r="1" spans="1:19" ht="26.25" x14ac:dyDescent="0.25">
      <c r="A1" s="1" t="s">
        <v>0</v>
      </c>
    </row>
    <row r="3" spans="1:19" x14ac:dyDescent="0.25">
      <c r="E3" s="82"/>
      <c r="F3" s="82"/>
      <c r="G3" s="82"/>
      <c r="H3" s="82"/>
      <c r="I3" s="82"/>
    </row>
    <row r="4" spans="1:19" x14ac:dyDescent="0.25">
      <c r="D4" s="2"/>
      <c r="E4" s="83" t="s">
        <v>1</v>
      </c>
      <c r="F4" s="76"/>
      <c r="G4" s="76"/>
      <c r="H4" s="76"/>
      <c r="I4" s="76"/>
      <c r="J4" s="58" t="s">
        <v>113</v>
      </c>
      <c r="L4" s="76" t="s">
        <v>2</v>
      </c>
      <c r="M4" s="76"/>
      <c r="N4" s="76"/>
      <c r="O4" s="3">
        <v>0.25</v>
      </c>
    </row>
    <row r="5" spans="1:19" x14ac:dyDescent="0.25">
      <c r="D5" s="2"/>
      <c r="E5" s="83" t="s">
        <v>3</v>
      </c>
      <c r="F5" s="76"/>
      <c r="G5" s="76"/>
      <c r="H5" s="76"/>
      <c r="I5" s="76"/>
      <c r="J5" s="58" t="s">
        <v>121</v>
      </c>
      <c r="L5" s="76" t="s">
        <v>4</v>
      </c>
      <c r="M5" s="76"/>
      <c r="N5" s="76"/>
      <c r="O5" s="3">
        <v>1</v>
      </c>
    </row>
    <row r="6" spans="1:19" x14ac:dyDescent="0.25">
      <c r="D6" s="2"/>
      <c r="E6" s="83" t="s">
        <v>5</v>
      </c>
      <c r="F6" s="76"/>
      <c r="G6" s="76"/>
      <c r="H6" s="76"/>
      <c r="I6" s="76"/>
      <c r="J6" s="58" t="s">
        <v>70</v>
      </c>
      <c r="L6" s="76" t="s">
        <v>6</v>
      </c>
      <c r="M6" s="76"/>
      <c r="N6" s="76"/>
      <c r="O6" s="4">
        <v>0.7</v>
      </c>
      <c r="P6" s="5" t="s">
        <v>7</v>
      </c>
      <c r="Q6" s="5"/>
    </row>
    <row r="7" spans="1:19" x14ac:dyDescent="0.25">
      <c r="E7" s="76" t="s">
        <v>8</v>
      </c>
      <c r="F7" s="76"/>
      <c r="G7" s="76"/>
      <c r="H7" s="76"/>
      <c r="I7" s="76"/>
      <c r="J7" s="58" t="s">
        <v>120</v>
      </c>
      <c r="L7" s="76" t="s">
        <v>9</v>
      </c>
      <c r="M7" s="76"/>
      <c r="N7" s="76"/>
      <c r="O7" s="3">
        <v>1</v>
      </c>
    </row>
    <row r="8" spans="1:19" x14ac:dyDescent="0.25">
      <c r="J8" s="2"/>
      <c r="O8" s="6"/>
    </row>
    <row r="9" spans="1:19" ht="15.75" thickBot="1" x14ac:dyDescent="0.3"/>
    <row r="10" spans="1:19" ht="16.5" thickBot="1" x14ac:dyDescent="0.3">
      <c r="A10" s="77" t="s">
        <v>10</v>
      </c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"/>
    </row>
    <row r="12" spans="1:19" ht="15.75" x14ac:dyDescent="0.25">
      <c r="D12" s="79" t="s">
        <v>11</v>
      </c>
      <c r="E12" s="79"/>
      <c r="F12" s="79"/>
      <c r="G12" s="79"/>
      <c r="H12" s="79"/>
      <c r="I12" s="79"/>
      <c r="J12" s="80" t="s">
        <v>12</v>
      </c>
      <c r="K12" s="80"/>
      <c r="L12" s="80"/>
      <c r="M12" s="80"/>
      <c r="N12" s="80"/>
      <c r="O12" s="80"/>
      <c r="P12" s="80"/>
      <c r="Q12" s="80"/>
      <c r="R12" s="80"/>
      <c r="S12" s="8"/>
    </row>
    <row r="13" spans="1:19" s="13" customFormat="1" ht="90" customHeight="1" x14ac:dyDescent="0.2">
      <c r="A13" s="81" t="s">
        <v>50</v>
      </c>
      <c r="B13" s="81"/>
      <c r="C13" s="81"/>
      <c r="D13" s="47" t="s">
        <v>59</v>
      </c>
      <c r="E13" s="9" t="s">
        <v>60</v>
      </c>
      <c r="F13" s="9" t="s">
        <v>15</v>
      </c>
      <c r="G13" s="9" t="s">
        <v>16</v>
      </c>
      <c r="H13" s="9" t="s">
        <v>17</v>
      </c>
      <c r="I13" s="10" t="s">
        <v>18</v>
      </c>
      <c r="J13" s="55" t="s">
        <v>19</v>
      </c>
      <c r="K13" s="55" t="s">
        <v>20</v>
      </c>
      <c r="L13" s="55" t="s">
        <v>21</v>
      </c>
      <c r="M13" s="55" t="s">
        <v>22</v>
      </c>
      <c r="N13" s="55" t="s">
        <v>23</v>
      </c>
      <c r="O13" s="55" t="s">
        <v>24</v>
      </c>
      <c r="P13" s="55" t="s">
        <v>25</v>
      </c>
      <c r="Q13" s="55" t="s">
        <v>26</v>
      </c>
      <c r="R13" s="12" t="s">
        <v>27</v>
      </c>
      <c r="S13" s="55" t="s">
        <v>28</v>
      </c>
    </row>
    <row r="14" spans="1:19" x14ac:dyDescent="0.25">
      <c r="A14" s="72" t="s">
        <v>105</v>
      </c>
      <c r="B14" s="72"/>
      <c r="C14" s="72"/>
      <c r="D14" s="14">
        <v>4</v>
      </c>
      <c r="E14" s="14">
        <v>0</v>
      </c>
      <c r="F14" s="14">
        <v>0</v>
      </c>
      <c r="G14" s="14">
        <v>0</v>
      </c>
      <c r="H14" s="14">
        <v>0</v>
      </c>
      <c r="I14" s="15">
        <f>+SUM(D14:H14)</f>
        <v>4</v>
      </c>
      <c r="J14" s="16">
        <v>12800</v>
      </c>
      <c r="K14" s="16">
        <v>8280</v>
      </c>
      <c r="L14" s="16">
        <v>15000</v>
      </c>
      <c r="M14" s="16"/>
      <c r="N14" s="16"/>
      <c r="O14" s="17">
        <f t="shared" ref="O14:O21" si="0">+$O$4*(J14+K14-N14)</f>
        <v>5270</v>
      </c>
      <c r="P14" s="16"/>
      <c r="Q14" s="16">
        <f>+J14+K14+L14+M14+O14+P14</f>
        <v>41350</v>
      </c>
      <c r="R14" s="17"/>
      <c r="S14" s="17">
        <f>+Q14-R14</f>
        <v>41350</v>
      </c>
    </row>
    <row r="15" spans="1:19" x14ac:dyDescent="0.25">
      <c r="A15" s="72" t="s">
        <v>106</v>
      </c>
      <c r="B15" s="72"/>
      <c r="C15" s="72"/>
      <c r="D15" s="14">
        <v>0</v>
      </c>
      <c r="E15" s="14">
        <v>0</v>
      </c>
      <c r="F15" s="14">
        <v>1</v>
      </c>
      <c r="G15" s="14">
        <v>0</v>
      </c>
      <c r="H15" s="14">
        <v>0</v>
      </c>
      <c r="I15" s="15">
        <f t="shared" ref="I15:I21" si="1">+SUM(D15:H15)</f>
        <v>1</v>
      </c>
      <c r="J15" s="16">
        <v>3200</v>
      </c>
      <c r="K15" s="16"/>
      <c r="L15" s="16"/>
      <c r="M15" s="16"/>
      <c r="N15" s="16"/>
      <c r="O15" s="17">
        <f t="shared" si="0"/>
        <v>800</v>
      </c>
      <c r="P15" s="16"/>
      <c r="Q15" s="16">
        <f t="shared" ref="Q15:Q21" si="2">+J15+K15+L15+M15+O15+P15</f>
        <v>4000</v>
      </c>
      <c r="R15" s="17"/>
      <c r="S15" s="17">
        <f t="shared" ref="S15:S21" si="3">+Q15-R15</f>
        <v>4000</v>
      </c>
    </row>
    <row r="16" spans="1:19" x14ac:dyDescent="0.25">
      <c r="A16" s="72" t="s">
        <v>107</v>
      </c>
      <c r="B16" s="72"/>
      <c r="C16" s="72"/>
      <c r="D16" s="14">
        <v>0</v>
      </c>
      <c r="E16" s="14">
        <v>1</v>
      </c>
      <c r="F16" s="14">
        <v>2</v>
      </c>
      <c r="G16" s="14">
        <v>1</v>
      </c>
      <c r="H16" s="14">
        <v>0</v>
      </c>
      <c r="I16" s="15">
        <f t="shared" si="1"/>
        <v>4</v>
      </c>
      <c r="J16" s="16">
        <v>12800</v>
      </c>
      <c r="K16" s="16">
        <v>1998</v>
      </c>
      <c r="L16" s="16"/>
      <c r="M16" s="16"/>
      <c r="N16" s="16"/>
      <c r="O16" s="17">
        <f t="shared" si="0"/>
        <v>3699.5</v>
      </c>
      <c r="P16" s="16"/>
      <c r="Q16" s="16">
        <f t="shared" si="2"/>
        <v>18497.5</v>
      </c>
      <c r="R16" s="17"/>
      <c r="S16" s="17">
        <f t="shared" si="3"/>
        <v>18497.5</v>
      </c>
    </row>
    <row r="17" spans="1:20" x14ac:dyDescent="0.25">
      <c r="A17" s="72" t="s">
        <v>108</v>
      </c>
      <c r="B17" s="72"/>
      <c r="C17" s="72"/>
      <c r="D17" s="14">
        <v>2</v>
      </c>
      <c r="E17" s="14">
        <v>1</v>
      </c>
      <c r="F17" s="14">
        <v>2</v>
      </c>
      <c r="G17" s="14">
        <v>2</v>
      </c>
      <c r="H17" s="14">
        <v>0</v>
      </c>
      <c r="I17" s="15">
        <f t="shared" si="1"/>
        <v>7</v>
      </c>
      <c r="J17" s="16">
        <v>22400</v>
      </c>
      <c r="K17" s="16">
        <v>7585</v>
      </c>
      <c r="L17" s="16"/>
      <c r="M17" s="16"/>
      <c r="N17" s="16"/>
      <c r="O17" s="17">
        <f t="shared" si="0"/>
        <v>7496.25</v>
      </c>
      <c r="P17" s="16"/>
      <c r="Q17" s="16">
        <f t="shared" si="2"/>
        <v>37481.25</v>
      </c>
      <c r="R17" s="17"/>
      <c r="S17" s="17">
        <f t="shared" si="3"/>
        <v>37481.25</v>
      </c>
    </row>
    <row r="18" spans="1:20" x14ac:dyDescent="0.25">
      <c r="A18" s="72" t="s">
        <v>109</v>
      </c>
      <c r="B18" s="72"/>
      <c r="C18" s="72"/>
      <c r="D18" s="14">
        <v>2</v>
      </c>
      <c r="E18" s="14">
        <v>0</v>
      </c>
      <c r="F18" s="14">
        <v>3</v>
      </c>
      <c r="G18" s="14">
        <v>2</v>
      </c>
      <c r="H18" s="14">
        <v>1</v>
      </c>
      <c r="I18" s="15">
        <f t="shared" si="1"/>
        <v>8</v>
      </c>
      <c r="J18" s="16">
        <v>25600</v>
      </c>
      <c r="K18" s="16">
        <v>18750</v>
      </c>
      <c r="L18" s="16"/>
      <c r="M18" s="16"/>
      <c r="N18" s="16"/>
      <c r="O18" s="17">
        <f t="shared" si="0"/>
        <v>11087.5</v>
      </c>
      <c r="P18" s="16"/>
      <c r="Q18" s="16">
        <f t="shared" si="2"/>
        <v>55437.5</v>
      </c>
      <c r="R18" s="17"/>
      <c r="S18" s="17">
        <f t="shared" si="3"/>
        <v>55437.5</v>
      </c>
    </row>
    <row r="19" spans="1:20" x14ac:dyDescent="0.25">
      <c r="A19" s="72" t="s">
        <v>110</v>
      </c>
      <c r="B19" s="72"/>
      <c r="C19" s="72"/>
      <c r="D19" s="14">
        <v>2</v>
      </c>
      <c r="E19" s="14">
        <v>0</v>
      </c>
      <c r="F19" s="14">
        <v>1</v>
      </c>
      <c r="G19" s="14">
        <v>0</v>
      </c>
      <c r="H19" s="14">
        <v>0</v>
      </c>
      <c r="I19" s="15">
        <f t="shared" si="1"/>
        <v>3</v>
      </c>
      <c r="J19" s="16">
        <v>9600</v>
      </c>
      <c r="K19" s="16"/>
      <c r="L19" s="16"/>
      <c r="M19" s="16"/>
      <c r="N19" s="16"/>
      <c r="O19" s="17">
        <f t="shared" si="0"/>
        <v>2400</v>
      </c>
      <c r="P19" s="16"/>
      <c r="Q19" s="16">
        <f t="shared" si="2"/>
        <v>12000</v>
      </c>
      <c r="R19" s="17"/>
      <c r="S19" s="17">
        <f t="shared" si="3"/>
        <v>12000</v>
      </c>
    </row>
    <row r="20" spans="1:20" x14ac:dyDescent="0.25">
      <c r="A20" s="72" t="s">
        <v>111</v>
      </c>
      <c r="B20" s="72"/>
      <c r="C20" s="72"/>
      <c r="D20" s="14">
        <v>0</v>
      </c>
      <c r="E20" s="14">
        <v>0</v>
      </c>
      <c r="F20" s="14">
        <v>2</v>
      </c>
      <c r="G20" s="14">
        <v>0</v>
      </c>
      <c r="H20" s="14">
        <v>0</v>
      </c>
      <c r="I20" s="15">
        <f t="shared" si="1"/>
        <v>2</v>
      </c>
      <c r="J20" s="16">
        <v>6400</v>
      </c>
      <c r="K20" s="16"/>
      <c r="L20" s="16"/>
      <c r="M20" s="16"/>
      <c r="N20" s="16"/>
      <c r="O20" s="17">
        <f t="shared" si="0"/>
        <v>1600</v>
      </c>
      <c r="P20" s="16"/>
      <c r="Q20" s="16">
        <f t="shared" si="2"/>
        <v>8000</v>
      </c>
      <c r="R20" s="17"/>
      <c r="S20" s="17">
        <f t="shared" si="3"/>
        <v>8000</v>
      </c>
    </row>
    <row r="21" spans="1:20" x14ac:dyDescent="0.25">
      <c r="A21" s="72" t="s">
        <v>112</v>
      </c>
      <c r="B21" s="72"/>
      <c r="C21" s="72"/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5">
        <f t="shared" si="1"/>
        <v>0</v>
      </c>
      <c r="J21" s="16">
        <v>0</v>
      </c>
      <c r="K21" s="16"/>
      <c r="L21" s="16"/>
      <c r="M21" s="16"/>
      <c r="N21" s="16"/>
      <c r="O21" s="17">
        <f t="shared" si="0"/>
        <v>0</v>
      </c>
      <c r="P21" s="16"/>
      <c r="Q21" s="16">
        <f t="shared" si="2"/>
        <v>0</v>
      </c>
      <c r="R21" s="17"/>
      <c r="S21" s="17">
        <f t="shared" si="3"/>
        <v>0</v>
      </c>
    </row>
    <row r="22" spans="1:20" x14ac:dyDescent="0.25">
      <c r="A22" s="73" t="s">
        <v>18</v>
      </c>
      <c r="B22" s="73"/>
      <c r="C22" s="73"/>
      <c r="D22" s="14">
        <f t="shared" ref="D22:S22" si="4">SUM(D14:D21)</f>
        <v>10</v>
      </c>
      <c r="E22" s="14">
        <f t="shared" si="4"/>
        <v>2</v>
      </c>
      <c r="F22" s="14">
        <f t="shared" si="4"/>
        <v>11</v>
      </c>
      <c r="G22" s="14">
        <f t="shared" si="4"/>
        <v>5</v>
      </c>
      <c r="H22" s="14">
        <f t="shared" si="4"/>
        <v>1</v>
      </c>
      <c r="I22" s="18">
        <f t="shared" si="4"/>
        <v>29</v>
      </c>
      <c r="J22" s="19">
        <f t="shared" si="4"/>
        <v>92800</v>
      </c>
      <c r="K22" s="19">
        <f t="shared" si="4"/>
        <v>36613</v>
      </c>
      <c r="L22" s="19">
        <f t="shared" si="4"/>
        <v>15000</v>
      </c>
      <c r="M22" s="19">
        <f t="shared" si="4"/>
        <v>0</v>
      </c>
      <c r="N22" s="19">
        <f t="shared" si="4"/>
        <v>0</v>
      </c>
      <c r="O22" s="19">
        <f t="shared" si="4"/>
        <v>32353.25</v>
      </c>
      <c r="P22" s="19">
        <f t="shared" si="4"/>
        <v>0</v>
      </c>
      <c r="Q22" s="19">
        <f t="shared" si="4"/>
        <v>176766.25</v>
      </c>
      <c r="R22" s="20">
        <f t="shared" si="4"/>
        <v>0</v>
      </c>
      <c r="S22" s="21">
        <f t="shared" si="4"/>
        <v>176766.25</v>
      </c>
      <c r="T22" s="22"/>
    </row>
    <row r="23" spans="1:20" x14ac:dyDescent="0.25">
      <c r="A23" s="23"/>
      <c r="B23" s="23"/>
      <c r="C23" s="23"/>
      <c r="D23" s="24"/>
      <c r="E23" s="24"/>
      <c r="F23" s="24"/>
      <c r="G23" s="24"/>
      <c r="H23" s="24"/>
      <c r="I23" s="24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</row>
    <row r="24" spans="1:20" x14ac:dyDescent="0.25">
      <c r="A24" s="23"/>
      <c r="B24" s="23"/>
      <c r="C24" s="23"/>
      <c r="D24" s="25" t="s">
        <v>29</v>
      </c>
      <c r="E24" s="26"/>
      <c r="F24" s="27"/>
      <c r="G24" s="27"/>
      <c r="H24" s="27"/>
      <c r="I24" s="28"/>
      <c r="J24" s="19">
        <f>IF(I22=0,0,(J22/I22))</f>
        <v>3200</v>
      </c>
      <c r="K24" s="22"/>
      <c r="L24" s="22"/>
      <c r="M24" s="22"/>
      <c r="N24" s="22"/>
      <c r="O24" s="22"/>
      <c r="P24" s="22"/>
      <c r="Q24" s="22"/>
      <c r="R24" s="22"/>
      <c r="S24" s="22"/>
      <c r="T24" s="22"/>
    </row>
    <row r="25" spans="1:20" x14ac:dyDescent="0.25">
      <c r="A25" s="29"/>
      <c r="S25" s="30"/>
    </row>
    <row r="26" spans="1:20" x14ac:dyDescent="0.25">
      <c r="A26" s="74" t="s">
        <v>30</v>
      </c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</row>
    <row r="27" spans="1:20" x14ac:dyDescent="0.2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1:20" ht="41.25" customHeight="1" x14ac:dyDescent="0.25">
      <c r="A28" s="57" t="s">
        <v>31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</row>
    <row r="29" spans="1:20" ht="41.25" customHeight="1" x14ac:dyDescent="0.25">
      <c r="A29" s="64" t="str">
        <f>CONCATENATE("participant"," ",J6)</f>
        <v>participant TUM</v>
      </c>
      <c r="B29" s="65"/>
      <c r="C29" s="56" t="s">
        <v>32</v>
      </c>
      <c r="D29" s="72" t="s">
        <v>33</v>
      </c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</row>
    <row r="30" spans="1:20" ht="36" customHeight="1" x14ac:dyDescent="0.25">
      <c r="A30" s="61" t="s">
        <v>34</v>
      </c>
      <c r="B30" s="61"/>
      <c r="C30" s="33" t="s">
        <v>118</v>
      </c>
      <c r="D30" s="71" t="s">
        <v>56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S30" s="30"/>
    </row>
    <row r="31" spans="1:20" ht="29.25" customHeight="1" x14ac:dyDescent="0.25">
      <c r="A31" s="61" t="s">
        <v>35</v>
      </c>
      <c r="B31" s="61"/>
      <c r="C31" s="34">
        <v>18333</v>
      </c>
      <c r="D31" s="63" t="s">
        <v>57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S31" s="30"/>
    </row>
    <row r="32" spans="1:20" ht="31.5" customHeight="1" x14ac:dyDescent="0.25">
      <c r="A32" s="61" t="s">
        <v>36</v>
      </c>
      <c r="B32" s="61"/>
      <c r="C32" s="34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S32" s="30"/>
    </row>
    <row r="33" spans="1:19" s="35" customFormat="1" x14ac:dyDescent="0.25"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1:19" x14ac:dyDescent="0.25"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9" x14ac:dyDescent="0.25">
      <c r="A35" s="64" t="str">
        <f>CONCATENATE("participant"," ",C9)</f>
        <v xml:space="preserve">participant </v>
      </c>
      <c r="B35" s="65"/>
      <c r="C35" s="56" t="s">
        <v>32</v>
      </c>
      <c r="D35" s="66" t="s">
        <v>33</v>
      </c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9" ht="27.75" customHeight="1" x14ac:dyDescent="0.25">
      <c r="A36" s="61" t="s">
        <v>37</v>
      </c>
      <c r="B36" s="61"/>
      <c r="C36" s="34">
        <v>15000</v>
      </c>
      <c r="D36" s="62" t="s">
        <v>58</v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S36" s="30"/>
    </row>
    <row r="37" spans="1:19" ht="25.5" customHeight="1" x14ac:dyDescent="0.25">
      <c r="A37" s="61" t="s">
        <v>38</v>
      </c>
      <c r="B37" s="61"/>
      <c r="C37" s="34"/>
      <c r="D37" s="68" t="s">
        <v>119</v>
      </c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70"/>
      <c r="S37" s="30"/>
    </row>
    <row r="38" spans="1:19" ht="26.25" customHeight="1" x14ac:dyDescent="0.25">
      <c r="A38" s="61" t="s">
        <v>39</v>
      </c>
      <c r="B38" s="61"/>
      <c r="C38" s="34"/>
      <c r="D38" s="62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S38" s="30"/>
    </row>
  </sheetData>
  <protectedRanges>
    <protectedRange sqref="C30:P38 O6 P14:P21 D14:H21 J14:N21 R14:S21" name="Range1"/>
  </protectedRanges>
  <mergeCells count="39"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  <mergeCell ref="A20:C20"/>
    <mergeCell ref="A21:C21"/>
    <mergeCell ref="A22:C22"/>
    <mergeCell ref="A26:P26"/>
    <mergeCell ref="A14:C14"/>
    <mergeCell ref="A15:C15"/>
    <mergeCell ref="A16:C16"/>
    <mergeCell ref="A17:C17"/>
    <mergeCell ref="A18:C18"/>
    <mergeCell ref="A19:C19"/>
    <mergeCell ref="A29:B29"/>
    <mergeCell ref="D29:P29"/>
    <mergeCell ref="A30:B30"/>
    <mergeCell ref="D30:P30"/>
    <mergeCell ref="A31:B31"/>
    <mergeCell ref="D31:P31"/>
    <mergeCell ref="A37:B37"/>
    <mergeCell ref="D37:P37"/>
    <mergeCell ref="A38:B38"/>
    <mergeCell ref="D38:P38"/>
    <mergeCell ref="A32:B32"/>
    <mergeCell ref="D32:P32"/>
    <mergeCell ref="A35:B35"/>
    <mergeCell ref="D35:P35"/>
    <mergeCell ref="A36:B36"/>
    <mergeCell ref="D36:P36"/>
  </mergeCells>
  <conditionalFormatting sqref="O4">
    <cfRule type="expression" dxfId="1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8"/>
  <sheetViews>
    <sheetView topLeftCell="C1" zoomScale="92" zoomScaleNormal="92" workbookViewId="0">
      <selection activeCell="Q27" sqref="Q27"/>
    </sheetView>
  </sheetViews>
  <sheetFormatPr defaultColWidth="11.42578125" defaultRowHeight="15" x14ac:dyDescent="0.25"/>
  <cols>
    <col min="1" max="1" width="11.42578125" customWidth="1"/>
    <col min="2" max="2" width="24.85546875" customWidth="1"/>
    <col min="3" max="3" width="14.85546875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3" width="14.140625" customWidth="1"/>
    <col min="14" max="14" width="15.140625" customWidth="1"/>
    <col min="15" max="19" width="14.140625" customWidth="1"/>
  </cols>
  <sheetData>
    <row r="1" spans="1:19" ht="26.25" x14ac:dyDescent="0.25">
      <c r="A1" s="1" t="s">
        <v>0</v>
      </c>
    </row>
    <row r="3" spans="1:19" x14ac:dyDescent="0.25">
      <c r="E3" s="82"/>
      <c r="F3" s="82"/>
      <c r="G3" s="82"/>
      <c r="H3" s="82"/>
      <c r="I3" s="82"/>
    </row>
    <row r="4" spans="1:19" x14ac:dyDescent="0.25">
      <c r="D4" s="2"/>
      <c r="E4" s="83" t="s">
        <v>1</v>
      </c>
      <c r="F4" s="76"/>
      <c r="G4" s="76"/>
      <c r="H4" s="76"/>
      <c r="I4" s="76"/>
      <c r="J4" s="58" t="s">
        <v>113</v>
      </c>
      <c r="L4" s="76" t="s">
        <v>2</v>
      </c>
      <c r="M4" s="76"/>
      <c r="N4" s="76"/>
      <c r="O4" s="3">
        <v>0.25</v>
      </c>
    </row>
    <row r="5" spans="1:19" x14ac:dyDescent="0.25">
      <c r="D5" s="2"/>
      <c r="E5" s="83" t="s">
        <v>3</v>
      </c>
      <c r="F5" s="76"/>
      <c r="G5" s="76"/>
      <c r="H5" s="76"/>
      <c r="I5" s="76"/>
      <c r="J5" s="58" t="s">
        <v>114</v>
      </c>
      <c r="L5" s="76" t="s">
        <v>4</v>
      </c>
      <c r="M5" s="76"/>
      <c r="N5" s="76"/>
      <c r="O5" s="3">
        <v>1</v>
      </c>
    </row>
    <row r="6" spans="1:19" x14ac:dyDescent="0.25">
      <c r="D6" s="2"/>
      <c r="E6" s="83" t="s">
        <v>5</v>
      </c>
      <c r="F6" s="76"/>
      <c r="G6" s="76"/>
      <c r="H6" s="76"/>
      <c r="I6" s="76"/>
      <c r="J6" s="58" t="s">
        <v>62</v>
      </c>
      <c r="L6" s="76" t="s">
        <v>6</v>
      </c>
      <c r="M6" s="76"/>
      <c r="N6" s="76"/>
      <c r="O6" s="4">
        <v>0.7</v>
      </c>
      <c r="P6" s="5" t="s">
        <v>7</v>
      </c>
      <c r="Q6" s="5"/>
    </row>
    <row r="7" spans="1:19" x14ac:dyDescent="0.25">
      <c r="E7" s="76" t="s">
        <v>8</v>
      </c>
      <c r="F7" s="76"/>
      <c r="G7" s="76"/>
      <c r="H7" s="76"/>
      <c r="I7" s="76"/>
      <c r="J7" s="58" t="s">
        <v>115</v>
      </c>
      <c r="L7" s="76" t="s">
        <v>9</v>
      </c>
      <c r="M7" s="76"/>
      <c r="N7" s="76"/>
      <c r="O7" s="3">
        <v>1</v>
      </c>
    </row>
    <row r="8" spans="1:19" x14ac:dyDescent="0.25">
      <c r="J8" s="2"/>
      <c r="O8" s="6"/>
    </row>
    <row r="9" spans="1:19" ht="15.75" thickBot="1" x14ac:dyDescent="0.3"/>
    <row r="10" spans="1:19" ht="16.5" thickBot="1" x14ac:dyDescent="0.3">
      <c r="A10" s="77" t="s">
        <v>10</v>
      </c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"/>
    </row>
    <row r="12" spans="1:19" ht="15.75" x14ac:dyDescent="0.25">
      <c r="D12" s="79" t="s">
        <v>11</v>
      </c>
      <c r="E12" s="79"/>
      <c r="F12" s="79"/>
      <c r="G12" s="79"/>
      <c r="H12" s="79"/>
      <c r="I12" s="79"/>
      <c r="J12" s="80" t="s">
        <v>12</v>
      </c>
      <c r="K12" s="80"/>
      <c r="L12" s="80"/>
      <c r="M12" s="80"/>
      <c r="N12" s="80"/>
      <c r="O12" s="80"/>
      <c r="P12" s="80"/>
      <c r="Q12" s="80"/>
      <c r="R12" s="80"/>
      <c r="S12" s="8"/>
    </row>
    <row r="13" spans="1:19" s="13" customFormat="1" ht="90" customHeight="1" x14ac:dyDescent="0.2">
      <c r="A13" s="81" t="s">
        <v>50</v>
      </c>
      <c r="B13" s="81"/>
      <c r="C13" s="81"/>
      <c r="D13" s="47" t="s">
        <v>59</v>
      </c>
      <c r="E13" s="9" t="s">
        <v>60</v>
      </c>
      <c r="F13" s="9" t="s">
        <v>15</v>
      </c>
      <c r="G13" s="9" t="s">
        <v>16</v>
      </c>
      <c r="H13" s="9" t="s">
        <v>17</v>
      </c>
      <c r="I13" s="10" t="s">
        <v>18</v>
      </c>
      <c r="J13" s="11" t="s">
        <v>19</v>
      </c>
      <c r="K13" s="11" t="s">
        <v>20</v>
      </c>
      <c r="L13" s="11" t="s">
        <v>21</v>
      </c>
      <c r="M13" s="11" t="s">
        <v>22</v>
      </c>
      <c r="N13" s="11" t="s">
        <v>23</v>
      </c>
      <c r="O13" s="11" t="s">
        <v>24</v>
      </c>
      <c r="P13" s="11" t="s">
        <v>25</v>
      </c>
      <c r="Q13" s="11" t="s">
        <v>26</v>
      </c>
      <c r="R13" s="12" t="s">
        <v>27</v>
      </c>
      <c r="S13" s="11" t="s">
        <v>28</v>
      </c>
    </row>
    <row r="14" spans="1:19" x14ac:dyDescent="0.25">
      <c r="A14" s="72" t="s">
        <v>105</v>
      </c>
      <c r="B14" s="72"/>
      <c r="C14" s="72"/>
      <c r="D14" s="14">
        <v>24</v>
      </c>
      <c r="E14" s="14">
        <v>0</v>
      </c>
      <c r="F14" s="14">
        <v>0</v>
      </c>
      <c r="G14" s="14">
        <v>0</v>
      </c>
      <c r="H14" s="14">
        <v>0</v>
      </c>
      <c r="I14" s="15">
        <f>+SUM(D14:H14)</f>
        <v>24</v>
      </c>
      <c r="J14" s="16">
        <v>40800</v>
      </c>
      <c r="K14" s="16">
        <v>19723</v>
      </c>
      <c r="L14" s="16">
        <v>10000</v>
      </c>
      <c r="M14" s="16"/>
      <c r="N14" s="16"/>
      <c r="O14" s="17">
        <f t="shared" ref="O14:O21" si="0">+$O$4*(J14+K14-N14)</f>
        <v>15130.75</v>
      </c>
      <c r="P14" s="16"/>
      <c r="Q14" s="16">
        <f>+J14+K14+L14+M14+O14+P14</f>
        <v>85653.75</v>
      </c>
      <c r="R14" s="17"/>
      <c r="S14" s="17">
        <f>+Q14-R14</f>
        <v>85653.75</v>
      </c>
    </row>
    <row r="15" spans="1:19" x14ac:dyDescent="0.25">
      <c r="A15" s="72" t="s">
        <v>106</v>
      </c>
      <c r="B15" s="72"/>
      <c r="C15" s="72"/>
      <c r="D15" s="14">
        <v>1</v>
      </c>
      <c r="E15" s="14">
        <v>2</v>
      </c>
      <c r="F15" s="14">
        <v>0</v>
      </c>
      <c r="G15" s="14">
        <v>0</v>
      </c>
      <c r="H15" s="14">
        <v>0</v>
      </c>
      <c r="I15" s="15">
        <f t="shared" ref="I15:I21" si="1">+SUM(D15:H15)</f>
        <v>3</v>
      </c>
      <c r="J15" s="16">
        <v>5100</v>
      </c>
      <c r="K15" s="16">
        <v>835</v>
      </c>
      <c r="L15" s="16"/>
      <c r="M15" s="16"/>
      <c r="N15" s="16"/>
      <c r="O15" s="17">
        <f t="shared" si="0"/>
        <v>1483.75</v>
      </c>
      <c r="P15" s="16"/>
      <c r="Q15" s="16">
        <f t="shared" ref="Q15:Q21" si="2">+J15+K15+L15+M15+O15+P15</f>
        <v>7418.75</v>
      </c>
      <c r="R15" s="17"/>
      <c r="S15" s="17">
        <f t="shared" ref="S15:S21" si="3">+Q15-R15</f>
        <v>7418.75</v>
      </c>
    </row>
    <row r="16" spans="1:19" x14ac:dyDescent="0.25">
      <c r="A16" s="72" t="s">
        <v>107</v>
      </c>
      <c r="B16" s="72"/>
      <c r="C16" s="72"/>
      <c r="D16" s="14">
        <v>0</v>
      </c>
      <c r="E16" s="14">
        <v>1</v>
      </c>
      <c r="F16" s="14">
        <v>3</v>
      </c>
      <c r="G16" s="14">
        <v>2</v>
      </c>
      <c r="H16" s="14">
        <v>0</v>
      </c>
      <c r="I16" s="15">
        <f t="shared" si="1"/>
        <v>6</v>
      </c>
      <c r="J16" s="16">
        <v>10200</v>
      </c>
      <c r="K16" s="16">
        <v>1998</v>
      </c>
      <c r="L16" s="16"/>
      <c r="M16" s="16"/>
      <c r="N16" s="16"/>
      <c r="O16" s="17">
        <f t="shared" si="0"/>
        <v>3049.5</v>
      </c>
      <c r="P16" s="16"/>
      <c r="Q16" s="16">
        <f t="shared" si="2"/>
        <v>15247.5</v>
      </c>
      <c r="R16" s="17"/>
      <c r="S16" s="17">
        <f t="shared" si="3"/>
        <v>15247.5</v>
      </c>
    </row>
    <row r="17" spans="1:20" x14ac:dyDescent="0.25">
      <c r="A17" s="72" t="s">
        <v>108</v>
      </c>
      <c r="B17" s="72"/>
      <c r="C17" s="72"/>
      <c r="D17" s="14">
        <v>5</v>
      </c>
      <c r="E17" s="14">
        <v>2</v>
      </c>
      <c r="F17" s="14">
        <v>5</v>
      </c>
      <c r="G17" s="14">
        <v>3</v>
      </c>
      <c r="H17" s="14">
        <v>1</v>
      </c>
      <c r="I17" s="15">
        <f t="shared" si="1"/>
        <v>16</v>
      </c>
      <c r="J17" s="16">
        <v>27200</v>
      </c>
      <c r="K17" s="16">
        <v>20000</v>
      </c>
      <c r="L17" s="16"/>
      <c r="M17" s="16"/>
      <c r="N17" s="16"/>
      <c r="O17" s="17">
        <f t="shared" si="0"/>
        <v>11800</v>
      </c>
      <c r="P17" s="16"/>
      <c r="Q17" s="16">
        <f t="shared" si="2"/>
        <v>59000</v>
      </c>
      <c r="R17" s="17"/>
      <c r="S17" s="17">
        <f t="shared" si="3"/>
        <v>59000</v>
      </c>
    </row>
    <row r="18" spans="1:20" x14ac:dyDescent="0.25">
      <c r="A18" s="72" t="s">
        <v>109</v>
      </c>
      <c r="B18" s="72"/>
      <c r="C18" s="72"/>
      <c r="D18" s="14">
        <v>2</v>
      </c>
      <c r="E18" s="14">
        <v>0</v>
      </c>
      <c r="F18" s="14">
        <v>1</v>
      </c>
      <c r="G18" s="14">
        <v>0</v>
      </c>
      <c r="H18" s="14">
        <v>0</v>
      </c>
      <c r="I18" s="15">
        <f t="shared" si="1"/>
        <v>3</v>
      </c>
      <c r="J18" s="16">
        <v>5100</v>
      </c>
      <c r="K18" s="16"/>
      <c r="L18" s="16"/>
      <c r="M18" s="16"/>
      <c r="N18" s="16"/>
      <c r="O18" s="17">
        <f t="shared" si="0"/>
        <v>1275</v>
      </c>
      <c r="P18" s="16"/>
      <c r="Q18" s="16">
        <f t="shared" si="2"/>
        <v>6375</v>
      </c>
      <c r="R18" s="17"/>
      <c r="S18" s="17">
        <f t="shared" si="3"/>
        <v>6375</v>
      </c>
    </row>
    <row r="19" spans="1:20" x14ac:dyDescent="0.25">
      <c r="A19" s="72" t="s">
        <v>110</v>
      </c>
      <c r="B19" s="72"/>
      <c r="C19" s="72"/>
      <c r="D19" s="14">
        <v>2</v>
      </c>
      <c r="E19" s="14">
        <v>0</v>
      </c>
      <c r="F19" s="14">
        <v>0</v>
      </c>
      <c r="G19" s="14">
        <v>0</v>
      </c>
      <c r="H19" s="14">
        <v>0</v>
      </c>
      <c r="I19" s="15">
        <f t="shared" si="1"/>
        <v>2</v>
      </c>
      <c r="J19" s="16">
        <v>3400</v>
      </c>
      <c r="K19" s="16"/>
      <c r="L19" s="16"/>
      <c r="M19" s="16"/>
      <c r="N19" s="16"/>
      <c r="O19" s="17">
        <f t="shared" si="0"/>
        <v>850</v>
      </c>
      <c r="P19" s="16"/>
      <c r="Q19" s="16">
        <f t="shared" si="2"/>
        <v>4250</v>
      </c>
      <c r="R19" s="17"/>
      <c r="S19" s="17">
        <f t="shared" si="3"/>
        <v>4250</v>
      </c>
    </row>
    <row r="20" spans="1:20" x14ac:dyDescent="0.25">
      <c r="A20" s="72" t="s">
        <v>111</v>
      </c>
      <c r="B20" s="72"/>
      <c r="C20" s="72"/>
      <c r="D20" s="14">
        <v>1</v>
      </c>
      <c r="E20" s="14">
        <v>1</v>
      </c>
      <c r="F20" s="14">
        <v>1</v>
      </c>
      <c r="G20" s="14">
        <v>0</v>
      </c>
      <c r="H20" s="14">
        <v>0</v>
      </c>
      <c r="I20" s="15">
        <f t="shared" si="1"/>
        <v>3</v>
      </c>
      <c r="J20" s="16">
        <v>5100</v>
      </c>
      <c r="K20" s="16">
        <v>30000</v>
      </c>
      <c r="L20" s="16"/>
      <c r="M20" s="16"/>
      <c r="N20" s="16"/>
      <c r="O20" s="17">
        <f t="shared" si="0"/>
        <v>8775</v>
      </c>
      <c r="P20" s="16"/>
      <c r="Q20" s="16">
        <f t="shared" si="2"/>
        <v>43875</v>
      </c>
      <c r="R20" s="17"/>
      <c r="S20" s="17">
        <f t="shared" si="3"/>
        <v>43875</v>
      </c>
    </row>
    <row r="21" spans="1:20" x14ac:dyDescent="0.25">
      <c r="A21" s="72" t="s">
        <v>112</v>
      </c>
      <c r="B21" s="72"/>
      <c r="C21" s="72"/>
      <c r="D21" s="14">
        <v>1</v>
      </c>
      <c r="E21" s="14">
        <v>0</v>
      </c>
      <c r="F21" s="14">
        <v>0</v>
      </c>
      <c r="G21" s="14">
        <v>0</v>
      </c>
      <c r="H21" s="14">
        <v>0</v>
      </c>
      <c r="I21" s="15">
        <f t="shared" si="1"/>
        <v>1</v>
      </c>
      <c r="J21" s="16">
        <v>1700</v>
      </c>
      <c r="K21" s="16"/>
      <c r="L21" s="16"/>
      <c r="M21" s="16"/>
      <c r="N21" s="16"/>
      <c r="O21" s="17">
        <f t="shared" si="0"/>
        <v>425</v>
      </c>
      <c r="P21" s="16"/>
      <c r="Q21" s="16">
        <f t="shared" si="2"/>
        <v>2125</v>
      </c>
      <c r="R21" s="17"/>
      <c r="S21" s="17">
        <f t="shared" si="3"/>
        <v>2125</v>
      </c>
    </row>
    <row r="22" spans="1:20" x14ac:dyDescent="0.25">
      <c r="A22" s="73" t="s">
        <v>18</v>
      </c>
      <c r="B22" s="73"/>
      <c r="C22" s="73"/>
      <c r="D22" s="14">
        <f t="shared" ref="D22:S22" si="4">SUM(D14:D21)</f>
        <v>36</v>
      </c>
      <c r="E22" s="14">
        <f t="shared" si="4"/>
        <v>6</v>
      </c>
      <c r="F22" s="14">
        <f t="shared" si="4"/>
        <v>10</v>
      </c>
      <c r="G22" s="14">
        <f t="shared" si="4"/>
        <v>5</v>
      </c>
      <c r="H22" s="14">
        <f t="shared" si="4"/>
        <v>1</v>
      </c>
      <c r="I22" s="18">
        <f t="shared" si="4"/>
        <v>58</v>
      </c>
      <c r="J22" s="19">
        <f t="shared" si="4"/>
        <v>98600</v>
      </c>
      <c r="K22" s="19">
        <f t="shared" si="4"/>
        <v>72556</v>
      </c>
      <c r="L22" s="19">
        <f t="shared" si="4"/>
        <v>10000</v>
      </c>
      <c r="M22" s="19">
        <f t="shared" si="4"/>
        <v>0</v>
      </c>
      <c r="N22" s="19">
        <f t="shared" si="4"/>
        <v>0</v>
      </c>
      <c r="O22" s="19">
        <f t="shared" si="4"/>
        <v>42789</v>
      </c>
      <c r="P22" s="19">
        <f t="shared" si="4"/>
        <v>0</v>
      </c>
      <c r="Q22" s="19">
        <f t="shared" si="4"/>
        <v>223945</v>
      </c>
      <c r="R22" s="20">
        <f t="shared" si="4"/>
        <v>0</v>
      </c>
      <c r="S22" s="21">
        <f t="shared" si="4"/>
        <v>223945</v>
      </c>
      <c r="T22" s="22"/>
    </row>
    <row r="23" spans="1:20" x14ac:dyDescent="0.25">
      <c r="A23" s="23"/>
      <c r="B23" s="23"/>
      <c r="C23" s="23"/>
      <c r="D23" s="24"/>
      <c r="E23" s="24"/>
      <c r="F23" s="24"/>
      <c r="G23" s="24"/>
      <c r="H23" s="24"/>
      <c r="I23" s="24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</row>
    <row r="24" spans="1:20" x14ac:dyDescent="0.25">
      <c r="A24" s="23"/>
      <c r="B24" s="23"/>
      <c r="C24" s="23"/>
      <c r="D24" s="25" t="s">
        <v>29</v>
      </c>
      <c r="E24" s="26"/>
      <c r="F24" s="27"/>
      <c r="G24" s="27"/>
      <c r="H24" s="27"/>
      <c r="I24" s="28"/>
      <c r="J24" s="19">
        <f>IF(I22=0,0,(J22/I22))</f>
        <v>1700</v>
      </c>
      <c r="K24" s="22"/>
      <c r="L24" s="22"/>
      <c r="M24" s="22"/>
      <c r="N24" s="22"/>
      <c r="O24" s="22"/>
      <c r="P24" s="22"/>
      <c r="Q24" s="22"/>
      <c r="R24" s="22"/>
      <c r="S24" s="22"/>
      <c r="T24" s="22"/>
    </row>
    <row r="25" spans="1:20" x14ac:dyDescent="0.25">
      <c r="A25" s="29"/>
      <c r="S25" s="30"/>
    </row>
    <row r="26" spans="1:20" x14ac:dyDescent="0.25">
      <c r="A26" s="74" t="s">
        <v>30</v>
      </c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</row>
    <row r="27" spans="1:20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</row>
    <row r="28" spans="1:20" ht="41.25" customHeight="1" x14ac:dyDescent="0.25">
      <c r="A28" s="31" t="s">
        <v>31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</row>
    <row r="29" spans="1:20" ht="41.25" customHeight="1" x14ac:dyDescent="0.25">
      <c r="A29" s="64" t="str">
        <f>CONCATENATE("participant"," ",J6)</f>
        <v>participant ETF</v>
      </c>
      <c r="B29" s="65"/>
      <c r="C29" s="32" t="s">
        <v>32</v>
      </c>
      <c r="D29" s="72" t="s">
        <v>33</v>
      </c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</row>
    <row r="30" spans="1:20" ht="36" customHeight="1" x14ac:dyDescent="0.25">
      <c r="A30" s="61" t="s">
        <v>34</v>
      </c>
      <c r="B30" s="61"/>
      <c r="C30" s="33" t="s">
        <v>116</v>
      </c>
      <c r="D30" s="71" t="s">
        <v>56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S30" s="30"/>
    </row>
    <row r="31" spans="1:20" ht="29.25" customHeight="1" x14ac:dyDescent="0.25">
      <c r="A31" s="61" t="s">
        <v>35</v>
      </c>
      <c r="B31" s="61"/>
      <c r="C31" s="34">
        <v>22560</v>
      </c>
      <c r="D31" s="63" t="s">
        <v>57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S31" s="30"/>
    </row>
    <row r="32" spans="1:20" ht="31.5" customHeight="1" x14ac:dyDescent="0.25">
      <c r="A32" s="61" t="s">
        <v>36</v>
      </c>
      <c r="B32" s="61"/>
      <c r="C32" s="34">
        <v>20000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S32" s="30"/>
    </row>
    <row r="33" spans="1:19" s="35" customFormat="1" x14ac:dyDescent="0.25"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1:19" x14ac:dyDescent="0.25"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9" x14ac:dyDescent="0.25">
      <c r="A35" s="64" t="str">
        <f>CONCATENATE("participant"," ",C9)</f>
        <v xml:space="preserve">participant </v>
      </c>
      <c r="B35" s="65"/>
      <c r="C35" s="32" t="s">
        <v>32</v>
      </c>
      <c r="D35" s="66" t="s">
        <v>33</v>
      </c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9" ht="27.75" customHeight="1" x14ac:dyDescent="0.25">
      <c r="A36" s="61" t="s">
        <v>37</v>
      </c>
      <c r="B36" s="61"/>
      <c r="C36" s="34">
        <v>10000</v>
      </c>
      <c r="D36" s="62" t="s">
        <v>58</v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S36" s="30"/>
    </row>
    <row r="37" spans="1:19" ht="25.5" customHeight="1" x14ac:dyDescent="0.25">
      <c r="A37" s="61" t="s">
        <v>38</v>
      </c>
      <c r="B37" s="61"/>
      <c r="C37" s="34"/>
      <c r="D37" s="68" t="s">
        <v>117</v>
      </c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70"/>
      <c r="S37" s="30"/>
    </row>
    <row r="38" spans="1:19" ht="26.25" customHeight="1" x14ac:dyDescent="0.25">
      <c r="A38" s="61" t="s">
        <v>39</v>
      </c>
      <c r="B38" s="61"/>
      <c r="C38" s="34"/>
      <c r="D38" s="62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S38" s="30"/>
    </row>
  </sheetData>
  <protectedRanges>
    <protectedRange sqref="C30:P38 O6 P14:P21 D14:H21 J14:N21 R14:S21" name="Range1"/>
  </protectedRanges>
  <mergeCells count="39"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  <mergeCell ref="A26:P26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9:B29"/>
    <mergeCell ref="D29:P29"/>
    <mergeCell ref="A30:B30"/>
    <mergeCell ref="D30:P30"/>
    <mergeCell ref="A31:B31"/>
    <mergeCell ref="D31:P31"/>
    <mergeCell ref="A37:B37"/>
    <mergeCell ref="D37:P37"/>
    <mergeCell ref="A38:B38"/>
    <mergeCell ref="D38:P38"/>
    <mergeCell ref="A32:B32"/>
    <mergeCell ref="D32:P32"/>
    <mergeCell ref="A35:B35"/>
    <mergeCell ref="D35:P35"/>
    <mergeCell ref="A36:B36"/>
    <mergeCell ref="D36:P36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workbookViewId="0">
      <selection activeCell="R4" sqref="R4"/>
    </sheetView>
  </sheetViews>
  <sheetFormatPr defaultRowHeight="15" x14ac:dyDescent="0.25"/>
  <cols>
    <col min="4" max="4" width="26.5703125" customWidth="1"/>
    <col min="6" max="6" width="16.28515625" bestFit="1" customWidth="1"/>
    <col min="7" max="7" width="17.7109375" bestFit="1" customWidth="1"/>
  </cols>
  <sheetData>
    <row r="1" spans="2:16" ht="15.75" thickBot="1" x14ac:dyDescent="0.3"/>
    <row r="2" spans="2:16" ht="19.5" thickBot="1" x14ac:dyDescent="0.35">
      <c r="B2" s="84" t="s">
        <v>41</v>
      </c>
      <c r="C2" s="85"/>
      <c r="D2" s="42">
        <f>SUM(P5:P35)</f>
        <v>30400</v>
      </c>
    </row>
    <row r="4" spans="2:16" ht="162" x14ac:dyDescent="0.25">
      <c r="B4" s="40" t="s">
        <v>49</v>
      </c>
      <c r="C4" s="40" t="s">
        <v>42</v>
      </c>
      <c r="D4" s="40" t="s">
        <v>43</v>
      </c>
      <c r="E4" s="39" t="s">
        <v>44</v>
      </c>
      <c r="F4" s="43" t="s">
        <v>51</v>
      </c>
      <c r="G4" s="43" t="s">
        <v>52</v>
      </c>
      <c r="H4" s="9" t="s">
        <v>13</v>
      </c>
      <c r="I4" s="9" t="s">
        <v>14</v>
      </c>
      <c r="J4" s="9" t="s">
        <v>15</v>
      </c>
      <c r="K4" s="9" t="s">
        <v>16</v>
      </c>
      <c r="L4" s="9" t="s">
        <v>17</v>
      </c>
      <c r="M4" s="44" t="s">
        <v>53</v>
      </c>
      <c r="N4" s="9" t="s">
        <v>54</v>
      </c>
      <c r="O4" s="9" t="s">
        <v>55</v>
      </c>
      <c r="P4" s="45" t="s">
        <v>48</v>
      </c>
    </row>
    <row r="5" spans="2:16" x14ac:dyDescent="0.25">
      <c r="B5" s="48" t="s">
        <v>61</v>
      </c>
      <c r="C5" s="48" t="s">
        <v>80</v>
      </c>
      <c r="D5" s="48" t="s">
        <v>82</v>
      </c>
      <c r="E5" s="48" t="s">
        <v>84</v>
      </c>
      <c r="F5" s="48" t="s">
        <v>87</v>
      </c>
      <c r="G5" s="48" t="s">
        <v>90</v>
      </c>
      <c r="H5" s="38">
        <v>4</v>
      </c>
      <c r="I5" s="38">
        <v>1</v>
      </c>
      <c r="J5" s="38">
        <v>1</v>
      </c>
      <c r="K5" s="38"/>
      <c r="L5" s="38">
        <v>1</v>
      </c>
      <c r="M5" s="38">
        <v>6</v>
      </c>
      <c r="N5" s="38">
        <v>4200</v>
      </c>
      <c r="O5" s="38">
        <v>5460</v>
      </c>
      <c r="P5" s="38">
        <f>N5+O5</f>
        <v>9660</v>
      </c>
    </row>
    <row r="6" spans="2:16" x14ac:dyDescent="0.25">
      <c r="B6" s="48" t="s">
        <v>61</v>
      </c>
      <c r="C6" s="48" t="s">
        <v>70</v>
      </c>
      <c r="D6" s="48" t="s">
        <v>71</v>
      </c>
      <c r="E6" s="48" t="s">
        <v>85</v>
      </c>
      <c r="F6" s="48" t="s">
        <v>88</v>
      </c>
      <c r="G6" s="48" t="s">
        <v>90</v>
      </c>
      <c r="H6" s="38">
        <v>4</v>
      </c>
      <c r="I6" s="38">
        <v>1</v>
      </c>
      <c r="J6" s="38"/>
      <c r="K6" s="38"/>
      <c r="L6" s="38">
        <v>1</v>
      </c>
      <c r="M6" s="38">
        <v>6</v>
      </c>
      <c r="N6" s="38">
        <v>3600</v>
      </c>
      <c r="O6" s="38">
        <v>4680</v>
      </c>
      <c r="P6" s="38">
        <f t="shared" ref="P6:P35" si="0">N6+O6</f>
        <v>8280</v>
      </c>
    </row>
    <row r="7" spans="2:16" x14ac:dyDescent="0.25">
      <c r="B7" s="48" t="s">
        <v>61</v>
      </c>
      <c r="C7" s="48" t="s">
        <v>81</v>
      </c>
      <c r="D7" s="48" t="s">
        <v>83</v>
      </c>
      <c r="E7" s="48" t="s">
        <v>86</v>
      </c>
      <c r="F7" s="48" t="s">
        <v>89</v>
      </c>
      <c r="G7" s="48" t="s">
        <v>90</v>
      </c>
      <c r="H7" s="38">
        <v>4</v>
      </c>
      <c r="I7" s="38">
        <v>2</v>
      </c>
      <c r="J7" s="38"/>
      <c r="K7" s="38"/>
      <c r="L7" s="38">
        <v>1</v>
      </c>
      <c r="M7" s="38">
        <v>6</v>
      </c>
      <c r="N7" s="38">
        <v>7000</v>
      </c>
      <c r="O7" s="38">
        <v>5460</v>
      </c>
      <c r="P7" s="38">
        <f t="shared" si="0"/>
        <v>12460</v>
      </c>
    </row>
    <row r="8" spans="2:16" x14ac:dyDescent="0.25"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>
        <f t="shared" si="0"/>
        <v>0</v>
      </c>
    </row>
    <row r="9" spans="2:16" x14ac:dyDescent="0.25"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>
        <f t="shared" si="0"/>
        <v>0</v>
      </c>
    </row>
    <row r="10" spans="2:16" x14ac:dyDescent="0.25"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>
        <f t="shared" si="0"/>
        <v>0</v>
      </c>
    </row>
    <row r="11" spans="2:16" x14ac:dyDescent="0.25"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>
        <f t="shared" si="0"/>
        <v>0</v>
      </c>
    </row>
    <row r="12" spans="2:16" x14ac:dyDescent="0.25"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>
        <f t="shared" si="0"/>
        <v>0</v>
      </c>
    </row>
    <row r="13" spans="2:16" x14ac:dyDescent="0.25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>
        <f t="shared" si="0"/>
        <v>0</v>
      </c>
    </row>
    <row r="14" spans="2:16" x14ac:dyDescent="0.25"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>
        <f t="shared" si="0"/>
        <v>0</v>
      </c>
    </row>
    <row r="15" spans="2:16" x14ac:dyDescent="0.25"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>
        <f t="shared" si="0"/>
        <v>0</v>
      </c>
    </row>
    <row r="16" spans="2:16" x14ac:dyDescent="0.25"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>
        <f t="shared" si="0"/>
        <v>0</v>
      </c>
    </row>
    <row r="17" spans="2:16" x14ac:dyDescent="0.25"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>
        <f t="shared" si="0"/>
        <v>0</v>
      </c>
    </row>
    <row r="18" spans="2:16" x14ac:dyDescent="0.25"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>
        <f t="shared" si="0"/>
        <v>0</v>
      </c>
    </row>
    <row r="19" spans="2:16" x14ac:dyDescent="0.25"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>
        <f t="shared" si="0"/>
        <v>0</v>
      </c>
    </row>
    <row r="20" spans="2:16" x14ac:dyDescent="0.25"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>
        <f t="shared" si="0"/>
        <v>0</v>
      </c>
    </row>
    <row r="21" spans="2:16" x14ac:dyDescent="0.25"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>
        <f t="shared" si="0"/>
        <v>0</v>
      </c>
    </row>
    <row r="22" spans="2:16" x14ac:dyDescent="0.25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>
        <f t="shared" si="0"/>
        <v>0</v>
      </c>
    </row>
    <row r="23" spans="2:16" x14ac:dyDescent="0.25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>
        <f t="shared" si="0"/>
        <v>0</v>
      </c>
    </row>
    <row r="24" spans="2:16" x14ac:dyDescent="0.25"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>
        <f t="shared" si="0"/>
        <v>0</v>
      </c>
    </row>
    <row r="25" spans="2:16" x14ac:dyDescent="0.25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>
        <f t="shared" si="0"/>
        <v>0</v>
      </c>
    </row>
    <row r="26" spans="2:16" x14ac:dyDescent="0.25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>
        <f t="shared" si="0"/>
        <v>0</v>
      </c>
    </row>
    <row r="27" spans="2:16" x14ac:dyDescent="0.25"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>
        <f t="shared" si="0"/>
        <v>0</v>
      </c>
    </row>
    <row r="28" spans="2:16" x14ac:dyDescent="0.25"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>
        <f t="shared" si="0"/>
        <v>0</v>
      </c>
    </row>
    <row r="29" spans="2:16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>
        <f t="shared" si="0"/>
        <v>0</v>
      </c>
    </row>
    <row r="30" spans="2:16" x14ac:dyDescent="0.25"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>
        <f t="shared" si="0"/>
        <v>0</v>
      </c>
    </row>
    <row r="31" spans="2:16" x14ac:dyDescent="0.25"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>
        <f t="shared" si="0"/>
        <v>0</v>
      </c>
    </row>
    <row r="32" spans="2:16" x14ac:dyDescent="0.25"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>
        <f t="shared" si="0"/>
        <v>0</v>
      </c>
    </row>
    <row r="33" spans="2:16" x14ac:dyDescent="0.25"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>
        <f t="shared" si="0"/>
        <v>0</v>
      </c>
    </row>
    <row r="34" spans="2:16" x14ac:dyDescent="0.25"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>
        <f t="shared" si="0"/>
        <v>0</v>
      </c>
    </row>
    <row r="35" spans="2:16" x14ac:dyDescent="0.25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5"/>
  <sheetViews>
    <sheetView topLeftCell="A13" workbookViewId="0">
      <selection activeCell="F30" sqref="F30"/>
    </sheetView>
  </sheetViews>
  <sheetFormatPr defaultRowHeight="15" x14ac:dyDescent="0.25"/>
  <cols>
    <col min="2" max="2" width="18.5703125" customWidth="1"/>
    <col min="4" max="4" width="22" customWidth="1"/>
    <col min="5" max="5" width="13.140625" customWidth="1"/>
    <col min="6" max="6" width="77" customWidth="1"/>
    <col min="7" max="7" width="34.28515625" bestFit="1" customWidth="1"/>
    <col min="9" max="9" width="12" bestFit="1" customWidth="1"/>
  </cols>
  <sheetData>
    <row r="1" spans="2:25" ht="15.75" thickBot="1" x14ac:dyDescent="0.3"/>
    <row r="2" spans="2:25" ht="19.5" thickBot="1" x14ac:dyDescent="0.35">
      <c r="B2" s="84" t="s">
        <v>41</v>
      </c>
      <c r="C2" s="85"/>
      <c r="D2" s="42">
        <f>SUM(I5:I35)</f>
        <v>99674.669999999984</v>
      </c>
    </row>
    <row r="4" spans="2:25" ht="45" x14ac:dyDescent="0.25">
      <c r="B4" s="40" t="s">
        <v>49</v>
      </c>
      <c r="C4" s="40" t="s">
        <v>42</v>
      </c>
      <c r="D4" s="40" t="s">
        <v>43</v>
      </c>
      <c r="E4" s="39" t="s">
        <v>44</v>
      </c>
      <c r="F4" s="39" t="s">
        <v>45</v>
      </c>
      <c r="G4" s="39" t="s">
        <v>47</v>
      </c>
      <c r="H4" s="39" t="s">
        <v>46</v>
      </c>
      <c r="I4" s="41" t="s">
        <v>48</v>
      </c>
    </row>
    <row r="5" spans="2:25" x14ac:dyDescent="0.25">
      <c r="B5" s="38" t="s">
        <v>61</v>
      </c>
      <c r="C5" s="38" t="s">
        <v>62</v>
      </c>
      <c r="D5" s="38" t="s">
        <v>63</v>
      </c>
      <c r="E5" s="38" t="s">
        <v>64</v>
      </c>
      <c r="F5" s="38" t="s">
        <v>128</v>
      </c>
      <c r="G5" s="38">
        <v>966.65</v>
      </c>
      <c r="H5" s="38">
        <v>7</v>
      </c>
      <c r="I5" s="38">
        <f>G5*H5</f>
        <v>6766.55</v>
      </c>
    </row>
    <row r="6" spans="2:25" x14ac:dyDescent="0.25">
      <c r="B6" s="38" t="s">
        <v>61</v>
      </c>
      <c r="C6" s="38" t="s">
        <v>62</v>
      </c>
      <c r="D6" s="46" t="s">
        <v>63</v>
      </c>
      <c r="E6" s="46" t="s">
        <v>64</v>
      </c>
      <c r="F6" s="38" t="s">
        <v>79</v>
      </c>
      <c r="G6" s="38">
        <v>434.35</v>
      </c>
      <c r="H6" s="38">
        <v>7</v>
      </c>
      <c r="I6" s="38">
        <f t="shared" ref="I6:I35" si="0">G6*H6</f>
        <v>3040.4500000000003</v>
      </c>
    </row>
    <row r="7" spans="2:25" x14ac:dyDescent="0.25">
      <c r="B7" s="38" t="s">
        <v>61</v>
      </c>
      <c r="C7" s="46" t="s">
        <v>62</v>
      </c>
      <c r="D7" s="46" t="s">
        <v>63</v>
      </c>
      <c r="E7" s="46" t="s">
        <v>64</v>
      </c>
      <c r="F7" s="38" t="s">
        <v>74</v>
      </c>
      <c r="G7" s="38">
        <v>41.8</v>
      </c>
      <c r="H7" s="38">
        <v>7</v>
      </c>
      <c r="I7" s="38">
        <f t="shared" si="0"/>
        <v>292.59999999999997</v>
      </c>
    </row>
    <row r="8" spans="2:25" x14ac:dyDescent="0.25">
      <c r="B8" s="38" t="s">
        <v>61</v>
      </c>
      <c r="C8" s="46" t="s">
        <v>62</v>
      </c>
      <c r="D8" s="46" t="s">
        <v>63</v>
      </c>
      <c r="E8" s="46" t="s">
        <v>64</v>
      </c>
      <c r="F8" s="38" t="s">
        <v>75</v>
      </c>
      <c r="G8" s="38">
        <v>125</v>
      </c>
      <c r="H8" s="38">
        <v>7</v>
      </c>
      <c r="I8" s="38">
        <f t="shared" si="0"/>
        <v>875</v>
      </c>
    </row>
    <row r="9" spans="2:25" x14ac:dyDescent="0.25">
      <c r="B9" s="38" t="s">
        <v>68</v>
      </c>
      <c r="C9" s="38" t="s">
        <v>62</v>
      </c>
      <c r="D9" s="46" t="s">
        <v>63</v>
      </c>
      <c r="E9" s="46" t="s">
        <v>64</v>
      </c>
      <c r="F9" s="38" t="s">
        <v>76</v>
      </c>
      <c r="G9" s="38">
        <v>835</v>
      </c>
      <c r="H9" s="38">
        <v>1</v>
      </c>
      <c r="I9" s="38">
        <f>G9*H9</f>
        <v>835</v>
      </c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</row>
    <row r="10" spans="2:25" x14ac:dyDescent="0.25">
      <c r="B10" s="46" t="s">
        <v>67</v>
      </c>
      <c r="C10" s="46" t="s">
        <v>65</v>
      </c>
      <c r="D10" s="46" t="s">
        <v>66</v>
      </c>
      <c r="E10" s="46" t="s">
        <v>64</v>
      </c>
      <c r="F10" s="46" t="s">
        <v>127</v>
      </c>
      <c r="G10" s="38">
        <v>2700</v>
      </c>
      <c r="H10" s="38">
        <v>5</v>
      </c>
      <c r="I10" s="38">
        <f>G10*H10</f>
        <v>13500</v>
      </c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</row>
    <row r="11" spans="2:25" x14ac:dyDescent="0.25">
      <c r="B11" s="38" t="s">
        <v>67</v>
      </c>
      <c r="C11" s="46" t="s">
        <v>70</v>
      </c>
      <c r="D11" s="46" t="s">
        <v>71</v>
      </c>
      <c r="E11" s="46" t="s">
        <v>72</v>
      </c>
      <c r="F11" s="38" t="s">
        <v>78</v>
      </c>
      <c r="G11" s="38">
        <v>999.15</v>
      </c>
      <c r="H11" s="38">
        <v>2</v>
      </c>
      <c r="I11" s="38">
        <f t="shared" si="0"/>
        <v>1998.3</v>
      </c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</row>
    <row r="12" spans="2:25" x14ac:dyDescent="0.25">
      <c r="B12" s="38" t="s">
        <v>67</v>
      </c>
      <c r="C12" s="46" t="s">
        <v>62</v>
      </c>
      <c r="D12" s="46" t="s">
        <v>63</v>
      </c>
      <c r="E12" s="46" t="s">
        <v>64</v>
      </c>
      <c r="F12" s="46" t="s">
        <v>78</v>
      </c>
      <c r="G12" s="46">
        <v>999.15</v>
      </c>
      <c r="H12" s="46">
        <v>2</v>
      </c>
      <c r="I12" s="38">
        <f t="shared" si="0"/>
        <v>1998.3</v>
      </c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</row>
    <row r="13" spans="2:25" ht="22.5" customHeight="1" x14ac:dyDescent="0.25">
      <c r="B13" s="46" t="s">
        <v>69</v>
      </c>
      <c r="C13" s="46" t="s">
        <v>70</v>
      </c>
      <c r="D13" s="46" t="s">
        <v>71</v>
      </c>
      <c r="E13" s="46" t="s">
        <v>72</v>
      </c>
      <c r="F13" s="46" t="s">
        <v>76</v>
      </c>
      <c r="G13" s="46">
        <v>905</v>
      </c>
      <c r="H13" s="46">
        <v>1</v>
      </c>
      <c r="I13" s="38">
        <f t="shared" si="0"/>
        <v>905</v>
      </c>
      <c r="M13" s="50"/>
      <c r="N13" s="50"/>
      <c r="O13" s="50"/>
      <c r="P13" s="50"/>
      <c r="Q13" s="50"/>
      <c r="R13" s="51"/>
      <c r="S13" s="50"/>
      <c r="T13" s="50"/>
      <c r="U13" s="50"/>
      <c r="V13" s="50"/>
      <c r="W13" s="50"/>
      <c r="X13" s="50"/>
      <c r="Y13" s="50"/>
    </row>
    <row r="14" spans="2:25" x14ac:dyDescent="0.25">
      <c r="B14" s="46" t="s">
        <v>69</v>
      </c>
      <c r="C14" s="46" t="s">
        <v>70</v>
      </c>
      <c r="D14" s="46" t="s">
        <v>71</v>
      </c>
      <c r="E14" s="46" t="s">
        <v>72</v>
      </c>
      <c r="F14" s="46" t="s">
        <v>126</v>
      </c>
      <c r="G14" s="46">
        <v>835</v>
      </c>
      <c r="H14" s="46">
        <v>8</v>
      </c>
      <c r="I14" s="38">
        <f t="shared" si="0"/>
        <v>6680</v>
      </c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</row>
    <row r="15" spans="2:25" x14ac:dyDescent="0.25">
      <c r="B15" s="46" t="s">
        <v>73</v>
      </c>
      <c r="C15" s="46" t="s">
        <v>65</v>
      </c>
      <c r="D15" s="46" t="s">
        <v>66</v>
      </c>
      <c r="E15" s="46" t="s">
        <v>64</v>
      </c>
      <c r="F15" s="49" t="s">
        <v>77</v>
      </c>
      <c r="G15" s="46">
        <v>116.7</v>
      </c>
      <c r="H15" s="46">
        <v>1</v>
      </c>
      <c r="I15" s="38">
        <f t="shared" si="0"/>
        <v>116.7</v>
      </c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</row>
    <row r="16" spans="2:25" ht="15.75" x14ac:dyDescent="0.25">
      <c r="B16" s="38" t="s">
        <v>69</v>
      </c>
      <c r="C16" s="38" t="s">
        <v>81</v>
      </c>
      <c r="D16" s="54" t="s">
        <v>97</v>
      </c>
      <c r="E16" s="38" t="s">
        <v>104</v>
      </c>
      <c r="F16" s="38" t="s">
        <v>93</v>
      </c>
      <c r="G16" s="38">
        <v>1291.7</v>
      </c>
      <c r="H16" s="38">
        <v>2</v>
      </c>
      <c r="I16" s="38">
        <f t="shared" si="0"/>
        <v>2583.4</v>
      </c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</row>
    <row r="17" spans="2:25" ht="15.75" x14ac:dyDescent="0.25">
      <c r="B17" s="38" t="s">
        <v>94</v>
      </c>
      <c r="C17" s="38" t="s">
        <v>81</v>
      </c>
      <c r="D17" s="54" t="s">
        <v>97</v>
      </c>
      <c r="E17" s="38" t="s">
        <v>104</v>
      </c>
      <c r="F17" s="38" t="s">
        <v>129</v>
      </c>
      <c r="G17" s="38">
        <v>3000</v>
      </c>
      <c r="H17" s="38">
        <v>5</v>
      </c>
      <c r="I17" s="38">
        <f t="shared" si="0"/>
        <v>15000</v>
      </c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</row>
    <row r="18" spans="2:25" x14ac:dyDescent="0.25">
      <c r="B18" s="38" t="s">
        <v>61</v>
      </c>
      <c r="C18" s="38" t="s">
        <v>62</v>
      </c>
      <c r="D18" s="38" t="s">
        <v>63</v>
      </c>
      <c r="E18" s="38" t="s">
        <v>64</v>
      </c>
      <c r="F18" s="59" t="s">
        <v>129</v>
      </c>
      <c r="G18" s="38">
        <v>2916.67</v>
      </c>
      <c r="H18" s="38">
        <v>3</v>
      </c>
      <c r="I18" s="38">
        <f t="shared" si="0"/>
        <v>8750.01</v>
      </c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</row>
    <row r="19" spans="2:25" x14ac:dyDescent="0.25">
      <c r="B19" s="38" t="s">
        <v>61</v>
      </c>
      <c r="C19" s="38" t="s">
        <v>65</v>
      </c>
      <c r="D19" s="38" t="s">
        <v>66</v>
      </c>
      <c r="E19" s="38" t="s">
        <v>64</v>
      </c>
      <c r="F19" s="59" t="s">
        <v>129</v>
      </c>
      <c r="G19" s="52">
        <v>2916.67</v>
      </c>
      <c r="H19" s="52">
        <v>1</v>
      </c>
      <c r="I19" s="38">
        <f t="shared" si="0"/>
        <v>2916.67</v>
      </c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2:25" x14ac:dyDescent="0.25">
      <c r="B20" s="38" t="s">
        <v>103</v>
      </c>
      <c r="C20" s="38" t="s">
        <v>70</v>
      </c>
      <c r="D20" s="38" t="s">
        <v>71</v>
      </c>
      <c r="E20" s="38" t="s">
        <v>72</v>
      </c>
      <c r="F20" s="59" t="s">
        <v>129</v>
      </c>
      <c r="G20" s="52">
        <v>2916.67</v>
      </c>
      <c r="H20" s="52">
        <v>3</v>
      </c>
      <c r="I20" s="38">
        <f t="shared" si="0"/>
        <v>8750.01</v>
      </c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</row>
    <row r="21" spans="2:25" ht="15.75" x14ac:dyDescent="0.25">
      <c r="B21" s="38" t="s">
        <v>69</v>
      </c>
      <c r="C21" s="38" t="s">
        <v>81</v>
      </c>
      <c r="D21" s="54" t="s">
        <v>97</v>
      </c>
      <c r="E21" s="38" t="s">
        <v>104</v>
      </c>
      <c r="F21" s="59" t="s">
        <v>129</v>
      </c>
      <c r="G21" s="52">
        <v>2916.67</v>
      </c>
      <c r="H21" s="52">
        <v>1</v>
      </c>
      <c r="I21" s="38">
        <f t="shared" si="0"/>
        <v>2916.67</v>
      </c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</row>
    <row r="22" spans="2:25" x14ac:dyDescent="0.25">
      <c r="B22" s="38" t="s">
        <v>61</v>
      </c>
      <c r="C22" s="38" t="s">
        <v>95</v>
      </c>
      <c r="D22" s="38" t="s">
        <v>98</v>
      </c>
      <c r="E22" s="38" t="s">
        <v>64</v>
      </c>
      <c r="F22" s="59" t="s">
        <v>129</v>
      </c>
      <c r="G22" s="52">
        <v>2916.67</v>
      </c>
      <c r="H22" s="52">
        <v>1</v>
      </c>
      <c r="I22" s="38">
        <f t="shared" si="0"/>
        <v>2916.67</v>
      </c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</row>
    <row r="23" spans="2:25" ht="15.75" x14ac:dyDescent="0.25">
      <c r="B23" s="38" t="s">
        <v>101</v>
      </c>
      <c r="C23" s="38" t="s">
        <v>80</v>
      </c>
      <c r="D23" s="54" t="s">
        <v>99</v>
      </c>
      <c r="E23" s="38" t="s">
        <v>96</v>
      </c>
      <c r="F23" s="59" t="s">
        <v>129</v>
      </c>
      <c r="G23" s="52">
        <v>2916.67</v>
      </c>
      <c r="H23" s="52">
        <v>2</v>
      </c>
      <c r="I23" s="38">
        <f t="shared" si="0"/>
        <v>5833.34</v>
      </c>
    </row>
    <row r="24" spans="2:25" x14ac:dyDescent="0.25">
      <c r="B24" s="38" t="s">
        <v>100</v>
      </c>
      <c r="C24" s="52" t="s">
        <v>95</v>
      </c>
      <c r="D24" s="52" t="s">
        <v>98</v>
      </c>
      <c r="E24" s="52" t="s">
        <v>64</v>
      </c>
      <c r="F24" s="53" t="s">
        <v>102</v>
      </c>
      <c r="G24" s="46">
        <v>6500</v>
      </c>
      <c r="H24" s="38">
        <v>2</v>
      </c>
      <c r="I24" s="38">
        <f t="shared" si="0"/>
        <v>13000</v>
      </c>
    </row>
    <row r="25" spans="2:25" x14ac:dyDescent="0.25">
      <c r="B25" s="38"/>
      <c r="C25" s="38"/>
      <c r="D25" s="38"/>
      <c r="E25" s="38"/>
      <c r="F25" s="38"/>
      <c r="G25" s="38"/>
      <c r="H25" s="38"/>
      <c r="I25" s="38">
        <f t="shared" si="0"/>
        <v>0</v>
      </c>
    </row>
    <row r="26" spans="2:25" x14ac:dyDescent="0.25">
      <c r="B26" s="38"/>
      <c r="C26" s="38"/>
      <c r="D26" s="38"/>
      <c r="E26" s="38"/>
      <c r="F26" s="38"/>
      <c r="G26" s="38"/>
      <c r="H26" s="38"/>
      <c r="I26" s="38">
        <f t="shared" si="0"/>
        <v>0</v>
      </c>
    </row>
    <row r="27" spans="2:25" x14ac:dyDescent="0.25">
      <c r="B27" s="38"/>
      <c r="C27" s="38"/>
      <c r="D27" s="38"/>
      <c r="E27" s="38"/>
      <c r="F27" s="38"/>
      <c r="G27" s="38"/>
      <c r="H27" s="38"/>
      <c r="I27" s="38">
        <f t="shared" si="0"/>
        <v>0</v>
      </c>
    </row>
    <row r="28" spans="2:25" x14ac:dyDescent="0.25">
      <c r="B28" s="38"/>
      <c r="C28" s="38"/>
      <c r="D28" s="38"/>
      <c r="E28" s="38"/>
      <c r="F28" s="38"/>
      <c r="G28" s="38"/>
      <c r="H28" s="38"/>
      <c r="I28" s="38">
        <f t="shared" si="0"/>
        <v>0</v>
      </c>
    </row>
    <row r="29" spans="2:25" x14ac:dyDescent="0.25">
      <c r="B29" s="38"/>
      <c r="C29" s="38"/>
      <c r="D29" s="38"/>
      <c r="E29" s="38"/>
      <c r="F29" s="38"/>
      <c r="G29" s="38"/>
      <c r="H29" s="38"/>
      <c r="I29" s="38">
        <f t="shared" si="0"/>
        <v>0</v>
      </c>
    </row>
    <row r="30" spans="2:25" x14ac:dyDescent="0.25">
      <c r="B30" s="38"/>
      <c r="C30" s="38"/>
      <c r="D30" s="38"/>
      <c r="E30" s="38"/>
      <c r="F30" s="38"/>
      <c r="G30" s="38"/>
      <c r="H30" s="38"/>
      <c r="I30" s="38">
        <f t="shared" si="0"/>
        <v>0</v>
      </c>
    </row>
    <row r="31" spans="2:25" x14ac:dyDescent="0.25">
      <c r="B31" s="38"/>
      <c r="C31" s="38"/>
      <c r="D31" s="38"/>
      <c r="E31" s="38"/>
      <c r="F31" s="38"/>
      <c r="G31" s="38"/>
      <c r="H31" s="38"/>
      <c r="I31" s="38">
        <f t="shared" si="0"/>
        <v>0</v>
      </c>
    </row>
    <row r="32" spans="2:25" x14ac:dyDescent="0.25">
      <c r="B32" s="38"/>
      <c r="C32" s="38"/>
      <c r="D32" s="38"/>
      <c r="E32" s="38"/>
      <c r="F32" s="38"/>
      <c r="G32" s="38"/>
      <c r="H32" s="38"/>
      <c r="I32" s="38">
        <f t="shared" si="0"/>
        <v>0</v>
      </c>
    </row>
    <row r="33" spans="2:9" x14ac:dyDescent="0.25">
      <c r="B33" s="38"/>
      <c r="C33" s="38"/>
      <c r="D33" s="38"/>
      <c r="E33" s="38"/>
      <c r="F33" s="38"/>
      <c r="G33" s="38"/>
      <c r="H33" s="38"/>
      <c r="I33" s="38">
        <f t="shared" si="0"/>
        <v>0</v>
      </c>
    </row>
    <row r="34" spans="2:9" x14ac:dyDescent="0.25">
      <c r="B34" s="38"/>
      <c r="C34" s="38"/>
      <c r="D34" s="38"/>
      <c r="E34" s="38"/>
      <c r="F34" s="38"/>
      <c r="G34" s="38"/>
      <c r="H34" s="38"/>
      <c r="I34" s="38">
        <f t="shared" si="0"/>
        <v>0</v>
      </c>
    </row>
    <row r="35" spans="2:9" x14ac:dyDescent="0.25">
      <c r="B35" s="38"/>
      <c r="C35" s="38"/>
      <c r="D35" s="38"/>
      <c r="E35" s="38"/>
      <c r="F35" s="38"/>
      <c r="G35" s="38"/>
      <c r="H35" s="38"/>
      <c r="I35" s="38">
        <f t="shared" si="0"/>
        <v>0</v>
      </c>
    </row>
  </sheetData>
  <autoFilter ref="B4:I35"/>
  <mergeCells count="1">
    <mergeCell ref="B2: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H13" sqref="H13"/>
    </sheetView>
  </sheetViews>
  <sheetFormatPr defaultRowHeight="15" x14ac:dyDescent="0.25"/>
  <cols>
    <col min="2" max="2" width="18.5703125" customWidth="1"/>
    <col min="4" max="4" width="22" customWidth="1"/>
    <col min="6" max="6" width="38.85546875" bestFit="1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84" t="s">
        <v>41</v>
      </c>
      <c r="C2" s="85"/>
      <c r="D2" s="42">
        <f>SUM(I5:I35)</f>
        <v>70000</v>
      </c>
    </row>
    <row r="4" spans="2:9" ht="45" x14ac:dyDescent="0.25">
      <c r="B4" s="40" t="s">
        <v>49</v>
      </c>
      <c r="C4" s="40" t="s">
        <v>42</v>
      </c>
      <c r="D4" s="40" t="s">
        <v>43</v>
      </c>
      <c r="E4" s="39" t="s">
        <v>44</v>
      </c>
      <c r="F4" s="39" t="s">
        <v>45</v>
      </c>
      <c r="G4" s="39" t="s">
        <v>47</v>
      </c>
      <c r="H4" s="39" t="s">
        <v>46</v>
      </c>
      <c r="I4" s="41" t="s">
        <v>48</v>
      </c>
    </row>
    <row r="5" spans="2:9" x14ac:dyDescent="0.25">
      <c r="B5" s="48" t="s">
        <v>61</v>
      </c>
      <c r="C5" s="38"/>
      <c r="D5" s="38"/>
      <c r="E5" s="38"/>
      <c r="F5" s="48" t="s">
        <v>91</v>
      </c>
      <c r="G5" s="38">
        <v>10000</v>
      </c>
      <c r="H5" s="38">
        <v>1</v>
      </c>
      <c r="I5" s="38">
        <f>G5*H5</f>
        <v>10000</v>
      </c>
    </row>
    <row r="6" spans="2:9" x14ac:dyDescent="0.25">
      <c r="B6" s="48" t="s">
        <v>61</v>
      </c>
      <c r="C6" s="38"/>
      <c r="D6" s="38"/>
      <c r="E6" s="38"/>
      <c r="F6" s="48" t="s">
        <v>91</v>
      </c>
      <c r="G6" s="38">
        <v>10000</v>
      </c>
      <c r="H6" s="38">
        <v>1</v>
      </c>
      <c r="I6" s="38">
        <f t="shared" ref="I6:I35" si="0">G6*H6</f>
        <v>10000</v>
      </c>
    </row>
    <row r="7" spans="2:9" x14ac:dyDescent="0.25">
      <c r="B7" s="48" t="s">
        <v>61</v>
      </c>
      <c r="C7" s="38"/>
      <c r="D7" s="38"/>
      <c r="E7" s="38"/>
      <c r="F7" s="48" t="s">
        <v>91</v>
      </c>
      <c r="G7" s="38">
        <v>10000</v>
      </c>
      <c r="H7" s="38">
        <v>1</v>
      </c>
      <c r="I7" s="38">
        <f t="shared" si="0"/>
        <v>10000</v>
      </c>
    </row>
    <row r="8" spans="2:9" x14ac:dyDescent="0.25">
      <c r="B8" s="48" t="s">
        <v>61</v>
      </c>
      <c r="C8" s="38"/>
      <c r="D8" s="38"/>
      <c r="E8" s="38"/>
      <c r="F8" s="48" t="s">
        <v>91</v>
      </c>
      <c r="G8" s="38">
        <v>10000</v>
      </c>
      <c r="H8" s="38">
        <v>1</v>
      </c>
      <c r="I8" s="38">
        <f t="shared" si="0"/>
        <v>10000</v>
      </c>
    </row>
    <row r="9" spans="2:9" x14ac:dyDescent="0.25">
      <c r="B9" s="48" t="s">
        <v>61</v>
      </c>
      <c r="C9" s="38"/>
      <c r="D9" s="38"/>
      <c r="E9" s="38"/>
      <c r="F9" s="48" t="s">
        <v>91</v>
      </c>
      <c r="G9" s="38">
        <v>10000</v>
      </c>
      <c r="H9" s="38">
        <v>1</v>
      </c>
      <c r="I9" s="38">
        <f t="shared" si="0"/>
        <v>10000</v>
      </c>
    </row>
    <row r="10" spans="2:9" x14ac:dyDescent="0.25">
      <c r="B10" s="48" t="s">
        <v>61</v>
      </c>
      <c r="C10" s="38"/>
      <c r="D10" s="38"/>
      <c r="E10" s="38"/>
      <c r="F10" s="48" t="s">
        <v>91</v>
      </c>
      <c r="G10" s="38">
        <v>10000</v>
      </c>
      <c r="H10" s="38">
        <v>1</v>
      </c>
      <c r="I10" s="38">
        <f t="shared" si="0"/>
        <v>10000</v>
      </c>
    </row>
    <row r="11" spans="2:9" x14ac:dyDescent="0.25">
      <c r="B11" s="48" t="s">
        <v>61</v>
      </c>
      <c r="C11" s="38"/>
      <c r="D11" s="38"/>
      <c r="E11" s="38"/>
      <c r="F11" s="48" t="s">
        <v>92</v>
      </c>
      <c r="G11" s="38">
        <v>5000</v>
      </c>
      <c r="H11" s="38">
        <v>1</v>
      </c>
      <c r="I11" s="38">
        <f t="shared" si="0"/>
        <v>5000</v>
      </c>
    </row>
    <row r="12" spans="2:9" x14ac:dyDescent="0.25">
      <c r="B12" s="48" t="s">
        <v>61</v>
      </c>
      <c r="C12" s="38"/>
      <c r="D12" s="38"/>
      <c r="E12" s="38"/>
      <c r="F12" s="48" t="s">
        <v>92</v>
      </c>
      <c r="G12" s="38">
        <v>5000</v>
      </c>
      <c r="H12" s="38">
        <v>1</v>
      </c>
      <c r="I12" s="38">
        <f t="shared" si="0"/>
        <v>5000</v>
      </c>
    </row>
    <row r="13" spans="2:9" x14ac:dyDescent="0.25">
      <c r="B13" s="38"/>
      <c r="C13" s="38"/>
      <c r="D13" s="38"/>
      <c r="E13" s="38"/>
      <c r="F13" s="38"/>
      <c r="G13" s="38"/>
      <c r="H13" s="38"/>
      <c r="I13" s="38">
        <f t="shared" si="0"/>
        <v>0</v>
      </c>
    </row>
    <row r="14" spans="2:9" x14ac:dyDescent="0.25">
      <c r="B14" s="38"/>
      <c r="C14" s="38"/>
      <c r="D14" s="38"/>
      <c r="E14" s="38"/>
      <c r="F14" s="38"/>
      <c r="G14" s="38"/>
      <c r="H14" s="38"/>
      <c r="I14" s="38">
        <f t="shared" si="0"/>
        <v>0</v>
      </c>
    </row>
    <row r="15" spans="2:9" x14ac:dyDescent="0.25">
      <c r="B15" s="38"/>
      <c r="C15" s="38"/>
      <c r="D15" s="38"/>
      <c r="E15" s="38"/>
      <c r="F15" s="38"/>
      <c r="G15" s="38"/>
      <c r="H15" s="38"/>
      <c r="I15" s="38">
        <f t="shared" si="0"/>
        <v>0</v>
      </c>
    </row>
    <row r="16" spans="2:9" x14ac:dyDescent="0.25">
      <c r="B16" s="38"/>
      <c r="C16" s="38"/>
      <c r="D16" s="38"/>
      <c r="E16" s="38"/>
      <c r="F16" s="38"/>
      <c r="G16" s="38"/>
      <c r="H16" s="38"/>
      <c r="I16" s="38">
        <f t="shared" si="0"/>
        <v>0</v>
      </c>
    </row>
    <row r="17" spans="2:9" x14ac:dyDescent="0.25">
      <c r="B17" s="38"/>
      <c r="C17" s="38"/>
      <c r="D17" s="38"/>
      <c r="E17" s="38"/>
      <c r="F17" s="38"/>
      <c r="G17" s="38"/>
      <c r="H17" s="38"/>
      <c r="I17" s="38">
        <f t="shared" si="0"/>
        <v>0</v>
      </c>
    </row>
    <row r="18" spans="2:9" x14ac:dyDescent="0.25">
      <c r="B18" s="38"/>
      <c r="C18" s="38"/>
      <c r="D18" s="38"/>
      <c r="E18" s="38"/>
      <c r="F18" s="38"/>
      <c r="G18" s="38"/>
      <c r="H18" s="38"/>
      <c r="I18" s="38">
        <f t="shared" si="0"/>
        <v>0</v>
      </c>
    </row>
    <row r="19" spans="2:9" x14ac:dyDescent="0.25">
      <c r="B19" s="38"/>
      <c r="C19" s="38"/>
      <c r="D19" s="38"/>
      <c r="E19" s="38"/>
      <c r="F19" s="38"/>
      <c r="G19" s="38"/>
      <c r="H19" s="38"/>
      <c r="I19" s="38">
        <f t="shared" si="0"/>
        <v>0</v>
      </c>
    </row>
    <row r="20" spans="2:9" x14ac:dyDescent="0.25">
      <c r="B20" s="38"/>
      <c r="C20" s="38"/>
      <c r="D20" s="38"/>
      <c r="E20" s="38"/>
      <c r="F20" s="38"/>
      <c r="G20" s="38"/>
      <c r="H20" s="38"/>
      <c r="I20" s="38">
        <f t="shared" si="0"/>
        <v>0</v>
      </c>
    </row>
    <row r="21" spans="2:9" x14ac:dyDescent="0.25">
      <c r="B21" s="38"/>
      <c r="C21" s="38"/>
      <c r="D21" s="38"/>
      <c r="E21" s="38"/>
      <c r="F21" s="38"/>
      <c r="G21" s="38"/>
      <c r="H21" s="38"/>
      <c r="I21" s="38">
        <f t="shared" si="0"/>
        <v>0</v>
      </c>
    </row>
    <row r="22" spans="2:9" x14ac:dyDescent="0.25">
      <c r="B22" s="38"/>
      <c r="C22" s="38"/>
      <c r="D22" s="38"/>
      <c r="E22" s="38"/>
      <c r="F22" s="38"/>
      <c r="G22" s="38"/>
      <c r="H22" s="38"/>
      <c r="I22" s="38">
        <f t="shared" si="0"/>
        <v>0</v>
      </c>
    </row>
    <row r="23" spans="2:9" x14ac:dyDescent="0.25">
      <c r="B23" s="38"/>
      <c r="C23" s="38"/>
      <c r="D23" s="38"/>
      <c r="E23" s="38"/>
      <c r="F23" s="38"/>
      <c r="G23" s="38"/>
      <c r="H23" s="38"/>
      <c r="I23" s="38">
        <f t="shared" si="0"/>
        <v>0</v>
      </c>
    </row>
    <row r="24" spans="2:9" x14ac:dyDescent="0.25">
      <c r="B24" s="38"/>
      <c r="C24" s="38"/>
      <c r="D24" s="38"/>
      <c r="E24" s="38"/>
      <c r="F24" s="38"/>
      <c r="G24" s="38"/>
      <c r="H24" s="38"/>
      <c r="I24" s="38">
        <f t="shared" si="0"/>
        <v>0</v>
      </c>
    </row>
    <row r="25" spans="2:9" x14ac:dyDescent="0.25">
      <c r="B25" s="38"/>
      <c r="C25" s="38"/>
      <c r="D25" s="38"/>
      <c r="E25" s="38"/>
      <c r="F25" s="38"/>
      <c r="G25" s="38"/>
      <c r="H25" s="38"/>
      <c r="I25" s="38">
        <f t="shared" si="0"/>
        <v>0</v>
      </c>
    </row>
    <row r="26" spans="2:9" x14ac:dyDescent="0.25">
      <c r="B26" s="38"/>
      <c r="C26" s="38"/>
      <c r="D26" s="38"/>
      <c r="E26" s="38"/>
      <c r="F26" s="38"/>
      <c r="G26" s="38"/>
      <c r="H26" s="38"/>
      <c r="I26" s="38">
        <f t="shared" si="0"/>
        <v>0</v>
      </c>
    </row>
    <row r="27" spans="2:9" x14ac:dyDescent="0.25">
      <c r="B27" s="38"/>
      <c r="C27" s="38"/>
      <c r="D27" s="38"/>
      <c r="E27" s="38"/>
      <c r="F27" s="38"/>
      <c r="G27" s="38"/>
      <c r="H27" s="38"/>
      <c r="I27" s="38">
        <f t="shared" si="0"/>
        <v>0</v>
      </c>
    </row>
    <row r="28" spans="2:9" x14ac:dyDescent="0.25">
      <c r="B28" s="38"/>
      <c r="C28" s="38"/>
      <c r="D28" s="38"/>
      <c r="E28" s="38"/>
      <c r="F28" s="38"/>
      <c r="G28" s="38"/>
      <c r="H28" s="38"/>
      <c r="I28" s="38">
        <f t="shared" si="0"/>
        <v>0</v>
      </c>
    </row>
    <row r="29" spans="2:9" x14ac:dyDescent="0.25">
      <c r="B29" s="38"/>
      <c r="C29" s="38"/>
      <c r="D29" s="38"/>
      <c r="E29" s="38"/>
      <c r="F29" s="38"/>
      <c r="G29" s="38"/>
      <c r="H29" s="38"/>
      <c r="I29" s="38">
        <f t="shared" si="0"/>
        <v>0</v>
      </c>
    </row>
    <row r="30" spans="2:9" x14ac:dyDescent="0.25">
      <c r="B30" s="38"/>
      <c r="C30" s="38"/>
      <c r="D30" s="38"/>
      <c r="E30" s="38"/>
      <c r="F30" s="38"/>
      <c r="G30" s="38"/>
      <c r="H30" s="38"/>
      <c r="I30" s="38">
        <f t="shared" si="0"/>
        <v>0</v>
      </c>
    </row>
    <row r="31" spans="2:9" x14ac:dyDescent="0.25">
      <c r="B31" s="38"/>
      <c r="C31" s="38"/>
      <c r="D31" s="38"/>
      <c r="E31" s="38"/>
      <c r="F31" s="38"/>
      <c r="G31" s="38"/>
      <c r="H31" s="38"/>
      <c r="I31" s="38">
        <f t="shared" si="0"/>
        <v>0</v>
      </c>
    </row>
    <row r="32" spans="2:9" x14ac:dyDescent="0.25">
      <c r="B32" s="38"/>
      <c r="C32" s="38"/>
      <c r="D32" s="38"/>
      <c r="E32" s="38"/>
      <c r="F32" s="38"/>
      <c r="G32" s="38"/>
      <c r="H32" s="38"/>
      <c r="I32" s="38">
        <f t="shared" si="0"/>
        <v>0</v>
      </c>
    </row>
    <row r="33" spans="2:9" x14ac:dyDescent="0.25">
      <c r="B33" s="38"/>
      <c r="C33" s="38"/>
      <c r="D33" s="38"/>
      <c r="E33" s="38"/>
      <c r="F33" s="38"/>
      <c r="G33" s="38"/>
      <c r="H33" s="38"/>
      <c r="I33" s="38">
        <f t="shared" si="0"/>
        <v>0</v>
      </c>
    </row>
    <row r="34" spans="2:9" x14ac:dyDescent="0.25">
      <c r="B34" s="38"/>
      <c r="C34" s="38"/>
      <c r="D34" s="38"/>
      <c r="E34" s="38"/>
      <c r="F34" s="38"/>
      <c r="G34" s="38"/>
      <c r="H34" s="38"/>
      <c r="I34" s="38">
        <f t="shared" si="0"/>
        <v>0</v>
      </c>
    </row>
    <row r="35" spans="2:9" x14ac:dyDescent="0.25">
      <c r="B35" s="38"/>
      <c r="C35" s="38"/>
      <c r="D35" s="38"/>
      <c r="E35" s="38"/>
      <c r="F35" s="38"/>
      <c r="G35" s="38"/>
      <c r="H35" s="38"/>
      <c r="I35" s="38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Detaljno budzet BJ</vt:lpstr>
      <vt:lpstr>Detaljno budzet P&amp;M</vt:lpstr>
      <vt:lpstr>Detaljno budzet RAF</vt:lpstr>
      <vt:lpstr>Detaljno budzet EA</vt:lpstr>
      <vt:lpstr>Detaljno budzet TUM</vt:lpstr>
      <vt:lpstr>Detaljno budzet ETF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Miroslav</cp:lastModifiedBy>
  <cp:lastPrinted>2014-02-27T12:39:20Z</cp:lastPrinted>
  <dcterms:created xsi:type="dcterms:W3CDTF">2014-02-27T12:37:14Z</dcterms:created>
  <dcterms:modified xsi:type="dcterms:W3CDTF">2021-04-28T10:04:51Z</dcterms:modified>
</cp:coreProperties>
</file>