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8" windowWidth="9552" windowHeight="9036" activeTab="1"/>
  </bookViews>
  <sheets>
    <sheet name="Analiza izvedivosti" sheetId="1" r:id="rId1"/>
    <sheet name="Analiza troškova" sheetId="2" r:id="rId2"/>
    <sheet name="Izvodiljivost" sheetId="3" r:id="rId3"/>
  </sheets>
  <calcPr calcId="144525"/>
</workbook>
</file>

<file path=xl/calcChain.xml><?xml version="1.0" encoding="utf-8"?>
<calcChain xmlns="http://schemas.openxmlformats.org/spreadsheetml/2006/main">
  <c r="E28" i="2" l="1"/>
  <c r="E24" i="2"/>
  <c r="E25" i="2"/>
  <c r="E26" i="2"/>
  <c r="E23" i="2"/>
  <c r="E19" i="2"/>
  <c r="E18" i="2"/>
  <c r="E14" i="2"/>
  <c r="E13" i="2"/>
  <c r="E5" i="2"/>
  <c r="E6" i="2"/>
  <c r="E7" i="2"/>
  <c r="E8" i="2"/>
  <c r="E9" i="2"/>
  <c r="L16" i="1"/>
  <c r="L11" i="1"/>
  <c r="L6" i="1"/>
  <c r="D8" i="2" l="1"/>
  <c r="D23" i="2"/>
  <c r="D25" i="2"/>
  <c r="D26" i="2"/>
  <c r="D24" i="2"/>
  <c r="D14" i="2"/>
  <c r="D13" i="2"/>
  <c r="D9" i="2"/>
  <c r="D6" i="2"/>
  <c r="D7" i="2"/>
  <c r="D5" i="2"/>
  <c r="D28" i="2" l="1"/>
  <c r="D16" i="1"/>
  <c r="E16" i="1"/>
  <c r="F16" i="1"/>
  <c r="G16" i="1"/>
  <c r="H16" i="1"/>
  <c r="I16" i="1"/>
  <c r="J16" i="1"/>
  <c r="K16" i="1"/>
  <c r="C16" i="1"/>
  <c r="D11" i="1"/>
  <c r="E11" i="1"/>
  <c r="F11" i="1"/>
  <c r="G11" i="1"/>
  <c r="H11" i="1"/>
  <c r="I11" i="1"/>
  <c r="J11" i="1"/>
  <c r="K11" i="1"/>
  <c r="C11" i="1"/>
  <c r="D6" i="1"/>
  <c r="E6" i="1"/>
  <c r="F6" i="1"/>
  <c r="G6" i="1"/>
  <c r="H6" i="1"/>
  <c r="I6" i="1"/>
  <c r="J6" i="1"/>
  <c r="K6" i="1"/>
  <c r="C6" i="1"/>
</calcChain>
</file>

<file path=xl/sharedStrings.xml><?xml version="1.0" encoding="utf-8"?>
<sst xmlns="http://schemas.openxmlformats.org/spreadsheetml/2006/main" count="117" uniqueCount="87">
  <si>
    <t>Nadogradnja</t>
  </si>
  <si>
    <t>Operativna</t>
  </si>
  <si>
    <t>Tehnička</t>
  </si>
  <si>
    <t>Vremenska</t>
  </si>
  <si>
    <t>Ekonomska</t>
  </si>
  <si>
    <t>Izrada vlastitog</t>
  </si>
  <si>
    <t>Ocjena alternative</t>
  </si>
  <si>
    <t>Nabava gotovog</t>
  </si>
  <si>
    <t>Konačan prijedlog
 alternative</t>
  </si>
  <si>
    <t>Web portal</t>
  </si>
  <si>
    <t>Baza zaposlenika</t>
  </si>
  <si>
    <t>Obračun plaća</t>
  </si>
  <si>
    <t>Mobilna aplikacija</t>
  </si>
  <si>
    <t>x</t>
  </si>
  <si>
    <t>Ljudski rad</t>
  </si>
  <si>
    <t>Funkcija</t>
  </si>
  <si>
    <t>Količina</t>
  </si>
  <si>
    <t>Cijena</t>
  </si>
  <si>
    <t>Ukupno</t>
  </si>
  <si>
    <t>Količina (u satima)</t>
  </si>
  <si>
    <t>Cijena (po satu)</t>
  </si>
  <si>
    <t>Količina (u danima)</t>
  </si>
  <si>
    <t>Cijena (po danu)</t>
  </si>
  <si>
    <t>Materijal</t>
  </si>
  <si>
    <t>Edukacije</t>
  </si>
  <si>
    <t>Vrsta</t>
  </si>
  <si>
    <t>Oprema</t>
  </si>
  <si>
    <t>Cijena (po komadu)</t>
  </si>
  <si>
    <t>Održavanje postojeće opreme</t>
  </si>
  <si>
    <t>UKUPNO</t>
  </si>
  <si>
    <t>Analiza izvedivosti</t>
  </si>
  <si>
    <t>Prijevoz električnih vozila</t>
  </si>
  <si>
    <t>Unapređenje postojećeg voznog parka</t>
  </si>
  <si>
    <t>Izgradnja novih autobusnih linija</t>
  </si>
  <si>
    <t>Implementacija pametnih tehnologija</t>
  </si>
  <si>
    <t>Uvođenje brzih vlakova</t>
  </si>
  <si>
    <t>Izgradnja biciklističkih staza</t>
  </si>
  <si>
    <t>TROŠKOVI</t>
  </si>
  <si>
    <t>PRIHODI</t>
  </si>
  <si>
    <t>PROFIT</t>
  </si>
  <si>
    <t>IZVORI FINANCIRANJA</t>
  </si>
  <si>
    <t>RIZICI</t>
  </si>
  <si>
    <t>IZVODILJIVOST</t>
  </si>
  <si>
    <t>Nabava vozila</t>
  </si>
  <si>
    <t>Prihodi od karata</t>
  </si>
  <si>
    <t>Profit = Prihodi - Troškovi</t>
  </si>
  <si>
    <t>Kredit</t>
  </si>
  <si>
    <t>Povećanje cijena goriva</t>
  </si>
  <si>
    <t>Izvodljivo</t>
  </si>
  <si>
    <t>Plaće vozaža</t>
  </si>
  <si>
    <t>Prodana reklamna mjesta</t>
  </si>
  <si>
    <t>Investitor</t>
  </si>
  <si>
    <t>Promjene zakona</t>
  </si>
  <si>
    <t>Gorivo</t>
  </si>
  <si>
    <t>Oglašavanje na vozilima</t>
  </si>
  <si>
    <t>Dotacije</t>
  </si>
  <si>
    <t>Konkurencija</t>
  </si>
  <si>
    <t>Održavanje</t>
  </si>
  <si>
    <t>Turističke ture</t>
  </si>
  <si>
    <t>Vlastiti kapital</t>
  </si>
  <si>
    <t>Problemi sa sigurnošću</t>
  </si>
  <si>
    <t>Marketinški troškovi</t>
  </si>
  <si>
    <t>Razne usluge</t>
  </si>
  <si>
    <t>Tehnički kvarovi</t>
  </si>
  <si>
    <t>Administracija</t>
  </si>
  <si>
    <t>Osigurane</t>
  </si>
  <si>
    <t>Rezerve</t>
  </si>
  <si>
    <t>Infrastruktura</t>
  </si>
  <si>
    <t>Deprecijacija</t>
  </si>
  <si>
    <t>Promjene u potražnji</t>
  </si>
  <si>
    <t>Ekonomska nestabilnost</t>
  </si>
  <si>
    <t>Promjene u politici javnog prijevoza</t>
  </si>
  <si>
    <t>Prirodne katastrofe</t>
  </si>
  <si>
    <t>Tehnološki rizici</t>
  </si>
  <si>
    <t>Analiza troškova za gradski i prigradski prijevoz</t>
  </si>
  <si>
    <t>Vozač autobusa</t>
  </si>
  <si>
    <t>Održavanje vozila</t>
  </si>
  <si>
    <t>Dispečer</t>
  </si>
  <si>
    <t>Serviser vozila</t>
  </si>
  <si>
    <t>Administrativno osoblje</t>
  </si>
  <si>
    <t>Tečaj sigurne vožnje</t>
  </si>
  <si>
    <t>Obuka za dispečere</t>
  </si>
  <si>
    <t>Mjesečna naknada za održavanje vozila</t>
  </si>
  <si>
    <t>GPS uređaji za vozila</t>
  </si>
  <si>
    <t>Kamere za nadzor</t>
  </si>
  <si>
    <t>Softver za upravljanje</t>
  </si>
  <si>
    <t>Postotak od ukupnog troška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</si>
</sst>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EAEAEA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rgb="FF3F3F3F"/>
      </top>
      <bottom/>
      <diagonal/>
    </border>
  </borders>
  <cellStyleXfs count="7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35" applyNumberFormat="0" applyAlignment="0" applyProtection="0"/>
    <xf numFmtId="0" fontId="1" fillId="6" borderId="0" applyNumberFormat="0" applyBorder="0" applyAlignment="0" applyProtection="0"/>
    <xf numFmtId="0" fontId="9" fillId="7" borderId="0" applyNumberFormat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0" xfId="0" applyFont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22" xfId="0" applyFont="1" applyBorder="1"/>
    <xf numFmtId="0" fontId="0" fillId="0" borderId="22" xfId="0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19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0" xfId="0" applyBorder="1"/>
    <xf numFmtId="0" fontId="0" fillId="0" borderId="23" xfId="0" applyBorder="1" applyAlignment="1">
      <alignment horizont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9" xfId="0" applyFont="1" applyFill="1" applyBorder="1"/>
    <xf numFmtId="0" fontId="4" fillId="0" borderId="0" xfId="0" applyFont="1"/>
    <xf numFmtId="0" fontId="3" fillId="0" borderId="24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0" xfId="0" applyBorder="1"/>
    <xf numFmtId="0" fontId="0" fillId="0" borderId="23" xfId="0" applyBorder="1"/>
    <xf numFmtId="0" fontId="0" fillId="0" borderId="0" xfId="0" applyAlignment="1">
      <alignment wrapText="1"/>
    </xf>
    <xf numFmtId="0" fontId="0" fillId="0" borderId="27" xfId="0" applyBorder="1" applyAlignment="1">
      <alignment wrapText="1"/>
    </xf>
    <xf numFmtId="0" fontId="1" fillId="0" borderId="26" xfId="0" applyFont="1" applyFill="1" applyBorder="1"/>
    <xf numFmtId="0" fontId="2" fillId="0" borderId="19" xfId="0" applyFont="1" applyFill="1" applyBorder="1" applyAlignment="1">
      <alignment horizontal="center" wrapText="1"/>
    </xf>
    <xf numFmtId="0" fontId="2" fillId="0" borderId="19" xfId="0" applyFont="1" applyBorder="1" applyAlignment="1">
      <alignment wrapText="1"/>
    </xf>
    <xf numFmtId="0" fontId="0" fillId="0" borderId="1" xfId="0" applyBorder="1"/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6" fillId="3" borderId="2" xfId="2" applyBorder="1" applyAlignment="1">
      <alignment horizontal="center"/>
    </xf>
    <xf numFmtId="0" fontId="6" fillId="3" borderId="17" xfId="2" applyBorder="1" applyAlignment="1">
      <alignment horizontal="center"/>
    </xf>
    <xf numFmtId="0" fontId="6" fillId="3" borderId="4" xfId="2" applyBorder="1" applyAlignment="1">
      <alignment horizontal="center"/>
    </xf>
    <xf numFmtId="0" fontId="6" fillId="3" borderId="18" xfId="2" applyBorder="1" applyAlignment="1">
      <alignment horizontal="center"/>
    </xf>
    <xf numFmtId="0" fontId="6" fillId="3" borderId="1" xfId="2" applyBorder="1" applyAlignment="1">
      <alignment horizontal="center"/>
    </xf>
    <xf numFmtId="0" fontId="6" fillId="3" borderId="13" xfId="2" applyBorder="1" applyAlignment="1">
      <alignment horizontal="center"/>
    </xf>
    <xf numFmtId="0" fontId="6" fillId="3" borderId="14" xfId="2" applyBorder="1" applyAlignment="1">
      <alignment horizontal="center"/>
    </xf>
    <xf numFmtId="0" fontId="6" fillId="3" borderId="19" xfId="2" applyBorder="1"/>
    <xf numFmtId="0" fontId="6" fillId="3" borderId="17" xfId="2" applyBorder="1"/>
    <xf numFmtId="0" fontId="1" fillId="6" borderId="2" xfId="5" applyBorder="1" applyAlignment="1">
      <alignment horizontal="center"/>
    </xf>
    <xf numFmtId="0" fontId="1" fillId="6" borderId="17" xfId="5" applyBorder="1" applyAlignment="1">
      <alignment horizontal="center"/>
    </xf>
    <xf numFmtId="0" fontId="1" fillId="6" borderId="12" xfId="5" applyBorder="1" applyAlignment="1">
      <alignment horizontal="center"/>
    </xf>
    <xf numFmtId="0" fontId="1" fillId="6" borderId="3" xfId="5" applyBorder="1" applyAlignment="1">
      <alignment horizontal="center"/>
    </xf>
    <xf numFmtId="0" fontId="1" fillId="6" borderId="1" xfId="5" applyBorder="1" applyAlignment="1">
      <alignment horizontal="center"/>
    </xf>
    <xf numFmtId="0" fontId="1" fillId="6" borderId="13" xfId="5" applyBorder="1" applyAlignment="1">
      <alignment horizontal="center"/>
    </xf>
    <xf numFmtId="0" fontId="1" fillId="6" borderId="7" xfId="5" applyBorder="1" applyAlignment="1">
      <alignment horizontal="center"/>
    </xf>
    <xf numFmtId="0" fontId="1" fillId="6" borderId="9" xfId="5" applyBorder="1" applyAlignment="1">
      <alignment horizontal="center"/>
    </xf>
    <xf numFmtId="0" fontId="1" fillId="6" borderId="36" xfId="5" applyBorder="1" applyAlignment="1">
      <alignment horizontal="center"/>
    </xf>
    <xf numFmtId="0" fontId="1" fillId="6" borderId="5" xfId="5" applyBorder="1" applyAlignment="1">
      <alignment horizontal="center"/>
    </xf>
    <xf numFmtId="0" fontId="1" fillId="6" borderId="10" xfId="5" applyBorder="1" applyAlignment="1">
      <alignment horizontal="center"/>
    </xf>
    <xf numFmtId="0" fontId="1" fillId="6" borderId="37" xfId="5" applyBorder="1" applyAlignment="1">
      <alignment horizontal="center"/>
    </xf>
    <xf numFmtId="0" fontId="11" fillId="7" borderId="11" xfId="6" applyFont="1" applyBorder="1" applyAlignment="1">
      <alignment horizontal="center"/>
    </xf>
    <xf numFmtId="0" fontId="11" fillId="7" borderId="32" xfId="6" applyFont="1" applyBorder="1" applyAlignment="1">
      <alignment horizontal="center"/>
    </xf>
    <xf numFmtId="0" fontId="1" fillId="6" borderId="41" xfId="5" applyBorder="1" applyAlignment="1">
      <alignment horizontal="center" vertical="center"/>
    </xf>
    <xf numFmtId="0" fontId="1" fillId="6" borderId="24" xfId="5" applyBorder="1" applyAlignment="1">
      <alignment horizontal="center" vertical="center"/>
    </xf>
    <xf numFmtId="0" fontId="1" fillId="6" borderId="39" xfId="5" applyBorder="1" applyAlignment="1">
      <alignment horizontal="center" vertical="center"/>
    </xf>
    <xf numFmtId="0" fontId="1" fillId="6" borderId="17" xfId="5" applyBorder="1" applyAlignment="1">
      <alignment horizontal="center" vertical="center"/>
    </xf>
    <xf numFmtId="0" fontId="1" fillId="6" borderId="10" xfId="5" applyBorder="1" applyAlignment="1">
      <alignment horizontal="center" vertical="center"/>
    </xf>
    <xf numFmtId="0" fontId="1" fillId="6" borderId="40" xfId="5" applyBorder="1" applyAlignment="1">
      <alignment horizontal="center" vertical="center"/>
    </xf>
    <xf numFmtId="0" fontId="10" fillId="4" borderId="12" xfId="3" applyFont="1" applyBorder="1" applyAlignment="1">
      <alignment horizontal="center"/>
    </xf>
    <xf numFmtId="0" fontId="10" fillId="4" borderId="13" xfId="3" applyFont="1" applyBorder="1" applyAlignment="1">
      <alignment horizontal="center"/>
    </xf>
    <xf numFmtId="0" fontId="10" fillId="4" borderId="14" xfId="3" applyFont="1" applyBorder="1" applyAlignment="1">
      <alignment horizontal="center"/>
    </xf>
    <xf numFmtId="0" fontId="11" fillId="4" borderId="42" xfId="3" applyFont="1" applyBorder="1" applyAlignment="1">
      <alignment horizontal="center" vertical="center"/>
    </xf>
    <xf numFmtId="0" fontId="11" fillId="4" borderId="38" xfId="3" applyFont="1" applyBorder="1" applyAlignment="1">
      <alignment horizontal="center" vertical="center"/>
    </xf>
    <xf numFmtId="0" fontId="11" fillId="4" borderId="39" xfId="3" applyFont="1" applyBorder="1" applyAlignment="1">
      <alignment horizontal="center" vertical="center"/>
    </xf>
    <xf numFmtId="0" fontId="11" fillId="4" borderId="6" xfId="3" applyFont="1" applyBorder="1" applyAlignment="1">
      <alignment horizontal="center"/>
    </xf>
    <xf numFmtId="0" fontId="11" fillId="4" borderId="15" xfId="3" applyFont="1" applyBorder="1" applyAlignment="1">
      <alignment horizontal="center"/>
    </xf>
    <xf numFmtId="0" fontId="11" fillId="4" borderId="2" xfId="3" applyFont="1" applyBorder="1" applyAlignment="1">
      <alignment horizontal="center" vertical="center"/>
    </xf>
    <xf numFmtId="0" fontId="11" fillId="4" borderId="3" xfId="3" applyFont="1" applyBorder="1" applyAlignment="1">
      <alignment horizontal="center" vertical="center"/>
    </xf>
    <xf numFmtId="0" fontId="11" fillId="4" borderId="4" xfId="3" applyFont="1" applyBorder="1" applyAlignment="1">
      <alignment horizontal="center" vertical="center"/>
    </xf>
    <xf numFmtId="0" fontId="11" fillId="4" borderId="8" xfId="3" applyFont="1" applyBorder="1" applyAlignment="1">
      <alignment horizontal="center"/>
    </xf>
    <xf numFmtId="0" fontId="11" fillId="4" borderId="16" xfId="3" applyFont="1" applyBorder="1" applyAlignment="1">
      <alignment horizontal="center"/>
    </xf>
    <xf numFmtId="0" fontId="11" fillId="4" borderId="2" xfId="3" applyFont="1" applyBorder="1" applyAlignment="1">
      <alignment horizontal="center" vertical="center" wrapText="1"/>
    </xf>
    <xf numFmtId="0" fontId="11" fillId="2" borderId="3" xfId="1" applyFont="1" applyBorder="1" applyAlignment="1">
      <alignment horizontal="center"/>
    </xf>
    <xf numFmtId="0" fontId="11" fillId="2" borderId="1" xfId="1" applyFont="1" applyBorder="1" applyAlignment="1">
      <alignment horizontal="center"/>
    </xf>
    <xf numFmtId="0" fontId="11" fillId="2" borderId="17" xfId="1" applyFont="1" applyBorder="1" applyAlignment="1">
      <alignment horizontal="center"/>
    </xf>
    <xf numFmtId="0" fontId="11" fillId="2" borderId="12" xfId="1" applyFont="1" applyBorder="1" applyAlignment="1">
      <alignment horizontal="center"/>
    </xf>
    <xf numFmtId="0" fontId="11" fillId="2" borderId="40" xfId="1" applyFont="1" applyBorder="1" applyAlignment="1">
      <alignment horizontal="center" vertical="center"/>
    </xf>
    <xf numFmtId="0" fontId="11" fillId="8" borderId="35" xfId="4" applyFont="1" applyFill="1" applyAlignment="1">
      <alignment horizontal="center" vertical="center"/>
    </xf>
    <xf numFmtId="0" fontId="11" fillId="8" borderId="35" xfId="4" applyFont="1" applyFill="1" applyAlignment="1">
      <alignment horizontal="center" vertical="center" wrapText="1"/>
    </xf>
    <xf numFmtId="0" fontId="11" fillId="8" borderId="35" xfId="4" applyFont="1" applyFill="1" applyAlignment="1">
      <alignment vertical="center"/>
    </xf>
  </cellXfs>
  <cellStyles count="7">
    <cellStyle name="20% - Accent5" xfId="5" builtinId="46"/>
    <cellStyle name="60% - Accent5" xfId="6" builtinId="48"/>
    <cellStyle name="Bad" xfId="2" builtinId="27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P8" sqref="P8"/>
    </sheetView>
  </sheetViews>
  <sheetFormatPr defaultRowHeight="14.4" x14ac:dyDescent="0.3"/>
  <cols>
    <col min="1" max="1" width="18.5546875" customWidth="1"/>
    <col min="2" max="2" width="18.6640625" customWidth="1"/>
    <col min="3" max="5" width="11.88671875" customWidth="1"/>
    <col min="6" max="6" width="13.44140625" customWidth="1"/>
    <col min="7" max="11" width="11.88671875" customWidth="1"/>
    <col min="12" max="12" width="12.33203125" customWidth="1"/>
  </cols>
  <sheetData>
    <row r="1" spans="1:12" s="1" customFormat="1" ht="58.2" thickBot="1" x14ac:dyDescent="0.35">
      <c r="A1" s="96" t="s">
        <v>30</v>
      </c>
      <c r="B1" s="96"/>
      <c r="C1" s="97" t="s">
        <v>31</v>
      </c>
      <c r="D1" s="97" t="s">
        <v>32</v>
      </c>
      <c r="E1" s="97" t="s">
        <v>33</v>
      </c>
      <c r="F1" s="97" t="s">
        <v>34</v>
      </c>
      <c r="G1" s="97" t="s">
        <v>35</v>
      </c>
      <c r="H1" s="97" t="s">
        <v>36</v>
      </c>
      <c r="I1" s="97" t="s">
        <v>10</v>
      </c>
      <c r="J1" s="97" t="s">
        <v>11</v>
      </c>
      <c r="K1" s="97" t="s">
        <v>12</v>
      </c>
      <c r="L1" s="98" t="s">
        <v>9</v>
      </c>
    </row>
    <row r="2" spans="1:12" ht="15" thickTop="1" x14ac:dyDescent="0.3">
      <c r="A2" s="80" t="s">
        <v>0</v>
      </c>
      <c r="B2" s="77" t="s">
        <v>1</v>
      </c>
      <c r="C2" s="57">
        <v>2</v>
      </c>
      <c r="D2" s="58">
        <v>3</v>
      </c>
      <c r="E2" s="58">
        <v>2</v>
      </c>
      <c r="F2" s="58">
        <v>2</v>
      </c>
      <c r="G2" s="58">
        <v>3</v>
      </c>
      <c r="H2" s="58">
        <v>2</v>
      </c>
      <c r="I2" s="58">
        <v>3</v>
      </c>
      <c r="J2" s="58">
        <v>2</v>
      </c>
      <c r="K2" s="59">
        <v>3</v>
      </c>
      <c r="L2" s="71">
        <v>2</v>
      </c>
    </row>
    <row r="3" spans="1:12" x14ac:dyDescent="0.3">
      <c r="A3" s="81"/>
      <c r="B3" s="78" t="s">
        <v>2</v>
      </c>
      <c r="C3" s="60">
        <v>3</v>
      </c>
      <c r="D3" s="61">
        <v>3</v>
      </c>
      <c r="E3" s="61">
        <v>2</v>
      </c>
      <c r="F3" s="61">
        <v>3</v>
      </c>
      <c r="G3" s="61">
        <v>2</v>
      </c>
      <c r="H3" s="61">
        <v>3</v>
      </c>
      <c r="I3" s="61">
        <v>2</v>
      </c>
      <c r="J3" s="61">
        <v>3</v>
      </c>
      <c r="K3" s="62">
        <v>3</v>
      </c>
      <c r="L3" s="72">
        <v>2</v>
      </c>
    </row>
    <row r="4" spans="1:12" x14ac:dyDescent="0.3">
      <c r="A4" s="81"/>
      <c r="B4" s="78" t="s">
        <v>3</v>
      </c>
      <c r="C4" s="60">
        <v>2</v>
      </c>
      <c r="D4" s="61">
        <v>2</v>
      </c>
      <c r="E4" s="61">
        <v>3</v>
      </c>
      <c r="F4" s="61">
        <v>2</v>
      </c>
      <c r="G4" s="61">
        <v>3</v>
      </c>
      <c r="H4" s="61">
        <v>3</v>
      </c>
      <c r="I4" s="61">
        <v>2</v>
      </c>
      <c r="J4" s="61">
        <v>2</v>
      </c>
      <c r="K4" s="62">
        <v>3</v>
      </c>
      <c r="L4" s="72">
        <v>2</v>
      </c>
    </row>
    <row r="5" spans="1:12" ht="15" thickBot="1" x14ac:dyDescent="0.35">
      <c r="A5" s="82"/>
      <c r="B5" s="79" t="s">
        <v>4</v>
      </c>
      <c r="C5" s="63">
        <v>1</v>
      </c>
      <c r="D5" s="64">
        <v>1</v>
      </c>
      <c r="E5" s="64">
        <v>2</v>
      </c>
      <c r="F5" s="64">
        <v>2</v>
      </c>
      <c r="G5" s="64">
        <v>2</v>
      </c>
      <c r="H5" s="64">
        <v>2</v>
      </c>
      <c r="I5" s="64">
        <v>2</v>
      </c>
      <c r="J5" s="64">
        <v>2</v>
      </c>
      <c r="K5" s="65">
        <v>2</v>
      </c>
      <c r="L5" s="73">
        <v>1</v>
      </c>
    </row>
    <row r="6" spans="1:12" ht="15" thickBot="1" x14ac:dyDescent="0.35">
      <c r="A6" s="83" t="s">
        <v>6</v>
      </c>
      <c r="B6" s="84"/>
      <c r="C6" s="69">
        <f>AVERAGE(C2:C5)</f>
        <v>2</v>
      </c>
      <c r="D6" s="69">
        <f t="shared" ref="D6:L6" si="0">AVERAGE(D2:D5)</f>
        <v>2.25</v>
      </c>
      <c r="E6" s="69">
        <f t="shared" si="0"/>
        <v>2.25</v>
      </c>
      <c r="F6" s="69">
        <f t="shared" si="0"/>
        <v>2.25</v>
      </c>
      <c r="G6" s="69">
        <f t="shared" si="0"/>
        <v>2.5</v>
      </c>
      <c r="H6" s="69">
        <f t="shared" si="0"/>
        <v>2.5</v>
      </c>
      <c r="I6" s="69">
        <f t="shared" si="0"/>
        <v>2.25</v>
      </c>
      <c r="J6" s="69">
        <f t="shared" si="0"/>
        <v>2.25</v>
      </c>
      <c r="K6" s="70">
        <f t="shared" si="0"/>
        <v>2.75</v>
      </c>
      <c r="L6" s="69">
        <f t="shared" si="0"/>
        <v>1.75</v>
      </c>
    </row>
    <row r="7" spans="1:12" x14ac:dyDescent="0.3">
      <c r="A7" s="85" t="s">
        <v>5</v>
      </c>
      <c r="B7" s="77" t="s">
        <v>1</v>
      </c>
      <c r="C7" s="66">
        <v>2</v>
      </c>
      <c r="D7" s="67">
        <v>3</v>
      </c>
      <c r="E7" s="67">
        <v>3</v>
      </c>
      <c r="F7" s="67">
        <v>2</v>
      </c>
      <c r="G7" s="67">
        <v>1</v>
      </c>
      <c r="H7" s="67">
        <v>1</v>
      </c>
      <c r="I7" s="67">
        <v>2</v>
      </c>
      <c r="J7" s="67">
        <v>3</v>
      </c>
      <c r="K7" s="68">
        <v>2</v>
      </c>
      <c r="L7" s="74">
        <v>2</v>
      </c>
    </row>
    <row r="8" spans="1:12" x14ac:dyDescent="0.3">
      <c r="A8" s="86"/>
      <c r="B8" s="78" t="s">
        <v>2</v>
      </c>
      <c r="C8" s="60">
        <v>3</v>
      </c>
      <c r="D8" s="61">
        <v>3</v>
      </c>
      <c r="E8" s="61">
        <v>3</v>
      </c>
      <c r="F8" s="61">
        <v>2</v>
      </c>
      <c r="G8" s="61">
        <v>1</v>
      </c>
      <c r="H8" s="61">
        <v>2</v>
      </c>
      <c r="I8" s="61">
        <v>3</v>
      </c>
      <c r="J8" s="61">
        <v>2</v>
      </c>
      <c r="K8" s="62">
        <v>3</v>
      </c>
      <c r="L8" s="75">
        <v>3</v>
      </c>
    </row>
    <row r="9" spans="1:12" x14ac:dyDescent="0.3">
      <c r="A9" s="86"/>
      <c r="B9" s="78" t="s">
        <v>3</v>
      </c>
      <c r="C9" s="60">
        <v>2</v>
      </c>
      <c r="D9" s="61">
        <v>3</v>
      </c>
      <c r="E9" s="61">
        <v>2</v>
      </c>
      <c r="F9" s="61">
        <v>2</v>
      </c>
      <c r="G9" s="61">
        <v>3</v>
      </c>
      <c r="H9" s="61">
        <v>2</v>
      </c>
      <c r="I9" s="61">
        <v>3</v>
      </c>
      <c r="J9" s="61">
        <v>2</v>
      </c>
      <c r="K9" s="62">
        <v>3</v>
      </c>
      <c r="L9" s="75">
        <v>2</v>
      </c>
    </row>
    <row r="10" spans="1:12" ht="15" thickBot="1" x14ac:dyDescent="0.35">
      <c r="A10" s="87"/>
      <c r="B10" s="79" t="s">
        <v>4</v>
      </c>
      <c r="C10" s="63">
        <v>2</v>
      </c>
      <c r="D10" s="64">
        <v>1</v>
      </c>
      <c r="E10" s="64">
        <v>2</v>
      </c>
      <c r="F10" s="64">
        <v>2</v>
      </c>
      <c r="G10" s="64">
        <v>1</v>
      </c>
      <c r="H10" s="64">
        <v>2</v>
      </c>
      <c r="I10" s="64">
        <v>2</v>
      </c>
      <c r="J10" s="64">
        <v>1</v>
      </c>
      <c r="K10" s="65">
        <v>2</v>
      </c>
      <c r="L10" s="76">
        <v>1</v>
      </c>
    </row>
    <row r="11" spans="1:12" ht="15" thickBot="1" x14ac:dyDescent="0.35">
      <c r="A11" s="83" t="s">
        <v>6</v>
      </c>
      <c r="B11" s="84"/>
      <c r="C11" s="69">
        <f>AVERAGE(C7:C10)</f>
        <v>2.25</v>
      </c>
      <c r="D11" s="69">
        <f t="shared" ref="D11:L11" si="1">AVERAGE(D7:D10)</f>
        <v>2.5</v>
      </c>
      <c r="E11" s="69">
        <f t="shared" si="1"/>
        <v>2.5</v>
      </c>
      <c r="F11" s="69">
        <f t="shared" si="1"/>
        <v>2</v>
      </c>
      <c r="G11" s="69">
        <f t="shared" si="1"/>
        <v>1.5</v>
      </c>
      <c r="H11" s="69">
        <f t="shared" si="1"/>
        <v>1.75</v>
      </c>
      <c r="I11" s="69">
        <f t="shared" si="1"/>
        <v>2.5</v>
      </c>
      <c r="J11" s="69">
        <f t="shared" si="1"/>
        <v>2</v>
      </c>
      <c r="K11" s="70">
        <f t="shared" si="1"/>
        <v>2.5</v>
      </c>
      <c r="L11" s="69">
        <f t="shared" si="1"/>
        <v>2</v>
      </c>
    </row>
    <row r="12" spans="1:12" x14ac:dyDescent="0.3">
      <c r="A12" s="85" t="s">
        <v>7</v>
      </c>
      <c r="B12" s="77" t="s">
        <v>1</v>
      </c>
      <c r="C12" s="66">
        <v>1</v>
      </c>
      <c r="D12" s="67">
        <v>2</v>
      </c>
      <c r="E12" s="67">
        <v>2</v>
      </c>
      <c r="F12" s="67">
        <v>2</v>
      </c>
      <c r="G12" s="67">
        <v>2</v>
      </c>
      <c r="H12" s="67">
        <v>1</v>
      </c>
      <c r="I12" s="67">
        <v>1</v>
      </c>
      <c r="J12" s="67">
        <v>1</v>
      </c>
      <c r="K12" s="68">
        <v>3</v>
      </c>
      <c r="L12" s="74">
        <v>1</v>
      </c>
    </row>
    <row r="13" spans="1:12" x14ac:dyDescent="0.3">
      <c r="A13" s="86"/>
      <c r="B13" s="78" t="s">
        <v>2</v>
      </c>
      <c r="C13" s="60">
        <v>2</v>
      </c>
      <c r="D13" s="61">
        <v>1</v>
      </c>
      <c r="E13" s="61">
        <v>2</v>
      </c>
      <c r="F13" s="61">
        <v>2</v>
      </c>
      <c r="G13" s="61">
        <v>3</v>
      </c>
      <c r="H13" s="61">
        <v>2</v>
      </c>
      <c r="I13" s="61">
        <v>2</v>
      </c>
      <c r="J13" s="61">
        <v>1</v>
      </c>
      <c r="K13" s="62">
        <v>3</v>
      </c>
      <c r="L13" s="75">
        <v>2</v>
      </c>
    </row>
    <row r="14" spans="1:12" x14ac:dyDescent="0.3">
      <c r="A14" s="86"/>
      <c r="B14" s="78" t="s">
        <v>3</v>
      </c>
      <c r="C14" s="60">
        <v>1</v>
      </c>
      <c r="D14" s="61">
        <v>1</v>
      </c>
      <c r="E14" s="61">
        <v>1</v>
      </c>
      <c r="F14" s="61">
        <v>2</v>
      </c>
      <c r="G14" s="61">
        <v>2</v>
      </c>
      <c r="H14" s="61">
        <v>3</v>
      </c>
      <c r="I14" s="61">
        <v>1</v>
      </c>
      <c r="J14" s="61">
        <v>1</v>
      </c>
      <c r="K14" s="62">
        <v>2</v>
      </c>
      <c r="L14" s="75">
        <v>2</v>
      </c>
    </row>
    <row r="15" spans="1:12" ht="15" thickBot="1" x14ac:dyDescent="0.35">
      <c r="A15" s="87"/>
      <c r="B15" s="79" t="s">
        <v>4</v>
      </c>
      <c r="C15" s="63">
        <v>2</v>
      </c>
      <c r="D15" s="64">
        <v>1</v>
      </c>
      <c r="E15" s="64">
        <v>2</v>
      </c>
      <c r="F15" s="64">
        <v>1</v>
      </c>
      <c r="G15" s="64">
        <v>1</v>
      </c>
      <c r="H15" s="64">
        <v>2</v>
      </c>
      <c r="I15" s="64">
        <v>1</v>
      </c>
      <c r="J15" s="64">
        <v>1</v>
      </c>
      <c r="K15" s="65">
        <v>2</v>
      </c>
      <c r="L15" s="76">
        <v>1</v>
      </c>
    </row>
    <row r="16" spans="1:12" ht="15" thickBot="1" x14ac:dyDescent="0.35">
      <c r="A16" s="88" t="s">
        <v>6</v>
      </c>
      <c r="B16" s="89"/>
      <c r="C16" s="69">
        <f>AVERAGE(C12:C15)</f>
        <v>1.5</v>
      </c>
      <c r="D16" s="69">
        <f t="shared" ref="D16:L16" si="2">AVERAGE(D12:D15)</f>
        <v>1.25</v>
      </c>
      <c r="E16" s="69">
        <f t="shared" si="2"/>
        <v>1.75</v>
      </c>
      <c r="F16" s="69">
        <f t="shared" si="2"/>
        <v>1.75</v>
      </c>
      <c r="G16" s="69">
        <f t="shared" si="2"/>
        <v>2</v>
      </c>
      <c r="H16" s="69">
        <f t="shared" si="2"/>
        <v>2</v>
      </c>
      <c r="I16" s="69">
        <f t="shared" si="2"/>
        <v>1.25</v>
      </c>
      <c r="J16" s="69">
        <f t="shared" si="2"/>
        <v>1</v>
      </c>
      <c r="K16" s="70">
        <f t="shared" si="2"/>
        <v>2.5</v>
      </c>
      <c r="L16" s="70">
        <f t="shared" si="2"/>
        <v>1.5</v>
      </c>
    </row>
    <row r="17" spans="1:12" ht="15" customHeight="1" thickBot="1" x14ac:dyDescent="0.35">
      <c r="A17" s="2"/>
      <c r="B17" s="2"/>
      <c r="C17" s="1"/>
      <c r="D17" s="1"/>
      <c r="E17" s="1"/>
      <c r="F17" s="1"/>
      <c r="G17" s="1"/>
      <c r="H17" s="1"/>
      <c r="I17" s="1"/>
      <c r="J17" s="1"/>
      <c r="K17" s="1"/>
      <c r="L17" s="38"/>
    </row>
    <row r="18" spans="1:12" ht="15" customHeight="1" x14ac:dyDescent="0.3">
      <c r="A18" s="90" t="s">
        <v>8</v>
      </c>
      <c r="B18" s="77" t="s">
        <v>0</v>
      </c>
      <c r="C18" s="48"/>
      <c r="D18" s="49"/>
      <c r="E18" s="49"/>
      <c r="F18" s="93" t="s">
        <v>13</v>
      </c>
      <c r="G18" s="93" t="s">
        <v>13</v>
      </c>
      <c r="H18" s="93" t="s">
        <v>13</v>
      </c>
      <c r="I18" s="49"/>
      <c r="J18" s="93" t="s">
        <v>13</v>
      </c>
      <c r="K18" s="94" t="s">
        <v>13</v>
      </c>
      <c r="L18" s="56"/>
    </row>
    <row r="19" spans="1:12" ht="15" thickBot="1" x14ac:dyDescent="0.35">
      <c r="A19" s="86"/>
      <c r="B19" s="78" t="s">
        <v>5</v>
      </c>
      <c r="C19" s="91" t="s">
        <v>13</v>
      </c>
      <c r="D19" s="92" t="s">
        <v>13</v>
      </c>
      <c r="E19" s="92" t="s">
        <v>13</v>
      </c>
      <c r="F19" s="52"/>
      <c r="G19" s="52"/>
      <c r="H19" s="52"/>
      <c r="I19" s="92" t="s">
        <v>13</v>
      </c>
      <c r="J19" s="52"/>
      <c r="K19" s="53"/>
      <c r="L19" s="95" t="s">
        <v>13</v>
      </c>
    </row>
    <row r="20" spans="1:12" ht="15" thickBot="1" x14ac:dyDescent="0.35">
      <c r="A20" s="87"/>
      <c r="B20" s="79" t="s">
        <v>7</v>
      </c>
      <c r="C20" s="50"/>
      <c r="D20" s="51"/>
      <c r="E20" s="51"/>
      <c r="F20" s="51"/>
      <c r="G20" s="51"/>
      <c r="H20" s="51"/>
      <c r="I20" s="51"/>
      <c r="J20" s="51"/>
      <c r="K20" s="54"/>
      <c r="L20" s="55"/>
    </row>
  </sheetData>
  <mergeCells count="8">
    <mergeCell ref="A1:B1"/>
    <mergeCell ref="A18:A20"/>
    <mergeCell ref="A6:B6"/>
    <mergeCell ref="A11:B11"/>
    <mergeCell ref="A16:B16"/>
    <mergeCell ref="A2:A5"/>
    <mergeCell ref="A7:A10"/>
    <mergeCell ref="A12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K15" sqref="K15"/>
    </sheetView>
  </sheetViews>
  <sheetFormatPr defaultRowHeight="14.4" x14ac:dyDescent="0.3"/>
  <cols>
    <col min="1" max="1" width="30" customWidth="1"/>
    <col min="2" max="2" width="20.44140625" style="1" customWidth="1"/>
    <col min="3" max="3" width="19.33203125" style="1" customWidth="1"/>
    <col min="4" max="4" width="10.44140625" style="1" customWidth="1"/>
    <col min="5" max="5" width="19.21875" customWidth="1"/>
  </cols>
  <sheetData>
    <row r="1" spans="1:5" ht="17.399999999999999" x14ac:dyDescent="0.35">
      <c r="A1" s="30" t="s">
        <v>74</v>
      </c>
    </row>
    <row r="3" spans="1:5" ht="15" thickBot="1" x14ac:dyDescent="0.35">
      <c r="A3" s="9" t="s">
        <v>14</v>
      </c>
    </row>
    <row r="4" spans="1:5" ht="29.4" thickBot="1" x14ac:dyDescent="0.35">
      <c r="A4" s="18" t="s">
        <v>15</v>
      </c>
      <c r="B4" s="15" t="s">
        <v>19</v>
      </c>
      <c r="C4" s="10" t="s">
        <v>20</v>
      </c>
      <c r="D4" s="11" t="s">
        <v>18</v>
      </c>
      <c r="E4" s="42" t="s">
        <v>86</v>
      </c>
    </row>
    <row r="5" spans="1:5" x14ac:dyDescent="0.3">
      <c r="A5" s="19" t="s">
        <v>75</v>
      </c>
      <c r="B5" s="16">
        <v>330</v>
      </c>
      <c r="C5" s="7">
        <v>30</v>
      </c>
      <c r="D5" s="36">
        <f>B5*C5</f>
        <v>9900</v>
      </c>
      <c r="E5" s="37">
        <f>(D5/$D$28) *100</f>
        <v>11.82089552238806</v>
      </c>
    </row>
    <row r="6" spans="1:5" x14ac:dyDescent="0.3">
      <c r="A6" s="22" t="s">
        <v>76</v>
      </c>
      <c r="B6" s="21">
        <v>100</v>
      </c>
      <c r="C6" s="5">
        <v>40</v>
      </c>
      <c r="D6" s="3">
        <f t="shared" ref="D6:D9" si="0">B6*C6</f>
        <v>4000</v>
      </c>
      <c r="E6" s="44">
        <f t="shared" ref="E6:E9" si="1">(D6/$D$28) *100</f>
        <v>4.7761194029850751</v>
      </c>
    </row>
    <row r="7" spans="1:5" x14ac:dyDescent="0.3">
      <c r="A7" s="22" t="s">
        <v>77</v>
      </c>
      <c r="B7" s="21">
        <v>150</v>
      </c>
      <c r="C7" s="5">
        <v>35</v>
      </c>
      <c r="D7" s="3">
        <f t="shared" si="0"/>
        <v>5250</v>
      </c>
      <c r="E7" s="44">
        <f t="shared" si="1"/>
        <v>6.2686567164179099</v>
      </c>
    </row>
    <row r="8" spans="1:5" x14ac:dyDescent="0.3">
      <c r="A8" s="25" t="s">
        <v>78</v>
      </c>
      <c r="B8" s="26">
        <v>80</v>
      </c>
      <c r="C8" s="6">
        <v>45</v>
      </c>
      <c r="D8" s="3">
        <f t="shared" si="0"/>
        <v>3600</v>
      </c>
      <c r="E8" s="44">
        <f t="shared" si="1"/>
        <v>4.2985074626865671</v>
      </c>
    </row>
    <row r="9" spans="1:5" ht="15" thickBot="1" x14ac:dyDescent="0.35">
      <c r="A9" s="20" t="s">
        <v>79</v>
      </c>
      <c r="B9" s="17">
        <v>200</v>
      </c>
      <c r="C9" s="8">
        <v>25</v>
      </c>
      <c r="D9" s="4">
        <f t="shared" si="0"/>
        <v>5000</v>
      </c>
      <c r="E9" s="44">
        <f t="shared" si="1"/>
        <v>5.9701492537313428</v>
      </c>
    </row>
    <row r="11" spans="1:5" ht="15" thickBot="1" x14ac:dyDescent="0.35">
      <c r="A11" s="13" t="s">
        <v>24</v>
      </c>
      <c r="B11" s="14"/>
      <c r="C11" s="14"/>
      <c r="D11" s="14"/>
    </row>
    <row r="12" spans="1:5" ht="29.4" thickBot="1" x14ac:dyDescent="0.35">
      <c r="A12" s="18" t="s">
        <v>25</v>
      </c>
      <c r="B12" s="15" t="s">
        <v>21</v>
      </c>
      <c r="C12" s="10" t="s">
        <v>22</v>
      </c>
      <c r="D12" s="11" t="s">
        <v>18</v>
      </c>
      <c r="E12" s="43" t="s">
        <v>86</v>
      </c>
    </row>
    <row r="13" spans="1:5" x14ac:dyDescent="0.3">
      <c r="A13" s="19" t="s">
        <v>80</v>
      </c>
      <c r="B13" s="16">
        <v>2</v>
      </c>
      <c r="C13" s="7">
        <v>1500</v>
      </c>
      <c r="D13" s="36">
        <f>B13*C13</f>
        <v>3000</v>
      </c>
      <c r="E13" s="37">
        <f>(D13/$D$28) *100</f>
        <v>3.5820895522388061</v>
      </c>
    </row>
    <row r="14" spans="1:5" ht="15" thickBot="1" x14ac:dyDescent="0.35">
      <c r="A14" s="20" t="s">
        <v>81</v>
      </c>
      <c r="B14" s="17">
        <v>3</v>
      </c>
      <c r="C14" s="8">
        <v>2000</v>
      </c>
      <c r="D14" s="4">
        <f>B14*C14</f>
        <v>6000</v>
      </c>
      <c r="E14" s="44">
        <f>(D14/$D$28) *100</f>
        <v>7.1641791044776122</v>
      </c>
    </row>
    <row r="16" spans="1:5" ht="15" thickBot="1" x14ac:dyDescent="0.35">
      <c r="A16" s="9" t="s">
        <v>23</v>
      </c>
    </row>
    <row r="17" spans="1:7" ht="29.4" thickBot="1" x14ac:dyDescent="0.35">
      <c r="A17" s="18" t="s">
        <v>25</v>
      </c>
      <c r="B17" s="24"/>
      <c r="C17" s="12"/>
      <c r="D17" s="11" t="s">
        <v>17</v>
      </c>
      <c r="E17" s="43" t="s">
        <v>86</v>
      </c>
    </row>
    <row r="18" spans="1:7" x14ac:dyDescent="0.3">
      <c r="A18" s="19" t="s">
        <v>53</v>
      </c>
      <c r="B18" s="16">
        <v>10000</v>
      </c>
      <c r="C18" s="7"/>
      <c r="D18" s="36">
        <v>10000</v>
      </c>
      <c r="E18" s="37">
        <f>(D18/$D$28) *100</f>
        <v>11.940298507462686</v>
      </c>
    </row>
    <row r="19" spans="1:7" ht="29.4" thickBot="1" x14ac:dyDescent="0.35">
      <c r="A19" s="40" t="s">
        <v>82</v>
      </c>
      <c r="B19" s="17">
        <v>3000</v>
      </c>
      <c r="C19" s="8"/>
      <c r="D19" s="4">
        <v>3000</v>
      </c>
      <c r="E19" s="44">
        <f>(D19/$D$28) *100</f>
        <v>3.5820895522388061</v>
      </c>
    </row>
    <row r="20" spans="1:7" x14ac:dyDescent="0.3">
      <c r="A20" s="23"/>
      <c r="B20" s="2"/>
      <c r="C20" s="2"/>
      <c r="D20" s="2"/>
      <c r="G20" s="23"/>
    </row>
    <row r="21" spans="1:7" ht="15" thickBot="1" x14ac:dyDescent="0.35">
      <c r="A21" s="9" t="s">
        <v>26</v>
      </c>
    </row>
    <row r="22" spans="1:7" ht="29.4" thickBot="1" x14ac:dyDescent="0.35">
      <c r="A22" s="29" t="s">
        <v>25</v>
      </c>
      <c r="B22" s="15" t="s">
        <v>16</v>
      </c>
      <c r="C22" s="10" t="s">
        <v>27</v>
      </c>
      <c r="D22" s="11" t="s">
        <v>18</v>
      </c>
      <c r="E22" s="43" t="s">
        <v>86</v>
      </c>
    </row>
    <row r="23" spans="1:7" x14ac:dyDescent="0.3">
      <c r="A23" s="41" t="s">
        <v>83</v>
      </c>
      <c r="B23" s="31">
        <v>20</v>
      </c>
      <c r="C23" s="28">
        <v>200</v>
      </c>
      <c r="D23" s="36">
        <f>B23*C23</f>
        <v>4000</v>
      </c>
      <c r="E23" s="37">
        <f>(D23/$D$28) *100</f>
        <v>4.7761194029850751</v>
      </c>
    </row>
    <row r="24" spans="1:7" x14ac:dyDescent="0.3">
      <c r="A24" s="22" t="s">
        <v>84</v>
      </c>
      <c r="B24" s="32">
        <v>15</v>
      </c>
      <c r="C24" s="5">
        <v>300</v>
      </c>
      <c r="D24" s="3">
        <f>B24*C24</f>
        <v>4500</v>
      </c>
      <c r="E24" s="44">
        <f t="shared" ref="E24:E26" si="2">(D24/$D$28) *100</f>
        <v>5.3731343283582085</v>
      </c>
    </row>
    <row r="25" spans="1:7" x14ac:dyDescent="0.3">
      <c r="A25" s="22" t="s">
        <v>85</v>
      </c>
      <c r="B25" s="21">
        <v>5</v>
      </c>
      <c r="C25" s="5">
        <v>5000</v>
      </c>
      <c r="D25" s="3">
        <f t="shared" ref="D25:D26" si="3">B25*C25</f>
        <v>25000</v>
      </c>
      <c r="E25" s="44">
        <f t="shared" si="2"/>
        <v>29.850746268656714</v>
      </c>
    </row>
    <row r="26" spans="1:7" ht="15" thickBot="1" x14ac:dyDescent="0.35">
      <c r="A26" s="20" t="s">
        <v>28</v>
      </c>
      <c r="B26" s="17">
        <v>1</v>
      </c>
      <c r="C26" s="8">
        <v>500</v>
      </c>
      <c r="D26" s="4">
        <f t="shared" si="3"/>
        <v>500</v>
      </c>
      <c r="E26" s="44">
        <f t="shared" si="2"/>
        <v>0.59701492537313439</v>
      </c>
    </row>
    <row r="27" spans="1:7" ht="15" thickBot="1" x14ac:dyDescent="0.35"/>
    <row r="28" spans="1:7" ht="15" thickBot="1" x14ac:dyDescent="0.35">
      <c r="A28" s="33" t="s">
        <v>29</v>
      </c>
      <c r="B28" s="34"/>
      <c r="C28" s="35"/>
      <c r="D28" s="27">
        <f>SUM(D1:D27)</f>
        <v>83750</v>
      </c>
      <c r="E28" s="18">
        <f>SUM(E5,E6,E7,E8,E9,E13,E14,E18,E19,E23,E24,E25,E26)</f>
        <v>99.999999999999986</v>
      </c>
    </row>
  </sheetData>
  <mergeCells count="1">
    <mergeCell ref="A28:C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L7" sqref="L7"/>
    </sheetView>
  </sheetViews>
  <sheetFormatPr defaultRowHeight="14.4" x14ac:dyDescent="0.3"/>
  <cols>
    <col min="1" max="1" width="13.5546875" customWidth="1"/>
    <col min="2" max="2" width="18.44140625" customWidth="1"/>
    <col min="3" max="3" width="16.21875" customWidth="1"/>
    <col min="4" max="4" width="18.5546875" customWidth="1"/>
    <col min="5" max="5" width="16.44140625" customWidth="1"/>
    <col min="6" max="6" width="16.33203125" customWidth="1"/>
  </cols>
  <sheetData>
    <row r="1" spans="1:6" ht="29.4" thickBot="1" x14ac:dyDescent="0.35">
      <c r="A1" s="47" t="s">
        <v>37</v>
      </c>
      <c r="B1" s="47" t="s">
        <v>38</v>
      </c>
      <c r="C1" s="47" t="s">
        <v>39</v>
      </c>
      <c r="D1" s="47" t="s">
        <v>40</v>
      </c>
      <c r="E1" s="47" t="s">
        <v>41</v>
      </c>
      <c r="F1" s="47" t="s">
        <v>42</v>
      </c>
    </row>
    <row r="2" spans="1:6" ht="28.8" x14ac:dyDescent="0.3">
      <c r="A2" s="45" t="s">
        <v>43</v>
      </c>
      <c r="B2" s="45" t="s">
        <v>44</v>
      </c>
      <c r="C2" s="45" t="s">
        <v>45</v>
      </c>
      <c r="D2" s="45" t="s">
        <v>46</v>
      </c>
      <c r="E2" s="45" t="s">
        <v>47</v>
      </c>
      <c r="F2" s="45" t="s">
        <v>48</v>
      </c>
    </row>
    <row r="3" spans="1:6" ht="28.8" x14ac:dyDescent="0.3">
      <c r="A3" s="46" t="s">
        <v>49</v>
      </c>
      <c r="B3" s="46" t="s">
        <v>50</v>
      </c>
      <c r="C3" s="46"/>
      <c r="D3" s="46" t="s">
        <v>51</v>
      </c>
      <c r="E3" s="46" t="s">
        <v>52</v>
      </c>
      <c r="F3" s="46"/>
    </row>
    <row r="4" spans="1:6" ht="28.8" x14ac:dyDescent="0.3">
      <c r="A4" s="46" t="s">
        <v>53</v>
      </c>
      <c r="B4" s="46" t="s">
        <v>54</v>
      </c>
      <c r="C4" s="46"/>
      <c r="D4" s="46" t="s">
        <v>55</v>
      </c>
      <c r="E4" s="46" t="s">
        <v>56</v>
      </c>
      <c r="F4" s="46"/>
    </row>
    <row r="5" spans="1:6" ht="28.8" x14ac:dyDescent="0.3">
      <c r="A5" s="46" t="s">
        <v>57</v>
      </c>
      <c r="B5" s="46" t="s">
        <v>58</v>
      </c>
      <c r="C5" s="46"/>
      <c r="D5" s="46" t="s">
        <v>59</v>
      </c>
      <c r="E5" s="46" t="s">
        <v>60</v>
      </c>
      <c r="F5" s="46"/>
    </row>
    <row r="6" spans="1:6" ht="28.8" x14ac:dyDescent="0.3">
      <c r="A6" s="46" t="s">
        <v>61</v>
      </c>
      <c r="B6" s="46" t="s">
        <v>62</v>
      </c>
      <c r="C6" s="46"/>
      <c r="D6" s="46"/>
      <c r="E6" s="46" t="s">
        <v>63</v>
      </c>
      <c r="F6" s="46"/>
    </row>
    <row r="7" spans="1:6" ht="28.8" x14ac:dyDescent="0.3">
      <c r="A7" s="46" t="s">
        <v>64</v>
      </c>
      <c r="B7" s="46"/>
      <c r="C7" s="46"/>
      <c r="D7" s="46"/>
      <c r="E7" s="46" t="s">
        <v>69</v>
      </c>
      <c r="F7" s="46"/>
    </row>
    <row r="8" spans="1:6" ht="28.8" x14ac:dyDescent="0.3">
      <c r="A8" s="46" t="s">
        <v>65</v>
      </c>
      <c r="B8" s="46"/>
      <c r="C8" s="46"/>
      <c r="D8" s="46"/>
      <c r="E8" s="46" t="s">
        <v>70</v>
      </c>
      <c r="F8" s="46"/>
    </row>
    <row r="9" spans="1:6" ht="28.8" x14ac:dyDescent="0.3">
      <c r="A9" s="46" t="s">
        <v>66</v>
      </c>
      <c r="B9" s="46"/>
      <c r="C9" s="46"/>
      <c r="D9" s="46"/>
      <c r="E9" s="46" t="s">
        <v>71</v>
      </c>
      <c r="F9" s="46"/>
    </row>
    <row r="10" spans="1:6" ht="28.8" x14ac:dyDescent="0.3">
      <c r="A10" s="46" t="s">
        <v>67</v>
      </c>
      <c r="B10" s="46"/>
      <c r="C10" s="46"/>
      <c r="D10" s="46"/>
      <c r="E10" s="46" t="s">
        <v>72</v>
      </c>
      <c r="F10" s="46"/>
    </row>
    <row r="11" spans="1:6" ht="27" customHeight="1" x14ac:dyDescent="0.3">
      <c r="A11" s="46" t="s">
        <v>68</v>
      </c>
      <c r="B11" s="46"/>
      <c r="C11" s="46"/>
      <c r="D11" s="46"/>
      <c r="E11" s="46" t="s">
        <v>73</v>
      </c>
      <c r="F11" s="46"/>
    </row>
    <row r="12" spans="1:6" x14ac:dyDescent="0.3">
      <c r="A12" s="39"/>
      <c r="B12" s="39"/>
      <c r="C12" s="39"/>
      <c r="D12" s="39"/>
      <c r="E12" s="39"/>
      <c r="F12" s="39"/>
    </row>
    <row r="13" spans="1:6" x14ac:dyDescent="0.3">
      <c r="A13" s="39"/>
      <c r="B13" s="39"/>
      <c r="C13" s="39"/>
      <c r="D13" s="39"/>
      <c r="E13" s="39"/>
      <c r="F13" s="39"/>
    </row>
    <row r="14" spans="1:6" x14ac:dyDescent="0.3">
      <c r="A14" s="39"/>
      <c r="B14" s="39"/>
      <c r="C14" s="39"/>
      <c r="D14" s="39"/>
      <c r="E14" s="39"/>
      <c r="F14" s="39"/>
    </row>
    <row r="15" spans="1:6" x14ac:dyDescent="0.3">
      <c r="A15" s="39"/>
      <c r="B15" s="39"/>
      <c r="C15" s="39"/>
      <c r="D15" s="39"/>
      <c r="E15" s="39"/>
      <c r="F15" s="39"/>
    </row>
    <row r="16" spans="1:6" x14ac:dyDescent="0.3">
      <c r="A16" s="39"/>
      <c r="B16" s="39"/>
      <c r="C16" s="39"/>
      <c r="D16" s="39"/>
      <c r="E16" s="39"/>
      <c r="F16" s="39"/>
    </row>
    <row r="17" spans="1:6" x14ac:dyDescent="0.3">
      <c r="A17" s="39"/>
      <c r="B17" s="39"/>
      <c r="C17" s="39"/>
      <c r="D17" s="39"/>
      <c r="E17" s="39"/>
      <c r="F17" s="39"/>
    </row>
    <row r="18" spans="1:6" x14ac:dyDescent="0.3">
      <c r="A18" s="39"/>
      <c r="B18" s="39"/>
      <c r="C18" s="39"/>
      <c r="D18" s="39"/>
      <c r="E18" s="39"/>
      <c r="F18" s="39"/>
    </row>
    <row r="19" spans="1:6" x14ac:dyDescent="0.3">
      <c r="A19" s="39"/>
      <c r="B19" s="39"/>
      <c r="C19" s="39"/>
      <c r="D19" s="39"/>
      <c r="E19" s="39"/>
      <c r="F19" s="39"/>
    </row>
    <row r="20" spans="1:6" x14ac:dyDescent="0.3">
      <c r="A20" s="39"/>
      <c r="B20" s="39"/>
      <c r="C20" s="39"/>
      <c r="D20" s="39"/>
      <c r="E20" s="39"/>
      <c r="F20" s="3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C1106DB8A04488E866355A5CEB218" ma:contentTypeVersion="2" ma:contentTypeDescription="Stvaranje novog dokumenta." ma:contentTypeScope="" ma:versionID="cf5653b097a0dc1db313e4d0258d9f51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Komentar xmlns="d34a4129-52ec-4ee5-bc77-23d8e5f94cf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3D9B50-45AF-432E-87DC-2944701B1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a4129-52ec-4ee5-bc77-23d8e5f94cf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D7DA977-5768-4922-8197-65E8CF2221D8}">
  <ds:schemaRefs>
    <ds:schemaRef ds:uri="http://schemas.microsoft.com/office/2006/metadata/properties"/>
    <ds:schemaRef ds:uri="d34a4129-52ec-4ee5-bc77-23d8e5f94cfd"/>
  </ds:schemaRefs>
</ds:datastoreItem>
</file>

<file path=customXml/itemProps3.xml><?xml version="1.0" encoding="utf-8"?>
<ds:datastoreItem xmlns:ds="http://schemas.openxmlformats.org/officeDocument/2006/customXml" ds:itemID="{D5758EF3-F7D3-4420-8E13-AF1AC80FD1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Analiza izvedivosti</vt:lpstr>
      <vt:lpstr>Analiza troškova</vt:lpstr>
      <vt:lpstr>Izvodiljivost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Novine-StudijaIzvedivosti</dc:title>
  <dc:creator>Jelena Baksa</dc:creator>
  <cp:lastModifiedBy>Luka</cp:lastModifiedBy>
  <dcterms:created xsi:type="dcterms:W3CDTF">2014-03-20T08:46:49Z</dcterms:created>
  <dcterms:modified xsi:type="dcterms:W3CDTF">2024-04-09T10:50:26Z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0x0101007AFC1106DB8A04488E866355A5CEB218</vt:lpwstr>
  </property>
</Properties>
</file>