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Override PartName="/xl/commentsmeta1" ContentType="application/binary"/>
  <Override PartName="/xl/commentsmeta2"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richard.brenner\Desktop\Cook Inlet TEMP\Data Request from the State of Alaska\"/>
    </mc:Choice>
  </mc:AlternateContent>
  <bookViews>
    <workbookView xWindow="0" yWindow="0" windowWidth="27132" windowHeight="11364" firstSheet="2" activeTab="2"/>
  </bookViews>
  <sheets>
    <sheet name="Forecasts" sheetId="1" state="hidden" r:id="rId1"/>
    <sheet name="Table 3-6" sheetId="2" state="hidden" r:id="rId2"/>
    <sheet name="Kasilof River Sockeye Data" sheetId="3" r:id="rId3"/>
    <sheet name="Additional Data" sheetId="4" state="hidden" r:id="rId4"/>
  </sheets>
  <calcPr calcId="162913"/>
  <extLst>
    <ext uri="GoogleSheetsCustomDataVersion2">
      <go:sheetsCustomData xmlns:go="http://customooxmlschemas.google.com/" r:id="rId8" roundtripDataChecksum="mqbGREhsWXN0tpv6rgiZfix+gdOrY8qj3HCM3zTLbzk="/>
    </ext>
  </extLst>
</workbook>
</file>

<file path=xl/calcChain.xml><?xml version="1.0" encoding="utf-8"?>
<calcChain xmlns="http://schemas.openxmlformats.org/spreadsheetml/2006/main">
  <c r="H10" i="4" l="1"/>
  <c r="G10" i="4"/>
  <c r="H9" i="4"/>
  <c r="G9" i="4"/>
  <c r="H8" i="4"/>
  <c r="G8" i="4"/>
  <c r="H7" i="4"/>
  <c r="G7" i="4"/>
  <c r="H6" i="4"/>
  <c r="G6" i="4"/>
  <c r="H5" i="4"/>
  <c r="G5" i="4"/>
  <c r="D34" i="3"/>
  <c r="D33" i="3"/>
  <c r="D32" i="3"/>
  <c r="E24" i="1" s="1"/>
  <c r="D31" i="3"/>
  <c r="F22" i="1"/>
  <c r="D30" i="3"/>
  <c r="B25" i="2" s="1"/>
  <c r="D29" i="3"/>
  <c r="B24" i="2" s="1"/>
  <c r="G24" i="2" s="1"/>
  <c r="D28" i="3"/>
  <c r="J24" i="1"/>
  <c r="D27" i="3"/>
  <c r="D26" i="3"/>
  <c r="D25" i="3"/>
  <c r="B20" i="2" s="1"/>
  <c r="C19" i="2"/>
  <c r="D24" i="3"/>
  <c r="D23" i="3"/>
  <c r="D22" i="3"/>
  <c r="F13" i="1"/>
  <c r="D21" i="3"/>
  <c r="B16" i="2" s="1"/>
  <c r="D20" i="3"/>
  <c r="D19" i="3"/>
  <c r="J13" i="1"/>
  <c r="K13" i="1" s="1"/>
  <c r="D18" i="3"/>
  <c r="D17" i="3"/>
  <c r="D16" i="3"/>
  <c r="B11" i="2" s="1"/>
  <c r="J10" i="1"/>
  <c r="D15" i="3"/>
  <c r="B10" i="2" s="1"/>
  <c r="D14" i="3"/>
  <c r="D13" i="3"/>
  <c r="J9" i="1"/>
  <c r="D12" i="3"/>
  <c r="D11" i="3"/>
  <c r="D10" i="3"/>
  <c r="J27" i="2"/>
  <c r="E27" i="2"/>
  <c r="D27" i="2"/>
  <c r="C27" i="2"/>
  <c r="B27" i="2"/>
  <c r="J26" i="2"/>
  <c r="E26" i="2"/>
  <c r="D26" i="2"/>
  <c r="C26" i="2"/>
  <c r="B26" i="2"/>
  <c r="J25" i="2"/>
  <c r="E25" i="2"/>
  <c r="D25" i="2"/>
  <c r="J24" i="2"/>
  <c r="E24" i="2"/>
  <c r="D24" i="2"/>
  <c r="C24" i="2"/>
  <c r="J23" i="2"/>
  <c r="E23" i="2"/>
  <c r="D23" i="2"/>
  <c r="K27" i="2" s="1"/>
  <c r="O27" i="2" s="1"/>
  <c r="C23" i="2"/>
  <c r="B23" i="2"/>
  <c r="J22" i="2"/>
  <c r="E22" i="2"/>
  <c r="D22" i="2"/>
  <c r="B22" i="2"/>
  <c r="J21" i="2"/>
  <c r="E21" i="2"/>
  <c r="G21" i="2" s="1"/>
  <c r="D21" i="2"/>
  <c r="C21" i="2"/>
  <c r="B21" i="2"/>
  <c r="J20" i="2"/>
  <c r="E20" i="2"/>
  <c r="D20" i="2"/>
  <c r="C20" i="2"/>
  <c r="J19" i="2"/>
  <c r="E19" i="2"/>
  <c r="D19" i="2"/>
  <c r="B19" i="2"/>
  <c r="J18" i="2"/>
  <c r="E18" i="2"/>
  <c r="D18" i="2"/>
  <c r="C18" i="2"/>
  <c r="B18" i="2"/>
  <c r="J17" i="2"/>
  <c r="E17" i="2"/>
  <c r="D17" i="2"/>
  <c r="C17" i="2"/>
  <c r="B17" i="2"/>
  <c r="J16" i="2"/>
  <c r="E16" i="2"/>
  <c r="D16" i="2"/>
  <c r="J15" i="2"/>
  <c r="E15" i="2"/>
  <c r="G15" i="2" s="1"/>
  <c r="D15" i="2"/>
  <c r="C15" i="2"/>
  <c r="B15" i="2"/>
  <c r="J14" i="2"/>
  <c r="E14" i="2"/>
  <c r="D14" i="2"/>
  <c r="C14" i="2"/>
  <c r="B14" i="2"/>
  <c r="J13" i="2"/>
  <c r="E13" i="2"/>
  <c r="D13" i="2"/>
  <c r="B13" i="2"/>
  <c r="J12" i="2"/>
  <c r="E12" i="2"/>
  <c r="D12" i="2"/>
  <c r="C12" i="2"/>
  <c r="B12" i="2"/>
  <c r="G12" i="2" s="1"/>
  <c r="J11" i="2"/>
  <c r="E11" i="2"/>
  <c r="D11" i="2"/>
  <c r="C11" i="2"/>
  <c r="J10" i="2"/>
  <c r="E10" i="2"/>
  <c r="D10" i="2"/>
  <c r="J9" i="2"/>
  <c r="E9" i="2"/>
  <c r="D9" i="2"/>
  <c r="C9" i="2"/>
  <c r="B9" i="2"/>
  <c r="E8" i="2"/>
  <c r="D8" i="2"/>
  <c r="K12" i="2" s="1"/>
  <c r="O12" i="2" s="1"/>
  <c r="C8" i="2"/>
  <c r="B8" i="2"/>
  <c r="G8" i="2" s="1"/>
  <c r="E7" i="2"/>
  <c r="D7" i="2"/>
  <c r="B7" i="2"/>
  <c r="E6" i="2"/>
  <c r="D6" i="2"/>
  <c r="C6" i="2"/>
  <c r="E5" i="2"/>
  <c r="D5" i="2"/>
  <c r="K9" i="2" s="1"/>
  <c r="O9" i="2" s="1"/>
  <c r="C5" i="2"/>
  <c r="B5" i="2"/>
  <c r="C25" i="1"/>
  <c r="F24" i="1"/>
  <c r="G24" i="1" s="1"/>
  <c r="C24" i="1"/>
  <c r="D24" i="1" s="1"/>
  <c r="F23" i="1"/>
  <c r="C23" i="1"/>
  <c r="J22" i="1"/>
  <c r="K22" i="1" s="1"/>
  <c r="C22" i="1"/>
  <c r="F21" i="1"/>
  <c r="C21" i="1"/>
  <c r="F20" i="1"/>
  <c r="C20" i="1"/>
  <c r="J19" i="1"/>
  <c r="C19" i="1"/>
  <c r="D19" i="1" s="1"/>
  <c r="F18" i="1"/>
  <c r="C18" i="1"/>
  <c r="F17" i="1"/>
  <c r="C17" i="1"/>
  <c r="C16" i="1"/>
  <c r="F15" i="1"/>
  <c r="C15" i="1"/>
  <c r="F14" i="1"/>
  <c r="C14" i="1"/>
  <c r="C13" i="1"/>
  <c r="F12" i="1"/>
  <c r="C12" i="1"/>
  <c r="F11" i="1"/>
  <c r="C11" i="1"/>
  <c r="C10" i="1"/>
  <c r="F9" i="1"/>
  <c r="C9" i="1"/>
  <c r="F8" i="1"/>
  <c r="C8" i="1"/>
  <c r="C7" i="1"/>
  <c r="F6" i="1"/>
  <c r="C6" i="1"/>
  <c r="F5" i="1"/>
  <c r="C5" i="1"/>
  <c r="C4" i="1"/>
  <c r="F3" i="1"/>
  <c r="C3" i="1"/>
  <c r="F2" i="1"/>
  <c r="C2" i="1"/>
  <c r="K11" i="2" l="1"/>
  <c r="O11" i="2" s="1"/>
  <c r="K10" i="2"/>
  <c r="O10" i="2" s="1"/>
  <c r="G9" i="2"/>
  <c r="G14" i="2"/>
  <c r="H21" i="2"/>
  <c r="K25" i="2"/>
  <c r="O25" i="2" s="1"/>
  <c r="K17" i="2"/>
  <c r="O17" i="2" s="1"/>
  <c r="K21" i="2"/>
  <c r="O21" i="2" s="1"/>
  <c r="G27" i="2"/>
  <c r="K16" i="2"/>
  <c r="O16" i="2" s="1"/>
  <c r="K24" i="1"/>
  <c r="K13" i="2"/>
  <c r="O13" i="2" s="1"/>
  <c r="K24" i="2"/>
  <c r="O24" i="2" s="1"/>
  <c r="G20" i="2"/>
  <c r="K22" i="2"/>
  <c r="O22" i="2" s="1"/>
  <c r="K9" i="1"/>
  <c r="G18" i="2"/>
  <c r="K15" i="2"/>
  <c r="O15" i="2" s="1"/>
  <c r="K19" i="2"/>
  <c r="O19" i="2" s="1"/>
  <c r="G26" i="2"/>
  <c r="M19" i="2"/>
  <c r="G19" i="2"/>
  <c r="M9" i="2"/>
  <c r="K23" i="2"/>
  <c r="O23" i="2" s="1"/>
  <c r="J11" i="1"/>
  <c r="K11" i="1" s="1"/>
  <c r="J25" i="1"/>
  <c r="K18" i="2"/>
  <c r="O18" i="2" s="1"/>
  <c r="J17" i="1"/>
  <c r="K17" i="1" s="1"/>
  <c r="H25" i="2"/>
  <c r="E19" i="1"/>
  <c r="F4" i="1"/>
  <c r="C7" i="2"/>
  <c r="C10" i="2"/>
  <c r="C16" i="2"/>
  <c r="H19" i="2" s="1"/>
  <c r="C22" i="2"/>
  <c r="J8" i="1"/>
  <c r="K8" i="1" s="1"/>
  <c r="J14" i="1"/>
  <c r="K14" i="1" s="1"/>
  <c r="J20" i="1"/>
  <c r="K20" i="1" s="1"/>
  <c r="J23" i="1"/>
  <c r="K23" i="1" s="1"/>
  <c r="J15" i="1"/>
  <c r="K15" i="1" s="1"/>
  <c r="H27" i="2"/>
  <c r="K14" i="2"/>
  <c r="O14" i="2" s="1"/>
  <c r="K20" i="2"/>
  <c r="O20" i="2" s="1"/>
  <c r="K26" i="2"/>
  <c r="O26" i="2" s="1"/>
  <c r="J12" i="1"/>
  <c r="K12" i="1" s="1"/>
  <c r="F10" i="1"/>
  <c r="K10" i="1" s="1"/>
  <c r="F16" i="1"/>
  <c r="J21" i="1"/>
  <c r="K21" i="1" s="1"/>
  <c r="G5" i="2"/>
  <c r="G11" i="2"/>
  <c r="G17" i="2"/>
  <c r="G23" i="2"/>
  <c r="J18" i="1"/>
  <c r="K18" i="1" s="1"/>
  <c r="J7" i="1"/>
  <c r="K7" i="1" s="1"/>
  <c r="J16" i="1"/>
  <c r="B6" i="2"/>
  <c r="G6" i="2" s="1"/>
  <c r="C13" i="2"/>
  <c r="H16" i="2" s="1"/>
  <c r="C25" i="2"/>
  <c r="G25" i="2" s="1"/>
  <c r="F7" i="1"/>
  <c r="F19" i="1"/>
  <c r="K19" i="1" s="1"/>
  <c r="M21" i="2"/>
  <c r="K16" i="1" l="1"/>
  <c r="M26" i="2"/>
  <c r="H26" i="2"/>
  <c r="M25" i="2"/>
  <c r="H24" i="2"/>
  <c r="H9" i="2"/>
  <c r="H11" i="2"/>
  <c r="H10" i="2"/>
  <c r="M11" i="2"/>
  <c r="M10" i="2"/>
  <c r="H23" i="2"/>
  <c r="H17" i="2"/>
  <c r="G13" i="2"/>
  <c r="M17" i="2"/>
  <c r="M16" i="2"/>
  <c r="M24" i="2"/>
  <c r="M27" i="2"/>
  <c r="M14" i="2"/>
  <c r="H14" i="2"/>
  <c r="M15" i="2"/>
  <c r="H12" i="2"/>
  <c r="M22" i="2"/>
  <c r="L15" i="2"/>
  <c r="I15" i="2"/>
  <c r="G19" i="1"/>
  <c r="G22" i="2"/>
  <c r="H13" i="2"/>
  <c r="M20" i="2"/>
  <c r="H20" i="2"/>
  <c r="L27" i="2"/>
  <c r="I27" i="2"/>
  <c r="N27" i="2" s="1"/>
  <c r="L21" i="2"/>
  <c r="I21" i="2"/>
  <c r="N21" i="2" s="1"/>
  <c r="P21" i="2"/>
  <c r="M18" i="2"/>
  <c r="M12" i="2"/>
  <c r="H15" i="2"/>
  <c r="N15" i="2" s="1"/>
  <c r="H22" i="2"/>
  <c r="G10" i="2"/>
  <c r="H18" i="2"/>
  <c r="K29" i="1"/>
  <c r="M23" i="2"/>
  <c r="G16" i="2"/>
  <c r="G7" i="2"/>
  <c r="M13" i="2"/>
  <c r="P27" i="2" l="1"/>
  <c r="I11" i="2"/>
  <c r="L11" i="2"/>
  <c r="I9" i="2"/>
  <c r="N9" i="2" s="1"/>
  <c r="P17" i="2"/>
  <c r="P14" i="2"/>
  <c r="P22" i="2"/>
  <c r="I17" i="2"/>
  <c r="N17" i="2" s="1"/>
  <c r="L17" i="2"/>
  <c r="I16" i="2"/>
  <c r="N16" i="2" s="1"/>
  <c r="L16" i="2"/>
  <c r="P16" i="2" s="1"/>
  <c r="I10" i="2"/>
  <c r="N10" i="2" s="1"/>
  <c r="P15" i="2"/>
  <c r="L10" i="2"/>
  <c r="P10" i="2" s="1"/>
  <c r="L26" i="2"/>
  <c r="P26" i="2" s="1"/>
  <c r="I26" i="2"/>
  <c r="N26" i="2" s="1"/>
  <c r="L25" i="2"/>
  <c r="P25" i="2" s="1"/>
  <c r="I24" i="2"/>
  <c r="I25" i="2"/>
  <c r="N25" i="2" s="1"/>
  <c r="L24" i="2"/>
  <c r="P24" i="2" s="1"/>
  <c r="L22" i="2"/>
  <c r="I22" i="2"/>
  <c r="N22" i="2" s="1"/>
  <c r="L23" i="2"/>
  <c r="P23" i="2" s="1"/>
  <c r="N24" i="2"/>
  <c r="L20" i="2"/>
  <c r="P20" i="2" s="1"/>
  <c r="I20" i="2"/>
  <c r="N20" i="2" s="1"/>
  <c r="I19" i="2"/>
  <c r="N19" i="2" s="1"/>
  <c r="L18" i="2"/>
  <c r="P18" i="2" s="1"/>
  <c r="I18" i="2"/>
  <c r="L19" i="2"/>
  <c r="P19" i="2" s="1"/>
  <c r="L9" i="2"/>
  <c r="P9" i="2" s="1"/>
  <c r="L14" i="2"/>
  <c r="I14" i="2"/>
  <c r="L13" i="2"/>
  <c r="P13" i="2" s="1"/>
  <c r="I13" i="2"/>
  <c r="N13" i="2" s="1"/>
  <c r="I12" i="2"/>
  <c r="N12" i="2" s="1"/>
  <c r="L12" i="2"/>
  <c r="P12" i="2" s="1"/>
  <c r="P11" i="2"/>
  <c r="N11" i="2"/>
  <c r="I23" i="2"/>
  <c r="N18" i="2"/>
  <c r="N23" i="2"/>
  <c r="N14" i="2"/>
</calcChain>
</file>

<file path=xl/comments1.xml><?xml version="1.0" encoding="utf-8"?>
<comments xmlns="http://schemas.openxmlformats.org/spreadsheetml/2006/main">
  <authors>
    <author/>
  </authors>
  <commentList>
    <comment ref="E1" authorId="0" shapeId="0">
      <text>
        <r>
          <rPr>
            <sz val="11"/>
            <color theme="1"/>
            <rFont val="Calibri"/>
            <scheme val="minor"/>
          </rPr>
          <t>======
ID#AAAA7Z-hfx4
Richard Brenner - NOAA Federal    (2023-10-14 23:10:42)
Total run - All State Harvests - Lower Bound of Escapement Goal</t>
        </r>
      </text>
    </comment>
    <comment ref="J1" authorId="0" shapeId="0">
      <text>
        <r>
          <rPr>
            <sz val="11"/>
            <color theme="1"/>
            <rFont val="Calibri"/>
            <scheme val="minor"/>
          </rPr>
          <t>======
ID#AAAA7Z-hfxs
Richard Brenner - NOAA Federal    (2023-10-14 22:52:16)
Uses Kasilof EEZ harvest from the previous 5-years to forecast harvest for the following year. Thus, the 2004 Kasilof EEZ forecast using this method uses data from 1999-2003.</t>
        </r>
      </text>
    </comment>
    <comment ref="K1" authorId="0" shapeId="0">
      <text>
        <r>
          <rPr>
            <sz val="11"/>
            <color theme="1"/>
            <rFont val="Calibri"/>
            <scheme val="minor"/>
          </rPr>
          <t>======
ID#AAAA7Z-hfxw
Richard Brenner - NOAA Federal    (2023-10-14 23:00:43)
Absolute percentage error of an EEZ harvest forecast that is based on the 5-year average EEZ harvest of Kasilof sockeye.</t>
        </r>
      </text>
    </comment>
    <comment ref="B2" authorId="0" shapeId="0">
      <text>
        <r>
          <rPr>
            <sz val="11"/>
            <color theme="1"/>
            <rFont val="Calibri"/>
            <scheme val="minor"/>
          </rPr>
          <t>======
ID#AAAA-WWrW90
Joshua Russell - NOAA Federal    (2023-10-17 00:02:15)
https://www.adfg.alaska.gov/fedaidpdfs/RIR.5J.1999.06.pdf</t>
        </r>
      </text>
    </comment>
    <comment ref="B3" authorId="0" shapeId="0">
      <text>
        <r>
          <rPr>
            <sz val="11"/>
            <color theme="1"/>
            <rFont val="Calibri"/>
            <scheme val="minor"/>
          </rPr>
          <t>======
ID#AAAA7gwz3FU
Joshua Russell - NOAA Federal    (2023-10-17 19:53:50)
https://www.arlis.org/docs/vol1/ADFG/38562439/38562439-5J00-04.pdf</t>
        </r>
      </text>
    </comment>
    <comment ref="B4" authorId="0" shapeId="0">
      <text>
        <r>
          <rPr>
            <sz val="11"/>
            <color theme="1"/>
            <rFont val="Calibri"/>
            <scheme val="minor"/>
          </rPr>
          <t>======
ID#AAAA-WWrW98
Joshua Russell - NOAA Federal    (2023-10-17 00:11:49)
https://www.arlis.org/docs/vol1/ADFG/38562439/38562439-5J01-03.pdf</t>
        </r>
      </text>
    </comment>
    <comment ref="B5" authorId="0" shapeId="0">
      <text>
        <r>
          <rPr>
            <sz val="11"/>
            <color theme="1"/>
            <rFont val="Calibri"/>
            <scheme val="minor"/>
          </rPr>
          <t>======
ID#AAAA-WWrW94
Joshua Russell - NOAA Federal    (2023-10-17 00:07:02)
https://www.adfg.alaska.gov/FedAidPDFs/RIR.5J.2002.01.pdf</t>
        </r>
      </text>
    </comment>
    <comment ref="B6" authorId="0" shapeId="0">
      <text>
        <r>
          <rPr>
            <sz val="11"/>
            <color theme="1"/>
            <rFont val="Calibri"/>
            <scheme val="minor"/>
          </rPr>
          <t>======
ID#AAAA-WWrW-A
Joshua Russell - NOAA Federal    (2023-10-17 00:14:11)
https://www.arlis.org/docs/vol1/ADFG/38562439/38562439-5J03-01.pdf</t>
        </r>
      </text>
    </comment>
    <comment ref="B7" authorId="0" shapeId="0">
      <text>
        <r>
          <rPr>
            <sz val="11"/>
            <color theme="1"/>
            <rFont val="Calibri"/>
            <scheme val="minor"/>
          </rPr>
          <t>======
ID#AAAA7gwz3Ek
Joshua Russell - NOAA Federal    (2023-10-17 19:23:40)
https://www.adfg.alaska.gov/fedaidpdfs/RIR.5J.2004.01.pdf</t>
        </r>
      </text>
    </comment>
    <comment ref="B8" authorId="0" shapeId="0">
      <text>
        <r>
          <rPr>
            <sz val="11"/>
            <color theme="1"/>
            <rFont val="Calibri"/>
            <scheme val="minor"/>
          </rPr>
          <t>======
ID#AAAA7gwz3Eo
Joshua Russell - NOAA Federal    (2023-10-17 19:25:15)
https://www.arlis.org/docs/vol1/ADFG/38562439/38562439-SP05-01.pdf</t>
        </r>
      </text>
    </comment>
    <comment ref="B9" authorId="0" shapeId="0">
      <text>
        <r>
          <rPr>
            <sz val="11"/>
            <color theme="1"/>
            <rFont val="Calibri"/>
            <scheme val="minor"/>
          </rPr>
          <t>======
ID#AAAA7gwz3Es
Joshua Russell - NOAA Federal    (2023-10-17 19:26:53)
https://www.adfg.alaska.gov/fedaidpdfs/sp06-07.pdf</t>
        </r>
      </text>
    </comment>
    <comment ref="B10" authorId="0" shapeId="0">
      <text>
        <r>
          <rPr>
            <sz val="11"/>
            <color theme="1"/>
            <rFont val="Calibri"/>
            <scheme val="minor"/>
          </rPr>
          <t>======
ID#AAAA7gwz3Ew
Joshua Russell - NOAA Federal    (2023-10-17 19:28:19)
https://www.adfg.alaska.gov/fedaidpdfs/sp07-01.pdf</t>
        </r>
      </text>
    </comment>
    <comment ref="B11" authorId="0" shapeId="0">
      <text>
        <r>
          <rPr>
            <sz val="11"/>
            <color theme="1"/>
            <rFont val="Calibri"/>
            <scheme val="minor"/>
          </rPr>
          <t>======
ID#AAAA7gwz3E0
Joshua Russell - NOAA Federal    (2023-10-17 19:29:53)
https://www.adfg.alaska.gov/fedaidpdfs/sp08-09.pdf</t>
        </r>
      </text>
    </comment>
    <comment ref="B12" authorId="0" shapeId="0">
      <text>
        <r>
          <rPr>
            <sz val="11"/>
            <color theme="1"/>
            <rFont val="Calibri"/>
            <scheme val="minor"/>
          </rPr>
          <t>======
ID#AAAA7gwz3E4
Joshua Russell - NOAA Federal    (2023-10-17 19:31:03)
https://www.adfg.alaska.gov/fedaidpdfs/sp09-07.pdf</t>
        </r>
      </text>
    </comment>
    <comment ref="B13" authorId="0" shapeId="0">
      <text>
        <r>
          <rPr>
            <sz val="11"/>
            <color theme="1"/>
            <rFont val="Calibri"/>
            <scheme val="minor"/>
          </rPr>
          <t>======
ID#AAAA7gwz3E8
Joshua Russell - NOAA Federal    (2023-10-17 19:33:38)
https://www.adfg.alaska.gov/FedAidPDFs/sp10-02.pdf</t>
        </r>
      </text>
    </comment>
    <comment ref="B14" authorId="0" shapeId="0">
      <text>
        <r>
          <rPr>
            <sz val="11"/>
            <color theme="1"/>
            <rFont val="Calibri"/>
            <scheme val="minor"/>
          </rPr>
          <t>======
ID#AAAA7gwz3FA
Joshua Russell - NOAA Federal    (2023-10-17 19:38:09)
https://www.adfg.alaska.gov/fedaidpdfs/sp11-03.pdf</t>
        </r>
      </text>
    </comment>
    <comment ref="B15" authorId="0" shapeId="0">
      <text>
        <r>
          <rPr>
            <sz val="11"/>
            <color theme="1"/>
            <rFont val="Calibri"/>
            <scheme val="minor"/>
          </rPr>
          <t>======
ID#AAAA7gwz3FE
Joshua Russell - NOAA Federal    (2023-10-17 19:38:29)
https://www.adfg.alaska.gov/fedaidpdfs/sp12-01.pdf</t>
        </r>
      </text>
    </comment>
    <comment ref="B16" authorId="0" shapeId="0">
      <text>
        <r>
          <rPr>
            <sz val="11"/>
            <color theme="1"/>
            <rFont val="Calibri"/>
            <scheme val="minor"/>
          </rPr>
          <t>======
ID#AAAA7gwz3FI
Joshua Russell - NOAA Federal    (2023-10-17 19:39:00)
https://www.adfg.alaska.gov/fedaidpdfs/sp13-03.pdf</t>
        </r>
      </text>
    </comment>
    <comment ref="B17" authorId="0" shapeId="0">
      <text>
        <r>
          <rPr>
            <sz val="11"/>
            <color theme="1"/>
            <rFont val="Calibri"/>
            <scheme val="minor"/>
          </rPr>
          <t>======
ID#AAAA7gwz3FM
Joshua Russell - NOAA Federal    (2023-10-17 19:40:35)
https://www.adfg.alaska.gov/fedaidpdfs/SP14-10.pdf</t>
        </r>
      </text>
    </comment>
    <comment ref="B18" authorId="0" shapeId="0">
      <text>
        <r>
          <rPr>
            <sz val="11"/>
            <color theme="1"/>
            <rFont val="Calibri"/>
            <scheme val="minor"/>
          </rPr>
          <t>======
ID#AAAA7gwz3FQ
Joshua Russell - NOAA Federal    (2023-10-17 19:42:24)
https://www.adfg.alaska.gov/fedaidpdfs/sp15-04.pdf</t>
        </r>
      </text>
    </comment>
    <comment ref="B19" authorId="0" shapeId="0">
      <text>
        <r>
          <rPr>
            <sz val="11"/>
            <color theme="1"/>
            <rFont val="Calibri"/>
            <scheme val="minor"/>
          </rPr>
          <t>======
ID#AAAA7Z-hfyA
Richard Brenner - NOAA Federal    (2023-10-14 23:39:26)
From here: https://www.adfg.alaska.gov/static/applications/dcfnewsrelease/631907582.pdf</t>
        </r>
      </text>
    </comment>
    <comment ref="B20" authorId="0" shapeId="0">
      <text>
        <r>
          <rPr>
            <sz val="11"/>
            <color theme="1"/>
            <rFont val="Calibri"/>
            <scheme val="minor"/>
          </rPr>
          <t>======
ID#AAAA-WWrW9g
Joshua Russell - NOAA Federal    (2023-10-16 23:38:58)
https://www.adfg.alaska.gov/static/applications/dcfnewsrelease/755851893.pdf</t>
        </r>
      </text>
    </comment>
    <comment ref="B21" authorId="0" shapeId="0">
      <text>
        <r>
          <rPr>
            <sz val="11"/>
            <color theme="1"/>
            <rFont val="Calibri"/>
            <scheme val="minor"/>
          </rPr>
          <t>======
ID#AAAA-WWrW9k
Joshua Russell - NOAA Federal    (2023-10-16 23:40:23)
https://www.adfg.alaska.gov/static/applications/dcfnewsrelease/880030115.pdf</t>
        </r>
      </text>
    </comment>
    <comment ref="B22" authorId="0" shapeId="0">
      <text>
        <r>
          <rPr>
            <sz val="11"/>
            <color theme="1"/>
            <rFont val="Calibri"/>
            <scheme val="minor"/>
          </rPr>
          <t>======
ID#AAAA-WWrW9o
Joshua Russell - NOAA Federal    (2023-10-16 23:42:21)
https://www.adfg.alaska.gov/static/applications/dcfnewsrelease/1007623443.pdf</t>
        </r>
      </text>
    </comment>
    <comment ref="B23" authorId="0" shapeId="0">
      <text>
        <r>
          <rPr>
            <sz val="11"/>
            <color theme="1"/>
            <rFont val="Calibri"/>
            <scheme val="minor"/>
          </rPr>
          <t>======
ID#AAAA-WWrW9s
Joshua Russell - NOAA Federal    (2023-10-16 23:43:58)
https://www.adfg.alaska.gov/static/applications/dcfnewsrelease/1133308674.pdf</t>
        </r>
      </text>
    </comment>
    <comment ref="B24" authorId="0" shapeId="0">
      <text>
        <r>
          <rPr>
            <sz val="11"/>
            <color theme="1"/>
            <rFont val="Calibri"/>
            <scheme val="minor"/>
          </rPr>
          <t>======
ID#AAAA7Z-hfx0
Richard Brenner - NOAA Federal    (2023-10-14 23:07:38)
From here: https://www.adfg.alaska.gov/static/applications/dcfnewsrelease/1240755723.pdf</t>
        </r>
      </text>
    </comment>
    <comment ref="B25" authorId="0" shapeId="0">
      <text>
        <r>
          <rPr>
            <sz val="11"/>
            <color theme="1"/>
            <rFont val="Calibri"/>
            <scheme val="minor"/>
          </rPr>
          <t>======
ID#AAAA-WWrW9w
Joshua Russell - NOAA Federal    (2023-10-16 23:46:45)
https://www.adfg.alaska.gov/static/applications/dcfnewsrelease/1355244301.pdf</t>
        </r>
      </text>
    </comment>
    <comment ref="B26" authorId="0" shapeId="0">
      <text>
        <r>
          <rPr>
            <sz val="11"/>
            <color theme="1"/>
            <rFont val="Calibri"/>
            <scheme val="minor"/>
          </rPr>
          <t>======
ID#AAAA7Z-hfxo
Richard Brenner - NOAA Federal    (2023-10-14 22:37:43)
From here: https://www.adfg.alaska.gov/static/applications/dcfnewsrelease/1456866430.pdf
------
ID#AAABAcQMUNQ
Joshua Russell - NOAA Federal    (2023-11-13 21:20:55)
https://www.adfg.alaska.gov/static/applications/dcfnewsrelease/1546815985.pdf
Updated</t>
        </r>
      </text>
    </comment>
    <comment ref="K29" authorId="0" shapeId="0">
      <text>
        <r>
          <rPr>
            <sz val="11"/>
            <color theme="1"/>
            <rFont val="Calibri"/>
            <scheme val="minor"/>
          </rPr>
          <t>======
ID#AAAA7Z-hfx8
Richard Brenner - NOAA Federal    (2023-10-14 23:22:07)
This is the mean absolute percentage error of the Tier 3 Kasilof EEZ harvest forecast</t>
        </r>
      </text>
    </comment>
  </commentList>
  <extLst>
    <ext xmlns:r="http://schemas.openxmlformats.org/officeDocument/2006/relationships" uri="GoogleSheetsCustomDataVersion2">
      <go:sheetsCustomData xmlns:go="http://customooxmlschemas.google.com/" r:id="rId1" roundtripDataSignature="AMtx7mgWzcv4fj/e8qpFVV+S6aAOqIDkJg=="/>
    </ext>
  </extLst>
</comments>
</file>

<file path=xl/comments2.xml><?xml version="1.0" encoding="utf-8"?>
<comments xmlns="http://schemas.openxmlformats.org/spreadsheetml/2006/main">
  <authors>
    <author/>
  </authors>
  <commentList>
    <comment ref="F28" authorId="0" shapeId="0">
      <text>
        <r>
          <rPr>
            <sz val="11"/>
            <color theme="1"/>
            <rFont val="Calibri"/>
            <scheme val="minor"/>
          </rPr>
          <t>======
ID#AAAA-JGK3Gc
Joshua Russell - NOAA Federal    (2023-11-01 18:15:13)
https://www.adfg.alaska.gov/static/applications/dcfnewsrelease/1447206643.pdf</t>
        </r>
      </text>
    </comment>
  </commentList>
  <extLst>
    <ext xmlns:r="http://schemas.openxmlformats.org/officeDocument/2006/relationships" uri="GoogleSheetsCustomDataVersion2">
      <go:sheetsCustomData xmlns:go="http://customooxmlschemas.google.com/" r:id="rId1" roundtripDataSignature="AMtx7mgnnZ2J16bYrFxx8RY3NDGMDTc8qg=="/>
    </ext>
  </extLst>
</comments>
</file>

<file path=xl/comments3.xml><?xml version="1.0" encoding="utf-8"?>
<comments xmlns="http://schemas.openxmlformats.org/spreadsheetml/2006/main">
  <authors>
    <author/>
  </authors>
  <commentList>
    <comment ref="G8" authorId="0" shapeId="0">
      <text>
        <r>
          <rPr>
            <sz val="11"/>
            <color theme="1"/>
            <rFont val="Calibri"/>
            <scheme val="minor"/>
          </rPr>
          <t>======
ID#AAAA66Le7jA
(DFG)    (2023-10-10 21:35:13)
Estimate of proprtion of Kasilof River sockeye in drift gillnet fishery.  1999-2004 based on age composition and 2005-present based on genetic stock identification.</t>
        </r>
      </text>
    </comment>
    <comment ref="D9" authorId="0" shapeId="0">
      <text>
        <r>
          <rPr>
            <sz val="11"/>
            <color theme="1"/>
            <rFont val="Calibri"/>
            <scheme val="minor"/>
          </rPr>
          <t>======
ID#AAAA66Le7is
(DFG)    (2023-10-10 21:35:13)
By subtraction - includes all harvest (freshwater and marine) used to estimate total run.</t>
        </r>
      </text>
    </comment>
    <comment ref="F20" authorId="0" shapeId="0">
      <text>
        <r>
          <rPr>
            <sz val="11"/>
            <color theme="1"/>
            <rFont val="Calibri"/>
            <scheme val="minor"/>
          </rPr>
          <t>======
ID#AAAA66Le7i0
(DFG)    (2023-10-10 21:35:13)
two numbers floating around for sockeye harvest in drift gillnet fishery for 2009. See other Sockeye workbooks for notes.</t>
        </r>
      </text>
    </comment>
    <comment ref="B33" authorId="0" shapeId="0">
      <text>
        <r>
          <rPr>
            <sz val="11"/>
            <color theme="1"/>
            <rFont val="Calibri"/>
            <scheme val="minor"/>
          </rPr>
          <t>======
ID#AAAA-JGK3GY
Preliminary. Joshua Russell - NOAA Federal    (2023-11-01 18:09:38)
https://www.adfg.alaska.gov/static/applications/dcfnewsrelease/1447206643.pdf</t>
        </r>
      </text>
    </comment>
    <comment ref="C33" authorId="0" shapeId="0">
      <text>
        <r>
          <rPr>
            <sz val="11"/>
            <color theme="1"/>
            <rFont val="Calibri"/>
            <scheme val="minor"/>
          </rPr>
          <t>======
ID#AAAA_o19Qh8
Richard Brenner - NOAA Federal    (2023-11-17 19:01:51)
Preliminary. From statewide escapement goal report: here:  http://www.adfg.alaska.gov/FedAidPDFs/FMS23-01.pdf</t>
        </r>
      </text>
    </comment>
    <comment ref="F33" authorId="0" shapeId="0">
      <text>
        <r>
          <rPr>
            <sz val="11"/>
            <color theme="1"/>
            <rFont val="Calibri"/>
            <scheme val="minor"/>
          </rPr>
          <t>======
ID#AAAA-KaasLI
Joshua Russell - NOAA Federal    (2023-11-01 19:53:15)
https://www.adfg.alaska.gov/static/applications/dcfnewsrelease/1447206643.pdf</t>
        </r>
      </text>
    </comment>
    <comment ref="G33" authorId="0" shapeId="0">
      <text>
        <r>
          <rPr>
            <sz val="11"/>
            <color theme="1"/>
            <rFont val="Calibri"/>
            <scheme val="minor"/>
          </rPr>
          <t>======
ID#AAAA_o19QiE
Richard Brenner - NOAA Federal    (2023-11-17 19:04:40)
Based on genetic contributions from ADF&amp;G. Options:  ask State for their estimate (which they should have since they have a total run estimate for this stock) or we generate based on historical proportions.</t>
        </r>
      </text>
    </comment>
    <comment ref="B34" authorId="0" shapeId="0">
      <text>
        <r>
          <rPr>
            <sz val="11"/>
            <color theme="1"/>
            <rFont val="Calibri"/>
            <scheme val="minor"/>
          </rPr>
          <t>======
ID#AAABAcQMUNY
Preliminary:  Joshua Russell - NOAA Federal    (2023-11-13 21:21:19)
https://www.adfg.alaska.gov/static/applications/dcfnewsrelease/1546815985.pdf</t>
        </r>
      </text>
    </comment>
    <comment ref="C34" authorId="0" shapeId="0">
      <text>
        <r>
          <rPr>
            <sz val="11"/>
            <color theme="1"/>
            <rFont val="Calibri"/>
            <scheme val="minor"/>
          </rPr>
          <t>======
ID#AAAA_o19QiA
Richard Brenner - NOAA Federal    (2023-11-17 19:03:22)
Preliminary. From here:  https://www.adfg.alaska.gov/static/applications/dcfnewsrelease/1546815985.pdf</t>
        </r>
      </text>
    </comment>
    <comment ref="F34" authorId="0" shapeId="0">
      <text>
        <r>
          <rPr>
            <sz val="11"/>
            <color theme="1"/>
            <rFont val="Calibri"/>
            <scheme val="minor"/>
          </rPr>
          <t>======
ID#AAABAcQMUNc
Joshua Russell - NOAA Federal    (2023-11-13 21:21:46)
https://www.adfg.alaska.gov/static/applications/dcfnewsrelease/1546815985.pdf</t>
        </r>
      </text>
    </comment>
  </commentList>
  <extLst>
    <ext xmlns:r="http://schemas.openxmlformats.org/officeDocument/2006/relationships" uri="GoogleSheetsCustomDataVersion2">
      <go:sheetsCustomData xmlns:go="http://customooxmlschemas.google.com/" r:id="rId1" roundtripDataSignature="AMtx7mjTeLv78TF8D39EAjLyHDIitKNoow=="/>
    </ext>
  </extLst>
</comments>
</file>

<file path=xl/sharedStrings.xml><?xml version="1.0" encoding="utf-8"?>
<sst xmlns="http://schemas.openxmlformats.org/spreadsheetml/2006/main" count="78" uniqueCount="71">
  <si>
    <t>Year</t>
  </si>
  <si>
    <t>Kasilof Total Run Forecast</t>
  </si>
  <si>
    <t>Kasilof Total Run Actual</t>
  </si>
  <si>
    <t>Kasilof Total Run Actual - Forecast</t>
  </si>
  <si>
    <t>Tier 1 Kasilof EEZ Harvest Forecast (Baseline ABC/ACL)</t>
  </si>
  <si>
    <t>Kasilof EEZ Actual Estimated Harvest</t>
  </si>
  <si>
    <t>Tier 1 Kasilof EEZ Actual - Forecast</t>
  </si>
  <si>
    <t>Tier 3 Kasilof EEZ Harvest Forecast (5-year harvest average)</t>
  </si>
  <si>
    <t>5-yr Average EEZ Harvest Forecast MAPE</t>
  </si>
  <si>
    <t>Table 3‑6   Tier 1, Kasilof River sockeye salmon catch, estimated catch in the EEZ, escapements, run size, and lower bound of escapement goal from 1999-2021 (in thousands) and retrospective estimates of the Status Determination Criteria and Annual Catch Limits from 2003 to 2021 (in thousands).</t>
  </si>
  <si>
    <t>EEZ</t>
  </si>
  <si>
    <r>
      <rPr>
        <b/>
        <sz val="9"/>
        <color theme="1"/>
        <rFont val="Arial"/>
      </rPr>
      <t>Total Kasilof R. Catch (</t>
    </r>
    <r>
      <rPr>
        <b/>
        <i/>
        <sz val="9"/>
        <color theme="1"/>
        <rFont val="Arial"/>
      </rPr>
      <t>C</t>
    </r>
    <r>
      <rPr>
        <b/>
        <i/>
        <vertAlign val="subscript"/>
        <sz val="9"/>
        <color theme="1"/>
        <rFont val="Arial"/>
      </rPr>
      <t>Total</t>
    </r>
    <r>
      <rPr>
        <b/>
        <sz val="9"/>
        <color theme="1"/>
        <rFont val="Arial"/>
      </rPr>
      <t>)</t>
    </r>
  </si>
  <si>
    <r>
      <rPr>
        <b/>
        <sz val="9"/>
        <color theme="1"/>
        <rFont val="Arial"/>
      </rPr>
      <t>Kasilof R. EEZ Catch (</t>
    </r>
    <r>
      <rPr>
        <b/>
        <i/>
        <sz val="9"/>
        <color theme="1"/>
        <rFont val="Arial"/>
      </rPr>
      <t>C</t>
    </r>
    <r>
      <rPr>
        <b/>
        <i/>
        <vertAlign val="subscript"/>
        <sz val="9"/>
        <color theme="1"/>
        <rFont val="Arial"/>
      </rPr>
      <t>EEZ</t>
    </r>
    <r>
      <rPr>
        <b/>
        <sz val="9"/>
        <color theme="1"/>
        <rFont val="Arial"/>
      </rPr>
      <t>)</t>
    </r>
  </si>
  <si>
    <r>
      <rPr>
        <b/>
        <sz val="9"/>
        <color theme="1"/>
        <rFont val="Arial"/>
      </rPr>
      <t>Escapement (</t>
    </r>
    <r>
      <rPr>
        <b/>
        <i/>
        <sz val="9"/>
        <color theme="1"/>
        <rFont val="Arial"/>
      </rPr>
      <t>S</t>
    </r>
    <r>
      <rPr>
        <b/>
        <sz val="9"/>
        <color theme="1"/>
        <rFont val="Arial"/>
      </rPr>
      <t>)</t>
    </r>
  </si>
  <si>
    <r>
      <rPr>
        <b/>
        <sz val="9"/>
        <color theme="1"/>
        <rFont val="Arial"/>
      </rPr>
      <t>Run        (</t>
    </r>
    <r>
      <rPr>
        <b/>
        <i/>
        <sz val="9"/>
        <color theme="1"/>
        <rFont val="Arial"/>
      </rPr>
      <t>R</t>
    </r>
    <r>
      <rPr>
        <b/>
        <sz val="9"/>
        <color theme="1"/>
        <rFont val="Arial"/>
      </rPr>
      <t>)</t>
    </r>
  </si>
  <si>
    <r>
      <rPr>
        <b/>
        <sz val="9"/>
        <color theme="1"/>
        <rFont val="Arial"/>
      </rPr>
      <t>Lower Bound of Goal       (</t>
    </r>
    <r>
      <rPr>
        <b/>
        <i/>
        <sz val="9"/>
        <color theme="1"/>
        <rFont val="Arial"/>
      </rPr>
      <t>G</t>
    </r>
    <r>
      <rPr>
        <b/>
        <sz val="9"/>
        <color theme="1"/>
        <rFont val="Arial"/>
      </rPr>
      <t>)</t>
    </r>
  </si>
  <si>
    <r>
      <rPr>
        <b/>
        <sz val="9"/>
        <color theme="1"/>
        <rFont val="Arial"/>
      </rPr>
      <t>Potential Yield (</t>
    </r>
    <r>
      <rPr>
        <b/>
        <i/>
        <sz val="9"/>
        <color theme="1"/>
        <rFont val="Arial"/>
      </rPr>
      <t>Y</t>
    </r>
    <r>
      <rPr>
        <b/>
        <i/>
        <vertAlign val="subscript"/>
        <sz val="9"/>
        <color theme="1"/>
        <rFont val="Arial"/>
      </rPr>
      <t>EEZ</t>
    </r>
    <r>
      <rPr>
        <b/>
        <sz val="9"/>
        <color theme="1"/>
        <rFont val="Arial"/>
      </rPr>
      <t>)</t>
    </r>
  </si>
  <si>
    <r>
      <rPr>
        <b/>
        <i/>
        <sz val="9"/>
        <color theme="1"/>
        <rFont val="Arial"/>
      </rPr>
      <t>F</t>
    </r>
    <r>
      <rPr>
        <b/>
        <i/>
        <vertAlign val="subscript"/>
        <sz val="9"/>
        <color theme="1"/>
        <rFont val="Arial"/>
      </rPr>
      <t>EEZ</t>
    </r>
  </si>
  <si>
    <t>MFMT</t>
  </si>
  <si>
    <t>MSST</t>
  </si>
  <si>
    <r>
      <rPr>
        <b/>
        <sz val="9"/>
        <color theme="1"/>
        <rFont val="Arial"/>
      </rPr>
      <t>Cumulative Escapement (∑</t>
    </r>
    <r>
      <rPr>
        <b/>
        <i/>
        <sz val="9"/>
        <color theme="1"/>
        <rFont val="Arial"/>
      </rPr>
      <t>S</t>
    </r>
    <r>
      <rPr>
        <b/>
        <i/>
        <vertAlign val="subscript"/>
        <sz val="9"/>
        <color theme="1"/>
        <rFont val="Arial"/>
      </rPr>
      <t>t</t>
    </r>
    <r>
      <rPr>
        <b/>
        <i/>
        <sz val="9"/>
        <color theme="1"/>
        <rFont val="Arial"/>
      </rPr>
      <t>)</t>
    </r>
  </si>
  <si>
    <r>
      <rPr>
        <b/>
        <sz val="9"/>
        <color theme="1"/>
        <rFont val="Arial"/>
      </rPr>
      <t>ACL (∑</t>
    </r>
    <r>
      <rPr>
        <b/>
        <i/>
        <sz val="9"/>
        <color theme="1"/>
        <rFont val="Arial"/>
      </rPr>
      <t>Y</t>
    </r>
    <r>
      <rPr>
        <b/>
        <i/>
        <vertAlign val="subscript"/>
        <sz val="9"/>
        <color theme="1"/>
        <rFont val="Arial"/>
      </rPr>
      <t>EEZ,t</t>
    </r>
    <r>
      <rPr>
        <b/>
        <sz val="9"/>
        <color theme="1"/>
        <rFont val="Arial"/>
      </rPr>
      <t>)</t>
    </r>
  </si>
  <si>
    <r>
      <rPr>
        <b/>
        <sz val="9"/>
        <color theme="1"/>
        <rFont val="Arial"/>
      </rPr>
      <t>Cumulative Catch (∑</t>
    </r>
    <r>
      <rPr>
        <b/>
        <i/>
        <sz val="9"/>
        <color theme="1"/>
        <rFont val="Arial"/>
      </rPr>
      <t>C</t>
    </r>
    <r>
      <rPr>
        <b/>
        <i/>
        <vertAlign val="subscript"/>
        <sz val="9"/>
        <color theme="1"/>
        <rFont val="Arial"/>
      </rPr>
      <t>EEZ</t>
    </r>
    <r>
      <rPr>
        <b/>
        <i/>
        <sz val="9"/>
        <color theme="1"/>
        <rFont val="Arial"/>
      </rPr>
      <t>)</t>
    </r>
  </si>
  <si>
    <t>Overfishing?</t>
  </si>
  <si>
    <t>Overfished?</t>
  </si>
  <si>
    <t>ACL Exceeded?</t>
  </si>
  <si>
    <t>Escapements in bold did not meet the lower bound of the escapement goal.</t>
  </si>
  <si>
    <t>NOTE: Prior to 2011, escapement and escapement goal were based on Bendix sonar assessment; 2011 to present are based on DIDSON.  Escapements and escapement goal in this table are all in DIDSON or DIDSON equivalents.</t>
  </si>
  <si>
    <t>NOTE: Kasilof River sockeye salmon sustainable escapement goal range was revised from 160,000–340,000 fish to 120,000–320,000 fish starting with the 2020 fishing season.</t>
  </si>
  <si>
    <r>
      <rPr>
        <sz val="9"/>
        <color theme="1"/>
        <rFont val="Arial"/>
      </rPr>
      <t>NOTE: Average generation time (</t>
    </r>
    <r>
      <rPr>
        <i/>
        <sz val="9"/>
        <color theme="1"/>
        <rFont val="Arial"/>
      </rPr>
      <t>T</t>
    </r>
    <r>
      <rPr>
        <sz val="9"/>
        <color theme="1"/>
        <rFont val="Arial"/>
      </rPr>
      <t>) is assummed to be 5 years in this example.</t>
    </r>
  </si>
  <si>
    <t>Source: Developed by ADF&amp;G fisheries scientists using harvest and escapement data from ADF&amp;G.</t>
  </si>
  <si>
    <t>Kasilof River sockeye data 1999-2021</t>
  </si>
  <si>
    <t xml:space="preserve">Escapement goal Range: </t>
  </si>
  <si>
    <t xml:space="preserve">160,000 - 340,000 </t>
  </si>
  <si>
    <t xml:space="preserve">Escapement goal Range (2020-present): </t>
  </si>
  <si>
    <t>140,00 - 320,000</t>
  </si>
  <si>
    <t>All Sockeye</t>
  </si>
  <si>
    <t>Kasilof R.</t>
  </si>
  <si>
    <t>Total Run</t>
  </si>
  <si>
    <t>Escapement</t>
  </si>
  <si>
    <t>Total Harvest</t>
  </si>
  <si>
    <t>Drift Gillnet Harvest</t>
  </si>
  <si>
    <t>Total run and escapement data from Kasilof River sockeye data used in UCI EG report (FMS20-02).</t>
  </si>
  <si>
    <t>'All Sockeye Drift Gillnet Harvest' and 'Drift Gillnet Harvest proportion in EEZ' are data provided by Marcus Hartley (email 3/26/2020) and available in EA/RIR (harvest data from Fish Ticket Database).</t>
  </si>
  <si>
    <t>'Kasilof R. proportion' is proportion of Kasilof River harvest in Central District Drift Gillnet fishery from Tables 1-15 in Barclay (2020, RIR 5J20-02) for 2005-2019 and from various appendix tables in Tobias and Willette (2013, RIR.2A.2013.02) for  1999-2004.</t>
  </si>
  <si>
    <t>2022 update:</t>
  </si>
  <si>
    <t>Kenai R. proportion in drift gillnet: 2020 from Barclay &amp; Chenoweth 2021; 2021 estimate A. Barclay, ADF&amp;G,  unpubl. data</t>
  </si>
  <si>
    <t>Barclay, A. W., and E. L. Chenoweth. 2021. Genetic stock identification of Upper Cook Inlet sockeye salmon harvest, 2020. Alaska Department of Fish and Game, Division of Commercial Fisheries, Regional Information Report No. 5J21-04, Anchorage.</t>
  </si>
  <si>
    <t>Total run and escapement data from B. DeCino and J. Erickson (pers. comm.).  Note that there are updates to 2018 data, which were preliminary in previous draft.</t>
  </si>
  <si>
    <t>Drift gillnet catch proportion in EEZ updated from data provided by M. Hartley in email 11/14/2022</t>
  </si>
  <si>
    <t>Escapement goal history</t>
  </si>
  <si>
    <t>Central District Drift Gillnet Harves numbers</t>
  </si>
  <si>
    <t>Stock-specific proportions</t>
  </si>
  <si>
    <t>Initial Year</t>
  </si>
  <si>
    <t>Lower</t>
  </si>
  <si>
    <t>Upper</t>
  </si>
  <si>
    <t>Smsy</t>
  </si>
  <si>
    <t>Appendix</t>
  </si>
  <si>
    <t>Kenai</t>
  </si>
  <si>
    <t>Kasilof</t>
  </si>
  <si>
    <t>Total</t>
  </si>
  <si>
    <t>Bendix sonar units</t>
  </si>
  <si>
    <t>J8</t>
  </si>
  <si>
    <t>DIDSON units</t>
  </si>
  <si>
    <t>I8</t>
  </si>
  <si>
    <t>H8</t>
  </si>
  <si>
    <t>G8</t>
  </si>
  <si>
    <t>F8</t>
  </si>
  <si>
    <t>E8</t>
  </si>
  <si>
    <t>Estimates of stock proportions in Central District drift gillnet fishery based on age composition from Tobias and Willette (2013, RIR.2A.2013.02).</t>
  </si>
  <si>
    <t>proportion of drift gillnet harvest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</si>
</sst>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
  </numFmts>
  <fonts count="18">
    <font>
      <sz val="11"/>
      <color theme="1"/>
      <name val="Calibri"/>
      <scheme val="minor"/>
    </font>
    <font>
      <b/>
      <sz val="11"/>
      <color theme="1"/>
      <name val="Calibri"/>
      <scheme val="minor"/>
    </font>
    <font>
      <sz val="11"/>
      <color theme="1"/>
      <name val="Calibri"/>
      <scheme val="minor"/>
    </font>
    <font>
      <sz val="11"/>
      <color rgb="FF0000FF"/>
      <name val="Calibri"/>
      <scheme val="minor"/>
    </font>
    <font>
      <sz val="9"/>
      <color rgb="FF000000"/>
      <name val="Arial"/>
    </font>
    <font>
      <sz val="11"/>
      <name val="Calibri"/>
    </font>
    <font>
      <b/>
      <sz val="9"/>
      <color theme="1"/>
      <name val="Arial"/>
    </font>
    <font>
      <b/>
      <i/>
      <sz val="9"/>
      <color theme="1"/>
      <name val="Arial"/>
    </font>
    <font>
      <sz val="9"/>
      <color theme="1"/>
      <name val="Arial"/>
    </font>
    <font>
      <sz val="9"/>
      <color rgb="FF0000FF"/>
      <name val="Arial"/>
    </font>
    <font>
      <b/>
      <sz val="11"/>
      <color theme="1"/>
      <name val="Calibri"/>
    </font>
    <font>
      <sz val="11"/>
      <color theme="1"/>
      <name val="Calibri"/>
    </font>
    <font>
      <b/>
      <i/>
      <sz val="11"/>
      <color theme="1"/>
      <name val="Calibri"/>
    </font>
    <font>
      <i/>
      <sz val="11"/>
      <color rgb="FF0000FF"/>
      <name val="Calibri"/>
    </font>
    <font>
      <u/>
      <sz val="11"/>
      <color theme="1"/>
      <name val="Calibri"/>
    </font>
    <font>
      <sz val="11"/>
      <color rgb="FF0000FF"/>
      <name val="Calibri"/>
    </font>
    <font>
      <b/>
      <i/>
      <vertAlign val="subscript"/>
      <sz val="9"/>
      <color theme="1"/>
      <name val="Arial"/>
    </font>
    <font>
      <i/>
      <sz val="9"/>
      <color theme="1"/>
      <name val="Arial"/>
    </font>
  </fonts>
  <fills count="5">
    <fill>
      <patternFill patternType="none"/>
    </fill>
    <fill>
      <patternFill patternType="gray125"/>
    </fill>
    <fill>
      <patternFill patternType="solid">
        <fgColor rgb="FFF2F2F2"/>
        <bgColor rgb="FFF2F2F2"/>
      </patternFill>
    </fill>
    <fill>
      <patternFill patternType="solid">
        <fgColor rgb="FFFFFF00"/>
        <bgColor rgb="FFFFFF00"/>
      </patternFill>
    </fill>
    <fill>
      <patternFill patternType="solid">
        <fgColor theme="2" tint="-0.249977111117893"/>
        <bgColor rgb="FFFF0000"/>
      </patternFill>
    </fill>
  </fills>
  <borders count="18">
    <border>
      <left/>
      <right/>
      <top/>
      <bottom/>
      <diagonal/>
    </border>
    <border>
      <left/>
      <right/>
      <top/>
      <bottom style="medium">
        <color rgb="FF000000"/>
      </bottom>
      <diagonal/>
    </border>
    <border>
      <left style="medium">
        <color rgb="FF000000"/>
      </left>
      <right/>
      <top style="medium">
        <color rgb="FF000000"/>
      </top>
      <bottom/>
      <diagonal/>
    </border>
    <border>
      <left/>
      <right/>
      <top style="medium">
        <color rgb="FF000000"/>
      </top>
      <bottom/>
      <diagonal/>
    </border>
    <border>
      <left/>
      <right/>
      <top style="medium">
        <color rgb="FF000000"/>
      </top>
      <bottom style="medium">
        <color rgb="FF000000"/>
      </bottom>
      <diagonal/>
    </border>
    <border>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diagonal/>
    </border>
    <border>
      <left style="medium">
        <color rgb="FF000000"/>
      </left>
      <right/>
      <top/>
      <bottom style="medium">
        <color rgb="FF000000"/>
      </bottom>
      <diagonal/>
    </border>
    <border>
      <left/>
      <right/>
      <top/>
      <bottom style="medium">
        <color rgb="FF000000"/>
      </bottom>
      <diagonal/>
    </border>
    <border>
      <left/>
      <right/>
      <top style="medium">
        <color rgb="FF000000"/>
      </top>
      <bottom style="medium">
        <color rgb="FF000000"/>
      </bottom>
      <diagonal/>
    </border>
    <border>
      <left/>
      <right style="medium">
        <color rgb="FF000000"/>
      </right>
      <top/>
      <bottom style="medium">
        <color rgb="FF000000"/>
      </bottom>
      <diagonal/>
    </border>
    <border>
      <left/>
      <right/>
      <top style="thin">
        <color rgb="FF000000"/>
      </top>
      <bottom/>
      <diagonal/>
    </border>
    <border>
      <left/>
      <right/>
      <top/>
      <bottom style="thin">
        <color rgb="FF000000"/>
      </bottom>
      <diagonal/>
    </border>
    <border>
      <left/>
      <right/>
      <top/>
      <bottom/>
      <diagonal/>
    </border>
    <border>
      <left style="thin">
        <color rgb="FF000000"/>
      </left>
      <right/>
      <top style="thin">
        <color rgb="FF000000"/>
      </top>
      <bottom/>
      <diagonal/>
    </border>
    <border>
      <left style="thin">
        <color rgb="FF000000"/>
      </left>
      <right/>
      <top/>
      <bottom style="thin">
        <color rgb="FF000000"/>
      </bottom>
      <diagonal/>
    </border>
    <border>
      <left/>
      <right/>
      <top style="thin">
        <color rgb="FF000000"/>
      </top>
      <bottom style="thin">
        <color rgb="FF000000"/>
      </bottom>
      <diagonal/>
    </border>
  </borders>
  <cellStyleXfs count="1">
    <xf numFmtId="0" fontId="0" fillId="0" borderId="0"/>
  </cellStyleXfs>
  <cellXfs count="74">
    <xf numFmtId="0" fontId="0" fillId="0" borderId="0" xfId="0" applyFont="1" applyAlignment="1"/>
    <xf numFmtId="0" fontId="1" fillId="0" borderId="0" xfId="0" applyFont="1" applyAlignment="1">
      <alignment wrapText="1"/>
    </xf>
    <xf numFmtId="0" fontId="2" fillId="0" borderId="0" xfId="0" applyFont="1" applyAlignment="1"/>
    <xf numFmtId="3" fontId="3" fillId="0" borderId="0" xfId="0" applyNumberFormat="1" applyFont="1"/>
    <xf numFmtId="0" fontId="3" fillId="0" borderId="0" xfId="0" applyFont="1"/>
    <xf numFmtId="0" fontId="2" fillId="0" borderId="0" xfId="0" applyFont="1"/>
    <xf numFmtId="0" fontId="6" fillId="2" borderId="2" xfId="0" applyFont="1" applyFill="1" applyBorder="1" applyAlignment="1">
      <alignment horizontal="center" vertical="center" wrapText="1"/>
    </xf>
    <xf numFmtId="0" fontId="6" fillId="2" borderId="3" xfId="0" applyFont="1" applyFill="1" applyBorder="1" applyAlignment="1">
      <alignment horizontal="center" vertical="center" wrapText="1"/>
    </xf>
    <xf numFmtId="0" fontId="6" fillId="2" borderId="7" xfId="0" applyFont="1" applyFill="1" applyBorder="1" applyAlignment="1">
      <alignment horizontal="center" vertical="center" wrapText="1"/>
    </xf>
    <xf numFmtId="0" fontId="6" fillId="2" borderId="8" xfId="0" applyFont="1" applyFill="1" applyBorder="1" applyAlignment="1">
      <alignment horizontal="center" vertical="center" wrapText="1"/>
    </xf>
    <xf numFmtId="0" fontId="6" fillId="2" borderId="9" xfId="0" applyFont="1" applyFill="1" applyBorder="1" applyAlignment="1">
      <alignment horizontal="center" vertical="center" wrapText="1"/>
    </xf>
    <xf numFmtId="0" fontId="7" fillId="2" borderId="10" xfId="0" applyFont="1" applyFill="1" applyBorder="1" applyAlignment="1">
      <alignment horizontal="center" vertical="center" wrapText="1"/>
    </xf>
    <xf numFmtId="0" fontId="6" fillId="2" borderId="10" xfId="0" applyFont="1" applyFill="1" applyBorder="1" applyAlignment="1">
      <alignment horizontal="center" vertical="center" wrapText="1"/>
    </xf>
    <xf numFmtId="0" fontId="6" fillId="2" borderId="11" xfId="0" applyFont="1" applyFill="1" applyBorder="1" applyAlignment="1">
      <alignment horizontal="center" vertical="center" wrapText="1"/>
    </xf>
    <xf numFmtId="0" fontId="8" fillId="0" borderId="0" xfId="0" applyFont="1" applyAlignment="1">
      <alignment horizontal="center" vertical="center"/>
    </xf>
    <xf numFmtId="3" fontId="9" fillId="0" borderId="0" xfId="0" applyNumberFormat="1" applyFont="1" applyAlignment="1">
      <alignment horizontal="right" vertical="center"/>
    </xf>
    <xf numFmtId="1" fontId="9" fillId="0" borderId="0" xfId="0" applyNumberFormat="1" applyFont="1" applyAlignment="1">
      <alignment horizontal="right" vertical="center"/>
    </xf>
    <xf numFmtId="3" fontId="9" fillId="0" borderId="0" xfId="0" applyNumberFormat="1" applyFont="1" applyAlignment="1">
      <alignment horizontal="center" vertical="center"/>
    </xf>
    <xf numFmtId="3" fontId="8" fillId="0" borderId="0" xfId="0" applyNumberFormat="1" applyFont="1" applyAlignment="1">
      <alignment horizontal="center" vertical="center"/>
    </xf>
    <xf numFmtId="0" fontId="8" fillId="0" borderId="0" xfId="0" applyFont="1" applyAlignment="1">
      <alignment horizontal="right" vertical="center"/>
    </xf>
    <xf numFmtId="164" fontId="9" fillId="0" borderId="0" xfId="0" applyNumberFormat="1" applyFont="1" applyAlignment="1">
      <alignment horizontal="center" vertical="center"/>
    </xf>
    <xf numFmtId="164" fontId="9" fillId="0" borderId="0" xfId="0" applyNumberFormat="1" applyFont="1" applyAlignment="1">
      <alignment horizontal="center"/>
    </xf>
    <xf numFmtId="3" fontId="9" fillId="0" borderId="0" xfId="0" applyNumberFormat="1" applyFont="1" applyAlignment="1">
      <alignment horizontal="center"/>
    </xf>
    <xf numFmtId="0" fontId="9" fillId="0" borderId="0" xfId="0" applyFont="1" applyAlignment="1">
      <alignment horizontal="center"/>
    </xf>
    <xf numFmtId="3" fontId="8" fillId="0" borderId="0" xfId="0" applyNumberFormat="1" applyFont="1" applyAlignment="1">
      <alignment horizontal="center" vertical="center"/>
    </xf>
    <xf numFmtId="3" fontId="8" fillId="0" borderId="0" xfId="0" applyNumberFormat="1" applyFont="1" applyAlignment="1">
      <alignment horizontal="right" vertical="center"/>
    </xf>
    <xf numFmtId="1" fontId="8" fillId="0" borderId="0" xfId="0" applyNumberFormat="1" applyFont="1" applyAlignment="1">
      <alignment horizontal="right" vertical="center"/>
    </xf>
    <xf numFmtId="164" fontId="8" fillId="0" borderId="0" xfId="0" applyNumberFormat="1" applyFont="1" applyAlignment="1">
      <alignment horizontal="center" vertical="center"/>
    </xf>
    <xf numFmtId="164" fontId="8" fillId="0" borderId="0" xfId="0" applyNumberFormat="1" applyFont="1" applyAlignment="1">
      <alignment horizontal="center"/>
    </xf>
    <xf numFmtId="3" fontId="8" fillId="0" borderId="0" xfId="0" applyNumberFormat="1" applyFont="1" applyAlignment="1">
      <alignment horizontal="center"/>
    </xf>
    <xf numFmtId="0" fontId="8" fillId="0" borderId="0" xfId="0" applyFont="1" applyAlignment="1">
      <alignment horizontal="center"/>
    </xf>
    <xf numFmtId="0" fontId="4" fillId="0" borderId="0" xfId="0" applyFont="1"/>
    <xf numFmtId="0" fontId="8" fillId="0" borderId="0" xfId="0" applyFont="1"/>
    <xf numFmtId="0" fontId="10" fillId="0" borderId="0" xfId="0" applyFont="1"/>
    <xf numFmtId="0" fontId="10" fillId="0" borderId="1" xfId="0" applyFont="1" applyBorder="1"/>
    <xf numFmtId="0" fontId="11" fillId="0" borderId="0" xfId="0" applyFont="1"/>
    <xf numFmtId="3" fontId="11" fillId="0" borderId="0" xfId="0" applyNumberFormat="1" applyFont="1"/>
    <xf numFmtId="0" fontId="11" fillId="0" borderId="12" xfId="0" applyFont="1" applyBorder="1"/>
    <xf numFmtId="0" fontId="10" fillId="0" borderId="12" xfId="0" applyFont="1" applyBorder="1" applyAlignment="1">
      <alignment horizontal="center"/>
    </xf>
    <xf numFmtId="0" fontId="10" fillId="0" borderId="13" xfId="0" applyFont="1" applyBorder="1" applyAlignment="1">
      <alignment horizontal="right"/>
    </xf>
    <xf numFmtId="0" fontId="12" fillId="0" borderId="13" xfId="0" applyFont="1" applyBorder="1" applyAlignment="1">
      <alignment horizontal="right"/>
    </xf>
    <xf numFmtId="0" fontId="10" fillId="0" borderId="13" xfId="0" applyFont="1" applyBorder="1" applyAlignment="1">
      <alignment horizontal="center"/>
    </xf>
    <xf numFmtId="3" fontId="13" fillId="0" borderId="0" xfId="0" applyNumberFormat="1" applyFont="1"/>
    <xf numFmtId="1" fontId="11" fillId="0" borderId="0" xfId="0" applyNumberFormat="1" applyFont="1"/>
    <xf numFmtId="164" fontId="11" fillId="0" borderId="0" xfId="0" applyNumberFormat="1" applyFont="1"/>
    <xf numFmtId="3" fontId="11" fillId="3" borderId="14" xfId="0" applyNumberFormat="1" applyFont="1" applyFill="1" applyBorder="1"/>
    <xf numFmtId="3" fontId="11" fillId="3" borderId="15" xfId="0" applyNumberFormat="1" applyFont="1" applyFill="1" applyBorder="1" applyAlignment="1"/>
    <xf numFmtId="3" fontId="11" fillId="3" borderId="12" xfId="0" applyNumberFormat="1" applyFont="1" applyFill="1" applyBorder="1" applyAlignment="1"/>
    <xf numFmtId="1" fontId="11" fillId="0" borderId="12" xfId="0" applyNumberFormat="1" applyFont="1" applyBorder="1"/>
    <xf numFmtId="3" fontId="11" fillId="0" borderId="12" xfId="0" applyNumberFormat="1" applyFont="1" applyBorder="1"/>
    <xf numFmtId="3" fontId="11" fillId="3" borderId="16" xfId="0" applyNumberFormat="1" applyFont="1" applyFill="1" applyBorder="1" applyAlignment="1"/>
    <xf numFmtId="3" fontId="11" fillId="3" borderId="13" xfId="0" applyNumberFormat="1" applyFont="1" applyFill="1" applyBorder="1" applyAlignment="1"/>
    <xf numFmtId="1" fontId="11" fillId="0" borderId="13" xfId="0" applyNumberFormat="1" applyFont="1" applyBorder="1"/>
    <xf numFmtId="3" fontId="11" fillId="0" borderId="13" xfId="0" applyNumberFormat="1" applyFont="1" applyBorder="1" applyAlignment="1"/>
    <xf numFmtId="0" fontId="14" fillId="0" borderId="0" xfId="0" applyFont="1"/>
    <xf numFmtId="0" fontId="10" fillId="0" borderId="13" xfId="0" applyFont="1" applyBorder="1"/>
    <xf numFmtId="0" fontId="10" fillId="0" borderId="17" xfId="0" applyFont="1" applyBorder="1"/>
    <xf numFmtId="164" fontId="15" fillId="0" borderId="0" xfId="0" applyNumberFormat="1" applyFont="1"/>
    <xf numFmtId="0" fontId="11" fillId="0" borderId="13" xfId="0" applyFont="1" applyBorder="1"/>
    <xf numFmtId="3" fontId="11" fillId="0" borderId="13" xfId="0" applyNumberFormat="1" applyFont="1" applyBorder="1"/>
    <xf numFmtId="164" fontId="15" fillId="0" borderId="13" xfId="0" applyNumberFormat="1" applyFont="1" applyBorder="1"/>
    <xf numFmtId="164" fontId="11" fillId="4" borderId="12" xfId="0" applyNumberFormat="1" applyFont="1" applyFill="1" applyBorder="1"/>
    <xf numFmtId="164" fontId="11" fillId="4" borderId="13" xfId="0" applyNumberFormat="1" applyFont="1" applyFill="1" applyBorder="1"/>
    <xf numFmtId="0" fontId="10" fillId="0" borderId="13" xfId="0" applyFont="1" applyBorder="1" applyAlignment="1">
      <alignment horizontal="left"/>
    </xf>
    <xf numFmtId="0" fontId="4" fillId="0" borderId="1" xfId="0" applyFont="1" applyBorder="1" applyAlignment="1">
      <alignment horizontal="left" wrapText="1"/>
    </xf>
    <xf numFmtId="0" fontId="5" fillId="0" borderId="1" xfId="0" applyFont="1" applyBorder="1"/>
    <xf numFmtId="0" fontId="6" fillId="2" borderId="4" xfId="0" applyFont="1" applyFill="1" applyBorder="1" applyAlignment="1">
      <alignment horizontal="center" vertical="center" wrapText="1"/>
    </xf>
    <xf numFmtId="0" fontId="5" fillId="0" borderId="5" xfId="0" applyFont="1" applyBorder="1"/>
    <xf numFmtId="0" fontId="5" fillId="0" borderId="6" xfId="0" applyFont="1" applyBorder="1"/>
    <xf numFmtId="3" fontId="11" fillId="0" borderId="0" xfId="0" applyNumberFormat="1" applyFont="1" applyAlignment="1">
      <alignment horizontal="left" vertical="top" wrapText="1"/>
    </xf>
    <xf numFmtId="0" fontId="0" fillId="0" borderId="0" xfId="0" applyFont="1" applyAlignment="1"/>
    <xf numFmtId="0" fontId="11" fillId="0" borderId="0" xfId="0" quotePrefix="1" applyFont="1" applyAlignment="1">
      <alignment horizontal="left" vertical="top" wrapText="1"/>
    </xf>
    <xf numFmtId="0" fontId="10" fillId="0" borderId="17" xfId="0" applyFont="1" applyBorder="1" applyAlignment="1">
      <alignment horizontal="center"/>
    </xf>
    <xf numFmtId="0" fontId="5" fillId="0" borderId="17" xfId="0" applyFont="1" applyBorder="1"/>
  </cellXfs>
  <cellStyles count="1">
    <cellStyle name="Normal" xfId="0" builtinId="0"/>
  </cellStyles>
  <dxfs count="2">
    <dxf>
      <font>
        <color rgb="FF9C0006"/>
      </font>
      <fill>
        <patternFill patternType="solid">
          <fgColor rgb="FFFFC7CE"/>
          <bgColor rgb="FFFFC7CE"/>
        </patternFill>
      </fill>
    </dxf>
    <dxf>
      <font>
        <b/>
        <color theme="1"/>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comments3.xml.rels><?xml version="1.0" encoding="UTF-8" standalone="yes"?>
<Relationships xmlns="http://schemas.openxmlformats.org/package/2006/relationships"><Relationship Id="rId1" Type="http://customschemas.google.com/relationships/workbookmetadata" Target="commentsmeta2"/></Relationships>
</file>

<file path=xl/_rels/workbook.xml.rels><?xml version="1.0" encoding="UTF-8" standalone="yes"?>
<Relationships xmlns="http://schemas.openxmlformats.org/package/2006/relationships"><Relationship Id="rId8" Type="http://customschemas.google.com/relationships/workbookmetadata" Target="metadata"/><Relationship Id="rId3" Type="http://schemas.openxmlformats.org/officeDocument/2006/relationships/worksheet" Target="worksheets/sheet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haredStrings" Target="sharedStrings.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K29"/>
  <sheetViews>
    <sheetView workbookViewId="0"/>
  </sheetViews>
  <sheetFormatPr defaultColWidth="14.44140625" defaultRowHeight="15" customHeight="1"/>
  <cols>
    <col min="2" max="2" width="24.6640625" customWidth="1"/>
    <col min="3" max="3" width="18.6640625" customWidth="1"/>
    <col min="4" max="10" width="16.44140625" customWidth="1"/>
    <col min="11" max="11" width="24" customWidth="1"/>
  </cols>
  <sheetData>
    <row r="1" spans="1:11">
      <c r="A1" s="1" t="s">
        <v>0</v>
      </c>
      <c r="B1" s="1" t="s">
        <v>1</v>
      </c>
      <c r="C1" s="1" t="s">
        <v>2</v>
      </c>
      <c r="D1" s="1" t="s">
        <v>3</v>
      </c>
      <c r="E1" s="1" t="s">
        <v>4</v>
      </c>
      <c r="F1" s="1" t="s">
        <v>5</v>
      </c>
      <c r="G1" s="1" t="s">
        <v>6</v>
      </c>
      <c r="H1" s="1"/>
      <c r="I1" s="1"/>
      <c r="J1" s="1" t="s">
        <v>7</v>
      </c>
      <c r="K1" s="1" t="s">
        <v>8</v>
      </c>
    </row>
    <row r="2" spans="1:11">
      <c r="A2" s="2">
        <v>1999</v>
      </c>
      <c r="B2" s="2">
        <v>660000</v>
      </c>
      <c r="C2" s="3">
        <f>'Kasilof River Sockeye Data'!B10</f>
        <v>826369</v>
      </c>
      <c r="D2" s="4"/>
      <c r="E2" s="4"/>
      <c r="F2" s="3" t="e">
        <f>'Kasilof River Sockeye Data'!#REF!</f>
        <v>#REF!</v>
      </c>
      <c r="G2" s="4"/>
      <c r="H2" s="4"/>
      <c r="I2" s="4"/>
      <c r="J2" s="4"/>
    </row>
    <row r="3" spans="1:11">
      <c r="A3" s="2">
        <v>2000</v>
      </c>
      <c r="B3" s="2">
        <v>786000</v>
      </c>
      <c r="C3" s="3">
        <f>'Kasilof River Sockeye Data'!B11</f>
        <v>531010</v>
      </c>
      <c r="D3" s="4"/>
      <c r="E3" s="4"/>
      <c r="F3" s="3" t="e">
        <f>'Kasilof River Sockeye Data'!#REF!</f>
        <v>#REF!</v>
      </c>
      <c r="G3" s="4"/>
      <c r="H3" s="4"/>
      <c r="I3" s="4"/>
      <c r="J3" s="4"/>
    </row>
    <row r="4" spans="1:11">
      <c r="A4" s="2">
        <v>2001</v>
      </c>
      <c r="B4" s="2">
        <v>688000</v>
      </c>
      <c r="C4" s="3">
        <f>'Kasilof River Sockeye Data'!B12</f>
        <v>751059</v>
      </c>
      <c r="D4" s="4"/>
      <c r="E4" s="4"/>
      <c r="F4" s="3" t="e">
        <f>'Kasilof River Sockeye Data'!#REF!</f>
        <v>#REF!</v>
      </c>
      <c r="G4" s="4"/>
      <c r="H4" s="4"/>
      <c r="I4" s="4"/>
      <c r="J4" s="4"/>
    </row>
    <row r="5" spans="1:11">
      <c r="A5" s="2">
        <v>2002</v>
      </c>
      <c r="B5" s="2">
        <v>787000</v>
      </c>
      <c r="C5" s="3">
        <f>'Kasilof River Sockeye Data'!B13</f>
        <v>667235</v>
      </c>
      <c r="D5" s="4"/>
      <c r="E5" s="4"/>
      <c r="F5" s="3" t="e">
        <f>'Kasilof River Sockeye Data'!#REF!</f>
        <v>#REF!</v>
      </c>
      <c r="G5" s="4"/>
      <c r="H5" s="4"/>
      <c r="I5" s="4"/>
      <c r="J5" s="4"/>
    </row>
    <row r="6" spans="1:11">
      <c r="A6" s="2">
        <v>2003</v>
      </c>
      <c r="B6" s="2">
        <v>677000</v>
      </c>
      <c r="C6" s="3">
        <f>'Kasilof River Sockeye Data'!B14</f>
        <v>862230</v>
      </c>
      <c r="D6" s="4"/>
      <c r="E6" s="4"/>
      <c r="F6" s="3" t="e">
        <f>'Kasilof River Sockeye Data'!#REF!</f>
        <v>#REF!</v>
      </c>
      <c r="G6" s="4"/>
      <c r="H6" s="4"/>
      <c r="I6" s="4"/>
      <c r="J6" s="4"/>
    </row>
    <row r="7" spans="1:11">
      <c r="A7" s="2">
        <v>2004</v>
      </c>
      <c r="B7" s="2">
        <v>727000</v>
      </c>
      <c r="C7" s="3">
        <f>'Kasilof River Sockeye Data'!B15</f>
        <v>1420613</v>
      </c>
      <c r="D7" s="4"/>
      <c r="E7" s="4"/>
      <c r="F7" s="3" t="e">
        <f>'Kasilof River Sockeye Data'!#REF!</f>
        <v>#REF!</v>
      </c>
      <c r="G7" s="4"/>
      <c r="H7" s="4"/>
      <c r="I7" s="4"/>
      <c r="J7" s="3" t="e">
        <f>AVERAGE('Kasilof River Sockeye Data'!#REF!)</f>
        <v>#REF!</v>
      </c>
      <c r="K7" s="5" t="e">
        <f t="shared" ref="K7:K24" si="0">(ABS(J7-F7))/F7*100</f>
        <v>#REF!</v>
      </c>
    </row>
    <row r="8" spans="1:11">
      <c r="A8" s="2">
        <v>2005</v>
      </c>
      <c r="B8" s="2">
        <v>911000</v>
      </c>
      <c r="C8" s="3">
        <f>'Kasilof River Sockeye Data'!B16</f>
        <v>1227018</v>
      </c>
      <c r="D8" s="4"/>
      <c r="E8" s="4"/>
      <c r="F8" s="3" t="e">
        <f>'Kasilof River Sockeye Data'!#REF!</f>
        <v>#REF!</v>
      </c>
      <c r="G8" s="4"/>
      <c r="H8" s="4"/>
      <c r="I8" s="4"/>
      <c r="J8" s="3" t="e">
        <f>AVERAGE('Kasilof River Sockeye Data'!#REF!)</f>
        <v>#REF!</v>
      </c>
      <c r="K8" s="5" t="e">
        <f t="shared" si="0"/>
        <v>#REF!</v>
      </c>
    </row>
    <row r="9" spans="1:11">
      <c r="A9" s="2">
        <v>2006</v>
      </c>
      <c r="B9" s="2">
        <v>937000</v>
      </c>
      <c r="C9" s="3">
        <f>'Kasilof River Sockeye Data'!B17</f>
        <v>1879917.3610170491</v>
      </c>
      <c r="D9" s="4"/>
      <c r="E9" s="4"/>
      <c r="F9" s="3" t="e">
        <f>'Kasilof River Sockeye Data'!#REF!</f>
        <v>#REF!</v>
      </c>
      <c r="G9" s="4"/>
      <c r="H9" s="4"/>
      <c r="I9" s="4"/>
      <c r="J9" s="3" t="e">
        <f>AVERAGE('Kasilof River Sockeye Data'!#REF!)</f>
        <v>#REF!</v>
      </c>
      <c r="K9" s="5" t="e">
        <f t="shared" si="0"/>
        <v>#REF!</v>
      </c>
    </row>
    <row r="10" spans="1:11">
      <c r="A10" s="2">
        <v>2007</v>
      </c>
      <c r="B10" s="2">
        <v>1247000</v>
      </c>
      <c r="C10" s="3">
        <f>'Kasilof River Sockeye Data'!B18</f>
        <v>1157208.6930906456</v>
      </c>
      <c r="D10" s="4"/>
      <c r="E10" s="4"/>
      <c r="F10" s="3" t="e">
        <f>'Kasilof River Sockeye Data'!#REF!</f>
        <v>#REF!</v>
      </c>
      <c r="G10" s="4"/>
      <c r="H10" s="4"/>
      <c r="I10" s="4"/>
      <c r="J10" s="3" t="e">
        <f>AVERAGE('Kasilof River Sockeye Data'!#REF!)</f>
        <v>#REF!</v>
      </c>
      <c r="K10" s="5" t="e">
        <f t="shared" si="0"/>
        <v>#REF!</v>
      </c>
    </row>
    <row r="11" spans="1:11">
      <c r="A11" s="2">
        <v>2008</v>
      </c>
      <c r="B11" s="2">
        <v>1286000</v>
      </c>
      <c r="C11" s="3">
        <f>'Kasilof River Sockeye Data'!B19</f>
        <v>1575444.7691921985</v>
      </c>
      <c r="D11" s="4"/>
      <c r="E11" s="4"/>
      <c r="F11" s="3" t="e">
        <f>'Kasilof River Sockeye Data'!#REF!</f>
        <v>#REF!</v>
      </c>
      <c r="G11" s="4"/>
      <c r="H11" s="4"/>
      <c r="I11" s="4"/>
      <c r="J11" s="3" t="e">
        <f>AVERAGE('Kasilof River Sockeye Data'!#REF!)</f>
        <v>#REF!</v>
      </c>
      <c r="K11" s="5" t="e">
        <f t="shared" si="0"/>
        <v>#REF!</v>
      </c>
    </row>
    <row r="12" spans="1:11">
      <c r="A12" s="2">
        <v>2009</v>
      </c>
      <c r="B12" s="2">
        <v>822000</v>
      </c>
      <c r="C12" s="3">
        <f>'Kasilof River Sockeye Data'!B20</f>
        <v>1104972.4101567375</v>
      </c>
      <c r="D12" s="4"/>
      <c r="E12" s="4"/>
      <c r="F12" s="3" t="e">
        <f>'Kasilof River Sockeye Data'!#REF!</f>
        <v>#REF!</v>
      </c>
      <c r="G12" s="4"/>
      <c r="H12" s="4"/>
      <c r="I12" s="4"/>
      <c r="J12" s="3" t="e">
        <f>AVERAGE('Kasilof River Sockeye Data'!#REF!)</f>
        <v>#REF!</v>
      </c>
      <c r="K12" s="5" t="e">
        <f t="shared" si="0"/>
        <v>#REF!</v>
      </c>
    </row>
    <row r="13" spans="1:11">
      <c r="A13" s="2">
        <v>2010</v>
      </c>
      <c r="B13" s="2">
        <v>901000</v>
      </c>
      <c r="C13" s="3">
        <f>'Kasilof River Sockeye Data'!B21</f>
        <v>818623.45892377687</v>
      </c>
      <c r="D13" s="4"/>
      <c r="E13" s="4"/>
      <c r="F13" s="3" t="e">
        <f>'Kasilof River Sockeye Data'!#REF!</f>
        <v>#REF!</v>
      </c>
      <c r="G13" s="4"/>
      <c r="H13" s="4"/>
      <c r="I13" s="4"/>
      <c r="J13" s="3" t="e">
        <f>AVERAGE('Kasilof River Sockeye Data'!#REF!)</f>
        <v>#REF!</v>
      </c>
      <c r="K13" s="5" t="e">
        <f t="shared" si="0"/>
        <v>#REF!</v>
      </c>
    </row>
    <row r="14" spans="1:11">
      <c r="A14" s="2">
        <v>2011</v>
      </c>
      <c r="B14" s="2">
        <v>929000</v>
      </c>
      <c r="C14" s="3">
        <f>'Kasilof River Sockeye Data'!B22</f>
        <v>809736.40880019427</v>
      </c>
      <c r="D14" s="4"/>
      <c r="E14" s="4"/>
      <c r="F14" s="3" t="e">
        <f>'Kasilof River Sockeye Data'!#REF!</f>
        <v>#REF!</v>
      </c>
      <c r="G14" s="4"/>
      <c r="H14" s="4"/>
      <c r="I14" s="4"/>
      <c r="J14" s="3" t="e">
        <f>AVERAGE('Kasilof River Sockeye Data'!#REF!)</f>
        <v>#REF!</v>
      </c>
      <c r="K14" s="5" t="e">
        <f t="shared" si="0"/>
        <v>#REF!</v>
      </c>
    </row>
    <row r="15" spans="1:11">
      <c r="A15" s="2">
        <v>2012</v>
      </c>
      <c r="B15" s="2">
        <v>754000</v>
      </c>
      <c r="C15" s="3">
        <f>'Kasilof River Sockeye Data'!B23</f>
        <v>632426.23936898005</v>
      </c>
      <c r="D15" s="4"/>
      <c r="E15" s="4"/>
      <c r="F15" s="3" t="e">
        <f>'Kasilof River Sockeye Data'!#REF!</f>
        <v>#REF!</v>
      </c>
      <c r="G15" s="4"/>
      <c r="H15" s="4"/>
      <c r="I15" s="4"/>
      <c r="J15" s="3" t="e">
        <f>AVERAGE('Kasilof River Sockeye Data'!#REF!)</f>
        <v>#REF!</v>
      </c>
      <c r="K15" s="5" t="e">
        <f t="shared" si="0"/>
        <v>#REF!</v>
      </c>
    </row>
    <row r="16" spans="1:11">
      <c r="A16" s="2">
        <v>2013</v>
      </c>
      <c r="B16" s="2">
        <v>903000</v>
      </c>
      <c r="C16" s="3">
        <f>'Kasilof River Sockeye Data'!B24</f>
        <v>1003071.0471568492</v>
      </c>
      <c r="D16" s="4"/>
      <c r="E16" s="4"/>
      <c r="F16" s="3" t="e">
        <f>'Kasilof River Sockeye Data'!#REF!</f>
        <v>#REF!</v>
      </c>
      <c r="G16" s="4"/>
      <c r="H16" s="4"/>
      <c r="I16" s="4"/>
      <c r="J16" s="3" t="e">
        <f>AVERAGE('Kasilof River Sockeye Data'!#REF!)</f>
        <v>#REF!</v>
      </c>
      <c r="K16" s="5" t="e">
        <f t="shared" si="0"/>
        <v>#REF!</v>
      </c>
    </row>
    <row r="17" spans="1:11">
      <c r="A17" s="2">
        <v>2014</v>
      </c>
      <c r="B17" s="2">
        <v>1062000</v>
      </c>
      <c r="C17" s="3">
        <f>'Kasilof River Sockeye Data'!B25</f>
        <v>1102933.5982338733</v>
      </c>
      <c r="D17" s="4"/>
      <c r="E17" s="4"/>
      <c r="F17" s="3" t="e">
        <f>'Kasilof River Sockeye Data'!#REF!</f>
        <v>#REF!</v>
      </c>
      <c r="G17" s="4"/>
      <c r="H17" s="4"/>
      <c r="I17" s="4"/>
      <c r="J17" s="3" t="e">
        <f>AVERAGE('Kasilof River Sockeye Data'!#REF!)</f>
        <v>#REF!</v>
      </c>
      <c r="K17" s="5" t="e">
        <f t="shared" si="0"/>
        <v>#REF!</v>
      </c>
    </row>
    <row r="18" spans="1:11">
      <c r="A18" s="2">
        <v>2015</v>
      </c>
      <c r="B18" s="2">
        <v>1092000</v>
      </c>
      <c r="C18" s="3">
        <f>'Kasilof River Sockeye Data'!B26</f>
        <v>1174898.7570326414</v>
      </c>
      <c r="D18" s="4"/>
      <c r="E18" s="4"/>
      <c r="F18" s="3" t="e">
        <f>'Kasilof River Sockeye Data'!#REF!</f>
        <v>#REF!</v>
      </c>
      <c r="G18" s="4"/>
      <c r="H18" s="4"/>
      <c r="I18" s="4"/>
      <c r="J18" s="3" t="e">
        <f>AVERAGE('Kasilof River Sockeye Data'!#REF!)</f>
        <v>#REF!</v>
      </c>
      <c r="K18" s="5" t="e">
        <f t="shared" si="0"/>
        <v>#REF!</v>
      </c>
    </row>
    <row r="19" spans="1:11">
      <c r="A19" s="2">
        <v>2016</v>
      </c>
      <c r="B19" s="2">
        <v>861000</v>
      </c>
      <c r="C19" s="3">
        <f>'Kasilof River Sockeye Data'!B27</f>
        <v>480773.52097930881</v>
      </c>
      <c r="D19" s="3">
        <f>C19-B19</f>
        <v>-380226.47902069119</v>
      </c>
      <c r="E19" s="3" t="e">
        <f>B19-'Kasilof River Sockeye Data'!#REF!-140000</f>
        <v>#REF!</v>
      </c>
      <c r="F19" s="3" t="e">
        <f>'Kasilof River Sockeye Data'!#REF!</f>
        <v>#REF!</v>
      </c>
      <c r="G19" s="3" t="e">
        <f>F19-E19</f>
        <v>#REF!</v>
      </c>
      <c r="H19" s="4"/>
      <c r="I19" s="4"/>
      <c r="J19" s="3" t="e">
        <f>AVERAGE('Kasilof River Sockeye Data'!#REF!)</f>
        <v>#REF!</v>
      </c>
      <c r="K19" s="5" t="e">
        <f t="shared" si="0"/>
        <v>#REF!</v>
      </c>
    </row>
    <row r="20" spans="1:11">
      <c r="A20" s="2">
        <v>2017</v>
      </c>
      <c r="B20" s="2">
        <v>825000</v>
      </c>
      <c r="C20" s="3">
        <f>'Kasilof River Sockeye Data'!B28</f>
        <v>801902</v>
      </c>
      <c r="D20" s="4"/>
      <c r="E20" s="4"/>
      <c r="F20" s="3" t="e">
        <f>'Kasilof River Sockeye Data'!#REF!</f>
        <v>#REF!</v>
      </c>
      <c r="G20" s="4"/>
      <c r="H20" s="4"/>
      <c r="I20" s="4"/>
      <c r="J20" s="3" t="e">
        <f>AVERAGE('Kasilof River Sockeye Data'!#REF!)</f>
        <v>#REF!</v>
      </c>
      <c r="K20" s="5" t="e">
        <f t="shared" si="0"/>
        <v>#REF!</v>
      </c>
    </row>
    <row r="21" spans="1:11">
      <c r="A21" s="2">
        <v>2018</v>
      </c>
      <c r="B21" s="2">
        <v>866000</v>
      </c>
      <c r="C21" s="3">
        <f>'Kasilof River Sockeye Data'!B29</f>
        <v>717164</v>
      </c>
      <c r="D21" s="4"/>
      <c r="E21" s="4"/>
      <c r="F21" s="3" t="e">
        <f>'Kasilof River Sockeye Data'!#REF!</f>
        <v>#REF!</v>
      </c>
      <c r="G21" s="4"/>
      <c r="H21" s="4"/>
      <c r="I21" s="4"/>
      <c r="J21" s="3" t="e">
        <f>AVERAGE('Kasilof River Sockeye Data'!#REF!)</f>
        <v>#REF!</v>
      </c>
      <c r="K21" s="5" t="e">
        <f t="shared" si="0"/>
        <v>#REF!</v>
      </c>
    </row>
    <row r="22" spans="1:11">
      <c r="A22" s="2">
        <v>2019</v>
      </c>
      <c r="B22" s="2">
        <v>873000</v>
      </c>
      <c r="C22" s="3">
        <f>'Kasilof River Sockeye Data'!B30</f>
        <v>613252</v>
      </c>
      <c r="D22" s="4"/>
      <c r="E22" s="4"/>
      <c r="F22" s="3" t="e">
        <f>'Kasilof River Sockeye Data'!#REF!</f>
        <v>#REF!</v>
      </c>
      <c r="G22" s="4"/>
      <c r="H22" s="4"/>
      <c r="I22" s="4"/>
      <c r="J22" s="3" t="e">
        <f>AVERAGE('Kasilof River Sockeye Data'!#REF!)</f>
        <v>#REF!</v>
      </c>
      <c r="K22" s="5" t="e">
        <f t="shared" si="0"/>
        <v>#REF!</v>
      </c>
    </row>
    <row r="23" spans="1:11">
      <c r="A23" s="2">
        <v>2020</v>
      </c>
      <c r="B23" s="2">
        <v>723000</v>
      </c>
      <c r="C23" s="3">
        <f>'Kasilof River Sockeye Data'!B31</f>
        <v>845000</v>
      </c>
      <c r="D23" s="4"/>
      <c r="E23" s="4"/>
      <c r="F23" s="3" t="e">
        <f>'Kasilof River Sockeye Data'!#REF!</f>
        <v>#REF!</v>
      </c>
      <c r="G23" s="4"/>
      <c r="H23" s="4"/>
      <c r="I23" s="4"/>
      <c r="J23" s="3" t="e">
        <f>AVERAGE('Kasilof River Sockeye Data'!#REF!)</f>
        <v>#REF!</v>
      </c>
      <c r="K23" s="5" t="e">
        <f t="shared" si="0"/>
        <v>#REF!</v>
      </c>
    </row>
    <row r="24" spans="1:11">
      <c r="A24" s="2">
        <v>2021</v>
      </c>
      <c r="B24" s="2">
        <v>881000</v>
      </c>
      <c r="C24" s="3">
        <f>'Kasilof River Sockeye Data'!B32</f>
        <v>925474</v>
      </c>
      <c r="D24" s="3">
        <f>C24-B24</f>
        <v>44474</v>
      </c>
      <c r="E24" s="3" t="e">
        <f>B24-'Kasilof River Sockeye Data'!#REF!-140000</f>
        <v>#REF!</v>
      </c>
      <c r="F24" s="3" t="e">
        <f>'Kasilof River Sockeye Data'!#REF!</f>
        <v>#REF!</v>
      </c>
      <c r="G24" s="3" t="e">
        <f>F24-E24</f>
        <v>#REF!</v>
      </c>
      <c r="H24" s="4"/>
      <c r="I24" s="4"/>
      <c r="J24" s="3" t="e">
        <f>AVERAGE('Kasilof River Sockeye Data'!#REF!)</f>
        <v>#REF!</v>
      </c>
      <c r="K24" s="5" t="e">
        <f t="shared" si="0"/>
        <v>#REF!</v>
      </c>
    </row>
    <row r="25" spans="1:11">
      <c r="A25" s="2">
        <v>2022</v>
      </c>
      <c r="B25" s="2">
        <v>941000</v>
      </c>
      <c r="C25" s="3">
        <f>'Kasilof River Sockeye Data'!B33</f>
        <v>1495000</v>
      </c>
      <c r="D25" s="4"/>
      <c r="E25" s="4"/>
      <c r="F25" s="4"/>
      <c r="G25" s="4"/>
      <c r="H25" s="4"/>
      <c r="I25" s="4"/>
      <c r="J25" s="3" t="e">
        <f>AVERAGE('Kasilof River Sockeye Data'!#REF!)</f>
        <v>#REF!</v>
      </c>
    </row>
    <row r="26" spans="1:11">
      <c r="A26" s="2">
        <v>2023</v>
      </c>
      <c r="B26" s="2">
        <v>1126000</v>
      </c>
      <c r="C26" s="4"/>
      <c r="D26" s="4"/>
      <c r="E26" s="4"/>
      <c r="F26" s="4"/>
      <c r="G26" s="4"/>
      <c r="H26" s="4"/>
      <c r="I26" s="4"/>
      <c r="J26" s="4"/>
    </row>
    <row r="27" spans="1:11">
      <c r="A27" s="2">
        <v>2024</v>
      </c>
      <c r="C27" s="4"/>
      <c r="D27" s="4"/>
      <c r="E27" s="4"/>
      <c r="F27" s="4"/>
      <c r="G27" s="4"/>
      <c r="H27" s="4"/>
      <c r="I27" s="4"/>
      <c r="J27" s="4"/>
    </row>
    <row r="29" spans="1:11">
      <c r="K29" s="5" t="e">
        <f>AVERAGE(K7:K24)</f>
        <v>#REF!</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P1004"/>
  <sheetViews>
    <sheetView workbookViewId="0"/>
  </sheetViews>
  <sheetFormatPr defaultColWidth="14.44140625" defaultRowHeight="15" customHeight="1"/>
  <cols>
    <col min="1" max="1" width="8.6640625" customWidth="1"/>
    <col min="2" max="3" width="9.44140625" customWidth="1"/>
    <col min="4" max="4" width="12" customWidth="1"/>
    <col min="5" max="6" width="8.6640625" customWidth="1"/>
    <col min="7" max="7" width="9.109375" customWidth="1"/>
    <col min="8" max="10" width="8.6640625" customWidth="1"/>
    <col min="11" max="11" width="11.44140625" customWidth="1"/>
    <col min="12" max="12" width="8.6640625" customWidth="1"/>
    <col min="13" max="13" width="9.88671875" customWidth="1"/>
    <col min="14" max="15" width="11" customWidth="1"/>
    <col min="16" max="16" width="10.44140625" customWidth="1"/>
    <col min="17" max="26" width="8.6640625" customWidth="1"/>
  </cols>
  <sheetData>
    <row r="2" spans="1:16" ht="34.5" customHeight="1">
      <c r="A2" s="64" t="s">
        <v>9</v>
      </c>
      <c r="B2" s="65"/>
      <c r="C2" s="65"/>
      <c r="D2" s="65"/>
      <c r="E2" s="65"/>
      <c r="F2" s="65"/>
      <c r="G2" s="65"/>
      <c r="H2" s="65"/>
      <c r="I2" s="65"/>
      <c r="J2" s="65"/>
      <c r="K2" s="65"/>
      <c r="L2" s="65"/>
      <c r="M2" s="65"/>
      <c r="N2" s="65"/>
      <c r="O2" s="65"/>
      <c r="P2" s="65"/>
    </row>
    <row r="3" spans="1:16" ht="14.4">
      <c r="A3" s="6"/>
      <c r="B3" s="7"/>
      <c r="C3" s="7"/>
      <c r="D3" s="7"/>
      <c r="E3" s="7"/>
      <c r="F3" s="7"/>
      <c r="G3" s="66" t="s">
        <v>10</v>
      </c>
      <c r="H3" s="67"/>
      <c r="I3" s="68"/>
      <c r="J3" s="7"/>
      <c r="K3" s="7"/>
      <c r="L3" s="66" t="s">
        <v>10</v>
      </c>
      <c r="M3" s="68"/>
      <c r="N3" s="7"/>
      <c r="O3" s="7"/>
      <c r="P3" s="8"/>
    </row>
    <row r="4" spans="1:16" ht="49.8">
      <c r="A4" s="9" t="s">
        <v>0</v>
      </c>
      <c r="B4" s="10" t="s">
        <v>11</v>
      </c>
      <c r="C4" s="10" t="s">
        <v>12</v>
      </c>
      <c r="D4" s="10" t="s">
        <v>13</v>
      </c>
      <c r="E4" s="10" t="s">
        <v>14</v>
      </c>
      <c r="F4" s="10" t="s">
        <v>15</v>
      </c>
      <c r="G4" s="10" t="s">
        <v>16</v>
      </c>
      <c r="H4" s="11" t="s">
        <v>17</v>
      </c>
      <c r="I4" s="12" t="s">
        <v>18</v>
      </c>
      <c r="J4" s="10" t="s">
        <v>19</v>
      </c>
      <c r="K4" s="10" t="s">
        <v>20</v>
      </c>
      <c r="L4" s="10" t="s">
        <v>21</v>
      </c>
      <c r="M4" s="11" t="s">
        <v>22</v>
      </c>
      <c r="N4" s="10" t="s">
        <v>23</v>
      </c>
      <c r="O4" s="10" t="s">
        <v>24</v>
      </c>
      <c r="P4" s="13" t="s">
        <v>25</v>
      </c>
    </row>
    <row r="5" spans="1:16" ht="14.4">
      <c r="A5" s="14">
        <v>1999</v>
      </c>
      <c r="B5" s="15">
        <f>'Kasilof River Sockeye Data'!D10/1000</f>
        <v>513.88800000000003</v>
      </c>
      <c r="C5" s="15" t="e">
        <f>'Kasilof River Sockeye Data'!#REF!/1000</f>
        <v>#REF!</v>
      </c>
      <c r="D5" s="16">
        <f>'Kasilof River Sockeye Data'!C10/1000</f>
        <v>312.48099999999999</v>
      </c>
      <c r="E5" s="17">
        <f>'Kasilof River Sockeye Data'!B10/1000</f>
        <v>826.36900000000003</v>
      </c>
      <c r="F5" s="18">
        <v>160</v>
      </c>
      <c r="G5" s="15" t="e">
        <f t="shared" ref="G5:G27" si="0">MAX(E5-F5-(B5-C5),0)</f>
        <v>#REF!</v>
      </c>
      <c r="H5" s="19"/>
      <c r="I5" s="19"/>
      <c r="J5" s="19"/>
      <c r="K5" s="19"/>
      <c r="L5" s="19"/>
      <c r="M5" s="19"/>
      <c r="N5" s="14"/>
      <c r="O5" s="14"/>
      <c r="P5" s="14"/>
    </row>
    <row r="6" spans="1:16" ht="14.4">
      <c r="A6" s="14">
        <v>2000</v>
      </c>
      <c r="B6" s="15">
        <f>'Kasilof River Sockeye Data'!D11/1000</f>
        <v>267.37900000000002</v>
      </c>
      <c r="C6" s="15" t="e">
        <f>'Kasilof River Sockeye Data'!#REF!/1000</f>
        <v>#REF!</v>
      </c>
      <c r="D6" s="16">
        <f>'Kasilof River Sockeye Data'!C11/1000</f>
        <v>263.63099999999997</v>
      </c>
      <c r="E6" s="17">
        <f>'Kasilof River Sockeye Data'!B11/1000</f>
        <v>531.01</v>
      </c>
      <c r="F6" s="18">
        <v>160</v>
      </c>
      <c r="G6" s="15" t="e">
        <f t="shared" si="0"/>
        <v>#REF!</v>
      </c>
      <c r="H6" s="19"/>
      <c r="I6" s="19"/>
      <c r="J6" s="19"/>
      <c r="K6" s="19"/>
      <c r="L6" s="19"/>
      <c r="M6" s="19"/>
      <c r="N6" s="14"/>
      <c r="O6" s="14"/>
      <c r="P6" s="14"/>
    </row>
    <row r="7" spans="1:16" ht="14.4">
      <c r="A7" s="14">
        <v>2001</v>
      </c>
      <c r="B7" s="15">
        <f>'Kasilof River Sockeye Data'!D12/1000</f>
        <v>432.32400000000001</v>
      </c>
      <c r="C7" s="15" t="e">
        <f>'Kasilof River Sockeye Data'!#REF!/1000</f>
        <v>#REF!</v>
      </c>
      <c r="D7" s="16">
        <f>'Kasilof River Sockeye Data'!C12/1000</f>
        <v>318.73500000000001</v>
      </c>
      <c r="E7" s="17">
        <f>'Kasilof River Sockeye Data'!B12/1000</f>
        <v>751.05899999999997</v>
      </c>
      <c r="F7" s="18">
        <v>160</v>
      </c>
      <c r="G7" s="15" t="e">
        <f t="shared" si="0"/>
        <v>#REF!</v>
      </c>
      <c r="H7" s="19"/>
      <c r="I7" s="19"/>
      <c r="J7" s="19"/>
      <c r="K7" s="19"/>
      <c r="L7" s="19"/>
      <c r="M7" s="19"/>
      <c r="N7" s="14"/>
      <c r="O7" s="14"/>
      <c r="P7" s="14"/>
    </row>
    <row r="8" spans="1:16" ht="14.4">
      <c r="A8" s="14">
        <v>2002</v>
      </c>
      <c r="B8" s="15">
        <f>'Kasilof River Sockeye Data'!D13/1000</f>
        <v>431.50299999999999</v>
      </c>
      <c r="C8" s="15" t="e">
        <f>'Kasilof River Sockeye Data'!#REF!/1000</f>
        <v>#REF!</v>
      </c>
      <c r="D8" s="16">
        <f>'Kasilof River Sockeye Data'!C13/1000</f>
        <v>235.732</v>
      </c>
      <c r="E8" s="17">
        <f>'Kasilof River Sockeye Data'!B13/1000</f>
        <v>667.23500000000001</v>
      </c>
      <c r="F8" s="18">
        <v>160</v>
      </c>
      <c r="G8" s="15" t="e">
        <f t="shared" si="0"/>
        <v>#REF!</v>
      </c>
      <c r="H8" s="19"/>
      <c r="I8" s="19"/>
      <c r="J8" s="19"/>
      <c r="K8" s="19"/>
      <c r="L8" s="19"/>
      <c r="M8" s="19"/>
      <c r="N8" s="14"/>
      <c r="O8" s="14"/>
      <c r="P8" s="14"/>
    </row>
    <row r="9" spans="1:16" ht="14.4">
      <c r="A9" s="14">
        <v>2003</v>
      </c>
      <c r="B9" s="15">
        <f>'Kasilof River Sockeye Data'!D14/1000</f>
        <v>508.70400000000001</v>
      </c>
      <c r="C9" s="15" t="e">
        <f>'Kasilof River Sockeye Data'!#REF!/1000</f>
        <v>#REF!</v>
      </c>
      <c r="D9" s="16">
        <f>'Kasilof River Sockeye Data'!C14/1000</f>
        <v>353.52600000000001</v>
      </c>
      <c r="E9" s="17">
        <f>'Kasilof River Sockeye Data'!B14/1000</f>
        <v>862.23</v>
      </c>
      <c r="F9" s="18">
        <v>160</v>
      </c>
      <c r="G9" s="15" t="e">
        <f t="shared" si="0"/>
        <v>#REF!</v>
      </c>
      <c r="H9" s="20" t="e">
        <f t="shared" ref="H9:H27" si="1">SUM(C5:C9)/SUM(E5:E9)</f>
        <v>#REF!</v>
      </c>
      <c r="I9" s="21" t="e">
        <f t="shared" ref="I9:I27" si="2">SUM(G5:G9)/SUM(E5:E9)</f>
        <v>#REF!</v>
      </c>
      <c r="J9" s="22">
        <f t="shared" ref="J9:J27" si="3">SUM(F5:F9)/2</f>
        <v>400</v>
      </c>
      <c r="K9" s="17">
        <f t="shared" ref="K9:K27" si="4">SUM(D5:D9)</f>
        <v>1484.105</v>
      </c>
      <c r="L9" s="17" t="e">
        <f t="shared" ref="L9:L27" si="5">SUM(G5:G9)</f>
        <v>#REF!</v>
      </c>
      <c r="M9" s="17" t="e">
        <f t="shared" ref="M9:M27" si="6">SUM(C5:C9)</f>
        <v>#REF!</v>
      </c>
      <c r="N9" s="23" t="e">
        <f t="shared" ref="N9:N27" si="7">IF(H9&gt;I9,"Yes","No")</f>
        <v>#REF!</v>
      </c>
      <c r="O9" s="23" t="str">
        <f t="shared" ref="O9:O27" si="8">IF(K9&lt;J9,"Yes", "No")</f>
        <v>No</v>
      </c>
      <c r="P9" s="23" t="e">
        <f t="shared" ref="P9:P27" si="9">IF(M9&lt;=L9,"No","Yes")</f>
        <v>#REF!</v>
      </c>
    </row>
    <row r="10" spans="1:16" ht="14.4">
      <c r="A10" s="14">
        <v>2004</v>
      </c>
      <c r="B10" s="15">
        <f>'Kasilof River Sockeye Data'!D15/1000</f>
        <v>896.96</v>
      </c>
      <c r="C10" s="15" t="e">
        <f>'Kasilof River Sockeye Data'!#REF!/1000</f>
        <v>#REF!</v>
      </c>
      <c r="D10" s="16">
        <f>'Kasilof River Sockeye Data'!C15/1000</f>
        <v>523.65300000000002</v>
      </c>
      <c r="E10" s="17">
        <f>'Kasilof River Sockeye Data'!B15/1000</f>
        <v>1420.6130000000001</v>
      </c>
      <c r="F10" s="18">
        <v>160</v>
      </c>
      <c r="G10" s="15" t="e">
        <f t="shared" si="0"/>
        <v>#REF!</v>
      </c>
      <c r="H10" s="20" t="e">
        <f t="shared" si="1"/>
        <v>#REF!</v>
      </c>
      <c r="I10" s="21" t="e">
        <f t="shared" si="2"/>
        <v>#REF!</v>
      </c>
      <c r="J10" s="22">
        <f t="shared" si="3"/>
        <v>400</v>
      </c>
      <c r="K10" s="17">
        <f t="shared" si="4"/>
        <v>1695.277</v>
      </c>
      <c r="L10" s="17" t="e">
        <f t="shared" si="5"/>
        <v>#REF!</v>
      </c>
      <c r="M10" s="17" t="e">
        <f t="shared" si="6"/>
        <v>#REF!</v>
      </c>
      <c r="N10" s="23" t="e">
        <f t="shared" si="7"/>
        <v>#REF!</v>
      </c>
      <c r="O10" s="23" t="str">
        <f t="shared" si="8"/>
        <v>No</v>
      </c>
      <c r="P10" s="23" t="e">
        <f t="shared" si="9"/>
        <v>#REF!</v>
      </c>
    </row>
    <row r="11" spans="1:16" ht="14.4">
      <c r="A11" s="14">
        <v>2005</v>
      </c>
      <c r="B11" s="15">
        <f>'Kasilof River Sockeye Data'!D16/1000</f>
        <v>866.95299999999997</v>
      </c>
      <c r="C11" s="15" t="e">
        <f>'Kasilof River Sockeye Data'!#REF!/1000</f>
        <v>#REF!</v>
      </c>
      <c r="D11" s="16">
        <f>'Kasilof River Sockeye Data'!C16/1000</f>
        <v>360.065</v>
      </c>
      <c r="E11" s="17">
        <f>'Kasilof River Sockeye Data'!B16/1000</f>
        <v>1227.018</v>
      </c>
      <c r="F11" s="18">
        <v>160</v>
      </c>
      <c r="G11" s="15" t="e">
        <f t="shared" si="0"/>
        <v>#REF!</v>
      </c>
      <c r="H11" s="20" t="e">
        <f t="shared" si="1"/>
        <v>#REF!</v>
      </c>
      <c r="I11" s="21" t="e">
        <f t="shared" si="2"/>
        <v>#REF!</v>
      </c>
      <c r="J11" s="22">
        <f t="shared" si="3"/>
        <v>400</v>
      </c>
      <c r="K11" s="17">
        <f t="shared" si="4"/>
        <v>1791.711</v>
      </c>
      <c r="L11" s="17" t="e">
        <f t="shared" si="5"/>
        <v>#REF!</v>
      </c>
      <c r="M11" s="17" t="e">
        <f t="shared" si="6"/>
        <v>#REF!</v>
      </c>
      <c r="N11" s="23" t="e">
        <f t="shared" si="7"/>
        <v>#REF!</v>
      </c>
      <c r="O11" s="23" t="str">
        <f t="shared" si="8"/>
        <v>No</v>
      </c>
      <c r="P11" s="23" t="e">
        <f t="shared" si="9"/>
        <v>#REF!</v>
      </c>
    </row>
    <row r="12" spans="1:16" ht="14.4">
      <c r="A12" s="14">
        <v>2006</v>
      </c>
      <c r="B12" s="15">
        <f>'Kasilof River Sockeye Data'!D17/1000</f>
        <v>1490.272361017049</v>
      </c>
      <c r="C12" s="15" t="e">
        <f>'Kasilof River Sockeye Data'!#REF!/1000</f>
        <v>#REF!</v>
      </c>
      <c r="D12" s="16">
        <f>'Kasilof River Sockeye Data'!C17/1000</f>
        <v>389.64499999999998</v>
      </c>
      <c r="E12" s="17">
        <f>'Kasilof River Sockeye Data'!B17/1000</f>
        <v>1879.917361017049</v>
      </c>
      <c r="F12" s="18">
        <v>160</v>
      </c>
      <c r="G12" s="15" t="e">
        <f t="shared" si="0"/>
        <v>#REF!</v>
      </c>
      <c r="H12" s="20" t="e">
        <f t="shared" si="1"/>
        <v>#REF!</v>
      </c>
      <c r="I12" s="21" t="e">
        <f t="shared" si="2"/>
        <v>#REF!</v>
      </c>
      <c r="J12" s="22">
        <f t="shared" si="3"/>
        <v>400</v>
      </c>
      <c r="K12" s="17">
        <f t="shared" si="4"/>
        <v>1862.6210000000001</v>
      </c>
      <c r="L12" s="17" t="e">
        <f t="shared" si="5"/>
        <v>#REF!</v>
      </c>
      <c r="M12" s="17" t="e">
        <f t="shared" si="6"/>
        <v>#REF!</v>
      </c>
      <c r="N12" s="23" t="e">
        <f t="shared" si="7"/>
        <v>#REF!</v>
      </c>
      <c r="O12" s="23" t="str">
        <f t="shared" si="8"/>
        <v>No</v>
      </c>
      <c r="P12" s="23" t="e">
        <f t="shared" si="9"/>
        <v>#REF!</v>
      </c>
    </row>
    <row r="13" spans="1:16" ht="14.4">
      <c r="A13" s="14">
        <v>2007</v>
      </c>
      <c r="B13" s="15">
        <f>'Kasilof River Sockeye Data'!D18/1000</f>
        <v>792.02469309064554</v>
      </c>
      <c r="C13" s="15" t="e">
        <f>'Kasilof River Sockeye Data'!#REF!/1000</f>
        <v>#REF!</v>
      </c>
      <c r="D13" s="16">
        <f>'Kasilof River Sockeye Data'!C18/1000</f>
        <v>365.18400000000003</v>
      </c>
      <c r="E13" s="17">
        <f>'Kasilof River Sockeye Data'!B18/1000</f>
        <v>1157.2086930906455</v>
      </c>
      <c r="F13" s="18">
        <v>160</v>
      </c>
      <c r="G13" s="15" t="e">
        <f t="shared" si="0"/>
        <v>#REF!</v>
      </c>
      <c r="H13" s="20" t="e">
        <f t="shared" si="1"/>
        <v>#REF!</v>
      </c>
      <c r="I13" s="21" t="e">
        <f t="shared" si="2"/>
        <v>#REF!</v>
      </c>
      <c r="J13" s="22">
        <f t="shared" si="3"/>
        <v>400</v>
      </c>
      <c r="K13" s="17">
        <f t="shared" si="4"/>
        <v>1992.0730000000001</v>
      </c>
      <c r="L13" s="17" t="e">
        <f t="shared" si="5"/>
        <v>#REF!</v>
      </c>
      <c r="M13" s="17" t="e">
        <f t="shared" si="6"/>
        <v>#REF!</v>
      </c>
      <c r="N13" s="23" t="e">
        <f t="shared" si="7"/>
        <v>#REF!</v>
      </c>
      <c r="O13" s="23" t="str">
        <f t="shared" si="8"/>
        <v>No</v>
      </c>
      <c r="P13" s="23" t="e">
        <f t="shared" si="9"/>
        <v>#REF!</v>
      </c>
    </row>
    <row r="14" spans="1:16" ht="14.4">
      <c r="A14" s="14">
        <v>2008</v>
      </c>
      <c r="B14" s="15">
        <f>'Kasilof River Sockeye Data'!D19/1000</f>
        <v>1248.4267691921984</v>
      </c>
      <c r="C14" s="15" t="e">
        <f>'Kasilof River Sockeye Data'!#REF!/1000</f>
        <v>#REF!</v>
      </c>
      <c r="D14" s="16">
        <f>'Kasilof River Sockeye Data'!C19/1000</f>
        <v>327.01799999999997</v>
      </c>
      <c r="E14" s="17">
        <f>'Kasilof River Sockeye Data'!B19/1000</f>
        <v>1575.4447691921985</v>
      </c>
      <c r="F14" s="18">
        <v>160</v>
      </c>
      <c r="G14" s="15" t="e">
        <f t="shared" si="0"/>
        <v>#REF!</v>
      </c>
      <c r="H14" s="20" t="e">
        <f t="shared" si="1"/>
        <v>#REF!</v>
      </c>
      <c r="I14" s="21" t="e">
        <f t="shared" si="2"/>
        <v>#REF!</v>
      </c>
      <c r="J14" s="22">
        <f t="shared" si="3"/>
        <v>400</v>
      </c>
      <c r="K14" s="17">
        <f t="shared" si="4"/>
        <v>1965.5650000000001</v>
      </c>
      <c r="L14" s="17" t="e">
        <f t="shared" si="5"/>
        <v>#REF!</v>
      </c>
      <c r="M14" s="17" t="e">
        <f t="shared" si="6"/>
        <v>#REF!</v>
      </c>
      <c r="N14" s="23" t="e">
        <f t="shared" si="7"/>
        <v>#REF!</v>
      </c>
      <c r="O14" s="23" t="str">
        <f t="shared" si="8"/>
        <v>No</v>
      </c>
      <c r="P14" s="23" t="e">
        <f t="shared" si="9"/>
        <v>#REF!</v>
      </c>
    </row>
    <row r="15" spans="1:16" ht="14.4">
      <c r="A15" s="14">
        <v>2009</v>
      </c>
      <c r="B15" s="15">
        <f>'Kasilof River Sockeye Data'!D20/1000</f>
        <v>778.68941015673749</v>
      </c>
      <c r="C15" s="15" t="e">
        <f>'Kasilof River Sockeye Data'!#REF!/1000</f>
        <v>#REF!</v>
      </c>
      <c r="D15" s="16">
        <f>'Kasilof River Sockeye Data'!C20/1000</f>
        <v>326.28300000000002</v>
      </c>
      <c r="E15" s="17">
        <f>'Kasilof River Sockeye Data'!B20/1000</f>
        <v>1104.9724101567376</v>
      </c>
      <c r="F15" s="18">
        <v>160</v>
      </c>
      <c r="G15" s="15" t="e">
        <f t="shared" si="0"/>
        <v>#REF!</v>
      </c>
      <c r="H15" s="20" t="e">
        <f t="shared" si="1"/>
        <v>#REF!</v>
      </c>
      <c r="I15" s="21" t="e">
        <f t="shared" si="2"/>
        <v>#REF!</v>
      </c>
      <c r="J15" s="22">
        <f t="shared" si="3"/>
        <v>400</v>
      </c>
      <c r="K15" s="17">
        <f t="shared" si="4"/>
        <v>1768.1950000000002</v>
      </c>
      <c r="L15" s="17" t="e">
        <f t="shared" si="5"/>
        <v>#REF!</v>
      </c>
      <c r="M15" s="17" t="e">
        <f t="shared" si="6"/>
        <v>#REF!</v>
      </c>
      <c r="N15" s="23" t="e">
        <f t="shared" si="7"/>
        <v>#REF!</v>
      </c>
      <c r="O15" s="23" t="str">
        <f t="shared" si="8"/>
        <v>No</v>
      </c>
      <c r="P15" s="23" t="e">
        <f t="shared" si="9"/>
        <v>#REF!</v>
      </c>
    </row>
    <row r="16" spans="1:16" ht="14.4">
      <c r="A16" s="14">
        <v>2010</v>
      </c>
      <c r="B16" s="15">
        <f>'Kasilof River Sockeye Data'!D21/1000</f>
        <v>523.35845892377688</v>
      </c>
      <c r="C16" s="15" t="e">
        <f>'Kasilof River Sockeye Data'!#REF!/1000</f>
        <v>#REF!</v>
      </c>
      <c r="D16" s="16">
        <f>'Kasilof River Sockeye Data'!C21/1000</f>
        <v>295.26499999999999</v>
      </c>
      <c r="E16" s="17">
        <f>'Kasilof River Sockeye Data'!B21/1000</f>
        <v>818.62345892377687</v>
      </c>
      <c r="F16" s="18">
        <v>160</v>
      </c>
      <c r="G16" s="15" t="e">
        <f t="shared" si="0"/>
        <v>#REF!</v>
      </c>
      <c r="H16" s="20" t="e">
        <f t="shared" si="1"/>
        <v>#REF!</v>
      </c>
      <c r="I16" s="21" t="e">
        <f t="shared" si="2"/>
        <v>#REF!</v>
      </c>
      <c r="J16" s="22">
        <f t="shared" si="3"/>
        <v>400</v>
      </c>
      <c r="K16" s="17">
        <f t="shared" si="4"/>
        <v>1703.395</v>
      </c>
      <c r="L16" s="17" t="e">
        <f t="shared" si="5"/>
        <v>#REF!</v>
      </c>
      <c r="M16" s="17" t="e">
        <f t="shared" si="6"/>
        <v>#REF!</v>
      </c>
      <c r="N16" s="23" t="e">
        <f t="shared" si="7"/>
        <v>#REF!</v>
      </c>
      <c r="O16" s="23" t="str">
        <f t="shared" si="8"/>
        <v>No</v>
      </c>
      <c r="P16" s="23" t="e">
        <f t="shared" si="9"/>
        <v>#REF!</v>
      </c>
    </row>
    <row r="17" spans="1:16" ht="14.4">
      <c r="A17" s="14">
        <v>2011</v>
      </c>
      <c r="B17" s="15">
        <f>'Kasilof River Sockeye Data'!D22/1000</f>
        <v>564.01540880019422</v>
      </c>
      <c r="C17" s="15" t="e">
        <f>'Kasilof River Sockeye Data'!#REF!/1000</f>
        <v>#REF!</v>
      </c>
      <c r="D17" s="16">
        <f>'Kasilof River Sockeye Data'!C22/1000</f>
        <v>245.721</v>
      </c>
      <c r="E17" s="17">
        <f>'Kasilof River Sockeye Data'!B22/1000</f>
        <v>809.73640880019423</v>
      </c>
      <c r="F17" s="18">
        <v>160</v>
      </c>
      <c r="G17" s="15" t="e">
        <f t="shared" si="0"/>
        <v>#REF!</v>
      </c>
      <c r="H17" s="20" t="e">
        <f t="shared" si="1"/>
        <v>#REF!</v>
      </c>
      <c r="I17" s="21" t="e">
        <f t="shared" si="2"/>
        <v>#REF!</v>
      </c>
      <c r="J17" s="22">
        <f t="shared" si="3"/>
        <v>400</v>
      </c>
      <c r="K17" s="17">
        <f t="shared" si="4"/>
        <v>1559.471</v>
      </c>
      <c r="L17" s="17" t="e">
        <f t="shared" si="5"/>
        <v>#REF!</v>
      </c>
      <c r="M17" s="17" t="e">
        <f t="shared" si="6"/>
        <v>#REF!</v>
      </c>
      <c r="N17" s="23" t="e">
        <f t="shared" si="7"/>
        <v>#REF!</v>
      </c>
      <c r="O17" s="23" t="str">
        <f t="shared" si="8"/>
        <v>No</v>
      </c>
      <c r="P17" s="23" t="e">
        <f t="shared" si="9"/>
        <v>#REF!</v>
      </c>
    </row>
    <row r="18" spans="1:16" ht="14.4">
      <c r="A18" s="14">
        <v>2012</v>
      </c>
      <c r="B18" s="15">
        <f>'Kasilof River Sockeye Data'!D23/1000</f>
        <v>257.90323936898005</v>
      </c>
      <c r="C18" s="15" t="e">
        <f>'Kasilof River Sockeye Data'!#REF!/1000</f>
        <v>#REF!</v>
      </c>
      <c r="D18" s="16">
        <f>'Kasilof River Sockeye Data'!C23/1000</f>
        <v>374.52300000000002</v>
      </c>
      <c r="E18" s="17">
        <f>'Kasilof River Sockeye Data'!B23/1000</f>
        <v>632.42623936898008</v>
      </c>
      <c r="F18" s="18">
        <v>160</v>
      </c>
      <c r="G18" s="15" t="e">
        <f t="shared" si="0"/>
        <v>#REF!</v>
      </c>
      <c r="H18" s="20" t="e">
        <f t="shared" si="1"/>
        <v>#REF!</v>
      </c>
      <c r="I18" s="21" t="e">
        <f t="shared" si="2"/>
        <v>#REF!</v>
      </c>
      <c r="J18" s="22">
        <f t="shared" si="3"/>
        <v>400</v>
      </c>
      <c r="K18" s="17">
        <f t="shared" si="4"/>
        <v>1568.81</v>
      </c>
      <c r="L18" s="17" t="e">
        <f t="shared" si="5"/>
        <v>#REF!</v>
      </c>
      <c r="M18" s="17" t="e">
        <f t="shared" si="6"/>
        <v>#REF!</v>
      </c>
      <c r="N18" s="23" t="e">
        <f t="shared" si="7"/>
        <v>#REF!</v>
      </c>
      <c r="O18" s="23" t="str">
        <f t="shared" si="8"/>
        <v>No</v>
      </c>
      <c r="P18" s="23" t="e">
        <f t="shared" si="9"/>
        <v>#REF!</v>
      </c>
    </row>
    <row r="19" spans="1:16" ht="14.4">
      <c r="A19" s="14">
        <v>2013</v>
      </c>
      <c r="B19" s="15">
        <f>'Kasilof River Sockeye Data'!D24/1000</f>
        <v>513.41704715684921</v>
      </c>
      <c r="C19" s="15" t="e">
        <f>'Kasilof River Sockeye Data'!#REF!/1000</f>
        <v>#REF!</v>
      </c>
      <c r="D19" s="16">
        <f>'Kasilof River Sockeye Data'!C24/1000</f>
        <v>489.654</v>
      </c>
      <c r="E19" s="17">
        <f>'Kasilof River Sockeye Data'!B24/1000</f>
        <v>1003.0710471568492</v>
      </c>
      <c r="F19" s="18">
        <v>160</v>
      </c>
      <c r="G19" s="15" t="e">
        <f t="shared" si="0"/>
        <v>#REF!</v>
      </c>
      <c r="H19" s="20" t="e">
        <f t="shared" si="1"/>
        <v>#REF!</v>
      </c>
      <c r="I19" s="21" t="e">
        <f t="shared" si="2"/>
        <v>#REF!</v>
      </c>
      <c r="J19" s="22">
        <f t="shared" si="3"/>
        <v>400</v>
      </c>
      <c r="K19" s="17">
        <f t="shared" si="4"/>
        <v>1731.4459999999999</v>
      </c>
      <c r="L19" s="17" t="e">
        <f t="shared" si="5"/>
        <v>#REF!</v>
      </c>
      <c r="M19" s="17" t="e">
        <f t="shared" si="6"/>
        <v>#REF!</v>
      </c>
      <c r="N19" s="23" t="e">
        <f t="shared" si="7"/>
        <v>#REF!</v>
      </c>
      <c r="O19" s="23" t="str">
        <f t="shared" si="8"/>
        <v>No</v>
      </c>
      <c r="P19" s="23" t="e">
        <f t="shared" si="9"/>
        <v>#REF!</v>
      </c>
    </row>
    <row r="20" spans="1:16" ht="14.4">
      <c r="A20" s="14">
        <v>2014</v>
      </c>
      <c r="B20" s="15">
        <f>'Kasilof River Sockeye Data'!D25/1000</f>
        <v>662.74159823387322</v>
      </c>
      <c r="C20" s="15" t="e">
        <f>'Kasilof River Sockeye Data'!#REF!/1000</f>
        <v>#REF!</v>
      </c>
      <c r="D20" s="16">
        <f>'Kasilof River Sockeye Data'!C25/1000</f>
        <v>440.19200000000001</v>
      </c>
      <c r="E20" s="17">
        <f>'Kasilof River Sockeye Data'!B25/1000</f>
        <v>1102.9335982338732</v>
      </c>
      <c r="F20" s="18">
        <v>160</v>
      </c>
      <c r="G20" s="15" t="e">
        <f t="shared" si="0"/>
        <v>#REF!</v>
      </c>
      <c r="H20" s="20" t="e">
        <f t="shared" si="1"/>
        <v>#REF!</v>
      </c>
      <c r="I20" s="21" t="e">
        <f t="shared" si="2"/>
        <v>#REF!</v>
      </c>
      <c r="J20" s="22">
        <f t="shared" si="3"/>
        <v>400</v>
      </c>
      <c r="K20" s="17">
        <f t="shared" si="4"/>
        <v>1845.355</v>
      </c>
      <c r="L20" s="17" t="e">
        <f t="shared" si="5"/>
        <v>#REF!</v>
      </c>
      <c r="M20" s="17" t="e">
        <f t="shared" si="6"/>
        <v>#REF!</v>
      </c>
      <c r="N20" s="23" t="e">
        <f t="shared" si="7"/>
        <v>#REF!</v>
      </c>
      <c r="O20" s="23" t="str">
        <f t="shared" si="8"/>
        <v>No</v>
      </c>
      <c r="P20" s="23" t="e">
        <f t="shared" si="9"/>
        <v>#REF!</v>
      </c>
    </row>
    <row r="21" spans="1:16" ht="15.75" customHeight="1">
      <c r="A21" s="14">
        <v>2015</v>
      </c>
      <c r="B21" s="15">
        <f>'Kasilof River Sockeye Data'!D26/1000</f>
        <v>704.22175703264145</v>
      </c>
      <c r="C21" s="15" t="e">
        <f>'Kasilof River Sockeye Data'!#REF!/1000</f>
        <v>#REF!</v>
      </c>
      <c r="D21" s="16">
        <f>'Kasilof River Sockeye Data'!C26/1000</f>
        <v>470.67700000000002</v>
      </c>
      <c r="E21" s="17">
        <f>'Kasilof River Sockeye Data'!B26/1000</f>
        <v>1174.8987570326415</v>
      </c>
      <c r="F21" s="18">
        <v>160</v>
      </c>
      <c r="G21" s="15" t="e">
        <f t="shared" si="0"/>
        <v>#REF!</v>
      </c>
      <c r="H21" s="20" t="e">
        <f t="shared" si="1"/>
        <v>#REF!</v>
      </c>
      <c r="I21" s="21" t="e">
        <f t="shared" si="2"/>
        <v>#REF!</v>
      </c>
      <c r="J21" s="22">
        <f t="shared" si="3"/>
        <v>400</v>
      </c>
      <c r="K21" s="17">
        <f t="shared" si="4"/>
        <v>2020.7670000000003</v>
      </c>
      <c r="L21" s="17" t="e">
        <f t="shared" si="5"/>
        <v>#REF!</v>
      </c>
      <c r="M21" s="17" t="e">
        <f t="shared" si="6"/>
        <v>#REF!</v>
      </c>
      <c r="N21" s="23" t="e">
        <f t="shared" si="7"/>
        <v>#REF!</v>
      </c>
      <c r="O21" s="23" t="str">
        <f t="shared" si="8"/>
        <v>No</v>
      </c>
      <c r="P21" s="23" t="e">
        <f t="shared" si="9"/>
        <v>#REF!</v>
      </c>
    </row>
    <row r="22" spans="1:16" ht="15.75" customHeight="1">
      <c r="A22" s="14">
        <v>2016</v>
      </c>
      <c r="B22" s="15">
        <f>'Kasilof River Sockeye Data'!D27/1000</f>
        <v>240.79252097930882</v>
      </c>
      <c r="C22" s="15" t="e">
        <f>'Kasilof River Sockeye Data'!#REF!/1000</f>
        <v>#REF!</v>
      </c>
      <c r="D22" s="16">
        <f>'Kasilof River Sockeye Data'!C27/1000</f>
        <v>239.98099999999999</v>
      </c>
      <c r="E22" s="17">
        <f>'Kasilof River Sockeye Data'!B27/1000</f>
        <v>480.77352097930884</v>
      </c>
      <c r="F22" s="18">
        <v>160</v>
      </c>
      <c r="G22" s="15" t="e">
        <f t="shared" si="0"/>
        <v>#REF!</v>
      </c>
      <c r="H22" s="20" t="e">
        <f t="shared" si="1"/>
        <v>#REF!</v>
      </c>
      <c r="I22" s="21" t="e">
        <f t="shared" si="2"/>
        <v>#REF!</v>
      </c>
      <c r="J22" s="22">
        <f t="shared" si="3"/>
        <v>400</v>
      </c>
      <c r="K22" s="17">
        <f t="shared" si="4"/>
        <v>2015.0270000000003</v>
      </c>
      <c r="L22" s="17" t="e">
        <f t="shared" si="5"/>
        <v>#REF!</v>
      </c>
      <c r="M22" s="17" t="e">
        <f t="shared" si="6"/>
        <v>#REF!</v>
      </c>
      <c r="N22" s="23" t="e">
        <f t="shared" si="7"/>
        <v>#REF!</v>
      </c>
      <c r="O22" s="23" t="str">
        <f t="shared" si="8"/>
        <v>No</v>
      </c>
      <c r="P22" s="23" t="e">
        <f t="shared" si="9"/>
        <v>#REF!</v>
      </c>
    </row>
    <row r="23" spans="1:16" ht="15.75" customHeight="1">
      <c r="A23" s="14">
        <v>2017</v>
      </c>
      <c r="B23" s="15">
        <f>'Kasilof River Sockeye Data'!D28/1000</f>
        <v>443.178</v>
      </c>
      <c r="C23" s="15" t="e">
        <f>'Kasilof River Sockeye Data'!#REF!/1000</f>
        <v>#REF!</v>
      </c>
      <c r="D23" s="16">
        <f>'Kasilof River Sockeye Data'!C28/1000</f>
        <v>358.72399999999999</v>
      </c>
      <c r="E23" s="17">
        <f>'Kasilof River Sockeye Data'!B28/1000</f>
        <v>801.90200000000004</v>
      </c>
      <c r="F23" s="18">
        <v>160</v>
      </c>
      <c r="G23" s="15" t="e">
        <f t="shared" si="0"/>
        <v>#REF!</v>
      </c>
      <c r="H23" s="20" t="e">
        <f t="shared" si="1"/>
        <v>#REF!</v>
      </c>
      <c r="I23" s="21" t="e">
        <f t="shared" si="2"/>
        <v>#REF!</v>
      </c>
      <c r="J23" s="22">
        <f t="shared" si="3"/>
        <v>400</v>
      </c>
      <c r="K23" s="17">
        <f t="shared" si="4"/>
        <v>1999.2280000000001</v>
      </c>
      <c r="L23" s="17" t="e">
        <f t="shared" si="5"/>
        <v>#REF!</v>
      </c>
      <c r="M23" s="17" t="e">
        <f t="shared" si="6"/>
        <v>#REF!</v>
      </c>
      <c r="N23" s="23" t="e">
        <f t="shared" si="7"/>
        <v>#REF!</v>
      </c>
      <c r="O23" s="23" t="str">
        <f t="shared" si="8"/>
        <v>No</v>
      </c>
      <c r="P23" s="23" t="e">
        <f t="shared" si="9"/>
        <v>#REF!</v>
      </c>
    </row>
    <row r="24" spans="1:16" ht="15.75" customHeight="1">
      <c r="A24" s="14">
        <v>2018</v>
      </c>
      <c r="B24" s="15">
        <f>'Kasilof River Sockeye Data'!D29/1000</f>
        <v>329.15499999999997</v>
      </c>
      <c r="C24" s="15" t="e">
        <f>'Kasilof River Sockeye Data'!#REF!/1000</f>
        <v>#REF!</v>
      </c>
      <c r="D24" s="16">
        <f>'Kasilof River Sockeye Data'!C29/1000</f>
        <v>388.00900000000001</v>
      </c>
      <c r="E24" s="17">
        <f>'Kasilof River Sockeye Data'!B29/1000</f>
        <v>717.16399999999999</v>
      </c>
      <c r="F24" s="18">
        <v>160</v>
      </c>
      <c r="G24" s="15" t="e">
        <f t="shared" si="0"/>
        <v>#REF!</v>
      </c>
      <c r="H24" s="20" t="e">
        <f t="shared" si="1"/>
        <v>#REF!</v>
      </c>
      <c r="I24" s="21" t="e">
        <f t="shared" si="2"/>
        <v>#REF!</v>
      </c>
      <c r="J24" s="22">
        <f t="shared" si="3"/>
        <v>400</v>
      </c>
      <c r="K24" s="17">
        <f t="shared" si="4"/>
        <v>1897.5829999999999</v>
      </c>
      <c r="L24" s="17" t="e">
        <f t="shared" si="5"/>
        <v>#REF!</v>
      </c>
      <c r="M24" s="17" t="e">
        <f t="shared" si="6"/>
        <v>#REF!</v>
      </c>
      <c r="N24" s="23" t="e">
        <f t="shared" si="7"/>
        <v>#REF!</v>
      </c>
      <c r="O24" s="23" t="str">
        <f t="shared" si="8"/>
        <v>No</v>
      </c>
      <c r="P24" s="23" t="e">
        <f t="shared" si="9"/>
        <v>#REF!</v>
      </c>
    </row>
    <row r="25" spans="1:16" ht="15.75" customHeight="1">
      <c r="A25" s="14">
        <v>2019</v>
      </c>
      <c r="B25" s="15">
        <f>'Kasilof River Sockeye Data'!D30/1000</f>
        <v>239.83600000000001</v>
      </c>
      <c r="C25" s="15" t="e">
        <f>'Kasilof River Sockeye Data'!#REF!/1000</f>
        <v>#REF!</v>
      </c>
      <c r="D25" s="16">
        <f>'Kasilof River Sockeye Data'!C30/1000</f>
        <v>373.416</v>
      </c>
      <c r="E25" s="17">
        <f>'Kasilof River Sockeye Data'!B30/1000</f>
        <v>613.25199999999995</v>
      </c>
      <c r="F25" s="18">
        <v>160</v>
      </c>
      <c r="G25" s="15" t="e">
        <f t="shared" si="0"/>
        <v>#REF!</v>
      </c>
      <c r="H25" s="20" t="e">
        <f t="shared" si="1"/>
        <v>#REF!</v>
      </c>
      <c r="I25" s="21" t="e">
        <f t="shared" si="2"/>
        <v>#REF!</v>
      </c>
      <c r="J25" s="22">
        <f t="shared" si="3"/>
        <v>400</v>
      </c>
      <c r="K25" s="17">
        <f t="shared" si="4"/>
        <v>1830.807</v>
      </c>
      <c r="L25" s="17" t="e">
        <f t="shared" si="5"/>
        <v>#REF!</v>
      </c>
      <c r="M25" s="17" t="e">
        <f t="shared" si="6"/>
        <v>#REF!</v>
      </c>
      <c r="N25" s="23" t="e">
        <f t="shared" si="7"/>
        <v>#REF!</v>
      </c>
      <c r="O25" s="23" t="str">
        <f t="shared" si="8"/>
        <v>No</v>
      </c>
      <c r="P25" s="23" t="e">
        <f t="shared" si="9"/>
        <v>#REF!</v>
      </c>
    </row>
    <row r="26" spans="1:16" ht="15.75" customHeight="1">
      <c r="A26" s="14">
        <v>2020</v>
      </c>
      <c r="B26" s="15">
        <f>'Kasilof River Sockeye Data'!D31/1000</f>
        <v>303.34899999999999</v>
      </c>
      <c r="C26" s="15" t="e">
        <f>'Kasilof River Sockeye Data'!#REF!/1000</f>
        <v>#REF!</v>
      </c>
      <c r="D26" s="16">
        <f>'Kasilof River Sockeye Data'!C31/1000</f>
        <v>541.65099999999995</v>
      </c>
      <c r="E26" s="17">
        <f>'Kasilof River Sockeye Data'!B31/1000</f>
        <v>845</v>
      </c>
      <c r="F26" s="18">
        <v>140</v>
      </c>
      <c r="G26" s="15" t="e">
        <f t="shared" si="0"/>
        <v>#REF!</v>
      </c>
      <c r="H26" s="20" t="e">
        <f t="shared" si="1"/>
        <v>#REF!</v>
      </c>
      <c r="I26" s="21" t="e">
        <f t="shared" si="2"/>
        <v>#REF!</v>
      </c>
      <c r="J26" s="22">
        <f t="shared" si="3"/>
        <v>390</v>
      </c>
      <c r="K26" s="17">
        <f t="shared" si="4"/>
        <v>1901.7809999999999</v>
      </c>
      <c r="L26" s="17" t="e">
        <f t="shared" si="5"/>
        <v>#REF!</v>
      </c>
      <c r="M26" s="17" t="e">
        <f t="shared" si="6"/>
        <v>#REF!</v>
      </c>
      <c r="N26" s="23" t="e">
        <f t="shared" si="7"/>
        <v>#REF!</v>
      </c>
      <c r="O26" s="23" t="str">
        <f t="shared" si="8"/>
        <v>No</v>
      </c>
      <c r="P26" s="23" t="e">
        <f t="shared" si="9"/>
        <v>#REF!</v>
      </c>
    </row>
    <row r="27" spans="1:16" ht="15.75" customHeight="1">
      <c r="A27" s="14">
        <v>2021</v>
      </c>
      <c r="B27" s="15">
        <f>'Kasilof River Sockeye Data'!D32/1000</f>
        <v>408.61500000000001</v>
      </c>
      <c r="C27" s="15" t="e">
        <f>'Kasilof River Sockeye Data'!#REF!/1000</f>
        <v>#REF!</v>
      </c>
      <c r="D27" s="16">
        <f>'Kasilof River Sockeye Data'!C32/1000</f>
        <v>516.85900000000004</v>
      </c>
      <c r="E27" s="17">
        <f>'Kasilof River Sockeye Data'!B32/1000</f>
        <v>925.47400000000005</v>
      </c>
      <c r="F27" s="18">
        <v>140</v>
      </c>
      <c r="G27" s="15" t="e">
        <f t="shared" si="0"/>
        <v>#REF!</v>
      </c>
      <c r="H27" s="20" t="e">
        <f t="shared" si="1"/>
        <v>#REF!</v>
      </c>
      <c r="I27" s="21" t="e">
        <f t="shared" si="2"/>
        <v>#REF!</v>
      </c>
      <c r="J27" s="22">
        <f t="shared" si="3"/>
        <v>380</v>
      </c>
      <c r="K27" s="17">
        <f t="shared" si="4"/>
        <v>2178.6589999999997</v>
      </c>
      <c r="L27" s="17" t="e">
        <f t="shared" si="5"/>
        <v>#REF!</v>
      </c>
      <c r="M27" s="17" t="e">
        <f t="shared" si="6"/>
        <v>#REF!</v>
      </c>
      <c r="N27" s="23" t="e">
        <f t="shared" si="7"/>
        <v>#REF!</v>
      </c>
      <c r="O27" s="23" t="str">
        <f t="shared" si="8"/>
        <v>No</v>
      </c>
      <c r="P27" s="23" t="e">
        <f t="shared" si="9"/>
        <v>#REF!</v>
      </c>
    </row>
    <row r="28" spans="1:16" ht="15.75" customHeight="1">
      <c r="A28" s="14">
        <v>2022</v>
      </c>
      <c r="B28" s="15"/>
      <c r="C28" s="15"/>
      <c r="D28" s="16"/>
      <c r="E28" s="17"/>
      <c r="F28" s="24">
        <v>140</v>
      </c>
      <c r="G28" s="15"/>
      <c r="H28" s="20"/>
      <c r="I28" s="21"/>
      <c r="J28" s="22"/>
      <c r="K28" s="17"/>
      <c r="L28" s="17"/>
      <c r="M28" s="17"/>
      <c r="N28" s="23"/>
      <c r="O28" s="23"/>
      <c r="P28" s="23"/>
    </row>
    <row r="29" spans="1:16" ht="15.75" customHeight="1">
      <c r="A29" s="14">
        <v>2023</v>
      </c>
      <c r="B29" s="15"/>
      <c r="C29" s="15"/>
      <c r="D29" s="16"/>
      <c r="E29" s="17"/>
      <c r="F29" s="18"/>
      <c r="G29" s="15"/>
      <c r="H29" s="20"/>
      <c r="I29" s="21"/>
      <c r="J29" s="22"/>
      <c r="K29" s="17"/>
      <c r="L29" s="17"/>
      <c r="M29" s="17"/>
      <c r="N29" s="23"/>
      <c r="O29" s="23"/>
      <c r="P29" s="23"/>
    </row>
    <row r="30" spans="1:16" ht="15.75" customHeight="1">
      <c r="A30" s="14"/>
      <c r="B30" s="25"/>
      <c r="C30" s="25"/>
      <c r="D30" s="26"/>
      <c r="E30" s="18"/>
      <c r="F30" s="18"/>
      <c r="G30" s="15"/>
      <c r="H30" s="27"/>
      <c r="I30" s="28"/>
      <c r="J30" s="29"/>
      <c r="K30" s="18"/>
      <c r="L30" s="18"/>
      <c r="M30" s="18"/>
      <c r="N30" s="30"/>
      <c r="O30" s="30"/>
      <c r="P30" s="30"/>
    </row>
    <row r="31" spans="1:16" ht="15.75" customHeight="1">
      <c r="A31" s="14"/>
      <c r="B31" s="25"/>
      <c r="C31" s="25"/>
      <c r="D31" s="26"/>
      <c r="E31" s="18"/>
      <c r="F31" s="18"/>
      <c r="G31" s="25"/>
      <c r="H31" s="27"/>
      <c r="I31" s="28"/>
      <c r="J31" s="29"/>
      <c r="K31" s="18"/>
      <c r="L31" s="18"/>
      <c r="M31" s="18"/>
      <c r="N31" s="30"/>
      <c r="O31" s="30"/>
      <c r="P31" s="30"/>
    </row>
    <row r="32" spans="1:16" ht="15.75" customHeight="1">
      <c r="B32" s="18"/>
    </row>
    <row r="33" spans="1:2" ht="15.75" customHeight="1">
      <c r="A33" s="31" t="s">
        <v>26</v>
      </c>
      <c r="B33" s="18"/>
    </row>
    <row r="34" spans="1:2" ht="15.75" customHeight="1">
      <c r="A34" s="31" t="s">
        <v>27</v>
      </c>
    </row>
    <row r="35" spans="1:2" ht="15.75" customHeight="1">
      <c r="A35" s="31" t="s">
        <v>28</v>
      </c>
    </row>
    <row r="36" spans="1:2" ht="15.75" customHeight="1">
      <c r="A36" s="32" t="s">
        <v>29</v>
      </c>
    </row>
    <row r="37" spans="1:2" ht="15.75" customHeight="1">
      <c r="A37" s="32" t="s">
        <v>30</v>
      </c>
    </row>
    <row r="38" spans="1:2" ht="15.75" customHeight="1"/>
    <row r="39" spans="1:2" ht="15.75" customHeight="1"/>
    <row r="40" spans="1:2" ht="15.75" customHeight="1"/>
    <row r="41" spans="1:2" ht="15.75" customHeight="1"/>
    <row r="42" spans="1:2" ht="15.75" customHeight="1"/>
    <row r="43" spans="1:2" ht="15.75" customHeight="1"/>
    <row r="44" spans="1:2" ht="15.75" customHeight="1"/>
    <row r="45" spans="1:2" ht="15.75" customHeight="1"/>
    <row r="46" spans="1:2" ht="15.75" customHeight="1"/>
    <row r="47" spans="1:2" ht="15.75" customHeight="1"/>
    <row r="48" spans="1:2"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sheetData>
  <mergeCells count="3">
    <mergeCell ref="A2:P2"/>
    <mergeCell ref="G3:I3"/>
    <mergeCell ref="L3:M3"/>
  </mergeCells>
  <conditionalFormatting sqref="D5:D31">
    <cfRule type="cellIs" dxfId="1" priority="1" operator="lessThan">
      <formula>$F$5</formula>
    </cfRule>
  </conditionalFormatting>
  <conditionalFormatting sqref="N9:P31">
    <cfRule type="cellIs" dxfId="0" priority="2" operator="equal">
      <formula>"Yes"</formula>
    </cfRule>
  </conditionalFormatting>
  <pageMargins left="0.7" right="0.7" top="0.75" bottom="0.75" header="0" footer="0"/>
  <pageSetup orientation="portrait"/>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1002"/>
  <sheetViews>
    <sheetView tabSelected="1" workbookViewId="0">
      <pane ySplit="9" topLeftCell="A28" activePane="bottomLeft" state="frozen"/>
      <selection pane="bottomLeft" activeCell="I36" sqref="I36"/>
    </sheetView>
  </sheetViews>
  <sheetFormatPr defaultColWidth="14.44140625" defaultRowHeight="15" customHeight="1"/>
  <cols>
    <col min="1" max="1" width="8.6640625" customWidth="1"/>
    <col min="2" max="2" width="9.33203125" customWidth="1"/>
    <col min="3" max="3" width="11.6640625" customWidth="1"/>
    <col min="4" max="5" width="13.44140625" customWidth="1"/>
    <col min="6" max="6" width="19" customWidth="1"/>
    <col min="7" max="7" width="11" customWidth="1"/>
    <col min="8" max="22" width="8.6640625" customWidth="1"/>
  </cols>
  <sheetData>
    <row r="1" spans="1:13" ht="14.4">
      <c r="A1" s="33" t="s">
        <v>31</v>
      </c>
    </row>
    <row r="2" spans="1:13" ht="14.4">
      <c r="A2" s="34"/>
    </row>
    <row r="3" spans="1:13" ht="14.4">
      <c r="A3" s="5" t="s">
        <v>32</v>
      </c>
      <c r="E3" s="35" t="s">
        <v>33</v>
      </c>
    </row>
    <row r="4" spans="1:13" ht="14.4">
      <c r="A4" s="5" t="s">
        <v>34</v>
      </c>
      <c r="B4" s="36"/>
      <c r="E4" s="5" t="s">
        <v>35</v>
      </c>
    </row>
    <row r="5" spans="1:13" ht="14.4">
      <c r="B5" s="36"/>
      <c r="M5" s="36"/>
    </row>
    <row r="6" spans="1:13" ht="14.4">
      <c r="B6" s="36"/>
      <c r="M6" s="36"/>
    </row>
    <row r="7" spans="1:13" ht="14.4">
      <c r="A7" s="33"/>
      <c r="B7" s="35"/>
      <c r="C7" s="35"/>
      <c r="D7" s="35"/>
      <c r="E7" s="35"/>
      <c r="F7" s="35"/>
      <c r="G7" s="35"/>
      <c r="M7" s="36"/>
    </row>
    <row r="8" spans="1:13" ht="14.4">
      <c r="A8" s="37"/>
      <c r="B8" s="37"/>
      <c r="C8" s="37"/>
      <c r="D8" s="37"/>
      <c r="F8" s="38" t="s">
        <v>36</v>
      </c>
      <c r="G8" s="38" t="s">
        <v>37</v>
      </c>
      <c r="M8" s="36"/>
    </row>
    <row r="9" spans="1:13" ht="14.4">
      <c r="A9" s="39" t="s">
        <v>0</v>
      </c>
      <c r="B9" s="39" t="s">
        <v>38</v>
      </c>
      <c r="C9" s="39" t="s">
        <v>39</v>
      </c>
      <c r="D9" s="40" t="s">
        <v>40</v>
      </c>
      <c r="F9" s="41" t="s">
        <v>41</v>
      </c>
      <c r="G9" s="63" t="s">
        <v>70</v>
      </c>
      <c r="M9" s="36"/>
    </row>
    <row r="10" spans="1:13" ht="14.4">
      <c r="A10" s="5">
        <v>1999</v>
      </c>
      <c r="B10" s="36">
        <v>826369</v>
      </c>
      <c r="C10" s="36">
        <v>312481</v>
      </c>
      <c r="D10" s="42">
        <f t="shared" ref="D10:D34" si="0">B10-C10</f>
        <v>513888</v>
      </c>
      <c r="E10" s="43"/>
      <c r="F10" s="36">
        <v>1413995</v>
      </c>
      <c r="G10" s="44">
        <v>0.18159045824065856</v>
      </c>
      <c r="M10" s="36"/>
    </row>
    <row r="11" spans="1:13" ht="14.4">
      <c r="A11" s="5">
        <v>2000</v>
      </c>
      <c r="B11" s="36">
        <v>531010</v>
      </c>
      <c r="C11" s="36">
        <v>263631</v>
      </c>
      <c r="D11" s="42">
        <f t="shared" si="0"/>
        <v>267379</v>
      </c>
      <c r="E11" s="43"/>
      <c r="F11" s="36">
        <v>656427</v>
      </c>
      <c r="G11" s="44">
        <v>0.16601541374745402</v>
      </c>
      <c r="M11" s="36"/>
    </row>
    <row r="12" spans="1:13" ht="14.4">
      <c r="A12" s="5">
        <v>2001</v>
      </c>
      <c r="B12" s="36">
        <v>751059</v>
      </c>
      <c r="C12" s="36">
        <v>318735</v>
      </c>
      <c r="D12" s="42">
        <f t="shared" si="0"/>
        <v>432324</v>
      </c>
      <c r="E12" s="43"/>
      <c r="F12" s="36">
        <v>846275</v>
      </c>
      <c r="G12" s="44">
        <v>0.19627725383660047</v>
      </c>
      <c r="M12" s="36"/>
    </row>
    <row r="13" spans="1:13" ht="14.4">
      <c r="A13" s="5">
        <v>2002</v>
      </c>
      <c r="B13" s="36">
        <v>667235</v>
      </c>
      <c r="C13" s="36">
        <v>235732</v>
      </c>
      <c r="D13" s="42">
        <f t="shared" si="0"/>
        <v>431503</v>
      </c>
      <c r="E13" s="43"/>
      <c r="F13" s="36">
        <v>1367251</v>
      </c>
      <c r="G13" s="44">
        <v>0.13116391942664515</v>
      </c>
      <c r="M13" s="36"/>
    </row>
    <row r="14" spans="1:13" ht="14.4">
      <c r="A14" s="5">
        <v>2003</v>
      </c>
      <c r="B14" s="36">
        <v>862230</v>
      </c>
      <c r="C14" s="36">
        <v>353526</v>
      </c>
      <c r="D14" s="42">
        <f t="shared" si="0"/>
        <v>508704</v>
      </c>
      <c r="E14" s="43"/>
      <c r="F14" s="36">
        <v>1593638</v>
      </c>
      <c r="G14" s="44">
        <v>0.10440765092197851</v>
      </c>
      <c r="M14" s="36"/>
    </row>
    <row r="15" spans="1:13" ht="14.4">
      <c r="A15" s="5">
        <v>2004</v>
      </c>
      <c r="B15" s="36">
        <v>1420613</v>
      </c>
      <c r="C15" s="36">
        <v>523653</v>
      </c>
      <c r="D15" s="42">
        <f t="shared" si="0"/>
        <v>896960</v>
      </c>
      <c r="E15" s="43"/>
      <c r="F15" s="36">
        <v>2529642</v>
      </c>
      <c r="G15" s="44">
        <v>0.14637204361125766</v>
      </c>
      <c r="M15" s="36"/>
    </row>
    <row r="16" spans="1:13" ht="14.4">
      <c r="A16" s="5">
        <v>2005</v>
      </c>
      <c r="B16" s="36">
        <v>1227018</v>
      </c>
      <c r="C16" s="36">
        <v>360065</v>
      </c>
      <c r="D16" s="42">
        <f t="shared" si="0"/>
        <v>866953</v>
      </c>
      <c r="E16" s="43"/>
      <c r="F16" s="36">
        <v>2520327</v>
      </c>
      <c r="G16" s="44">
        <v>7.1999999999999995E-2</v>
      </c>
      <c r="M16" s="36"/>
    </row>
    <row r="17" spans="1:13" ht="14.4">
      <c r="A17" s="5">
        <v>2006</v>
      </c>
      <c r="B17" s="36">
        <v>1879917.3610170491</v>
      </c>
      <c r="C17" s="36">
        <v>389645</v>
      </c>
      <c r="D17" s="42">
        <f t="shared" si="0"/>
        <v>1490272.3610170491</v>
      </c>
      <c r="E17" s="43"/>
      <c r="F17" s="36">
        <v>784771</v>
      </c>
      <c r="G17" s="44">
        <v>0.29599999999999999</v>
      </c>
      <c r="M17" s="36"/>
    </row>
    <row r="18" spans="1:13" ht="14.4">
      <c r="A18" s="5">
        <v>2007</v>
      </c>
      <c r="B18" s="36">
        <v>1157208.6930906456</v>
      </c>
      <c r="C18" s="36">
        <v>365184</v>
      </c>
      <c r="D18" s="42">
        <f t="shared" si="0"/>
        <v>792024.6930906456</v>
      </c>
      <c r="E18" s="43"/>
      <c r="F18" s="36">
        <v>1823481</v>
      </c>
      <c r="G18" s="44">
        <v>0.161</v>
      </c>
      <c r="M18" s="36"/>
    </row>
    <row r="19" spans="1:13" ht="14.4">
      <c r="A19" s="5">
        <v>2008</v>
      </c>
      <c r="B19" s="36">
        <v>1575444.7691921985</v>
      </c>
      <c r="C19" s="36">
        <v>327018</v>
      </c>
      <c r="D19" s="42">
        <f t="shared" si="0"/>
        <v>1248426.7691921985</v>
      </c>
      <c r="E19" s="43"/>
      <c r="F19" s="36">
        <v>983303</v>
      </c>
      <c r="G19" s="44">
        <v>0.34499999999999997</v>
      </c>
      <c r="M19" s="36"/>
    </row>
    <row r="20" spans="1:13" ht="14.4">
      <c r="A20" s="5">
        <v>2009</v>
      </c>
      <c r="B20" s="36">
        <v>1104972.4101567375</v>
      </c>
      <c r="C20" s="36">
        <v>326283</v>
      </c>
      <c r="D20" s="42">
        <f t="shared" si="0"/>
        <v>778689.41015673755</v>
      </c>
      <c r="E20" s="43"/>
      <c r="F20" s="45">
        <v>968368</v>
      </c>
      <c r="G20" s="44">
        <v>0.158</v>
      </c>
      <c r="M20" s="36"/>
    </row>
    <row r="21" spans="1:13" ht="15.75" customHeight="1">
      <c r="A21" s="5">
        <v>2010</v>
      </c>
      <c r="B21" s="36">
        <v>818623.45892377687</v>
      </c>
      <c r="C21" s="36">
        <v>295265</v>
      </c>
      <c r="D21" s="42">
        <f t="shared" si="0"/>
        <v>523358.45892377687</v>
      </c>
      <c r="E21" s="43"/>
      <c r="F21" s="36">
        <v>1587657</v>
      </c>
      <c r="G21" s="44">
        <v>7.6999999999999999E-2</v>
      </c>
      <c r="M21" s="36"/>
    </row>
    <row r="22" spans="1:13" ht="15.75" customHeight="1">
      <c r="A22" s="5">
        <v>2011</v>
      </c>
      <c r="B22" s="36">
        <v>809736.40880019427</v>
      </c>
      <c r="C22" s="36">
        <v>245721</v>
      </c>
      <c r="D22" s="42">
        <f t="shared" si="0"/>
        <v>564015.40880019427</v>
      </c>
      <c r="E22" s="43"/>
      <c r="F22" s="36">
        <v>3201035</v>
      </c>
      <c r="G22" s="44">
        <v>5.0999999999999997E-2</v>
      </c>
      <c r="M22" s="36"/>
    </row>
    <row r="23" spans="1:13" ht="15.75" customHeight="1">
      <c r="A23" s="5">
        <v>2012</v>
      </c>
      <c r="B23" s="36">
        <v>632426.23936898005</v>
      </c>
      <c r="C23" s="36">
        <v>374523</v>
      </c>
      <c r="D23" s="42">
        <f t="shared" si="0"/>
        <v>257903.23936898005</v>
      </c>
      <c r="E23" s="43"/>
      <c r="F23" s="36">
        <v>2924144</v>
      </c>
      <c r="G23" s="44">
        <v>4.4999999999999998E-2</v>
      </c>
    </row>
    <row r="24" spans="1:13" ht="15.75" customHeight="1">
      <c r="A24" s="5">
        <v>2013</v>
      </c>
      <c r="B24" s="36">
        <v>1003071.0471568492</v>
      </c>
      <c r="C24" s="36">
        <v>489654</v>
      </c>
      <c r="D24" s="42">
        <f t="shared" si="0"/>
        <v>513417.04715684918</v>
      </c>
      <c r="E24" s="43"/>
      <c r="F24" s="36">
        <v>1662561</v>
      </c>
      <c r="G24" s="44">
        <v>5.8000000000000003E-2</v>
      </c>
    </row>
    <row r="25" spans="1:13" ht="15.75" customHeight="1">
      <c r="A25" s="5">
        <v>2014</v>
      </c>
      <c r="B25" s="36">
        <v>1102933.5982338733</v>
      </c>
      <c r="C25" s="36">
        <v>440192</v>
      </c>
      <c r="D25" s="42">
        <f t="shared" si="0"/>
        <v>662741.59823387326</v>
      </c>
      <c r="E25" s="43"/>
      <c r="F25" s="36">
        <v>1501678</v>
      </c>
      <c r="G25" s="44">
        <v>0.104</v>
      </c>
    </row>
    <row r="26" spans="1:13" ht="15.75" customHeight="1">
      <c r="A26" s="5">
        <v>2015</v>
      </c>
      <c r="B26" s="36">
        <v>1174898.7570326414</v>
      </c>
      <c r="C26" s="36">
        <v>470677</v>
      </c>
      <c r="D26" s="42">
        <f t="shared" si="0"/>
        <v>704221.75703264144</v>
      </c>
      <c r="E26" s="43"/>
      <c r="F26" s="36">
        <v>1012684</v>
      </c>
      <c r="G26" s="44">
        <v>5.3999999999999999E-2</v>
      </c>
    </row>
    <row r="27" spans="1:13" ht="15.75" customHeight="1">
      <c r="A27" s="5">
        <v>2016</v>
      </c>
      <c r="B27" s="36">
        <v>480773.52097930881</v>
      </c>
      <c r="C27" s="36">
        <v>239981</v>
      </c>
      <c r="D27" s="42">
        <f t="shared" si="0"/>
        <v>240792.52097930881</v>
      </c>
      <c r="E27" s="43"/>
      <c r="F27" s="36">
        <v>1266746</v>
      </c>
      <c r="G27" s="44">
        <v>2E-3</v>
      </c>
    </row>
    <row r="28" spans="1:13" ht="15" customHeight="1">
      <c r="A28" s="35">
        <v>2017</v>
      </c>
      <c r="B28" s="36">
        <v>801902</v>
      </c>
      <c r="C28" s="36">
        <v>358724</v>
      </c>
      <c r="D28" s="42">
        <f t="shared" si="0"/>
        <v>443178</v>
      </c>
      <c r="E28" s="43"/>
      <c r="F28" s="36">
        <v>880279</v>
      </c>
      <c r="G28" s="44">
        <v>0.105</v>
      </c>
    </row>
    <row r="29" spans="1:13" ht="15" customHeight="1">
      <c r="A29" s="35">
        <v>2018</v>
      </c>
      <c r="B29" s="36">
        <v>717164</v>
      </c>
      <c r="C29" s="36">
        <v>388009</v>
      </c>
      <c r="D29" s="42">
        <f t="shared" si="0"/>
        <v>329155</v>
      </c>
      <c r="E29" s="43"/>
      <c r="F29" s="36">
        <v>400269</v>
      </c>
      <c r="G29" s="44">
        <v>0.14599999999999999</v>
      </c>
    </row>
    <row r="30" spans="1:13" ht="15" customHeight="1">
      <c r="A30" s="35">
        <v>2019</v>
      </c>
      <c r="B30" s="36">
        <v>613252</v>
      </c>
      <c r="C30" s="36">
        <v>373416</v>
      </c>
      <c r="D30" s="42">
        <f t="shared" si="0"/>
        <v>239836</v>
      </c>
      <c r="E30" s="43"/>
      <c r="F30" s="36">
        <v>749101</v>
      </c>
      <c r="G30" s="44">
        <v>2.9000000000000001E-2</v>
      </c>
    </row>
    <row r="31" spans="1:13" ht="15" customHeight="1">
      <c r="A31" s="35">
        <v>2020</v>
      </c>
      <c r="B31" s="36">
        <v>845000</v>
      </c>
      <c r="C31" s="36">
        <v>541651</v>
      </c>
      <c r="D31" s="42">
        <f t="shared" si="0"/>
        <v>303349</v>
      </c>
      <c r="E31" s="43"/>
      <c r="F31" s="36">
        <v>283727</v>
      </c>
      <c r="G31" s="44">
        <v>9.0388728141904642E-2</v>
      </c>
    </row>
    <row r="32" spans="1:13" ht="15" customHeight="1">
      <c r="A32" s="35">
        <v>2021</v>
      </c>
      <c r="B32" s="36">
        <v>925474</v>
      </c>
      <c r="C32" s="36">
        <v>516859</v>
      </c>
      <c r="D32" s="42">
        <f t="shared" si="0"/>
        <v>408615</v>
      </c>
      <c r="E32" s="43"/>
      <c r="F32" s="36">
        <v>851901</v>
      </c>
      <c r="G32" s="44">
        <v>6.4290342577467172E-2</v>
      </c>
    </row>
    <row r="33" spans="1:7" ht="15" customHeight="1">
      <c r="A33" s="35">
        <v>2022</v>
      </c>
      <c r="B33" s="46">
        <v>1495000</v>
      </c>
      <c r="C33" s="47">
        <v>968148</v>
      </c>
      <c r="D33" s="42">
        <f t="shared" si="0"/>
        <v>526852</v>
      </c>
      <c r="E33" s="48"/>
      <c r="F33" s="49">
        <v>893743</v>
      </c>
      <c r="G33" s="61"/>
    </row>
    <row r="34" spans="1:7" ht="15" customHeight="1">
      <c r="A34" s="35">
        <v>2023</v>
      </c>
      <c r="B34" s="50">
        <v>1393000</v>
      </c>
      <c r="C34" s="51">
        <v>933145</v>
      </c>
      <c r="D34" s="42">
        <f t="shared" si="0"/>
        <v>459855</v>
      </c>
      <c r="E34" s="52"/>
      <c r="F34" s="53">
        <v>1366534</v>
      </c>
      <c r="G34" s="62"/>
    </row>
    <row r="35" spans="1:7" ht="15.75" customHeight="1">
      <c r="A35" s="36"/>
    </row>
    <row r="36" spans="1:7" ht="48" customHeight="1">
      <c r="A36" s="69" t="s">
        <v>42</v>
      </c>
      <c r="B36" s="70"/>
      <c r="C36" s="70"/>
      <c r="D36" s="70"/>
      <c r="F36" s="71" t="s">
        <v>43</v>
      </c>
      <c r="G36" s="70"/>
    </row>
    <row r="37" spans="1:7" ht="48.75" customHeight="1">
      <c r="F37" s="71" t="s">
        <v>44</v>
      </c>
      <c r="G37" s="70"/>
    </row>
    <row r="38" spans="1:7" ht="15.75" customHeight="1">
      <c r="A38" s="36"/>
    </row>
    <row r="39" spans="1:7" ht="15.75" customHeight="1">
      <c r="A39" s="54" t="s">
        <v>45</v>
      </c>
    </row>
    <row r="40" spans="1:7" ht="15.75" customHeight="1">
      <c r="A40" s="5" t="s">
        <v>46</v>
      </c>
    </row>
    <row r="41" spans="1:7" ht="15.75" customHeight="1">
      <c r="A41" s="5" t="s">
        <v>47</v>
      </c>
    </row>
    <row r="42" spans="1:7" ht="15.75" customHeight="1">
      <c r="A42" s="36" t="s">
        <v>48</v>
      </c>
    </row>
    <row r="43" spans="1:7" ht="15.75" customHeight="1">
      <c r="A43" s="36" t="s">
        <v>49</v>
      </c>
    </row>
    <row r="44" spans="1:7" ht="15.75" customHeight="1">
      <c r="A44" s="36"/>
    </row>
    <row r="45" spans="1:7" ht="15.75" customHeight="1"/>
    <row r="46" spans="1:7" ht="15.75" customHeight="1">
      <c r="A46" s="36"/>
    </row>
    <row r="47" spans="1:7" ht="15.75" customHeight="1"/>
    <row r="48" spans="1:7" ht="15.75" customHeight="1">
      <c r="A48" s="36"/>
    </row>
    <row r="49" spans="1:1" ht="15.75" customHeight="1">
      <c r="A49" s="36"/>
    </row>
    <row r="50" spans="1:1" ht="15.75" customHeight="1"/>
    <row r="51" spans="1:1" ht="15.75" customHeight="1">
      <c r="A51" s="36"/>
    </row>
    <row r="52" spans="1:1" ht="15.75" customHeight="1">
      <c r="A52" s="36"/>
    </row>
    <row r="53" spans="1:1" ht="15.75" customHeight="1"/>
    <row r="54" spans="1:1" ht="15.75" customHeight="1">
      <c r="A54" s="36"/>
    </row>
    <row r="55" spans="1:1" ht="15.75" customHeight="1"/>
    <row r="56" spans="1:1" ht="15.75" customHeight="1">
      <c r="A56" s="36"/>
    </row>
    <row r="57" spans="1:1" ht="15.75" customHeight="1">
      <c r="A57" s="36"/>
    </row>
    <row r="58" spans="1:1" ht="15.75" customHeight="1"/>
    <row r="59" spans="1:1" ht="15.75" customHeight="1">
      <c r="A59" s="36"/>
    </row>
    <row r="60" spans="1:1" ht="15.75" customHeight="1">
      <c r="A60" s="36"/>
    </row>
    <row r="61" spans="1:1" ht="15.75" customHeight="1"/>
    <row r="62" spans="1:1" ht="15.75" customHeight="1">
      <c r="A62" s="36"/>
    </row>
    <row r="63" spans="1:1" ht="15.75" customHeight="1"/>
    <row r="64" spans="1:1" ht="15.75" customHeight="1">
      <c r="A64" s="36"/>
    </row>
    <row r="65" spans="1:1" ht="15.75" customHeight="1">
      <c r="A65" s="36"/>
    </row>
    <row r="66" spans="1:1" ht="15.75" customHeight="1"/>
    <row r="67" spans="1:1" ht="15.75" customHeight="1">
      <c r="A67" s="36"/>
    </row>
    <row r="68" spans="1:1" ht="15.75" customHeight="1">
      <c r="A68" s="36"/>
    </row>
    <row r="69" spans="1:1" ht="15.75" customHeight="1"/>
    <row r="70" spans="1:1" ht="15.75" customHeight="1">
      <c r="A70" s="36"/>
    </row>
    <row r="71" spans="1:1" ht="15.75" customHeight="1"/>
    <row r="72" spans="1:1" ht="15.75" customHeight="1">
      <c r="A72" s="36"/>
    </row>
    <row r="73" spans="1:1" ht="15.75" customHeight="1">
      <c r="A73" s="36"/>
    </row>
    <row r="74" spans="1:1" ht="15.75" customHeight="1"/>
    <row r="75" spans="1:1" ht="15.75" customHeight="1">
      <c r="A75" s="36"/>
    </row>
    <row r="76" spans="1:1" ht="15.75" customHeight="1">
      <c r="A76" s="36"/>
    </row>
    <row r="77" spans="1:1" ht="15.75" customHeight="1"/>
    <row r="78" spans="1:1" ht="15.75" customHeight="1">
      <c r="A78" s="36"/>
    </row>
    <row r="79" spans="1:1" ht="15.75" customHeight="1"/>
    <row r="80" spans="1:1" ht="15.75" customHeight="1">
      <c r="A80" s="36"/>
    </row>
    <row r="81" spans="1:1" ht="15.75" customHeight="1">
      <c r="A81" s="36"/>
    </row>
    <row r="82" spans="1:1" ht="15.75" customHeight="1"/>
    <row r="83" spans="1:1" ht="15.75" customHeight="1">
      <c r="A83" s="36"/>
    </row>
    <row r="84" spans="1:1" ht="15.75" customHeight="1">
      <c r="A84" s="36"/>
    </row>
    <row r="85" spans="1:1" ht="15.75" customHeight="1"/>
    <row r="86" spans="1:1" ht="15.75" customHeight="1">
      <c r="A86" s="36"/>
    </row>
    <row r="87" spans="1:1" ht="15.75" customHeight="1"/>
    <row r="88" spans="1:1" ht="15.75" customHeight="1">
      <c r="A88" s="36"/>
    </row>
    <row r="89" spans="1:1" ht="15.75" customHeight="1">
      <c r="A89" s="36"/>
    </row>
    <row r="90" spans="1:1" ht="15.75" customHeight="1"/>
    <row r="91" spans="1:1" ht="15.75" customHeight="1">
      <c r="A91" s="36"/>
    </row>
    <row r="92" spans="1:1" ht="15.75" customHeight="1">
      <c r="A92" s="36"/>
    </row>
    <row r="93" spans="1:1" ht="15.75" customHeight="1"/>
    <row r="94" spans="1:1" ht="15.75" customHeight="1">
      <c r="A94" s="36"/>
    </row>
    <row r="95" spans="1:1" ht="15.75" customHeight="1"/>
    <row r="96" spans="1:1" ht="15.75" customHeight="1">
      <c r="A96" s="36"/>
    </row>
    <row r="97" spans="1:1" ht="15.75" customHeight="1">
      <c r="A97" s="36"/>
    </row>
    <row r="98" spans="1:1" ht="15.75" customHeight="1"/>
    <row r="99" spans="1:1" ht="15.75" customHeight="1">
      <c r="A99" s="36"/>
    </row>
    <row r="100" spans="1:1" ht="15.75" customHeight="1">
      <c r="A100" s="36"/>
    </row>
    <row r="101" spans="1:1" ht="15.75" customHeight="1"/>
    <row r="102" spans="1:1" ht="15.75" customHeight="1">
      <c r="A102" s="36"/>
    </row>
    <row r="103" spans="1:1" ht="15.75" customHeight="1"/>
    <row r="104" spans="1:1" ht="15.75" customHeight="1">
      <c r="A104" s="36"/>
    </row>
    <row r="105" spans="1:1" ht="15.75" customHeight="1">
      <c r="A105" s="36"/>
    </row>
    <row r="106" spans="1:1" ht="15.75" customHeight="1"/>
    <row r="107" spans="1:1" ht="15.75" customHeight="1">
      <c r="A107" s="36"/>
    </row>
    <row r="108" spans="1:1" ht="15.75" customHeight="1">
      <c r="A108" s="36"/>
    </row>
    <row r="109" spans="1:1" ht="15.75" customHeight="1"/>
    <row r="110" spans="1:1" ht="15.75" customHeight="1">
      <c r="A110" s="36"/>
    </row>
    <row r="111" spans="1:1" ht="15.75" customHeight="1"/>
    <row r="112" spans="1:1" ht="15.75" customHeight="1">
      <c r="A112" s="36"/>
    </row>
    <row r="113" spans="1:1" ht="15.75" customHeight="1">
      <c r="A113" s="36"/>
    </row>
    <row r="114" spans="1:1" ht="15.75" customHeight="1"/>
    <row r="115" spans="1:1" ht="15.75" customHeight="1">
      <c r="A115" s="36"/>
    </row>
    <row r="116" spans="1:1" ht="15.75" customHeight="1">
      <c r="A116" s="36"/>
    </row>
    <row r="117" spans="1:1" ht="15.75" customHeight="1"/>
    <row r="118" spans="1:1" ht="15.75" customHeight="1">
      <c r="A118" s="36"/>
    </row>
    <row r="119" spans="1:1" ht="15.75" customHeight="1"/>
    <row r="120" spans="1:1" ht="15.75" customHeight="1">
      <c r="A120" s="36"/>
    </row>
    <row r="121" spans="1:1" ht="15.75" customHeight="1">
      <c r="A121" s="36"/>
    </row>
    <row r="122" spans="1:1" ht="15.75" customHeight="1"/>
    <row r="123" spans="1:1" ht="15.75" customHeight="1">
      <c r="A123" s="36"/>
    </row>
    <row r="124" spans="1:1" ht="15.75" customHeight="1">
      <c r="A124" s="36"/>
    </row>
    <row r="125" spans="1:1" ht="15.75" customHeight="1">
      <c r="A125" s="36"/>
    </row>
    <row r="126" spans="1:1" ht="15.75" customHeight="1"/>
    <row r="127" spans="1:1" ht="15.75" customHeight="1">
      <c r="A127" s="36"/>
    </row>
    <row r="128" spans="1:1" ht="15.75" customHeight="1">
      <c r="A128" s="36"/>
    </row>
    <row r="129" spans="1:1" ht="15.75" customHeight="1">
      <c r="A129" s="36"/>
    </row>
    <row r="130" spans="1:1" ht="15.75" customHeight="1"/>
    <row r="131" spans="1:1" ht="15.75" customHeight="1">
      <c r="A131" s="36"/>
    </row>
    <row r="132" spans="1:1" ht="15.75" customHeight="1">
      <c r="A132" s="36"/>
    </row>
    <row r="133" spans="1:1" ht="15.75" customHeight="1">
      <c r="A133" s="36"/>
    </row>
    <row r="134" spans="1:1" ht="15.75" customHeight="1"/>
    <row r="135" spans="1:1" ht="15.75" customHeight="1">
      <c r="A135" s="36"/>
    </row>
    <row r="136" spans="1:1" ht="15.75" customHeight="1">
      <c r="A136" s="36"/>
    </row>
    <row r="137" spans="1:1" ht="15.75" customHeight="1">
      <c r="A137" s="36"/>
    </row>
    <row r="138" spans="1:1" ht="15.75" customHeight="1"/>
    <row r="139" spans="1:1" ht="15.75" customHeight="1">
      <c r="A139" s="36"/>
    </row>
    <row r="140" spans="1:1" ht="15.75" customHeight="1">
      <c r="A140" s="36"/>
    </row>
    <row r="141" spans="1:1" ht="15.75" customHeight="1">
      <c r="A141" s="36"/>
    </row>
    <row r="142" spans="1:1" ht="15.75" customHeight="1"/>
    <row r="143" spans="1:1" ht="15.75" customHeight="1">
      <c r="A143" s="36"/>
    </row>
    <row r="144" spans="1:1" ht="15.75" customHeight="1">
      <c r="A144" s="36"/>
    </row>
    <row r="145" spans="1:1" ht="15.75" customHeight="1">
      <c r="A145" s="36"/>
    </row>
    <row r="146" spans="1:1" ht="15.75" customHeight="1"/>
    <row r="147" spans="1:1" ht="15.75" customHeight="1"/>
    <row r="148" spans="1:1" ht="15.75" customHeight="1"/>
    <row r="149" spans="1:1" ht="15.75" customHeight="1"/>
    <row r="150" spans="1:1" ht="15.75" customHeight="1"/>
    <row r="151" spans="1:1" ht="15.75" customHeight="1"/>
    <row r="152" spans="1:1" ht="15.75" customHeight="1"/>
    <row r="153" spans="1:1" ht="15.75" customHeight="1"/>
    <row r="154" spans="1:1" ht="15.75" customHeight="1"/>
    <row r="155" spans="1:1" ht="15.75" customHeight="1"/>
    <row r="156" spans="1:1" ht="15.75" customHeight="1"/>
    <row r="157" spans="1:1" ht="15.75" customHeight="1"/>
    <row r="158" spans="1:1" ht="15.75" customHeight="1"/>
    <row r="159" spans="1:1" ht="15.75" customHeight="1"/>
    <row r="160" spans="1:1"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sheetData>
  <mergeCells count="3">
    <mergeCell ref="A36:D36"/>
    <mergeCell ref="F36:G36"/>
    <mergeCell ref="F37:G37"/>
  </mergeCells>
  <pageMargins left="0.7" right="0.7" top="0.75" bottom="0.75" header="0" footer="0"/>
  <pageSetup orientation="portrait"/>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00"/>
  <sheetViews>
    <sheetView workbookViewId="0"/>
  </sheetViews>
  <sheetFormatPr defaultColWidth="14.44140625" defaultRowHeight="15" customHeight="1"/>
  <cols>
    <col min="1" max="1" width="8.6640625" customWidth="1"/>
    <col min="2" max="2" width="6.44140625" customWidth="1"/>
    <col min="3" max="5" width="14.44140625" customWidth="1"/>
    <col min="6" max="6" width="3" customWidth="1"/>
    <col min="7" max="8" width="12.109375" customWidth="1"/>
    <col min="9" max="11" width="8.6640625" customWidth="1"/>
    <col min="12" max="12" width="11" customWidth="1"/>
    <col min="13" max="26" width="8.6640625" customWidth="1"/>
  </cols>
  <sheetData>
    <row r="1" spans="1:16" ht="14.4">
      <c r="F1" s="35"/>
    </row>
    <row r="2" spans="1:16" ht="14.4">
      <c r="F2" s="35"/>
      <c r="L2" s="35" t="s">
        <v>50</v>
      </c>
    </row>
    <row r="3" spans="1:16" ht="14.4">
      <c r="A3" s="37"/>
      <c r="B3" s="37"/>
      <c r="C3" s="72" t="s">
        <v>51</v>
      </c>
      <c r="D3" s="73"/>
      <c r="E3" s="73"/>
      <c r="F3" s="37"/>
      <c r="G3" s="72" t="s">
        <v>52</v>
      </c>
      <c r="H3" s="73"/>
      <c r="L3" s="33" t="s">
        <v>53</v>
      </c>
      <c r="M3" s="33" t="s">
        <v>54</v>
      </c>
      <c r="N3" s="33" t="s">
        <v>55</v>
      </c>
      <c r="O3" s="33" t="s">
        <v>56</v>
      </c>
    </row>
    <row r="4" spans="1:16" ht="14.4">
      <c r="A4" s="55" t="s">
        <v>57</v>
      </c>
      <c r="B4" s="55" t="s">
        <v>0</v>
      </c>
      <c r="C4" s="56" t="s">
        <v>58</v>
      </c>
      <c r="D4" s="56" t="s">
        <v>59</v>
      </c>
      <c r="E4" s="56" t="s">
        <v>60</v>
      </c>
      <c r="F4" s="33"/>
      <c r="G4" s="56" t="s">
        <v>59</v>
      </c>
      <c r="H4" s="56" t="s">
        <v>58</v>
      </c>
      <c r="L4" s="5">
        <v>1986</v>
      </c>
      <c r="M4" s="36">
        <v>150000</v>
      </c>
      <c r="N4" s="36">
        <v>250000</v>
      </c>
      <c r="P4" s="5" t="s">
        <v>61</v>
      </c>
    </row>
    <row r="5" spans="1:16" ht="14.4">
      <c r="A5" s="5" t="s">
        <v>62</v>
      </c>
      <c r="B5" s="5">
        <v>1999</v>
      </c>
      <c r="C5" s="36">
        <v>792398</v>
      </c>
      <c r="D5" s="36">
        <v>256768</v>
      </c>
      <c r="E5" s="36">
        <v>1413995</v>
      </c>
      <c r="F5" s="35"/>
      <c r="G5" s="57">
        <f t="shared" ref="G5:G10" si="0">D5/E5</f>
        <v>0.18159045824065856</v>
      </c>
      <c r="H5" s="57">
        <f t="shared" ref="H5:H10" si="1">C5/E5</f>
        <v>0.56039660677725167</v>
      </c>
      <c r="L5" s="5">
        <v>2011</v>
      </c>
      <c r="M5" s="36">
        <v>160000</v>
      </c>
      <c r="N5" s="36">
        <v>340000</v>
      </c>
      <c r="O5" s="36">
        <v>240200</v>
      </c>
      <c r="P5" s="5" t="s">
        <v>63</v>
      </c>
    </row>
    <row r="6" spans="1:16" ht="14.4">
      <c r="A6" s="5" t="s">
        <v>64</v>
      </c>
      <c r="B6" s="5">
        <v>2000</v>
      </c>
      <c r="C6" s="36">
        <v>330392</v>
      </c>
      <c r="D6" s="36">
        <v>108977</v>
      </c>
      <c r="E6" s="36">
        <v>656427</v>
      </c>
      <c r="F6" s="35"/>
      <c r="G6" s="57">
        <f t="shared" si="0"/>
        <v>0.16601541374745402</v>
      </c>
      <c r="H6" s="57">
        <f t="shared" si="1"/>
        <v>0.50331872394036203</v>
      </c>
      <c r="L6" s="5">
        <v>2020</v>
      </c>
      <c r="M6" s="36">
        <v>140000</v>
      </c>
      <c r="N6" s="36">
        <v>320000</v>
      </c>
      <c r="O6" s="36">
        <v>222445</v>
      </c>
      <c r="P6" s="5" t="s">
        <v>63</v>
      </c>
    </row>
    <row r="7" spans="1:16" ht="14.4">
      <c r="A7" s="5" t="s">
        <v>65</v>
      </c>
      <c r="B7" s="5">
        <v>2001</v>
      </c>
      <c r="C7" s="36">
        <v>455448</v>
      </c>
      <c r="D7" s="36">
        <v>166101</v>
      </c>
      <c r="E7" s="36">
        <v>846257</v>
      </c>
      <c r="F7" s="35"/>
      <c r="G7" s="57">
        <f t="shared" si="0"/>
        <v>0.19627725383660047</v>
      </c>
      <c r="H7" s="57">
        <f t="shared" si="1"/>
        <v>0.53819111688293275</v>
      </c>
    </row>
    <row r="8" spans="1:16" ht="14.4">
      <c r="A8" s="5" t="s">
        <v>66</v>
      </c>
      <c r="B8" s="5">
        <v>2002</v>
      </c>
      <c r="C8" s="36">
        <v>848764</v>
      </c>
      <c r="D8" s="36">
        <v>179334</v>
      </c>
      <c r="E8" s="36">
        <v>1367251</v>
      </c>
      <c r="F8" s="35"/>
      <c r="G8" s="57">
        <f t="shared" si="0"/>
        <v>0.13116391942664515</v>
      </c>
      <c r="H8" s="57">
        <f t="shared" si="1"/>
        <v>0.62078140736411969</v>
      </c>
    </row>
    <row r="9" spans="1:16" ht="14.4">
      <c r="A9" s="5" t="s">
        <v>67</v>
      </c>
      <c r="B9" s="5">
        <v>2003</v>
      </c>
      <c r="C9" s="36">
        <v>925326</v>
      </c>
      <c r="D9" s="36">
        <v>166388</v>
      </c>
      <c r="E9" s="36">
        <v>1593638</v>
      </c>
      <c r="F9" s="35"/>
      <c r="G9" s="57">
        <f t="shared" si="0"/>
        <v>0.10440765092197851</v>
      </c>
      <c r="H9" s="57">
        <f t="shared" si="1"/>
        <v>0.58063750989873486</v>
      </c>
    </row>
    <row r="10" spans="1:16" ht="14.4">
      <c r="A10" s="58" t="s">
        <v>68</v>
      </c>
      <c r="B10" s="58">
        <v>2004</v>
      </c>
      <c r="C10" s="59">
        <v>1654930</v>
      </c>
      <c r="D10" s="59">
        <v>370078</v>
      </c>
      <c r="E10" s="59">
        <v>2528338</v>
      </c>
      <c r="F10" s="58"/>
      <c r="G10" s="60">
        <f t="shared" si="0"/>
        <v>0.14637204361125766</v>
      </c>
      <c r="H10" s="60">
        <f t="shared" si="1"/>
        <v>0.65455251631704303</v>
      </c>
    </row>
    <row r="11" spans="1:16" ht="14.4">
      <c r="F11" s="35"/>
    </row>
    <row r="12" spans="1:16" ht="14.4">
      <c r="A12" s="5" t="s">
        <v>69</v>
      </c>
      <c r="F12" s="35"/>
    </row>
    <row r="13" spans="1:16" ht="14.4">
      <c r="F13" s="35"/>
    </row>
    <row r="14" spans="1:16" ht="14.4">
      <c r="F14" s="35"/>
    </row>
    <row r="15" spans="1:16" ht="14.4">
      <c r="F15" s="35"/>
    </row>
    <row r="16" spans="1:16" ht="14.4">
      <c r="F16" s="35"/>
    </row>
    <row r="17" spans="6:6" ht="14.4">
      <c r="F17" s="35"/>
    </row>
    <row r="18" spans="6:6" ht="14.4">
      <c r="F18" s="35"/>
    </row>
    <row r="19" spans="6:6" ht="14.4">
      <c r="F19" s="35"/>
    </row>
    <row r="20" spans="6:6" ht="14.4">
      <c r="F20" s="35"/>
    </row>
    <row r="21" spans="6:6" ht="15.75" customHeight="1">
      <c r="F21" s="35"/>
    </row>
    <row r="22" spans="6:6" ht="15.75" customHeight="1">
      <c r="F22" s="35"/>
    </row>
    <row r="23" spans="6:6" ht="15.75" customHeight="1">
      <c r="F23" s="35"/>
    </row>
    <row r="24" spans="6:6" ht="15.75" customHeight="1">
      <c r="F24" s="35"/>
    </row>
    <row r="25" spans="6:6" ht="15.75" customHeight="1">
      <c r="F25" s="35"/>
    </row>
    <row r="26" spans="6:6" ht="15.75" customHeight="1">
      <c r="F26" s="35"/>
    </row>
    <row r="27" spans="6:6" ht="15.75" customHeight="1">
      <c r="F27" s="35"/>
    </row>
    <row r="28" spans="6:6" ht="15.75" customHeight="1">
      <c r="F28" s="35"/>
    </row>
    <row r="29" spans="6:6" ht="15.75" customHeight="1">
      <c r="F29" s="35"/>
    </row>
    <row r="30" spans="6:6" ht="15.75" customHeight="1">
      <c r="F30" s="35"/>
    </row>
    <row r="31" spans="6:6" ht="15.75" customHeight="1">
      <c r="F31" s="35"/>
    </row>
    <row r="32" spans="6:6" ht="15.75" customHeight="1">
      <c r="F32" s="35"/>
    </row>
    <row r="33" spans="6:6" ht="15.75" customHeight="1">
      <c r="F33" s="35"/>
    </row>
    <row r="34" spans="6:6" ht="15.75" customHeight="1">
      <c r="F34" s="35"/>
    </row>
    <row r="35" spans="6:6" ht="15.75" customHeight="1">
      <c r="F35" s="35"/>
    </row>
    <row r="36" spans="6:6" ht="15.75" customHeight="1">
      <c r="F36" s="35"/>
    </row>
    <row r="37" spans="6:6" ht="15.75" customHeight="1">
      <c r="F37" s="35"/>
    </row>
    <row r="38" spans="6:6" ht="15.75" customHeight="1">
      <c r="F38" s="35"/>
    </row>
    <row r="39" spans="6:6" ht="15.75" customHeight="1">
      <c r="F39" s="35"/>
    </row>
    <row r="40" spans="6:6" ht="15.75" customHeight="1">
      <c r="F40" s="35"/>
    </row>
    <row r="41" spans="6:6" ht="15.75" customHeight="1">
      <c r="F41" s="35"/>
    </row>
    <row r="42" spans="6:6" ht="15.75" customHeight="1">
      <c r="F42" s="35"/>
    </row>
    <row r="43" spans="6:6" ht="15.75" customHeight="1">
      <c r="F43" s="35"/>
    </row>
    <row r="44" spans="6:6" ht="15.75" customHeight="1">
      <c r="F44" s="35"/>
    </row>
    <row r="45" spans="6:6" ht="15.75" customHeight="1">
      <c r="F45" s="35"/>
    </row>
    <row r="46" spans="6:6" ht="15.75" customHeight="1">
      <c r="F46" s="35"/>
    </row>
    <row r="47" spans="6:6" ht="15.75" customHeight="1">
      <c r="F47" s="35"/>
    </row>
    <row r="48" spans="6:6" ht="15.75" customHeight="1">
      <c r="F48" s="35"/>
    </row>
    <row r="49" spans="6:6" ht="15.75" customHeight="1">
      <c r="F49" s="35"/>
    </row>
    <row r="50" spans="6:6" ht="15.75" customHeight="1">
      <c r="F50" s="35"/>
    </row>
    <row r="51" spans="6:6" ht="15.75" customHeight="1">
      <c r="F51" s="35"/>
    </row>
    <row r="52" spans="6:6" ht="15.75" customHeight="1">
      <c r="F52" s="35"/>
    </row>
    <row r="53" spans="6:6" ht="15.75" customHeight="1">
      <c r="F53" s="35"/>
    </row>
    <row r="54" spans="6:6" ht="15.75" customHeight="1">
      <c r="F54" s="35"/>
    </row>
    <row r="55" spans="6:6" ht="15.75" customHeight="1">
      <c r="F55" s="35"/>
    </row>
    <row r="56" spans="6:6" ht="15.75" customHeight="1">
      <c r="F56" s="35"/>
    </row>
    <row r="57" spans="6:6" ht="15.75" customHeight="1">
      <c r="F57" s="35"/>
    </row>
    <row r="58" spans="6:6" ht="15.75" customHeight="1">
      <c r="F58" s="35"/>
    </row>
    <row r="59" spans="6:6" ht="15.75" customHeight="1">
      <c r="F59" s="35"/>
    </row>
    <row r="60" spans="6:6" ht="15.75" customHeight="1">
      <c r="F60" s="35"/>
    </row>
    <row r="61" spans="6:6" ht="15.75" customHeight="1">
      <c r="F61" s="35"/>
    </row>
    <row r="62" spans="6:6" ht="15.75" customHeight="1">
      <c r="F62" s="35"/>
    </row>
    <row r="63" spans="6:6" ht="15.75" customHeight="1">
      <c r="F63" s="35"/>
    </row>
    <row r="64" spans="6:6" ht="15.75" customHeight="1">
      <c r="F64" s="35"/>
    </row>
    <row r="65" spans="6:6" ht="15.75" customHeight="1">
      <c r="F65" s="35"/>
    </row>
    <row r="66" spans="6:6" ht="15.75" customHeight="1">
      <c r="F66" s="35"/>
    </row>
    <row r="67" spans="6:6" ht="15.75" customHeight="1">
      <c r="F67" s="35"/>
    </row>
    <row r="68" spans="6:6" ht="15.75" customHeight="1">
      <c r="F68" s="35"/>
    </row>
    <row r="69" spans="6:6" ht="15.75" customHeight="1">
      <c r="F69" s="35"/>
    </row>
    <row r="70" spans="6:6" ht="15.75" customHeight="1">
      <c r="F70" s="35"/>
    </row>
    <row r="71" spans="6:6" ht="15.75" customHeight="1">
      <c r="F71" s="35"/>
    </row>
    <row r="72" spans="6:6" ht="15.75" customHeight="1">
      <c r="F72" s="35"/>
    </row>
    <row r="73" spans="6:6" ht="15.75" customHeight="1">
      <c r="F73" s="35"/>
    </row>
    <row r="74" spans="6:6" ht="15.75" customHeight="1">
      <c r="F74" s="35"/>
    </row>
    <row r="75" spans="6:6" ht="15.75" customHeight="1">
      <c r="F75" s="35"/>
    </row>
    <row r="76" spans="6:6" ht="15.75" customHeight="1">
      <c r="F76" s="35"/>
    </row>
    <row r="77" spans="6:6" ht="15.75" customHeight="1">
      <c r="F77" s="35"/>
    </row>
    <row r="78" spans="6:6" ht="15.75" customHeight="1">
      <c r="F78" s="35"/>
    </row>
    <row r="79" spans="6:6" ht="15.75" customHeight="1">
      <c r="F79" s="35"/>
    </row>
    <row r="80" spans="6:6" ht="15.75" customHeight="1">
      <c r="F80" s="35"/>
    </row>
    <row r="81" spans="6:6" ht="15.75" customHeight="1">
      <c r="F81" s="35"/>
    </row>
    <row r="82" spans="6:6" ht="15.75" customHeight="1">
      <c r="F82" s="35"/>
    </row>
    <row r="83" spans="6:6" ht="15.75" customHeight="1">
      <c r="F83" s="35"/>
    </row>
    <row r="84" spans="6:6" ht="15.75" customHeight="1">
      <c r="F84" s="35"/>
    </row>
    <row r="85" spans="6:6" ht="15.75" customHeight="1">
      <c r="F85" s="35"/>
    </row>
    <row r="86" spans="6:6" ht="15.75" customHeight="1">
      <c r="F86" s="35"/>
    </row>
    <row r="87" spans="6:6" ht="15.75" customHeight="1">
      <c r="F87" s="35"/>
    </row>
    <row r="88" spans="6:6" ht="15.75" customHeight="1">
      <c r="F88" s="35"/>
    </row>
    <row r="89" spans="6:6" ht="15.75" customHeight="1">
      <c r="F89" s="35"/>
    </row>
    <row r="90" spans="6:6" ht="15.75" customHeight="1">
      <c r="F90" s="35"/>
    </row>
    <row r="91" spans="6:6" ht="15.75" customHeight="1">
      <c r="F91" s="35"/>
    </row>
    <row r="92" spans="6:6" ht="15.75" customHeight="1">
      <c r="F92" s="35"/>
    </row>
    <row r="93" spans="6:6" ht="15.75" customHeight="1">
      <c r="F93" s="35"/>
    </row>
    <row r="94" spans="6:6" ht="15.75" customHeight="1">
      <c r="F94" s="35"/>
    </row>
    <row r="95" spans="6:6" ht="15.75" customHeight="1">
      <c r="F95" s="35"/>
    </row>
    <row r="96" spans="6:6" ht="15.75" customHeight="1">
      <c r="F96" s="35"/>
    </row>
    <row r="97" spans="6:6" ht="15.75" customHeight="1">
      <c r="F97" s="35"/>
    </row>
    <row r="98" spans="6:6" ht="15.75" customHeight="1">
      <c r="F98" s="35"/>
    </row>
    <row r="99" spans="6:6" ht="15.75" customHeight="1">
      <c r="F99" s="35"/>
    </row>
    <row r="100" spans="6:6" ht="15.75" customHeight="1">
      <c r="F100" s="35"/>
    </row>
    <row r="101" spans="6:6" ht="15.75" customHeight="1">
      <c r="F101" s="35"/>
    </row>
    <row r="102" spans="6:6" ht="15.75" customHeight="1">
      <c r="F102" s="35"/>
    </row>
    <row r="103" spans="6:6" ht="15.75" customHeight="1">
      <c r="F103" s="35"/>
    </row>
    <row r="104" spans="6:6" ht="15.75" customHeight="1">
      <c r="F104" s="35"/>
    </row>
    <row r="105" spans="6:6" ht="15.75" customHeight="1">
      <c r="F105" s="35"/>
    </row>
    <row r="106" spans="6:6" ht="15.75" customHeight="1">
      <c r="F106" s="35"/>
    </row>
    <row r="107" spans="6:6" ht="15.75" customHeight="1">
      <c r="F107" s="35"/>
    </row>
    <row r="108" spans="6:6" ht="15.75" customHeight="1">
      <c r="F108" s="35"/>
    </row>
    <row r="109" spans="6:6" ht="15.75" customHeight="1">
      <c r="F109" s="35"/>
    </row>
    <row r="110" spans="6:6" ht="15.75" customHeight="1">
      <c r="F110" s="35"/>
    </row>
    <row r="111" spans="6:6" ht="15.75" customHeight="1">
      <c r="F111" s="35"/>
    </row>
    <row r="112" spans="6:6" ht="15.75" customHeight="1">
      <c r="F112" s="35"/>
    </row>
    <row r="113" spans="6:6" ht="15.75" customHeight="1">
      <c r="F113" s="35"/>
    </row>
    <row r="114" spans="6:6" ht="15.75" customHeight="1">
      <c r="F114" s="35"/>
    </row>
    <row r="115" spans="6:6" ht="15.75" customHeight="1">
      <c r="F115" s="35"/>
    </row>
    <row r="116" spans="6:6" ht="15.75" customHeight="1">
      <c r="F116" s="35"/>
    </row>
    <row r="117" spans="6:6" ht="15.75" customHeight="1">
      <c r="F117" s="35"/>
    </row>
    <row r="118" spans="6:6" ht="15.75" customHeight="1">
      <c r="F118" s="35"/>
    </row>
    <row r="119" spans="6:6" ht="15.75" customHeight="1">
      <c r="F119" s="35"/>
    </row>
    <row r="120" spans="6:6" ht="15.75" customHeight="1">
      <c r="F120" s="35"/>
    </row>
    <row r="121" spans="6:6" ht="15.75" customHeight="1">
      <c r="F121" s="35"/>
    </row>
    <row r="122" spans="6:6" ht="15.75" customHeight="1">
      <c r="F122" s="35"/>
    </row>
    <row r="123" spans="6:6" ht="15.75" customHeight="1">
      <c r="F123" s="35"/>
    </row>
    <row r="124" spans="6:6" ht="15.75" customHeight="1">
      <c r="F124" s="35"/>
    </row>
    <row r="125" spans="6:6" ht="15.75" customHeight="1">
      <c r="F125" s="35"/>
    </row>
    <row r="126" spans="6:6" ht="15.75" customHeight="1">
      <c r="F126" s="35"/>
    </row>
    <row r="127" spans="6:6" ht="15.75" customHeight="1">
      <c r="F127" s="35"/>
    </row>
    <row r="128" spans="6:6" ht="15.75" customHeight="1">
      <c r="F128" s="35"/>
    </row>
    <row r="129" spans="6:6" ht="15.75" customHeight="1">
      <c r="F129" s="35"/>
    </row>
    <row r="130" spans="6:6" ht="15.75" customHeight="1">
      <c r="F130" s="35"/>
    </row>
    <row r="131" spans="6:6" ht="15.75" customHeight="1">
      <c r="F131" s="35"/>
    </row>
    <row r="132" spans="6:6" ht="15.75" customHeight="1">
      <c r="F132" s="35"/>
    </row>
    <row r="133" spans="6:6" ht="15.75" customHeight="1">
      <c r="F133" s="35"/>
    </row>
    <row r="134" spans="6:6" ht="15.75" customHeight="1">
      <c r="F134" s="35"/>
    </row>
    <row r="135" spans="6:6" ht="15.75" customHeight="1">
      <c r="F135" s="35"/>
    </row>
    <row r="136" spans="6:6" ht="15.75" customHeight="1">
      <c r="F136" s="35"/>
    </row>
    <row r="137" spans="6:6" ht="15.75" customHeight="1">
      <c r="F137" s="35"/>
    </row>
    <row r="138" spans="6:6" ht="15.75" customHeight="1">
      <c r="F138" s="35"/>
    </row>
    <row r="139" spans="6:6" ht="15.75" customHeight="1">
      <c r="F139" s="35"/>
    </row>
    <row r="140" spans="6:6" ht="15.75" customHeight="1">
      <c r="F140" s="35"/>
    </row>
    <row r="141" spans="6:6" ht="15.75" customHeight="1">
      <c r="F141" s="35"/>
    </row>
    <row r="142" spans="6:6" ht="15.75" customHeight="1">
      <c r="F142" s="35"/>
    </row>
    <row r="143" spans="6:6" ht="15.75" customHeight="1">
      <c r="F143" s="35"/>
    </row>
    <row r="144" spans="6:6" ht="15.75" customHeight="1">
      <c r="F144" s="35"/>
    </row>
    <row r="145" spans="6:6" ht="15.75" customHeight="1">
      <c r="F145" s="35"/>
    </row>
    <row r="146" spans="6:6" ht="15.75" customHeight="1">
      <c r="F146" s="35"/>
    </row>
    <row r="147" spans="6:6" ht="15.75" customHeight="1">
      <c r="F147" s="35"/>
    </row>
    <row r="148" spans="6:6" ht="15.75" customHeight="1">
      <c r="F148" s="35"/>
    </row>
    <row r="149" spans="6:6" ht="15.75" customHeight="1">
      <c r="F149" s="35"/>
    </row>
    <row r="150" spans="6:6" ht="15.75" customHeight="1">
      <c r="F150" s="35"/>
    </row>
    <row r="151" spans="6:6" ht="15.75" customHeight="1">
      <c r="F151" s="35"/>
    </row>
    <row r="152" spans="6:6" ht="15.75" customHeight="1">
      <c r="F152" s="35"/>
    </row>
    <row r="153" spans="6:6" ht="15.75" customHeight="1">
      <c r="F153" s="35"/>
    </row>
    <row r="154" spans="6:6" ht="15.75" customHeight="1">
      <c r="F154" s="35"/>
    </row>
    <row r="155" spans="6:6" ht="15.75" customHeight="1">
      <c r="F155" s="35"/>
    </row>
    <row r="156" spans="6:6" ht="15.75" customHeight="1">
      <c r="F156" s="35"/>
    </row>
    <row r="157" spans="6:6" ht="15.75" customHeight="1">
      <c r="F157" s="35"/>
    </row>
    <row r="158" spans="6:6" ht="15.75" customHeight="1">
      <c r="F158" s="35"/>
    </row>
    <row r="159" spans="6:6" ht="15.75" customHeight="1">
      <c r="F159" s="35"/>
    </row>
    <row r="160" spans="6:6" ht="15.75" customHeight="1">
      <c r="F160" s="35"/>
    </row>
    <row r="161" spans="6:6" ht="15.75" customHeight="1">
      <c r="F161" s="35"/>
    </row>
    <row r="162" spans="6:6" ht="15.75" customHeight="1">
      <c r="F162" s="35"/>
    </row>
    <row r="163" spans="6:6" ht="15.75" customHeight="1">
      <c r="F163" s="35"/>
    </row>
    <row r="164" spans="6:6" ht="15.75" customHeight="1">
      <c r="F164" s="35"/>
    </row>
    <row r="165" spans="6:6" ht="15.75" customHeight="1">
      <c r="F165" s="35"/>
    </row>
    <row r="166" spans="6:6" ht="15.75" customHeight="1">
      <c r="F166" s="35"/>
    </row>
    <row r="167" spans="6:6" ht="15.75" customHeight="1">
      <c r="F167" s="35"/>
    </row>
    <row r="168" spans="6:6" ht="15.75" customHeight="1">
      <c r="F168" s="35"/>
    </row>
    <row r="169" spans="6:6" ht="15.75" customHeight="1">
      <c r="F169" s="35"/>
    </row>
    <row r="170" spans="6:6" ht="15.75" customHeight="1">
      <c r="F170" s="35"/>
    </row>
    <row r="171" spans="6:6" ht="15.75" customHeight="1">
      <c r="F171" s="35"/>
    </row>
    <row r="172" spans="6:6" ht="15.75" customHeight="1">
      <c r="F172" s="35"/>
    </row>
    <row r="173" spans="6:6" ht="15.75" customHeight="1">
      <c r="F173" s="35"/>
    </row>
    <row r="174" spans="6:6" ht="15.75" customHeight="1">
      <c r="F174" s="35"/>
    </row>
    <row r="175" spans="6:6" ht="15.75" customHeight="1">
      <c r="F175" s="35"/>
    </row>
    <row r="176" spans="6:6" ht="15.75" customHeight="1">
      <c r="F176" s="35"/>
    </row>
    <row r="177" spans="6:6" ht="15.75" customHeight="1">
      <c r="F177" s="35"/>
    </row>
    <row r="178" spans="6:6" ht="15.75" customHeight="1">
      <c r="F178" s="35"/>
    </row>
    <row r="179" spans="6:6" ht="15.75" customHeight="1">
      <c r="F179" s="35"/>
    </row>
    <row r="180" spans="6:6" ht="15.75" customHeight="1">
      <c r="F180" s="35"/>
    </row>
    <row r="181" spans="6:6" ht="15.75" customHeight="1">
      <c r="F181" s="35"/>
    </row>
    <row r="182" spans="6:6" ht="15.75" customHeight="1">
      <c r="F182" s="35"/>
    </row>
    <row r="183" spans="6:6" ht="15.75" customHeight="1">
      <c r="F183" s="35"/>
    </row>
    <row r="184" spans="6:6" ht="15.75" customHeight="1">
      <c r="F184" s="35"/>
    </row>
    <row r="185" spans="6:6" ht="15.75" customHeight="1">
      <c r="F185" s="35"/>
    </row>
    <row r="186" spans="6:6" ht="15.75" customHeight="1">
      <c r="F186" s="35"/>
    </row>
    <row r="187" spans="6:6" ht="15.75" customHeight="1">
      <c r="F187" s="35"/>
    </row>
    <row r="188" spans="6:6" ht="15.75" customHeight="1">
      <c r="F188" s="35"/>
    </row>
    <row r="189" spans="6:6" ht="15.75" customHeight="1">
      <c r="F189" s="35"/>
    </row>
    <row r="190" spans="6:6" ht="15.75" customHeight="1">
      <c r="F190" s="35"/>
    </row>
    <row r="191" spans="6:6" ht="15.75" customHeight="1">
      <c r="F191" s="35"/>
    </row>
    <row r="192" spans="6:6" ht="15.75" customHeight="1">
      <c r="F192" s="35"/>
    </row>
    <row r="193" spans="6:6" ht="15.75" customHeight="1">
      <c r="F193" s="35"/>
    </row>
    <row r="194" spans="6:6" ht="15.75" customHeight="1">
      <c r="F194" s="35"/>
    </row>
    <row r="195" spans="6:6" ht="15.75" customHeight="1">
      <c r="F195" s="35"/>
    </row>
    <row r="196" spans="6:6" ht="15.75" customHeight="1">
      <c r="F196" s="35"/>
    </row>
    <row r="197" spans="6:6" ht="15.75" customHeight="1">
      <c r="F197" s="35"/>
    </row>
    <row r="198" spans="6:6" ht="15.75" customHeight="1">
      <c r="F198" s="35"/>
    </row>
    <row r="199" spans="6:6" ht="15.75" customHeight="1">
      <c r="F199" s="35"/>
    </row>
    <row r="200" spans="6:6" ht="15.75" customHeight="1">
      <c r="F200" s="35"/>
    </row>
    <row r="201" spans="6:6" ht="15.75" customHeight="1">
      <c r="F201" s="35"/>
    </row>
    <row r="202" spans="6:6" ht="15.75" customHeight="1">
      <c r="F202" s="35"/>
    </row>
    <row r="203" spans="6:6" ht="15.75" customHeight="1">
      <c r="F203" s="35"/>
    </row>
    <row r="204" spans="6:6" ht="15.75" customHeight="1">
      <c r="F204" s="35"/>
    </row>
    <row r="205" spans="6:6" ht="15.75" customHeight="1">
      <c r="F205" s="35"/>
    </row>
    <row r="206" spans="6:6" ht="15.75" customHeight="1">
      <c r="F206" s="35"/>
    </row>
    <row r="207" spans="6:6" ht="15.75" customHeight="1">
      <c r="F207" s="35"/>
    </row>
    <row r="208" spans="6:6" ht="15.75" customHeight="1">
      <c r="F208" s="35"/>
    </row>
    <row r="209" spans="6:6" ht="15.75" customHeight="1">
      <c r="F209" s="35"/>
    </row>
    <row r="210" spans="6:6" ht="15.75" customHeight="1">
      <c r="F210" s="35"/>
    </row>
    <row r="211" spans="6:6" ht="15.75" customHeight="1">
      <c r="F211" s="35"/>
    </row>
    <row r="212" spans="6:6" ht="15.75" customHeight="1">
      <c r="F212" s="35"/>
    </row>
    <row r="213" spans="6:6" ht="15.75" customHeight="1">
      <c r="F213" s="35"/>
    </row>
    <row r="214" spans="6:6" ht="15.75" customHeight="1">
      <c r="F214" s="35"/>
    </row>
    <row r="215" spans="6:6" ht="15.75" customHeight="1">
      <c r="F215" s="35"/>
    </row>
    <row r="216" spans="6:6" ht="15.75" customHeight="1">
      <c r="F216" s="35"/>
    </row>
    <row r="217" spans="6:6" ht="15.75" customHeight="1">
      <c r="F217" s="35"/>
    </row>
    <row r="218" spans="6:6" ht="15.75" customHeight="1">
      <c r="F218" s="35"/>
    </row>
    <row r="219" spans="6:6" ht="15.75" customHeight="1">
      <c r="F219" s="35"/>
    </row>
    <row r="220" spans="6:6" ht="15.75" customHeight="1">
      <c r="F220" s="35"/>
    </row>
    <row r="221" spans="6:6" ht="15.75" customHeight="1">
      <c r="F221" s="35"/>
    </row>
    <row r="222" spans="6:6" ht="15.75" customHeight="1">
      <c r="F222" s="35"/>
    </row>
    <row r="223" spans="6:6" ht="15.75" customHeight="1">
      <c r="F223" s="35"/>
    </row>
    <row r="224" spans="6:6" ht="15.75" customHeight="1">
      <c r="F224" s="35"/>
    </row>
    <row r="225" spans="6:6" ht="15.75" customHeight="1">
      <c r="F225" s="35"/>
    </row>
    <row r="226" spans="6:6" ht="15.75" customHeight="1">
      <c r="F226" s="35"/>
    </row>
    <row r="227" spans="6:6" ht="15.75" customHeight="1">
      <c r="F227" s="35"/>
    </row>
    <row r="228" spans="6:6" ht="15.75" customHeight="1">
      <c r="F228" s="35"/>
    </row>
    <row r="229" spans="6:6" ht="15.75" customHeight="1">
      <c r="F229" s="35"/>
    </row>
    <row r="230" spans="6:6" ht="15.75" customHeight="1">
      <c r="F230" s="35"/>
    </row>
    <row r="231" spans="6:6" ht="15.75" customHeight="1">
      <c r="F231" s="35"/>
    </row>
    <row r="232" spans="6:6" ht="15.75" customHeight="1">
      <c r="F232" s="35"/>
    </row>
    <row r="233" spans="6:6" ht="15.75" customHeight="1">
      <c r="F233" s="35"/>
    </row>
    <row r="234" spans="6:6" ht="15.75" customHeight="1">
      <c r="F234" s="35"/>
    </row>
    <row r="235" spans="6:6" ht="15.75" customHeight="1">
      <c r="F235" s="35"/>
    </row>
    <row r="236" spans="6:6" ht="15.75" customHeight="1">
      <c r="F236" s="35"/>
    </row>
    <row r="237" spans="6:6" ht="15.75" customHeight="1">
      <c r="F237" s="35"/>
    </row>
    <row r="238" spans="6:6" ht="15.75" customHeight="1">
      <c r="F238" s="35"/>
    </row>
    <row r="239" spans="6:6" ht="15.75" customHeight="1">
      <c r="F239" s="35"/>
    </row>
    <row r="240" spans="6:6" ht="15.75" customHeight="1">
      <c r="F240" s="35"/>
    </row>
    <row r="241" spans="6:6" ht="15.75" customHeight="1">
      <c r="F241" s="35"/>
    </row>
    <row r="242" spans="6:6" ht="15.75" customHeight="1">
      <c r="F242" s="35"/>
    </row>
    <row r="243" spans="6:6" ht="15.75" customHeight="1">
      <c r="F243" s="35"/>
    </row>
    <row r="244" spans="6:6" ht="15.75" customHeight="1">
      <c r="F244" s="35"/>
    </row>
    <row r="245" spans="6:6" ht="15.75" customHeight="1">
      <c r="F245" s="35"/>
    </row>
    <row r="246" spans="6:6" ht="15.75" customHeight="1">
      <c r="F246" s="35"/>
    </row>
    <row r="247" spans="6:6" ht="15.75" customHeight="1">
      <c r="F247" s="35"/>
    </row>
    <row r="248" spans="6:6" ht="15.75" customHeight="1">
      <c r="F248" s="35"/>
    </row>
    <row r="249" spans="6:6" ht="15.75" customHeight="1">
      <c r="F249" s="35"/>
    </row>
    <row r="250" spans="6:6" ht="15.75" customHeight="1">
      <c r="F250" s="35"/>
    </row>
    <row r="251" spans="6:6" ht="15.75" customHeight="1">
      <c r="F251" s="35"/>
    </row>
    <row r="252" spans="6:6" ht="15.75" customHeight="1">
      <c r="F252" s="35"/>
    </row>
    <row r="253" spans="6:6" ht="15.75" customHeight="1">
      <c r="F253" s="35"/>
    </row>
    <row r="254" spans="6:6" ht="15.75" customHeight="1">
      <c r="F254" s="35"/>
    </row>
    <row r="255" spans="6:6" ht="15.75" customHeight="1">
      <c r="F255" s="35"/>
    </row>
    <row r="256" spans="6:6" ht="15.75" customHeight="1">
      <c r="F256" s="35"/>
    </row>
    <row r="257" spans="6:6" ht="15.75" customHeight="1">
      <c r="F257" s="35"/>
    </row>
    <row r="258" spans="6:6" ht="15.75" customHeight="1">
      <c r="F258" s="35"/>
    </row>
    <row r="259" spans="6:6" ht="15.75" customHeight="1">
      <c r="F259" s="35"/>
    </row>
    <row r="260" spans="6:6" ht="15.75" customHeight="1">
      <c r="F260" s="35"/>
    </row>
    <row r="261" spans="6:6" ht="15.75" customHeight="1">
      <c r="F261" s="35"/>
    </row>
    <row r="262" spans="6:6" ht="15.75" customHeight="1">
      <c r="F262" s="35"/>
    </row>
    <row r="263" spans="6:6" ht="15.75" customHeight="1">
      <c r="F263" s="35"/>
    </row>
    <row r="264" spans="6:6" ht="15.75" customHeight="1">
      <c r="F264" s="35"/>
    </row>
    <row r="265" spans="6:6" ht="15.75" customHeight="1">
      <c r="F265" s="35"/>
    </row>
    <row r="266" spans="6:6" ht="15.75" customHeight="1">
      <c r="F266" s="35"/>
    </row>
    <row r="267" spans="6:6" ht="15.75" customHeight="1">
      <c r="F267" s="35"/>
    </row>
    <row r="268" spans="6:6" ht="15.75" customHeight="1">
      <c r="F268" s="35"/>
    </row>
    <row r="269" spans="6:6" ht="15.75" customHeight="1">
      <c r="F269" s="35"/>
    </row>
    <row r="270" spans="6:6" ht="15.75" customHeight="1">
      <c r="F270" s="35"/>
    </row>
    <row r="271" spans="6:6" ht="15.75" customHeight="1">
      <c r="F271" s="35"/>
    </row>
    <row r="272" spans="6:6" ht="15.75" customHeight="1">
      <c r="F272" s="35"/>
    </row>
    <row r="273" spans="6:6" ht="15.75" customHeight="1">
      <c r="F273" s="35"/>
    </row>
    <row r="274" spans="6:6" ht="15.75" customHeight="1">
      <c r="F274" s="35"/>
    </row>
    <row r="275" spans="6:6" ht="15.75" customHeight="1">
      <c r="F275" s="35"/>
    </row>
    <row r="276" spans="6:6" ht="15.75" customHeight="1">
      <c r="F276" s="35"/>
    </row>
    <row r="277" spans="6:6" ht="15.75" customHeight="1">
      <c r="F277" s="35"/>
    </row>
    <row r="278" spans="6:6" ht="15.75" customHeight="1">
      <c r="F278" s="35"/>
    </row>
    <row r="279" spans="6:6" ht="15.75" customHeight="1">
      <c r="F279" s="35"/>
    </row>
    <row r="280" spans="6:6" ht="15.75" customHeight="1">
      <c r="F280" s="35"/>
    </row>
    <row r="281" spans="6:6" ht="15.75" customHeight="1">
      <c r="F281" s="35"/>
    </row>
    <row r="282" spans="6:6" ht="15.75" customHeight="1">
      <c r="F282" s="35"/>
    </row>
    <row r="283" spans="6:6" ht="15.75" customHeight="1">
      <c r="F283" s="35"/>
    </row>
    <row r="284" spans="6:6" ht="15.75" customHeight="1">
      <c r="F284" s="35"/>
    </row>
    <row r="285" spans="6:6" ht="15.75" customHeight="1">
      <c r="F285" s="35"/>
    </row>
    <row r="286" spans="6:6" ht="15.75" customHeight="1">
      <c r="F286" s="35"/>
    </row>
    <row r="287" spans="6:6" ht="15.75" customHeight="1">
      <c r="F287" s="35"/>
    </row>
    <row r="288" spans="6:6" ht="15.75" customHeight="1">
      <c r="F288" s="35"/>
    </row>
    <row r="289" spans="6:6" ht="15.75" customHeight="1">
      <c r="F289" s="35"/>
    </row>
    <row r="290" spans="6:6" ht="15.75" customHeight="1">
      <c r="F290" s="35"/>
    </row>
    <row r="291" spans="6:6" ht="15.75" customHeight="1">
      <c r="F291" s="35"/>
    </row>
    <row r="292" spans="6:6" ht="15.75" customHeight="1">
      <c r="F292" s="35"/>
    </row>
    <row r="293" spans="6:6" ht="15.75" customHeight="1">
      <c r="F293" s="35"/>
    </row>
    <row r="294" spans="6:6" ht="15.75" customHeight="1">
      <c r="F294" s="35"/>
    </row>
    <row r="295" spans="6:6" ht="15.75" customHeight="1">
      <c r="F295" s="35"/>
    </row>
    <row r="296" spans="6:6" ht="15.75" customHeight="1">
      <c r="F296" s="35"/>
    </row>
    <row r="297" spans="6:6" ht="15.75" customHeight="1">
      <c r="F297" s="35"/>
    </row>
    <row r="298" spans="6:6" ht="15.75" customHeight="1">
      <c r="F298" s="35"/>
    </row>
    <row r="299" spans="6:6" ht="15.75" customHeight="1">
      <c r="F299" s="35"/>
    </row>
    <row r="300" spans="6:6" ht="15.75" customHeight="1">
      <c r="F300" s="35"/>
    </row>
    <row r="301" spans="6:6" ht="15.75" customHeight="1">
      <c r="F301" s="35"/>
    </row>
    <row r="302" spans="6:6" ht="15.75" customHeight="1">
      <c r="F302" s="35"/>
    </row>
    <row r="303" spans="6:6" ht="15.75" customHeight="1">
      <c r="F303" s="35"/>
    </row>
    <row r="304" spans="6:6" ht="15.75" customHeight="1">
      <c r="F304" s="35"/>
    </row>
    <row r="305" spans="6:6" ht="15.75" customHeight="1">
      <c r="F305" s="35"/>
    </row>
    <row r="306" spans="6:6" ht="15.75" customHeight="1">
      <c r="F306" s="35"/>
    </row>
    <row r="307" spans="6:6" ht="15.75" customHeight="1">
      <c r="F307" s="35"/>
    </row>
    <row r="308" spans="6:6" ht="15.75" customHeight="1">
      <c r="F308" s="35"/>
    </row>
    <row r="309" spans="6:6" ht="15.75" customHeight="1">
      <c r="F309" s="35"/>
    </row>
    <row r="310" spans="6:6" ht="15.75" customHeight="1">
      <c r="F310" s="35"/>
    </row>
    <row r="311" spans="6:6" ht="15.75" customHeight="1">
      <c r="F311" s="35"/>
    </row>
    <row r="312" spans="6:6" ht="15.75" customHeight="1">
      <c r="F312" s="35"/>
    </row>
    <row r="313" spans="6:6" ht="15.75" customHeight="1">
      <c r="F313" s="35"/>
    </row>
    <row r="314" spans="6:6" ht="15.75" customHeight="1">
      <c r="F314" s="35"/>
    </row>
    <row r="315" spans="6:6" ht="15.75" customHeight="1">
      <c r="F315" s="35"/>
    </row>
    <row r="316" spans="6:6" ht="15.75" customHeight="1">
      <c r="F316" s="35"/>
    </row>
    <row r="317" spans="6:6" ht="15.75" customHeight="1">
      <c r="F317" s="35"/>
    </row>
    <row r="318" spans="6:6" ht="15.75" customHeight="1">
      <c r="F318" s="35"/>
    </row>
    <row r="319" spans="6:6" ht="15.75" customHeight="1">
      <c r="F319" s="35"/>
    </row>
    <row r="320" spans="6:6" ht="15.75" customHeight="1">
      <c r="F320" s="35"/>
    </row>
    <row r="321" spans="6:6" ht="15.75" customHeight="1">
      <c r="F321" s="35"/>
    </row>
    <row r="322" spans="6:6" ht="15.75" customHeight="1">
      <c r="F322" s="35"/>
    </row>
    <row r="323" spans="6:6" ht="15.75" customHeight="1">
      <c r="F323" s="35"/>
    </row>
    <row r="324" spans="6:6" ht="15.75" customHeight="1">
      <c r="F324" s="35"/>
    </row>
    <row r="325" spans="6:6" ht="15.75" customHeight="1">
      <c r="F325" s="35"/>
    </row>
    <row r="326" spans="6:6" ht="15.75" customHeight="1">
      <c r="F326" s="35"/>
    </row>
    <row r="327" spans="6:6" ht="15.75" customHeight="1">
      <c r="F327" s="35"/>
    </row>
    <row r="328" spans="6:6" ht="15.75" customHeight="1">
      <c r="F328" s="35"/>
    </row>
    <row r="329" spans="6:6" ht="15.75" customHeight="1">
      <c r="F329" s="35"/>
    </row>
    <row r="330" spans="6:6" ht="15.75" customHeight="1">
      <c r="F330" s="35"/>
    </row>
    <row r="331" spans="6:6" ht="15.75" customHeight="1">
      <c r="F331" s="35"/>
    </row>
    <row r="332" spans="6:6" ht="15.75" customHeight="1">
      <c r="F332" s="35"/>
    </row>
    <row r="333" spans="6:6" ht="15.75" customHeight="1">
      <c r="F333" s="35"/>
    </row>
    <row r="334" spans="6:6" ht="15.75" customHeight="1">
      <c r="F334" s="35"/>
    </row>
    <row r="335" spans="6:6" ht="15.75" customHeight="1">
      <c r="F335" s="35"/>
    </row>
    <row r="336" spans="6:6" ht="15.75" customHeight="1">
      <c r="F336" s="35"/>
    </row>
    <row r="337" spans="6:6" ht="15.75" customHeight="1">
      <c r="F337" s="35"/>
    </row>
    <row r="338" spans="6:6" ht="15.75" customHeight="1">
      <c r="F338" s="35"/>
    </row>
    <row r="339" spans="6:6" ht="15.75" customHeight="1">
      <c r="F339" s="35"/>
    </row>
    <row r="340" spans="6:6" ht="15.75" customHeight="1">
      <c r="F340" s="35"/>
    </row>
    <row r="341" spans="6:6" ht="15.75" customHeight="1">
      <c r="F341" s="35"/>
    </row>
    <row r="342" spans="6:6" ht="15.75" customHeight="1">
      <c r="F342" s="35"/>
    </row>
    <row r="343" spans="6:6" ht="15.75" customHeight="1">
      <c r="F343" s="35"/>
    </row>
    <row r="344" spans="6:6" ht="15.75" customHeight="1">
      <c r="F344" s="35"/>
    </row>
    <row r="345" spans="6:6" ht="15.75" customHeight="1">
      <c r="F345" s="35"/>
    </row>
    <row r="346" spans="6:6" ht="15.75" customHeight="1">
      <c r="F346" s="35"/>
    </row>
    <row r="347" spans="6:6" ht="15.75" customHeight="1">
      <c r="F347" s="35"/>
    </row>
    <row r="348" spans="6:6" ht="15.75" customHeight="1">
      <c r="F348" s="35"/>
    </row>
    <row r="349" spans="6:6" ht="15.75" customHeight="1">
      <c r="F349" s="35"/>
    </row>
    <row r="350" spans="6:6" ht="15.75" customHeight="1">
      <c r="F350" s="35"/>
    </row>
    <row r="351" spans="6:6" ht="15.75" customHeight="1">
      <c r="F351" s="35"/>
    </row>
    <row r="352" spans="6:6" ht="15.75" customHeight="1">
      <c r="F352" s="35"/>
    </row>
    <row r="353" spans="6:6" ht="15.75" customHeight="1">
      <c r="F353" s="35"/>
    </row>
    <row r="354" spans="6:6" ht="15.75" customHeight="1">
      <c r="F354" s="35"/>
    </row>
    <row r="355" spans="6:6" ht="15.75" customHeight="1">
      <c r="F355" s="35"/>
    </row>
    <row r="356" spans="6:6" ht="15.75" customHeight="1">
      <c r="F356" s="35"/>
    </row>
    <row r="357" spans="6:6" ht="15.75" customHeight="1">
      <c r="F357" s="35"/>
    </row>
    <row r="358" spans="6:6" ht="15.75" customHeight="1">
      <c r="F358" s="35"/>
    </row>
    <row r="359" spans="6:6" ht="15.75" customHeight="1">
      <c r="F359" s="35"/>
    </row>
    <row r="360" spans="6:6" ht="15.75" customHeight="1">
      <c r="F360" s="35"/>
    </row>
    <row r="361" spans="6:6" ht="15.75" customHeight="1">
      <c r="F361" s="35"/>
    </row>
    <row r="362" spans="6:6" ht="15.75" customHeight="1">
      <c r="F362" s="35"/>
    </row>
    <row r="363" spans="6:6" ht="15.75" customHeight="1">
      <c r="F363" s="35"/>
    </row>
    <row r="364" spans="6:6" ht="15.75" customHeight="1">
      <c r="F364" s="35"/>
    </row>
    <row r="365" spans="6:6" ht="15.75" customHeight="1">
      <c r="F365" s="35"/>
    </row>
    <row r="366" spans="6:6" ht="15.75" customHeight="1">
      <c r="F366" s="35"/>
    </row>
    <row r="367" spans="6:6" ht="15.75" customHeight="1">
      <c r="F367" s="35"/>
    </row>
    <row r="368" spans="6:6" ht="15.75" customHeight="1">
      <c r="F368" s="35"/>
    </row>
    <row r="369" spans="6:6" ht="15.75" customHeight="1">
      <c r="F369" s="35"/>
    </row>
    <row r="370" spans="6:6" ht="15.75" customHeight="1">
      <c r="F370" s="35"/>
    </row>
    <row r="371" spans="6:6" ht="15.75" customHeight="1">
      <c r="F371" s="35"/>
    </row>
    <row r="372" spans="6:6" ht="15.75" customHeight="1">
      <c r="F372" s="35"/>
    </row>
    <row r="373" spans="6:6" ht="15.75" customHeight="1">
      <c r="F373" s="35"/>
    </row>
    <row r="374" spans="6:6" ht="15.75" customHeight="1">
      <c r="F374" s="35"/>
    </row>
    <row r="375" spans="6:6" ht="15.75" customHeight="1">
      <c r="F375" s="35"/>
    </row>
    <row r="376" spans="6:6" ht="15.75" customHeight="1">
      <c r="F376" s="35"/>
    </row>
    <row r="377" spans="6:6" ht="15.75" customHeight="1">
      <c r="F377" s="35"/>
    </row>
    <row r="378" spans="6:6" ht="15.75" customHeight="1">
      <c r="F378" s="35"/>
    </row>
    <row r="379" spans="6:6" ht="15.75" customHeight="1">
      <c r="F379" s="35"/>
    </row>
    <row r="380" spans="6:6" ht="15.75" customHeight="1">
      <c r="F380" s="35"/>
    </row>
    <row r="381" spans="6:6" ht="15.75" customHeight="1">
      <c r="F381" s="35"/>
    </row>
    <row r="382" spans="6:6" ht="15.75" customHeight="1">
      <c r="F382" s="35"/>
    </row>
    <row r="383" spans="6:6" ht="15.75" customHeight="1">
      <c r="F383" s="35"/>
    </row>
    <row r="384" spans="6:6" ht="15.75" customHeight="1">
      <c r="F384" s="35"/>
    </row>
    <row r="385" spans="6:6" ht="15.75" customHeight="1">
      <c r="F385" s="35"/>
    </row>
    <row r="386" spans="6:6" ht="15.75" customHeight="1">
      <c r="F386" s="35"/>
    </row>
    <row r="387" spans="6:6" ht="15.75" customHeight="1">
      <c r="F387" s="35"/>
    </row>
    <row r="388" spans="6:6" ht="15.75" customHeight="1">
      <c r="F388" s="35"/>
    </row>
    <row r="389" spans="6:6" ht="15.75" customHeight="1">
      <c r="F389" s="35"/>
    </row>
    <row r="390" spans="6:6" ht="15.75" customHeight="1">
      <c r="F390" s="35"/>
    </row>
    <row r="391" spans="6:6" ht="15.75" customHeight="1">
      <c r="F391" s="35"/>
    </row>
    <row r="392" spans="6:6" ht="15.75" customHeight="1">
      <c r="F392" s="35"/>
    </row>
    <row r="393" spans="6:6" ht="15.75" customHeight="1">
      <c r="F393" s="35"/>
    </row>
    <row r="394" spans="6:6" ht="15.75" customHeight="1">
      <c r="F394" s="35"/>
    </row>
    <row r="395" spans="6:6" ht="15.75" customHeight="1">
      <c r="F395" s="35"/>
    </row>
    <row r="396" spans="6:6" ht="15.75" customHeight="1">
      <c r="F396" s="35"/>
    </row>
    <row r="397" spans="6:6" ht="15.75" customHeight="1">
      <c r="F397" s="35"/>
    </row>
    <row r="398" spans="6:6" ht="15.75" customHeight="1">
      <c r="F398" s="35"/>
    </row>
    <row r="399" spans="6:6" ht="15.75" customHeight="1">
      <c r="F399" s="35"/>
    </row>
    <row r="400" spans="6:6" ht="15.75" customHeight="1">
      <c r="F400" s="35"/>
    </row>
    <row r="401" spans="6:6" ht="15.75" customHeight="1">
      <c r="F401" s="35"/>
    </row>
    <row r="402" spans="6:6" ht="15.75" customHeight="1">
      <c r="F402" s="35"/>
    </row>
    <row r="403" spans="6:6" ht="15.75" customHeight="1">
      <c r="F403" s="35"/>
    </row>
    <row r="404" spans="6:6" ht="15.75" customHeight="1">
      <c r="F404" s="35"/>
    </row>
    <row r="405" spans="6:6" ht="15.75" customHeight="1">
      <c r="F405" s="35"/>
    </row>
    <row r="406" spans="6:6" ht="15.75" customHeight="1">
      <c r="F406" s="35"/>
    </row>
    <row r="407" spans="6:6" ht="15.75" customHeight="1">
      <c r="F407" s="35"/>
    </row>
    <row r="408" spans="6:6" ht="15.75" customHeight="1">
      <c r="F408" s="35"/>
    </row>
    <row r="409" spans="6:6" ht="15.75" customHeight="1">
      <c r="F409" s="35"/>
    </row>
    <row r="410" spans="6:6" ht="15.75" customHeight="1">
      <c r="F410" s="35"/>
    </row>
    <row r="411" spans="6:6" ht="15.75" customHeight="1">
      <c r="F411" s="35"/>
    </row>
    <row r="412" spans="6:6" ht="15.75" customHeight="1">
      <c r="F412" s="35"/>
    </row>
    <row r="413" spans="6:6" ht="15.75" customHeight="1">
      <c r="F413" s="35"/>
    </row>
    <row r="414" spans="6:6" ht="15.75" customHeight="1">
      <c r="F414" s="35"/>
    </row>
    <row r="415" spans="6:6" ht="15.75" customHeight="1">
      <c r="F415" s="35"/>
    </row>
    <row r="416" spans="6:6" ht="15.75" customHeight="1">
      <c r="F416" s="35"/>
    </row>
    <row r="417" spans="6:6" ht="15.75" customHeight="1">
      <c r="F417" s="35"/>
    </row>
    <row r="418" spans="6:6" ht="15.75" customHeight="1">
      <c r="F418" s="35"/>
    </row>
    <row r="419" spans="6:6" ht="15.75" customHeight="1">
      <c r="F419" s="35"/>
    </row>
    <row r="420" spans="6:6" ht="15.75" customHeight="1">
      <c r="F420" s="35"/>
    </row>
    <row r="421" spans="6:6" ht="15.75" customHeight="1">
      <c r="F421" s="35"/>
    </row>
    <row r="422" spans="6:6" ht="15.75" customHeight="1">
      <c r="F422" s="35"/>
    </row>
    <row r="423" spans="6:6" ht="15.75" customHeight="1">
      <c r="F423" s="35"/>
    </row>
    <row r="424" spans="6:6" ht="15.75" customHeight="1">
      <c r="F424" s="35"/>
    </row>
    <row r="425" spans="6:6" ht="15.75" customHeight="1">
      <c r="F425" s="35"/>
    </row>
    <row r="426" spans="6:6" ht="15.75" customHeight="1">
      <c r="F426" s="35"/>
    </row>
    <row r="427" spans="6:6" ht="15.75" customHeight="1">
      <c r="F427" s="35"/>
    </row>
    <row r="428" spans="6:6" ht="15.75" customHeight="1">
      <c r="F428" s="35"/>
    </row>
    <row r="429" spans="6:6" ht="15.75" customHeight="1">
      <c r="F429" s="35"/>
    </row>
    <row r="430" spans="6:6" ht="15.75" customHeight="1">
      <c r="F430" s="35"/>
    </row>
    <row r="431" spans="6:6" ht="15.75" customHeight="1">
      <c r="F431" s="35"/>
    </row>
    <row r="432" spans="6:6" ht="15.75" customHeight="1">
      <c r="F432" s="35"/>
    </row>
    <row r="433" spans="6:6" ht="15.75" customHeight="1">
      <c r="F433" s="35"/>
    </row>
    <row r="434" spans="6:6" ht="15.75" customHeight="1">
      <c r="F434" s="35"/>
    </row>
    <row r="435" spans="6:6" ht="15.75" customHeight="1">
      <c r="F435" s="35"/>
    </row>
    <row r="436" spans="6:6" ht="15.75" customHeight="1">
      <c r="F436" s="35"/>
    </row>
    <row r="437" spans="6:6" ht="15.75" customHeight="1">
      <c r="F437" s="35"/>
    </row>
    <row r="438" spans="6:6" ht="15.75" customHeight="1">
      <c r="F438" s="35"/>
    </row>
    <row r="439" spans="6:6" ht="15.75" customHeight="1">
      <c r="F439" s="35"/>
    </row>
    <row r="440" spans="6:6" ht="15.75" customHeight="1">
      <c r="F440" s="35"/>
    </row>
    <row r="441" spans="6:6" ht="15.75" customHeight="1">
      <c r="F441" s="35"/>
    </row>
    <row r="442" spans="6:6" ht="15.75" customHeight="1">
      <c r="F442" s="35"/>
    </row>
    <row r="443" spans="6:6" ht="15.75" customHeight="1">
      <c r="F443" s="35"/>
    </row>
    <row r="444" spans="6:6" ht="15.75" customHeight="1">
      <c r="F444" s="35"/>
    </row>
    <row r="445" spans="6:6" ht="15.75" customHeight="1">
      <c r="F445" s="35"/>
    </row>
    <row r="446" spans="6:6" ht="15.75" customHeight="1">
      <c r="F446" s="35"/>
    </row>
    <row r="447" spans="6:6" ht="15.75" customHeight="1">
      <c r="F447" s="35"/>
    </row>
    <row r="448" spans="6:6" ht="15.75" customHeight="1">
      <c r="F448" s="35"/>
    </row>
    <row r="449" spans="6:6" ht="15.75" customHeight="1">
      <c r="F449" s="35"/>
    </row>
    <row r="450" spans="6:6" ht="15.75" customHeight="1">
      <c r="F450" s="35"/>
    </row>
    <row r="451" spans="6:6" ht="15.75" customHeight="1">
      <c r="F451" s="35"/>
    </row>
    <row r="452" spans="6:6" ht="15.75" customHeight="1">
      <c r="F452" s="35"/>
    </row>
    <row r="453" spans="6:6" ht="15.75" customHeight="1">
      <c r="F453" s="35"/>
    </row>
    <row r="454" spans="6:6" ht="15.75" customHeight="1">
      <c r="F454" s="35"/>
    </row>
    <row r="455" spans="6:6" ht="15.75" customHeight="1">
      <c r="F455" s="35"/>
    </row>
    <row r="456" spans="6:6" ht="15.75" customHeight="1">
      <c r="F456" s="35"/>
    </row>
    <row r="457" spans="6:6" ht="15.75" customHeight="1">
      <c r="F457" s="35"/>
    </row>
    <row r="458" spans="6:6" ht="15.75" customHeight="1">
      <c r="F458" s="35"/>
    </row>
    <row r="459" spans="6:6" ht="15.75" customHeight="1">
      <c r="F459" s="35"/>
    </row>
    <row r="460" spans="6:6" ht="15.75" customHeight="1">
      <c r="F460" s="35"/>
    </row>
    <row r="461" spans="6:6" ht="15.75" customHeight="1">
      <c r="F461" s="35"/>
    </row>
    <row r="462" spans="6:6" ht="15.75" customHeight="1">
      <c r="F462" s="35"/>
    </row>
    <row r="463" spans="6:6" ht="15.75" customHeight="1">
      <c r="F463" s="35"/>
    </row>
    <row r="464" spans="6:6" ht="15.75" customHeight="1">
      <c r="F464" s="35"/>
    </row>
    <row r="465" spans="6:6" ht="15.75" customHeight="1">
      <c r="F465" s="35"/>
    </row>
    <row r="466" spans="6:6" ht="15.75" customHeight="1">
      <c r="F466" s="35"/>
    </row>
    <row r="467" spans="6:6" ht="15.75" customHeight="1">
      <c r="F467" s="35"/>
    </row>
    <row r="468" spans="6:6" ht="15.75" customHeight="1">
      <c r="F468" s="35"/>
    </row>
    <row r="469" spans="6:6" ht="15.75" customHeight="1">
      <c r="F469" s="35"/>
    </row>
    <row r="470" spans="6:6" ht="15.75" customHeight="1">
      <c r="F470" s="35"/>
    </row>
    <row r="471" spans="6:6" ht="15.75" customHeight="1">
      <c r="F471" s="35"/>
    </row>
    <row r="472" spans="6:6" ht="15.75" customHeight="1">
      <c r="F472" s="35"/>
    </row>
    <row r="473" spans="6:6" ht="15.75" customHeight="1">
      <c r="F473" s="35"/>
    </row>
    <row r="474" spans="6:6" ht="15.75" customHeight="1">
      <c r="F474" s="35"/>
    </row>
    <row r="475" spans="6:6" ht="15.75" customHeight="1">
      <c r="F475" s="35"/>
    </row>
    <row r="476" spans="6:6" ht="15.75" customHeight="1">
      <c r="F476" s="35"/>
    </row>
    <row r="477" spans="6:6" ht="15.75" customHeight="1">
      <c r="F477" s="35"/>
    </row>
    <row r="478" spans="6:6" ht="15.75" customHeight="1">
      <c r="F478" s="35"/>
    </row>
    <row r="479" spans="6:6" ht="15.75" customHeight="1">
      <c r="F479" s="35"/>
    </row>
    <row r="480" spans="6:6" ht="15.75" customHeight="1">
      <c r="F480" s="35"/>
    </row>
    <row r="481" spans="6:6" ht="15.75" customHeight="1">
      <c r="F481" s="35"/>
    </row>
    <row r="482" spans="6:6" ht="15.75" customHeight="1">
      <c r="F482" s="35"/>
    </row>
    <row r="483" spans="6:6" ht="15.75" customHeight="1">
      <c r="F483" s="35"/>
    </row>
    <row r="484" spans="6:6" ht="15.75" customHeight="1">
      <c r="F484" s="35"/>
    </row>
    <row r="485" spans="6:6" ht="15.75" customHeight="1">
      <c r="F485" s="35"/>
    </row>
    <row r="486" spans="6:6" ht="15.75" customHeight="1">
      <c r="F486" s="35"/>
    </row>
    <row r="487" spans="6:6" ht="15.75" customHeight="1">
      <c r="F487" s="35"/>
    </row>
    <row r="488" spans="6:6" ht="15.75" customHeight="1">
      <c r="F488" s="35"/>
    </row>
    <row r="489" spans="6:6" ht="15.75" customHeight="1">
      <c r="F489" s="35"/>
    </row>
    <row r="490" spans="6:6" ht="15.75" customHeight="1">
      <c r="F490" s="35"/>
    </row>
    <row r="491" spans="6:6" ht="15.75" customHeight="1">
      <c r="F491" s="35"/>
    </row>
    <row r="492" spans="6:6" ht="15.75" customHeight="1">
      <c r="F492" s="35"/>
    </row>
    <row r="493" spans="6:6" ht="15.75" customHeight="1">
      <c r="F493" s="35"/>
    </row>
    <row r="494" spans="6:6" ht="15.75" customHeight="1">
      <c r="F494" s="35"/>
    </row>
    <row r="495" spans="6:6" ht="15.75" customHeight="1">
      <c r="F495" s="35"/>
    </row>
    <row r="496" spans="6:6" ht="15.75" customHeight="1">
      <c r="F496" s="35"/>
    </row>
    <row r="497" spans="6:6" ht="15.75" customHeight="1">
      <c r="F497" s="35"/>
    </row>
    <row r="498" spans="6:6" ht="15.75" customHeight="1">
      <c r="F498" s="35"/>
    </row>
    <row r="499" spans="6:6" ht="15.75" customHeight="1">
      <c r="F499" s="35"/>
    </row>
    <row r="500" spans="6:6" ht="15.75" customHeight="1">
      <c r="F500" s="35"/>
    </row>
    <row r="501" spans="6:6" ht="15.75" customHeight="1">
      <c r="F501" s="35"/>
    </row>
    <row r="502" spans="6:6" ht="15.75" customHeight="1">
      <c r="F502" s="35"/>
    </row>
    <row r="503" spans="6:6" ht="15.75" customHeight="1">
      <c r="F503" s="35"/>
    </row>
    <row r="504" spans="6:6" ht="15.75" customHeight="1">
      <c r="F504" s="35"/>
    </row>
    <row r="505" spans="6:6" ht="15.75" customHeight="1">
      <c r="F505" s="35"/>
    </row>
    <row r="506" spans="6:6" ht="15.75" customHeight="1">
      <c r="F506" s="35"/>
    </row>
    <row r="507" spans="6:6" ht="15.75" customHeight="1">
      <c r="F507" s="35"/>
    </row>
    <row r="508" spans="6:6" ht="15.75" customHeight="1">
      <c r="F508" s="35"/>
    </row>
    <row r="509" spans="6:6" ht="15.75" customHeight="1">
      <c r="F509" s="35"/>
    </row>
    <row r="510" spans="6:6" ht="15.75" customHeight="1">
      <c r="F510" s="35"/>
    </row>
    <row r="511" spans="6:6" ht="15.75" customHeight="1">
      <c r="F511" s="35"/>
    </row>
    <row r="512" spans="6:6" ht="15.75" customHeight="1">
      <c r="F512" s="35"/>
    </row>
    <row r="513" spans="6:6" ht="15.75" customHeight="1">
      <c r="F513" s="35"/>
    </row>
    <row r="514" spans="6:6" ht="15.75" customHeight="1">
      <c r="F514" s="35"/>
    </row>
    <row r="515" spans="6:6" ht="15.75" customHeight="1">
      <c r="F515" s="35"/>
    </row>
    <row r="516" spans="6:6" ht="15.75" customHeight="1">
      <c r="F516" s="35"/>
    </row>
    <row r="517" spans="6:6" ht="15.75" customHeight="1">
      <c r="F517" s="35"/>
    </row>
    <row r="518" spans="6:6" ht="15.75" customHeight="1">
      <c r="F518" s="35"/>
    </row>
    <row r="519" spans="6:6" ht="15.75" customHeight="1">
      <c r="F519" s="35"/>
    </row>
    <row r="520" spans="6:6" ht="15.75" customHeight="1">
      <c r="F520" s="35"/>
    </row>
    <row r="521" spans="6:6" ht="15.75" customHeight="1">
      <c r="F521" s="35"/>
    </row>
    <row r="522" spans="6:6" ht="15.75" customHeight="1">
      <c r="F522" s="35"/>
    </row>
    <row r="523" spans="6:6" ht="15.75" customHeight="1">
      <c r="F523" s="35"/>
    </row>
    <row r="524" spans="6:6" ht="15.75" customHeight="1">
      <c r="F524" s="35"/>
    </row>
    <row r="525" spans="6:6" ht="15.75" customHeight="1">
      <c r="F525" s="35"/>
    </row>
    <row r="526" spans="6:6" ht="15.75" customHeight="1">
      <c r="F526" s="35"/>
    </row>
    <row r="527" spans="6:6" ht="15.75" customHeight="1">
      <c r="F527" s="35"/>
    </row>
    <row r="528" spans="6:6" ht="15.75" customHeight="1">
      <c r="F528" s="35"/>
    </row>
    <row r="529" spans="6:6" ht="15.75" customHeight="1">
      <c r="F529" s="35"/>
    </row>
    <row r="530" spans="6:6" ht="15.75" customHeight="1">
      <c r="F530" s="35"/>
    </row>
    <row r="531" spans="6:6" ht="15.75" customHeight="1">
      <c r="F531" s="35"/>
    </row>
    <row r="532" spans="6:6" ht="15.75" customHeight="1">
      <c r="F532" s="35"/>
    </row>
    <row r="533" spans="6:6" ht="15.75" customHeight="1">
      <c r="F533" s="35"/>
    </row>
    <row r="534" spans="6:6" ht="15.75" customHeight="1">
      <c r="F534" s="35"/>
    </row>
    <row r="535" spans="6:6" ht="15.75" customHeight="1">
      <c r="F535" s="35"/>
    </row>
    <row r="536" spans="6:6" ht="15.75" customHeight="1">
      <c r="F536" s="35"/>
    </row>
    <row r="537" spans="6:6" ht="15.75" customHeight="1">
      <c r="F537" s="35"/>
    </row>
    <row r="538" spans="6:6" ht="15.75" customHeight="1">
      <c r="F538" s="35"/>
    </row>
    <row r="539" spans="6:6" ht="15.75" customHeight="1">
      <c r="F539" s="35"/>
    </row>
    <row r="540" spans="6:6" ht="15.75" customHeight="1">
      <c r="F540" s="35"/>
    </row>
    <row r="541" spans="6:6" ht="15.75" customHeight="1">
      <c r="F541" s="35"/>
    </row>
    <row r="542" spans="6:6" ht="15.75" customHeight="1">
      <c r="F542" s="35"/>
    </row>
    <row r="543" spans="6:6" ht="15.75" customHeight="1">
      <c r="F543" s="35"/>
    </row>
    <row r="544" spans="6:6" ht="15.75" customHeight="1">
      <c r="F544" s="35"/>
    </row>
    <row r="545" spans="6:6" ht="15.75" customHeight="1">
      <c r="F545" s="35"/>
    </row>
    <row r="546" spans="6:6" ht="15.75" customHeight="1">
      <c r="F546" s="35"/>
    </row>
    <row r="547" spans="6:6" ht="15.75" customHeight="1">
      <c r="F547" s="35"/>
    </row>
    <row r="548" spans="6:6" ht="15.75" customHeight="1">
      <c r="F548" s="35"/>
    </row>
    <row r="549" spans="6:6" ht="15.75" customHeight="1">
      <c r="F549" s="35"/>
    </row>
    <row r="550" spans="6:6" ht="15.75" customHeight="1">
      <c r="F550" s="35"/>
    </row>
    <row r="551" spans="6:6" ht="15.75" customHeight="1">
      <c r="F551" s="35"/>
    </row>
    <row r="552" spans="6:6" ht="15.75" customHeight="1">
      <c r="F552" s="35"/>
    </row>
    <row r="553" spans="6:6" ht="15.75" customHeight="1">
      <c r="F553" s="35"/>
    </row>
    <row r="554" spans="6:6" ht="15.75" customHeight="1">
      <c r="F554" s="35"/>
    </row>
    <row r="555" spans="6:6" ht="15.75" customHeight="1">
      <c r="F555" s="35"/>
    </row>
    <row r="556" spans="6:6" ht="15.75" customHeight="1">
      <c r="F556" s="35"/>
    </row>
    <row r="557" spans="6:6" ht="15.75" customHeight="1">
      <c r="F557" s="35"/>
    </row>
    <row r="558" spans="6:6" ht="15.75" customHeight="1">
      <c r="F558" s="35"/>
    </row>
    <row r="559" spans="6:6" ht="15.75" customHeight="1">
      <c r="F559" s="35"/>
    </row>
    <row r="560" spans="6:6" ht="15.75" customHeight="1">
      <c r="F560" s="35"/>
    </row>
    <row r="561" spans="6:6" ht="15.75" customHeight="1">
      <c r="F561" s="35"/>
    </row>
    <row r="562" spans="6:6" ht="15.75" customHeight="1">
      <c r="F562" s="35"/>
    </row>
    <row r="563" spans="6:6" ht="15.75" customHeight="1">
      <c r="F563" s="35"/>
    </row>
    <row r="564" spans="6:6" ht="15.75" customHeight="1">
      <c r="F564" s="35"/>
    </row>
    <row r="565" spans="6:6" ht="15.75" customHeight="1">
      <c r="F565" s="35"/>
    </row>
    <row r="566" spans="6:6" ht="15.75" customHeight="1">
      <c r="F566" s="35"/>
    </row>
    <row r="567" spans="6:6" ht="15.75" customHeight="1">
      <c r="F567" s="35"/>
    </row>
    <row r="568" spans="6:6" ht="15.75" customHeight="1">
      <c r="F568" s="35"/>
    </row>
    <row r="569" spans="6:6" ht="15.75" customHeight="1">
      <c r="F569" s="35"/>
    </row>
    <row r="570" spans="6:6" ht="15.75" customHeight="1">
      <c r="F570" s="35"/>
    </row>
    <row r="571" spans="6:6" ht="15.75" customHeight="1">
      <c r="F571" s="35"/>
    </row>
    <row r="572" spans="6:6" ht="15.75" customHeight="1">
      <c r="F572" s="35"/>
    </row>
    <row r="573" spans="6:6" ht="15.75" customHeight="1">
      <c r="F573" s="35"/>
    </row>
    <row r="574" spans="6:6" ht="15.75" customHeight="1">
      <c r="F574" s="35"/>
    </row>
    <row r="575" spans="6:6" ht="15.75" customHeight="1">
      <c r="F575" s="35"/>
    </row>
    <row r="576" spans="6:6" ht="15.75" customHeight="1">
      <c r="F576" s="35"/>
    </row>
    <row r="577" spans="6:6" ht="15.75" customHeight="1">
      <c r="F577" s="35"/>
    </row>
    <row r="578" spans="6:6" ht="15.75" customHeight="1">
      <c r="F578" s="35"/>
    </row>
    <row r="579" spans="6:6" ht="15.75" customHeight="1">
      <c r="F579" s="35"/>
    </row>
    <row r="580" spans="6:6" ht="15.75" customHeight="1">
      <c r="F580" s="35"/>
    </row>
    <row r="581" spans="6:6" ht="15.75" customHeight="1">
      <c r="F581" s="35"/>
    </row>
    <row r="582" spans="6:6" ht="15.75" customHeight="1">
      <c r="F582" s="35"/>
    </row>
    <row r="583" spans="6:6" ht="15.75" customHeight="1">
      <c r="F583" s="35"/>
    </row>
    <row r="584" spans="6:6" ht="15.75" customHeight="1">
      <c r="F584" s="35"/>
    </row>
    <row r="585" spans="6:6" ht="15.75" customHeight="1">
      <c r="F585" s="35"/>
    </row>
    <row r="586" spans="6:6" ht="15.75" customHeight="1">
      <c r="F586" s="35"/>
    </row>
    <row r="587" spans="6:6" ht="15.75" customHeight="1">
      <c r="F587" s="35"/>
    </row>
    <row r="588" spans="6:6" ht="15.75" customHeight="1">
      <c r="F588" s="35"/>
    </row>
    <row r="589" spans="6:6" ht="15.75" customHeight="1">
      <c r="F589" s="35"/>
    </row>
    <row r="590" spans="6:6" ht="15.75" customHeight="1">
      <c r="F590" s="35"/>
    </row>
    <row r="591" spans="6:6" ht="15.75" customHeight="1">
      <c r="F591" s="35"/>
    </row>
    <row r="592" spans="6:6" ht="15.75" customHeight="1">
      <c r="F592" s="35"/>
    </row>
    <row r="593" spans="6:6" ht="15.75" customHeight="1">
      <c r="F593" s="35"/>
    </row>
    <row r="594" spans="6:6" ht="15.75" customHeight="1">
      <c r="F594" s="35"/>
    </row>
    <row r="595" spans="6:6" ht="15.75" customHeight="1">
      <c r="F595" s="35"/>
    </row>
    <row r="596" spans="6:6" ht="15.75" customHeight="1">
      <c r="F596" s="35"/>
    </row>
    <row r="597" spans="6:6" ht="15.75" customHeight="1">
      <c r="F597" s="35"/>
    </row>
    <row r="598" spans="6:6" ht="15.75" customHeight="1">
      <c r="F598" s="35"/>
    </row>
    <row r="599" spans="6:6" ht="15.75" customHeight="1">
      <c r="F599" s="35"/>
    </row>
    <row r="600" spans="6:6" ht="15.75" customHeight="1">
      <c r="F600" s="35"/>
    </row>
    <row r="601" spans="6:6" ht="15.75" customHeight="1">
      <c r="F601" s="35"/>
    </row>
    <row r="602" spans="6:6" ht="15.75" customHeight="1">
      <c r="F602" s="35"/>
    </row>
    <row r="603" spans="6:6" ht="15.75" customHeight="1">
      <c r="F603" s="35"/>
    </row>
    <row r="604" spans="6:6" ht="15.75" customHeight="1">
      <c r="F604" s="35"/>
    </row>
    <row r="605" spans="6:6" ht="15.75" customHeight="1">
      <c r="F605" s="35"/>
    </row>
    <row r="606" spans="6:6" ht="15.75" customHeight="1">
      <c r="F606" s="35"/>
    </row>
    <row r="607" spans="6:6" ht="15.75" customHeight="1">
      <c r="F607" s="35"/>
    </row>
    <row r="608" spans="6:6" ht="15.75" customHeight="1">
      <c r="F608" s="35"/>
    </row>
    <row r="609" spans="6:6" ht="15.75" customHeight="1">
      <c r="F609" s="35"/>
    </row>
    <row r="610" spans="6:6" ht="15.75" customHeight="1">
      <c r="F610" s="35"/>
    </row>
    <row r="611" spans="6:6" ht="15.75" customHeight="1">
      <c r="F611" s="35"/>
    </row>
    <row r="612" spans="6:6" ht="15.75" customHeight="1">
      <c r="F612" s="35"/>
    </row>
    <row r="613" spans="6:6" ht="15.75" customHeight="1">
      <c r="F613" s="35"/>
    </row>
    <row r="614" spans="6:6" ht="15.75" customHeight="1">
      <c r="F614" s="35"/>
    </row>
    <row r="615" spans="6:6" ht="15.75" customHeight="1">
      <c r="F615" s="35"/>
    </row>
    <row r="616" spans="6:6" ht="15.75" customHeight="1">
      <c r="F616" s="35"/>
    </row>
    <row r="617" spans="6:6" ht="15.75" customHeight="1">
      <c r="F617" s="35"/>
    </row>
    <row r="618" spans="6:6" ht="15.75" customHeight="1">
      <c r="F618" s="35"/>
    </row>
    <row r="619" spans="6:6" ht="15.75" customHeight="1">
      <c r="F619" s="35"/>
    </row>
    <row r="620" spans="6:6" ht="15.75" customHeight="1">
      <c r="F620" s="35"/>
    </row>
    <row r="621" spans="6:6" ht="15.75" customHeight="1">
      <c r="F621" s="35"/>
    </row>
    <row r="622" spans="6:6" ht="15.75" customHeight="1">
      <c r="F622" s="35"/>
    </row>
    <row r="623" spans="6:6" ht="15.75" customHeight="1">
      <c r="F623" s="35"/>
    </row>
    <row r="624" spans="6:6" ht="15.75" customHeight="1">
      <c r="F624" s="35"/>
    </row>
    <row r="625" spans="6:6" ht="15.75" customHeight="1">
      <c r="F625" s="35"/>
    </row>
    <row r="626" spans="6:6" ht="15.75" customHeight="1">
      <c r="F626" s="35"/>
    </row>
    <row r="627" spans="6:6" ht="15.75" customHeight="1">
      <c r="F627" s="35"/>
    </row>
    <row r="628" spans="6:6" ht="15.75" customHeight="1">
      <c r="F628" s="35"/>
    </row>
    <row r="629" spans="6:6" ht="15.75" customHeight="1">
      <c r="F629" s="35"/>
    </row>
    <row r="630" spans="6:6" ht="15.75" customHeight="1">
      <c r="F630" s="35"/>
    </row>
    <row r="631" spans="6:6" ht="15.75" customHeight="1">
      <c r="F631" s="35"/>
    </row>
    <row r="632" spans="6:6" ht="15.75" customHeight="1">
      <c r="F632" s="35"/>
    </row>
    <row r="633" spans="6:6" ht="15.75" customHeight="1">
      <c r="F633" s="35"/>
    </row>
    <row r="634" spans="6:6" ht="15.75" customHeight="1">
      <c r="F634" s="35"/>
    </row>
    <row r="635" spans="6:6" ht="15.75" customHeight="1">
      <c r="F635" s="35"/>
    </row>
    <row r="636" spans="6:6" ht="15.75" customHeight="1">
      <c r="F636" s="35"/>
    </row>
    <row r="637" spans="6:6" ht="15.75" customHeight="1">
      <c r="F637" s="35"/>
    </row>
    <row r="638" spans="6:6" ht="15.75" customHeight="1">
      <c r="F638" s="35"/>
    </row>
    <row r="639" spans="6:6" ht="15.75" customHeight="1">
      <c r="F639" s="35"/>
    </row>
    <row r="640" spans="6:6" ht="15.75" customHeight="1">
      <c r="F640" s="35"/>
    </row>
    <row r="641" spans="6:6" ht="15.75" customHeight="1">
      <c r="F641" s="35"/>
    </row>
    <row r="642" spans="6:6" ht="15.75" customHeight="1">
      <c r="F642" s="35"/>
    </row>
    <row r="643" spans="6:6" ht="15.75" customHeight="1">
      <c r="F643" s="35"/>
    </row>
    <row r="644" spans="6:6" ht="15.75" customHeight="1">
      <c r="F644" s="35"/>
    </row>
    <row r="645" spans="6:6" ht="15.75" customHeight="1">
      <c r="F645" s="35"/>
    </row>
    <row r="646" spans="6:6" ht="15.75" customHeight="1">
      <c r="F646" s="35"/>
    </row>
    <row r="647" spans="6:6" ht="15.75" customHeight="1">
      <c r="F647" s="35"/>
    </row>
    <row r="648" spans="6:6" ht="15.75" customHeight="1">
      <c r="F648" s="35"/>
    </row>
    <row r="649" spans="6:6" ht="15.75" customHeight="1">
      <c r="F649" s="35"/>
    </row>
    <row r="650" spans="6:6" ht="15.75" customHeight="1">
      <c r="F650" s="35"/>
    </row>
    <row r="651" spans="6:6" ht="15.75" customHeight="1">
      <c r="F651" s="35"/>
    </row>
    <row r="652" spans="6:6" ht="15.75" customHeight="1">
      <c r="F652" s="35"/>
    </row>
    <row r="653" spans="6:6" ht="15.75" customHeight="1">
      <c r="F653" s="35"/>
    </row>
    <row r="654" spans="6:6" ht="15.75" customHeight="1">
      <c r="F654" s="35"/>
    </row>
    <row r="655" spans="6:6" ht="15.75" customHeight="1">
      <c r="F655" s="35"/>
    </row>
    <row r="656" spans="6:6" ht="15.75" customHeight="1">
      <c r="F656" s="35"/>
    </row>
    <row r="657" spans="6:6" ht="15.75" customHeight="1">
      <c r="F657" s="35"/>
    </row>
    <row r="658" spans="6:6" ht="15.75" customHeight="1">
      <c r="F658" s="35"/>
    </row>
    <row r="659" spans="6:6" ht="15.75" customHeight="1">
      <c r="F659" s="35"/>
    </row>
    <row r="660" spans="6:6" ht="15.75" customHeight="1">
      <c r="F660" s="35"/>
    </row>
    <row r="661" spans="6:6" ht="15.75" customHeight="1">
      <c r="F661" s="35"/>
    </row>
    <row r="662" spans="6:6" ht="15.75" customHeight="1">
      <c r="F662" s="35"/>
    </row>
    <row r="663" spans="6:6" ht="15.75" customHeight="1">
      <c r="F663" s="35"/>
    </row>
    <row r="664" spans="6:6" ht="15.75" customHeight="1">
      <c r="F664" s="35"/>
    </row>
    <row r="665" spans="6:6" ht="15.75" customHeight="1">
      <c r="F665" s="35"/>
    </row>
    <row r="666" spans="6:6" ht="15.75" customHeight="1">
      <c r="F666" s="35"/>
    </row>
    <row r="667" spans="6:6" ht="15.75" customHeight="1">
      <c r="F667" s="35"/>
    </row>
    <row r="668" spans="6:6" ht="15.75" customHeight="1">
      <c r="F668" s="35"/>
    </row>
    <row r="669" spans="6:6" ht="15.75" customHeight="1">
      <c r="F669" s="35"/>
    </row>
    <row r="670" spans="6:6" ht="15.75" customHeight="1">
      <c r="F670" s="35"/>
    </row>
    <row r="671" spans="6:6" ht="15.75" customHeight="1">
      <c r="F671" s="35"/>
    </row>
    <row r="672" spans="6:6" ht="15.75" customHeight="1">
      <c r="F672" s="35"/>
    </row>
    <row r="673" spans="6:6" ht="15.75" customHeight="1">
      <c r="F673" s="35"/>
    </row>
    <row r="674" spans="6:6" ht="15.75" customHeight="1">
      <c r="F674" s="35"/>
    </row>
    <row r="675" spans="6:6" ht="15.75" customHeight="1">
      <c r="F675" s="35"/>
    </row>
    <row r="676" spans="6:6" ht="15.75" customHeight="1">
      <c r="F676" s="35"/>
    </row>
    <row r="677" spans="6:6" ht="15.75" customHeight="1">
      <c r="F677" s="35"/>
    </row>
    <row r="678" spans="6:6" ht="15.75" customHeight="1">
      <c r="F678" s="35"/>
    </row>
    <row r="679" spans="6:6" ht="15.75" customHeight="1">
      <c r="F679" s="35"/>
    </row>
    <row r="680" spans="6:6" ht="15.75" customHeight="1">
      <c r="F680" s="35"/>
    </row>
    <row r="681" spans="6:6" ht="15.75" customHeight="1">
      <c r="F681" s="35"/>
    </row>
    <row r="682" spans="6:6" ht="15.75" customHeight="1">
      <c r="F682" s="35"/>
    </row>
    <row r="683" spans="6:6" ht="15.75" customHeight="1">
      <c r="F683" s="35"/>
    </row>
    <row r="684" spans="6:6" ht="15.75" customHeight="1">
      <c r="F684" s="35"/>
    </row>
    <row r="685" spans="6:6" ht="15.75" customHeight="1">
      <c r="F685" s="35"/>
    </row>
    <row r="686" spans="6:6" ht="15.75" customHeight="1">
      <c r="F686" s="35"/>
    </row>
    <row r="687" spans="6:6" ht="15.75" customHeight="1">
      <c r="F687" s="35"/>
    </row>
    <row r="688" spans="6:6" ht="15.75" customHeight="1">
      <c r="F688" s="35"/>
    </row>
    <row r="689" spans="6:6" ht="15.75" customHeight="1">
      <c r="F689" s="35"/>
    </row>
    <row r="690" spans="6:6" ht="15.75" customHeight="1">
      <c r="F690" s="35"/>
    </row>
    <row r="691" spans="6:6" ht="15.75" customHeight="1">
      <c r="F691" s="35"/>
    </row>
    <row r="692" spans="6:6" ht="15.75" customHeight="1">
      <c r="F692" s="35"/>
    </row>
    <row r="693" spans="6:6" ht="15.75" customHeight="1">
      <c r="F693" s="35"/>
    </row>
    <row r="694" spans="6:6" ht="15.75" customHeight="1">
      <c r="F694" s="35"/>
    </row>
    <row r="695" spans="6:6" ht="15.75" customHeight="1">
      <c r="F695" s="35"/>
    </row>
    <row r="696" spans="6:6" ht="15.75" customHeight="1">
      <c r="F696" s="35"/>
    </row>
    <row r="697" spans="6:6" ht="15.75" customHeight="1">
      <c r="F697" s="35"/>
    </row>
    <row r="698" spans="6:6" ht="15.75" customHeight="1">
      <c r="F698" s="35"/>
    </row>
    <row r="699" spans="6:6" ht="15.75" customHeight="1">
      <c r="F699" s="35"/>
    </row>
    <row r="700" spans="6:6" ht="15.75" customHeight="1">
      <c r="F700" s="35"/>
    </row>
    <row r="701" spans="6:6" ht="15.75" customHeight="1">
      <c r="F701" s="35"/>
    </row>
    <row r="702" spans="6:6" ht="15.75" customHeight="1">
      <c r="F702" s="35"/>
    </row>
    <row r="703" spans="6:6" ht="15.75" customHeight="1">
      <c r="F703" s="35"/>
    </row>
    <row r="704" spans="6:6" ht="15.75" customHeight="1">
      <c r="F704" s="35"/>
    </row>
    <row r="705" spans="6:6" ht="15.75" customHeight="1">
      <c r="F705" s="35"/>
    </row>
    <row r="706" spans="6:6" ht="15.75" customHeight="1">
      <c r="F706" s="35"/>
    </row>
    <row r="707" spans="6:6" ht="15.75" customHeight="1">
      <c r="F707" s="35"/>
    </row>
    <row r="708" spans="6:6" ht="15.75" customHeight="1">
      <c r="F708" s="35"/>
    </row>
    <row r="709" spans="6:6" ht="15.75" customHeight="1">
      <c r="F709" s="35"/>
    </row>
    <row r="710" spans="6:6" ht="15.75" customHeight="1">
      <c r="F710" s="35"/>
    </row>
    <row r="711" spans="6:6" ht="15.75" customHeight="1">
      <c r="F711" s="35"/>
    </row>
    <row r="712" spans="6:6" ht="15.75" customHeight="1">
      <c r="F712" s="35"/>
    </row>
    <row r="713" spans="6:6" ht="15.75" customHeight="1">
      <c r="F713" s="35"/>
    </row>
    <row r="714" spans="6:6" ht="15.75" customHeight="1">
      <c r="F714" s="35"/>
    </row>
    <row r="715" spans="6:6" ht="15.75" customHeight="1">
      <c r="F715" s="35"/>
    </row>
    <row r="716" spans="6:6" ht="15.75" customHeight="1">
      <c r="F716" s="35"/>
    </row>
    <row r="717" spans="6:6" ht="15.75" customHeight="1">
      <c r="F717" s="35"/>
    </row>
    <row r="718" spans="6:6" ht="15.75" customHeight="1">
      <c r="F718" s="35"/>
    </row>
    <row r="719" spans="6:6" ht="15.75" customHeight="1">
      <c r="F719" s="35"/>
    </row>
    <row r="720" spans="6:6" ht="15.75" customHeight="1">
      <c r="F720" s="35"/>
    </row>
    <row r="721" spans="6:6" ht="15.75" customHeight="1">
      <c r="F721" s="35"/>
    </row>
    <row r="722" spans="6:6" ht="15.75" customHeight="1">
      <c r="F722" s="35"/>
    </row>
    <row r="723" spans="6:6" ht="15.75" customHeight="1">
      <c r="F723" s="35"/>
    </row>
    <row r="724" spans="6:6" ht="15.75" customHeight="1">
      <c r="F724" s="35"/>
    </row>
    <row r="725" spans="6:6" ht="15.75" customHeight="1">
      <c r="F725" s="35"/>
    </row>
    <row r="726" spans="6:6" ht="15.75" customHeight="1">
      <c r="F726" s="35"/>
    </row>
    <row r="727" spans="6:6" ht="15.75" customHeight="1">
      <c r="F727" s="35"/>
    </row>
    <row r="728" spans="6:6" ht="15.75" customHeight="1">
      <c r="F728" s="35"/>
    </row>
    <row r="729" spans="6:6" ht="15.75" customHeight="1">
      <c r="F729" s="35"/>
    </row>
    <row r="730" spans="6:6" ht="15.75" customHeight="1">
      <c r="F730" s="35"/>
    </row>
    <row r="731" spans="6:6" ht="15.75" customHeight="1">
      <c r="F731" s="35"/>
    </row>
    <row r="732" spans="6:6" ht="15.75" customHeight="1">
      <c r="F732" s="35"/>
    </row>
    <row r="733" spans="6:6" ht="15.75" customHeight="1">
      <c r="F733" s="35"/>
    </row>
    <row r="734" spans="6:6" ht="15.75" customHeight="1">
      <c r="F734" s="35"/>
    </row>
    <row r="735" spans="6:6" ht="15.75" customHeight="1">
      <c r="F735" s="35"/>
    </row>
    <row r="736" spans="6:6" ht="15.75" customHeight="1">
      <c r="F736" s="35"/>
    </row>
    <row r="737" spans="6:6" ht="15.75" customHeight="1">
      <c r="F737" s="35"/>
    </row>
    <row r="738" spans="6:6" ht="15.75" customHeight="1">
      <c r="F738" s="35"/>
    </row>
    <row r="739" spans="6:6" ht="15.75" customHeight="1">
      <c r="F739" s="35"/>
    </row>
    <row r="740" spans="6:6" ht="15.75" customHeight="1">
      <c r="F740" s="35"/>
    </row>
    <row r="741" spans="6:6" ht="15.75" customHeight="1">
      <c r="F741" s="35"/>
    </row>
    <row r="742" spans="6:6" ht="15.75" customHeight="1">
      <c r="F742" s="35"/>
    </row>
    <row r="743" spans="6:6" ht="15.75" customHeight="1">
      <c r="F743" s="35"/>
    </row>
    <row r="744" spans="6:6" ht="15.75" customHeight="1">
      <c r="F744" s="35"/>
    </row>
    <row r="745" spans="6:6" ht="15.75" customHeight="1">
      <c r="F745" s="35"/>
    </row>
    <row r="746" spans="6:6" ht="15.75" customHeight="1">
      <c r="F746" s="35"/>
    </row>
    <row r="747" spans="6:6" ht="15.75" customHeight="1">
      <c r="F747" s="35"/>
    </row>
    <row r="748" spans="6:6" ht="15.75" customHeight="1">
      <c r="F748" s="35"/>
    </row>
    <row r="749" spans="6:6" ht="15.75" customHeight="1">
      <c r="F749" s="35"/>
    </row>
    <row r="750" spans="6:6" ht="15.75" customHeight="1">
      <c r="F750" s="35"/>
    </row>
    <row r="751" spans="6:6" ht="15.75" customHeight="1">
      <c r="F751" s="35"/>
    </row>
    <row r="752" spans="6:6" ht="15.75" customHeight="1">
      <c r="F752" s="35"/>
    </row>
    <row r="753" spans="6:6" ht="15.75" customHeight="1">
      <c r="F753" s="35"/>
    </row>
    <row r="754" spans="6:6" ht="15.75" customHeight="1">
      <c r="F754" s="35"/>
    </row>
    <row r="755" spans="6:6" ht="15.75" customHeight="1">
      <c r="F755" s="35"/>
    </row>
    <row r="756" spans="6:6" ht="15.75" customHeight="1">
      <c r="F756" s="35"/>
    </row>
    <row r="757" spans="6:6" ht="15.75" customHeight="1">
      <c r="F757" s="35"/>
    </row>
    <row r="758" spans="6:6" ht="15.75" customHeight="1">
      <c r="F758" s="35"/>
    </row>
    <row r="759" spans="6:6" ht="15.75" customHeight="1">
      <c r="F759" s="35"/>
    </row>
    <row r="760" spans="6:6" ht="15.75" customHeight="1">
      <c r="F760" s="35"/>
    </row>
    <row r="761" spans="6:6" ht="15.75" customHeight="1">
      <c r="F761" s="35"/>
    </row>
    <row r="762" spans="6:6" ht="15.75" customHeight="1">
      <c r="F762" s="35"/>
    </row>
    <row r="763" spans="6:6" ht="15.75" customHeight="1">
      <c r="F763" s="35"/>
    </row>
    <row r="764" spans="6:6" ht="15.75" customHeight="1">
      <c r="F764" s="35"/>
    </row>
    <row r="765" spans="6:6" ht="15.75" customHeight="1">
      <c r="F765" s="35"/>
    </row>
    <row r="766" spans="6:6" ht="15.75" customHeight="1">
      <c r="F766" s="35"/>
    </row>
    <row r="767" spans="6:6" ht="15.75" customHeight="1">
      <c r="F767" s="35"/>
    </row>
    <row r="768" spans="6:6" ht="15.75" customHeight="1">
      <c r="F768" s="35"/>
    </row>
    <row r="769" spans="6:6" ht="15.75" customHeight="1">
      <c r="F769" s="35"/>
    </row>
    <row r="770" spans="6:6" ht="15.75" customHeight="1">
      <c r="F770" s="35"/>
    </row>
    <row r="771" spans="6:6" ht="15.75" customHeight="1">
      <c r="F771" s="35"/>
    </row>
    <row r="772" spans="6:6" ht="15.75" customHeight="1">
      <c r="F772" s="35"/>
    </row>
    <row r="773" spans="6:6" ht="15.75" customHeight="1">
      <c r="F773" s="35"/>
    </row>
    <row r="774" spans="6:6" ht="15.75" customHeight="1">
      <c r="F774" s="35"/>
    </row>
    <row r="775" spans="6:6" ht="15.75" customHeight="1">
      <c r="F775" s="35"/>
    </row>
    <row r="776" spans="6:6" ht="15.75" customHeight="1">
      <c r="F776" s="35"/>
    </row>
    <row r="777" spans="6:6" ht="15.75" customHeight="1">
      <c r="F777" s="35"/>
    </row>
    <row r="778" spans="6:6" ht="15.75" customHeight="1">
      <c r="F778" s="35"/>
    </row>
    <row r="779" spans="6:6" ht="15.75" customHeight="1">
      <c r="F779" s="35"/>
    </row>
    <row r="780" spans="6:6" ht="15.75" customHeight="1">
      <c r="F780" s="35"/>
    </row>
    <row r="781" spans="6:6" ht="15.75" customHeight="1">
      <c r="F781" s="35"/>
    </row>
    <row r="782" spans="6:6" ht="15.75" customHeight="1">
      <c r="F782" s="35"/>
    </row>
    <row r="783" spans="6:6" ht="15.75" customHeight="1">
      <c r="F783" s="35"/>
    </row>
    <row r="784" spans="6:6" ht="15.75" customHeight="1">
      <c r="F784" s="35"/>
    </row>
    <row r="785" spans="6:6" ht="15.75" customHeight="1">
      <c r="F785" s="35"/>
    </row>
    <row r="786" spans="6:6" ht="15.75" customHeight="1">
      <c r="F786" s="35"/>
    </row>
    <row r="787" spans="6:6" ht="15.75" customHeight="1">
      <c r="F787" s="35"/>
    </row>
    <row r="788" spans="6:6" ht="15.75" customHeight="1">
      <c r="F788" s="35"/>
    </row>
    <row r="789" spans="6:6" ht="15.75" customHeight="1">
      <c r="F789" s="35"/>
    </row>
    <row r="790" spans="6:6" ht="15.75" customHeight="1">
      <c r="F790" s="35"/>
    </row>
    <row r="791" spans="6:6" ht="15.75" customHeight="1">
      <c r="F791" s="35"/>
    </row>
    <row r="792" spans="6:6" ht="15.75" customHeight="1">
      <c r="F792" s="35"/>
    </row>
    <row r="793" spans="6:6" ht="15.75" customHeight="1">
      <c r="F793" s="35"/>
    </row>
    <row r="794" spans="6:6" ht="15.75" customHeight="1">
      <c r="F794" s="35"/>
    </row>
    <row r="795" spans="6:6" ht="15.75" customHeight="1">
      <c r="F795" s="35"/>
    </row>
    <row r="796" spans="6:6" ht="15.75" customHeight="1">
      <c r="F796" s="35"/>
    </row>
    <row r="797" spans="6:6" ht="15.75" customHeight="1">
      <c r="F797" s="35"/>
    </row>
    <row r="798" spans="6:6" ht="15.75" customHeight="1">
      <c r="F798" s="35"/>
    </row>
    <row r="799" spans="6:6" ht="15.75" customHeight="1">
      <c r="F799" s="35"/>
    </row>
    <row r="800" spans="6:6" ht="15.75" customHeight="1">
      <c r="F800" s="35"/>
    </row>
    <row r="801" spans="6:6" ht="15.75" customHeight="1">
      <c r="F801" s="35"/>
    </row>
    <row r="802" spans="6:6" ht="15.75" customHeight="1">
      <c r="F802" s="35"/>
    </row>
    <row r="803" spans="6:6" ht="15.75" customHeight="1">
      <c r="F803" s="35"/>
    </row>
    <row r="804" spans="6:6" ht="15.75" customHeight="1">
      <c r="F804" s="35"/>
    </row>
    <row r="805" spans="6:6" ht="15.75" customHeight="1">
      <c r="F805" s="35"/>
    </row>
    <row r="806" spans="6:6" ht="15.75" customHeight="1">
      <c r="F806" s="35"/>
    </row>
    <row r="807" spans="6:6" ht="15.75" customHeight="1">
      <c r="F807" s="35"/>
    </row>
    <row r="808" spans="6:6" ht="15.75" customHeight="1">
      <c r="F808" s="35"/>
    </row>
    <row r="809" spans="6:6" ht="15.75" customHeight="1">
      <c r="F809" s="35"/>
    </row>
    <row r="810" spans="6:6" ht="15.75" customHeight="1">
      <c r="F810" s="35"/>
    </row>
    <row r="811" spans="6:6" ht="15.75" customHeight="1">
      <c r="F811" s="35"/>
    </row>
    <row r="812" spans="6:6" ht="15.75" customHeight="1">
      <c r="F812" s="35"/>
    </row>
    <row r="813" spans="6:6" ht="15.75" customHeight="1">
      <c r="F813" s="35"/>
    </row>
    <row r="814" spans="6:6" ht="15.75" customHeight="1">
      <c r="F814" s="35"/>
    </row>
    <row r="815" spans="6:6" ht="15.75" customHeight="1">
      <c r="F815" s="35"/>
    </row>
    <row r="816" spans="6:6" ht="15.75" customHeight="1">
      <c r="F816" s="35"/>
    </row>
    <row r="817" spans="6:6" ht="15.75" customHeight="1">
      <c r="F817" s="35"/>
    </row>
    <row r="818" spans="6:6" ht="15.75" customHeight="1">
      <c r="F818" s="35"/>
    </row>
    <row r="819" spans="6:6" ht="15.75" customHeight="1">
      <c r="F819" s="35"/>
    </row>
    <row r="820" spans="6:6" ht="15.75" customHeight="1">
      <c r="F820" s="35"/>
    </row>
    <row r="821" spans="6:6" ht="15.75" customHeight="1">
      <c r="F821" s="35"/>
    </row>
    <row r="822" spans="6:6" ht="15.75" customHeight="1">
      <c r="F822" s="35"/>
    </row>
    <row r="823" spans="6:6" ht="15.75" customHeight="1">
      <c r="F823" s="35"/>
    </row>
    <row r="824" spans="6:6" ht="15.75" customHeight="1">
      <c r="F824" s="35"/>
    </row>
    <row r="825" spans="6:6" ht="15.75" customHeight="1">
      <c r="F825" s="35"/>
    </row>
    <row r="826" spans="6:6" ht="15.75" customHeight="1">
      <c r="F826" s="35"/>
    </row>
    <row r="827" spans="6:6" ht="15.75" customHeight="1">
      <c r="F827" s="35"/>
    </row>
    <row r="828" spans="6:6" ht="15.75" customHeight="1">
      <c r="F828" s="35"/>
    </row>
    <row r="829" spans="6:6" ht="15.75" customHeight="1">
      <c r="F829" s="35"/>
    </row>
    <row r="830" spans="6:6" ht="15.75" customHeight="1">
      <c r="F830" s="35"/>
    </row>
    <row r="831" spans="6:6" ht="15.75" customHeight="1">
      <c r="F831" s="35"/>
    </row>
    <row r="832" spans="6:6" ht="15.75" customHeight="1">
      <c r="F832" s="35"/>
    </row>
    <row r="833" spans="6:6" ht="15.75" customHeight="1">
      <c r="F833" s="35"/>
    </row>
    <row r="834" spans="6:6" ht="15.75" customHeight="1">
      <c r="F834" s="35"/>
    </row>
    <row r="835" spans="6:6" ht="15.75" customHeight="1">
      <c r="F835" s="35"/>
    </row>
    <row r="836" spans="6:6" ht="15.75" customHeight="1">
      <c r="F836" s="35"/>
    </row>
    <row r="837" spans="6:6" ht="15.75" customHeight="1">
      <c r="F837" s="35"/>
    </row>
    <row r="838" spans="6:6" ht="15.75" customHeight="1">
      <c r="F838" s="35"/>
    </row>
    <row r="839" spans="6:6" ht="15.75" customHeight="1">
      <c r="F839" s="35"/>
    </row>
    <row r="840" spans="6:6" ht="15.75" customHeight="1">
      <c r="F840" s="35"/>
    </row>
    <row r="841" spans="6:6" ht="15.75" customHeight="1">
      <c r="F841" s="35"/>
    </row>
    <row r="842" spans="6:6" ht="15.75" customHeight="1">
      <c r="F842" s="35"/>
    </row>
    <row r="843" spans="6:6" ht="15.75" customHeight="1">
      <c r="F843" s="35"/>
    </row>
    <row r="844" spans="6:6" ht="15.75" customHeight="1">
      <c r="F844" s="35"/>
    </row>
    <row r="845" spans="6:6" ht="15.75" customHeight="1">
      <c r="F845" s="35"/>
    </row>
    <row r="846" spans="6:6" ht="15.75" customHeight="1">
      <c r="F846" s="35"/>
    </row>
    <row r="847" spans="6:6" ht="15.75" customHeight="1">
      <c r="F847" s="35"/>
    </row>
    <row r="848" spans="6:6" ht="15.75" customHeight="1">
      <c r="F848" s="35"/>
    </row>
    <row r="849" spans="6:6" ht="15.75" customHeight="1">
      <c r="F849" s="35"/>
    </row>
    <row r="850" spans="6:6" ht="15.75" customHeight="1">
      <c r="F850" s="35"/>
    </row>
    <row r="851" spans="6:6" ht="15.75" customHeight="1">
      <c r="F851" s="35"/>
    </row>
    <row r="852" spans="6:6" ht="15.75" customHeight="1">
      <c r="F852" s="35"/>
    </row>
    <row r="853" spans="6:6" ht="15.75" customHeight="1">
      <c r="F853" s="35"/>
    </row>
    <row r="854" spans="6:6" ht="15.75" customHeight="1">
      <c r="F854" s="35"/>
    </row>
    <row r="855" spans="6:6" ht="15.75" customHeight="1">
      <c r="F855" s="35"/>
    </row>
    <row r="856" spans="6:6" ht="15.75" customHeight="1">
      <c r="F856" s="35"/>
    </row>
    <row r="857" spans="6:6" ht="15.75" customHeight="1">
      <c r="F857" s="35"/>
    </row>
    <row r="858" spans="6:6" ht="15.75" customHeight="1">
      <c r="F858" s="35"/>
    </row>
    <row r="859" spans="6:6" ht="15.75" customHeight="1">
      <c r="F859" s="35"/>
    </row>
    <row r="860" spans="6:6" ht="15.75" customHeight="1">
      <c r="F860" s="35"/>
    </row>
    <row r="861" spans="6:6" ht="15.75" customHeight="1">
      <c r="F861" s="35"/>
    </row>
    <row r="862" spans="6:6" ht="15.75" customHeight="1">
      <c r="F862" s="35"/>
    </row>
    <row r="863" spans="6:6" ht="15.75" customHeight="1">
      <c r="F863" s="35"/>
    </row>
    <row r="864" spans="6:6" ht="15.75" customHeight="1">
      <c r="F864" s="35"/>
    </row>
    <row r="865" spans="6:6" ht="15.75" customHeight="1">
      <c r="F865" s="35"/>
    </row>
    <row r="866" spans="6:6" ht="15.75" customHeight="1">
      <c r="F866" s="35"/>
    </row>
    <row r="867" spans="6:6" ht="15.75" customHeight="1">
      <c r="F867" s="35"/>
    </row>
    <row r="868" spans="6:6" ht="15.75" customHeight="1">
      <c r="F868" s="35"/>
    </row>
    <row r="869" spans="6:6" ht="15.75" customHeight="1">
      <c r="F869" s="35"/>
    </row>
    <row r="870" spans="6:6" ht="15.75" customHeight="1">
      <c r="F870" s="35"/>
    </row>
    <row r="871" spans="6:6" ht="15.75" customHeight="1">
      <c r="F871" s="35"/>
    </row>
    <row r="872" spans="6:6" ht="15.75" customHeight="1">
      <c r="F872" s="35"/>
    </row>
    <row r="873" spans="6:6" ht="15.75" customHeight="1">
      <c r="F873" s="35"/>
    </row>
    <row r="874" spans="6:6" ht="15.75" customHeight="1">
      <c r="F874" s="35"/>
    </row>
    <row r="875" spans="6:6" ht="15.75" customHeight="1">
      <c r="F875" s="35"/>
    </row>
    <row r="876" spans="6:6" ht="15.75" customHeight="1">
      <c r="F876" s="35"/>
    </row>
    <row r="877" spans="6:6" ht="15.75" customHeight="1">
      <c r="F877" s="35"/>
    </row>
    <row r="878" spans="6:6" ht="15.75" customHeight="1">
      <c r="F878" s="35"/>
    </row>
    <row r="879" spans="6:6" ht="15.75" customHeight="1">
      <c r="F879" s="35"/>
    </row>
    <row r="880" spans="6:6" ht="15.75" customHeight="1">
      <c r="F880" s="35"/>
    </row>
    <row r="881" spans="6:6" ht="15.75" customHeight="1">
      <c r="F881" s="35"/>
    </row>
    <row r="882" spans="6:6" ht="15.75" customHeight="1">
      <c r="F882" s="35"/>
    </row>
    <row r="883" spans="6:6" ht="15.75" customHeight="1">
      <c r="F883" s="35"/>
    </row>
    <row r="884" spans="6:6" ht="15.75" customHeight="1">
      <c r="F884" s="35"/>
    </row>
    <row r="885" spans="6:6" ht="15.75" customHeight="1">
      <c r="F885" s="35"/>
    </row>
    <row r="886" spans="6:6" ht="15.75" customHeight="1">
      <c r="F886" s="35"/>
    </row>
    <row r="887" spans="6:6" ht="15.75" customHeight="1">
      <c r="F887" s="35"/>
    </row>
    <row r="888" spans="6:6" ht="15.75" customHeight="1">
      <c r="F888" s="35"/>
    </row>
    <row r="889" spans="6:6" ht="15.75" customHeight="1">
      <c r="F889" s="35"/>
    </row>
    <row r="890" spans="6:6" ht="15.75" customHeight="1">
      <c r="F890" s="35"/>
    </row>
    <row r="891" spans="6:6" ht="15.75" customHeight="1">
      <c r="F891" s="35"/>
    </row>
    <row r="892" spans="6:6" ht="15.75" customHeight="1">
      <c r="F892" s="35"/>
    </row>
    <row r="893" spans="6:6" ht="15.75" customHeight="1">
      <c r="F893" s="35"/>
    </row>
    <row r="894" spans="6:6" ht="15.75" customHeight="1">
      <c r="F894" s="35"/>
    </row>
    <row r="895" spans="6:6" ht="15.75" customHeight="1">
      <c r="F895" s="35"/>
    </row>
    <row r="896" spans="6:6" ht="15.75" customHeight="1">
      <c r="F896" s="35"/>
    </row>
    <row r="897" spans="6:6" ht="15.75" customHeight="1">
      <c r="F897" s="35"/>
    </row>
    <row r="898" spans="6:6" ht="15.75" customHeight="1">
      <c r="F898" s="35"/>
    </row>
    <row r="899" spans="6:6" ht="15.75" customHeight="1">
      <c r="F899" s="35"/>
    </row>
    <row r="900" spans="6:6" ht="15.75" customHeight="1">
      <c r="F900" s="35"/>
    </row>
    <row r="901" spans="6:6" ht="15.75" customHeight="1">
      <c r="F901" s="35"/>
    </row>
    <row r="902" spans="6:6" ht="15.75" customHeight="1">
      <c r="F902" s="35"/>
    </row>
    <row r="903" spans="6:6" ht="15.75" customHeight="1">
      <c r="F903" s="35"/>
    </row>
    <row r="904" spans="6:6" ht="15.75" customHeight="1">
      <c r="F904" s="35"/>
    </row>
    <row r="905" spans="6:6" ht="15.75" customHeight="1">
      <c r="F905" s="35"/>
    </row>
    <row r="906" spans="6:6" ht="15.75" customHeight="1">
      <c r="F906" s="35"/>
    </row>
    <row r="907" spans="6:6" ht="15.75" customHeight="1">
      <c r="F907" s="35"/>
    </row>
    <row r="908" spans="6:6" ht="15.75" customHeight="1">
      <c r="F908" s="35"/>
    </row>
    <row r="909" spans="6:6" ht="15.75" customHeight="1">
      <c r="F909" s="35"/>
    </row>
    <row r="910" spans="6:6" ht="15.75" customHeight="1">
      <c r="F910" s="35"/>
    </row>
    <row r="911" spans="6:6" ht="15.75" customHeight="1">
      <c r="F911" s="35"/>
    </row>
    <row r="912" spans="6:6" ht="15.75" customHeight="1">
      <c r="F912" s="35"/>
    </row>
    <row r="913" spans="6:6" ht="15.75" customHeight="1">
      <c r="F913" s="35"/>
    </row>
    <row r="914" spans="6:6" ht="15.75" customHeight="1">
      <c r="F914" s="35"/>
    </row>
    <row r="915" spans="6:6" ht="15.75" customHeight="1">
      <c r="F915" s="35"/>
    </row>
    <row r="916" spans="6:6" ht="15.75" customHeight="1">
      <c r="F916" s="35"/>
    </row>
    <row r="917" spans="6:6" ht="15.75" customHeight="1">
      <c r="F917" s="35"/>
    </row>
    <row r="918" spans="6:6" ht="15.75" customHeight="1">
      <c r="F918" s="35"/>
    </row>
    <row r="919" spans="6:6" ht="15.75" customHeight="1">
      <c r="F919" s="35"/>
    </row>
    <row r="920" spans="6:6" ht="15.75" customHeight="1">
      <c r="F920" s="35"/>
    </row>
    <row r="921" spans="6:6" ht="15.75" customHeight="1">
      <c r="F921" s="35"/>
    </row>
    <row r="922" spans="6:6" ht="15.75" customHeight="1">
      <c r="F922" s="35"/>
    </row>
    <row r="923" spans="6:6" ht="15.75" customHeight="1">
      <c r="F923" s="35"/>
    </row>
    <row r="924" spans="6:6" ht="15.75" customHeight="1">
      <c r="F924" s="35"/>
    </row>
    <row r="925" spans="6:6" ht="15.75" customHeight="1">
      <c r="F925" s="35"/>
    </row>
    <row r="926" spans="6:6" ht="15.75" customHeight="1">
      <c r="F926" s="35"/>
    </row>
    <row r="927" spans="6:6" ht="15.75" customHeight="1">
      <c r="F927" s="35"/>
    </row>
    <row r="928" spans="6:6" ht="15.75" customHeight="1">
      <c r="F928" s="35"/>
    </row>
    <row r="929" spans="6:6" ht="15.75" customHeight="1">
      <c r="F929" s="35"/>
    </row>
    <row r="930" spans="6:6" ht="15.75" customHeight="1">
      <c r="F930" s="35"/>
    </row>
    <row r="931" spans="6:6" ht="15.75" customHeight="1">
      <c r="F931" s="35"/>
    </row>
    <row r="932" spans="6:6" ht="15.75" customHeight="1">
      <c r="F932" s="35"/>
    </row>
    <row r="933" spans="6:6" ht="15.75" customHeight="1">
      <c r="F933" s="35"/>
    </row>
    <row r="934" spans="6:6" ht="15.75" customHeight="1">
      <c r="F934" s="35"/>
    </row>
    <row r="935" spans="6:6" ht="15.75" customHeight="1">
      <c r="F935" s="35"/>
    </row>
    <row r="936" spans="6:6" ht="15.75" customHeight="1">
      <c r="F936" s="35"/>
    </row>
    <row r="937" spans="6:6" ht="15.75" customHeight="1">
      <c r="F937" s="35"/>
    </row>
    <row r="938" spans="6:6" ht="15.75" customHeight="1">
      <c r="F938" s="35"/>
    </row>
    <row r="939" spans="6:6" ht="15.75" customHeight="1">
      <c r="F939" s="35"/>
    </row>
    <row r="940" spans="6:6" ht="15.75" customHeight="1">
      <c r="F940" s="35"/>
    </row>
    <row r="941" spans="6:6" ht="15.75" customHeight="1">
      <c r="F941" s="35"/>
    </row>
    <row r="942" spans="6:6" ht="15.75" customHeight="1">
      <c r="F942" s="35"/>
    </row>
    <row r="943" spans="6:6" ht="15.75" customHeight="1">
      <c r="F943" s="35"/>
    </row>
    <row r="944" spans="6:6" ht="15.75" customHeight="1">
      <c r="F944" s="35"/>
    </row>
    <row r="945" spans="6:6" ht="15.75" customHeight="1">
      <c r="F945" s="35"/>
    </row>
    <row r="946" spans="6:6" ht="15.75" customHeight="1">
      <c r="F946" s="35"/>
    </row>
    <row r="947" spans="6:6" ht="15.75" customHeight="1">
      <c r="F947" s="35"/>
    </row>
    <row r="948" spans="6:6" ht="15.75" customHeight="1">
      <c r="F948" s="35"/>
    </row>
    <row r="949" spans="6:6" ht="15.75" customHeight="1">
      <c r="F949" s="35"/>
    </row>
    <row r="950" spans="6:6" ht="15.75" customHeight="1">
      <c r="F950" s="35"/>
    </row>
    <row r="951" spans="6:6" ht="15.75" customHeight="1">
      <c r="F951" s="35"/>
    </row>
    <row r="952" spans="6:6" ht="15.75" customHeight="1">
      <c r="F952" s="35"/>
    </row>
    <row r="953" spans="6:6" ht="15.75" customHeight="1">
      <c r="F953" s="35"/>
    </row>
    <row r="954" spans="6:6" ht="15.75" customHeight="1">
      <c r="F954" s="35"/>
    </row>
    <row r="955" spans="6:6" ht="15.75" customHeight="1">
      <c r="F955" s="35"/>
    </row>
    <row r="956" spans="6:6" ht="15.75" customHeight="1">
      <c r="F956" s="35"/>
    </row>
    <row r="957" spans="6:6" ht="15.75" customHeight="1">
      <c r="F957" s="35"/>
    </row>
    <row r="958" spans="6:6" ht="15.75" customHeight="1">
      <c r="F958" s="35"/>
    </row>
    <row r="959" spans="6:6" ht="15.75" customHeight="1">
      <c r="F959" s="35"/>
    </row>
    <row r="960" spans="6:6" ht="15.75" customHeight="1">
      <c r="F960" s="35"/>
    </row>
    <row r="961" spans="6:6" ht="15.75" customHeight="1">
      <c r="F961" s="35"/>
    </row>
    <row r="962" spans="6:6" ht="15.75" customHeight="1">
      <c r="F962" s="35"/>
    </row>
    <row r="963" spans="6:6" ht="15.75" customHeight="1">
      <c r="F963" s="35"/>
    </row>
    <row r="964" spans="6:6" ht="15.75" customHeight="1">
      <c r="F964" s="35"/>
    </row>
    <row r="965" spans="6:6" ht="15.75" customHeight="1">
      <c r="F965" s="35"/>
    </row>
    <row r="966" spans="6:6" ht="15.75" customHeight="1">
      <c r="F966" s="35"/>
    </row>
    <row r="967" spans="6:6" ht="15.75" customHeight="1">
      <c r="F967" s="35"/>
    </row>
    <row r="968" spans="6:6" ht="15.75" customHeight="1">
      <c r="F968" s="35"/>
    </row>
    <row r="969" spans="6:6" ht="15.75" customHeight="1">
      <c r="F969" s="35"/>
    </row>
    <row r="970" spans="6:6" ht="15.75" customHeight="1">
      <c r="F970" s="35"/>
    </row>
    <row r="971" spans="6:6" ht="15.75" customHeight="1">
      <c r="F971" s="35"/>
    </row>
    <row r="972" spans="6:6" ht="15.75" customHeight="1">
      <c r="F972" s="35"/>
    </row>
    <row r="973" spans="6:6" ht="15.75" customHeight="1">
      <c r="F973" s="35"/>
    </row>
    <row r="974" spans="6:6" ht="15.75" customHeight="1">
      <c r="F974" s="35"/>
    </row>
    <row r="975" spans="6:6" ht="15.75" customHeight="1">
      <c r="F975" s="35"/>
    </row>
    <row r="976" spans="6:6" ht="15.75" customHeight="1">
      <c r="F976" s="35"/>
    </row>
    <row r="977" spans="6:6" ht="15.75" customHeight="1">
      <c r="F977" s="35"/>
    </row>
    <row r="978" spans="6:6" ht="15.75" customHeight="1">
      <c r="F978" s="35"/>
    </row>
    <row r="979" spans="6:6" ht="15.75" customHeight="1">
      <c r="F979" s="35"/>
    </row>
    <row r="980" spans="6:6" ht="15.75" customHeight="1">
      <c r="F980" s="35"/>
    </row>
    <row r="981" spans="6:6" ht="15.75" customHeight="1">
      <c r="F981" s="35"/>
    </row>
    <row r="982" spans="6:6" ht="15.75" customHeight="1">
      <c r="F982" s="35"/>
    </row>
    <row r="983" spans="6:6" ht="15.75" customHeight="1">
      <c r="F983" s="35"/>
    </row>
    <row r="984" spans="6:6" ht="15.75" customHeight="1">
      <c r="F984" s="35"/>
    </row>
    <row r="985" spans="6:6" ht="15.75" customHeight="1">
      <c r="F985" s="35"/>
    </row>
    <row r="986" spans="6:6" ht="15.75" customHeight="1">
      <c r="F986" s="35"/>
    </row>
    <row r="987" spans="6:6" ht="15.75" customHeight="1">
      <c r="F987" s="35"/>
    </row>
    <row r="988" spans="6:6" ht="15.75" customHeight="1">
      <c r="F988" s="35"/>
    </row>
    <row r="989" spans="6:6" ht="15.75" customHeight="1">
      <c r="F989" s="35"/>
    </row>
    <row r="990" spans="6:6" ht="15.75" customHeight="1">
      <c r="F990" s="35"/>
    </row>
    <row r="991" spans="6:6" ht="15.75" customHeight="1">
      <c r="F991" s="35"/>
    </row>
    <row r="992" spans="6:6" ht="15.75" customHeight="1">
      <c r="F992" s="35"/>
    </row>
    <row r="993" spans="6:6" ht="15.75" customHeight="1">
      <c r="F993" s="35"/>
    </row>
    <row r="994" spans="6:6" ht="15.75" customHeight="1">
      <c r="F994" s="35"/>
    </row>
    <row r="995" spans="6:6" ht="15.75" customHeight="1">
      <c r="F995" s="35"/>
    </row>
    <row r="996" spans="6:6" ht="15.75" customHeight="1">
      <c r="F996" s="35"/>
    </row>
    <row r="997" spans="6:6" ht="15.75" customHeight="1">
      <c r="F997" s="35"/>
    </row>
    <row r="998" spans="6:6" ht="15.75" customHeight="1">
      <c r="F998" s="35"/>
    </row>
    <row r="999" spans="6:6" ht="15.75" customHeight="1">
      <c r="F999" s="35"/>
    </row>
    <row r="1000" spans="6:6" ht="15.75" customHeight="1">
      <c r="F1000" s="35"/>
    </row>
  </sheetData>
  <mergeCells count="2">
    <mergeCell ref="C3:E3"/>
    <mergeCell ref="G3:H3"/>
  </mergeCells>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Forecasts</vt:lpstr>
      <vt:lpstr>Table 3-6</vt:lpstr>
      <vt:lpstr>Kasilof River Sockeye Data</vt:lpstr>
      <vt:lpstr>Additional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Munro, Andrew R (DFG)</dc:creator>
  <cp:lastModifiedBy>Richard Brenner</cp:lastModifiedBy>
  <dcterms:created xsi:type="dcterms:W3CDTF">2020-07-10T19:34:02Z</dcterms:created>
  <dcterms:modified xsi:type="dcterms:W3CDTF">2023-11-20T22:54:49Z</dcterms:modified>
</cp:coreProperties>
</file>