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chard.brenner\Desktop\Cook Inlet TEMP\Data Request from the State of Alaska\"/>
    </mc:Choice>
  </mc:AlternateContent>
  <bookViews>
    <workbookView xWindow="0" yWindow="0" windowWidth="23040" windowHeight="8616" firstSheet="2" activeTab="2"/>
  </bookViews>
  <sheets>
    <sheet name="Table 3-9" sheetId="1" state="hidden" r:id="rId1"/>
    <sheet name="Forecasts" sheetId="2" state="hidden" r:id="rId2"/>
    <sheet name="UCI Other Sockeye Data" sheetId="3" r:id="rId3"/>
    <sheet name="Additional Data" sheetId="4" state="hidden" r:id="rId4"/>
  </sheets>
  <definedNames>
    <definedName name="EEZ_catch" localSheetId="1">'UCI Other Sockeye Data'!#REF!</definedName>
    <definedName name="EEZ_catch" localSheetId="0">#REF!</definedName>
    <definedName name="EEZ_catch">#REF!</definedName>
    <definedName name="esc_index" localSheetId="0">#REF!</definedName>
    <definedName name="esc_index" localSheetId="2">'UCI Other Sockeye Data'!#REF!</definedName>
    <definedName name="esc_index">#REF!</definedName>
    <definedName name="esc_index_09">'UCI Other Sockeye Data'!$AI$2</definedName>
    <definedName name="gen_time" localSheetId="0">#REF!</definedName>
    <definedName name="gen_time" localSheetId="2">'UCI Other Sockeye Data'!#REF!</definedName>
    <definedName name="gen_time">#REF!</definedName>
    <definedName name="p_EEZ" localSheetId="0">#REF!</definedName>
    <definedName name="p_EEZ" localSheetId="2">'UCI Other Sockeye Data'!#REF!</definedName>
    <definedName name="p_EEZ">#REF!</definedName>
    <definedName name="run" localSheetId="0">#REF!</definedName>
    <definedName name="run" localSheetId="2">'UCI Other Sockeye Data'!#REF!</definedName>
    <definedName name="run">#REF!</definedName>
    <definedName name="tot_catch" localSheetId="0">#REF!</definedName>
    <definedName name="tot_catch" localSheetId="2">'UCI Other Sockeye Data'!$U$5:$U$24</definedName>
    <definedName name="tot_catch">#REF!</definedName>
    <definedName name="tot_esc" localSheetId="0">#REF!</definedName>
    <definedName name="tot_esc" localSheetId="2">'UCI Other Sockeye Data'!$AI$5:$AI$24</definedName>
    <definedName name="tot_esc">#REF!</definedName>
  </definedNames>
  <calcPr calcId="162913"/>
  <extLst>
    <ext uri="GoogleSheetsCustomDataVersion2">
      <go:sheetsCustomData xmlns:go="http://customooxmlschemas.google.com/" r:id="rId8" roundtripDataChecksum="N2ztihjkmJiMxc/xjKks8NIq6XetXsdx2E327qmCJPs="/>
    </ext>
  </extLst>
</workbook>
</file>

<file path=xl/calcChain.xml><?xml version="1.0" encoding="utf-8"?>
<calcChain xmlns="http://schemas.openxmlformats.org/spreadsheetml/2006/main">
  <c r="D26" i="4" l="1"/>
  <c r="AA25" i="4"/>
  <c r="K27" i="1" s="1"/>
  <c r="Z25" i="4"/>
  <c r="Y25" i="4"/>
  <c r="X25" i="4"/>
  <c r="D25" i="4"/>
  <c r="AA24" i="4"/>
  <c r="Z24" i="4"/>
  <c r="Y24" i="4"/>
  <c r="X24" i="4"/>
  <c r="K26" i="1" s="1"/>
  <c r="D24" i="4"/>
  <c r="Z25" i="3" s="1"/>
  <c r="AA23" i="4"/>
  <c r="Z23" i="4"/>
  <c r="Y23" i="4"/>
  <c r="X23" i="4"/>
  <c r="D23" i="4"/>
  <c r="AA22" i="4"/>
  <c r="Z22" i="4"/>
  <c r="Y22" i="4"/>
  <c r="X22" i="4"/>
  <c r="K24" i="1" s="1"/>
  <c r="D22" i="4"/>
  <c r="AA21" i="4"/>
  <c r="Z21" i="4"/>
  <c r="Y21" i="4"/>
  <c r="X21" i="4"/>
  <c r="D21" i="4"/>
  <c r="AA20" i="4"/>
  <c r="Z20" i="4"/>
  <c r="Y20" i="4"/>
  <c r="X20" i="4"/>
  <c r="D20" i="4"/>
  <c r="AA19" i="4"/>
  <c r="Z19" i="4"/>
  <c r="Y19" i="4"/>
  <c r="X19" i="4"/>
  <c r="D19" i="4"/>
  <c r="AA18" i="4"/>
  <c r="Z18" i="4"/>
  <c r="Y18" i="4"/>
  <c r="X18" i="4"/>
  <c r="D18" i="4"/>
  <c r="AA17" i="4"/>
  <c r="Z17" i="4"/>
  <c r="Y17" i="4"/>
  <c r="X17" i="4"/>
  <c r="D17" i="4"/>
  <c r="Z18" i="3" s="1"/>
  <c r="AA16" i="4"/>
  <c r="Z16" i="4"/>
  <c r="Y16" i="4"/>
  <c r="X16" i="4"/>
  <c r="D16" i="4"/>
  <c r="AA15" i="4"/>
  <c r="Z15" i="4"/>
  <c r="Y15" i="4"/>
  <c r="X15" i="4"/>
  <c r="D15" i="4"/>
  <c r="AA14" i="4"/>
  <c r="Z14" i="4"/>
  <c r="Y14" i="4"/>
  <c r="X14" i="4"/>
  <c r="D14" i="4"/>
  <c r="AA13" i="4"/>
  <c r="Z13" i="4"/>
  <c r="Y13" i="4"/>
  <c r="X13" i="4"/>
  <c r="D13" i="4"/>
  <c r="AA12" i="4"/>
  <c r="W12" i="4"/>
  <c r="D12" i="4"/>
  <c r="AA11" i="4"/>
  <c r="W11" i="4"/>
  <c r="D11" i="4"/>
  <c r="AA10" i="4"/>
  <c r="W10" i="4"/>
  <c r="D10" i="4"/>
  <c r="AA9" i="4"/>
  <c r="W9" i="4"/>
  <c r="D9" i="4"/>
  <c r="AA8" i="4"/>
  <c r="W8" i="4"/>
  <c r="D8" i="4"/>
  <c r="AA7" i="4"/>
  <c r="W7" i="4"/>
  <c r="D7" i="4"/>
  <c r="AA6" i="4"/>
  <c r="W6" i="4"/>
  <c r="D6" i="4"/>
  <c r="AA5" i="4"/>
  <c r="W5" i="4"/>
  <c r="D5" i="4"/>
  <c r="AA4" i="4"/>
  <c r="W4" i="4"/>
  <c r="D4" i="4"/>
  <c r="Z5" i="3" s="1"/>
  <c r="AA3" i="4"/>
  <c r="W3" i="4"/>
  <c r="AI29" i="3"/>
  <c r="H29" i="3"/>
  <c r="F29" i="3"/>
  <c r="AI28" i="3"/>
  <c r="H28" i="3"/>
  <c r="F28" i="3"/>
  <c r="AI27" i="3"/>
  <c r="I27" i="1" s="1"/>
  <c r="Z27" i="3"/>
  <c r="C27" i="1" s="1"/>
  <c r="S27" i="3"/>
  <c r="N27" i="3"/>
  <c r="H27" i="3"/>
  <c r="F27" i="3"/>
  <c r="AI26" i="3"/>
  <c r="Z26" i="3"/>
  <c r="C26" i="1" s="1"/>
  <c r="S26" i="3"/>
  <c r="N26" i="3"/>
  <c r="H26" i="3"/>
  <c r="F26" i="3"/>
  <c r="AI25" i="3"/>
  <c r="I25" i="1" s="1"/>
  <c r="S25" i="3"/>
  <c r="N25" i="3"/>
  <c r="H25" i="3"/>
  <c r="F25" i="3"/>
  <c r="AI24" i="3"/>
  <c r="I24" i="1" s="1"/>
  <c r="Z24" i="3"/>
  <c r="C24" i="1" s="1"/>
  <c r="S24" i="3"/>
  <c r="N24" i="3"/>
  <c r="H24" i="3"/>
  <c r="F24" i="3"/>
  <c r="AI23" i="3"/>
  <c r="Z23" i="3"/>
  <c r="AA23" i="3" s="1"/>
  <c r="S23" i="3"/>
  <c r="N23" i="3"/>
  <c r="H23" i="3"/>
  <c r="F23" i="3"/>
  <c r="AI22" i="3"/>
  <c r="I22" i="1" s="1"/>
  <c r="Z22" i="3"/>
  <c r="S22" i="3"/>
  <c r="N22" i="3"/>
  <c r="H22" i="3"/>
  <c r="F22" i="3"/>
  <c r="AI21" i="3"/>
  <c r="Z21" i="3"/>
  <c r="S21" i="3"/>
  <c r="N21" i="3"/>
  <c r="H21" i="3"/>
  <c r="F21" i="3"/>
  <c r="AI20" i="3"/>
  <c r="Z20" i="3"/>
  <c r="AA20" i="3" s="1"/>
  <c r="S20" i="3"/>
  <c r="N20" i="3"/>
  <c r="H20" i="3"/>
  <c r="F20" i="3"/>
  <c r="AI19" i="3"/>
  <c r="I19" i="1" s="1"/>
  <c r="Z19" i="3"/>
  <c r="S19" i="3"/>
  <c r="N19" i="3"/>
  <c r="H19" i="3"/>
  <c r="F19" i="3"/>
  <c r="AI18" i="3"/>
  <c r="S18" i="3"/>
  <c r="N18" i="3"/>
  <c r="H18" i="3"/>
  <c r="F18" i="3"/>
  <c r="K17" i="1"/>
  <c r="AI17" i="3"/>
  <c r="Z17" i="3"/>
  <c r="S17" i="3"/>
  <c r="N17" i="3"/>
  <c r="H17" i="3"/>
  <c r="F17" i="3"/>
  <c r="AI16" i="3"/>
  <c r="I16" i="1" s="1"/>
  <c r="Z16" i="3"/>
  <c r="S16" i="3"/>
  <c r="N16" i="3"/>
  <c r="H16" i="3"/>
  <c r="F16" i="3"/>
  <c r="AI15" i="3"/>
  <c r="I15" i="1" s="1"/>
  <c r="Z15" i="3"/>
  <c r="S15" i="3"/>
  <c r="N15" i="3"/>
  <c r="H15" i="3"/>
  <c r="F15" i="3"/>
  <c r="K14" i="1"/>
  <c r="AI14" i="3"/>
  <c r="I14" i="1" s="1"/>
  <c r="Z14" i="3"/>
  <c r="AA14" i="3" s="1"/>
  <c r="S14" i="3"/>
  <c r="N14" i="3"/>
  <c r="H14" i="3"/>
  <c r="F14" i="3"/>
  <c r="AI13" i="3"/>
  <c r="I13" i="1" s="1"/>
  <c r="Z13" i="3"/>
  <c r="AA13" i="3" s="1"/>
  <c r="S13" i="3"/>
  <c r="N13" i="3"/>
  <c r="H13" i="3"/>
  <c r="F13" i="3"/>
  <c r="K12" i="1"/>
  <c r="AI12" i="3"/>
  <c r="I12" i="1" s="1"/>
  <c r="Z12" i="3"/>
  <c r="AA12" i="3" s="1"/>
  <c r="S12" i="3"/>
  <c r="N12" i="3"/>
  <c r="H12" i="3"/>
  <c r="F12" i="3"/>
  <c r="AI11" i="3"/>
  <c r="I11" i="1" s="1"/>
  <c r="Z11" i="3"/>
  <c r="S11" i="3"/>
  <c r="N11" i="3"/>
  <c r="H11" i="3"/>
  <c r="F11" i="3"/>
  <c r="AI10" i="3"/>
  <c r="I10" i="1" s="1"/>
  <c r="Z10" i="3"/>
  <c r="S10" i="3"/>
  <c r="N10" i="3"/>
  <c r="H10" i="3"/>
  <c r="F10" i="3"/>
  <c r="AI9" i="3"/>
  <c r="I9" i="1" s="1"/>
  <c r="Z9" i="3"/>
  <c r="S9" i="3"/>
  <c r="N9" i="3"/>
  <c r="H9" i="3"/>
  <c r="F9" i="3"/>
  <c r="AI8" i="3"/>
  <c r="Z8" i="3"/>
  <c r="S8" i="3"/>
  <c r="N8" i="3"/>
  <c r="H8" i="3"/>
  <c r="F8" i="3"/>
  <c r="AI7" i="3"/>
  <c r="I7" i="1" s="1"/>
  <c r="Z7" i="3"/>
  <c r="AA7" i="3" s="1"/>
  <c r="S7" i="3"/>
  <c r="N7" i="3"/>
  <c r="H7" i="3"/>
  <c r="F7" i="3"/>
  <c r="AI6" i="3"/>
  <c r="Z6" i="3"/>
  <c r="AA6" i="3" s="1"/>
  <c r="S6" i="3"/>
  <c r="N6" i="3"/>
  <c r="H6" i="3"/>
  <c r="F6" i="3"/>
  <c r="AI5" i="3"/>
  <c r="I5" i="1" s="1"/>
  <c r="S5" i="3"/>
  <c r="N5" i="3"/>
  <c r="H5" i="3"/>
  <c r="F5" i="3"/>
  <c r="B26" i="2"/>
  <c r="B25" i="2"/>
  <c r="B24" i="2"/>
  <c r="B23" i="2"/>
  <c r="B22" i="2"/>
  <c r="B21" i="2"/>
  <c r="B20" i="2"/>
  <c r="B19" i="2"/>
  <c r="B18" i="2"/>
  <c r="B17" i="2"/>
  <c r="B16" i="2"/>
  <c r="B15" i="2"/>
  <c r="B14" i="2"/>
  <c r="B13" i="2"/>
  <c r="B12" i="2"/>
  <c r="B11" i="2"/>
  <c r="B10" i="2"/>
  <c r="B9" i="2"/>
  <c r="B8" i="2"/>
  <c r="B7" i="2"/>
  <c r="B6" i="2"/>
  <c r="B5" i="2"/>
  <c r="B4" i="2"/>
  <c r="B3" i="2"/>
  <c r="B2" i="2"/>
  <c r="H27" i="1"/>
  <c r="G27" i="1"/>
  <c r="F27" i="1"/>
  <c r="E27" i="1"/>
  <c r="I26" i="1"/>
  <c r="H26" i="1"/>
  <c r="G26" i="1"/>
  <c r="F26" i="1"/>
  <c r="E26" i="1"/>
  <c r="K25" i="1"/>
  <c r="H25" i="1"/>
  <c r="G25" i="1"/>
  <c r="F25" i="1"/>
  <c r="E25" i="1"/>
  <c r="H24" i="1"/>
  <c r="G24" i="1"/>
  <c r="F24" i="1"/>
  <c r="E24" i="1"/>
  <c r="H23" i="1"/>
  <c r="G23" i="1"/>
  <c r="F23" i="1"/>
  <c r="E23" i="1"/>
  <c r="K22" i="1"/>
  <c r="H22" i="1"/>
  <c r="G22" i="1"/>
  <c r="F22" i="1"/>
  <c r="E22" i="1"/>
  <c r="H21" i="1"/>
  <c r="G21" i="1"/>
  <c r="F21" i="1"/>
  <c r="E21" i="1"/>
  <c r="C21" i="1"/>
  <c r="K20" i="1"/>
  <c r="H20" i="1"/>
  <c r="G20" i="1"/>
  <c r="F20" i="1"/>
  <c r="E20" i="1"/>
  <c r="H19" i="1"/>
  <c r="G19" i="1"/>
  <c r="F19" i="1"/>
  <c r="E19" i="1"/>
  <c r="I18" i="1"/>
  <c r="H18" i="1"/>
  <c r="G18" i="1"/>
  <c r="F18" i="1"/>
  <c r="E18" i="1"/>
  <c r="I17" i="1"/>
  <c r="H17" i="1"/>
  <c r="G17" i="1"/>
  <c r="F17" i="1"/>
  <c r="E17" i="1"/>
  <c r="H16" i="1"/>
  <c r="G16" i="1"/>
  <c r="F16" i="1"/>
  <c r="E16" i="1"/>
  <c r="K15" i="1"/>
  <c r="H15" i="1"/>
  <c r="G15" i="1"/>
  <c r="F15" i="1"/>
  <c r="E15" i="1"/>
  <c r="H14" i="1"/>
  <c r="D14" i="1"/>
  <c r="H13" i="1"/>
  <c r="D13" i="1"/>
  <c r="H12" i="1"/>
  <c r="D12" i="1"/>
  <c r="K11" i="1"/>
  <c r="H11" i="1"/>
  <c r="D11" i="1"/>
  <c r="H10" i="1"/>
  <c r="D10" i="1"/>
  <c r="H9" i="1"/>
  <c r="D9" i="1"/>
  <c r="H8" i="1"/>
  <c r="D8" i="1"/>
  <c r="K7" i="1"/>
  <c r="H7" i="1"/>
  <c r="D7" i="1"/>
  <c r="H6" i="1"/>
  <c r="D6" i="1"/>
  <c r="H5" i="1"/>
  <c r="D5" i="1"/>
  <c r="U7" i="3" l="1"/>
  <c r="X7" i="3" s="1"/>
  <c r="U5" i="3"/>
  <c r="X5" i="3" s="1"/>
  <c r="B5" i="1" s="1"/>
  <c r="J5" i="1" s="1"/>
  <c r="U16" i="3"/>
  <c r="X16" i="3" s="1"/>
  <c r="B16" i="1" s="1"/>
  <c r="J16" i="1" s="1"/>
  <c r="C13" i="1"/>
  <c r="U8" i="3"/>
  <c r="X8" i="3" s="1"/>
  <c r="B8" i="1" s="1"/>
  <c r="U22" i="3"/>
  <c r="X22" i="3" s="1"/>
  <c r="B22" i="1" s="1"/>
  <c r="J22" i="1" s="1"/>
  <c r="U9" i="3"/>
  <c r="X9" i="3" s="1"/>
  <c r="U14" i="3"/>
  <c r="X14" i="3" s="1"/>
  <c r="B14" i="1" s="1"/>
  <c r="J14" i="1" s="1"/>
  <c r="AA19" i="3"/>
  <c r="U11" i="3"/>
  <c r="X11" i="3" s="1"/>
  <c r="B11" i="1" s="1"/>
  <c r="J11" i="1" s="1"/>
  <c r="L11" i="1" s="1"/>
  <c r="U21" i="3"/>
  <c r="X21" i="3" s="1"/>
  <c r="B21" i="1" s="1"/>
  <c r="C14" i="1"/>
  <c r="U23" i="3"/>
  <c r="X23" i="3" s="1"/>
  <c r="B23" i="1" s="1"/>
  <c r="U25" i="3"/>
  <c r="X25" i="3" s="1"/>
  <c r="B25" i="1" s="1"/>
  <c r="J25" i="1" s="1"/>
  <c r="U27" i="3"/>
  <c r="X27" i="3" s="1"/>
  <c r="B27" i="1" s="1"/>
  <c r="J27" i="1" s="1"/>
  <c r="L27" i="1" s="1"/>
  <c r="AA8" i="3"/>
  <c r="U13" i="3"/>
  <c r="X13" i="3" s="1"/>
  <c r="B13" i="1" s="1"/>
  <c r="J13" i="1" s="1"/>
  <c r="U18" i="3"/>
  <c r="X18" i="3" s="1"/>
  <c r="B18" i="1" s="1"/>
  <c r="J18" i="1" s="1"/>
  <c r="U20" i="3"/>
  <c r="X20" i="3" s="1"/>
  <c r="P19" i="1"/>
  <c r="P13" i="1"/>
  <c r="U10" i="3"/>
  <c r="X10" i="3" s="1"/>
  <c r="B10" i="1" s="1"/>
  <c r="J10" i="1" s="1"/>
  <c r="U12" i="3"/>
  <c r="X12" i="3" s="1"/>
  <c r="B12" i="1" s="1"/>
  <c r="J12" i="1" s="1"/>
  <c r="U15" i="3"/>
  <c r="X15" i="3" s="1"/>
  <c r="B15" i="1" s="1"/>
  <c r="J15" i="1" s="1"/>
  <c r="U6" i="3"/>
  <c r="X6" i="3" s="1"/>
  <c r="B6" i="1" s="1"/>
  <c r="U24" i="3"/>
  <c r="X24" i="3" s="1"/>
  <c r="B24" i="1" s="1"/>
  <c r="J24" i="1" s="1"/>
  <c r="L24" i="1" s="1"/>
  <c r="U26" i="3"/>
  <c r="X26" i="3" s="1"/>
  <c r="B26" i="1" s="1"/>
  <c r="J26" i="1" s="1"/>
  <c r="L26" i="1" s="1"/>
  <c r="AA15" i="3"/>
  <c r="U17" i="3"/>
  <c r="X17" i="3" s="1"/>
  <c r="B17" i="1" s="1"/>
  <c r="J17" i="1" s="1"/>
  <c r="L17" i="1" s="1"/>
  <c r="U19" i="3"/>
  <c r="X19" i="3" s="1"/>
  <c r="C20" i="1"/>
  <c r="C10" i="1"/>
  <c r="AA18" i="3"/>
  <c r="C17" i="1"/>
  <c r="C16" i="1"/>
  <c r="C25" i="1"/>
  <c r="AA25" i="3"/>
  <c r="C9" i="1"/>
  <c r="K5" i="1"/>
  <c r="C15" i="1"/>
  <c r="C19" i="1"/>
  <c r="C11" i="1"/>
  <c r="K9" i="1"/>
  <c r="K13" i="1"/>
  <c r="K6" i="1"/>
  <c r="AA9" i="3"/>
  <c r="AA10" i="3"/>
  <c r="AA5" i="3"/>
  <c r="K19" i="1"/>
  <c r="AA27" i="3"/>
  <c r="AA26" i="3"/>
  <c r="B9" i="1"/>
  <c r="J9" i="1" s="1"/>
  <c r="P16" i="1"/>
  <c r="AA11" i="3"/>
  <c r="I6" i="1"/>
  <c r="K23" i="1"/>
  <c r="O27" i="1" s="1"/>
  <c r="B7" i="1"/>
  <c r="J7" i="1" s="1"/>
  <c r="P18" i="1"/>
  <c r="C12" i="1"/>
  <c r="C23" i="1"/>
  <c r="AA24" i="3"/>
  <c r="K18" i="1"/>
  <c r="B19" i="1"/>
  <c r="J19" i="1" s="1"/>
  <c r="B20" i="1"/>
  <c r="C22" i="1"/>
  <c r="C8" i="1"/>
  <c r="P15" i="1"/>
  <c r="P14" i="1"/>
  <c r="I8" i="1"/>
  <c r="P12" i="1" s="1"/>
  <c r="AA16" i="3"/>
  <c r="AA17" i="3"/>
  <c r="AA22" i="3"/>
  <c r="K16" i="1"/>
  <c r="O20" i="1" s="1"/>
  <c r="O15" i="1"/>
  <c r="C7" i="1"/>
  <c r="P17" i="1"/>
  <c r="AA21" i="3"/>
  <c r="K21" i="1"/>
  <c r="O25" i="1" s="1"/>
  <c r="K8" i="1"/>
  <c r="K10" i="1"/>
  <c r="O14" i="1" s="1"/>
  <c r="I20" i="1"/>
  <c r="P20" i="1" s="1"/>
  <c r="I21" i="1"/>
  <c r="I23" i="1"/>
  <c r="P27" i="1" s="1"/>
  <c r="L15" i="1" l="1"/>
  <c r="J21" i="1"/>
  <c r="L21" i="1" s="1"/>
  <c r="L25" i="1"/>
  <c r="T20" i="1"/>
  <c r="P10" i="1"/>
  <c r="O12" i="1"/>
  <c r="T12" i="1" s="1"/>
  <c r="L19" i="1"/>
  <c r="P21" i="1"/>
  <c r="P25" i="1"/>
  <c r="J23" i="1"/>
  <c r="M25" i="1" s="1"/>
  <c r="L14" i="1"/>
  <c r="O22" i="1"/>
  <c r="O21" i="1"/>
  <c r="R16" i="1"/>
  <c r="M16" i="1"/>
  <c r="C6" i="1"/>
  <c r="L10" i="1"/>
  <c r="L9" i="1"/>
  <c r="P9" i="1"/>
  <c r="O10" i="1"/>
  <c r="J20" i="1"/>
  <c r="L20" i="1" s="1"/>
  <c r="O11" i="1"/>
  <c r="L7" i="1"/>
  <c r="R15" i="1"/>
  <c r="M15" i="1"/>
  <c r="M14" i="1"/>
  <c r="R14" i="1"/>
  <c r="C18" i="1"/>
  <c r="M20" i="1" s="1"/>
  <c r="T27" i="1"/>
  <c r="P22" i="1"/>
  <c r="L12" i="1"/>
  <c r="O9" i="1"/>
  <c r="C5" i="1"/>
  <c r="T14" i="1"/>
  <c r="R27" i="1"/>
  <c r="J6" i="1"/>
  <c r="R12" i="1"/>
  <c r="T15" i="1"/>
  <c r="O18" i="1"/>
  <c r="T18" i="1" s="1"/>
  <c r="P26" i="1"/>
  <c r="M13" i="1"/>
  <c r="R13" i="1"/>
  <c r="O13" i="1"/>
  <c r="T13" i="1" s="1"/>
  <c r="M26" i="1"/>
  <c r="R26" i="1"/>
  <c r="O19" i="1"/>
  <c r="T19" i="1" s="1"/>
  <c r="L13" i="1"/>
  <c r="R24" i="1"/>
  <c r="P24" i="1"/>
  <c r="P23" i="1"/>
  <c r="L22" i="1"/>
  <c r="R25" i="1"/>
  <c r="O23" i="1"/>
  <c r="O17" i="1"/>
  <c r="T17" i="1" s="1"/>
  <c r="O16" i="1"/>
  <c r="T16" i="1" s="1"/>
  <c r="R23" i="1"/>
  <c r="R11" i="1"/>
  <c r="O26" i="1"/>
  <c r="T25" i="1"/>
  <c r="O24" i="1"/>
  <c r="L16" i="1"/>
  <c r="M17" i="1"/>
  <c r="R17" i="1"/>
  <c r="J8" i="1"/>
  <c r="L8" i="1" s="1"/>
  <c r="P11" i="1"/>
  <c r="M24" i="1" l="1"/>
  <c r="L23" i="1"/>
  <c r="M27" i="1"/>
  <c r="T10" i="1"/>
  <c r="Q19" i="1"/>
  <c r="T21" i="1"/>
  <c r="Q23" i="1"/>
  <c r="R20" i="1"/>
  <c r="R21" i="1"/>
  <c r="L18" i="1"/>
  <c r="N21" i="1" s="1"/>
  <c r="Q13" i="1"/>
  <c r="U13" i="1" s="1"/>
  <c r="N13" i="1"/>
  <c r="S13" i="1" s="1"/>
  <c r="M21" i="1"/>
  <c r="N27" i="1"/>
  <c r="Q27" i="1"/>
  <c r="U27" i="1" s="1"/>
  <c r="N26" i="1"/>
  <c r="S26" i="1" s="1"/>
  <c r="Q26" i="1"/>
  <c r="U26" i="1" s="1"/>
  <c r="Q17" i="1"/>
  <c r="U17" i="1" s="1"/>
  <c r="N17" i="1"/>
  <c r="S17" i="1" s="1"/>
  <c r="Q16" i="1"/>
  <c r="U16" i="1" s="1"/>
  <c r="N16" i="1"/>
  <c r="S16" i="1" s="1"/>
  <c r="Q21" i="1"/>
  <c r="R10" i="1"/>
  <c r="M10" i="1"/>
  <c r="M12" i="1"/>
  <c r="Q18" i="1"/>
  <c r="N23" i="1"/>
  <c r="T22" i="1"/>
  <c r="M18" i="1"/>
  <c r="Q12" i="1"/>
  <c r="U12" i="1" s="1"/>
  <c r="N12" i="1"/>
  <c r="Q20" i="1"/>
  <c r="N20" i="1"/>
  <c r="S20" i="1" s="1"/>
  <c r="R18" i="1"/>
  <c r="T26" i="1"/>
  <c r="M11" i="1"/>
  <c r="S15" i="1"/>
  <c r="T9" i="1"/>
  <c r="R19" i="1"/>
  <c r="M19" i="1"/>
  <c r="N24" i="1"/>
  <c r="S24" i="1" s="1"/>
  <c r="Q24" i="1"/>
  <c r="U24" i="1" s="1"/>
  <c r="T23" i="1"/>
  <c r="U23" i="1"/>
  <c r="T24" i="1"/>
  <c r="N18" i="1"/>
  <c r="N15" i="1"/>
  <c r="Q15" i="1"/>
  <c r="U15" i="1" s="1"/>
  <c r="L6" i="1"/>
  <c r="M9" i="1"/>
  <c r="R9" i="1"/>
  <c r="L5" i="1"/>
  <c r="N11" i="1"/>
  <c r="Q11" i="1"/>
  <c r="U11" i="1" s="1"/>
  <c r="N14" i="1"/>
  <c r="S14" i="1" s="1"/>
  <c r="Q14" i="1"/>
  <c r="U14" i="1" s="1"/>
  <c r="M23" i="1"/>
  <c r="T11" i="1"/>
  <c r="U20" i="1"/>
  <c r="R22" i="1"/>
  <c r="M22" i="1"/>
  <c r="Q25" i="1"/>
  <c r="U25" i="1" s="1"/>
  <c r="N25" i="1"/>
  <c r="S25" i="1" s="1"/>
  <c r="U22" i="1" l="1"/>
  <c r="N22" i="1"/>
  <c r="Q22" i="1"/>
  <c r="S27" i="1"/>
  <c r="S21" i="1"/>
  <c r="U18" i="1"/>
  <c r="S23" i="1"/>
  <c r="U21" i="1"/>
  <c r="U19" i="1"/>
  <c r="S22" i="1"/>
  <c r="N19" i="1"/>
  <c r="S19" i="1" s="1"/>
  <c r="S18" i="1"/>
  <c r="N9" i="1"/>
  <c r="S9" i="1" s="1"/>
  <c r="Q9" i="1"/>
  <c r="Q10" i="1"/>
  <c r="U10" i="1" s="1"/>
  <c r="N10" i="1"/>
  <c r="S10" i="1" s="1"/>
  <c r="S11" i="1"/>
  <c r="U9" i="1"/>
  <c r="S12" i="1"/>
</calcChain>
</file>

<file path=xl/comments1.xml><?xml version="1.0" encoding="utf-8"?>
<comments xmlns="http://schemas.openxmlformats.org/spreadsheetml/2006/main">
  <authors>
    <author/>
  </authors>
  <commentList>
    <comment ref="B1" authorId="0" shapeId="0">
      <text>
        <r>
          <rPr>
            <sz val="11"/>
            <color theme="1"/>
            <rFont val="Calibri"/>
            <scheme val="minor"/>
          </rPr>
          <t>======
ID#AAAA-WQBlUU
Richard Brenner - NOAA Federal    (2023-10-16 22:49:13)
Hi @joshua.russell@noaa.gov In the State's preseason forecast documents, this value would be = (Entire UCI sockeye salmon total run forecast) - (Kenai sockeye total run forecast) - (Kasilof sockeye total run forecast)
_Assigned to Joshua Russell - NOAA Federal_</t>
        </r>
      </text>
    </comment>
    <comment ref="F2" authorId="0" shapeId="0">
      <text>
        <r>
          <rPr>
            <sz val="11"/>
            <color theme="1"/>
            <rFont val="Calibri"/>
            <scheme val="minor"/>
          </rPr>
          <t>======
ID#AAAA-WQBlU4
Joshua Russell - NOAA Federal    (2023-10-17 00:02:10)
https://www.adfg.alaska.gov/fedaidpdfs/RIR.5J.1999.06.pdf</t>
        </r>
      </text>
    </comment>
    <comment ref="F3" authorId="0" shapeId="0">
      <text>
        <r>
          <rPr>
            <sz val="11"/>
            <color theme="1"/>
            <rFont val="Calibri"/>
            <scheme val="minor"/>
          </rPr>
          <t>======
ID#AAAA7gPELJ8
Joshua Russell - NOAA Federal    (2023-10-17 19:53:55)
https://www.arlis.org/docs/vol1/ADFG/38562439/38562439-5J00-04.pdf</t>
        </r>
      </text>
    </comment>
    <comment ref="F4" authorId="0" shapeId="0">
      <text>
        <r>
          <rPr>
            <sz val="11"/>
            <color theme="1"/>
            <rFont val="Calibri"/>
            <scheme val="minor"/>
          </rPr>
          <t>======
ID#AAAA-WQBlVA
Joshua Russell - NOAA Federal    (2023-10-17 00:11:56)
https://www.arlis.org/docs/vol1/ADFG/38562439/38562439-5J01-03.pdf</t>
        </r>
      </text>
    </comment>
    <comment ref="F5" authorId="0" shapeId="0">
      <text>
        <r>
          <rPr>
            <sz val="11"/>
            <color theme="1"/>
            <rFont val="Calibri"/>
            <scheme val="minor"/>
          </rPr>
          <t>======
ID#AAAA-WQBlU8
Joshua Russell - NOAA Federal    (2023-10-17 00:07:16)
https://www.adfg.alaska.gov/FedAidPDFs/RIR.5J.2002.01.pdf</t>
        </r>
      </text>
    </comment>
    <comment ref="F6" authorId="0" shapeId="0">
      <text>
        <r>
          <rPr>
            <sz val="11"/>
            <color theme="1"/>
            <rFont val="Calibri"/>
            <scheme val="minor"/>
          </rPr>
          <t>======
ID#AAAA-WQBlVE
Joshua Russell - NOAA Federal    (2023-10-17 00:14:05)
https://www.arlis.org/docs/vol1/ADFG/38562439/38562439-5J03-01.pdf</t>
        </r>
      </text>
    </comment>
    <comment ref="F7" authorId="0" shapeId="0">
      <text>
        <r>
          <rPr>
            <sz val="11"/>
            <color theme="1"/>
            <rFont val="Calibri"/>
            <scheme val="minor"/>
          </rPr>
          <t>======
ID#AAAA7gPELJI
Joshua Russell - NOAA Federal    (2023-10-17 19:23:47)
https://www.adfg.alaska.gov/fedaidpdfs/RIR.5J.2004.01.pdf</t>
        </r>
      </text>
    </comment>
    <comment ref="F8" authorId="0" shapeId="0">
      <text>
        <r>
          <rPr>
            <sz val="11"/>
            <color theme="1"/>
            <rFont val="Calibri"/>
            <scheme val="minor"/>
          </rPr>
          <t>======
ID#AAAA7gPELJM
Joshua Russell - NOAA Federal    (2023-10-17 19:25:23)
https://www.arlis.org/docs/vol1/ADFG/38562439/38562439-SP05-01.pdf</t>
        </r>
      </text>
    </comment>
    <comment ref="F9" authorId="0" shapeId="0">
      <text>
        <r>
          <rPr>
            <sz val="11"/>
            <color theme="1"/>
            <rFont val="Calibri"/>
            <scheme val="minor"/>
          </rPr>
          <t>======
ID#AAAA7gPELJQ
Joshua Russell - NOAA Federal    (2023-10-17 19:26:59)
https://www.adfg.alaska.gov/fedaidpdfs/sp06-07.pdf</t>
        </r>
      </text>
    </comment>
    <comment ref="F10" authorId="0" shapeId="0">
      <text>
        <r>
          <rPr>
            <sz val="11"/>
            <color theme="1"/>
            <rFont val="Calibri"/>
            <scheme val="minor"/>
          </rPr>
          <t>======
ID#AAAA7gPELJU
Joshua Russell - NOAA Federal    (2023-10-17 19:28:24)
https://www.adfg.alaska.gov/fedaidpdfs/sp07-01.pdf</t>
        </r>
      </text>
    </comment>
    <comment ref="F11" authorId="0" shapeId="0">
      <text>
        <r>
          <rPr>
            <sz val="11"/>
            <color theme="1"/>
            <rFont val="Calibri"/>
            <scheme val="minor"/>
          </rPr>
          <t>======
ID#AAAA7gPELJY
Joshua Russell - NOAA Federal    (2023-10-17 19:29:58)
https://www.adfg.alaska.gov/fedaidpdfs/sp08-09.pdf</t>
        </r>
      </text>
    </comment>
    <comment ref="F12" authorId="0" shapeId="0">
      <text>
        <r>
          <rPr>
            <sz val="11"/>
            <color theme="1"/>
            <rFont val="Calibri"/>
            <scheme val="minor"/>
          </rPr>
          <t>======
ID#AAAA7gPELJc
Joshua Russell - NOAA Federal    (2023-10-17 19:31:08)
https://www.adfg.alaska.gov/fedaidpdfs/sp09-07.pdf</t>
        </r>
      </text>
    </comment>
    <comment ref="F13" authorId="0" shapeId="0">
      <text>
        <r>
          <rPr>
            <sz val="11"/>
            <color theme="1"/>
            <rFont val="Calibri"/>
            <scheme val="minor"/>
          </rPr>
          <t>======
ID#AAAA7gPELJg
Joshua Russell - NOAA Federal    (2023-10-17 19:33:43)
https://www.adfg.alaska.gov/FedAidPDFs/sp10-02.pdf</t>
        </r>
      </text>
    </comment>
    <comment ref="F14" authorId="0" shapeId="0">
      <text>
        <r>
          <rPr>
            <sz val="11"/>
            <color theme="1"/>
            <rFont val="Calibri"/>
            <scheme val="minor"/>
          </rPr>
          <t>======
ID#AAAA7gPELJk
Joshua Russell - NOAA Federal    (2023-10-17 19:38:14)
https://www.adfg.alaska.gov/fedaidpdfs/sp11-03.pdf</t>
        </r>
      </text>
    </comment>
    <comment ref="F15" authorId="0" shapeId="0">
      <text>
        <r>
          <rPr>
            <sz val="11"/>
            <color theme="1"/>
            <rFont val="Calibri"/>
            <scheme val="minor"/>
          </rPr>
          <t>======
ID#AAAA7gPELJo
Joshua Russell - NOAA Federal    (2023-10-17 19:38:43)
https://www.adfg.alaska.gov/fedaidpdfs/sp12-01.pdf</t>
        </r>
      </text>
    </comment>
    <comment ref="F16" authorId="0" shapeId="0">
      <text>
        <r>
          <rPr>
            <sz val="11"/>
            <color theme="1"/>
            <rFont val="Calibri"/>
            <scheme val="minor"/>
          </rPr>
          <t>======
ID#AAAA7gPELJs
Joshua Russell - NOAA Federal    (2023-10-17 19:39:08)
https://www.adfg.alaska.gov/fedaidpdfs/sp13-03.pdf</t>
        </r>
      </text>
    </comment>
    <comment ref="F17" authorId="0" shapeId="0">
      <text>
        <r>
          <rPr>
            <sz val="11"/>
            <color theme="1"/>
            <rFont val="Calibri"/>
            <scheme val="minor"/>
          </rPr>
          <t>======
ID#AAAA7gPELJw
Joshua Russell - NOAA Federal    (2023-10-17 19:40:40)
https://www.adfg.alaska.gov/fedaidpdfs/SP14-10.pdf</t>
        </r>
      </text>
    </comment>
    <comment ref="F18" authorId="0" shapeId="0">
      <text>
        <r>
          <rPr>
            <sz val="11"/>
            <color theme="1"/>
            <rFont val="Calibri"/>
            <scheme val="minor"/>
          </rPr>
          <t>======
ID#AAAA7gPELJ4
Joshua Russell - NOAA Federal    (2023-10-17 19:42:31)
https://www.adfg.alaska.gov/fedaidpdfs/sp15-04.pdf</t>
        </r>
      </text>
    </comment>
    <comment ref="F19" authorId="0" shapeId="0">
      <text>
        <r>
          <rPr>
            <sz val="11"/>
            <color theme="1"/>
            <rFont val="Calibri"/>
            <scheme val="minor"/>
          </rPr>
          <t>======
ID#AAAA-WQBlU0
Joshua Russell - NOAA Federal    (2023-10-16 23:56:13)
https://www.adfg.alaska.gov/static/applications/dcfnewsrelease/631907582.pdf</t>
        </r>
      </text>
    </comment>
    <comment ref="F20" authorId="0" shapeId="0">
      <text>
        <r>
          <rPr>
            <sz val="11"/>
            <color theme="1"/>
            <rFont val="Calibri"/>
            <scheme val="minor"/>
          </rPr>
          <t>======
ID#AAAA-WQBlUY
Joshua Russell - NOAA Federal    (2023-10-16 23:39:07)
https://www.adfg.alaska.gov/static/applications/dcfnewsrelease/755851893.pdf</t>
        </r>
      </text>
    </comment>
    <comment ref="F21" authorId="0" shapeId="0">
      <text>
        <r>
          <rPr>
            <sz val="11"/>
            <color theme="1"/>
            <rFont val="Calibri"/>
            <scheme val="minor"/>
          </rPr>
          <t>======
ID#AAAA-WQBlUc
Joshua Russell - NOAA Federal    (2023-10-16 23:40:07)
https://www.adfg.alaska.gov/static/applications/dcfnewsrelease/880030115.pdf</t>
        </r>
      </text>
    </comment>
    <comment ref="F22" authorId="0" shapeId="0">
      <text>
        <r>
          <rPr>
            <sz val="11"/>
            <color theme="1"/>
            <rFont val="Calibri"/>
            <scheme val="minor"/>
          </rPr>
          <t>======
ID#AAAA-WQBlUg
Joshua Russell - NOAA Federal    (2023-10-16 23:42:10)
https://www.adfg.alaska.gov/static/applications/dcfnewsrelease/1007623443.pdf</t>
        </r>
      </text>
    </comment>
    <comment ref="F23" authorId="0" shapeId="0">
      <text>
        <r>
          <rPr>
            <sz val="11"/>
            <color theme="1"/>
            <rFont val="Calibri"/>
            <scheme val="minor"/>
          </rPr>
          <t>======
ID#AAAA-WQBlUk
Joshua Russell - NOAA Federal    (2023-10-16 23:43:46)
https://www.adfg.alaska.gov/static/applications/dcfnewsrelease/1133308674.pdf</t>
        </r>
      </text>
    </comment>
    <comment ref="F24" authorId="0" shapeId="0">
      <text>
        <r>
          <rPr>
            <sz val="11"/>
            <color theme="1"/>
            <rFont val="Calibri"/>
            <scheme val="minor"/>
          </rPr>
          <t>======
ID#AAAA-WQBlUo
Joshua Russell - NOAA Federal    (2023-10-16 23:45:19)
https://www.adfg.alaska.gov/static/applications/dcfnewsrelease/1240755723.pdf</t>
        </r>
      </text>
    </comment>
    <comment ref="F25" authorId="0" shapeId="0">
      <text>
        <r>
          <rPr>
            <sz val="11"/>
            <color theme="1"/>
            <rFont val="Calibri"/>
            <scheme val="minor"/>
          </rPr>
          <t>======
ID#AAAA-WQBlUs
Joshua Russell - NOAA Federal    (2023-10-16 23:46:38)
https://www.adfg.alaska.gov/static/applications/dcfnewsrelease/1355244301.pdf</t>
        </r>
      </text>
    </comment>
    <comment ref="F26" authorId="0" shapeId="0">
      <text>
        <r>
          <rPr>
            <sz val="11"/>
            <color theme="1"/>
            <rFont val="Calibri"/>
            <scheme val="minor"/>
          </rPr>
          <t>======
ID#AAAA-WQBlUw
Joshua Russell - NOAA Federal    (2023-10-16 23:52:23)
https://www.adfg.alaska.gov/static/applications/dcfnewsrelease/1456866430.pdf</t>
        </r>
      </text>
    </comment>
  </commentList>
  <extLst>
    <ext xmlns:r="http://schemas.openxmlformats.org/officeDocument/2006/relationships" uri="GoogleSheetsCustomDataVersion2">
      <go:sheetsCustomData xmlns:go="http://customooxmlschemas.google.com/" r:id="rId1" roundtripDataSignature="AMtx7mh26acMGJeQr/0BVyl52lVIZ8Wcbw=="/>
    </ext>
  </extLst>
</comments>
</file>

<file path=xl/comments2.xml><?xml version="1.0" encoding="utf-8"?>
<comments xmlns="http://schemas.openxmlformats.org/spreadsheetml/2006/main">
  <authors>
    <author/>
  </authors>
  <commentList>
    <comment ref="J3" authorId="0" shapeId="0">
      <text>
        <r>
          <rPr>
            <sz val="11"/>
            <color theme="1"/>
            <rFont val="Calibri"/>
            <scheme val="minor"/>
          </rPr>
          <t>======
ID#AAAA7bzJNW8
(DFG)    (2023-10-13 01:00:20)
Sport harvest estimates from Statewide Harvest Survey query run by Michael Martz (ADF&amp;G) for Northern Economics, February 4, 2020.</t>
        </r>
      </text>
    </comment>
    <comment ref="V3" authorId="0" shapeId="0">
      <text>
        <r>
          <rPr>
            <sz val="11"/>
            <color theme="1"/>
            <rFont val="Calibri"/>
            <scheme val="minor"/>
          </rPr>
          <t>======
ID#AAAA7bzJNWs
(DFG)    (2023-10-13 01:00:20)
From Tier 1 Kenai River SDC workbook.  Refer for details.</t>
        </r>
      </text>
    </comment>
    <comment ref="W3" authorId="0" shapeId="0">
      <text>
        <r>
          <rPr>
            <sz val="11"/>
            <color theme="1"/>
            <rFont val="Calibri"/>
            <scheme val="minor"/>
          </rPr>
          <t>======
ID#AAAA7bzJNWc
(DFG)    (2023-10-13 01:00:20)
From Tier 1 Kasilof River SDC workbook.  Refer for details.</t>
        </r>
      </text>
    </comment>
    <comment ref="B4" authorId="0" shapeId="0">
      <text>
        <r>
          <rPr>
            <sz val="11"/>
            <color theme="1"/>
            <rFont val="Calibri"/>
            <scheme val="minor"/>
          </rPr>
          <t>======
ID#AAAA7bzJNYA
(DFG)    (2023-10-13 01:00:20)
Central District Drift Gillnet</t>
        </r>
      </text>
    </comment>
    <comment ref="C4" authorId="0" shapeId="0">
      <text>
        <r>
          <rPr>
            <sz val="11"/>
            <color theme="1"/>
            <rFont val="Calibri"/>
            <scheme val="minor"/>
          </rPr>
          <t>======
ID#AAAA7bzJNX0
Brenner, Richard E (DFG)    (2023-10-13 01:00:20)
East Side Set Net</t>
        </r>
      </text>
    </comment>
    <comment ref="D4" authorId="0" shapeId="0">
      <text>
        <r>
          <rPr>
            <sz val="11"/>
            <color theme="1"/>
            <rFont val="Calibri"/>
            <scheme val="minor"/>
          </rPr>
          <t>======
ID#AAAA7bzJNXM
(DFG)    (2023-10-13 01:00:20)
Kalgin-Westside Set Gillnet</t>
        </r>
      </text>
    </comment>
    <comment ref="E4" authorId="0" shapeId="0">
      <text>
        <r>
          <rPr>
            <sz val="11"/>
            <color theme="1"/>
            <rFont val="Calibri"/>
            <scheme val="minor"/>
          </rPr>
          <t>======
ID#AAAA7bzJNW0
Munro, Andrew R (DFG)    (2023-10-13 01:00:20)
Northern Distric Set Gillnet</t>
        </r>
      </text>
    </comment>
    <comment ref="H4" authorId="0" shapeId="0">
      <text>
        <r>
          <rPr>
            <sz val="11"/>
            <color theme="1"/>
            <rFont val="Calibri"/>
            <scheme val="minor"/>
          </rPr>
          <t>======
ID#AAAA7bzJNWg
Munro, Andrew R (DFG)    (2023-10-13 01:00:20)
total commercial fishery catches</t>
        </r>
      </text>
    </comment>
    <comment ref="P4" authorId="0" shapeId="0">
      <text>
        <r>
          <rPr>
            <sz val="11"/>
            <color theme="1"/>
            <rFont val="Calibri"/>
            <scheme val="minor"/>
          </rPr>
          <t>======
ID#AAAA7bzJNX8
Brenner, Richard E (DFG)    (2023-10-13 01:00:20)
Personal Use data includes  harvest from Kasilof River gillnet, Kasilof River dipnet, Kenai River dipnet, Beluga River dipnet, Fish Creek dipnet, and PU harvest where location was not reported
Appendix B17 FMR19-25</t>
        </r>
      </text>
    </comment>
    <comment ref="B15" authorId="0" shapeId="0">
      <text>
        <r>
          <rPr>
            <sz val="11"/>
            <color theme="1"/>
            <rFont val="Calibri"/>
            <scheme val="minor"/>
          </rPr>
          <t>======
ID#AAAA7bzJNWw
(DFG)    (2023-10-13 01:00:20)
968,075 in append. A22 &amp; B2. 
966,368 is the number M. Hartley uses to calculate proportion of harvest in EEZ.</t>
        </r>
      </text>
    </comment>
    <comment ref="H15" authorId="0" shapeId="0">
      <text>
        <r>
          <rPr>
            <sz val="11"/>
            <color theme="1"/>
            <rFont val="Calibri"/>
            <scheme val="minor"/>
          </rPr>
          <t>======
ID#AAAA7bzJNXE
Munro, Andrew R (DFG)    (2023-10-13 01:00:20)
2,059,742</t>
        </r>
      </text>
    </comment>
    <comment ref="B22" authorId="0" shapeId="0">
      <text>
        <r>
          <rPr>
            <sz val="11"/>
            <color theme="1"/>
            <rFont val="Calibri"/>
            <scheme val="minor"/>
          </rPr>
          <t>======
ID#AAAA7bzJNXI
(DFG)    (2023-10-13 01:00:20)
1,266,696 in append. A22</t>
        </r>
      </text>
    </comment>
    <comment ref="F22" authorId="0" shapeId="0">
      <text>
        <r>
          <rPr>
            <sz val="11"/>
            <color theme="1"/>
            <rFont val="Calibri"/>
            <scheme val="minor"/>
          </rPr>
          <t>======
ID#AAAA7bzJNXs
Munro, Andrew R (DFG)    (2023-10-13 01:00:20)
1,130,112 in append A22</t>
        </r>
      </text>
    </comment>
    <comment ref="F23" authorId="0" shapeId="0">
      <text>
        <r>
          <rPr>
            <sz val="11"/>
            <color theme="1"/>
            <rFont val="Calibri"/>
            <scheme val="minor"/>
          </rPr>
          <t>======
ID#AAAA7bzJNXc
Munro, Andrew R (DFG)    (2023-10-13 01:00:20)
968,571 in append A22</t>
        </r>
      </text>
    </comment>
    <comment ref="B24" authorId="0" shapeId="0">
      <text>
        <r>
          <rPr>
            <sz val="11"/>
            <color theme="1"/>
            <rFont val="Calibri"/>
            <scheme val="minor"/>
          </rPr>
          <t>======
ID#AAAA7bzJNX4
(DFG)    (2023-10-13 01:00:20)
400,285 in append. A22</t>
        </r>
      </text>
    </comment>
    <comment ref="B28" authorId="0" shapeId="0">
      <text>
        <r>
          <rPr>
            <sz val="11"/>
            <color theme="1"/>
            <rFont val="Calibri"/>
            <scheme val="minor"/>
          </rPr>
          <t>======
ID#AAAA-JcGVHs
Joshua Russell - NOAA Federal    (2023-11-01 19:33:15)
https://www.adfg.alaska.gov/static/applications/dcfnewsrelease/1447206643.pdf</t>
        </r>
      </text>
    </comment>
    <comment ref="C28" authorId="0" shapeId="0">
      <text>
        <r>
          <rPr>
            <sz val="11"/>
            <color theme="1"/>
            <rFont val="Calibri"/>
            <scheme val="minor"/>
          </rPr>
          <t>======
ID#AAAA-JcGVHo
Joshua Russell - NOAA Federal    (2023-11-01 19:32:26)
https://www.adfg.alaska.gov/static/applications/dcfnewsrelease/1447206643.pdf</t>
        </r>
      </text>
    </comment>
    <comment ref="D28" authorId="0" shapeId="0">
      <text>
        <r>
          <rPr>
            <sz val="11"/>
            <color theme="1"/>
            <rFont val="Calibri"/>
            <scheme val="minor"/>
          </rPr>
          <t>======
ID#AAAA-JcGVH0
Joshua Russell - NOAA Federal    (2023-11-01 19:43:15)
https://www.adfg.alaska.gov/static/applications/dcfnewsrelease/1447206643.pdf</t>
        </r>
      </text>
    </comment>
    <comment ref="E28" authorId="0" shapeId="0">
      <text>
        <r>
          <rPr>
            <sz val="11"/>
            <color theme="1"/>
            <rFont val="Calibri"/>
            <scheme val="minor"/>
          </rPr>
          <t>======
ID#AAAA-JcGVHw
Joshua Russell - NOAA Federal    (2023-11-01 19:36:47)
https://www.adfg.alaska.gov/static/applications/dcfnewsrelease/1447206643.pdf</t>
        </r>
      </text>
    </comment>
    <comment ref="V28" authorId="0" shapeId="0">
      <text>
        <r>
          <rPr>
            <sz val="11"/>
            <color theme="1"/>
            <rFont val="Calibri"/>
            <scheme val="minor"/>
          </rPr>
          <t>======
ID#AAAA_e1eN_o
Richard Brenner - NOAA Federal    (2023-11-18 05:40:27)
From Kenai Tier 1 workbook:  total run size estimate - escapement estimate</t>
        </r>
      </text>
    </comment>
    <comment ref="W28" authorId="0" shapeId="0">
      <text>
        <r>
          <rPr>
            <sz val="11"/>
            <color theme="1"/>
            <rFont val="Calibri"/>
            <scheme val="minor"/>
          </rPr>
          <t>======
ID#AAAA_e1eN_s
Richard Brenner - NOAA Federal    (2023-11-18 05:48:12)
This and the cell below are from the Kasilof Tier 1 workbook and equal to total run size estimate - actual escapement.  See the 2022 and 2023 season summaries for data.</t>
        </r>
      </text>
    </comment>
    <comment ref="Z28" authorId="0" shapeId="0">
      <text>
        <r>
          <rPr>
            <sz val="11"/>
            <color theme="1"/>
            <rFont val="Calibri"/>
            <scheme val="minor"/>
          </rPr>
          <t>======
ID#AAAA8o5kTo0
Richard Brenner - NOAA Federal    (2023-11-20 02:06:59)
By definition, we can estimate these based on:  1 - (proportion that was Kenai + Kasilof)</t>
        </r>
      </text>
    </comment>
    <comment ref="B29" authorId="0" shapeId="0">
      <text>
        <r>
          <rPr>
            <sz val="11"/>
            <color theme="1"/>
            <rFont val="Calibri"/>
            <scheme val="minor"/>
          </rPr>
          <t>======
ID#AAAA_aRdeNg
Joshua Russell - NOAA Federal    (2023-11-13 21:36:10)
https://www.adfg.alaska.gov/static/applications/dcfnewsrelease/1546815985.pdf</t>
        </r>
      </text>
    </comment>
    <comment ref="C29" authorId="0" shapeId="0">
      <text>
        <r>
          <rPr>
            <sz val="11"/>
            <color theme="1"/>
            <rFont val="Calibri"/>
            <scheme val="minor"/>
          </rPr>
          <t>======
ID#AAAA_aRdeNc
Joshua Russell - NOAA Federal    (2023-11-13 21:35:22)
https://www.adfg.alaska.gov/static/applications/dcfnewsrelease/1546815985.pdf</t>
        </r>
      </text>
    </comment>
    <comment ref="D29" authorId="0" shapeId="0">
      <text>
        <r>
          <rPr>
            <sz val="11"/>
            <color theme="1"/>
            <rFont val="Calibri"/>
            <scheme val="minor"/>
          </rPr>
          <t>======
ID#AAAA_aWVevA
Joshua Russell - NOAA Federal    (2023-11-13 21:43:59)
https://www.adfg.alaska.gov/static/applications/dcfnewsrelease/1546815985.pdf</t>
        </r>
      </text>
    </comment>
    <comment ref="E29" authorId="0" shapeId="0">
      <text>
        <r>
          <rPr>
            <sz val="11"/>
            <color theme="1"/>
            <rFont val="Calibri"/>
            <scheme val="minor"/>
          </rPr>
          <t>======
ID#AAAA_aRdeNk
Joshua Russell - NOAA Federal    (2023-11-13 21:37:07)
https://www.adfg.alaska.gov/static/applications/dcfnewsrelease/1546815985.pdf</t>
        </r>
      </text>
    </comment>
    <comment ref="V29" authorId="0" shapeId="0">
      <text>
        <r>
          <rPr>
            <sz val="11"/>
            <color theme="1"/>
            <rFont val="Calibri"/>
            <scheme val="minor"/>
          </rPr>
          <t>======
ID#AAAA_e1eN_w
Richard Brenner - NOAA Federal    (2023-11-18 05:52:58)
We have an estimate of total run size from the 2023 season summary; however, we would need an estimate of escapement (after accounting for inriver harvests) and all that is currently available is an estimate of total inriver sockeye. 
Option:  estimate based on historical ratio of total run size: total harvest or 
estimate inriver harvests from recent historical average.</t>
        </r>
      </text>
    </comment>
    <comment ref="AE29" authorId="0" shapeId="0">
      <text>
        <r>
          <rPr>
            <sz val="11"/>
            <color theme="1"/>
            <rFont val="Calibri"/>
            <scheme val="minor"/>
          </rPr>
          <t>======
ID#AAAA_e1eOAE
Richard Brenner - NOAA Federal    (2023-11-18 06:09:45)
Chelatna was not operational</t>
        </r>
      </text>
    </comment>
    <comment ref="AF29" authorId="0" shapeId="0">
      <text>
        <r>
          <rPr>
            <sz val="11"/>
            <color theme="1"/>
            <rFont val="Calibri"/>
            <scheme val="minor"/>
          </rPr>
          <t>======
ID#AAAA_e1eOAA
Richard Brenner - NOAA Federal    (2023-11-18 06:04:23)
ND = not determined.  From here:  https://www.adfg.alaska.gov/static/applications/dcfnewsrelease/1546815985.pdf</t>
        </r>
      </text>
    </comment>
    <comment ref="AG29" authorId="0" shapeId="0">
      <text>
        <r>
          <rPr>
            <sz val="11"/>
            <color theme="1"/>
            <rFont val="Calibri"/>
            <scheme val="minor"/>
          </rPr>
          <t>======
ID#AAAA_e1eN_4
Richard Brenner - NOAA Federal    (2023-11-18 06:02:07)
From here: https://www.adfg.alaska.gov/static/applications/dcfnewsrelease/1546815985.pdf</t>
        </r>
      </text>
    </comment>
    <comment ref="AH29" authorId="0" shapeId="0">
      <text>
        <r>
          <rPr>
            <sz val="11"/>
            <color theme="1"/>
            <rFont val="Calibri"/>
            <scheme val="minor"/>
          </rPr>
          <t>======
ID#AAAA_e1eN_8
Richard Brenner - NOAA Federal    (2023-11-18 06:02:30)
From here:  https://www.adfg.alaska.gov/static/applications/dcfnewsrelease/1546815985.pdf</t>
        </r>
      </text>
    </comment>
  </commentList>
  <extLst>
    <ext xmlns:r="http://schemas.openxmlformats.org/officeDocument/2006/relationships" uri="GoogleSheetsCustomDataVersion2">
      <go:sheetsCustomData xmlns:go="http://customooxmlschemas.google.com/" r:id="rId1" roundtripDataSignature="AMtx7mgFsLOSVbdQ284NhalF18rN0W0Lfg=="/>
    </ext>
  </extLst>
</comments>
</file>

<file path=xl/comments3.xml><?xml version="1.0" encoding="utf-8"?>
<comments xmlns="http://schemas.openxmlformats.org/spreadsheetml/2006/main">
  <authors>
    <author/>
  </authors>
  <commentList>
    <comment ref="AH3" authorId="0" shapeId="0">
      <text>
        <r>
          <rPr>
            <sz val="11"/>
            <color theme="1"/>
            <rFont val="Calibri"/>
            <scheme val="minor"/>
          </rPr>
          <t>======
ID#AAAA7bzJNXY
(DFG)    (2023-10-13 01:00:20)
1999 &amp; 2000 excluded from EG analysis because of hatchery influence.</t>
        </r>
      </text>
    </comment>
  </commentList>
  <extLst>
    <ext xmlns:r="http://schemas.openxmlformats.org/officeDocument/2006/relationships" uri="GoogleSheetsCustomDataVersion2">
      <go:sheetsCustomData xmlns:go="http://customooxmlschemas.google.com/" r:id="rId1" roundtripDataSignature="AMtx7mi/uj7q/gfeBn6Om/lWTz4CWrdGyQ=="/>
    </ext>
  </extLst>
</comments>
</file>

<file path=xl/sharedStrings.xml><?xml version="1.0" encoding="utf-8"?>
<sst xmlns="http://schemas.openxmlformats.org/spreadsheetml/2006/main" count="215" uniqueCount="116">
  <si>
    <t>Table 3‑9   Tier 2, Upper Cook Inlet other sockeye salmon total catch, estimated catch in the EEZ, indexed escapements, proxy run size, and sum of lower bounds of escapement goals from 1999-2021 and retrospective estimates of the Status Determination Criteria and Annual Catch Limits, 2003-2021.</t>
  </si>
  <si>
    <t>Escapement</t>
  </si>
  <si>
    <t>EEZ</t>
  </si>
  <si>
    <t>Year</t>
  </si>
  <si>
    <r>
      <rPr>
        <b/>
        <sz val="9"/>
        <color theme="1"/>
        <rFont val="Arial"/>
      </rPr>
      <t>Total Catch (</t>
    </r>
    <r>
      <rPr>
        <b/>
        <i/>
        <sz val="9"/>
        <color theme="1"/>
        <rFont val="Arial"/>
      </rPr>
      <t>C</t>
    </r>
    <r>
      <rPr>
        <b/>
        <i/>
        <vertAlign val="subscript"/>
        <sz val="9"/>
        <color theme="1"/>
        <rFont val="Arial"/>
      </rPr>
      <t>Total</t>
    </r>
    <r>
      <rPr>
        <b/>
        <sz val="9"/>
        <color theme="1"/>
        <rFont val="Arial"/>
      </rPr>
      <t>)</t>
    </r>
  </si>
  <si>
    <r>
      <rPr>
        <b/>
        <sz val="9"/>
        <color theme="1"/>
        <rFont val="Arial"/>
      </rPr>
      <t>EEZ Catch (</t>
    </r>
    <r>
      <rPr>
        <b/>
        <i/>
        <sz val="9"/>
        <color theme="1"/>
        <rFont val="Arial"/>
      </rPr>
      <t>C</t>
    </r>
    <r>
      <rPr>
        <b/>
        <i/>
        <vertAlign val="subscript"/>
        <sz val="9"/>
        <color theme="1"/>
        <rFont val="Arial"/>
      </rPr>
      <t>EEZ</t>
    </r>
    <r>
      <rPr>
        <b/>
        <sz val="9"/>
        <color theme="1"/>
        <rFont val="Arial"/>
      </rPr>
      <t>)</t>
    </r>
  </si>
  <si>
    <t>Yentna R.</t>
  </si>
  <si>
    <t>Chelatna Lk.</t>
  </si>
  <si>
    <t>Judd Lk.</t>
  </si>
  <si>
    <t>Larson Lk.</t>
  </si>
  <si>
    <t>Fish Ck.</t>
  </si>
  <si>
    <r>
      <rPr>
        <b/>
        <sz val="9"/>
        <color theme="1"/>
        <rFont val="Arial"/>
      </rPr>
      <t>Total      (</t>
    </r>
    <r>
      <rPr>
        <b/>
        <i/>
        <sz val="9"/>
        <color theme="1"/>
        <rFont val="Arial"/>
      </rPr>
      <t>S</t>
    </r>
    <r>
      <rPr>
        <b/>
        <sz val="9"/>
        <color theme="1"/>
        <rFont val="Arial"/>
      </rPr>
      <t>)</t>
    </r>
  </si>
  <si>
    <r>
      <rPr>
        <b/>
        <sz val="9"/>
        <color theme="1"/>
        <rFont val="Arial"/>
      </rPr>
      <t>Run        (</t>
    </r>
    <r>
      <rPr>
        <b/>
        <i/>
        <sz val="9"/>
        <color theme="1"/>
        <rFont val="Arial"/>
      </rPr>
      <t>R</t>
    </r>
    <r>
      <rPr>
        <b/>
        <sz val="9"/>
        <color theme="1"/>
        <rFont val="Arial"/>
      </rPr>
      <t>)</t>
    </r>
  </si>
  <si>
    <r>
      <rPr>
        <b/>
        <sz val="9"/>
        <color theme="1"/>
        <rFont val="Arial"/>
      </rPr>
      <t>LB Goal Index     (</t>
    </r>
    <r>
      <rPr>
        <b/>
        <i/>
        <sz val="9"/>
        <color theme="1"/>
        <rFont val="Arial"/>
      </rPr>
      <t>G</t>
    </r>
    <r>
      <rPr>
        <b/>
        <sz val="9"/>
        <color theme="1"/>
        <rFont val="Arial"/>
      </rPr>
      <t>)</t>
    </r>
  </si>
  <si>
    <r>
      <rPr>
        <b/>
        <sz val="9"/>
        <color theme="1"/>
        <rFont val="Arial"/>
      </rPr>
      <t>Potential Yield (</t>
    </r>
    <r>
      <rPr>
        <b/>
        <i/>
        <sz val="9"/>
        <color theme="1"/>
        <rFont val="Arial"/>
      </rPr>
      <t>Y</t>
    </r>
    <r>
      <rPr>
        <b/>
        <i/>
        <vertAlign val="subscript"/>
        <sz val="9"/>
        <color theme="1"/>
        <rFont val="Arial"/>
      </rPr>
      <t>EEZ</t>
    </r>
    <r>
      <rPr>
        <b/>
        <sz val="9"/>
        <color theme="1"/>
        <rFont val="Arial"/>
      </rPr>
      <t>)</t>
    </r>
  </si>
  <si>
    <r>
      <rPr>
        <b/>
        <i/>
        <sz val="9"/>
        <color theme="1"/>
        <rFont val="Arial"/>
      </rPr>
      <t>F</t>
    </r>
    <r>
      <rPr>
        <b/>
        <i/>
        <vertAlign val="subscript"/>
        <sz val="9"/>
        <color theme="1"/>
        <rFont val="Arial"/>
      </rPr>
      <t>EEZ</t>
    </r>
  </si>
  <si>
    <t>MFMT</t>
  </si>
  <si>
    <t>MSST</t>
  </si>
  <si>
    <r>
      <rPr>
        <b/>
        <sz val="9"/>
        <color theme="1"/>
        <rFont val="Arial"/>
      </rPr>
      <t>Cumulative Escapement (∑</t>
    </r>
    <r>
      <rPr>
        <b/>
        <i/>
        <sz val="9"/>
        <color theme="1"/>
        <rFont val="Arial"/>
      </rPr>
      <t>S</t>
    </r>
    <r>
      <rPr>
        <b/>
        <i/>
        <vertAlign val="subscript"/>
        <sz val="9"/>
        <color theme="1"/>
        <rFont val="Arial"/>
      </rPr>
      <t>t</t>
    </r>
    <r>
      <rPr>
        <b/>
        <i/>
        <sz val="9"/>
        <color theme="1"/>
        <rFont val="Arial"/>
      </rPr>
      <t>)</t>
    </r>
  </si>
  <si>
    <r>
      <rPr>
        <b/>
        <sz val="9"/>
        <color theme="1"/>
        <rFont val="Arial"/>
      </rPr>
      <t>ACL (∑</t>
    </r>
    <r>
      <rPr>
        <b/>
        <i/>
        <sz val="9"/>
        <color theme="1"/>
        <rFont val="Arial"/>
      </rPr>
      <t>Y</t>
    </r>
    <r>
      <rPr>
        <b/>
        <i/>
        <vertAlign val="subscript"/>
        <sz val="9"/>
        <color theme="1"/>
        <rFont val="Arial"/>
      </rPr>
      <t>EEZ,t</t>
    </r>
    <r>
      <rPr>
        <b/>
        <sz val="9"/>
        <color theme="1"/>
        <rFont val="Arial"/>
      </rPr>
      <t>)</t>
    </r>
  </si>
  <si>
    <r>
      <rPr>
        <b/>
        <sz val="9"/>
        <color theme="1"/>
        <rFont val="Arial"/>
      </rPr>
      <t>Cumulative Catch (∑</t>
    </r>
    <r>
      <rPr>
        <b/>
        <i/>
        <sz val="9"/>
        <color theme="1"/>
        <rFont val="Arial"/>
      </rPr>
      <t>C</t>
    </r>
    <r>
      <rPr>
        <b/>
        <i/>
        <vertAlign val="subscript"/>
        <sz val="9"/>
        <color theme="1"/>
        <rFont val="Arial"/>
      </rPr>
      <t>EEZ</t>
    </r>
    <r>
      <rPr>
        <b/>
        <i/>
        <sz val="9"/>
        <color theme="1"/>
        <rFont val="Arial"/>
      </rPr>
      <t>)</t>
    </r>
  </si>
  <si>
    <t>Overfishing?</t>
  </si>
  <si>
    <t>Overfished?</t>
  </si>
  <si>
    <t>ACL Exceeded?</t>
  </si>
  <si>
    <t>Escapements in bold did not meet the lower bound of the escapement goal.</t>
  </si>
  <si>
    <r>
      <rPr>
        <sz val="9"/>
        <color theme="1"/>
        <rFont val="Arial"/>
      </rPr>
      <t>NOTE: Average generation time (</t>
    </r>
    <r>
      <rPr>
        <i/>
        <sz val="9"/>
        <color theme="1"/>
        <rFont val="Arial"/>
      </rPr>
      <t>T</t>
    </r>
    <r>
      <rPr>
        <sz val="9"/>
        <color theme="1"/>
        <rFont val="Arial"/>
      </rPr>
      <t>) is assummed to be 5 years in this example.</t>
    </r>
  </si>
  <si>
    <t>Note: Yentna River sockeye salmon escapement goal was replaced by escapement goals for Chelatna, Judd, and Larson lakes in 2009.</t>
  </si>
  <si>
    <t>Note: Fish Creek escapement goal from 1982-2001 was a point goal and not a lower-bound goal, but in this retrospective example it is treated as a lower bound.</t>
  </si>
  <si>
    <t>Source: Developed by ADF&amp;G fisheries scientists using harvest and escapement data from ADF&amp;G.</t>
  </si>
  <si>
    <t>Other sockeye total run forecasts</t>
  </si>
  <si>
    <t>Other sockeye total run actual</t>
  </si>
  <si>
    <t>Actual - Forecast</t>
  </si>
  <si>
    <t>UCI Sockeye
Total Run
Forcast</t>
  </si>
  <si>
    <t>Kenai Sockeye Total Run Forcast</t>
  </si>
  <si>
    <t>Kasilof Sockeye
Total Run
Forcast</t>
  </si>
  <si>
    <t>UCI other sockeye salmon data 1999-2021</t>
  </si>
  <si>
    <t>All UCI Sockeye</t>
  </si>
  <si>
    <t>Commercial Harvest</t>
  </si>
  <si>
    <t>Sport Fish Harvest</t>
  </si>
  <si>
    <t>Personal Use, Subsitence &amp; Educational</t>
  </si>
  <si>
    <t>Total</t>
  </si>
  <si>
    <t>Kenai R.</t>
  </si>
  <si>
    <t>Kasilof R.</t>
  </si>
  <si>
    <t>Other Sockeye</t>
  </si>
  <si>
    <t>Escapement Indexes</t>
  </si>
  <si>
    <t>Drift</t>
  </si>
  <si>
    <t>ESSN</t>
  </si>
  <si>
    <t>Kalgin-Westside</t>
  </si>
  <si>
    <t>N. Disitrict</t>
  </si>
  <si>
    <t>Set Net Total</t>
  </si>
  <si>
    <t>Test Fishery</t>
  </si>
  <si>
    <t>SW_Res</t>
  </si>
  <si>
    <t>SW_Non</t>
  </si>
  <si>
    <t>FW_Res</t>
  </si>
  <si>
    <t>FW_Non</t>
  </si>
  <si>
    <t>PU</t>
  </si>
  <si>
    <t>Sub.</t>
  </si>
  <si>
    <t>Ed.</t>
  </si>
  <si>
    <t>Harvest</t>
  </si>
  <si>
    <t>Tot. Harvest</t>
  </si>
  <si>
    <t>Drift Gillnet Prop.</t>
  </si>
  <si>
    <t xml:space="preserve">Drift Gillnet </t>
  </si>
  <si>
    <t>NA</t>
  </si>
  <si>
    <t>NS</t>
  </si>
  <si>
    <t>Data sources:</t>
  </si>
  <si>
    <t>Commercial harvest: FMR19-25 Appendix tables A22 &amp; B2.  Note that there are some small discrepancies between the two tables.</t>
  </si>
  <si>
    <t>Sport harvest estimates from Statewide Harvest Survey query run by Michael Martz (ADF&amp;G) for Northern Economics, February 4, 2020.</t>
  </si>
  <si>
    <t>Personal use harvests: FMR19-25 Appendix B17</t>
  </si>
  <si>
    <t>Subsistence and educational harvest: FMR19-25 Appendix A22</t>
  </si>
  <si>
    <t>Proportion of harvest in EEZ from EEZPercentBySpecies.xls sent by Marcus Hartley 3/26/2020.  Percent of Catch table in sheet 'EEZEachSpeciesAnnualS03H'.</t>
  </si>
  <si>
    <t>Escapement data: McKinley et al. (2020; FMS20-02) for Chelatna, Judd, and Larson lakes and Fish Creek; Fair et al. (2009; FMS09-01) for Yentna.</t>
  </si>
  <si>
    <t>2022 update:</t>
  </si>
  <si>
    <t>Commercial harvest estimates from Appendix B2 FMR22-16; http://www.adfg.alaska.gov/FedAidPDFs/FMR22-16.pdf)</t>
  </si>
  <si>
    <t>Test fish harvest from Appendix A21 in FMR22-16</t>
  </si>
  <si>
    <t>Sport harvest estimates from Statewide Harvest Survey query run by J. Bozzini (ADF&amp;G) for Northern Economics, November 7, 2022.</t>
  </si>
  <si>
    <t>Personal use from Appendix A17 in FMR21-26, FMR22-12, FMR22-16</t>
  </si>
  <si>
    <t>Subsistence and educational from Appendix A22 in FMR21-26, FMR22-12, FMR22-16</t>
  </si>
  <si>
    <t>Drift gillnet catch proportion in EEZ updated from data provided by M. Hartley in email 11/14/2022</t>
  </si>
  <si>
    <t>NS = no survey/assessment</t>
  </si>
  <si>
    <t>Stock-specific Drift Gillnet Harvest Proportions</t>
  </si>
  <si>
    <t>UCI Sockeye salmon escapement goal history for Tier 2 index stocks.</t>
  </si>
  <si>
    <t>Lower bounds of escapement goals for each stock by year.</t>
  </si>
  <si>
    <t>Escapement data from FMS20-02 &amp; updated from FMS22-02</t>
  </si>
  <si>
    <t>System</t>
  </si>
  <si>
    <t>Lower</t>
  </si>
  <si>
    <t>Point</t>
  </si>
  <si>
    <t>Upper</t>
  </si>
  <si>
    <t>Initial Year</t>
  </si>
  <si>
    <t>Final Year</t>
  </si>
  <si>
    <t>Assessment Method</t>
  </si>
  <si>
    <t>Type</t>
  </si>
  <si>
    <t>Goal Method</t>
  </si>
  <si>
    <t>Yentna</t>
  </si>
  <si>
    <t>Chelatna</t>
  </si>
  <si>
    <t>Judd</t>
  </si>
  <si>
    <t>Larson</t>
  </si>
  <si>
    <t>Fish Creek</t>
  </si>
  <si>
    <t>Other</t>
  </si>
  <si>
    <t>Bendix Sonar</t>
  </si>
  <si>
    <t>EG</t>
  </si>
  <si>
    <t>based on conjecture of production and production estimates based on rearing lake euphotic volumes</t>
  </si>
  <si>
    <t>SEG</t>
  </si>
  <si>
    <t>Percentile</t>
  </si>
  <si>
    <t>Chelatna Lake</t>
  </si>
  <si>
    <t>weir</t>
  </si>
  <si>
    <t>percentile</t>
  </si>
  <si>
    <t>present</t>
  </si>
  <si>
    <t>Judd Lake</t>
  </si>
  <si>
    <t>Larson Lake</t>
  </si>
  <si>
    <t>?</t>
  </si>
  <si>
    <t>Note - hatchery fish could not be distinguished from wild through to 2000</t>
  </si>
  <si>
    <t>Estimated stock-specific proportions of sockeye salmon harvested in the Central District drift gillnet fishery based upon age-compostion estimates (1999-2004) or GSI (2005-present).</t>
  </si>
  <si>
    <t>Note: Fish Creek escapement goal up to and including 2001 was a point goal and not a lower-bound goal (i.e. a minimum threshold to achieve)</t>
  </si>
  <si>
    <t>Tables 1-14, Barclay 2020, RIR 5J20-02, for 2005-2018; proportions for 1999-2004 from age-composition estimates (various appendix tables, Tobias and Willette 2013, RIR.2A.2013.02).</t>
  </si>
  <si>
    <t>New data (2020 from Barclay &amp; Chenoweth 2021; 2021 estimate A. Barclay pers. comm.)</t>
  </si>
  <si>
    <t>Barclay, A. W., and E. L. Chenoweth. 2021. Genetic stock identification of Upper Cook Inlet sockeye salmon harvest, 2020. Alaska Department of Fish and Game, Division of Commercial Fisheries, Regional Information Report No. 5J21-04, Anchorage.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</si>
</sst>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
    <numFmt numFmtId="166" formatCode="#,##0.000"/>
  </numFmts>
  <fonts count="22">
    <font>
      <sz val="11"/>
      <color theme="1"/>
      <name val="Calibri"/>
      <scheme val="minor"/>
    </font>
    <font>
      <sz val="9"/>
      <color rgb="FF000000"/>
      <name val="Arial"/>
    </font>
    <font>
      <sz val="11"/>
      <name val="Calibri"/>
    </font>
    <font>
      <b/>
      <sz val="9"/>
      <color theme="1"/>
      <name val="Arial"/>
    </font>
    <font>
      <b/>
      <i/>
      <sz val="9"/>
      <color theme="1"/>
      <name val="Arial"/>
    </font>
    <font>
      <sz val="9"/>
      <color theme="1"/>
      <name val="Arial"/>
    </font>
    <font>
      <sz val="9"/>
      <color rgb="FF0000FF"/>
      <name val="Arial"/>
    </font>
    <font>
      <b/>
      <sz val="9"/>
      <color rgb="FF0000FF"/>
      <name val="Arial"/>
    </font>
    <font>
      <sz val="11"/>
      <color theme="1"/>
      <name val="Calibri"/>
    </font>
    <font>
      <sz val="11"/>
      <color theme="1"/>
      <name val="Calibri"/>
      <scheme val="minor"/>
    </font>
    <font>
      <b/>
      <sz val="11"/>
      <color theme="1"/>
      <name val="Calibri"/>
    </font>
    <font>
      <b/>
      <i/>
      <sz val="11"/>
      <color theme="1"/>
      <name val="Calibri"/>
    </font>
    <font>
      <sz val="11"/>
      <color rgb="FF0000FF"/>
      <name val="Calibri"/>
    </font>
    <font>
      <i/>
      <sz val="11"/>
      <color rgb="FF0000FF"/>
      <name val="Calibri"/>
    </font>
    <font>
      <sz val="11"/>
      <color rgb="FF000000"/>
      <name val="Calibri"/>
    </font>
    <font>
      <i/>
      <sz val="11"/>
      <color theme="1"/>
      <name val="Calibri"/>
    </font>
    <font>
      <sz val="11"/>
      <color rgb="FFA5A5A5"/>
      <name val="Calibri"/>
    </font>
    <font>
      <b/>
      <i/>
      <sz val="11"/>
      <color rgb="FF0000FF"/>
      <name val="Calibri"/>
    </font>
    <font>
      <u/>
      <sz val="11"/>
      <color theme="1"/>
      <name val="Calibri"/>
    </font>
    <font>
      <sz val="9"/>
      <color theme="1"/>
      <name val="Times New Roman"/>
    </font>
    <font>
      <b/>
      <i/>
      <vertAlign val="subscript"/>
      <sz val="9"/>
      <color theme="1"/>
      <name val="Arial"/>
    </font>
    <font>
      <i/>
      <sz val="9"/>
      <color theme="1"/>
      <name val="Arial"/>
    </font>
  </fonts>
  <fills count="6">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rgb="FFFFFFFF"/>
        <bgColor rgb="FFFFFFFF"/>
      </patternFill>
    </fill>
    <fill>
      <patternFill patternType="solid">
        <fgColor theme="2" tint="-0.249977111117893"/>
        <bgColor rgb="FFFF0000"/>
      </patternFill>
    </fill>
  </fills>
  <borders count="22">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style="thin">
        <color rgb="FFC1C1C1"/>
      </top>
      <bottom/>
      <diagonal/>
    </border>
    <border>
      <left/>
      <right/>
      <top/>
      <bottom style="thin">
        <color rgb="FF000000"/>
      </bottom>
      <diagonal/>
    </border>
  </borders>
  <cellStyleXfs count="1">
    <xf numFmtId="0" fontId="0" fillId="0" borderId="0"/>
  </cellStyleXfs>
  <cellXfs count="120">
    <xf numFmtId="0" fontId="0" fillId="0" borderId="0" xfId="0" applyFont="1" applyAlignment="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vertical="center"/>
    </xf>
    <xf numFmtId="0" fontId="3" fillId="2" borderId="3" xfId="0" applyFont="1" applyFill="1" applyBorder="1" applyAlignment="1">
      <alignment vertical="center"/>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5" fillId="0" borderId="0" xfId="0" applyFont="1"/>
    <xf numFmtId="3" fontId="6" fillId="0" borderId="0" xfId="0" applyNumberFormat="1" applyFont="1"/>
    <xf numFmtId="3" fontId="7" fillId="0" borderId="0" xfId="0" applyNumberFormat="1" applyFont="1"/>
    <xf numFmtId="0" fontId="6" fillId="0" borderId="0" xfId="0" applyFont="1"/>
    <xf numFmtId="164" fontId="6" fillId="0" borderId="0" xfId="0" applyNumberFormat="1" applyFont="1"/>
    <xf numFmtId="0" fontId="6" fillId="0" borderId="0" xfId="0" applyFont="1" applyAlignment="1">
      <alignment horizontal="center"/>
    </xf>
    <xf numFmtId="0" fontId="7" fillId="0" borderId="0" xfId="0" applyFont="1" applyAlignment="1">
      <alignment horizontal="center"/>
    </xf>
    <xf numFmtId="3" fontId="8" fillId="0" borderId="0" xfId="0" applyNumberFormat="1" applyFont="1"/>
    <xf numFmtId="3" fontId="6" fillId="0" borderId="0" xfId="0" applyNumberFormat="1" applyFont="1" applyAlignment="1">
      <alignment horizontal="right"/>
    </xf>
    <xf numFmtId="0" fontId="5" fillId="0" borderId="1" xfId="0" applyFont="1" applyBorder="1"/>
    <xf numFmtId="3" fontId="6" fillId="0" borderId="1" xfId="0" applyNumberFormat="1" applyFont="1" applyBorder="1"/>
    <xf numFmtId="164" fontId="6" fillId="0" borderId="1" xfId="0" applyNumberFormat="1" applyFont="1" applyBorder="1"/>
    <xf numFmtId="0" fontId="6" fillId="0" borderId="1" xfId="0" applyFont="1" applyBorder="1" applyAlignment="1">
      <alignment horizontal="center"/>
    </xf>
    <xf numFmtId="3" fontId="5" fillId="0" borderId="0" xfId="0" applyNumberFormat="1" applyFont="1"/>
    <xf numFmtId="164" fontId="5" fillId="0" borderId="0" xfId="0" applyNumberFormat="1" applyFont="1"/>
    <xf numFmtId="0" fontId="5" fillId="0" borderId="0" xfId="0" applyFont="1" applyAlignment="1">
      <alignment horizontal="center"/>
    </xf>
    <xf numFmtId="0" fontId="8" fillId="0" borderId="0" xfId="0" applyFont="1"/>
    <xf numFmtId="0" fontId="9" fillId="0" borderId="0" xfId="0" applyFont="1" applyAlignment="1">
      <alignment wrapText="1"/>
    </xf>
    <xf numFmtId="0" fontId="9" fillId="0" borderId="0" xfId="0" applyFont="1" applyAlignment="1">
      <alignment wrapText="1"/>
    </xf>
    <xf numFmtId="0" fontId="9" fillId="0" borderId="0" xfId="0" applyFont="1" applyAlignment="1"/>
    <xf numFmtId="0" fontId="9" fillId="0" borderId="0" xfId="0" applyFont="1"/>
    <xf numFmtId="0" fontId="8" fillId="0" borderId="0" xfId="0" applyFont="1" applyAlignment="1">
      <alignment horizontal="right"/>
    </xf>
    <xf numFmtId="0" fontId="8" fillId="0" borderId="0" xfId="0" applyFont="1" applyAlignment="1">
      <alignment horizontal="right"/>
    </xf>
    <xf numFmtId="0" fontId="10" fillId="0" borderId="0" xfId="0" applyFont="1"/>
    <xf numFmtId="0" fontId="10" fillId="0" borderId="0" xfId="0" applyFont="1" applyAlignment="1">
      <alignment horizontal="center"/>
    </xf>
    <xf numFmtId="0" fontId="10" fillId="0" borderId="0" xfId="0" applyFont="1" applyAlignment="1">
      <alignment horizontal="right"/>
    </xf>
    <xf numFmtId="0" fontId="8" fillId="3" borderId="15" xfId="0" applyFont="1" applyFill="1" applyBorder="1"/>
    <xf numFmtId="0" fontId="10" fillId="0" borderId="16" xfId="0" applyFont="1" applyBorder="1"/>
    <xf numFmtId="0" fontId="11" fillId="0" borderId="16" xfId="0" applyFont="1" applyBorder="1" applyAlignment="1">
      <alignment horizontal="center"/>
    </xf>
    <xf numFmtId="0" fontId="10" fillId="0" borderId="16" xfId="0" applyFont="1" applyBorder="1" applyAlignment="1">
      <alignment horizontal="center"/>
    </xf>
    <xf numFmtId="0" fontId="11" fillId="0" borderId="0" xfId="0" applyFont="1" applyAlignment="1">
      <alignment horizontal="center"/>
    </xf>
    <xf numFmtId="0" fontId="10" fillId="0" borderId="18" xfId="0" applyFont="1" applyBorder="1" applyAlignment="1">
      <alignment horizontal="right"/>
    </xf>
    <xf numFmtId="0" fontId="10" fillId="0" borderId="17" xfId="0" applyFont="1" applyBorder="1" applyAlignment="1">
      <alignment horizontal="right"/>
    </xf>
    <xf numFmtId="0" fontId="10" fillId="0" borderId="17" xfId="0" applyFont="1" applyBorder="1" applyAlignment="1">
      <alignment horizontal="left"/>
    </xf>
    <xf numFmtId="0" fontId="11" fillId="0" borderId="17" xfId="0" applyFont="1" applyBorder="1" applyAlignment="1">
      <alignment horizontal="right"/>
    </xf>
    <xf numFmtId="0" fontId="11" fillId="0" borderId="18" xfId="0" applyFont="1" applyBorder="1" applyAlignment="1">
      <alignment horizontal="right"/>
    </xf>
    <xf numFmtId="0" fontId="11" fillId="0" borderId="18" xfId="0" applyFont="1" applyBorder="1" applyAlignment="1">
      <alignment horizontal="center"/>
    </xf>
    <xf numFmtId="0" fontId="10" fillId="0" borderId="18" xfId="0" applyFont="1" applyBorder="1"/>
    <xf numFmtId="0" fontId="11" fillId="0" borderId="0" xfId="0" applyFont="1" applyAlignment="1">
      <alignment horizontal="right"/>
    </xf>
    <xf numFmtId="3" fontId="12" fillId="0" borderId="0" xfId="0" applyNumberFormat="1" applyFont="1"/>
    <xf numFmtId="3" fontId="13" fillId="0" borderId="0" xfId="0" applyNumberFormat="1" applyFont="1"/>
    <xf numFmtId="165" fontId="8" fillId="4" borderId="19" xfId="0" applyNumberFormat="1" applyFont="1" applyFill="1" applyBorder="1" applyAlignment="1">
      <alignment horizontal="right"/>
    </xf>
    <xf numFmtId="165" fontId="13" fillId="0" borderId="0" xfId="0" applyNumberFormat="1" applyFont="1"/>
    <xf numFmtId="3" fontId="14" fillId="0" borderId="0" xfId="0" applyNumberFormat="1" applyFont="1" applyAlignment="1">
      <alignment horizontal="right"/>
    </xf>
    <xf numFmtId="3" fontId="13" fillId="0" borderId="0" xfId="0" applyNumberFormat="1" applyFont="1" applyAlignment="1">
      <alignment horizontal="right"/>
    </xf>
    <xf numFmtId="3" fontId="15" fillId="0" borderId="0" xfId="0" applyNumberFormat="1" applyFont="1"/>
    <xf numFmtId="4" fontId="13" fillId="0" borderId="0" xfId="0" applyNumberFormat="1" applyFont="1"/>
    <xf numFmtId="164" fontId="8" fillId="0" borderId="0" xfId="0" applyNumberFormat="1" applyFont="1"/>
    <xf numFmtId="3" fontId="10" fillId="0" borderId="0" xfId="0" applyNumberFormat="1" applyFont="1"/>
    <xf numFmtId="3" fontId="8" fillId="0" borderId="0" xfId="0" applyNumberFormat="1" applyFont="1" applyAlignment="1">
      <alignment horizontal="right"/>
    </xf>
    <xf numFmtId="3" fontId="16" fillId="0" borderId="0" xfId="0" applyNumberFormat="1" applyFont="1" applyAlignment="1">
      <alignment horizontal="right"/>
    </xf>
    <xf numFmtId="3" fontId="10" fillId="0" borderId="0" xfId="0" applyNumberFormat="1" applyFont="1" applyAlignment="1">
      <alignment horizontal="right"/>
    </xf>
    <xf numFmtId="3" fontId="17" fillId="0" borderId="0" xfId="0" applyNumberFormat="1" applyFont="1"/>
    <xf numFmtId="3" fontId="14" fillId="0" borderId="0" xfId="0" applyNumberFormat="1" applyFont="1"/>
    <xf numFmtId="165" fontId="8" fillId="4" borderId="20" xfId="0" applyNumberFormat="1" applyFont="1" applyFill="1" applyBorder="1" applyAlignment="1">
      <alignment horizontal="right"/>
    </xf>
    <xf numFmtId="0" fontId="8" fillId="0" borderId="0" xfId="0" applyFont="1" applyAlignment="1">
      <alignment horizontal="center"/>
    </xf>
    <xf numFmtId="165" fontId="8" fillId="4" borderId="15" xfId="0" applyNumberFormat="1" applyFont="1" applyFill="1" applyBorder="1" applyAlignment="1">
      <alignment horizontal="right"/>
    </xf>
    <xf numFmtId="165" fontId="8" fillId="0" borderId="0" xfId="0" applyNumberFormat="1" applyFont="1" applyAlignment="1">
      <alignment horizontal="right"/>
    </xf>
    <xf numFmtId="3" fontId="8" fillId="0" borderId="0" xfId="0" applyNumberFormat="1" applyFont="1" applyAlignment="1"/>
    <xf numFmtId="3" fontId="9" fillId="0" borderId="0" xfId="0" applyNumberFormat="1" applyFont="1" applyAlignment="1"/>
    <xf numFmtId="166" fontId="8" fillId="0" borderId="0" xfId="0" applyNumberFormat="1" applyFont="1"/>
    <xf numFmtId="0" fontId="9" fillId="0" borderId="18" xfId="0" applyFont="1" applyBorder="1" applyAlignment="1"/>
    <xf numFmtId="3" fontId="8" fillId="0" borderId="18" xfId="0" applyNumberFormat="1" applyFont="1" applyBorder="1" applyAlignment="1"/>
    <xf numFmtId="0" fontId="8" fillId="0" borderId="18" xfId="0" applyFont="1" applyBorder="1" applyAlignment="1"/>
    <xf numFmtId="3" fontId="12" fillId="0" borderId="18" xfId="0" applyNumberFormat="1" applyFont="1" applyBorder="1"/>
    <xf numFmtId="0" fontId="9" fillId="0" borderId="18" xfId="0" applyFont="1" applyBorder="1"/>
    <xf numFmtId="3" fontId="9" fillId="0" borderId="18" xfId="0" applyNumberFormat="1" applyFont="1" applyBorder="1" applyAlignment="1"/>
    <xf numFmtId="166" fontId="8" fillId="0" borderId="18" xfId="0" applyNumberFormat="1" applyFont="1" applyBorder="1"/>
    <xf numFmtId="0" fontId="18" fillId="0" borderId="0" xfId="0" applyFont="1"/>
    <xf numFmtId="0" fontId="8" fillId="0" borderId="0" xfId="0" applyFont="1" applyAlignment="1">
      <alignment horizontal="right"/>
    </xf>
    <xf numFmtId="0" fontId="10" fillId="0" borderId="17" xfId="0" applyFont="1" applyBorder="1"/>
    <xf numFmtId="0" fontId="8" fillId="0" borderId="17" xfId="0" applyFont="1" applyBorder="1"/>
    <xf numFmtId="0" fontId="17" fillId="0" borderId="17" xfId="0" applyFont="1" applyBorder="1" applyAlignment="1">
      <alignment horizontal="right"/>
    </xf>
    <xf numFmtId="3" fontId="8" fillId="3" borderId="15" xfId="0" applyNumberFormat="1" applyFont="1" applyFill="1" applyBorder="1" applyAlignment="1">
      <alignment horizontal="right"/>
    </xf>
    <xf numFmtId="164" fontId="13" fillId="0" borderId="0" xfId="0" applyNumberFormat="1" applyFont="1"/>
    <xf numFmtId="0" fontId="8" fillId="0" borderId="18" xfId="0" applyFont="1" applyBorder="1"/>
    <xf numFmtId="3" fontId="8" fillId="0" borderId="18" xfId="0" applyNumberFormat="1" applyFont="1" applyBorder="1" applyAlignment="1">
      <alignment horizontal="right"/>
    </xf>
    <xf numFmtId="0" fontId="8" fillId="0" borderId="18" xfId="0" applyFont="1" applyBorder="1" applyAlignment="1">
      <alignment horizontal="right"/>
    </xf>
    <xf numFmtId="3" fontId="19" fillId="0" borderId="0" xfId="0" applyNumberFormat="1" applyFont="1" applyAlignment="1">
      <alignment horizontal="right"/>
    </xf>
    <xf numFmtId="3" fontId="19" fillId="0" borderId="0" xfId="0" applyNumberFormat="1" applyFont="1"/>
    <xf numFmtId="3" fontId="8" fillId="3" borderId="15" xfId="0" applyNumberFormat="1" applyFont="1" applyFill="1" applyBorder="1"/>
    <xf numFmtId="3" fontId="8" fillId="0" borderId="18" xfId="0" applyNumberFormat="1" applyFont="1" applyBorder="1"/>
    <xf numFmtId="3" fontId="8" fillId="3" borderId="21" xfId="0" applyNumberFormat="1" applyFont="1" applyFill="1" applyBorder="1" applyAlignment="1">
      <alignment horizontal="right"/>
    </xf>
    <xf numFmtId="3" fontId="8" fillId="3" borderId="21" xfId="0" applyNumberFormat="1" applyFont="1" applyFill="1" applyBorder="1"/>
    <xf numFmtId="164" fontId="8" fillId="0" borderId="18" xfId="0" applyNumberFormat="1" applyFont="1" applyBorder="1"/>
    <xf numFmtId="164" fontId="13" fillId="0" borderId="18" xfId="0" applyNumberFormat="1" applyFont="1" applyBorder="1"/>
    <xf numFmtId="0" fontId="8" fillId="0" borderId="0" xfId="0" applyFont="1" applyAlignment="1">
      <alignment horizontal="left" wrapText="1"/>
    </xf>
    <xf numFmtId="0" fontId="8" fillId="0" borderId="0" xfId="0" applyFont="1" applyAlignment="1">
      <alignment vertical="top"/>
    </xf>
    <xf numFmtId="0" fontId="8" fillId="0" borderId="0" xfId="0" quotePrefix="1" applyFont="1" applyAlignment="1">
      <alignment vertical="top"/>
    </xf>
    <xf numFmtId="0" fontId="8" fillId="5" borderId="0" xfId="0" applyFont="1" applyFill="1"/>
    <xf numFmtId="0" fontId="8" fillId="5" borderId="18" xfId="0" applyFont="1" applyFill="1" applyBorder="1"/>
    <xf numFmtId="0" fontId="9" fillId="5" borderId="0" xfId="0" applyFont="1" applyFill="1"/>
    <xf numFmtId="0" fontId="9" fillId="5" borderId="18" xfId="0" applyFont="1" applyFill="1" applyBorder="1"/>
    <xf numFmtId="3" fontId="8" fillId="5" borderId="0" xfId="0" applyNumberFormat="1" applyFont="1" applyFill="1"/>
    <xf numFmtId="3" fontId="8" fillId="5" borderId="18" xfId="0" applyNumberFormat="1" applyFont="1" applyFill="1" applyBorder="1"/>
    <xf numFmtId="0" fontId="1" fillId="0" borderId="1" xfId="0" applyFont="1" applyBorder="1" applyAlignment="1">
      <alignment horizontal="left" wrapText="1"/>
    </xf>
    <xf numFmtId="0" fontId="2" fillId="0" borderId="1" xfId="0" applyFont="1" applyBorder="1"/>
    <xf numFmtId="0" fontId="3" fillId="2"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10" fillId="0" borderId="16" xfId="0" applyFont="1" applyBorder="1" applyAlignment="1">
      <alignment horizontal="center"/>
    </xf>
    <xf numFmtId="0" fontId="2" fillId="0" borderId="16" xfId="0" applyFont="1" applyBorder="1"/>
    <xf numFmtId="0" fontId="8" fillId="3" borderId="12" xfId="0" applyFont="1" applyFill="1" applyBorder="1" applyAlignment="1">
      <alignment horizontal="center"/>
    </xf>
    <xf numFmtId="0" fontId="2" fillId="0" borderId="13" xfId="0" applyFont="1" applyBorder="1"/>
    <xf numFmtId="0" fontId="2" fillId="0" borderId="14" xfId="0" applyFont="1" applyBorder="1"/>
    <xf numFmtId="0" fontId="10" fillId="0" borderId="17" xfId="0" applyFont="1" applyBorder="1" applyAlignment="1">
      <alignment horizontal="center"/>
    </xf>
    <xf numFmtId="0" fontId="2" fillId="0" borderId="17" xfId="0" applyFont="1" applyBorder="1"/>
    <xf numFmtId="0" fontId="8" fillId="0" borderId="0" xfId="0" applyFont="1" applyAlignment="1">
      <alignment horizontal="lef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002"/>
  <sheetViews>
    <sheetView workbookViewId="0"/>
  </sheetViews>
  <sheetFormatPr defaultColWidth="14.44140625" defaultRowHeight="15" customHeight="1"/>
  <cols>
    <col min="1" max="1" width="8.6640625" customWidth="1"/>
    <col min="2" max="2" width="12.33203125" customWidth="1"/>
    <col min="3" max="15" width="8.6640625" customWidth="1"/>
    <col min="16" max="16" width="11.5546875" customWidth="1"/>
    <col min="17" max="17" width="8.6640625" customWidth="1"/>
    <col min="18" max="18" width="10" customWidth="1"/>
    <col min="19" max="19" width="11.5546875" customWidth="1"/>
    <col min="20" max="20" width="11.33203125" customWidth="1"/>
    <col min="21" max="21" width="11.109375" customWidth="1"/>
    <col min="22" max="26" width="8.6640625" customWidth="1"/>
  </cols>
  <sheetData>
    <row r="2" spans="1:21" ht="30.75" customHeight="1">
      <c r="A2" s="106" t="s">
        <v>0</v>
      </c>
      <c r="B2" s="107"/>
      <c r="C2" s="107"/>
      <c r="D2" s="107"/>
      <c r="E2" s="107"/>
      <c r="F2" s="107"/>
      <c r="G2" s="107"/>
      <c r="H2" s="107"/>
      <c r="I2" s="107"/>
      <c r="J2" s="107"/>
      <c r="K2" s="107"/>
      <c r="L2" s="107"/>
      <c r="M2" s="107"/>
      <c r="N2" s="107"/>
      <c r="O2" s="107"/>
      <c r="P2" s="107"/>
      <c r="Q2" s="107"/>
      <c r="R2" s="107"/>
      <c r="S2" s="107"/>
      <c r="T2" s="107"/>
      <c r="U2" s="107"/>
    </row>
    <row r="3" spans="1:21" ht="14.4">
      <c r="A3" s="1"/>
      <c r="B3" s="2"/>
      <c r="C3" s="2"/>
      <c r="D3" s="2"/>
      <c r="E3" s="2"/>
      <c r="F3" s="2"/>
      <c r="G3" s="3" t="s">
        <v>1</v>
      </c>
      <c r="H3" s="3"/>
      <c r="I3" s="3"/>
      <c r="J3" s="4"/>
      <c r="K3" s="2"/>
      <c r="L3" s="108" t="s">
        <v>2</v>
      </c>
      <c r="M3" s="109"/>
      <c r="N3" s="110"/>
      <c r="O3" s="2"/>
      <c r="P3" s="2"/>
      <c r="Q3" s="108" t="s">
        <v>2</v>
      </c>
      <c r="R3" s="110"/>
      <c r="S3" s="2"/>
      <c r="T3" s="2"/>
      <c r="U3" s="5"/>
    </row>
    <row r="4" spans="1:21" ht="37.799999999999997">
      <c r="A4" s="6" t="s">
        <v>3</v>
      </c>
      <c r="B4" s="7" t="s">
        <v>4</v>
      </c>
      <c r="C4" s="7" t="s">
        <v>5</v>
      </c>
      <c r="D4" s="8" t="s">
        <v>6</v>
      </c>
      <c r="E4" s="8" t="s">
        <v>7</v>
      </c>
      <c r="F4" s="8" t="s">
        <v>8</v>
      </c>
      <c r="G4" s="8" t="s">
        <v>9</v>
      </c>
      <c r="H4" s="8" t="s">
        <v>10</v>
      </c>
      <c r="I4" s="7" t="s">
        <v>11</v>
      </c>
      <c r="J4" s="7" t="s">
        <v>12</v>
      </c>
      <c r="K4" s="7" t="s">
        <v>13</v>
      </c>
      <c r="L4" s="7" t="s">
        <v>14</v>
      </c>
      <c r="M4" s="9" t="s">
        <v>15</v>
      </c>
      <c r="N4" s="8" t="s">
        <v>16</v>
      </c>
      <c r="O4" s="7" t="s">
        <v>17</v>
      </c>
      <c r="P4" s="7" t="s">
        <v>18</v>
      </c>
      <c r="Q4" s="7" t="s">
        <v>19</v>
      </c>
      <c r="R4" s="9" t="s">
        <v>20</v>
      </c>
      <c r="S4" s="7" t="s">
        <v>21</v>
      </c>
      <c r="T4" s="7" t="s">
        <v>22</v>
      </c>
      <c r="U4" s="10" t="s">
        <v>23</v>
      </c>
    </row>
    <row r="5" spans="1:21" ht="14.4">
      <c r="A5" s="11">
        <v>1999</v>
      </c>
      <c r="B5" s="12">
        <f>'UCI Other Sockeye Data'!X5</f>
        <v>648575</v>
      </c>
      <c r="C5" s="12" t="e">
        <f>'UCI Other Sockeye Data'!#REF!</f>
        <v>#REF!</v>
      </c>
      <c r="D5" s="13">
        <f>'UCI Other Sockeye Data'!AD5</f>
        <v>99029</v>
      </c>
      <c r="E5" s="12"/>
      <c r="F5" s="12"/>
      <c r="G5" s="12"/>
      <c r="H5" s="13">
        <f>'UCI Other Sockeye Data'!AH5</f>
        <v>26746</v>
      </c>
      <c r="I5" s="12">
        <f>'UCI Other Sockeye Data'!AI5</f>
        <v>125775</v>
      </c>
      <c r="J5" s="12">
        <f t="shared" ref="J5:J27" si="0">B5+I5</f>
        <v>774350</v>
      </c>
      <c r="K5" s="12" t="e">
        <f>'UCI Other Sockeye Data'!#REF!</f>
        <v>#REF!</v>
      </c>
      <c r="L5" s="12" t="e">
        <f t="shared" ref="L5:L27" si="1">MAX(J5-K5-(B5-C5),0)</f>
        <v>#REF!</v>
      </c>
      <c r="M5" s="14"/>
      <c r="N5" s="14"/>
      <c r="O5" s="14"/>
      <c r="P5" s="14"/>
      <c r="Q5" s="14"/>
      <c r="R5" s="14"/>
      <c r="S5" s="14"/>
      <c r="T5" s="14"/>
      <c r="U5" s="14"/>
    </row>
    <row r="6" spans="1:21" ht="14.4">
      <c r="A6" s="11">
        <v>2000</v>
      </c>
      <c r="B6" s="12">
        <f>'UCI Other Sockeye Data'!X6</f>
        <v>434858</v>
      </c>
      <c r="C6" s="12" t="e">
        <f>'UCI Other Sockeye Data'!#REF!</f>
        <v>#REF!</v>
      </c>
      <c r="D6" s="12">
        <f>'UCI Other Sockeye Data'!AD6</f>
        <v>133094</v>
      </c>
      <c r="E6" s="12"/>
      <c r="F6" s="12"/>
      <c r="G6" s="12"/>
      <c r="H6" s="13">
        <f>'UCI Other Sockeye Data'!AH6</f>
        <v>19533</v>
      </c>
      <c r="I6" s="12">
        <f>'UCI Other Sockeye Data'!AI6</f>
        <v>152627</v>
      </c>
      <c r="J6" s="12">
        <f t="shared" si="0"/>
        <v>587485</v>
      </c>
      <c r="K6" s="12" t="e">
        <f>'UCI Other Sockeye Data'!#REF!</f>
        <v>#REF!</v>
      </c>
      <c r="L6" s="12" t="e">
        <f t="shared" si="1"/>
        <v>#REF!</v>
      </c>
      <c r="M6" s="14"/>
      <c r="N6" s="14"/>
      <c r="O6" s="14"/>
      <c r="P6" s="14"/>
      <c r="Q6" s="14"/>
      <c r="R6" s="14"/>
      <c r="S6" s="14"/>
      <c r="T6" s="14"/>
      <c r="U6" s="14"/>
    </row>
    <row r="7" spans="1:21" ht="14.4">
      <c r="A7" s="11">
        <v>2001</v>
      </c>
      <c r="B7" s="12">
        <f>'UCI Other Sockeye Data'!X7</f>
        <v>456081</v>
      </c>
      <c r="C7" s="12" t="e">
        <f>'UCI Other Sockeye Data'!#REF!</f>
        <v>#REF!</v>
      </c>
      <c r="D7" s="13">
        <f>'UCI Other Sockeye Data'!AD7</f>
        <v>83532</v>
      </c>
      <c r="E7" s="12"/>
      <c r="F7" s="12"/>
      <c r="G7" s="12"/>
      <c r="H7" s="13">
        <f>'UCI Other Sockeye Data'!AH7</f>
        <v>43469</v>
      </c>
      <c r="I7" s="12">
        <f>'UCI Other Sockeye Data'!AI7</f>
        <v>127001</v>
      </c>
      <c r="J7" s="12">
        <f t="shared" si="0"/>
        <v>583082</v>
      </c>
      <c r="K7" s="12" t="e">
        <f>'UCI Other Sockeye Data'!#REF!</f>
        <v>#REF!</v>
      </c>
      <c r="L7" s="12" t="e">
        <f t="shared" si="1"/>
        <v>#REF!</v>
      </c>
      <c r="M7" s="14"/>
      <c r="N7" s="14"/>
      <c r="O7" s="14"/>
      <c r="P7" s="14"/>
      <c r="Q7" s="14"/>
      <c r="R7" s="14"/>
      <c r="S7" s="14"/>
      <c r="T7" s="14"/>
      <c r="U7" s="14"/>
    </row>
    <row r="8" spans="1:21" ht="14.4">
      <c r="A8" s="11">
        <v>2002</v>
      </c>
      <c r="B8" s="12">
        <f>'UCI Other Sockeye Data'!X8</f>
        <v>634198</v>
      </c>
      <c r="C8" s="12" t="e">
        <f>'UCI Other Sockeye Data'!#REF!</f>
        <v>#REF!</v>
      </c>
      <c r="D8" s="13">
        <f>'UCI Other Sockeye Data'!AD8</f>
        <v>78591</v>
      </c>
      <c r="E8" s="12"/>
      <c r="F8" s="12"/>
      <c r="G8" s="12"/>
      <c r="H8" s="12">
        <f>'UCI Other Sockeye Data'!AH8</f>
        <v>90483</v>
      </c>
      <c r="I8" s="12">
        <f>'UCI Other Sockeye Data'!AI8</f>
        <v>169074</v>
      </c>
      <c r="J8" s="12">
        <f t="shared" si="0"/>
        <v>803272</v>
      </c>
      <c r="K8" s="12" t="e">
        <f>'UCI Other Sockeye Data'!#REF!</f>
        <v>#REF!</v>
      </c>
      <c r="L8" s="12" t="e">
        <f t="shared" si="1"/>
        <v>#REF!</v>
      </c>
      <c r="M8" s="15"/>
      <c r="N8" s="15"/>
      <c r="O8" s="12"/>
      <c r="P8" s="12"/>
      <c r="Q8" s="12"/>
      <c r="R8" s="12"/>
      <c r="S8" s="16"/>
      <c r="T8" s="16"/>
      <c r="U8" s="16"/>
    </row>
    <row r="9" spans="1:21" ht="14.4">
      <c r="A9" s="11">
        <v>2003</v>
      </c>
      <c r="B9" s="12">
        <f>'UCI Other Sockeye Data'!X9</f>
        <v>620332</v>
      </c>
      <c r="C9" s="12" t="e">
        <f>'UCI Other Sockeye Data'!#REF!</f>
        <v>#REF!</v>
      </c>
      <c r="D9" s="12">
        <f>'UCI Other Sockeye Data'!AD9</f>
        <v>180813</v>
      </c>
      <c r="E9" s="12"/>
      <c r="F9" s="12"/>
      <c r="G9" s="12"/>
      <c r="H9" s="12">
        <f>'UCI Other Sockeye Data'!AH9</f>
        <v>92298</v>
      </c>
      <c r="I9" s="12">
        <f>'UCI Other Sockeye Data'!AI9</f>
        <v>273111</v>
      </c>
      <c r="J9" s="12">
        <f t="shared" si="0"/>
        <v>893443</v>
      </c>
      <c r="K9" s="12" t="e">
        <f>'UCI Other Sockeye Data'!#REF!</f>
        <v>#REF!</v>
      </c>
      <c r="L9" s="12" t="e">
        <f t="shared" si="1"/>
        <v>#REF!</v>
      </c>
      <c r="M9" s="15" t="e">
        <f t="shared" ref="M9:M27" si="2">SUM(C5:C9)/SUM(J5:J9)</f>
        <v>#REF!</v>
      </c>
      <c r="N9" s="15" t="e">
        <f t="shared" ref="N9:N27" si="3">SUM(L5:L9)/SUM(J5:J9)</f>
        <v>#REF!</v>
      </c>
      <c r="O9" s="12" t="e">
        <f t="shared" ref="O9:O27" si="4">SUM(K5:K9)/2</f>
        <v>#REF!</v>
      </c>
      <c r="P9" s="12">
        <f t="shared" ref="P9:P27" si="5">SUM(I5:I9)</f>
        <v>847588</v>
      </c>
      <c r="Q9" s="12" t="e">
        <f t="shared" ref="Q9:Q27" si="6">SUM(L5:L9)</f>
        <v>#REF!</v>
      </c>
      <c r="R9" s="12" t="e">
        <f t="shared" ref="R9:R27" si="7">SUM(C5:C9)</f>
        <v>#REF!</v>
      </c>
      <c r="S9" s="16" t="e">
        <f t="shared" ref="S9:S27" si="8">IF(M9&gt;N9,"Yes","No")</f>
        <v>#REF!</v>
      </c>
      <c r="T9" s="16" t="e">
        <f t="shared" ref="T9:T27" si="9">IF(P9&lt;O9,"Yes","No")</f>
        <v>#REF!</v>
      </c>
      <c r="U9" s="16" t="e">
        <f t="shared" ref="U9:U27" si="10">IF(R9&lt;=Q9,"No","Yes")</f>
        <v>#REF!</v>
      </c>
    </row>
    <row r="10" spans="1:21" ht="14.4">
      <c r="A10" s="11">
        <v>2004</v>
      </c>
      <c r="B10" s="12">
        <f>'UCI Other Sockeye Data'!X10</f>
        <v>759438</v>
      </c>
      <c r="C10" s="12" t="e">
        <f>'UCI Other Sockeye Data'!#REF!</f>
        <v>#REF!</v>
      </c>
      <c r="D10" s="13">
        <f>'UCI Other Sockeye Data'!AD10</f>
        <v>71281</v>
      </c>
      <c r="E10" s="12"/>
      <c r="F10" s="12"/>
      <c r="G10" s="12"/>
      <c r="H10" s="12">
        <f>'UCI Other Sockeye Data'!AH10</f>
        <v>22157</v>
      </c>
      <c r="I10" s="12">
        <f>'UCI Other Sockeye Data'!AI10</f>
        <v>93438</v>
      </c>
      <c r="J10" s="12">
        <f t="shared" si="0"/>
        <v>852876</v>
      </c>
      <c r="K10" s="12" t="e">
        <f>'UCI Other Sockeye Data'!#REF!</f>
        <v>#REF!</v>
      </c>
      <c r="L10" s="12" t="e">
        <f t="shared" si="1"/>
        <v>#REF!</v>
      </c>
      <c r="M10" s="15" t="e">
        <f t="shared" si="2"/>
        <v>#REF!</v>
      </c>
      <c r="N10" s="15" t="e">
        <f t="shared" si="3"/>
        <v>#REF!</v>
      </c>
      <c r="O10" s="12" t="e">
        <f t="shared" si="4"/>
        <v>#REF!</v>
      </c>
      <c r="P10" s="12">
        <f t="shared" si="5"/>
        <v>815251</v>
      </c>
      <c r="Q10" s="12" t="e">
        <f t="shared" si="6"/>
        <v>#REF!</v>
      </c>
      <c r="R10" s="12" t="e">
        <f t="shared" si="7"/>
        <v>#REF!</v>
      </c>
      <c r="S10" s="16" t="e">
        <f t="shared" si="8"/>
        <v>#REF!</v>
      </c>
      <c r="T10" s="16" t="e">
        <f t="shared" si="9"/>
        <v>#REF!</v>
      </c>
      <c r="U10" s="16" t="e">
        <f t="shared" si="10"/>
        <v>#REF!</v>
      </c>
    </row>
    <row r="11" spans="1:21" ht="14.4">
      <c r="A11" s="11">
        <v>2005</v>
      </c>
      <c r="B11" s="12">
        <f>'UCI Other Sockeye Data'!X11</f>
        <v>676378</v>
      </c>
      <c r="C11" s="12" t="e">
        <f>'UCI Other Sockeye Data'!#REF!</f>
        <v>#REF!</v>
      </c>
      <c r="D11" s="13">
        <f>'UCI Other Sockeye Data'!AD11</f>
        <v>36921</v>
      </c>
      <c r="E11" s="12"/>
      <c r="F11" s="12"/>
      <c r="G11" s="12"/>
      <c r="H11" s="13">
        <f>'UCI Other Sockeye Data'!AH11</f>
        <v>14215</v>
      </c>
      <c r="I11" s="12">
        <f>'UCI Other Sockeye Data'!AI11</f>
        <v>51136</v>
      </c>
      <c r="J11" s="12">
        <f t="shared" si="0"/>
        <v>727514</v>
      </c>
      <c r="K11" s="12" t="e">
        <f>'UCI Other Sockeye Data'!#REF!</f>
        <v>#REF!</v>
      </c>
      <c r="L11" s="12" t="e">
        <f t="shared" si="1"/>
        <v>#REF!</v>
      </c>
      <c r="M11" s="15" t="e">
        <f t="shared" si="2"/>
        <v>#REF!</v>
      </c>
      <c r="N11" s="15" t="e">
        <f t="shared" si="3"/>
        <v>#REF!</v>
      </c>
      <c r="O11" s="12" t="e">
        <f t="shared" si="4"/>
        <v>#REF!</v>
      </c>
      <c r="P11" s="12">
        <f t="shared" si="5"/>
        <v>713760</v>
      </c>
      <c r="Q11" s="12" t="e">
        <f t="shared" si="6"/>
        <v>#REF!</v>
      </c>
      <c r="R11" s="12" t="e">
        <f t="shared" si="7"/>
        <v>#REF!</v>
      </c>
      <c r="S11" s="16" t="e">
        <f t="shared" si="8"/>
        <v>#REF!</v>
      </c>
      <c r="T11" s="16" t="e">
        <f t="shared" si="9"/>
        <v>#REF!</v>
      </c>
      <c r="U11" s="16" t="e">
        <f t="shared" si="10"/>
        <v>#REF!</v>
      </c>
    </row>
    <row r="12" spans="1:21" ht="14.4">
      <c r="A12" s="11">
        <v>2006</v>
      </c>
      <c r="B12" s="12">
        <f>'UCI Other Sockeye Data'!X12</f>
        <v>255954.63898295071</v>
      </c>
      <c r="C12" s="12" t="e">
        <f>'UCI Other Sockeye Data'!#REF!</f>
        <v>#REF!</v>
      </c>
      <c r="D12" s="12">
        <f>'UCI Other Sockeye Data'!AD12</f>
        <v>92051</v>
      </c>
      <c r="E12" s="12"/>
      <c r="F12" s="12"/>
      <c r="G12" s="12"/>
      <c r="H12" s="12">
        <f>'UCI Other Sockeye Data'!AH12</f>
        <v>32562</v>
      </c>
      <c r="I12" s="12">
        <f>'UCI Other Sockeye Data'!AI12</f>
        <v>124613</v>
      </c>
      <c r="J12" s="12">
        <f t="shared" si="0"/>
        <v>380567.63898295071</v>
      </c>
      <c r="K12" s="12" t="e">
        <f>'UCI Other Sockeye Data'!#REF!</f>
        <v>#REF!</v>
      </c>
      <c r="L12" s="12" t="e">
        <f t="shared" si="1"/>
        <v>#REF!</v>
      </c>
      <c r="M12" s="15" t="e">
        <f t="shared" si="2"/>
        <v>#REF!</v>
      </c>
      <c r="N12" s="15" t="e">
        <f t="shared" si="3"/>
        <v>#REF!</v>
      </c>
      <c r="O12" s="12" t="e">
        <f t="shared" si="4"/>
        <v>#REF!</v>
      </c>
      <c r="P12" s="12">
        <f t="shared" si="5"/>
        <v>711372</v>
      </c>
      <c r="Q12" s="12" t="e">
        <f t="shared" si="6"/>
        <v>#REF!</v>
      </c>
      <c r="R12" s="12" t="e">
        <f t="shared" si="7"/>
        <v>#REF!</v>
      </c>
      <c r="S12" s="16" t="e">
        <f t="shared" si="8"/>
        <v>#REF!</v>
      </c>
      <c r="T12" s="16" t="e">
        <f t="shared" si="9"/>
        <v>#REF!</v>
      </c>
      <c r="U12" s="16" t="e">
        <f t="shared" si="10"/>
        <v>#REF!</v>
      </c>
    </row>
    <row r="13" spans="1:21" ht="14.4">
      <c r="A13" s="11">
        <v>2007</v>
      </c>
      <c r="B13" s="12">
        <f>'UCI Other Sockeye Data'!X13</f>
        <v>650879.3069093544</v>
      </c>
      <c r="C13" s="12" t="e">
        <f>'UCI Other Sockeye Data'!#REF!</f>
        <v>#REF!</v>
      </c>
      <c r="D13" s="13">
        <f>'UCI Other Sockeye Data'!AD13</f>
        <v>79901</v>
      </c>
      <c r="E13" s="12"/>
      <c r="F13" s="12"/>
      <c r="G13" s="12"/>
      <c r="H13" s="12">
        <f>'UCI Other Sockeye Data'!AH13</f>
        <v>27948</v>
      </c>
      <c r="I13" s="12">
        <f>'UCI Other Sockeye Data'!AI13</f>
        <v>107849</v>
      </c>
      <c r="J13" s="12">
        <f t="shared" si="0"/>
        <v>758728.3069093544</v>
      </c>
      <c r="K13" s="12" t="e">
        <f>'UCI Other Sockeye Data'!#REF!</f>
        <v>#REF!</v>
      </c>
      <c r="L13" s="12" t="e">
        <f t="shared" si="1"/>
        <v>#REF!</v>
      </c>
      <c r="M13" s="15" t="e">
        <f t="shared" si="2"/>
        <v>#REF!</v>
      </c>
      <c r="N13" s="15" t="e">
        <f t="shared" si="3"/>
        <v>#REF!</v>
      </c>
      <c r="O13" s="12" t="e">
        <f t="shared" si="4"/>
        <v>#REF!</v>
      </c>
      <c r="P13" s="12">
        <f t="shared" si="5"/>
        <v>650147</v>
      </c>
      <c r="Q13" s="12" t="e">
        <f t="shared" si="6"/>
        <v>#REF!</v>
      </c>
      <c r="R13" s="12" t="e">
        <f t="shared" si="7"/>
        <v>#REF!</v>
      </c>
      <c r="S13" s="16" t="e">
        <f t="shared" si="8"/>
        <v>#REF!</v>
      </c>
      <c r="T13" s="16" t="e">
        <f t="shared" si="9"/>
        <v>#REF!</v>
      </c>
      <c r="U13" s="16" t="e">
        <f t="shared" si="10"/>
        <v>#REF!</v>
      </c>
    </row>
    <row r="14" spans="1:21" ht="14.4">
      <c r="A14" s="11">
        <v>2008</v>
      </c>
      <c r="B14" s="12">
        <f>'UCI Other Sockeye Data'!X14</f>
        <v>424069.23080780171</v>
      </c>
      <c r="C14" s="12" t="e">
        <f>'UCI Other Sockeye Data'!#REF!</f>
        <v>#REF!</v>
      </c>
      <c r="D14" s="12">
        <f>'UCI Other Sockeye Data'!AD14</f>
        <v>90146</v>
      </c>
      <c r="E14" s="12"/>
      <c r="F14" s="12"/>
      <c r="G14" s="12"/>
      <c r="H14" s="13">
        <f>'UCI Other Sockeye Data'!AH14</f>
        <v>19339</v>
      </c>
      <c r="I14" s="12">
        <f>'UCI Other Sockeye Data'!AI14</f>
        <v>109485</v>
      </c>
      <c r="J14" s="12">
        <f t="shared" si="0"/>
        <v>533554.23080780171</v>
      </c>
      <c r="K14" s="12" t="e">
        <f>'UCI Other Sockeye Data'!#REF!</f>
        <v>#REF!</v>
      </c>
      <c r="L14" s="12" t="e">
        <f t="shared" si="1"/>
        <v>#REF!</v>
      </c>
      <c r="M14" s="15" t="e">
        <f t="shared" si="2"/>
        <v>#REF!</v>
      </c>
      <c r="N14" s="15" t="e">
        <f t="shared" si="3"/>
        <v>#REF!</v>
      </c>
      <c r="O14" s="12" t="e">
        <f t="shared" si="4"/>
        <v>#REF!</v>
      </c>
      <c r="P14" s="12">
        <f t="shared" si="5"/>
        <v>486521</v>
      </c>
      <c r="Q14" s="12" t="e">
        <f t="shared" si="6"/>
        <v>#REF!</v>
      </c>
      <c r="R14" s="12" t="e">
        <f t="shared" si="7"/>
        <v>#REF!</v>
      </c>
      <c r="S14" s="17" t="e">
        <f t="shared" si="8"/>
        <v>#REF!</v>
      </c>
      <c r="T14" s="16" t="e">
        <f t="shared" si="9"/>
        <v>#REF!</v>
      </c>
      <c r="U14" s="17" t="e">
        <f t="shared" si="10"/>
        <v>#REF!</v>
      </c>
    </row>
    <row r="15" spans="1:21" ht="14.4">
      <c r="A15" s="11">
        <v>2009</v>
      </c>
      <c r="B15" s="12">
        <f>'UCI Other Sockeye Data'!X15</f>
        <v>539839.58984326245</v>
      </c>
      <c r="C15" s="12" t="e">
        <f>'UCI Other Sockeye Data'!#REF!</f>
        <v>#REF!</v>
      </c>
      <c r="D15" s="12"/>
      <c r="E15" s="13">
        <f>'UCI Other Sockeye Data'!AE15</f>
        <v>17721</v>
      </c>
      <c r="F15" s="12">
        <f>'UCI Other Sockeye Data'!AF15</f>
        <v>44616</v>
      </c>
      <c r="G15" s="12">
        <f>'UCI Other Sockeye Data'!AG15</f>
        <v>40930</v>
      </c>
      <c r="H15" s="12">
        <f>'UCI Other Sockeye Data'!AH15</f>
        <v>83480</v>
      </c>
      <c r="I15" s="12">
        <f>'UCI Other Sockeye Data'!AI15</f>
        <v>186747</v>
      </c>
      <c r="J15" s="12">
        <f t="shared" si="0"/>
        <v>726586.58984326245</v>
      </c>
      <c r="K15" s="12" t="e">
        <f>'UCI Other Sockeye Data'!#REF!</f>
        <v>#REF!</v>
      </c>
      <c r="L15" s="12" t="e">
        <f t="shared" si="1"/>
        <v>#REF!</v>
      </c>
      <c r="M15" s="15" t="e">
        <f t="shared" si="2"/>
        <v>#REF!</v>
      </c>
      <c r="N15" s="15" t="e">
        <f t="shared" si="3"/>
        <v>#REF!</v>
      </c>
      <c r="O15" s="12" t="e">
        <f t="shared" si="4"/>
        <v>#REF!</v>
      </c>
      <c r="P15" s="12">
        <f t="shared" si="5"/>
        <v>579830</v>
      </c>
      <c r="Q15" s="12" t="e">
        <f t="shared" si="6"/>
        <v>#REF!</v>
      </c>
      <c r="R15" s="12" t="e">
        <f t="shared" si="7"/>
        <v>#REF!</v>
      </c>
      <c r="S15" s="16" t="e">
        <f t="shared" si="8"/>
        <v>#REF!</v>
      </c>
      <c r="T15" s="16" t="e">
        <f t="shared" si="9"/>
        <v>#REF!</v>
      </c>
      <c r="U15" s="16" t="e">
        <f t="shared" si="10"/>
        <v>#REF!</v>
      </c>
    </row>
    <row r="16" spans="1:21" ht="14.4">
      <c r="A16" s="11">
        <v>2010</v>
      </c>
      <c r="B16" s="12">
        <f>'UCI Other Sockeye Data'!X16</f>
        <v>636905.54107622337</v>
      </c>
      <c r="C16" s="12" t="e">
        <f>'UCI Other Sockeye Data'!#REF!</f>
        <v>#REF!</v>
      </c>
      <c r="D16" s="12"/>
      <c r="E16" s="12">
        <f>'UCI Other Sockeye Data'!AE16</f>
        <v>37734</v>
      </c>
      <c r="F16" s="13">
        <f>'UCI Other Sockeye Data'!AF16</f>
        <v>18466</v>
      </c>
      <c r="G16" s="12">
        <f>'UCI Other Sockeye Data'!AG16</f>
        <v>20324</v>
      </c>
      <c r="H16" s="12">
        <f>'UCI Other Sockeye Data'!AH16</f>
        <v>126836</v>
      </c>
      <c r="I16" s="12">
        <f>'UCI Other Sockeye Data'!AI16</f>
        <v>203360</v>
      </c>
      <c r="J16" s="12">
        <f t="shared" si="0"/>
        <v>840265.54107622337</v>
      </c>
      <c r="K16" s="12" t="e">
        <f>'UCI Other Sockeye Data'!#REF!</f>
        <v>#REF!</v>
      </c>
      <c r="L16" s="12" t="e">
        <f t="shared" si="1"/>
        <v>#REF!</v>
      </c>
      <c r="M16" s="15" t="e">
        <f t="shared" si="2"/>
        <v>#REF!</v>
      </c>
      <c r="N16" s="15" t="e">
        <f t="shared" si="3"/>
        <v>#REF!</v>
      </c>
      <c r="O16" s="12" t="e">
        <f t="shared" si="4"/>
        <v>#REF!</v>
      </c>
      <c r="P16" s="12">
        <f t="shared" si="5"/>
        <v>732054</v>
      </c>
      <c r="Q16" s="12" t="e">
        <f t="shared" si="6"/>
        <v>#REF!</v>
      </c>
      <c r="R16" s="12" t="e">
        <f t="shared" si="7"/>
        <v>#REF!</v>
      </c>
      <c r="S16" s="16" t="e">
        <f t="shared" si="8"/>
        <v>#REF!</v>
      </c>
      <c r="T16" s="16" t="e">
        <f t="shared" si="9"/>
        <v>#REF!</v>
      </c>
      <c r="U16" s="16" t="e">
        <f t="shared" si="10"/>
        <v>#REF!</v>
      </c>
    </row>
    <row r="17" spans="1:26" ht="14.4">
      <c r="A17" s="11">
        <v>2011</v>
      </c>
      <c r="B17" s="12">
        <f>'UCI Other Sockeye Data'!X17</f>
        <v>834647.59119980596</v>
      </c>
      <c r="C17" s="12" t="e">
        <f>'UCI Other Sockeye Data'!#REF!</f>
        <v>#REF!</v>
      </c>
      <c r="D17" s="12"/>
      <c r="E17" s="12">
        <f>'UCI Other Sockeye Data'!AE17</f>
        <v>70353</v>
      </c>
      <c r="F17" s="12">
        <f>'UCI Other Sockeye Data'!AF17</f>
        <v>39909</v>
      </c>
      <c r="G17" s="13">
        <f>'UCI Other Sockeye Data'!AG17</f>
        <v>12225</v>
      </c>
      <c r="H17" s="12">
        <f>'UCI Other Sockeye Data'!AH17</f>
        <v>66678</v>
      </c>
      <c r="I17" s="12">
        <f>'UCI Other Sockeye Data'!AI17</f>
        <v>189165</v>
      </c>
      <c r="J17" s="12">
        <f t="shared" si="0"/>
        <v>1023812.591199806</v>
      </c>
      <c r="K17" s="12" t="e">
        <f>'UCI Other Sockeye Data'!#REF!</f>
        <v>#REF!</v>
      </c>
      <c r="L17" s="12" t="e">
        <f t="shared" si="1"/>
        <v>#REF!</v>
      </c>
      <c r="M17" s="15" t="e">
        <f t="shared" si="2"/>
        <v>#REF!</v>
      </c>
      <c r="N17" s="15" t="e">
        <f t="shared" si="3"/>
        <v>#REF!</v>
      </c>
      <c r="O17" s="12" t="e">
        <f t="shared" si="4"/>
        <v>#REF!</v>
      </c>
      <c r="P17" s="12">
        <f t="shared" si="5"/>
        <v>796606</v>
      </c>
      <c r="Q17" s="12" t="e">
        <f t="shared" si="6"/>
        <v>#REF!</v>
      </c>
      <c r="R17" s="12" t="e">
        <f t="shared" si="7"/>
        <v>#REF!</v>
      </c>
      <c r="S17" s="16" t="e">
        <f t="shared" si="8"/>
        <v>#REF!</v>
      </c>
      <c r="T17" s="16" t="e">
        <f t="shared" si="9"/>
        <v>#REF!</v>
      </c>
      <c r="U17" s="16" t="e">
        <f t="shared" si="10"/>
        <v>#REF!</v>
      </c>
    </row>
    <row r="18" spans="1:26" ht="14.4">
      <c r="A18" s="11">
        <v>2012</v>
      </c>
      <c r="B18" s="12">
        <f>'UCI Other Sockeye Data'!X18</f>
        <v>472767.03811840247</v>
      </c>
      <c r="C18" s="12" t="e">
        <f>'UCI Other Sockeye Data'!#REF!</f>
        <v>#REF!</v>
      </c>
      <c r="D18" s="12"/>
      <c r="E18" s="12">
        <f>'UCI Other Sockeye Data'!AE18</f>
        <v>36736</v>
      </c>
      <c r="F18" s="13">
        <f>'UCI Other Sockeye Data'!AF18</f>
        <v>18715</v>
      </c>
      <c r="G18" s="12">
        <f>'UCI Other Sockeye Data'!AG18</f>
        <v>16557</v>
      </c>
      <c r="H18" s="13">
        <f>'UCI Other Sockeye Data'!AH18</f>
        <v>18813</v>
      </c>
      <c r="I18" s="12">
        <f>'UCI Other Sockeye Data'!AI18</f>
        <v>90821</v>
      </c>
      <c r="J18" s="12">
        <f t="shared" si="0"/>
        <v>563588.03811840247</v>
      </c>
      <c r="K18" s="12" t="e">
        <f>'UCI Other Sockeye Data'!#REF!</f>
        <v>#REF!</v>
      </c>
      <c r="L18" s="12" t="e">
        <f t="shared" si="1"/>
        <v>#REF!</v>
      </c>
      <c r="M18" s="15" t="e">
        <f t="shared" si="2"/>
        <v>#REF!</v>
      </c>
      <c r="N18" s="15" t="e">
        <f t="shared" si="3"/>
        <v>#REF!</v>
      </c>
      <c r="O18" s="12" t="e">
        <f t="shared" si="4"/>
        <v>#REF!</v>
      </c>
      <c r="P18" s="12">
        <f t="shared" si="5"/>
        <v>779578</v>
      </c>
      <c r="Q18" s="12" t="e">
        <f t="shared" si="6"/>
        <v>#REF!</v>
      </c>
      <c r="R18" s="12" t="e">
        <f t="shared" si="7"/>
        <v>#REF!</v>
      </c>
      <c r="S18" s="16" t="e">
        <f t="shared" si="8"/>
        <v>#REF!</v>
      </c>
      <c r="T18" s="16" t="e">
        <f t="shared" si="9"/>
        <v>#REF!</v>
      </c>
      <c r="U18" s="16" t="e">
        <f t="shared" si="10"/>
        <v>#REF!</v>
      </c>
    </row>
    <row r="19" spans="1:26" ht="14.4">
      <c r="A19" s="11">
        <v>2013</v>
      </c>
      <c r="B19" s="12">
        <f>'UCI Other Sockeye Data'!X19</f>
        <v>506728.95284315106</v>
      </c>
      <c r="C19" s="12" t="e">
        <f>'UCI Other Sockeye Data'!#REF!</f>
        <v>#REF!</v>
      </c>
      <c r="D19" s="12"/>
      <c r="E19" s="12">
        <f>'UCI Other Sockeye Data'!AE19</f>
        <v>70555</v>
      </c>
      <c r="F19" s="13">
        <f>'UCI Other Sockeye Data'!AF19</f>
        <v>14088</v>
      </c>
      <c r="G19" s="12">
        <f>'UCI Other Sockeye Data'!AG19</f>
        <v>21821</v>
      </c>
      <c r="H19" s="13">
        <f>'UCI Other Sockeye Data'!AH19</f>
        <v>18912</v>
      </c>
      <c r="I19" s="12">
        <f>'UCI Other Sockeye Data'!AI19</f>
        <v>125376</v>
      </c>
      <c r="J19" s="12">
        <f t="shared" si="0"/>
        <v>632104.95284315106</v>
      </c>
      <c r="K19" s="12" t="e">
        <f>'UCI Other Sockeye Data'!#REF!</f>
        <v>#REF!</v>
      </c>
      <c r="L19" s="12" t="e">
        <f t="shared" si="1"/>
        <v>#REF!</v>
      </c>
      <c r="M19" s="15" t="e">
        <f t="shared" si="2"/>
        <v>#REF!</v>
      </c>
      <c r="N19" s="15" t="e">
        <f t="shared" si="3"/>
        <v>#REF!</v>
      </c>
      <c r="O19" s="12" t="e">
        <f t="shared" si="4"/>
        <v>#REF!</v>
      </c>
      <c r="P19" s="12">
        <f t="shared" si="5"/>
        <v>795469</v>
      </c>
      <c r="Q19" s="12" t="e">
        <f t="shared" si="6"/>
        <v>#REF!</v>
      </c>
      <c r="R19" s="12" t="e">
        <f t="shared" si="7"/>
        <v>#REF!</v>
      </c>
      <c r="S19" s="16" t="e">
        <f t="shared" si="8"/>
        <v>#REF!</v>
      </c>
      <c r="T19" s="16" t="e">
        <f t="shared" si="9"/>
        <v>#REF!</v>
      </c>
      <c r="U19" s="16" t="e">
        <f t="shared" si="10"/>
        <v>#REF!</v>
      </c>
      <c r="V19" s="18"/>
    </row>
    <row r="20" spans="1:26" ht="14.4">
      <c r="A20" s="11">
        <v>2014</v>
      </c>
      <c r="B20" s="12">
        <f>'UCI Other Sockeye Data'!X20</f>
        <v>469175.40176612698</v>
      </c>
      <c r="C20" s="12" t="e">
        <f>'UCI Other Sockeye Data'!#REF!</f>
        <v>#REF!</v>
      </c>
      <c r="D20" s="12"/>
      <c r="E20" s="12">
        <f>'UCI Other Sockeye Data'!AE20</f>
        <v>26374</v>
      </c>
      <c r="F20" s="13">
        <f>'UCI Other Sockeye Data'!AF20</f>
        <v>22229</v>
      </c>
      <c r="G20" s="13">
        <f>'UCI Other Sockeye Data'!AG20</f>
        <v>12430</v>
      </c>
      <c r="H20" s="12">
        <f>'UCI Other Sockeye Data'!AH20</f>
        <v>43915</v>
      </c>
      <c r="I20" s="12">
        <f>'UCI Other Sockeye Data'!AI20</f>
        <v>104948</v>
      </c>
      <c r="J20" s="12">
        <f t="shared" si="0"/>
        <v>574123.40176612698</v>
      </c>
      <c r="K20" s="12" t="e">
        <f>'UCI Other Sockeye Data'!#REF!</f>
        <v>#REF!</v>
      </c>
      <c r="L20" s="12" t="e">
        <f t="shared" si="1"/>
        <v>#REF!</v>
      </c>
      <c r="M20" s="15" t="e">
        <f t="shared" si="2"/>
        <v>#REF!</v>
      </c>
      <c r="N20" s="15" t="e">
        <f t="shared" si="3"/>
        <v>#REF!</v>
      </c>
      <c r="O20" s="12" t="e">
        <f t="shared" si="4"/>
        <v>#REF!</v>
      </c>
      <c r="P20" s="12">
        <f t="shared" si="5"/>
        <v>713670</v>
      </c>
      <c r="Q20" s="12" t="e">
        <f t="shared" si="6"/>
        <v>#REF!</v>
      </c>
      <c r="R20" s="12" t="e">
        <f t="shared" si="7"/>
        <v>#REF!</v>
      </c>
      <c r="S20" s="16" t="e">
        <f t="shared" si="8"/>
        <v>#REF!</v>
      </c>
      <c r="T20" s="16" t="e">
        <f t="shared" si="9"/>
        <v>#REF!</v>
      </c>
      <c r="U20" s="16" t="e">
        <f t="shared" si="10"/>
        <v>#REF!</v>
      </c>
    </row>
    <row r="21" spans="1:26" ht="15.75" customHeight="1">
      <c r="A21" s="11">
        <v>2015</v>
      </c>
      <c r="B21" s="12">
        <f>'UCI Other Sockeye Data'!X21</f>
        <v>504962.24296735879</v>
      </c>
      <c r="C21" s="12" t="e">
        <f>'UCI Other Sockeye Data'!#REF!</f>
        <v>#REF!</v>
      </c>
      <c r="D21" s="12"/>
      <c r="E21" s="12">
        <f>'UCI Other Sockeye Data'!AE21</f>
        <v>69897</v>
      </c>
      <c r="F21" s="12">
        <f>'UCI Other Sockeye Data'!AF21</f>
        <v>47934</v>
      </c>
      <c r="G21" s="12">
        <f>'UCI Other Sockeye Data'!AG21</f>
        <v>23184</v>
      </c>
      <c r="H21" s="12">
        <f>'UCI Other Sockeye Data'!AH21</f>
        <v>102309</v>
      </c>
      <c r="I21" s="12">
        <f>'UCI Other Sockeye Data'!AI21</f>
        <v>243324</v>
      </c>
      <c r="J21" s="12">
        <f t="shared" si="0"/>
        <v>748286.24296735879</v>
      </c>
      <c r="K21" s="12" t="e">
        <f>'UCI Other Sockeye Data'!#REF!</f>
        <v>#REF!</v>
      </c>
      <c r="L21" s="12" t="e">
        <f t="shared" si="1"/>
        <v>#REF!</v>
      </c>
      <c r="M21" s="15" t="e">
        <f t="shared" si="2"/>
        <v>#REF!</v>
      </c>
      <c r="N21" s="15" t="e">
        <f t="shared" si="3"/>
        <v>#REF!</v>
      </c>
      <c r="O21" s="12" t="e">
        <f t="shared" si="4"/>
        <v>#REF!</v>
      </c>
      <c r="P21" s="12">
        <f t="shared" si="5"/>
        <v>753634</v>
      </c>
      <c r="Q21" s="12" t="e">
        <f t="shared" si="6"/>
        <v>#REF!</v>
      </c>
      <c r="R21" s="12" t="e">
        <f t="shared" si="7"/>
        <v>#REF!</v>
      </c>
      <c r="S21" s="16" t="e">
        <f t="shared" si="8"/>
        <v>#REF!</v>
      </c>
      <c r="T21" s="16" t="e">
        <f t="shared" si="9"/>
        <v>#REF!</v>
      </c>
      <c r="U21" s="16" t="e">
        <f t="shared" si="10"/>
        <v>#REF!</v>
      </c>
    </row>
    <row r="22" spans="1:26" ht="15.75" customHeight="1">
      <c r="A22" s="11">
        <v>2016</v>
      </c>
      <c r="B22" s="12">
        <f>'UCI Other Sockeye Data'!X22</f>
        <v>308201.47902069101</v>
      </c>
      <c r="C22" s="12" t="e">
        <f>'UCI Other Sockeye Data'!#REF!</f>
        <v>#REF!</v>
      </c>
      <c r="D22" s="12"/>
      <c r="E22" s="12">
        <f>'UCI Other Sockeye Data'!AE22</f>
        <v>60792</v>
      </c>
      <c r="F22" s="19" t="str">
        <f>'UCI Other Sockeye Data'!AF22</f>
        <v>NA</v>
      </c>
      <c r="G22" s="13">
        <f>'UCI Other Sockeye Data'!AG22</f>
        <v>14333</v>
      </c>
      <c r="H22" s="12">
        <f>'UCI Other Sockeye Data'!AH22</f>
        <v>46202</v>
      </c>
      <c r="I22" s="12">
        <f>'UCI Other Sockeye Data'!AI22</f>
        <v>121327</v>
      </c>
      <c r="J22" s="12">
        <f t="shared" si="0"/>
        <v>429528.47902069101</v>
      </c>
      <c r="K22" s="12" t="e">
        <f>'UCI Other Sockeye Data'!#REF!</f>
        <v>#REF!</v>
      </c>
      <c r="L22" s="12" t="e">
        <f t="shared" si="1"/>
        <v>#REF!</v>
      </c>
      <c r="M22" s="15" t="e">
        <f t="shared" si="2"/>
        <v>#REF!</v>
      </c>
      <c r="N22" s="15" t="e">
        <f t="shared" si="3"/>
        <v>#REF!</v>
      </c>
      <c r="O22" s="12" t="e">
        <f t="shared" si="4"/>
        <v>#REF!</v>
      </c>
      <c r="P22" s="12">
        <f t="shared" si="5"/>
        <v>685796</v>
      </c>
      <c r="Q22" s="12" t="e">
        <f t="shared" si="6"/>
        <v>#REF!</v>
      </c>
      <c r="R22" s="12" t="e">
        <f t="shared" si="7"/>
        <v>#REF!</v>
      </c>
      <c r="S22" s="16" t="e">
        <f t="shared" si="8"/>
        <v>#REF!</v>
      </c>
      <c r="T22" s="16" t="e">
        <f t="shared" si="9"/>
        <v>#REF!</v>
      </c>
      <c r="U22" s="16" t="e">
        <f t="shared" si="10"/>
        <v>#REF!</v>
      </c>
    </row>
    <row r="23" spans="1:26" ht="15.75" customHeight="1">
      <c r="A23" s="11">
        <v>2017</v>
      </c>
      <c r="B23" s="12">
        <f>'UCI Other Sockeye Data'!X23</f>
        <v>656080</v>
      </c>
      <c r="C23" s="12" t="e">
        <f>'UCI Other Sockeye Data'!#REF!</f>
        <v>#REF!</v>
      </c>
      <c r="D23" s="12"/>
      <c r="E23" s="12">
        <f>'UCI Other Sockeye Data'!AE23</f>
        <v>26986</v>
      </c>
      <c r="F23" s="12">
        <f>'UCI Other Sockeye Data'!AF23</f>
        <v>35731</v>
      </c>
      <c r="G23" s="12">
        <f>'UCI Other Sockeye Data'!AG23</f>
        <v>31866</v>
      </c>
      <c r="H23" s="12">
        <f>'UCI Other Sockeye Data'!AH23</f>
        <v>61469</v>
      </c>
      <c r="I23" s="12">
        <f>'UCI Other Sockeye Data'!AI23</f>
        <v>156052</v>
      </c>
      <c r="J23" s="12">
        <f t="shared" si="0"/>
        <v>812132</v>
      </c>
      <c r="K23" s="12" t="e">
        <f>'UCI Other Sockeye Data'!#REF!</f>
        <v>#REF!</v>
      </c>
      <c r="L23" s="12" t="e">
        <f t="shared" si="1"/>
        <v>#REF!</v>
      </c>
      <c r="M23" s="15" t="e">
        <f t="shared" si="2"/>
        <v>#REF!</v>
      </c>
      <c r="N23" s="15" t="e">
        <f t="shared" si="3"/>
        <v>#REF!</v>
      </c>
      <c r="O23" s="12" t="e">
        <f t="shared" si="4"/>
        <v>#REF!</v>
      </c>
      <c r="P23" s="12">
        <f t="shared" si="5"/>
        <v>751027</v>
      </c>
      <c r="Q23" s="12" t="e">
        <f t="shared" si="6"/>
        <v>#REF!</v>
      </c>
      <c r="R23" s="12" t="e">
        <f t="shared" si="7"/>
        <v>#REF!</v>
      </c>
      <c r="S23" s="16" t="e">
        <f t="shared" si="8"/>
        <v>#REF!</v>
      </c>
      <c r="T23" s="16" t="e">
        <f t="shared" si="9"/>
        <v>#REF!</v>
      </c>
      <c r="U23" s="16" t="e">
        <f t="shared" si="10"/>
        <v>#REF!</v>
      </c>
    </row>
    <row r="24" spans="1:26" ht="15.75" customHeight="1">
      <c r="A24" s="11">
        <v>2018</v>
      </c>
      <c r="B24" s="12">
        <f>'UCI Other Sockeye Data'!X24</f>
        <v>361858</v>
      </c>
      <c r="C24" s="12" t="e">
        <f>'UCI Other Sockeye Data'!#REF!</f>
        <v>#REF!</v>
      </c>
      <c r="D24" s="12"/>
      <c r="E24" s="12">
        <f>'UCI Other Sockeye Data'!AE24</f>
        <v>20434</v>
      </c>
      <c r="F24" s="12">
        <f>'UCI Other Sockeye Data'!AF24</f>
        <v>30844</v>
      </c>
      <c r="G24" s="12">
        <f>'UCI Other Sockeye Data'!AG24</f>
        <v>23632</v>
      </c>
      <c r="H24" s="12">
        <f>'UCI Other Sockeye Data'!AH24</f>
        <v>71180</v>
      </c>
      <c r="I24" s="12">
        <f>'UCI Other Sockeye Data'!AI24</f>
        <v>146090</v>
      </c>
      <c r="J24" s="12">
        <f t="shared" si="0"/>
        <v>507948</v>
      </c>
      <c r="K24" s="12" t="e">
        <f>'UCI Other Sockeye Data'!#REF!</f>
        <v>#REF!</v>
      </c>
      <c r="L24" s="12" t="e">
        <f t="shared" si="1"/>
        <v>#REF!</v>
      </c>
      <c r="M24" s="15" t="e">
        <f t="shared" si="2"/>
        <v>#REF!</v>
      </c>
      <c r="N24" s="15" t="e">
        <f t="shared" si="3"/>
        <v>#REF!</v>
      </c>
      <c r="O24" s="12" t="e">
        <f t="shared" si="4"/>
        <v>#REF!</v>
      </c>
      <c r="P24" s="12">
        <f t="shared" si="5"/>
        <v>771741</v>
      </c>
      <c r="Q24" s="12" t="e">
        <f t="shared" si="6"/>
        <v>#REF!</v>
      </c>
      <c r="R24" s="12" t="e">
        <f t="shared" si="7"/>
        <v>#REF!</v>
      </c>
      <c r="S24" s="16" t="e">
        <f t="shared" si="8"/>
        <v>#REF!</v>
      </c>
      <c r="T24" s="16" t="e">
        <f t="shared" si="9"/>
        <v>#REF!</v>
      </c>
      <c r="U24" s="16" t="e">
        <f t="shared" si="10"/>
        <v>#REF!</v>
      </c>
    </row>
    <row r="25" spans="1:26" ht="15.75" customHeight="1">
      <c r="A25" s="11">
        <v>2019</v>
      </c>
      <c r="B25" s="12">
        <f>'UCI Other Sockeye Data'!X25</f>
        <v>448705</v>
      </c>
      <c r="C25" s="12" t="e">
        <f>'UCI Other Sockeye Data'!#REF!</f>
        <v>#REF!</v>
      </c>
      <c r="D25" s="12"/>
      <c r="E25" s="12">
        <f>'UCI Other Sockeye Data'!AE25</f>
        <v>26303</v>
      </c>
      <c r="F25" s="12">
        <f>'UCI Other Sockeye Data'!AF25</f>
        <v>44145</v>
      </c>
      <c r="G25" s="13">
        <f>'UCI Other Sockeye Data'!AG25</f>
        <v>9699</v>
      </c>
      <c r="H25" s="12">
        <f>'UCI Other Sockeye Data'!AH25</f>
        <v>75411</v>
      </c>
      <c r="I25" s="12">
        <f>'UCI Other Sockeye Data'!AI25</f>
        <v>155558</v>
      </c>
      <c r="J25" s="12">
        <f t="shared" si="0"/>
        <v>604263</v>
      </c>
      <c r="K25" s="12" t="e">
        <f>'UCI Other Sockeye Data'!#REF!</f>
        <v>#REF!</v>
      </c>
      <c r="L25" s="12" t="e">
        <f t="shared" si="1"/>
        <v>#REF!</v>
      </c>
      <c r="M25" s="15" t="e">
        <f t="shared" si="2"/>
        <v>#REF!</v>
      </c>
      <c r="N25" s="15" t="e">
        <f t="shared" si="3"/>
        <v>#REF!</v>
      </c>
      <c r="O25" s="12" t="e">
        <f t="shared" si="4"/>
        <v>#REF!</v>
      </c>
      <c r="P25" s="12">
        <f t="shared" si="5"/>
        <v>822351</v>
      </c>
      <c r="Q25" s="12" t="e">
        <f t="shared" si="6"/>
        <v>#REF!</v>
      </c>
      <c r="R25" s="12" t="e">
        <f t="shared" si="7"/>
        <v>#REF!</v>
      </c>
      <c r="S25" s="16" t="e">
        <f t="shared" si="8"/>
        <v>#REF!</v>
      </c>
      <c r="T25" s="16" t="e">
        <f t="shared" si="9"/>
        <v>#REF!</v>
      </c>
      <c r="U25" s="16" t="e">
        <f t="shared" si="10"/>
        <v>#REF!</v>
      </c>
    </row>
    <row r="26" spans="1:26" ht="15.75" customHeight="1">
      <c r="A26" s="11">
        <v>2020</v>
      </c>
      <c r="B26" s="12">
        <f>'UCI Other Sockeye Data'!X26</f>
        <v>230842</v>
      </c>
      <c r="C26" s="12" t="e">
        <f>'UCI Other Sockeye Data'!#REF!</f>
        <v>#REF!</v>
      </c>
      <c r="D26" s="12"/>
      <c r="E26" s="19" t="str">
        <f>'UCI Other Sockeye Data'!AE26</f>
        <v>NS</v>
      </c>
      <c r="F26" s="12">
        <f>'UCI Other Sockeye Data'!AF26</f>
        <v>31219</v>
      </c>
      <c r="G26" s="13">
        <f>'UCI Other Sockeye Data'!AG26</f>
        <v>12074</v>
      </c>
      <c r="H26" s="12">
        <f>'UCI Other Sockeye Data'!AH26</f>
        <v>64234</v>
      </c>
      <c r="I26" s="12">
        <f>'UCI Other Sockeye Data'!AI26</f>
        <v>107527</v>
      </c>
      <c r="J26" s="12">
        <f t="shared" si="0"/>
        <v>338369</v>
      </c>
      <c r="K26" s="12" t="e">
        <f>'UCI Other Sockeye Data'!#REF!</f>
        <v>#REF!</v>
      </c>
      <c r="L26" s="12" t="e">
        <f t="shared" si="1"/>
        <v>#REF!</v>
      </c>
      <c r="M26" s="15" t="e">
        <f t="shared" si="2"/>
        <v>#REF!</v>
      </c>
      <c r="N26" s="15" t="e">
        <f t="shared" si="3"/>
        <v>#REF!</v>
      </c>
      <c r="O26" s="12" t="e">
        <f t="shared" si="4"/>
        <v>#REF!</v>
      </c>
      <c r="P26" s="12">
        <f t="shared" si="5"/>
        <v>686554</v>
      </c>
      <c r="Q26" s="12" t="e">
        <f t="shared" si="6"/>
        <v>#REF!</v>
      </c>
      <c r="R26" s="12" t="e">
        <f t="shared" si="7"/>
        <v>#REF!</v>
      </c>
      <c r="S26" s="16" t="e">
        <f t="shared" si="8"/>
        <v>#REF!</v>
      </c>
      <c r="T26" s="16" t="e">
        <f t="shared" si="9"/>
        <v>#REF!</v>
      </c>
      <c r="U26" s="16" t="e">
        <f t="shared" si="10"/>
        <v>#REF!</v>
      </c>
    </row>
    <row r="27" spans="1:26" ht="15.75" customHeight="1">
      <c r="A27" s="11">
        <v>2021</v>
      </c>
      <c r="B27" s="12">
        <f>'UCI Other Sockeye Data'!X27</f>
        <v>367315</v>
      </c>
      <c r="C27" s="12" t="e">
        <f>'UCI Other Sockeye Data'!#REF!</f>
        <v>#REF!</v>
      </c>
      <c r="D27" s="12"/>
      <c r="E27" s="19" t="str">
        <f>'UCI Other Sockeye Data'!AE27</f>
        <v>NS</v>
      </c>
      <c r="F27" s="12">
        <f>'UCI Other Sockeye Data'!AF27</f>
        <v>49440</v>
      </c>
      <c r="G27" s="12">
        <f>'UCI Other Sockeye Data'!AG27</f>
        <v>21993</v>
      </c>
      <c r="H27" s="12">
        <f>'UCI Other Sockeye Data'!AH27</f>
        <v>99324</v>
      </c>
      <c r="I27" s="12">
        <f>'UCI Other Sockeye Data'!AI27</f>
        <v>170757</v>
      </c>
      <c r="J27" s="12">
        <f t="shared" si="0"/>
        <v>538072</v>
      </c>
      <c r="K27" s="12" t="e">
        <f>'UCI Other Sockeye Data'!#REF!</f>
        <v>#REF!</v>
      </c>
      <c r="L27" s="12" t="e">
        <f t="shared" si="1"/>
        <v>#REF!</v>
      </c>
      <c r="M27" s="15" t="e">
        <f t="shared" si="2"/>
        <v>#REF!</v>
      </c>
      <c r="N27" s="15" t="e">
        <f t="shared" si="3"/>
        <v>#REF!</v>
      </c>
      <c r="O27" s="12" t="e">
        <f t="shared" si="4"/>
        <v>#REF!</v>
      </c>
      <c r="P27" s="12">
        <f t="shared" si="5"/>
        <v>735984</v>
      </c>
      <c r="Q27" s="12" t="e">
        <f t="shared" si="6"/>
        <v>#REF!</v>
      </c>
      <c r="R27" s="12" t="e">
        <f t="shared" si="7"/>
        <v>#REF!</v>
      </c>
      <c r="S27" s="16" t="e">
        <f t="shared" si="8"/>
        <v>#REF!</v>
      </c>
      <c r="T27" s="16" t="e">
        <f t="shared" si="9"/>
        <v>#REF!</v>
      </c>
      <c r="U27" s="16" t="e">
        <f t="shared" si="10"/>
        <v>#REF!</v>
      </c>
    </row>
    <row r="28" spans="1:26" ht="15.75" customHeight="1">
      <c r="A28" s="11">
        <v>2022</v>
      </c>
      <c r="B28" s="12"/>
      <c r="C28" s="12"/>
      <c r="D28" s="12"/>
      <c r="E28" s="12"/>
      <c r="F28" s="12"/>
      <c r="G28" s="12"/>
      <c r="H28" s="12"/>
      <c r="I28" s="12"/>
      <c r="J28" s="12"/>
      <c r="K28" s="12"/>
      <c r="L28" s="12"/>
      <c r="M28" s="15"/>
      <c r="N28" s="15"/>
      <c r="O28" s="12"/>
      <c r="P28" s="12"/>
      <c r="Q28" s="12"/>
      <c r="R28" s="12"/>
      <c r="S28" s="16"/>
      <c r="T28" s="16"/>
      <c r="U28" s="16"/>
    </row>
    <row r="29" spans="1:26" ht="15.75" customHeight="1">
      <c r="A29" s="20">
        <v>2023</v>
      </c>
      <c r="B29" s="21"/>
      <c r="C29" s="21"/>
      <c r="D29" s="21"/>
      <c r="E29" s="21"/>
      <c r="F29" s="21"/>
      <c r="G29" s="21"/>
      <c r="H29" s="21"/>
      <c r="I29" s="21"/>
      <c r="J29" s="21"/>
      <c r="K29" s="21"/>
      <c r="L29" s="21"/>
      <c r="M29" s="22"/>
      <c r="N29" s="22"/>
      <c r="O29" s="21"/>
      <c r="P29" s="21"/>
      <c r="Q29" s="21"/>
      <c r="R29" s="21"/>
      <c r="S29" s="23"/>
      <c r="T29" s="23"/>
      <c r="U29" s="23"/>
    </row>
    <row r="30" spans="1:26" ht="15.75" customHeight="1">
      <c r="A30" s="11"/>
      <c r="B30" s="24"/>
      <c r="C30" s="24"/>
      <c r="D30" s="24"/>
      <c r="E30" s="24"/>
      <c r="F30" s="24"/>
      <c r="G30" s="24"/>
      <c r="H30" s="24"/>
      <c r="I30" s="24"/>
      <c r="J30" s="24"/>
      <c r="K30" s="24"/>
      <c r="L30" s="24"/>
      <c r="M30" s="25"/>
      <c r="N30" s="25"/>
      <c r="O30" s="24"/>
      <c r="P30" s="24"/>
      <c r="Q30" s="24"/>
      <c r="R30" s="24"/>
      <c r="S30" s="26"/>
      <c r="T30" s="26"/>
      <c r="U30" s="26"/>
    </row>
    <row r="31" spans="1:26" ht="15.75" customHeight="1">
      <c r="A31" s="11" t="s">
        <v>24</v>
      </c>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c r="A32" s="11" t="s">
        <v>25</v>
      </c>
    </row>
    <row r="33" spans="1:1" ht="15.75" customHeight="1">
      <c r="A33" s="11" t="s">
        <v>26</v>
      </c>
    </row>
    <row r="34" spans="1:1" ht="15.75" customHeight="1">
      <c r="A34" s="11" t="s">
        <v>27</v>
      </c>
    </row>
    <row r="35" spans="1:1" ht="15.75" customHeight="1">
      <c r="A35" s="11" t="s">
        <v>28</v>
      </c>
    </row>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2:U2"/>
    <mergeCell ref="L3:N3"/>
    <mergeCell ref="Q3:R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27"/>
  <sheetViews>
    <sheetView workbookViewId="0"/>
  </sheetViews>
  <sheetFormatPr defaultColWidth="14.44140625" defaultRowHeight="15" customHeight="1"/>
  <sheetData>
    <row r="1" spans="1:25">
      <c r="A1" s="28" t="s">
        <v>3</v>
      </c>
      <c r="B1" s="28" t="s">
        <v>29</v>
      </c>
      <c r="C1" s="28" t="s">
        <v>30</v>
      </c>
      <c r="D1" s="28" t="s">
        <v>31</v>
      </c>
      <c r="E1" s="29"/>
      <c r="F1" s="28" t="s">
        <v>32</v>
      </c>
      <c r="G1" s="28" t="s">
        <v>33</v>
      </c>
      <c r="H1" s="28" t="s">
        <v>34</v>
      </c>
      <c r="I1" s="29"/>
      <c r="J1" s="29"/>
      <c r="K1" s="29"/>
      <c r="L1" s="29"/>
      <c r="M1" s="29"/>
      <c r="N1" s="29"/>
      <c r="O1" s="29"/>
      <c r="P1" s="29"/>
      <c r="Q1" s="29"/>
      <c r="R1" s="29"/>
      <c r="S1" s="29"/>
      <c r="T1" s="29"/>
      <c r="U1" s="29"/>
      <c r="V1" s="29"/>
      <c r="W1" s="29"/>
      <c r="X1" s="29"/>
      <c r="Y1" s="29"/>
    </row>
    <row r="2" spans="1:25">
      <c r="A2" s="30">
        <v>1999</v>
      </c>
      <c r="B2" s="31">
        <f t="shared" ref="B2:B26" si="0">F2-G2-H2</f>
        <v>1191000</v>
      </c>
      <c r="F2" s="30">
        <v>3500000</v>
      </c>
      <c r="G2" s="32">
        <v>1649000</v>
      </c>
      <c r="H2" s="32">
        <v>660000</v>
      </c>
    </row>
    <row r="3" spans="1:25">
      <c r="A3" s="30">
        <v>2000</v>
      </c>
      <c r="B3" s="31">
        <f t="shared" si="0"/>
        <v>1261000</v>
      </c>
      <c r="F3" s="30">
        <v>4500000</v>
      </c>
      <c r="G3" s="32">
        <v>2453000</v>
      </c>
      <c r="H3" s="32">
        <v>786000</v>
      </c>
    </row>
    <row r="4" spans="1:25">
      <c r="A4" s="30">
        <v>2001</v>
      </c>
      <c r="B4" s="31">
        <f t="shared" si="0"/>
        <v>1074000</v>
      </c>
      <c r="F4" s="30">
        <v>4200000</v>
      </c>
      <c r="G4" s="32">
        <v>2438000</v>
      </c>
      <c r="H4" s="32">
        <v>688000</v>
      </c>
    </row>
    <row r="5" spans="1:25">
      <c r="A5" s="30">
        <v>2002</v>
      </c>
      <c r="B5" s="31">
        <f t="shared" si="0"/>
        <v>1200000</v>
      </c>
      <c r="F5" s="30">
        <v>3700000</v>
      </c>
      <c r="G5" s="32">
        <v>1713000</v>
      </c>
      <c r="H5" s="32">
        <v>787000</v>
      </c>
    </row>
    <row r="6" spans="1:25">
      <c r="A6" s="30">
        <v>2003</v>
      </c>
      <c r="B6" s="31">
        <f t="shared" si="0"/>
        <v>1179000</v>
      </c>
      <c r="F6" s="30">
        <v>3900000</v>
      </c>
      <c r="G6" s="32">
        <v>2044000</v>
      </c>
      <c r="H6" s="32">
        <v>677000</v>
      </c>
    </row>
    <row r="7" spans="1:25">
      <c r="A7" s="30">
        <v>2004</v>
      </c>
      <c r="B7" s="31">
        <f t="shared" si="0"/>
        <v>1280000</v>
      </c>
      <c r="F7" s="30">
        <v>5200000</v>
      </c>
      <c r="G7" s="32">
        <v>3193000</v>
      </c>
      <c r="H7" s="32">
        <v>727000</v>
      </c>
    </row>
    <row r="8" spans="1:25">
      <c r="A8" s="30">
        <v>2005</v>
      </c>
      <c r="B8" s="31">
        <f t="shared" si="0"/>
        <v>1370000</v>
      </c>
      <c r="F8" s="30">
        <v>5600000</v>
      </c>
      <c r="G8" s="32">
        <v>3319000</v>
      </c>
      <c r="H8" s="32">
        <v>911000</v>
      </c>
    </row>
    <row r="9" spans="1:25">
      <c r="A9" s="30">
        <v>2006</v>
      </c>
      <c r="B9" s="31">
        <f t="shared" si="0"/>
        <v>814000</v>
      </c>
      <c r="F9" s="30">
        <v>3600000</v>
      </c>
      <c r="G9" s="32">
        <v>1849000</v>
      </c>
      <c r="H9" s="32">
        <v>937000</v>
      </c>
    </row>
    <row r="10" spans="1:25">
      <c r="A10" s="30">
        <v>2007</v>
      </c>
      <c r="B10" s="31">
        <f t="shared" si="0"/>
        <v>1242000</v>
      </c>
      <c r="F10" s="30">
        <v>4900000</v>
      </c>
      <c r="G10" s="32">
        <v>2411000</v>
      </c>
      <c r="H10" s="32">
        <v>1247000</v>
      </c>
    </row>
    <row r="11" spans="1:25">
      <c r="A11" s="30">
        <v>2008</v>
      </c>
      <c r="B11" s="31">
        <f t="shared" si="0"/>
        <v>1250000</v>
      </c>
      <c r="F11" s="30">
        <v>5600000</v>
      </c>
      <c r="G11" s="32">
        <v>3064000</v>
      </c>
      <c r="H11" s="32">
        <v>1286000</v>
      </c>
    </row>
    <row r="12" spans="1:25">
      <c r="A12" s="30">
        <v>2009</v>
      </c>
      <c r="B12" s="31">
        <f t="shared" si="0"/>
        <v>1037000</v>
      </c>
      <c r="F12" s="30">
        <v>4300000</v>
      </c>
      <c r="G12" s="32">
        <v>2441000</v>
      </c>
      <c r="H12" s="32">
        <v>822000</v>
      </c>
    </row>
    <row r="13" spans="1:25">
      <c r="A13" s="30">
        <v>2010</v>
      </c>
      <c r="B13" s="31">
        <f t="shared" si="0"/>
        <v>1027000</v>
      </c>
      <c r="F13" s="30">
        <v>3600000</v>
      </c>
      <c r="G13" s="32">
        <v>1672000</v>
      </c>
      <c r="H13" s="32">
        <v>901000</v>
      </c>
    </row>
    <row r="14" spans="1:25">
      <c r="A14" s="30">
        <v>2011</v>
      </c>
      <c r="B14" s="31">
        <f t="shared" si="0"/>
        <v>1530000</v>
      </c>
      <c r="F14" s="30">
        <v>6400000</v>
      </c>
      <c r="G14" s="32">
        <v>3941000</v>
      </c>
      <c r="H14" s="32">
        <v>929000</v>
      </c>
    </row>
    <row r="15" spans="1:25">
      <c r="A15" s="30">
        <v>2012</v>
      </c>
      <c r="B15" s="31">
        <f t="shared" si="0"/>
        <v>1420000</v>
      </c>
      <c r="F15" s="30">
        <v>6200000</v>
      </c>
      <c r="G15" s="32">
        <v>4026000</v>
      </c>
      <c r="H15" s="32">
        <v>754000</v>
      </c>
    </row>
    <row r="16" spans="1:25">
      <c r="A16" s="30">
        <v>2013</v>
      </c>
      <c r="B16" s="31">
        <f t="shared" si="0"/>
        <v>1423000</v>
      </c>
      <c r="F16" s="30">
        <v>6700000</v>
      </c>
      <c r="G16" s="32">
        <v>4374000</v>
      </c>
      <c r="H16" s="32">
        <v>903000</v>
      </c>
    </row>
    <row r="17" spans="1:8">
      <c r="A17" s="30">
        <v>2014</v>
      </c>
      <c r="B17" s="31">
        <f t="shared" si="0"/>
        <v>1246000</v>
      </c>
      <c r="F17" s="30">
        <v>6100000</v>
      </c>
      <c r="G17" s="32">
        <v>3792000</v>
      </c>
      <c r="H17" s="32">
        <v>1062000</v>
      </c>
    </row>
    <row r="18" spans="1:8">
      <c r="A18" s="30">
        <v>2015</v>
      </c>
      <c r="B18" s="31">
        <f t="shared" si="0"/>
        <v>1158000</v>
      </c>
      <c r="F18" s="30">
        <v>5800000</v>
      </c>
      <c r="G18" s="32">
        <v>3550000</v>
      </c>
      <c r="H18" s="32">
        <v>1092000</v>
      </c>
    </row>
    <row r="19" spans="1:8">
      <c r="A19" s="30">
        <v>2016</v>
      </c>
      <c r="B19" s="31">
        <f t="shared" si="0"/>
        <v>1521000</v>
      </c>
      <c r="F19" s="30">
        <v>7113000</v>
      </c>
      <c r="G19" s="32">
        <v>4731000</v>
      </c>
      <c r="H19" s="32">
        <v>861000</v>
      </c>
    </row>
    <row r="20" spans="1:8">
      <c r="A20" s="30">
        <v>2017</v>
      </c>
      <c r="B20" s="31">
        <f t="shared" si="0"/>
        <v>1027000</v>
      </c>
      <c r="F20" s="30">
        <v>4016000</v>
      </c>
      <c r="G20" s="32">
        <v>2164000</v>
      </c>
      <c r="H20" s="32">
        <v>825000</v>
      </c>
    </row>
    <row r="21" spans="1:8">
      <c r="A21" s="30">
        <v>2018</v>
      </c>
      <c r="B21" s="31">
        <f t="shared" si="0"/>
        <v>1205000</v>
      </c>
      <c r="F21" s="30">
        <v>4556000</v>
      </c>
      <c r="G21" s="32">
        <v>2485000</v>
      </c>
      <c r="H21" s="32">
        <v>866000</v>
      </c>
    </row>
    <row r="22" spans="1:8">
      <c r="A22" s="30">
        <v>2019</v>
      </c>
      <c r="B22" s="31">
        <f t="shared" si="0"/>
        <v>1348000</v>
      </c>
      <c r="F22" s="30">
        <v>6035000</v>
      </c>
      <c r="G22" s="32">
        <v>3814000</v>
      </c>
      <c r="H22" s="32">
        <v>873000</v>
      </c>
    </row>
    <row r="23" spans="1:8">
      <c r="A23" s="30">
        <v>2020</v>
      </c>
      <c r="B23" s="31">
        <f t="shared" si="0"/>
        <v>1316000</v>
      </c>
      <c r="F23" s="30">
        <v>4270000</v>
      </c>
      <c r="G23" s="32">
        <v>2231000</v>
      </c>
      <c r="H23" s="32">
        <v>723000</v>
      </c>
    </row>
    <row r="24" spans="1:8">
      <c r="A24" s="30">
        <v>2021</v>
      </c>
      <c r="B24" s="31">
        <f t="shared" si="0"/>
        <v>1167000</v>
      </c>
      <c r="F24" s="30">
        <v>4373000</v>
      </c>
      <c r="G24" s="32">
        <v>2325000</v>
      </c>
      <c r="H24" s="32">
        <v>881000</v>
      </c>
    </row>
    <row r="25" spans="1:8">
      <c r="A25" s="30">
        <v>2022</v>
      </c>
      <c r="B25" s="31">
        <f t="shared" si="0"/>
        <v>1124000</v>
      </c>
      <c r="F25" s="30">
        <v>4967000</v>
      </c>
      <c r="G25" s="32">
        <v>2902000</v>
      </c>
      <c r="H25" s="32">
        <v>941000</v>
      </c>
    </row>
    <row r="26" spans="1:8">
      <c r="A26" s="30">
        <v>2023</v>
      </c>
      <c r="B26" s="31">
        <f t="shared" si="0"/>
        <v>2159700</v>
      </c>
      <c r="F26" s="30">
        <v>5120000</v>
      </c>
      <c r="G26" s="33">
        <v>2821000</v>
      </c>
      <c r="H26" s="33">
        <v>139300</v>
      </c>
    </row>
    <row r="27" spans="1:8">
      <c r="A27" s="30">
        <v>2024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99"/>
  <sheetViews>
    <sheetView tabSelected="1" workbookViewId="0">
      <pane ySplit="4" topLeftCell="A23" activePane="bottomLeft" state="frozen"/>
      <selection pane="bottomLeft" activeCell="U33" sqref="U33"/>
    </sheetView>
  </sheetViews>
  <sheetFormatPr defaultColWidth="14.44140625" defaultRowHeight="15" customHeight="1"/>
  <cols>
    <col min="1" max="1" width="8.6640625" customWidth="1"/>
    <col min="2" max="2" width="11.109375" customWidth="1"/>
    <col min="3" max="3" width="9.88671875" customWidth="1"/>
    <col min="4" max="4" width="10.33203125" customWidth="1"/>
    <col min="5" max="6" width="10.5546875" customWidth="1"/>
    <col min="7" max="8" width="11.33203125" customWidth="1"/>
    <col min="9" max="9" width="2.6640625" customWidth="1"/>
    <col min="10" max="14" width="8.6640625" customWidth="1"/>
    <col min="15" max="15" width="2.6640625" customWidth="1"/>
    <col min="16" max="16" width="12.5546875" customWidth="1"/>
    <col min="17" max="18" width="8" customWidth="1"/>
    <col min="19" max="19" width="9.33203125" customWidth="1"/>
    <col min="20" max="20" width="2.6640625" customWidth="1"/>
    <col min="21" max="21" width="14" customWidth="1"/>
    <col min="22" max="23" width="12.6640625" customWidth="1"/>
    <col min="24" max="24" width="15" customWidth="1"/>
    <col min="25" max="25" width="2.6640625" customWidth="1"/>
    <col min="26" max="26" width="17.88671875" customWidth="1"/>
    <col min="27" max="27" width="15" customWidth="1"/>
    <col min="28" max="29" width="2.6640625" customWidth="1"/>
    <col min="30" max="30" width="9.109375" customWidth="1"/>
    <col min="31" max="31" width="12.109375" customWidth="1"/>
    <col min="32" max="32" width="8.44140625" customWidth="1"/>
    <col min="33" max="33" width="10.109375" customWidth="1"/>
    <col min="34" max="34" width="8.6640625" customWidth="1"/>
    <col min="35" max="35" width="9.109375" customWidth="1"/>
    <col min="36" max="37" width="2.6640625" customWidth="1"/>
    <col min="38" max="41" width="8.6640625" customWidth="1"/>
  </cols>
  <sheetData>
    <row r="1" spans="1:41" ht="14.4">
      <c r="A1" s="34" t="s">
        <v>35</v>
      </c>
      <c r="I1" s="27"/>
      <c r="O1" s="27"/>
      <c r="T1" s="27"/>
      <c r="AC1" s="27"/>
      <c r="AJ1" s="27"/>
      <c r="AK1" s="27"/>
    </row>
    <row r="2" spans="1:41" ht="14.4">
      <c r="B2" s="113" t="s">
        <v>36</v>
      </c>
      <c r="C2" s="114"/>
      <c r="D2" s="114"/>
      <c r="E2" s="114"/>
      <c r="F2" s="114"/>
      <c r="G2" s="114"/>
      <c r="H2" s="115"/>
      <c r="I2" s="27"/>
      <c r="J2" s="113" t="s">
        <v>36</v>
      </c>
      <c r="K2" s="114"/>
      <c r="L2" s="114"/>
      <c r="M2" s="114"/>
      <c r="N2" s="115"/>
      <c r="O2" s="27"/>
      <c r="P2" s="113" t="s">
        <v>36</v>
      </c>
      <c r="Q2" s="114"/>
      <c r="R2" s="114"/>
      <c r="S2" s="115"/>
      <c r="T2" s="27"/>
      <c r="U2" s="37" t="s">
        <v>36</v>
      </c>
      <c r="AC2" s="27"/>
      <c r="AJ2" s="18"/>
      <c r="AK2" s="27"/>
    </row>
    <row r="3" spans="1:41" ht="15" customHeight="1">
      <c r="A3" s="38"/>
      <c r="B3" s="116" t="s">
        <v>37</v>
      </c>
      <c r="C3" s="117"/>
      <c r="D3" s="117"/>
      <c r="E3" s="117"/>
      <c r="F3" s="117"/>
      <c r="G3" s="117"/>
      <c r="H3" s="117"/>
      <c r="I3" s="34"/>
      <c r="J3" s="116" t="s">
        <v>38</v>
      </c>
      <c r="K3" s="117"/>
      <c r="L3" s="117"/>
      <c r="M3" s="117"/>
      <c r="N3" s="117"/>
      <c r="O3" s="35"/>
      <c r="P3" s="116" t="s">
        <v>39</v>
      </c>
      <c r="Q3" s="117"/>
      <c r="R3" s="117"/>
      <c r="S3" s="117"/>
      <c r="T3" s="34"/>
      <c r="U3" s="39" t="s">
        <v>40</v>
      </c>
      <c r="V3" s="40" t="s">
        <v>41</v>
      </c>
      <c r="W3" s="40" t="s">
        <v>42</v>
      </c>
      <c r="X3" s="39" t="s">
        <v>43</v>
      </c>
      <c r="Y3" s="39"/>
      <c r="Z3" s="39" t="s">
        <v>43</v>
      </c>
      <c r="AA3" s="39" t="s">
        <v>43</v>
      </c>
      <c r="AB3" s="41"/>
      <c r="AC3" s="27"/>
      <c r="AD3" s="111" t="s">
        <v>44</v>
      </c>
      <c r="AE3" s="112"/>
      <c r="AF3" s="112"/>
      <c r="AG3" s="112"/>
      <c r="AH3" s="112"/>
      <c r="AI3" s="112"/>
      <c r="AJ3" s="35"/>
      <c r="AK3" s="35"/>
    </row>
    <row r="4" spans="1:41" ht="14.4">
      <c r="A4" s="42" t="s">
        <v>3</v>
      </c>
      <c r="B4" s="43" t="s">
        <v>45</v>
      </c>
      <c r="C4" s="43" t="s">
        <v>46</v>
      </c>
      <c r="D4" s="44" t="s">
        <v>47</v>
      </c>
      <c r="E4" s="44" t="s">
        <v>48</v>
      </c>
      <c r="F4" s="44" t="s">
        <v>49</v>
      </c>
      <c r="G4" s="44" t="s">
        <v>50</v>
      </c>
      <c r="H4" s="45" t="s">
        <v>40</v>
      </c>
      <c r="I4" s="27"/>
      <c r="J4" s="42" t="s">
        <v>51</v>
      </c>
      <c r="K4" s="42" t="s">
        <v>52</v>
      </c>
      <c r="L4" s="42" t="s">
        <v>53</v>
      </c>
      <c r="M4" s="42" t="s">
        <v>54</v>
      </c>
      <c r="N4" s="46" t="s">
        <v>40</v>
      </c>
      <c r="O4" s="36"/>
      <c r="P4" s="42" t="s">
        <v>55</v>
      </c>
      <c r="Q4" s="42" t="s">
        <v>56</v>
      </c>
      <c r="R4" s="42" t="s">
        <v>57</v>
      </c>
      <c r="S4" s="46" t="s">
        <v>40</v>
      </c>
      <c r="T4" s="36"/>
      <c r="U4" s="47" t="s">
        <v>58</v>
      </c>
      <c r="V4" s="48" t="s">
        <v>59</v>
      </c>
      <c r="W4" s="42" t="s">
        <v>59</v>
      </c>
      <c r="X4" s="46" t="s">
        <v>59</v>
      </c>
      <c r="Y4" s="46"/>
      <c r="Z4" s="46" t="s">
        <v>60</v>
      </c>
      <c r="AA4" s="46" t="s">
        <v>61</v>
      </c>
      <c r="AB4" s="49"/>
      <c r="AC4" s="36"/>
      <c r="AD4" s="42" t="s">
        <v>6</v>
      </c>
      <c r="AE4" s="42" t="s">
        <v>7</v>
      </c>
      <c r="AF4" s="42" t="s">
        <v>8</v>
      </c>
      <c r="AG4" s="42" t="s">
        <v>9</v>
      </c>
      <c r="AH4" s="42" t="s">
        <v>10</v>
      </c>
      <c r="AI4" s="46" t="s">
        <v>40</v>
      </c>
      <c r="AJ4" s="49"/>
      <c r="AK4" s="36"/>
    </row>
    <row r="5" spans="1:41" ht="14.4">
      <c r="A5" s="31">
        <v>1999</v>
      </c>
      <c r="B5" s="18">
        <v>1413995</v>
      </c>
      <c r="C5" s="18">
        <v>1092946</v>
      </c>
      <c r="D5" s="18">
        <v>114454</v>
      </c>
      <c r="E5" s="18">
        <v>59123</v>
      </c>
      <c r="F5" s="50">
        <f t="shared" ref="F5:F29" si="0">SUM(C5:E5)</f>
        <v>1266523</v>
      </c>
      <c r="G5" s="18">
        <v>11766</v>
      </c>
      <c r="H5" s="51">
        <f t="shared" ref="H5:H29" si="1">SUM(B5:E5,G5)</f>
        <v>2692284</v>
      </c>
      <c r="J5" s="18">
        <v>1168</v>
      </c>
      <c r="K5" s="52">
        <v>1282</v>
      </c>
      <c r="L5" s="52">
        <v>177925</v>
      </c>
      <c r="M5" s="52">
        <v>112871</v>
      </c>
      <c r="N5" s="53">
        <f t="shared" ref="N5:N27" si="2">SUM(J5:M5)</f>
        <v>293246</v>
      </c>
      <c r="O5" s="18"/>
      <c r="P5" s="54">
        <v>208589</v>
      </c>
      <c r="Q5" s="31">
        <v>599</v>
      </c>
      <c r="R5" s="54">
        <v>3037</v>
      </c>
      <c r="S5" s="55">
        <f t="shared" ref="S5:S27" si="3">P5+Q5+R5</f>
        <v>212225</v>
      </c>
      <c r="T5" s="54"/>
      <c r="U5" s="51">
        <f t="shared" ref="U5:U27" si="4">H5+N5+S5</f>
        <v>3197755</v>
      </c>
      <c r="V5" s="18">
        <v>2035292</v>
      </c>
      <c r="W5" s="18">
        <v>513888</v>
      </c>
      <c r="X5" s="51">
        <f t="shared" ref="X5:X27" si="5">U5-(V5+W5)</f>
        <v>648575</v>
      </c>
      <c r="Y5" s="56"/>
      <c r="Z5" s="57">
        <f>'Additional Data'!D4</f>
        <v>0.25800954175934143</v>
      </c>
      <c r="AA5" s="51">
        <f t="shared" ref="AA5:AA27" si="6">ROUND(B5*Z5,0)</f>
        <v>364824</v>
      </c>
      <c r="AB5" s="56"/>
      <c r="AC5" s="27"/>
      <c r="AD5" s="59">
        <v>99029</v>
      </c>
      <c r="AE5" s="60"/>
      <c r="AF5" s="60"/>
      <c r="AG5" s="61">
        <v>18943</v>
      </c>
      <c r="AH5" s="62">
        <v>26746</v>
      </c>
      <c r="AI5" s="63">
        <f t="shared" ref="AI5:AI14" si="7">AD5+AH5</f>
        <v>125775</v>
      </c>
      <c r="AJ5" s="56"/>
      <c r="AK5" s="18"/>
      <c r="AN5" s="18"/>
      <c r="AO5" s="18"/>
    </row>
    <row r="6" spans="1:41" ht="14.4">
      <c r="A6" s="31">
        <v>2000</v>
      </c>
      <c r="B6" s="18">
        <v>656427</v>
      </c>
      <c r="C6" s="18">
        <v>529747</v>
      </c>
      <c r="D6" s="18">
        <v>92477</v>
      </c>
      <c r="E6" s="18">
        <v>43831</v>
      </c>
      <c r="F6" s="50">
        <f t="shared" si="0"/>
        <v>666055</v>
      </c>
      <c r="G6" s="18">
        <v>9450</v>
      </c>
      <c r="H6" s="51">
        <f t="shared" si="1"/>
        <v>1331932</v>
      </c>
      <c r="J6" s="18">
        <v>1018</v>
      </c>
      <c r="K6" s="52">
        <v>794</v>
      </c>
      <c r="L6" s="52">
        <v>158878</v>
      </c>
      <c r="M6" s="52">
        <v>174853</v>
      </c>
      <c r="N6" s="53">
        <f t="shared" si="2"/>
        <v>335543</v>
      </c>
      <c r="O6" s="18"/>
      <c r="P6" s="54">
        <v>149267</v>
      </c>
      <c r="Q6" s="31">
        <v>442</v>
      </c>
      <c r="R6" s="54">
        <v>2933</v>
      </c>
      <c r="S6" s="55">
        <f t="shared" si="3"/>
        <v>152642</v>
      </c>
      <c r="T6" s="54"/>
      <c r="U6" s="51">
        <f t="shared" si="4"/>
        <v>1820117</v>
      </c>
      <c r="V6" s="18">
        <v>1117880</v>
      </c>
      <c r="W6" s="18">
        <v>267379</v>
      </c>
      <c r="X6" s="51">
        <f t="shared" si="5"/>
        <v>434858</v>
      </c>
      <c r="Y6" s="56"/>
      <c r="Z6" s="57">
        <f>'Additional Data'!D5</f>
        <v>0.33068458625254604</v>
      </c>
      <c r="AA6" s="51">
        <f t="shared" si="6"/>
        <v>217070</v>
      </c>
      <c r="AB6" s="56"/>
      <c r="AC6" s="27"/>
      <c r="AD6" s="18">
        <v>133094</v>
      </c>
      <c r="AE6" s="60"/>
      <c r="AF6" s="60"/>
      <c r="AG6" s="61">
        <v>11987</v>
      </c>
      <c r="AH6" s="62">
        <v>19533</v>
      </c>
      <c r="AI6" s="51">
        <f t="shared" si="7"/>
        <v>152627</v>
      </c>
      <c r="AJ6" s="56"/>
      <c r="AK6" s="18"/>
      <c r="AN6" s="18"/>
      <c r="AO6" s="18"/>
    </row>
    <row r="7" spans="1:41" ht="14.4">
      <c r="A7" s="31">
        <v>2001</v>
      </c>
      <c r="B7" s="18">
        <v>846275</v>
      </c>
      <c r="C7" s="18">
        <v>870019</v>
      </c>
      <c r="D7" s="18">
        <v>59709</v>
      </c>
      <c r="E7" s="18">
        <v>50848</v>
      </c>
      <c r="F7" s="50">
        <f t="shared" si="0"/>
        <v>980576</v>
      </c>
      <c r="G7" s="18">
        <v>3381</v>
      </c>
      <c r="H7" s="51">
        <f t="shared" si="1"/>
        <v>1830232</v>
      </c>
      <c r="J7" s="18">
        <v>954</v>
      </c>
      <c r="K7" s="52">
        <v>1342</v>
      </c>
      <c r="L7" s="52">
        <v>132987</v>
      </c>
      <c r="M7" s="52">
        <v>150324</v>
      </c>
      <c r="N7" s="53">
        <f t="shared" si="2"/>
        <v>285607</v>
      </c>
      <c r="O7" s="18"/>
      <c r="P7" s="54">
        <v>218688</v>
      </c>
      <c r="Q7" s="31">
        <v>686</v>
      </c>
      <c r="R7" s="54">
        <v>4633</v>
      </c>
      <c r="S7" s="55">
        <f t="shared" si="3"/>
        <v>224007</v>
      </c>
      <c r="T7" s="54"/>
      <c r="U7" s="51">
        <f t="shared" si="4"/>
        <v>2339846</v>
      </c>
      <c r="V7" s="18">
        <v>1451441</v>
      </c>
      <c r="W7" s="18">
        <v>432324</v>
      </c>
      <c r="X7" s="51">
        <f t="shared" si="5"/>
        <v>456081</v>
      </c>
      <c r="Y7" s="56"/>
      <c r="Z7" s="57">
        <f>'Additional Data'!D6</f>
        <v>0.26552274616339955</v>
      </c>
      <c r="AA7" s="51">
        <f t="shared" si="6"/>
        <v>224705</v>
      </c>
      <c r="AB7" s="56"/>
      <c r="AC7" s="27"/>
      <c r="AD7" s="59">
        <v>83532</v>
      </c>
      <c r="AE7" s="60"/>
      <c r="AF7" s="60"/>
      <c r="AG7" s="61"/>
      <c r="AH7" s="62">
        <v>43469</v>
      </c>
      <c r="AI7" s="63">
        <f t="shared" si="7"/>
        <v>127001</v>
      </c>
      <c r="AJ7" s="56"/>
      <c r="AK7" s="18"/>
      <c r="AN7" s="18"/>
      <c r="AO7" s="18"/>
    </row>
    <row r="8" spans="1:41" ht="14.4">
      <c r="A8" s="31">
        <v>2002</v>
      </c>
      <c r="B8" s="18">
        <v>1367251</v>
      </c>
      <c r="C8" s="18">
        <v>1303158</v>
      </c>
      <c r="D8" s="18">
        <v>69609</v>
      </c>
      <c r="E8" s="18">
        <v>33100</v>
      </c>
      <c r="F8" s="50">
        <f t="shared" si="0"/>
        <v>1405867</v>
      </c>
      <c r="G8" s="18">
        <v>37983</v>
      </c>
      <c r="H8" s="51">
        <f t="shared" si="1"/>
        <v>2811101</v>
      </c>
      <c r="J8" s="18">
        <v>952</v>
      </c>
      <c r="K8" s="52">
        <v>796</v>
      </c>
      <c r="L8" s="52">
        <v>173731</v>
      </c>
      <c r="M8" s="52">
        <v>155299</v>
      </c>
      <c r="N8" s="53">
        <f t="shared" si="2"/>
        <v>330778</v>
      </c>
      <c r="O8" s="18"/>
      <c r="P8" s="54">
        <v>259623</v>
      </c>
      <c r="Q8" s="31">
        <v>623</v>
      </c>
      <c r="R8" s="54">
        <v>3722</v>
      </c>
      <c r="S8" s="55">
        <f t="shared" si="3"/>
        <v>263968</v>
      </c>
      <c r="T8" s="54"/>
      <c r="U8" s="51">
        <f t="shared" si="4"/>
        <v>3405847</v>
      </c>
      <c r="V8" s="18">
        <v>2340146</v>
      </c>
      <c r="W8" s="18">
        <v>431503</v>
      </c>
      <c r="X8" s="51">
        <f t="shared" si="5"/>
        <v>634198</v>
      </c>
      <c r="Y8" s="56"/>
      <c r="Z8" s="57">
        <f>'Additional Data'!D7</f>
        <v>0.2480360805733548</v>
      </c>
      <c r="AA8" s="51">
        <f t="shared" si="6"/>
        <v>339128</v>
      </c>
      <c r="AB8" s="56"/>
      <c r="AC8" s="27"/>
      <c r="AD8" s="59">
        <v>78591</v>
      </c>
      <c r="AE8" s="60"/>
      <c r="AF8" s="60"/>
      <c r="AG8" s="61"/>
      <c r="AH8" s="60">
        <v>90483</v>
      </c>
      <c r="AI8" s="51">
        <f t="shared" si="7"/>
        <v>169074</v>
      </c>
      <c r="AJ8" s="56"/>
      <c r="AK8" s="18"/>
      <c r="AN8" s="18"/>
      <c r="AO8" s="18"/>
    </row>
    <row r="9" spans="1:41" ht="14.4">
      <c r="A9" s="31">
        <v>2003</v>
      </c>
      <c r="B9" s="18">
        <v>1593638</v>
      </c>
      <c r="C9" s="18">
        <v>1746841</v>
      </c>
      <c r="D9" s="18">
        <v>87193</v>
      </c>
      <c r="E9" s="18">
        <v>48489</v>
      </c>
      <c r="F9" s="50">
        <f t="shared" si="0"/>
        <v>1882523</v>
      </c>
      <c r="G9" s="18">
        <v>13968</v>
      </c>
      <c r="H9" s="51">
        <f t="shared" si="1"/>
        <v>3490129</v>
      </c>
      <c r="J9" s="18">
        <v>1077</v>
      </c>
      <c r="K9" s="52">
        <v>1410</v>
      </c>
      <c r="L9" s="52">
        <v>174178</v>
      </c>
      <c r="M9" s="52">
        <v>194153</v>
      </c>
      <c r="N9" s="53">
        <f t="shared" si="2"/>
        <v>370818</v>
      </c>
      <c r="O9" s="18"/>
      <c r="P9" s="54">
        <v>298831</v>
      </c>
      <c r="Q9" s="31">
        <v>544</v>
      </c>
      <c r="R9" s="54">
        <v>5993</v>
      </c>
      <c r="S9" s="55">
        <f t="shared" si="3"/>
        <v>305368</v>
      </c>
      <c r="T9" s="54"/>
      <c r="U9" s="51">
        <f t="shared" si="4"/>
        <v>4166315</v>
      </c>
      <c r="V9" s="18">
        <v>3037279</v>
      </c>
      <c r="W9" s="18">
        <v>508704</v>
      </c>
      <c r="X9" s="51">
        <f t="shared" si="5"/>
        <v>620332</v>
      </c>
      <c r="Y9" s="56"/>
      <c r="Z9" s="57">
        <f>'Additional Data'!D8</f>
        <v>0.31499234907802154</v>
      </c>
      <c r="AA9" s="51">
        <f t="shared" si="6"/>
        <v>501984</v>
      </c>
      <c r="AB9" s="56"/>
      <c r="AC9" s="27"/>
      <c r="AD9" s="18">
        <v>180813</v>
      </c>
      <c r="AE9" s="60"/>
      <c r="AF9" s="60"/>
      <c r="AG9" s="61"/>
      <c r="AH9" s="60">
        <v>92298</v>
      </c>
      <c r="AI9" s="51">
        <f t="shared" si="7"/>
        <v>273111</v>
      </c>
      <c r="AJ9" s="56"/>
      <c r="AK9" s="18"/>
      <c r="AN9" s="18"/>
      <c r="AO9" s="18"/>
    </row>
    <row r="10" spans="1:41" ht="14.4">
      <c r="A10" s="31">
        <v>2004</v>
      </c>
      <c r="B10" s="18">
        <v>2529642</v>
      </c>
      <c r="C10" s="18">
        <v>2235810</v>
      </c>
      <c r="D10" s="18">
        <v>134356</v>
      </c>
      <c r="E10" s="18">
        <v>27276</v>
      </c>
      <c r="F10" s="50">
        <f t="shared" si="0"/>
        <v>2397442</v>
      </c>
      <c r="G10" s="18">
        <v>10677</v>
      </c>
      <c r="H10" s="51">
        <f t="shared" si="1"/>
        <v>4937761</v>
      </c>
      <c r="J10" s="18">
        <v>280</v>
      </c>
      <c r="K10" s="52">
        <v>733</v>
      </c>
      <c r="L10" s="52">
        <v>180148</v>
      </c>
      <c r="M10" s="52">
        <v>196258</v>
      </c>
      <c r="N10" s="53">
        <f t="shared" si="2"/>
        <v>377419</v>
      </c>
      <c r="O10" s="18"/>
      <c r="P10" s="54">
        <v>350091</v>
      </c>
      <c r="Q10" s="31">
        <v>484</v>
      </c>
      <c r="R10" s="54">
        <v>5237</v>
      </c>
      <c r="S10" s="55">
        <f t="shared" si="3"/>
        <v>355812</v>
      </c>
      <c r="T10" s="54"/>
      <c r="U10" s="51">
        <f t="shared" si="4"/>
        <v>5670992</v>
      </c>
      <c r="V10" s="18">
        <v>4014594</v>
      </c>
      <c r="W10" s="18">
        <v>896960</v>
      </c>
      <c r="X10" s="51">
        <f t="shared" si="5"/>
        <v>759438</v>
      </c>
      <c r="Y10" s="56"/>
      <c r="Z10" s="57">
        <f>'Additional Data'!D9</f>
        <v>0.19902795638874238</v>
      </c>
      <c r="AA10" s="51">
        <f t="shared" si="6"/>
        <v>503469</v>
      </c>
      <c r="AB10" s="56"/>
      <c r="AC10" s="27"/>
      <c r="AD10" s="59">
        <v>71281</v>
      </c>
      <c r="AE10" s="60"/>
      <c r="AF10" s="60"/>
      <c r="AG10" s="61"/>
      <c r="AH10" s="60">
        <v>22157</v>
      </c>
      <c r="AI10" s="63">
        <f t="shared" si="7"/>
        <v>93438</v>
      </c>
      <c r="AJ10" s="56"/>
      <c r="AK10" s="18"/>
      <c r="AN10" s="18"/>
      <c r="AO10" s="18"/>
    </row>
    <row r="11" spans="1:41" ht="14.4">
      <c r="A11" s="31">
        <v>2005</v>
      </c>
      <c r="B11" s="18">
        <v>2520327</v>
      </c>
      <c r="C11" s="18">
        <v>2534345</v>
      </c>
      <c r="D11" s="18">
        <v>157612</v>
      </c>
      <c r="E11" s="18">
        <v>26415</v>
      </c>
      <c r="F11" s="50">
        <f t="shared" si="0"/>
        <v>2718372</v>
      </c>
      <c r="G11" s="18">
        <v>12064</v>
      </c>
      <c r="H11" s="51">
        <f t="shared" si="1"/>
        <v>5250763</v>
      </c>
      <c r="J11" s="18">
        <v>1097</v>
      </c>
      <c r="K11" s="52">
        <v>799</v>
      </c>
      <c r="L11" s="52">
        <v>150213</v>
      </c>
      <c r="M11" s="52">
        <v>218481</v>
      </c>
      <c r="N11" s="53">
        <f t="shared" si="2"/>
        <v>370590</v>
      </c>
      <c r="O11" s="18"/>
      <c r="P11" s="54">
        <v>369776</v>
      </c>
      <c r="Q11" s="31">
        <v>238</v>
      </c>
      <c r="R11" s="54">
        <v>7134</v>
      </c>
      <c r="S11" s="55">
        <f t="shared" si="3"/>
        <v>377148</v>
      </c>
      <c r="T11" s="54"/>
      <c r="U11" s="51">
        <f t="shared" si="4"/>
        <v>5998501</v>
      </c>
      <c r="V11" s="18">
        <v>4455170</v>
      </c>
      <c r="W11" s="18">
        <v>866953</v>
      </c>
      <c r="X11" s="51">
        <f t="shared" si="5"/>
        <v>676378</v>
      </c>
      <c r="Y11" s="56"/>
      <c r="Z11" s="57">
        <f>'Additional Data'!D10</f>
        <v>6.2000000000000055E-2</v>
      </c>
      <c r="AA11" s="51">
        <f t="shared" si="6"/>
        <v>156260</v>
      </c>
      <c r="AB11" s="56"/>
      <c r="AC11" s="27"/>
      <c r="AD11" s="59">
        <v>36921</v>
      </c>
      <c r="AE11" s="60"/>
      <c r="AF11" s="60"/>
      <c r="AG11" s="61">
        <v>9955</v>
      </c>
      <c r="AH11" s="62">
        <v>14215</v>
      </c>
      <c r="AI11" s="63">
        <f t="shared" si="7"/>
        <v>51136</v>
      </c>
      <c r="AJ11" s="56"/>
      <c r="AK11" s="18"/>
      <c r="AN11" s="18"/>
      <c r="AO11" s="18"/>
    </row>
    <row r="12" spans="1:41" ht="14.4">
      <c r="A12" s="31">
        <v>2006</v>
      </c>
      <c r="B12" s="18">
        <v>784771</v>
      </c>
      <c r="C12" s="18">
        <v>1301275</v>
      </c>
      <c r="D12" s="18">
        <v>94054</v>
      </c>
      <c r="E12" s="18">
        <v>12630</v>
      </c>
      <c r="F12" s="50">
        <f t="shared" si="0"/>
        <v>1407959</v>
      </c>
      <c r="G12" s="18">
        <v>10698</v>
      </c>
      <c r="H12" s="51">
        <f t="shared" si="1"/>
        <v>2203428</v>
      </c>
      <c r="J12" s="18">
        <v>804</v>
      </c>
      <c r="K12" s="52">
        <v>1383</v>
      </c>
      <c r="L12" s="52">
        <v>128677</v>
      </c>
      <c r="M12" s="52">
        <v>146543</v>
      </c>
      <c r="N12" s="53">
        <f t="shared" si="2"/>
        <v>277407</v>
      </c>
      <c r="O12" s="18"/>
      <c r="P12" s="54">
        <v>216047</v>
      </c>
      <c r="Q12" s="31">
        <v>408</v>
      </c>
      <c r="R12" s="54">
        <v>5444</v>
      </c>
      <c r="S12" s="55">
        <f t="shared" si="3"/>
        <v>221899</v>
      </c>
      <c r="T12" s="54"/>
      <c r="U12" s="51">
        <f t="shared" si="4"/>
        <v>2702734</v>
      </c>
      <c r="V12" s="18">
        <v>956507</v>
      </c>
      <c r="W12" s="18">
        <v>1490272.3610170491</v>
      </c>
      <c r="X12" s="51">
        <f t="shared" si="5"/>
        <v>255954.63898295071</v>
      </c>
      <c r="Y12" s="56"/>
      <c r="Z12" s="57">
        <f>'Additional Data'!D11</f>
        <v>0.18700000000000006</v>
      </c>
      <c r="AA12" s="51">
        <f t="shared" si="6"/>
        <v>146752</v>
      </c>
      <c r="AB12" s="56"/>
      <c r="AC12" s="27"/>
      <c r="AD12" s="18">
        <v>92051</v>
      </c>
      <c r="AE12" s="61">
        <v>18433</v>
      </c>
      <c r="AF12" s="61">
        <v>40633</v>
      </c>
      <c r="AG12" s="61">
        <v>57411</v>
      </c>
      <c r="AH12" s="60">
        <v>32562</v>
      </c>
      <c r="AI12" s="51">
        <f t="shared" si="7"/>
        <v>124613</v>
      </c>
      <c r="AJ12" s="56"/>
      <c r="AK12" s="18"/>
      <c r="AN12" s="18"/>
      <c r="AO12" s="18"/>
    </row>
    <row r="13" spans="1:41" ht="14.4">
      <c r="A13" s="31">
        <v>2007</v>
      </c>
      <c r="B13" s="18">
        <v>1823481</v>
      </c>
      <c r="C13" s="18">
        <v>1353407</v>
      </c>
      <c r="D13" s="18">
        <v>122424</v>
      </c>
      <c r="E13" s="18">
        <v>17467</v>
      </c>
      <c r="F13" s="50">
        <f t="shared" si="0"/>
        <v>1493298</v>
      </c>
      <c r="G13" s="18">
        <v>10649</v>
      </c>
      <c r="H13" s="51">
        <f t="shared" si="1"/>
        <v>3327428</v>
      </c>
      <c r="J13" s="18">
        <v>1561</v>
      </c>
      <c r="K13" s="52">
        <v>690</v>
      </c>
      <c r="L13" s="52">
        <v>185508</v>
      </c>
      <c r="M13" s="52">
        <v>202194</v>
      </c>
      <c r="N13" s="53">
        <f t="shared" si="2"/>
        <v>389953</v>
      </c>
      <c r="O13" s="18"/>
      <c r="P13" s="54">
        <v>356717</v>
      </c>
      <c r="Q13" s="31">
        <v>567</v>
      </c>
      <c r="R13" s="54">
        <v>5773</v>
      </c>
      <c r="S13" s="55">
        <f t="shared" si="3"/>
        <v>363057</v>
      </c>
      <c r="T13" s="54"/>
      <c r="U13" s="51">
        <f t="shared" si="4"/>
        <v>4080438</v>
      </c>
      <c r="V13" s="18">
        <v>2637534</v>
      </c>
      <c r="W13" s="18">
        <v>792024.6930906456</v>
      </c>
      <c r="X13" s="51">
        <f t="shared" si="5"/>
        <v>650879.3069093544</v>
      </c>
      <c r="Y13" s="56"/>
      <c r="Z13" s="57">
        <f>'Additional Data'!D12</f>
        <v>0.19199999999999995</v>
      </c>
      <c r="AA13" s="51">
        <f t="shared" si="6"/>
        <v>350108</v>
      </c>
      <c r="AB13" s="56"/>
      <c r="AC13" s="27"/>
      <c r="AD13" s="59">
        <v>79901</v>
      </c>
      <c r="AE13" s="61">
        <v>41290</v>
      </c>
      <c r="AF13" s="61">
        <v>57392</v>
      </c>
      <c r="AG13" s="61">
        <v>47924</v>
      </c>
      <c r="AH13" s="60">
        <v>27948</v>
      </c>
      <c r="AI13" s="63">
        <f t="shared" si="7"/>
        <v>107849</v>
      </c>
      <c r="AJ13" s="56"/>
      <c r="AK13" s="18"/>
      <c r="AN13" s="18"/>
      <c r="AO13" s="18"/>
    </row>
    <row r="14" spans="1:41" ht="14.4">
      <c r="A14" s="31">
        <v>2008</v>
      </c>
      <c r="B14" s="18">
        <v>983303</v>
      </c>
      <c r="C14" s="18">
        <v>1303236</v>
      </c>
      <c r="D14" s="18">
        <v>67366</v>
      </c>
      <c r="E14" s="18">
        <v>26230</v>
      </c>
      <c r="F14" s="50">
        <f t="shared" si="0"/>
        <v>1396832</v>
      </c>
      <c r="G14" s="18">
        <v>16957</v>
      </c>
      <c r="H14" s="51">
        <f t="shared" si="1"/>
        <v>2397092</v>
      </c>
      <c r="J14" s="18">
        <v>1989</v>
      </c>
      <c r="K14" s="52">
        <v>881</v>
      </c>
      <c r="L14" s="52">
        <v>161225</v>
      </c>
      <c r="M14" s="52">
        <v>161099</v>
      </c>
      <c r="N14" s="53">
        <f t="shared" si="2"/>
        <v>325194</v>
      </c>
      <c r="O14" s="18"/>
      <c r="P14" s="54">
        <v>318625</v>
      </c>
      <c r="Q14" s="31">
        <v>450</v>
      </c>
      <c r="R14" s="54">
        <v>4761</v>
      </c>
      <c r="S14" s="55">
        <f t="shared" si="3"/>
        <v>323836</v>
      </c>
      <c r="T14" s="54"/>
      <c r="U14" s="51">
        <f t="shared" si="4"/>
        <v>3046122</v>
      </c>
      <c r="V14" s="18">
        <v>1373626</v>
      </c>
      <c r="W14" s="18">
        <v>1248426.7691921985</v>
      </c>
      <c r="X14" s="51">
        <f t="shared" si="5"/>
        <v>424069.23080780171</v>
      </c>
      <c r="Y14" s="56"/>
      <c r="Z14" s="57">
        <f>'Additional Data'!D13</f>
        <v>0.18300000000000005</v>
      </c>
      <c r="AA14" s="51">
        <f t="shared" si="6"/>
        <v>179944</v>
      </c>
      <c r="AB14" s="56"/>
      <c r="AC14" s="27"/>
      <c r="AD14" s="18">
        <v>90146</v>
      </c>
      <c r="AE14" s="61">
        <v>74469</v>
      </c>
      <c r="AF14" s="61">
        <v>53681</v>
      </c>
      <c r="AG14" s="61">
        <v>34595</v>
      </c>
      <c r="AH14" s="62">
        <v>19339</v>
      </c>
      <c r="AI14" s="63">
        <f t="shared" si="7"/>
        <v>109485</v>
      </c>
      <c r="AJ14" s="56"/>
      <c r="AK14" s="18"/>
      <c r="AL14" s="18"/>
      <c r="AN14" s="18"/>
      <c r="AO14" s="18"/>
    </row>
    <row r="15" spans="1:41" ht="14.4">
      <c r="A15" s="31">
        <v>2009</v>
      </c>
      <c r="B15" s="18">
        <v>968368</v>
      </c>
      <c r="C15" s="18">
        <v>905853</v>
      </c>
      <c r="D15" s="18">
        <v>131214</v>
      </c>
      <c r="E15" s="18">
        <v>40652</v>
      </c>
      <c r="F15" s="50">
        <f t="shared" si="0"/>
        <v>1077719</v>
      </c>
      <c r="G15" s="18">
        <v>13948</v>
      </c>
      <c r="H15" s="51">
        <f t="shared" si="1"/>
        <v>2060035</v>
      </c>
      <c r="J15" s="18">
        <v>1030</v>
      </c>
      <c r="K15" s="52">
        <v>576</v>
      </c>
      <c r="L15" s="52">
        <v>177700</v>
      </c>
      <c r="M15" s="52">
        <v>196363</v>
      </c>
      <c r="N15" s="53">
        <f t="shared" si="2"/>
        <v>375669</v>
      </c>
      <c r="O15" s="18"/>
      <c r="P15" s="54">
        <v>457679</v>
      </c>
      <c r="Q15" s="31">
        <v>253</v>
      </c>
      <c r="R15" s="64">
        <v>7190</v>
      </c>
      <c r="S15" s="55">
        <f t="shared" si="3"/>
        <v>465122</v>
      </c>
      <c r="T15" s="54"/>
      <c r="U15" s="51">
        <f t="shared" si="4"/>
        <v>2900826</v>
      </c>
      <c r="V15" s="18">
        <v>1582297</v>
      </c>
      <c r="W15" s="18">
        <v>778689.41015673755</v>
      </c>
      <c r="X15" s="51">
        <f t="shared" si="5"/>
        <v>539839.58984326245</v>
      </c>
      <c r="Y15" s="56"/>
      <c r="Z15" s="57">
        <f>'Additional Data'!D14</f>
        <v>0.247</v>
      </c>
      <c r="AA15" s="51">
        <f t="shared" si="6"/>
        <v>239187</v>
      </c>
      <c r="AB15" s="56"/>
      <c r="AC15" s="27"/>
      <c r="AD15" s="18"/>
      <c r="AE15" s="62">
        <v>17721</v>
      </c>
      <c r="AF15" s="60">
        <v>44616</v>
      </c>
      <c r="AG15" s="60">
        <v>40930</v>
      </c>
      <c r="AH15" s="60">
        <v>83480</v>
      </c>
      <c r="AI15" s="51">
        <f t="shared" ref="AI15:AI29" si="8">SUM(AE15:AH15)</f>
        <v>186747</v>
      </c>
      <c r="AJ15" s="56"/>
      <c r="AK15" s="18"/>
      <c r="AL15" s="18"/>
      <c r="AN15" s="18"/>
      <c r="AO15" s="18"/>
    </row>
    <row r="16" spans="1:41" ht="14.4">
      <c r="A16" s="31">
        <v>2010</v>
      </c>
      <c r="B16" s="18">
        <v>1587657</v>
      </c>
      <c r="C16" s="18">
        <v>1085789</v>
      </c>
      <c r="D16" s="18">
        <v>114719</v>
      </c>
      <c r="E16" s="18">
        <v>40177</v>
      </c>
      <c r="F16" s="50">
        <f t="shared" si="0"/>
        <v>1240685</v>
      </c>
      <c r="G16" s="18">
        <v>6670</v>
      </c>
      <c r="H16" s="51">
        <f t="shared" si="1"/>
        <v>2835012</v>
      </c>
      <c r="J16" s="18">
        <v>1122</v>
      </c>
      <c r="K16" s="52">
        <v>855</v>
      </c>
      <c r="L16" s="52">
        <v>177675</v>
      </c>
      <c r="M16" s="52">
        <v>182938</v>
      </c>
      <c r="N16" s="53">
        <f t="shared" si="2"/>
        <v>362590</v>
      </c>
      <c r="O16" s="18"/>
      <c r="P16" s="54">
        <v>514301</v>
      </c>
      <c r="Q16" s="31">
        <v>865</v>
      </c>
      <c r="R16" s="54">
        <v>5652</v>
      </c>
      <c r="S16" s="55">
        <f t="shared" si="3"/>
        <v>520818</v>
      </c>
      <c r="T16" s="54"/>
      <c r="U16" s="51">
        <f t="shared" si="4"/>
        <v>3718420</v>
      </c>
      <c r="V16" s="18">
        <v>2558156</v>
      </c>
      <c r="W16" s="18">
        <v>523358.45892377687</v>
      </c>
      <c r="X16" s="51">
        <f t="shared" si="5"/>
        <v>636905.54107622337</v>
      </c>
      <c r="Y16" s="56"/>
      <c r="Z16" s="57">
        <f>'Additional Data'!D15</f>
        <v>0.21300000000000008</v>
      </c>
      <c r="AA16" s="51">
        <f t="shared" si="6"/>
        <v>338171</v>
      </c>
      <c r="AB16" s="56"/>
      <c r="AC16" s="27"/>
      <c r="AD16" s="18"/>
      <c r="AE16" s="60">
        <v>37734</v>
      </c>
      <c r="AF16" s="62">
        <v>18466</v>
      </c>
      <c r="AG16" s="60">
        <v>20324</v>
      </c>
      <c r="AH16" s="60">
        <v>126836</v>
      </c>
      <c r="AI16" s="51">
        <f t="shared" si="8"/>
        <v>203360</v>
      </c>
      <c r="AJ16" s="56"/>
      <c r="AK16" s="18"/>
      <c r="AN16" s="18"/>
      <c r="AO16" s="18"/>
    </row>
    <row r="17" spans="1:41" ht="14.4">
      <c r="A17" s="31">
        <v>2011</v>
      </c>
      <c r="B17" s="18">
        <v>3201035</v>
      </c>
      <c r="C17" s="18">
        <v>1877939</v>
      </c>
      <c r="D17" s="18">
        <v>163539</v>
      </c>
      <c r="E17" s="18">
        <v>35482</v>
      </c>
      <c r="F17" s="50">
        <f t="shared" si="0"/>
        <v>2076960</v>
      </c>
      <c r="G17" s="18">
        <v>5660</v>
      </c>
      <c r="H17" s="51">
        <f t="shared" si="1"/>
        <v>5283655</v>
      </c>
      <c r="J17" s="18">
        <v>1068</v>
      </c>
      <c r="K17" s="52">
        <v>1753</v>
      </c>
      <c r="L17" s="52">
        <v>186302</v>
      </c>
      <c r="M17" s="52">
        <v>269116</v>
      </c>
      <c r="N17" s="53">
        <f t="shared" si="2"/>
        <v>458239</v>
      </c>
      <c r="O17" s="18"/>
      <c r="P17" s="54">
        <v>630379</v>
      </c>
      <c r="Q17" s="31">
        <v>700</v>
      </c>
      <c r="R17" s="54">
        <v>8048</v>
      </c>
      <c r="S17" s="55">
        <f t="shared" si="3"/>
        <v>639127</v>
      </c>
      <c r="T17" s="54"/>
      <c r="U17" s="51">
        <f t="shared" si="4"/>
        <v>6381021</v>
      </c>
      <c r="V17" s="18">
        <v>4982358</v>
      </c>
      <c r="W17" s="18">
        <v>564015.40880019427</v>
      </c>
      <c r="X17" s="51">
        <f t="shared" si="5"/>
        <v>834647.59119980596</v>
      </c>
      <c r="Y17" s="56"/>
      <c r="Z17" s="57">
        <f>'Additional Data'!D16</f>
        <v>0.17299999999999993</v>
      </c>
      <c r="AA17" s="51">
        <f t="shared" si="6"/>
        <v>553779</v>
      </c>
      <c r="AB17" s="56"/>
      <c r="AC17" s="27"/>
      <c r="AD17" s="18"/>
      <c r="AE17" s="60">
        <v>70353</v>
      </c>
      <c r="AF17" s="60">
        <v>39909</v>
      </c>
      <c r="AG17" s="62">
        <v>12225</v>
      </c>
      <c r="AH17" s="60">
        <v>66678</v>
      </c>
      <c r="AI17" s="51">
        <f t="shared" si="8"/>
        <v>189165</v>
      </c>
      <c r="AJ17" s="56"/>
      <c r="AK17" s="18"/>
      <c r="AN17" s="18"/>
      <c r="AO17" s="18"/>
    </row>
    <row r="18" spans="1:41" ht="15.75" customHeight="1">
      <c r="A18" s="31">
        <v>2012</v>
      </c>
      <c r="B18" s="18">
        <v>2924144</v>
      </c>
      <c r="C18" s="18">
        <v>96675</v>
      </c>
      <c r="D18" s="18">
        <v>90440</v>
      </c>
      <c r="E18" s="18">
        <v>22580</v>
      </c>
      <c r="F18" s="50">
        <f t="shared" si="0"/>
        <v>209695</v>
      </c>
      <c r="G18" s="18">
        <v>11839</v>
      </c>
      <c r="H18" s="51">
        <f t="shared" si="1"/>
        <v>3145678</v>
      </c>
      <c r="J18" s="18">
        <v>637</v>
      </c>
      <c r="K18" s="52">
        <v>1210</v>
      </c>
      <c r="L18" s="52">
        <v>203248</v>
      </c>
      <c r="M18" s="52">
        <v>302445</v>
      </c>
      <c r="N18" s="53">
        <f t="shared" si="2"/>
        <v>507540</v>
      </c>
      <c r="O18" s="18"/>
      <c r="P18" s="54">
        <v>629353.27748738276</v>
      </c>
      <c r="Q18" s="31">
        <v>441</v>
      </c>
      <c r="R18" s="54">
        <v>4418</v>
      </c>
      <c r="S18" s="55">
        <f t="shared" si="3"/>
        <v>634212.27748738276</v>
      </c>
      <c r="T18" s="54"/>
      <c r="U18" s="51">
        <f t="shared" si="4"/>
        <v>4287430.2774873823</v>
      </c>
      <c r="V18" s="18">
        <v>3556760</v>
      </c>
      <c r="W18" s="18">
        <v>257903.23936898005</v>
      </c>
      <c r="X18" s="51">
        <f t="shared" si="5"/>
        <v>472767.03811840247</v>
      </c>
      <c r="Y18" s="56"/>
      <c r="Z18" s="57">
        <f>'Additional Data'!D17</f>
        <v>0.11499999999999999</v>
      </c>
      <c r="AA18" s="51">
        <f t="shared" si="6"/>
        <v>336277</v>
      </c>
      <c r="AB18" s="56"/>
      <c r="AC18" s="27"/>
      <c r="AD18" s="18"/>
      <c r="AE18" s="60">
        <v>36736</v>
      </c>
      <c r="AF18" s="62">
        <v>18715</v>
      </c>
      <c r="AG18" s="60">
        <v>16557</v>
      </c>
      <c r="AH18" s="62">
        <v>18813</v>
      </c>
      <c r="AI18" s="51">
        <f t="shared" si="8"/>
        <v>90821</v>
      </c>
      <c r="AJ18" s="56"/>
      <c r="AK18" s="18"/>
      <c r="AN18" s="18"/>
      <c r="AO18" s="18"/>
    </row>
    <row r="19" spans="1:41" ht="15.75" customHeight="1">
      <c r="A19" s="31">
        <v>2013</v>
      </c>
      <c r="B19" s="18">
        <v>1662561</v>
      </c>
      <c r="C19" s="18">
        <v>921533</v>
      </c>
      <c r="D19" s="18">
        <v>75707</v>
      </c>
      <c r="E19" s="18">
        <v>23423</v>
      </c>
      <c r="F19" s="50">
        <f t="shared" si="0"/>
        <v>1020663</v>
      </c>
      <c r="G19" s="18">
        <v>5283</v>
      </c>
      <c r="H19" s="51">
        <f t="shared" si="1"/>
        <v>2688507</v>
      </c>
      <c r="J19" s="18">
        <v>1894</v>
      </c>
      <c r="K19" s="52">
        <v>1904</v>
      </c>
      <c r="L19" s="52">
        <v>233191</v>
      </c>
      <c r="M19" s="52">
        <v>281701</v>
      </c>
      <c r="N19" s="53">
        <f t="shared" si="2"/>
        <v>518690</v>
      </c>
      <c r="O19" s="18"/>
      <c r="P19" s="54">
        <v>454344</v>
      </c>
      <c r="Q19" s="31">
        <v>333</v>
      </c>
      <c r="R19" s="54">
        <v>6185</v>
      </c>
      <c r="S19" s="55">
        <f t="shared" si="3"/>
        <v>460862</v>
      </c>
      <c r="T19" s="54"/>
      <c r="U19" s="51">
        <f t="shared" si="4"/>
        <v>3668059</v>
      </c>
      <c r="V19" s="18">
        <v>2647913</v>
      </c>
      <c r="W19" s="18">
        <v>513417.04715684918</v>
      </c>
      <c r="X19" s="51">
        <f t="shared" si="5"/>
        <v>506728.95284315106</v>
      </c>
      <c r="Y19" s="56"/>
      <c r="Z19" s="57">
        <f>'Additional Data'!D18</f>
        <v>0.16399999999999992</v>
      </c>
      <c r="AA19" s="51">
        <f t="shared" si="6"/>
        <v>272660</v>
      </c>
      <c r="AB19" s="56"/>
      <c r="AC19" s="27"/>
      <c r="AD19" s="18"/>
      <c r="AE19" s="60">
        <v>70555</v>
      </c>
      <c r="AF19" s="62">
        <v>14088</v>
      </c>
      <c r="AG19" s="60">
        <v>21821</v>
      </c>
      <c r="AH19" s="62">
        <v>18912</v>
      </c>
      <c r="AI19" s="51">
        <f t="shared" si="8"/>
        <v>125376</v>
      </c>
      <c r="AJ19" s="56"/>
      <c r="AK19" s="18"/>
      <c r="AN19" s="18"/>
      <c r="AO19" s="18"/>
    </row>
    <row r="20" spans="1:41" ht="15.75" customHeight="1">
      <c r="A20" s="31">
        <v>2014</v>
      </c>
      <c r="B20" s="18">
        <v>1501678</v>
      </c>
      <c r="C20" s="18">
        <v>724398</v>
      </c>
      <c r="D20" s="18">
        <v>80271</v>
      </c>
      <c r="E20" s="18">
        <v>37687</v>
      </c>
      <c r="F20" s="50">
        <f t="shared" si="0"/>
        <v>842356</v>
      </c>
      <c r="G20" s="18">
        <v>5648</v>
      </c>
      <c r="H20" s="51">
        <f t="shared" si="1"/>
        <v>2349682</v>
      </c>
      <c r="J20" s="18">
        <v>1261</v>
      </c>
      <c r="K20" s="52">
        <v>1354</v>
      </c>
      <c r="L20" s="52">
        <v>188175</v>
      </c>
      <c r="M20" s="52">
        <v>262747</v>
      </c>
      <c r="N20" s="53">
        <f t="shared" si="2"/>
        <v>453537</v>
      </c>
      <c r="O20" s="18"/>
      <c r="P20" s="54">
        <v>506079</v>
      </c>
      <c r="Q20" s="31">
        <v>587</v>
      </c>
      <c r="R20" s="54">
        <v>7724</v>
      </c>
      <c r="S20" s="55">
        <f t="shared" si="3"/>
        <v>514390</v>
      </c>
      <c r="T20" s="54"/>
      <c r="U20" s="51">
        <f t="shared" si="4"/>
        <v>3317609</v>
      </c>
      <c r="V20" s="18">
        <v>2185692</v>
      </c>
      <c r="W20" s="18">
        <v>662741.59823387326</v>
      </c>
      <c r="X20" s="51">
        <f t="shared" si="5"/>
        <v>469175.40176612698</v>
      </c>
      <c r="Y20" s="56"/>
      <c r="Z20" s="57">
        <f>'Additional Data'!D19</f>
        <v>0.19100000000000006</v>
      </c>
      <c r="AA20" s="51">
        <f t="shared" si="6"/>
        <v>286820</v>
      </c>
      <c r="AB20" s="56"/>
      <c r="AC20" s="27"/>
      <c r="AD20" s="18"/>
      <c r="AE20" s="60">
        <v>26374</v>
      </c>
      <c r="AF20" s="62">
        <v>22229</v>
      </c>
      <c r="AG20" s="62">
        <v>12430</v>
      </c>
      <c r="AH20" s="60">
        <v>43915</v>
      </c>
      <c r="AI20" s="51">
        <f t="shared" si="8"/>
        <v>104948</v>
      </c>
      <c r="AJ20" s="56"/>
      <c r="AK20" s="18"/>
      <c r="AN20" s="18"/>
      <c r="AO20" s="18"/>
    </row>
    <row r="21" spans="1:41" ht="15.75" customHeight="1">
      <c r="A21" s="31">
        <v>2015</v>
      </c>
      <c r="B21" s="18">
        <v>1012684</v>
      </c>
      <c r="C21" s="18">
        <v>1481336</v>
      </c>
      <c r="D21" s="18">
        <v>99771</v>
      </c>
      <c r="E21" s="18">
        <v>55876</v>
      </c>
      <c r="F21" s="50">
        <f t="shared" si="0"/>
        <v>1636983</v>
      </c>
      <c r="G21" s="18">
        <v>2378</v>
      </c>
      <c r="H21" s="51">
        <f t="shared" si="1"/>
        <v>2652045</v>
      </c>
      <c r="J21" s="18">
        <v>787</v>
      </c>
      <c r="K21" s="52">
        <v>1299</v>
      </c>
      <c r="L21" s="52">
        <v>171340</v>
      </c>
      <c r="M21" s="52">
        <v>270662</v>
      </c>
      <c r="N21" s="53">
        <f t="shared" si="2"/>
        <v>444088</v>
      </c>
      <c r="O21" s="18"/>
      <c r="P21" s="54">
        <v>522050</v>
      </c>
      <c r="Q21" s="31">
        <v>800</v>
      </c>
      <c r="R21" s="54">
        <v>9170</v>
      </c>
      <c r="S21" s="55">
        <f t="shared" si="3"/>
        <v>532020</v>
      </c>
      <c r="T21" s="54"/>
      <c r="U21" s="51">
        <f t="shared" si="4"/>
        <v>3628153</v>
      </c>
      <c r="V21" s="18">
        <v>2418969</v>
      </c>
      <c r="W21" s="18">
        <v>704221.75703264144</v>
      </c>
      <c r="X21" s="51">
        <f t="shared" si="5"/>
        <v>504962.24296735879</v>
      </c>
      <c r="Y21" s="56"/>
      <c r="Z21" s="57">
        <f>'Additional Data'!D20</f>
        <v>0.21599999999999997</v>
      </c>
      <c r="AA21" s="51">
        <f t="shared" si="6"/>
        <v>218740</v>
      </c>
      <c r="AB21" s="56"/>
      <c r="AC21" s="27"/>
      <c r="AD21" s="18"/>
      <c r="AE21" s="60">
        <v>69897</v>
      </c>
      <c r="AF21" s="60">
        <v>47934</v>
      </c>
      <c r="AG21" s="60">
        <v>23184</v>
      </c>
      <c r="AH21" s="60">
        <v>102309</v>
      </c>
      <c r="AI21" s="51">
        <f t="shared" si="8"/>
        <v>243324</v>
      </c>
      <c r="AJ21" s="56"/>
      <c r="AK21" s="18"/>
      <c r="AN21" s="18"/>
      <c r="AO21" s="18"/>
    </row>
    <row r="22" spans="1:41" ht="15.75" customHeight="1">
      <c r="A22" s="31">
        <v>2016</v>
      </c>
      <c r="B22" s="18">
        <v>1266746</v>
      </c>
      <c r="C22" s="18">
        <v>997853</v>
      </c>
      <c r="D22" s="18">
        <v>85194</v>
      </c>
      <c r="E22" s="18">
        <v>47150</v>
      </c>
      <c r="F22" s="50">
        <f t="shared" si="0"/>
        <v>1130197</v>
      </c>
      <c r="G22" s="18">
        <v>2096</v>
      </c>
      <c r="H22" s="51">
        <f t="shared" si="1"/>
        <v>2399039</v>
      </c>
      <c r="J22" s="18">
        <v>1229</v>
      </c>
      <c r="K22" s="52">
        <v>921</v>
      </c>
      <c r="L22" s="52">
        <v>137984</v>
      </c>
      <c r="M22" s="52">
        <v>244808</v>
      </c>
      <c r="N22" s="53">
        <f t="shared" si="2"/>
        <v>384942</v>
      </c>
      <c r="O22" s="18"/>
      <c r="P22" s="54">
        <v>348759</v>
      </c>
      <c r="Q22" s="31">
        <v>659</v>
      </c>
      <c r="R22" s="54">
        <v>7449</v>
      </c>
      <c r="S22" s="55">
        <f t="shared" si="3"/>
        <v>356867</v>
      </c>
      <c r="T22" s="54"/>
      <c r="U22" s="51">
        <f t="shared" si="4"/>
        <v>3140848</v>
      </c>
      <c r="V22" s="18">
        <v>2591854</v>
      </c>
      <c r="W22" s="18">
        <v>240792.52097930881</v>
      </c>
      <c r="X22" s="51">
        <f t="shared" si="5"/>
        <v>308201.47902069101</v>
      </c>
      <c r="Y22" s="56"/>
      <c r="Z22" s="57">
        <f>'Additional Data'!D21</f>
        <v>0.10899999999999999</v>
      </c>
      <c r="AA22" s="51">
        <f t="shared" si="6"/>
        <v>138075</v>
      </c>
      <c r="AB22" s="56"/>
      <c r="AC22" s="27"/>
      <c r="AD22" s="18"/>
      <c r="AE22" s="60">
        <v>60792</v>
      </c>
      <c r="AF22" s="60" t="s">
        <v>62</v>
      </c>
      <c r="AG22" s="62">
        <v>14333</v>
      </c>
      <c r="AH22" s="60">
        <v>46202</v>
      </c>
      <c r="AI22" s="51">
        <f t="shared" si="8"/>
        <v>121327</v>
      </c>
      <c r="AJ22" s="56"/>
      <c r="AK22" s="18"/>
      <c r="AN22" s="18"/>
      <c r="AO22" s="18"/>
    </row>
    <row r="23" spans="1:41" ht="15.75" customHeight="1">
      <c r="A23" s="31">
        <v>2017</v>
      </c>
      <c r="B23" s="18">
        <v>880279</v>
      </c>
      <c r="C23" s="18">
        <v>832220</v>
      </c>
      <c r="D23" s="18">
        <v>79788</v>
      </c>
      <c r="E23" s="18">
        <v>56956</v>
      </c>
      <c r="F23" s="50">
        <f t="shared" si="0"/>
        <v>968964</v>
      </c>
      <c r="G23" s="18">
        <v>2701</v>
      </c>
      <c r="H23" s="51">
        <f t="shared" si="1"/>
        <v>1851944</v>
      </c>
      <c r="J23" s="18">
        <v>1585</v>
      </c>
      <c r="K23" s="65">
        <v>1202</v>
      </c>
      <c r="L23" s="65">
        <v>135342</v>
      </c>
      <c r="M23" s="65">
        <v>215047</v>
      </c>
      <c r="N23" s="53">
        <f t="shared" si="2"/>
        <v>353176</v>
      </c>
      <c r="O23" s="27"/>
      <c r="P23" s="54">
        <v>406915</v>
      </c>
      <c r="Q23" s="31">
        <v>911</v>
      </c>
      <c r="R23" s="54">
        <v>10968</v>
      </c>
      <c r="S23" s="55">
        <f t="shared" si="3"/>
        <v>418794</v>
      </c>
      <c r="T23" s="54"/>
      <c r="U23" s="51">
        <f t="shared" si="4"/>
        <v>2623914</v>
      </c>
      <c r="V23" s="18">
        <v>1524656</v>
      </c>
      <c r="W23" s="18">
        <v>443178</v>
      </c>
      <c r="X23" s="51">
        <f t="shared" si="5"/>
        <v>656080</v>
      </c>
      <c r="Y23" s="56"/>
      <c r="Z23" s="57">
        <f>'Additional Data'!D22</f>
        <v>0.35399999999999998</v>
      </c>
      <c r="AA23" s="51">
        <f t="shared" si="6"/>
        <v>311619</v>
      </c>
      <c r="AB23" s="56"/>
      <c r="AC23" s="27"/>
      <c r="AD23" s="18"/>
      <c r="AE23" s="60">
        <v>26986</v>
      </c>
      <c r="AF23" s="60">
        <v>35731</v>
      </c>
      <c r="AG23" s="60">
        <v>31866</v>
      </c>
      <c r="AH23" s="60">
        <v>61469</v>
      </c>
      <c r="AI23" s="51">
        <f t="shared" si="8"/>
        <v>156052</v>
      </c>
      <c r="AJ23" s="56"/>
      <c r="AK23" s="18"/>
      <c r="AL23" s="66"/>
    </row>
    <row r="24" spans="1:41" ht="15.75" customHeight="1">
      <c r="A24" s="27">
        <v>2018</v>
      </c>
      <c r="B24" s="18">
        <v>400269</v>
      </c>
      <c r="C24" s="18">
        <v>289841</v>
      </c>
      <c r="D24" s="18">
        <v>75217</v>
      </c>
      <c r="E24" s="18">
        <v>52552</v>
      </c>
      <c r="F24" s="50">
        <f t="shared" si="0"/>
        <v>417610</v>
      </c>
      <c r="G24" s="18">
        <v>1546</v>
      </c>
      <c r="H24" s="51">
        <f t="shared" si="1"/>
        <v>819425</v>
      </c>
      <c r="J24" s="18">
        <v>579</v>
      </c>
      <c r="K24" s="67">
        <v>1354</v>
      </c>
      <c r="L24" s="67">
        <v>106225</v>
      </c>
      <c r="M24" s="67">
        <v>141480</v>
      </c>
      <c r="N24" s="53">
        <f t="shared" si="2"/>
        <v>249638</v>
      </c>
      <c r="O24" s="27"/>
      <c r="P24" s="54">
        <v>292196</v>
      </c>
      <c r="Q24" s="27">
        <v>622</v>
      </c>
      <c r="R24" s="54">
        <v>8581</v>
      </c>
      <c r="S24" s="55">
        <f t="shared" si="3"/>
        <v>301399</v>
      </c>
      <c r="T24" s="54"/>
      <c r="U24" s="51">
        <f t="shared" si="4"/>
        <v>1370462</v>
      </c>
      <c r="V24" s="18">
        <v>679449</v>
      </c>
      <c r="W24" s="18">
        <v>329155</v>
      </c>
      <c r="X24" s="51">
        <f t="shared" si="5"/>
        <v>361858</v>
      </c>
      <c r="Y24" s="56"/>
      <c r="Z24" s="57">
        <f>'Additional Data'!D23</f>
        <v>0.38300000000000001</v>
      </c>
      <c r="AA24" s="51">
        <f t="shared" si="6"/>
        <v>153303</v>
      </c>
      <c r="AB24" s="56"/>
      <c r="AC24" s="27"/>
      <c r="AD24" s="18"/>
      <c r="AE24" s="60">
        <v>20434</v>
      </c>
      <c r="AF24" s="60">
        <v>30844</v>
      </c>
      <c r="AG24" s="60">
        <v>23632</v>
      </c>
      <c r="AH24" s="18">
        <v>71180</v>
      </c>
      <c r="AI24" s="51">
        <f t="shared" si="8"/>
        <v>146090</v>
      </c>
      <c r="AJ24" s="56"/>
      <c r="AK24" s="18"/>
      <c r="AL24" s="66"/>
    </row>
    <row r="25" spans="1:41" ht="15.75" customHeight="1">
      <c r="A25" s="27">
        <v>2019</v>
      </c>
      <c r="B25" s="18">
        <v>749101</v>
      </c>
      <c r="C25" s="18">
        <v>784543</v>
      </c>
      <c r="D25" s="18">
        <v>113695</v>
      </c>
      <c r="E25" s="18">
        <v>73220</v>
      </c>
      <c r="F25" s="50">
        <f t="shared" si="0"/>
        <v>971458</v>
      </c>
      <c r="G25" s="18">
        <v>1859</v>
      </c>
      <c r="H25" s="51">
        <f t="shared" si="1"/>
        <v>1722418</v>
      </c>
      <c r="I25" s="27"/>
      <c r="J25" s="18">
        <v>1431</v>
      </c>
      <c r="K25" s="68">
        <v>1706</v>
      </c>
      <c r="L25" s="68">
        <v>241874</v>
      </c>
      <c r="M25" s="68">
        <v>348428</v>
      </c>
      <c r="N25" s="53">
        <f t="shared" si="2"/>
        <v>593439</v>
      </c>
      <c r="O25" s="27"/>
      <c r="P25" s="54">
        <v>448015</v>
      </c>
      <c r="Q25" s="27">
        <v>708</v>
      </c>
      <c r="R25" s="54">
        <v>9372</v>
      </c>
      <c r="S25" s="55">
        <f t="shared" si="3"/>
        <v>458095</v>
      </c>
      <c r="T25" s="54"/>
      <c r="U25" s="51">
        <f t="shared" si="4"/>
        <v>2773952</v>
      </c>
      <c r="V25" s="18">
        <v>2085411</v>
      </c>
      <c r="W25" s="18">
        <v>239836</v>
      </c>
      <c r="X25" s="51">
        <f t="shared" si="5"/>
        <v>448705</v>
      </c>
      <c r="Y25" s="56"/>
      <c r="Z25" s="57">
        <f>'Additional Data'!D24</f>
        <v>0.21799999999999997</v>
      </c>
      <c r="AA25" s="51">
        <f t="shared" si="6"/>
        <v>163304</v>
      </c>
      <c r="AB25" s="56"/>
      <c r="AC25" s="27"/>
      <c r="AD25" s="18"/>
      <c r="AE25" s="18">
        <v>26303</v>
      </c>
      <c r="AF25" s="18">
        <v>44145</v>
      </c>
      <c r="AG25" s="59">
        <v>9699</v>
      </c>
      <c r="AH25" s="18">
        <v>75411</v>
      </c>
      <c r="AI25" s="51">
        <f t="shared" si="8"/>
        <v>155558</v>
      </c>
      <c r="AJ25" s="56"/>
      <c r="AK25" s="18"/>
      <c r="AL25" s="66"/>
    </row>
    <row r="26" spans="1:41" ht="15.75" customHeight="1">
      <c r="A26" s="27">
        <v>2020</v>
      </c>
      <c r="B26" s="18">
        <v>283727</v>
      </c>
      <c r="C26" s="18">
        <v>295341</v>
      </c>
      <c r="D26" s="18">
        <v>68864</v>
      </c>
      <c r="E26" s="18">
        <v>47822</v>
      </c>
      <c r="F26" s="50">
        <f t="shared" si="0"/>
        <v>412027</v>
      </c>
      <c r="G26" s="18">
        <v>1562</v>
      </c>
      <c r="H26" s="51">
        <f t="shared" si="1"/>
        <v>697316</v>
      </c>
      <c r="I26" s="27"/>
      <c r="J26" s="18">
        <v>953</v>
      </c>
      <c r="K26" s="68">
        <v>143</v>
      </c>
      <c r="L26" s="68">
        <v>174945</v>
      </c>
      <c r="M26" s="68">
        <v>147057</v>
      </c>
      <c r="N26" s="53">
        <f t="shared" si="2"/>
        <v>323098</v>
      </c>
      <c r="O26" s="27"/>
      <c r="P26" s="54">
        <v>391919</v>
      </c>
      <c r="Q26" s="27">
        <v>557</v>
      </c>
      <c r="R26" s="54">
        <v>9379</v>
      </c>
      <c r="S26" s="55">
        <f t="shared" si="3"/>
        <v>401855</v>
      </c>
      <c r="T26" s="54"/>
      <c r="U26" s="51">
        <f t="shared" si="4"/>
        <v>1422269</v>
      </c>
      <c r="V26" s="18">
        <v>888078</v>
      </c>
      <c r="W26" s="18">
        <v>303349</v>
      </c>
      <c r="X26" s="51">
        <f t="shared" si="5"/>
        <v>230842</v>
      </c>
      <c r="Y26" s="56"/>
      <c r="Z26" s="57">
        <f>'Additional Data'!D25</f>
        <v>0.18797406999030586</v>
      </c>
      <c r="AA26" s="51">
        <f t="shared" si="6"/>
        <v>53333</v>
      </c>
      <c r="AB26" s="56"/>
      <c r="AC26" s="27"/>
      <c r="AD26" s="18"/>
      <c r="AE26" s="60" t="s">
        <v>63</v>
      </c>
      <c r="AF26" s="18">
        <v>31219</v>
      </c>
      <c r="AG26" s="59">
        <v>12074</v>
      </c>
      <c r="AH26" s="60">
        <v>64234</v>
      </c>
      <c r="AI26" s="51">
        <f t="shared" si="8"/>
        <v>107527</v>
      </c>
      <c r="AJ26" s="56"/>
      <c r="AK26" s="18"/>
      <c r="AL26" s="66"/>
    </row>
    <row r="27" spans="1:41" ht="15.75" customHeight="1">
      <c r="A27" s="27">
        <v>2021</v>
      </c>
      <c r="B27" s="18">
        <v>851901</v>
      </c>
      <c r="C27" s="18">
        <v>407007</v>
      </c>
      <c r="D27" s="18">
        <v>80443</v>
      </c>
      <c r="E27" s="18">
        <v>71417</v>
      </c>
      <c r="F27" s="50">
        <f t="shared" si="0"/>
        <v>558867</v>
      </c>
      <c r="G27" s="18">
        <v>2245</v>
      </c>
      <c r="H27" s="51">
        <f t="shared" si="1"/>
        <v>1413013</v>
      </c>
      <c r="I27" s="27"/>
      <c r="J27" s="18">
        <v>473</v>
      </c>
      <c r="K27" s="68">
        <v>1789</v>
      </c>
      <c r="L27" s="68">
        <v>256591</v>
      </c>
      <c r="M27" s="68">
        <v>385074</v>
      </c>
      <c r="N27" s="53">
        <f t="shared" si="2"/>
        <v>643927</v>
      </c>
      <c r="O27" s="27"/>
      <c r="P27" s="54">
        <v>457201</v>
      </c>
      <c r="Q27" s="27">
        <v>642</v>
      </c>
      <c r="R27" s="54">
        <v>11663</v>
      </c>
      <c r="S27" s="55">
        <f t="shared" si="3"/>
        <v>469506</v>
      </c>
      <c r="T27" s="54"/>
      <c r="U27" s="51">
        <f t="shared" si="4"/>
        <v>2526446</v>
      </c>
      <c r="V27" s="18">
        <v>1750516</v>
      </c>
      <c r="W27" s="18">
        <v>408615</v>
      </c>
      <c r="X27" s="51">
        <f t="shared" si="5"/>
        <v>367315</v>
      </c>
      <c r="Y27" s="56"/>
      <c r="Z27" s="57">
        <f>'Additional Data'!D26</f>
        <v>0.1639651595075462</v>
      </c>
      <c r="AA27" s="51">
        <f t="shared" si="6"/>
        <v>139682</v>
      </c>
      <c r="AB27" s="56"/>
      <c r="AC27" s="27"/>
      <c r="AD27" s="18"/>
      <c r="AE27" s="60" t="s">
        <v>63</v>
      </c>
      <c r="AF27" s="18">
        <v>49440</v>
      </c>
      <c r="AG27" s="18">
        <v>21993</v>
      </c>
      <c r="AH27" s="60">
        <v>99324</v>
      </c>
      <c r="AI27" s="51">
        <f t="shared" si="8"/>
        <v>170757</v>
      </c>
      <c r="AJ27" s="56"/>
      <c r="AK27" s="18"/>
      <c r="AL27" s="66"/>
    </row>
    <row r="28" spans="1:41" ht="15.75" customHeight="1">
      <c r="A28" s="30">
        <v>2022</v>
      </c>
      <c r="B28" s="69">
        <v>893743</v>
      </c>
      <c r="C28" s="69">
        <v>104678</v>
      </c>
      <c r="D28" s="69">
        <v>148311</v>
      </c>
      <c r="E28" s="69">
        <v>51831</v>
      </c>
      <c r="F28" s="50">
        <f t="shared" si="0"/>
        <v>304820</v>
      </c>
      <c r="G28" s="100"/>
      <c r="H28" s="51">
        <f t="shared" si="1"/>
        <v>1198563</v>
      </c>
      <c r="I28" s="18"/>
      <c r="J28" s="102"/>
      <c r="K28" s="102"/>
      <c r="L28" s="102"/>
      <c r="M28" s="102"/>
      <c r="O28" s="27"/>
      <c r="P28" s="104"/>
      <c r="Q28" s="102"/>
      <c r="R28" s="102"/>
      <c r="T28" s="27"/>
      <c r="U28" s="51"/>
      <c r="V28" s="70">
        <v>1418820</v>
      </c>
      <c r="W28" s="70">
        <v>526852</v>
      </c>
      <c r="AB28" s="56"/>
      <c r="AC28" s="71"/>
      <c r="AD28" s="71"/>
      <c r="AE28" s="60" t="s">
        <v>63</v>
      </c>
      <c r="AF28" s="70">
        <v>38442</v>
      </c>
      <c r="AG28" s="70">
        <v>17436</v>
      </c>
      <c r="AH28" s="70">
        <v>58668</v>
      </c>
      <c r="AI28" s="51">
        <f t="shared" si="8"/>
        <v>114546</v>
      </c>
      <c r="AJ28" s="27"/>
      <c r="AK28" s="27"/>
    </row>
    <row r="29" spans="1:41" ht="15.75" customHeight="1">
      <c r="A29" s="72">
        <v>2023</v>
      </c>
      <c r="B29" s="73">
        <v>1366534</v>
      </c>
      <c r="C29" s="74">
        <v>0</v>
      </c>
      <c r="D29" s="74">
        <v>148311</v>
      </c>
      <c r="E29" s="73">
        <v>61911</v>
      </c>
      <c r="F29" s="75">
        <f t="shared" si="0"/>
        <v>210222</v>
      </c>
      <c r="G29" s="101"/>
      <c r="H29" s="51">
        <f t="shared" si="1"/>
        <v>1576756</v>
      </c>
      <c r="I29" s="18"/>
      <c r="J29" s="103"/>
      <c r="K29" s="103"/>
      <c r="L29" s="103"/>
      <c r="M29" s="103"/>
      <c r="N29" s="76"/>
      <c r="O29" s="27"/>
      <c r="P29" s="105"/>
      <c r="Q29" s="103"/>
      <c r="R29" s="103"/>
      <c r="S29" s="76"/>
      <c r="T29" s="27"/>
      <c r="U29" s="51"/>
      <c r="V29" s="76"/>
      <c r="W29" s="77">
        <v>459855</v>
      </c>
      <c r="X29" s="76"/>
      <c r="Z29" s="76"/>
      <c r="AA29" s="76"/>
      <c r="AB29" s="56"/>
      <c r="AC29" s="71"/>
      <c r="AD29" s="78"/>
      <c r="AE29" s="60" t="s">
        <v>63</v>
      </c>
      <c r="AF29" s="76"/>
      <c r="AG29" s="77">
        <v>38069</v>
      </c>
      <c r="AH29" s="77">
        <v>44764</v>
      </c>
      <c r="AI29" s="51">
        <f t="shared" si="8"/>
        <v>82833</v>
      </c>
      <c r="AJ29" s="27"/>
      <c r="AK29" s="27"/>
    </row>
    <row r="30" spans="1:41" ht="15.75" customHeight="1">
      <c r="B30" s="18"/>
      <c r="C30" s="27"/>
      <c r="D30" s="27"/>
      <c r="E30" s="27"/>
      <c r="F30" s="18"/>
      <c r="G30" s="27"/>
      <c r="H30" s="56"/>
      <c r="I30" s="18"/>
      <c r="O30" s="27"/>
      <c r="P30" s="18"/>
      <c r="T30" s="27"/>
      <c r="AB30" s="56"/>
      <c r="AC30" s="71"/>
      <c r="AD30" s="71"/>
      <c r="AJ30" s="27"/>
      <c r="AK30" s="27"/>
    </row>
    <row r="31" spans="1:41" ht="15.75" customHeight="1">
      <c r="A31" s="79" t="s">
        <v>64</v>
      </c>
      <c r="I31" s="18"/>
      <c r="O31" s="27"/>
      <c r="T31" s="27"/>
      <c r="AJ31" s="27"/>
      <c r="AK31" s="27"/>
    </row>
    <row r="32" spans="1:41" ht="15.75" customHeight="1">
      <c r="A32" s="31" t="s">
        <v>65</v>
      </c>
      <c r="I32" s="18"/>
      <c r="O32" s="27"/>
      <c r="T32" s="27"/>
      <c r="V32" s="18"/>
      <c r="W32" s="18"/>
      <c r="AC32" s="71"/>
      <c r="AD32" s="71"/>
      <c r="AJ32" s="27"/>
      <c r="AK32" s="27"/>
    </row>
    <row r="33" spans="1:37" ht="15.75" customHeight="1">
      <c r="A33" s="31" t="s">
        <v>66</v>
      </c>
      <c r="I33" s="18"/>
      <c r="O33" s="27"/>
      <c r="T33" s="27"/>
      <c r="AC33" s="27"/>
      <c r="AE33" s="60"/>
      <c r="AF33" s="60"/>
      <c r="AG33" s="80"/>
      <c r="AH33" s="60"/>
      <c r="AJ33" s="27"/>
      <c r="AK33" s="27"/>
    </row>
    <row r="34" spans="1:37" ht="15.75" customHeight="1">
      <c r="A34" s="31" t="s">
        <v>67</v>
      </c>
      <c r="I34" s="18"/>
      <c r="O34" s="27"/>
      <c r="T34" s="27"/>
      <c r="AC34" s="27"/>
      <c r="AE34" s="60"/>
      <c r="AF34" s="60"/>
      <c r="AG34" s="80"/>
      <c r="AH34" s="60"/>
      <c r="AJ34" s="27"/>
      <c r="AK34" s="27"/>
    </row>
    <row r="35" spans="1:37" ht="15.75" customHeight="1">
      <c r="A35" s="31" t="s">
        <v>68</v>
      </c>
      <c r="I35" s="18"/>
      <c r="O35" s="27"/>
      <c r="T35" s="27"/>
      <c r="AC35" s="27"/>
      <c r="AJ35" s="27"/>
      <c r="AK35" s="27"/>
    </row>
    <row r="36" spans="1:37" ht="15.75" customHeight="1">
      <c r="A36" s="31" t="s">
        <v>69</v>
      </c>
      <c r="I36" s="18"/>
      <c r="O36" s="27"/>
      <c r="T36" s="27"/>
      <c r="AC36" s="27"/>
      <c r="AJ36" s="27"/>
      <c r="AK36" s="27"/>
    </row>
    <row r="37" spans="1:37" ht="15.75" customHeight="1">
      <c r="A37" s="31" t="s">
        <v>70</v>
      </c>
      <c r="I37" s="18"/>
      <c r="O37" s="27"/>
      <c r="T37" s="27"/>
      <c r="AC37" s="27"/>
      <c r="AJ37" s="27"/>
      <c r="AK37" s="27"/>
    </row>
    <row r="38" spans="1:37" ht="15.75" customHeight="1">
      <c r="I38" s="27"/>
      <c r="O38" s="27"/>
      <c r="T38" s="27"/>
      <c r="AC38" s="27"/>
      <c r="AJ38" s="27"/>
      <c r="AK38" s="27"/>
    </row>
    <row r="39" spans="1:37" ht="15.75" customHeight="1">
      <c r="A39" s="79" t="s">
        <v>71</v>
      </c>
      <c r="I39" s="27"/>
      <c r="O39" s="27"/>
      <c r="T39" s="27"/>
      <c r="AC39" s="27"/>
      <c r="AJ39" s="27"/>
      <c r="AK39" s="27"/>
    </row>
    <row r="40" spans="1:37" ht="15.75" customHeight="1">
      <c r="A40" s="31" t="s">
        <v>72</v>
      </c>
      <c r="I40" s="27"/>
      <c r="O40" s="27"/>
      <c r="T40" s="27"/>
      <c r="AC40" s="27"/>
      <c r="AJ40" s="27"/>
      <c r="AK40" s="27"/>
    </row>
    <row r="41" spans="1:37" ht="15.75" customHeight="1">
      <c r="A41" s="31" t="s">
        <v>73</v>
      </c>
      <c r="I41" s="27"/>
      <c r="O41" s="27"/>
      <c r="T41" s="27"/>
      <c r="AC41" s="27"/>
      <c r="AJ41" s="27"/>
      <c r="AK41" s="27"/>
    </row>
    <row r="42" spans="1:37" ht="15.75" customHeight="1">
      <c r="A42" s="31" t="s">
        <v>74</v>
      </c>
      <c r="I42" s="27"/>
      <c r="O42" s="27"/>
      <c r="T42" s="27"/>
      <c r="AC42" s="27"/>
      <c r="AJ42" s="27"/>
      <c r="AK42" s="27"/>
    </row>
    <row r="43" spans="1:37" ht="15.75" customHeight="1">
      <c r="A43" s="31" t="s">
        <v>75</v>
      </c>
      <c r="I43" s="27"/>
      <c r="O43" s="27"/>
      <c r="T43" s="27"/>
      <c r="AC43" s="27"/>
      <c r="AJ43" s="27"/>
      <c r="AK43" s="27"/>
    </row>
    <row r="44" spans="1:37" ht="15.75" customHeight="1">
      <c r="A44" s="31" t="s">
        <v>76</v>
      </c>
      <c r="I44" s="27"/>
      <c r="O44" s="27"/>
      <c r="T44" s="27"/>
      <c r="AC44" s="27"/>
      <c r="AJ44" s="27"/>
      <c r="AK44" s="27"/>
    </row>
    <row r="45" spans="1:37" ht="15.75" customHeight="1">
      <c r="A45" s="18" t="s">
        <v>77</v>
      </c>
      <c r="I45" s="27"/>
      <c r="O45" s="27"/>
      <c r="T45" s="27"/>
      <c r="AC45" s="27"/>
      <c r="AJ45" s="27"/>
      <c r="AK45" s="27"/>
    </row>
    <row r="46" spans="1:37" ht="15.75" customHeight="1">
      <c r="A46" s="31" t="s">
        <v>78</v>
      </c>
      <c r="I46" s="27"/>
      <c r="O46" s="27"/>
      <c r="T46" s="27"/>
      <c r="AC46" s="27"/>
      <c r="AJ46" s="27"/>
      <c r="AK46" s="27"/>
    </row>
    <row r="47" spans="1:37" ht="15.75" customHeight="1">
      <c r="I47" s="27"/>
      <c r="O47" s="27"/>
      <c r="T47" s="27"/>
      <c r="AC47" s="27"/>
      <c r="AJ47" s="27"/>
      <c r="AK47" s="27"/>
    </row>
    <row r="48" spans="1:37" ht="15.75" customHeight="1">
      <c r="I48" s="27"/>
      <c r="O48" s="27"/>
      <c r="T48" s="27"/>
      <c r="AC48" s="27"/>
      <c r="AJ48" s="27"/>
      <c r="AK48" s="27"/>
    </row>
    <row r="49" spans="9:37" ht="15.75" customHeight="1">
      <c r="I49" s="27"/>
      <c r="O49" s="27"/>
      <c r="T49" s="27"/>
      <c r="AC49" s="27"/>
      <c r="AJ49" s="27"/>
      <c r="AK49" s="27"/>
    </row>
    <row r="50" spans="9:37" ht="15.75" customHeight="1">
      <c r="I50" s="27"/>
      <c r="O50" s="27"/>
      <c r="T50" s="27"/>
      <c r="AC50" s="27"/>
      <c r="AJ50" s="27"/>
      <c r="AK50" s="27"/>
    </row>
    <row r="51" spans="9:37" ht="15.75" customHeight="1">
      <c r="I51" s="27"/>
      <c r="O51" s="27"/>
      <c r="T51" s="27"/>
      <c r="AC51" s="27"/>
      <c r="AJ51" s="27"/>
      <c r="AK51" s="27"/>
    </row>
    <row r="52" spans="9:37" ht="15.75" customHeight="1">
      <c r="I52" s="27"/>
      <c r="O52" s="27"/>
      <c r="T52" s="27"/>
      <c r="AC52" s="27"/>
      <c r="AJ52" s="27"/>
      <c r="AK52" s="27"/>
    </row>
    <row r="53" spans="9:37" ht="15.75" customHeight="1">
      <c r="I53" s="27"/>
      <c r="O53" s="27"/>
      <c r="T53" s="27"/>
      <c r="AC53" s="27"/>
      <c r="AJ53" s="27"/>
      <c r="AK53" s="27"/>
    </row>
    <row r="54" spans="9:37" ht="15.75" customHeight="1">
      <c r="I54" s="27"/>
      <c r="O54" s="27"/>
      <c r="T54" s="27"/>
      <c r="AC54" s="27"/>
      <c r="AJ54" s="27"/>
      <c r="AK54" s="27"/>
    </row>
    <row r="55" spans="9:37" ht="15.75" customHeight="1">
      <c r="I55" s="27"/>
      <c r="O55" s="27"/>
      <c r="T55" s="27"/>
      <c r="AC55" s="27"/>
      <c r="AJ55" s="27"/>
      <c r="AK55" s="27"/>
    </row>
    <row r="56" spans="9:37" ht="15.75" customHeight="1">
      <c r="I56" s="27"/>
      <c r="O56" s="27"/>
      <c r="T56" s="27"/>
      <c r="AC56" s="27"/>
      <c r="AJ56" s="27"/>
      <c r="AK56" s="27"/>
    </row>
    <row r="57" spans="9:37" ht="15.75" customHeight="1">
      <c r="I57" s="27"/>
      <c r="O57" s="27"/>
      <c r="T57" s="27"/>
      <c r="AC57" s="27"/>
      <c r="AJ57" s="27"/>
      <c r="AK57" s="27"/>
    </row>
    <row r="58" spans="9:37" ht="15.75" customHeight="1">
      <c r="I58" s="27"/>
      <c r="O58" s="27"/>
      <c r="T58" s="27"/>
      <c r="AC58" s="27"/>
      <c r="AJ58" s="27"/>
      <c r="AK58" s="27"/>
    </row>
    <row r="59" spans="9:37" ht="15.75" customHeight="1">
      <c r="I59" s="27"/>
      <c r="O59" s="27"/>
      <c r="T59" s="27"/>
      <c r="AC59" s="27"/>
      <c r="AJ59" s="27"/>
      <c r="AK59" s="27"/>
    </row>
    <row r="60" spans="9:37" ht="15.75" customHeight="1">
      <c r="I60" s="27"/>
      <c r="O60" s="27"/>
      <c r="T60" s="27"/>
      <c r="AC60" s="27"/>
      <c r="AJ60" s="27"/>
      <c r="AK60" s="27"/>
    </row>
    <row r="61" spans="9:37" ht="15.75" customHeight="1">
      <c r="I61" s="27"/>
      <c r="O61" s="27"/>
      <c r="T61" s="27"/>
      <c r="AC61" s="27"/>
      <c r="AJ61" s="27"/>
      <c r="AK61" s="27"/>
    </row>
    <row r="62" spans="9:37" ht="15.75" customHeight="1">
      <c r="I62" s="27"/>
      <c r="O62" s="27"/>
      <c r="T62" s="27"/>
      <c r="AC62" s="27"/>
      <c r="AJ62" s="27"/>
      <c r="AK62" s="27"/>
    </row>
    <row r="63" spans="9:37" ht="15.75" customHeight="1">
      <c r="I63" s="27"/>
      <c r="O63" s="27"/>
      <c r="T63" s="27"/>
      <c r="AC63" s="27"/>
      <c r="AJ63" s="27"/>
      <c r="AK63" s="27"/>
    </row>
    <row r="64" spans="9:37" ht="15.75" customHeight="1">
      <c r="I64" s="27"/>
      <c r="O64" s="27"/>
      <c r="T64" s="27"/>
      <c r="AC64" s="27"/>
      <c r="AJ64" s="27"/>
      <c r="AK64" s="27"/>
    </row>
    <row r="65" spans="9:37" ht="15.75" customHeight="1">
      <c r="I65" s="27"/>
      <c r="O65" s="27"/>
      <c r="T65" s="27"/>
      <c r="AC65" s="27"/>
      <c r="AJ65" s="27"/>
      <c r="AK65" s="27"/>
    </row>
    <row r="66" spans="9:37" ht="15.75" customHeight="1">
      <c r="I66" s="27"/>
      <c r="O66" s="27"/>
      <c r="T66" s="27"/>
      <c r="AC66" s="27"/>
      <c r="AJ66" s="27"/>
      <c r="AK66" s="27"/>
    </row>
    <row r="67" spans="9:37" ht="15.75" customHeight="1">
      <c r="I67" s="27"/>
      <c r="O67" s="27"/>
      <c r="T67" s="27"/>
      <c r="AC67" s="27"/>
      <c r="AJ67" s="27"/>
      <c r="AK67" s="27"/>
    </row>
    <row r="68" spans="9:37" ht="15.75" customHeight="1">
      <c r="I68" s="27"/>
      <c r="O68" s="27"/>
      <c r="T68" s="27"/>
      <c r="AC68" s="27"/>
      <c r="AJ68" s="27"/>
      <c r="AK68" s="27"/>
    </row>
    <row r="69" spans="9:37" ht="15.75" customHeight="1">
      <c r="I69" s="27"/>
      <c r="O69" s="27"/>
      <c r="T69" s="27"/>
      <c r="AC69" s="27"/>
      <c r="AJ69" s="27"/>
      <c r="AK69" s="27"/>
    </row>
    <row r="70" spans="9:37" ht="15.75" customHeight="1">
      <c r="I70" s="27"/>
      <c r="O70" s="27"/>
      <c r="T70" s="27"/>
      <c r="AC70" s="27"/>
      <c r="AJ70" s="27"/>
      <c r="AK70" s="27"/>
    </row>
    <row r="71" spans="9:37" ht="15.75" customHeight="1">
      <c r="I71" s="27"/>
      <c r="O71" s="27"/>
      <c r="T71" s="27"/>
      <c r="AC71" s="27"/>
      <c r="AJ71" s="27"/>
      <c r="AK71" s="27"/>
    </row>
    <row r="72" spans="9:37" ht="15.75" customHeight="1">
      <c r="I72" s="27"/>
      <c r="O72" s="27"/>
      <c r="T72" s="27"/>
      <c r="AC72" s="27"/>
      <c r="AJ72" s="27"/>
      <c r="AK72" s="27"/>
    </row>
    <row r="73" spans="9:37" ht="15.75" customHeight="1">
      <c r="I73" s="27"/>
      <c r="O73" s="27"/>
      <c r="T73" s="27"/>
      <c r="AC73" s="27"/>
      <c r="AJ73" s="27"/>
      <c r="AK73" s="27"/>
    </row>
    <row r="74" spans="9:37" ht="15.75" customHeight="1">
      <c r="I74" s="27"/>
      <c r="O74" s="27"/>
      <c r="T74" s="27"/>
      <c r="AC74" s="27"/>
      <c r="AJ74" s="27"/>
      <c r="AK74" s="27"/>
    </row>
    <row r="75" spans="9:37" ht="15.75" customHeight="1">
      <c r="I75" s="27"/>
      <c r="O75" s="27"/>
      <c r="T75" s="27"/>
      <c r="AC75" s="27"/>
      <c r="AJ75" s="27"/>
      <c r="AK75" s="27"/>
    </row>
    <row r="76" spans="9:37" ht="15.75" customHeight="1">
      <c r="I76" s="27"/>
      <c r="O76" s="27"/>
      <c r="T76" s="27"/>
      <c r="AC76" s="27"/>
      <c r="AJ76" s="27"/>
      <c r="AK76" s="27"/>
    </row>
    <row r="77" spans="9:37" ht="15.75" customHeight="1">
      <c r="I77" s="27"/>
      <c r="O77" s="27"/>
      <c r="T77" s="27"/>
      <c r="AC77" s="27"/>
      <c r="AJ77" s="27"/>
      <c r="AK77" s="27"/>
    </row>
    <row r="78" spans="9:37" ht="15.75" customHeight="1">
      <c r="I78" s="27"/>
      <c r="O78" s="27"/>
      <c r="T78" s="27"/>
      <c r="AC78" s="27"/>
      <c r="AJ78" s="27"/>
      <c r="AK78" s="27"/>
    </row>
    <row r="79" spans="9:37" ht="15.75" customHeight="1">
      <c r="I79" s="27"/>
      <c r="O79" s="27"/>
      <c r="T79" s="27"/>
      <c r="AC79" s="27"/>
      <c r="AJ79" s="27"/>
      <c r="AK79" s="27"/>
    </row>
    <row r="80" spans="9:37" ht="15.75" customHeight="1">
      <c r="I80" s="27"/>
      <c r="O80" s="27"/>
      <c r="T80" s="27"/>
      <c r="AC80" s="27"/>
      <c r="AJ80" s="27"/>
      <c r="AK80" s="27"/>
    </row>
    <row r="81" spans="9:37" ht="15.75" customHeight="1">
      <c r="I81" s="27"/>
      <c r="O81" s="27"/>
      <c r="T81" s="27"/>
      <c r="AC81" s="27"/>
      <c r="AJ81" s="27"/>
      <c r="AK81" s="27"/>
    </row>
    <row r="82" spans="9:37" ht="15.75" customHeight="1">
      <c r="I82" s="27"/>
      <c r="O82" s="27"/>
      <c r="T82" s="27"/>
      <c r="AC82" s="27"/>
      <c r="AJ82" s="27"/>
      <c r="AK82" s="27"/>
    </row>
    <row r="83" spans="9:37" ht="15.75" customHeight="1">
      <c r="I83" s="27"/>
      <c r="O83" s="27"/>
      <c r="T83" s="27"/>
      <c r="AC83" s="27"/>
      <c r="AJ83" s="27"/>
      <c r="AK83" s="27"/>
    </row>
    <row r="84" spans="9:37" ht="15.75" customHeight="1">
      <c r="I84" s="27"/>
      <c r="O84" s="27"/>
      <c r="T84" s="27"/>
      <c r="AC84" s="27"/>
      <c r="AJ84" s="27"/>
      <c r="AK84" s="27"/>
    </row>
    <row r="85" spans="9:37" ht="15.75" customHeight="1">
      <c r="I85" s="27"/>
      <c r="O85" s="27"/>
      <c r="T85" s="27"/>
      <c r="AC85" s="27"/>
      <c r="AJ85" s="27"/>
      <c r="AK85" s="27"/>
    </row>
    <row r="86" spans="9:37" ht="15.75" customHeight="1">
      <c r="I86" s="27"/>
      <c r="O86" s="27"/>
      <c r="T86" s="27"/>
      <c r="AC86" s="27"/>
      <c r="AJ86" s="27"/>
      <c r="AK86" s="27"/>
    </row>
    <row r="87" spans="9:37" ht="15.75" customHeight="1">
      <c r="I87" s="27"/>
      <c r="O87" s="27"/>
      <c r="T87" s="27"/>
      <c r="AC87" s="27"/>
      <c r="AJ87" s="27"/>
      <c r="AK87" s="27"/>
    </row>
    <row r="88" spans="9:37" ht="15.75" customHeight="1">
      <c r="I88" s="27"/>
      <c r="O88" s="27"/>
      <c r="T88" s="27"/>
      <c r="AC88" s="27"/>
      <c r="AJ88" s="27"/>
      <c r="AK88" s="27"/>
    </row>
    <row r="89" spans="9:37" ht="15.75" customHeight="1">
      <c r="I89" s="27"/>
      <c r="O89" s="27"/>
      <c r="T89" s="27"/>
      <c r="AC89" s="27"/>
      <c r="AJ89" s="27"/>
      <c r="AK89" s="27"/>
    </row>
    <row r="90" spans="9:37" ht="15.75" customHeight="1">
      <c r="I90" s="27"/>
      <c r="O90" s="27"/>
      <c r="T90" s="27"/>
      <c r="AC90" s="27"/>
      <c r="AJ90" s="27"/>
      <c r="AK90" s="27"/>
    </row>
    <row r="91" spans="9:37" ht="15.75" customHeight="1">
      <c r="I91" s="27"/>
      <c r="O91" s="27"/>
      <c r="T91" s="27"/>
      <c r="AC91" s="27"/>
      <c r="AJ91" s="27"/>
      <c r="AK91" s="27"/>
    </row>
    <row r="92" spans="9:37" ht="15.75" customHeight="1">
      <c r="I92" s="27"/>
      <c r="O92" s="27"/>
      <c r="T92" s="27"/>
      <c r="AC92" s="27"/>
      <c r="AJ92" s="27"/>
      <c r="AK92" s="27"/>
    </row>
    <row r="93" spans="9:37" ht="15.75" customHeight="1">
      <c r="I93" s="27"/>
      <c r="O93" s="27"/>
      <c r="T93" s="27"/>
      <c r="AC93" s="27"/>
      <c r="AJ93" s="27"/>
      <c r="AK93" s="27"/>
    </row>
    <row r="94" spans="9:37" ht="15.75" customHeight="1">
      <c r="I94" s="27"/>
      <c r="O94" s="27"/>
      <c r="T94" s="27"/>
      <c r="AC94" s="27"/>
      <c r="AJ94" s="27"/>
      <c r="AK94" s="27"/>
    </row>
    <row r="95" spans="9:37" ht="15.75" customHeight="1">
      <c r="I95" s="27"/>
      <c r="O95" s="27"/>
      <c r="T95" s="27"/>
      <c r="AC95" s="27"/>
      <c r="AJ95" s="27"/>
      <c r="AK95" s="27"/>
    </row>
    <row r="96" spans="9:37" ht="15.75" customHeight="1">
      <c r="I96" s="27"/>
      <c r="O96" s="27"/>
      <c r="T96" s="27"/>
      <c r="AC96" s="27"/>
      <c r="AJ96" s="27"/>
      <c r="AK96" s="27"/>
    </row>
    <row r="97" spans="9:37" ht="15.75" customHeight="1">
      <c r="I97" s="27"/>
      <c r="O97" s="27"/>
      <c r="T97" s="27"/>
      <c r="AC97" s="27"/>
      <c r="AJ97" s="27"/>
      <c r="AK97" s="27"/>
    </row>
    <row r="98" spans="9:37" ht="15.75" customHeight="1">
      <c r="I98" s="27"/>
      <c r="O98" s="27"/>
      <c r="T98" s="27"/>
      <c r="AC98" s="27"/>
      <c r="AJ98" s="27"/>
      <c r="AK98" s="27"/>
    </row>
    <row r="99" spans="9:37" ht="15.75" customHeight="1">
      <c r="I99" s="27"/>
      <c r="O99" s="27"/>
      <c r="T99" s="27"/>
      <c r="AC99" s="27"/>
      <c r="AJ99" s="27"/>
      <c r="AK99" s="27"/>
    </row>
    <row r="100" spans="9:37" ht="15.75" customHeight="1">
      <c r="I100" s="27"/>
      <c r="O100" s="27"/>
      <c r="T100" s="27"/>
      <c r="AC100" s="27"/>
      <c r="AJ100" s="27"/>
      <c r="AK100" s="27"/>
    </row>
    <row r="101" spans="9:37" ht="15.75" customHeight="1">
      <c r="I101" s="27"/>
      <c r="O101" s="27"/>
      <c r="T101" s="27"/>
      <c r="AC101" s="27"/>
      <c r="AJ101" s="27"/>
      <c r="AK101" s="27"/>
    </row>
    <row r="102" spans="9:37" ht="15.75" customHeight="1">
      <c r="I102" s="27"/>
      <c r="O102" s="27"/>
      <c r="T102" s="27"/>
      <c r="AC102" s="27"/>
      <c r="AJ102" s="27"/>
      <c r="AK102" s="27"/>
    </row>
    <row r="103" spans="9:37" ht="15.75" customHeight="1">
      <c r="I103" s="27"/>
      <c r="O103" s="27"/>
      <c r="T103" s="27"/>
      <c r="AC103" s="27"/>
      <c r="AJ103" s="27"/>
      <c r="AK103" s="27"/>
    </row>
    <row r="104" spans="9:37" ht="15.75" customHeight="1">
      <c r="I104" s="27"/>
      <c r="O104" s="27"/>
      <c r="T104" s="27"/>
      <c r="AC104" s="27"/>
      <c r="AJ104" s="27"/>
      <c r="AK104" s="27"/>
    </row>
    <row r="105" spans="9:37" ht="15.75" customHeight="1">
      <c r="I105" s="27"/>
      <c r="O105" s="27"/>
      <c r="T105" s="27"/>
      <c r="AC105" s="27"/>
      <c r="AJ105" s="27"/>
      <c r="AK105" s="27"/>
    </row>
    <row r="106" spans="9:37" ht="15.75" customHeight="1">
      <c r="I106" s="27"/>
      <c r="O106" s="27"/>
      <c r="T106" s="27"/>
      <c r="AC106" s="27"/>
      <c r="AJ106" s="27"/>
      <c r="AK106" s="27"/>
    </row>
    <row r="107" spans="9:37" ht="15.75" customHeight="1">
      <c r="I107" s="27"/>
      <c r="O107" s="27"/>
      <c r="T107" s="27"/>
      <c r="AC107" s="27"/>
      <c r="AJ107" s="27"/>
      <c r="AK107" s="27"/>
    </row>
    <row r="108" spans="9:37" ht="15.75" customHeight="1">
      <c r="I108" s="27"/>
      <c r="O108" s="27"/>
      <c r="T108" s="27"/>
      <c r="AC108" s="27"/>
      <c r="AJ108" s="27"/>
      <c r="AK108" s="27"/>
    </row>
    <row r="109" spans="9:37" ht="15.75" customHeight="1">
      <c r="I109" s="27"/>
      <c r="O109" s="27"/>
      <c r="T109" s="27"/>
      <c r="AC109" s="27"/>
      <c r="AJ109" s="27"/>
      <c r="AK109" s="27"/>
    </row>
    <row r="110" spans="9:37" ht="15.75" customHeight="1">
      <c r="I110" s="27"/>
      <c r="O110" s="27"/>
      <c r="T110" s="27"/>
      <c r="AC110" s="27"/>
      <c r="AJ110" s="27"/>
      <c r="AK110" s="27"/>
    </row>
    <row r="111" spans="9:37" ht="15.75" customHeight="1">
      <c r="I111" s="27"/>
      <c r="O111" s="27"/>
      <c r="T111" s="27"/>
      <c r="AC111" s="27"/>
      <c r="AJ111" s="27"/>
      <c r="AK111" s="27"/>
    </row>
    <row r="112" spans="9:37" ht="15.75" customHeight="1">
      <c r="I112" s="27"/>
      <c r="O112" s="27"/>
      <c r="T112" s="27"/>
      <c r="AC112" s="27"/>
      <c r="AJ112" s="27"/>
      <c r="AK112" s="27"/>
    </row>
    <row r="113" spans="9:37" ht="15.75" customHeight="1">
      <c r="I113" s="27"/>
      <c r="O113" s="27"/>
      <c r="T113" s="27"/>
      <c r="AC113" s="27"/>
      <c r="AJ113" s="27"/>
      <c r="AK113" s="27"/>
    </row>
    <row r="114" spans="9:37" ht="15.75" customHeight="1">
      <c r="I114" s="27"/>
      <c r="O114" s="27"/>
      <c r="T114" s="27"/>
      <c r="AC114" s="27"/>
      <c r="AJ114" s="27"/>
      <c r="AK114" s="27"/>
    </row>
    <row r="115" spans="9:37" ht="15.75" customHeight="1">
      <c r="I115" s="27"/>
      <c r="O115" s="27"/>
      <c r="T115" s="27"/>
      <c r="AC115" s="27"/>
      <c r="AJ115" s="27"/>
      <c r="AK115" s="27"/>
    </row>
    <row r="116" spans="9:37" ht="15.75" customHeight="1">
      <c r="I116" s="27"/>
      <c r="O116" s="27"/>
      <c r="T116" s="27"/>
      <c r="AC116" s="27"/>
      <c r="AJ116" s="27"/>
      <c r="AK116" s="27"/>
    </row>
    <row r="117" spans="9:37" ht="15.75" customHeight="1">
      <c r="I117" s="27"/>
      <c r="O117" s="27"/>
      <c r="T117" s="27"/>
      <c r="AC117" s="27"/>
      <c r="AJ117" s="27"/>
      <c r="AK117" s="27"/>
    </row>
    <row r="118" spans="9:37" ht="15.75" customHeight="1">
      <c r="I118" s="27"/>
      <c r="O118" s="27"/>
      <c r="T118" s="27"/>
      <c r="AC118" s="27"/>
      <c r="AJ118" s="27"/>
      <c r="AK118" s="27"/>
    </row>
    <row r="119" spans="9:37" ht="15.75" customHeight="1">
      <c r="I119" s="27"/>
      <c r="O119" s="27"/>
      <c r="T119" s="27"/>
      <c r="AC119" s="27"/>
      <c r="AJ119" s="27"/>
      <c r="AK119" s="27"/>
    </row>
    <row r="120" spans="9:37" ht="15.75" customHeight="1">
      <c r="I120" s="27"/>
      <c r="O120" s="27"/>
      <c r="T120" s="27"/>
      <c r="AC120" s="27"/>
      <c r="AJ120" s="27"/>
      <c r="AK120" s="27"/>
    </row>
    <row r="121" spans="9:37" ht="15.75" customHeight="1">
      <c r="I121" s="27"/>
      <c r="O121" s="27"/>
      <c r="T121" s="27"/>
      <c r="AC121" s="27"/>
      <c r="AJ121" s="27"/>
      <c r="AK121" s="27"/>
    </row>
    <row r="122" spans="9:37" ht="15.75" customHeight="1">
      <c r="I122" s="27"/>
      <c r="O122" s="27"/>
      <c r="T122" s="27"/>
      <c r="AC122" s="27"/>
      <c r="AJ122" s="27"/>
      <c r="AK122" s="27"/>
    </row>
    <row r="123" spans="9:37" ht="15.75" customHeight="1">
      <c r="I123" s="27"/>
      <c r="O123" s="27"/>
      <c r="T123" s="27"/>
      <c r="AC123" s="27"/>
      <c r="AJ123" s="27"/>
      <c r="AK123" s="27"/>
    </row>
    <row r="124" spans="9:37" ht="15.75" customHeight="1">
      <c r="I124" s="27"/>
      <c r="O124" s="27"/>
      <c r="T124" s="27"/>
      <c r="AC124" s="27"/>
      <c r="AJ124" s="27"/>
      <c r="AK124" s="27"/>
    </row>
    <row r="125" spans="9:37" ht="15.75" customHeight="1">
      <c r="I125" s="27"/>
      <c r="O125" s="27"/>
      <c r="T125" s="27"/>
      <c r="AC125" s="27"/>
      <c r="AJ125" s="27"/>
      <c r="AK125" s="27"/>
    </row>
    <row r="126" spans="9:37" ht="15.75" customHeight="1">
      <c r="I126" s="27"/>
      <c r="O126" s="27"/>
      <c r="T126" s="27"/>
      <c r="AC126" s="27"/>
      <c r="AJ126" s="27"/>
      <c r="AK126" s="27"/>
    </row>
    <row r="127" spans="9:37" ht="15.75" customHeight="1">
      <c r="I127" s="27"/>
      <c r="O127" s="27"/>
      <c r="T127" s="27"/>
      <c r="AC127" s="27"/>
      <c r="AJ127" s="27"/>
      <c r="AK127" s="27"/>
    </row>
    <row r="128" spans="9:37" ht="15.75" customHeight="1">
      <c r="I128" s="27"/>
      <c r="O128" s="27"/>
      <c r="T128" s="27"/>
      <c r="AC128" s="27"/>
      <c r="AJ128" s="27"/>
      <c r="AK128" s="27"/>
    </row>
    <row r="129" spans="9:37" ht="15.75" customHeight="1">
      <c r="I129" s="27"/>
      <c r="O129" s="27"/>
      <c r="T129" s="27"/>
      <c r="AC129" s="27"/>
      <c r="AJ129" s="27"/>
      <c r="AK129" s="27"/>
    </row>
    <row r="130" spans="9:37" ht="15.75" customHeight="1">
      <c r="I130" s="27"/>
      <c r="O130" s="27"/>
      <c r="T130" s="27"/>
      <c r="AC130" s="27"/>
      <c r="AJ130" s="27"/>
      <c r="AK130" s="27"/>
    </row>
    <row r="131" spans="9:37" ht="15.75" customHeight="1">
      <c r="I131" s="27"/>
      <c r="O131" s="27"/>
      <c r="T131" s="27"/>
      <c r="AC131" s="27"/>
      <c r="AJ131" s="27"/>
      <c r="AK131" s="27"/>
    </row>
    <row r="132" spans="9:37" ht="15.75" customHeight="1">
      <c r="I132" s="27"/>
      <c r="O132" s="27"/>
      <c r="T132" s="27"/>
      <c r="AC132" s="27"/>
      <c r="AJ132" s="27"/>
      <c r="AK132" s="27"/>
    </row>
    <row r="133" spans="9:37" ht="15.75" customHeight="1">
      <c r="I133" s="27"/>
      <c r="O133" s="27"/>
      <c r="T133" s="27"/>
      <c r="AC133" s="27"/>
      <c r="AJ133" s="27"/>
      <c r="AK133" s="27"/>
    </row>
    <row r="134" spans="9:37" ht="15.75" customHeight="1">
      <c r="I134" s="27"/>
      <c r="O134" s="27"/>
      <c r="T134" s="27"/>
      <c r="AC134" s="27"/>
      <c r="AJ134" s="27"/>
      <c r="AK134" s="27"/>
    </row>
    <row r="135" spans="9:37" ht="15.75" customHeight="1">
      <c r="I135" s="27"/>
      <c r="O135" s="27"/>
      <c r="T135" s="27"/>
      <c r="AC135" s="27"/>
      <c r="AJ135" s="27"/>
      <c r="AK135" s="27"/>
    </row>
    <row r="136" spans="9:37" ht="15.75" customHeight="1">
      <c r="I136" s="27"/>
      <c r="O136" s="27"/>
      <c r="T136" s="27"/>
      <c r="AC136" s="27"/>
      <c r="AJ136" s="27"/>
      <c r="AK136" s="27"/>
    </row>
    <row r="137" spans="9:37" ht="15.75" customHeight="1">
      <c r="I137" s="27"/>
      <c r="O137" s="27"/>
      <c r="T137" s="27"/>
      <c r="AC137" s="27"/>
      <c r="AJ137" s="27"/>
      <c r="AK137" s="27"/>
    </row>
    <row r="138" spans="9:37" ht="15.75" customHeight="1">
      <c r="I138" s="27"/>
      <c r="O138" s="27"/>
      <c r="T138" s="27"/>
      <c r="AC138" s="27"/>
      <c r="AJ138" s="27"/>
      <c r="AK138" s="27"/>
    </row>
    <row r="139" spans="9:37" ht="15.75" customHeight="1">
      <c r="I139" s="27"/>
      <c r="O139" s="27"/>
      <c r="T139" s="27"/>
      <c r="AC139" s="27"/>
      <c r="AJ139" s="27"/>
      <c r="AK139" s="27"/>
    </row>
    <row r="140" spans="9:37" ht="15.75" customHeight="1">
      <c r="I140" s="27"/>
      <c r="O140" s="27"/>
      <c r="T140" s="27"/>
      <c r="AC140" s="27"/>
      <c r="AJ140" s="27"/>
      <c r="AK140" s="27"/>
    </row>
    <row r="141" spans="9:37" ht="15.75" customHeight="1">
      <c r="I141" s="27"/>
      <c r="O141" s="27"/>
      <c r="T141" s="27"/>
      <c r="AC141" s="27"/>
      <c r="AJ141" s="27"/>
      <c r="AK141" s="27"/>
    </row>
    <row r="142" spans="9:37" ht="15.75" customHeight="1">
      <c r="I142" s="27"/>
      <c r="O142" s="27"/>
      <c r="T142" s="27"/>
      <c r="AC142" s="27"/>
      <c r="AJ142" s="27"/>
      <c r="AK142" s="27"/>
    </row>
    <row r="143" spans="9:37" ht="15.75" customHeight="1">
      <c r="I143" s="27"/>
      <c r="O143" s="27"/>
      <c r="T143" s="27"/>
      <c r="AC143" s="27"/>
      <c r="AJ143" s="27"/>
      <c r="AK143" s="27"/>
    </row>
    <row r="144" spans="9:37" ht="15.75" customHeight="1">
      <c r="I144" s="27"/>
      <c r="O144" s="27"/>
      <c r="T144" s="27"/>
      <c r="AC144" s="27"/>
      <c r="AJ144" s="27"/>
      <c r="AK144" s="27"/>
    </row>
    <row r="145" spans="9:37" ht="15.75" customHeight="1">
      <c r="I145" s="27"/>
      <c r="O145" s="27"/>
      <c r="T145" s="27"/>
      <c r="AC145" s="27"/>
      <c r="AJ145" s="27"/>
      <c r="AK145" s="27"/>
    </row>
    <row r="146" spans="9:37" ht="15.75" customHeight="1">
      <c r="I146" s="27"/>
      <c r="O146" s="27"/>
      <c r="T146" s="27"/>
      <c r="AC146" s="27"/>
      <c r="AJ146" s="27"/>
      <c r="AK146" s="27"/>
    </row>
    <row r="147" spans="9:37" ht="15.75" customHeight="1">
      <c r="I147" s="27"/>
      <c r="O147" s="27"/>
      <c r="T147" s="27"/>
      <c r="AC147" s="27"/>
      <c r="AJ147" s="27"/>
      <c r="AK147" s="27"/>
    </row>
    <row r="148" spans="9:37" ht="15.75" customHeight="1">
      <c r="I148" s="27"/>
      <c r="O148" s="27"/>
      <c r="T148" s="27"/>
      <c r="AC148" s="27"/>
      <c r="AJ148" s="27"/>
      <c r="AK148" s="27"/>
    </row>
    <row r="149" spans="9:37" ht="15.75" customHeight="1">
      <c r="I149" s="27"/>
      <c r="O149" s="27"/>
      <c r="T149" s="27"/>
      <c r="AC149" s="27"/>
      <c r="AJ149" s="27"/>
      <c r="AK149" s="27"/>
    </row>
    <row r="150" spans="9:37" ht="15.75" customHeight="1">
      <c r="I150" s="27"/>
      <c r="O150" s="27"/>
      <c r="T150" s="27"/>
      <c r="AC150" s="27"/>
      <c r="AJ150" s="27"/>
      <c r="AK150" s="27"/>
    </row>
    <row r="151" spans="9:37" ht="15.75" customHeight="1">
      <c r="I151" s="27"/>
      <c r="O151" s="27"/>
      <c r="T151" s="27"/>
      <c r="AC151" s="27"/>
      <c r="AJ151" s="27"/>
      <c r="AK151" s="27"/>
    </row>
    <row r="152" spans="9:37" ht="15.75" customHeight="1">
      <c r="I152" s="27"/>
      <c r="O152" s="27"/>
      <c r="T152" s="27"/>
      <c r="AC152" s="27"/>
      <c r="AJ152" s="27"/>
      <c r="AK152" s="27"/>
    </row>
    <row r="153" spans="9:37" ht="15.75" customHeight="1">
      <c r="I153" s="27"/>
      <c r="O153" s="27"/>
      <c r="T153" s="27"/>
      <c r="AC153" s="27"/>
      <c r="AJ153" s="27"/>
      <c r="AK153" s="27"/>
    </row>
    <row r="154" spans="9:37" ht="15.75" customHeight="1">
      <c r="I154" s="27"/>
      <c r="O154" s="27"/>
      <c r="T154" s="27"/>
      <c r="AC154" s="27"/>
      <c r="AJ154" s="27"/>
      <c r="AK154" s="27"/>
    </row>
    <row r="155" spans="9:37" ht="15.75" customHeight="1">
      <c r="I155" s="27"/>
      <c r="O155" s="27"/>
      <c r="T155" s="27"/>
      <c r="AC155" s="27"/>
      <c r="AJ155" s="27"/>
      <c r="AK155" s="27"/>
    </row>
    <row r="156" spans="9:37" ht="15.75" customHeight="1">
      <c r="I156" s="27"/>
      <c r="O156" s="27"/>
      <c r="T156" s="27"/>
      <c r="AC156" s="27"/>
      <c r="AJ156" s="27"/>
      <c r="AK156" s="27"/>
    </row>
    <row r="157" spans="9:37" ht="15.75" customHeight="1">
      <c r="I157" s="27"/>
      <c r="O157" s="27"/>
      <c r="T157" s="27"/>
      <c r="AC157" s="27"/>
      <c r="AJ157" s="27"/>
      <c r="AK157" s="27"/>
    </row>
    <row r="158" spans="9:37" ht="15.75" customHeight="1">
      <c r="I158" s="27"/>
      <c r="O158" s="27"/>
      <c r="T158" s="27"/>
      <c r="AC158" s="27"/>
      <c r="AJ158" s="27"/>
      <c r="AK158" s="27"/>
    </row>
    <row r="159" spans="9:37" ht="15.75" customHeight="1">
      <c r="I159" s="27"/>
      <c r="O159" s="27"/>
      <c r="T159" s="27"/>
      <c r="AC159" s="27"/>
      <c r="AJ159" s="27"/>
      <c r="AK159" s="27"/>
    </row>
    <row r="160" spans="9:37" ht="15.75" customHeight="1">
      <c r="I160" s="27"/>
      <c r="O160" s="27"/>
      <c r="T160" s="27"/>
      <c r="AC160" s="27"/>
      <c r="AJ160" s="27"/>
      <c r="AK160" s="27"/>
    </row>
    <row r="161" spans="9:37" ht="15.75" customHeight="1">
      <c r="I161" s="27"/>
      <c r="O161" s="27"/>
      <c r="T161" s="27"/>
      <c r="AC161" s="27"/>
      <c r="AJ161" s="27"/>
      <c r="AK161" s="27"/>
    </row>
    <row r="162" spans="9:37" ht="15.75" customHeight="1">
      <c r="I162" s="27"/>
      <c r="O162" s="27"/>
      <c r="T162" s="27"/>
      <c r="AC162" s="27"/>
      <c r="AJ162" s="27"/>
      <c r="AK162" s="27"/>
    </row>
    <row r="163" spans="9:37" ht="15.75" customHeight="1">
      <c r="I163" s="27"/>
      <c r="O163" s="27"/>
      <c r="T163" s="27"/>
      <c r="AC163" s="27"/>
      <c r="AJ163" s="27"/>
      <c r="AK163" s="27"/>
    </row>
    <row r="164" spans="9:37" ht="15.75" customHeight="1">
      <c r="I164" s="27"/>
      <c r="O164" s="27"/>
      <c r="T164" s="27"/>
      <c r="AC164" s="27"/>
      <c r="AJ164" s="27"/>
      <c r="AK164" s="27"/>
    </row>
    <row r="165" spans="9:37" ht="15.75" customHeight="1">
      <c r="I165" s="27"/>
      <c r="O165" s="27"/>
      <c r="T165" s="27"/>
      <c r="AC165" s="27"/>
      <c r="AJ165" s="27"/>
      <c r="AK165" s="27"/>
    </row>
    <row r="166" spans="9:37" ht="15.75" customHeight="1">
      <c r="I166" s="27"/>
      <c r="O166" s="27"/>
      <c r="T166" s="27"/>
      <c r="AC166" s="27"/>
      <c r="AJ166" s="27"/>
      <c r="AK166" s="27"/>
    </row>
    <row r="167" spans="9:37" ht="15.75" customHeight="1">
      <c r="I167" s="27"/>
      <c r="O167" s="27"/>
      <c r="T167" s="27"/>
      <c r="AC167" s="27"/>
      <c r="AJ167" s="27"/>
      <c r="AK167" s="27"/>
    </row>
    <row r="168" spans="9:37" ht="15.75" customHeight="1">
      <c r="I168" s="27"/>
      <c r="O168" s="27"/>
      <c r="T168" s="27"/>
      <c r="AC168" s="27"/>
      <c r="AJ168" s="27"/>
      <c r="AK168" s="27"/>
    </row>
    <row r="169" spans="9:37" ht="15.75" customHeight="1">
      <c r="I169" s="27"/>
      <c r="O169" s="27"/>
      <c r="T169" s="27"/>
      <c r="AC169" s="27"/>
      <c r="AJ169" s="27"/>
      <c r="AK169" s="27"/>
    </row>
    <row r="170" spans="9:37" ht="15.75" customHeight="1">
      <c r="I170" s="27"/>
      <c r="O170" s="27"/>
      <c r="T170" s="27"/>
      <c r="AC170" s="27"/>
      <c r="AJ170" s="27"/>
      <c r="AK170" s="27"/>
    </row>
    <row r="171" spans="9:37" ht="15.75" customHeight="1">
      <c r="I171" s="27"/>
      <c r="O171" s="27"/>
      <c r="T171" s="27"/>
      <c r="AC171" s="27"/>
      <c r="AJ171" s="27"/>
      <c r="AK171" s="27"/>
    </row>
    <row r="172" spans="9:37" ht="15.75" customHeight="1">
      <c r="I172" s="27"/>
      <c r="O172" s="27"/>
      <c r="T172" s="27"/>
      <c r="AC172" s="27"/>
      <c r="AJ172" s="27"/>
      <c r="AK172" s="27"/>
    </row>
    <row r="173" spans="9:37" ht="15.75" customHeight="1">
      <c r="I173" s="27"/>
      <c r="O173" s="27"/>
      <c r="T173" s="27"/>
      <c r="AC173" s="27"/>
      <c r="AJ173" s="27"/>
      <c r="AK173" s="27"/>
    </row>
    <row r="174" spans="9:37" ht="15.75" customHeight="1">
      <c r="I174" s="27"/>
      <c r="O174" s="27"/>
      <c r="T174" s="27"/>
      <c r="AC174" s="27"/>
      <c r="AJ174" s="27"/>
      <c r="AK174" s="27"/>
    </row>
    <row r="175" spans="9:37" ht="15.75" customHeight="1">
      <c r="I175" s="27"/>
      <c r="O175" s="27"/>
      <c r="T175" s="27"/>
      <c r="AC175" s="27"/>
      <c r="AJ175" s="27"/>
      <c r="AK175" s="27"/>
    </row>
    <row r="176" spans="9:37" ht="15.75" customHeight="1">
      <c r="I176" s="27"/>
      <c r="O176" s="27"/>
      <c r="T176" s="27"/>
      <c r="AC176" s="27"/>
      <c r="AJ176" s="27"/>
      <c r="AK176" s="27"/>
    </row>
    <row r="177" spans="9:37" ht="15.75" customHeight="1">
      <c r="I177" s="27"/>
      <c r="O177" s="27"/>
      <c r="T177" s="27"/>
      <c r="AC177" s="27"/>
      <c r="AJ177" s="27"/>
      <c r="AK177" s="27"/>
    </row>
    <row r="178" spans="9:37" ht="15.75" customHeight="1">
      <c r="I178" s="27"/>
      <c r="O178" s="27"/>
      <c r="T178" s="27"/>
      <c r="AC178" s="27"/>
      <c r="AJ178" s="27"/>
      <c r="AK178" s="27"/>
    </row>
    <row r="179" spans="9:37" ht="15.75" customHeight="1">
      <c r="I179" s="27"/>
      <c r="O179" s="27"/>
      <c r="T179" s="27"/>
      <c r="AC179" s="27"/>
      <c r="AJ179" s="27"/>
      <c r="AK179" s="27"/>
    </row>
    <row r="180" spans="9:37" ht="15.75" customHeight="1">
      <c r="I180" s="27"/>
      <c r="O180" s="27"/>
      <c r="T180" s="27"/>
      <c r="AC180" s="27"/>
      <c r="AJ180" s="27"/>
      <c r="AK180" s="27"/>
    </row>
    <row r="181" spans="9:37" ht="15.75" customHeight="1">
      <c r="I181" s="27"/>
      <c r="O181" s="27"/>
      <c r="T181" s="27"/>
      <c r="AC181" s="27"/>
      <c r="AJ181" s="27"/>
      <c r="AK181" s="27"/>
    </row>
    <row r="182" spans="9:37" ht="15.75" customHeight="1">
      <c r="I182" s="27"/>
      <c r="O182" s="27"/>
      <c r="T182" s="27"/>
      <c r="AC182" s="27"/>
      <c r="AJ182" s="27"/>
      <c r="AK182" s="27"/>
    </row>
    <row r="183" spans="9:37" ht="15.75" customHeight="1">
      <c r="I183" s="27"/>
      <c r="O183" s="27"/>
      <c r="T183" s="27"/>
      <c r="AC183" s="27"/>
      <c r="AJ183" s="27"/>
      <c r="AK183" s="27"/>
    </row>
    <row r="184" spans="9:37" ht="15.75" customHeight="1">
      <c r="I184" s="27"/>
      <c r="O184" s="27"/>
      <c r="T184" s="27"/>
      <c r="AC184" s="27"/>
      <c r="AJ184" s="27"/>
      <c r="AK184" s="27"/>
    </row>
    <row r="185" spans="9:37" ht="15.75" customHeight="1">
      <c r="I185" s="27"/>
      <c r="O185" s="27"/>
      <c r="T185" s="27"/>
      <c r="AC185" s="27"/>
      <c r="AJ185" s="27"/>
      <c r="AK185" s="27"/>
    </row>
    <row r="186" spans="9:37" ht="15.75" customHeight="1">
      <c r="I186" s="27"/>
      <c r="O186" s="27"/>
      <c r="T186" s="27"/>
      <c r="AC186" s="27"/>
      <c r="AJ186" s="27"/>
      <c r="AK186" s="27"/>
    </row>
    <row r="187" spans="9:37" ht="15.75" customHeight="1">
      <c r="I187" s="27"/>
      <c r="O187" s="27"/>
      <c r="T187" s="27"/>
      <c r="AC187" s="27"/>
      <c r="AJ187" s="27"/>
      <c r="AK187" s="27"/>
    </row>
    <row r="188" spans="9:37" ht="15.75" customHeight="1">
      <c r="I188" s="27"/>
      <c r="O188" s="27"/>
      <c r="T188" s="27"/>
      <c r="AC188" s="27"/>
      <c r="AJ188" s="27"/>
      <c r="AK188" s="27"/>
    </row>
    <row r="189" spans="9:37" ht="15.75" customHeight="1">
      <c r="I189" s="27"/>
      <c r="O189" s="27"/>
      <c r="T189" s="27"/>
      <c r="AC189" s="27"/>
      <c r="AJ189" s="27"/>
      <c r="AK189" s="27"/>
    </row>
    <row r="190" spans="9:37" ht="15.75" customHeight="1">
      <c r="I190" s="27"/>
      <c r="O190" s="27"/>
      <c r="T190" s="27"/>
      <c r="AC190" s="27"/>
      <c r="AJ190" s="27"/>
      <c r="AK190" s="27"/>
    </row>
    <row r="191" spans="9:37" ht="15.75" customHeight="1">
      <c r="I191" s="27"/>
      <c r="O191" s="27"/>
      <c r="T191" s="27"/>
      <c r="AC191" s="27"/>
      <c r="AJ191" s="27"/>
      <c r="AK191" s="27"/>
    </row>
    <row r="192" spans="9:37" ht="15.75" customHeight="1">
      <c r="I192" s="27"/>
      <c r="O192" s="27"/>
      <c r="T192" s="27"/>
      <c r="AC192" s="27"/>
      <c r="AJ192" s="27"/>
      <c r="AK192" s="27"/>
    </row>
    <row r="193" spans="9:37" ht="15.75" customHeight="1">
      <c r="I193" s="27"/>
      <c r="O193" s="27"/>
      <c r="T193" s="27"/>
      <c r="AC193" s="27"/>
      <c r="AJ193" s="27"/>
      <c r="AK193" s="27"/>
    </row>
    <row r="194" spans="9:37" ht="15.75" customHeight="1">
      <c r="I194" s="27"/>
      <c r="O194" s="27"/>
      <c r="T194" s="27"/>
      <c r="AC194" s="27"/>
      <c r="AJ194" s="27"/>
      <c r="AK194" s="27"/>
    </row>
    <row r="195" spans="9:37" ht="15.75" customHeight="1">
      <c r="I195" s="27"/>
      <c r="O195" s="27"/>
      <c r="T195" s="27"/>
      <c r="AC195" s="27"/>
      <c r="AJ195" s="27"/>
      <c r="AK195" s="27"/>
    </row>
    <row r="196" spans="9:37" ht="15.75" customHeight="1">
      <c r="I196" s="27"/>
      <c r="O196" s="27"/>
      <c r="T196" s="27"/>
      <c r="AC196" s="27"/>
      <c r="AJ196" s="27"/>
      <c r="AK196" s="27"/>
    </row>
    <row r="197" spans="9:37" ht="15.75" customHeight="1">
      <c r="I197" s="27"/>
      <c r="O197" s="27"/>
      <c r="T197" s="27"/>
      <c r="AC197" s="27"/>
      <c r="AJ197" s="27"/>
      <c r="AK197" s="27"/>
    </row>
    <row r="198" spans="9:37" ht="15.75" customHeight="1">
      <c r="I198" s="27"/>
      <c r="O198" s="27"/>
      <c r="T198" s="27"/>
      <c r="AC198" s="27"/>
      <c r="AJ198" s="27"/>
      <c r="AK198" s="27"/>
    </row>
    <row r="199" spans="9:37" ht="15.75" customHeight="1">
      <c r="I199" s="27"/>
      <c r="O199" s="27"/>
      <c r="T199" s="27"/>
      <c r="AC199" s="27"/>
      <c r="AJ199" s="27"/>
      <c r="AK199" s="27"/>
    </row>
    <row r="200" spans="9:37" ht="15.75" customHeight="1">
      <c r="I200" s="27"/>
      <c r="O200" s="27"/>
      <c r="T200" s="27"/>
      <c r="AC200" s="27"/>
      <c r="AJ200" s="27"/>
      <c r="AK200" s="27"/>
    </row>
    <row r="201" spans="9:37" ht="15.75" customHeight="1">
      <c r="I201" s="27"/>
      <c r="O201" s="27"/>
      <c r="T201" s="27"/>
      <c r="AC201" s="27"/>
      <c r="AJ201" s="27"/>
      <c r="AK201" s="27"/>
    </row>
    <row r="202" spans="9:37" ht="15.75" customHeight="1">
      <c r="I202" s="27"/>
      <c r="O202" s="27"/>
      <c r="T202" s="27"/>
      <c r="AC202" s="27"/>
      <c r="AJ202" s="27"/>
      <c r="AK202" s="27"/>
    </row>
    <row r="203" spans="9:37" ht="15.75" customHeight="1">
      <c r="I203" s="27"/>
      <c r="O203" s="27"/>
      <c r="T203" s="27"/>
      <c r="AC203" s="27"/>
      <c r="AJ203" s="27"/>
      <c r="AK203" s="27"/>
    </row>
    <row r="204" spans="9:37" ht="15.75" customHeight="1">
      <c r="I204" s="27"/>
      <c r="O204" s="27"/>
      <c r="T204" s="27"/>
      <c r="AC204" s="27"/>
      <c r="AJ204" s="27"/>
      <c r="AK204" s="27"/>
    </row>
    <row r="205" spans="9:37" ht="15.75" customHeight="1">
      <c r="I205" s="27"/>
      <c r="O205" s="27"/>
      <c r="T205" s="27"/>
      <c r="AC205" s="27"/>
      <c r="AJ205" s="27"/>
      <c r="AK205" s="27"/>
    </row>
    <row r="206" spans="9:37" ht="15.75" customHeight="1">
      <c r="I206" s="27"/>
      <c r="O206" s="27"/>
      <c r="T206" s="27"/>
      <c r="AC206" s="27"/>
      <c r="AJ206" s="27"/>
      <c r="AK206" s="27"/>
    </row>
    <row r="207" spans="9:37" ht="15.75" customHeight="1">
      <c r="I207" s="27"/>
      <c r="O207" s="27"/>
      <c r="T207" s="27"/>
      <c r="AC207" s="27"/>
      <c r="AJ207" s="27"/>
      <c r="AK207" s="27"/>
    </row>
    <row r="208" spans="9:37" ht="15.75" customHeight="1">
      <c r="I208" s="27"/>
      <c r="O208" s="27"/>
      <c r="T208" s="27"/>
      <c r="AC208" s="27"/>
      <c r="AJ208" s="27"/>
      <c r="AK208" s="27"/>
    </row>
    <row r="209" spans="9:37" ht="15.75" customHeight="1">
      <c r="I209" s="27"/>
      <c r="O209" s="27"/>
      <c r="T209" s="27"/>
      <c r="AC209" s="27"/>
      <c r="AJ209" s="27"/>
      <c r="AK209" s="27"/>
    </row>
    <row r="210" spans="9:37" ht="15.75" customHeight="1">
      <c r="I210" s="27"/>
      <c r="O210" s="27"/>
      <c r="T210" s="27"/>
      <c r="AC210" s="27"/>
      <c r="AJ210" s="27"/>
      <c r="AK210" s="27"/>
    </row>
    <row r="211" spans="9:37" ht="15.75" customHeight="1">
      <c r="I211" s="27"/>
      <c r="O211" s="27"/>
      <c r="T211" s="27"/>
      <c r="AC211" s="27"/>
      <c r="AJ211" s="27"/>
      <c r="AK211" s="27"/>
    </row>
    <row r="212" spans="9:37" ht="15.75" customHeight="1">
      <c r="I212" s="27"/>
      <c r="O212" s="27"/>
      <c r="T212" s="27"/>
      <c r="AC212" s="27"/>
      <c r="AJ212" s="27"/>
      <c r="AK212" s="27"/>
    </row>
    <row r="213" spans="9:37" ht="15.75" customHeight="1">
      <c r="I213" s="27"/>
      <c r="O213" s="27"/>
      <c r="T213" s="27"/>
      <c r="AC213" s="27"/>
      <c r="AJ213" s="27"/>
      <c r="AK213" s="27"/>
    </row>
    <row r="214" spans="9:37" ht="15.75" customHeight="1">
      <c r="I214" s="27"/>
      <c r="O214" s="27"/>
      <c r="T214" s="27"/>
      <c r="AC214" s="27"/>
      <c r="AJ214" s="27"/>
      <c r="AK214" s="27"/>
    </row>
    <row r="215" spans="9:37" ht="15.75" customHeight="1">
      <c r="I215" s="27"/>
      <c r="O215" s="27"/>
      <c r="T215" s="27"/>
      <c r="AC215" s="27"/>
      <c r="AJ215" s="27"/>
      <c r="AK215" s="27"/>
    </row>
    <row r="216" spans="9:37" ht="15.75" customHeight="1">
      <c r="I216" s="27"/>
      <c r="O216" s="27"/>
      <c r="T216" s="27"/>
      <c r="AC216" s="27"/>
      <c r="AJ216" s="27"/>
      <c r="AK216" s="27"/>
    </row>
    <row r="217" spans="9:37" ht="15.75" customHeight="1">
      <c r="I217" s="27"/>
      <c r="O217" s="27"/>
      <c r="T217" s="27"/>
      <c r="AC217" s="27"/>
      <c r="AJ217" s="27"/>
      <c r="AK217" s="27"/>
    </row>
    <row r="218" spans="9:37" ht="15.75" customHeight="1">
      <c r="I218" s="27"/>
      <c r="O218" s="27"/>
      <c r="T218" s="27"/>
      <c r="AC218" s="27"/>
      <c r="AJ218" s="27"/>
      <c r="AK218" s="27"/>
    </row>
    <row r="219" spans="9:37" ht="15.75" customHeight="1">
      <c r="I219" s="27"/>
      <c r="O219" s="27"/>
      <c r="T219" s="27"/>
      <c r="AC219" s="27"/>
      <c r="AJ219" s="27"/>
      <c r="AK219" s="27"/>
    </row>
    <row r="220" spans="9:37" ht="15.75" customHeight="1">
      <c r="I220" s="27"/>
      <c r="O220" s="27"/>
      <c r="T220" s="27"/>
      <c r="AC220" s="27"/>
      <c r="AJ220" s="27"/>
      <c r="AK220" s="27"/>
    </row>
    <row r="221" spans="9:37" ht="15.75" customHeight="1">
      <c r="I221" s="27"/>
      <c r="O221" s="27"/>
      <c r="T221" s="27"/>
      <c r="AC221" s="27"/>
      <c r="AJ221" s="27"/>
      <c r="AK221" s="27"/>
    </row>
    <row r="222" spans="9:37" ht="15.75" customHeight="1">
      <c r="I222" s="27"/>
      <c r="O222" s="27"/>
      <c r="T222" s="27"/>
      <c r="AC222" s="27"/>
      <c r="AJ222" s="27"/>
      <c r="AK222" s="27"/>
    </row>
    <row r="223" spans="9:37" ht="15.75" customHeight="1">
      <c r="I223" s="27"/>
      <c r="O223" s="27"/>
      <c r="T223" s="27"/>
      <c r="AC223" s="27"/>
      <c r="AJ223" s="27"/>
      <c r="AK223" s="27"/>
    </row>
    <row r="224" spans="9:37" ht="15.75" customHeight="1">
      <c r="I224" s="27"/>
      <c r="O224" s="27"/>
      <c r="T224" s="27"/>
      <c r="AC224" s="27"/>
      <c r="AJ224" s="27"/>
      <c r="AK224" s="27"/>
    </row>
    <row r="225" spans="9:37" ht="15.75" customHeight="1">
      <c r="I225" s="27"/>
      <c r="O225" s="27"/>
      <c r="T225" s="27"/>
      <c r="AC225" s="27"/>
      <c r="AJ225" s="27"/>
      <c r="AK225" s="27"/>
    </row>
    <row r="226" spans="9:37" ht="15.75" customHeight="1">
      <c r="I226" s="27"/>
      <c r="O226" s="27"/>
      <c r="T226" s="27"/>
      <c r="AC226" s="27"/>
      <c r="AJ226" s="27"/>
      <c r="AK226" s="27"/>
    </row>
    <row r="227" spans="9:37" ht="15.75" customHeight="1">
      <c r="I227" s="27"/>
      <c r="O227" s="27"/>
      <c r="T227" s="27"/>
      <c r="AC227" s="27"/>
      <c r="AJ227" s="27"/>
      <c r="AK227" s="27"/>
    </row>
    <row r="228" spans="9:37" ht="15.75" customHeight="1">
      <c r="I228" s="27"/>
      <c r="O228" s="27"/>
      <c r="T228" s="27"/>
      <c r="AC228" s="27"/>
      <c r="AJ228" s="27"/>
      <c r="AK228" s="27"/>
    </row>
    <row r="229" spans="9:37" ht="15.75" customHeight="1">
      <c r="I229" s="27"/>
      <c r="O229" s="27"/>
      <c r="T229" s="27"/>
      <c r="AC229" s="27"/>
      <c r="AJ229" s="27"/>
      <c r="AK229" s="27"/>
    </row>
    <row r="230" spans="9:37" ht="15.75" customHeight="1">
      <c r="I230" s="27"/>
      <c r="O230" s="27"/>
      <c r="T230" s="27"/>
      <c r="AC230" s="27"/>
      <c r="AJ230" s="27"/>
      <c r="AK230" s="27"/>
    </row>
    <row r="231" spans="9:37" ht="15.75" customHeight="1">
      <c r="I231" s="27"/>
      <c r="O231" s="27"/>
      <c r="T231" s="27"/>
      <c r="AC231" s="27"/>
      <c r="AJ231" s="27"/>
      <c r="AK231" s="27"/>
    </row>
    <row r="232" spans="9:37" ht="15.75" customHeight="1">
      <c r="I232" s="27"/>
      <c r="O232" s="27"/>
      <c r="T232" s="27"/>
      <c r="AC232" s="27"/>
      <c r="AJ232" s="27"/>
      <c r="AK232" s="27"/>
    </row>
    <row r="233" spans="9:37" ht="15.75" customHeight="1">
      <c r="I233" s="27"/>
      <c r="O233" s="27"/>
      <c r="T233" s="27"/>
      <c r="AC233" s="27"/>
      <c r="AJ233" s="27"/>
      <c r="AK233" s="27"/>
    </row>
    <row r="234" spans="9:37" ht="15.75" customHeight="1">
      <c r="I234" s="27"/>
      <c r="O234" s="27"/>
      <c r="T234" s="27"/>
      <c r="AC234" s="27"/>
      <c r="AJ234" s="27"/>
      <c r="AK234" s="27"/>
    </row>
    <row r="235" spans="9:37" ht="15.75" customHeight="1">
      <c r="I235" s="27"/>
      <c r="O235" s="27"/>
      <c r="T235" s="27"/>
      <c r="AC235" s="27"/>
      <c r="AJ235" s="27"/>
      <c r="AK235" s="27"/>
    </row>
    <row r="236" spans="9:37" ht="15.75" customHeight="1">
      <c r="I236" s="27"/>
      <c r="O236" s="27"/>
      <c r="T236" s="27"/>
      <c r="AC236" s="27"/>
      <c r="AJ236" s="27"/>
      <c r="AK236" s="27"/>
    </row>
    <row r="237" spans="9:37" ht="15.75" customHeight="1">
      <c r="I237" s="27"/>
      <c r="O237" s="27"/>
      <c r="T237" s="27"/>
      <c r="AC237" s="27"/>
      <c r="AJ237" s="27"/>
      <c r="AK237" s="27"/>
    </row>
    <row r="238" spans="9:37" ht="15.75" customHeight="1">
      <c r="I238" s="27"/>
      <c r="O238" s="27"/>
      <c r="T238" s="27"/>
      <c r="AC238" s="27"/>
      <c r="AJ238" s="27"/>
      <c r="AK238" s="27"/>
    </row>
    <row r="239" spans="9:37" ht="15.75" customHeight="1">
      <c r="I239" s="27"/>
      <c r="O239" s="27"/>
      <c r="T239" s="27"/>
      <c r="AC239" s="27"/>
      <c r="AJ239" s="27"/>
      <c r="AK239" s="27"/>
    </row>
    <row r="240" spans="9:37" ht="15.75" customHeight="1">
      <c r="I240" s="27"/>
      <c r="O240" s="27"/>
      <c r="T240" s="27"/>
      <c r="AC240" s="27"/>
      <c r="AJ240" s="27"/>
      <c r="AK240" s="27"/>
    </row>
    <row r="241" spans="9:37" ht="15.75" customHeight="1">
      <c r="I241" s="27"/>
      <c r="O241" s="27"/>
      <c r="T241" s="27"/>
      <c r="AC241" s="27"/>
      <c r="AJ241" s="27"/>
      <c r="AK241" s="27"/>
    </row>
    <row r="242" spans="9:37" ht="15.75" customHeight="1">
      <c r="I242" s="27"/>
      <c r="O242" s="27"/>
      <c r="T242" s="27"/>
      <c r="AC242" s="27"/>
      <c r="AJ242" s="27"/>
      <c r="AK242" s="27"/>
    </row>
    <row r="243" spans="9:37" ht="15.75" customHeight="1">
      <c r="I243" s="27"/>
      <c r="O243" s="27"/>
      <c r="T243" s="27"/>
      <c r="AC243" s="27"/>
      <c r="AJ243" s="27"/>
      <c r="AK243" s="27"/>
    </row>
    <row r="244" spans="9:37" ht="15.75" customHeight="1">
      <c r="I244" s="27"/>
      <c r="O244" s="27"/>
      <c r="T244" s="27"/>
      <c r="AC244" s="27"/>
      <c r="AJ244" s="27"/>
      <c r="AK244" s="27"/>
    </row>
    <row r="245" spans="9:37" ht="15.75" customHeight="1">
      <c r="I245" s="27"/>
      <c r="O245" s="27"/>
      <c r="T245" s="27"/>
      <c r="AC245" s="27"/>
      <c r="AJ245" s="27"/>
      <c r="AK245" s="27"/>
    </row>
    <row r="246" spans="9:37" ht="15.75" customHeight="1">
      <c r="I246" s="27"/>
      <c r="O246" s="27"/>
      <c r="T246" s="27"/>
      <c r="AC246" s="27"/>
      <c r="AJ246" s="27"/>
      <c r="AK246" s="27"/>
    </row>
    <row r="247" spans="9:37" ht="15.75" customHeight="1">
      <c r="I247" s="27"/>
      <c r="O247" s="27"/>
      <c r="T247" s="27"/>
      <c r="AC247" s="27"/>
      <c r="AJ247" s="27"/>
      <c r="AK247" s="27"/>
    </row>
    <row r="248" spans="9:37" ht="15.75" customHeight="1">
      <c r="I248" s="27"/>
      <c r="O248" s="27"/>
      <c r="T248" s="27"/>
      <c r="AC248" s="27"/>
      <c r="AJ248" s="27"/>
      <c r="AK248" s="27"/>
    </row>
    <row r="249" spans="9:37" ht="15.75" customHeight="1">
      <c r="I249" s="27"/>
      <c r="O249" s="27"/>
      <c r="T249" s="27"/>
      <c r="AC249" s="27"/>
      <c r="AJ249" s="27"/>
      <c r="AK249" s="27"/>
    </row>
    <row r="250" spans="9:37" ht="15.75" customHeight="1">
      <c r="I250" s="27"/>
      <c r="O250" s="27"/>
      <c r="T250" s="27"/>
      <c r="AC250" s="27"/>
      <c r="AJ250" s="27"/>
      <c r="AK250" s="27"/>
    </row>
    <row r="251" spans="9:37" ht="15.75" customHeight="1">
      <c r="I251" s="27"/>
      <c r="O251" s="27"/>
      <c r="T251" s="27"/>
      <c r="AC251" s="27"/>
      <c r="AJ251" s="27"/>
      <c r="AK251" s="27"/>
    </row>
    <row r="252" spans="9:37" ht="15.75" customHeight="1">
      <c r="I252" s="27"/>
      <c r="O252" s="27"/>
      <c r="T252" s="27"/>
      <c r="AC252" s="27"/>
      <c r="AJ252" s="27"/>
      <c r="AK252" s="27"/>
    </row>
    <row r="253" spans="9:37" ht="15.75" customHeight="1">
      <c r="I253" s="27"/>
      <c r="O253" s="27"/>
      <c r="T253" s="27"/>
      <c r="AC253" s="27"/>
      <c r="AJ253" s="27"/>
      <c r="AK253" s="27"/>
    </row>
    <row r="254" spans="9:37" ht="15.75" customHeight="1">
      <c r="I254" s="27"/>
      <c r="O254" s="27"/>
      <c r="T254" s="27"/>
      <c r="AC254" s="27"/>
      <c r="AJ254" s="27"/>
      <c r="AK254" s="27"/>
    </row>
    <row r="255" spans="9:37" ht="15.75" customHeight="1">
      <c r="I255" s="27"/>
      <c r="O255" s="27"/>
      <c r="T255" s="27"/>
      <c r="AC255" s="27"/>
      <c r="AJ255" s="27"/>
      <c r="AK255" s="27"/>
    </row>
    <row r="256" spans="9:37" ht="15.75" customHeight="1">
      <c r="I256" s="27"/>
      <c r="O256" s="27"/>
      <c r="T256" s="27"/>
      <c r="AC256" s="27"/>
      <c r="AJ256" s="27"/>
      <c r="AK256" s="27"/>
    </row>
    <row r="257" spans="9:37" ht="15.75" customHeight="1">
      <c r="I257" s="27"/>
      <c r="O257" s="27"/>
      <c r="T257" s="27"/>
      <c r="AC257" s="27"/>
      <c r="AJ257" s="27"/>
      <c r="AK257" s="27"/>
    </row>
    <row r="258" spans="9:37" ht="15.75" customHeight="1">
      <c r="I258" s="27"/>
      <c r="O258" s="27"/>
      <c r="T258" s="27"/>
      <c r="AC258" s="27"/>
      <c r="AJ258" s="27"/>
      <c r="AK258" s="27"/>
    </row>
    <row r="259" spans="9:37" ht="15.75" customHeight="1">
      <c r="I259" s="27"/>
      <c r="O259" s="27"/>
      <c r="T259" s="27"/>
      <c r="AC259" s="27"/>
      <c r="AJ259" s="27"/>
      <c r="AK259" s="27"/>
    </row>
    <row r="260" spans="9:37" ht="15.75" customHeight="1">
      <c r="I260" s="27"/>
      <c r="O260" s="27"/>
      <c r="T260" s="27"/>
      <c r="AC260" s="27"/>
      <c r="AJ260" s="27"/>
      <c r="AK260" s="27"/>
    </row>
    <row r="261" spans="9:37" ht="15.75" customHeight="1">
      <c r="I261" s="27"/>
      <c r="O261" s="27"/>
      <c r="T261" s="27"/>
      <c r="AC261" s="27"/>
      <c r="AJ261" s="27"/>
      <c r="AK261" s="27"/>
    </row>
    <row r="262" spans="9:37" ht="15.75" customHeight="1">
      <c r="I262" s="27"/>
      <c r="O262" s="27"/>
      <c r="T262" s="27"/>
      <c r="AC262" s="27"/>
      <c r="AJ262" s="27"/>
      <c r="AK262" s="27"/>
    </row>
    <row r="263" spans="9:37" ht="15.75" customHeight="1">
      <c r="I263" s="27"/>
      <c r="O263" s="27"/>
      <c r="T263" s="27"/>
      <c r="AC263" s="27"/>
      <c r="AJ263" s="27"/>
      <c r="AK263" s="27"/>
    </row>
    <row r="264" spans="9:37" ht="15.75" customHeight="1">
      <c r="I264" s="27"/>
      <c r="O264" s="27"/>
      <c r="T264" s="27"/>
      <c r="AC264" s="27"/>
      <c r="AJ264" s="27"/>
      <c r="AK264" s="27"/>
    </row>
    <row r="265" spans="9:37" ht="15.75" customHeight="1">
      <c r="I265" s="27"/>
      <c r="O265" s="27"/>
      <c r="T265" s="27"/>
      <c r="AC265" s="27"/>
      <c r="AJ265" s="27"/>
      <c r="AK265" s="27"/>
    </row>
    <row r="266" spans="9:37" ht="15.75" customHeight="1">
      <c r="I266" s="27"/>
      <c r="O266" s="27"/>
      <c r="T266" s="27"/>
      <c r="AC266" s="27"/>
      <c r="AJ266" s="27"/>
      <c r="AK266" s="27"/>
    </row>
    <row r="267" spans="9:37" ht="15.75" customHeight="1">
      <c r="I267" s="27"/>
      <c r="O267" s="27"/>
      <c r="T267" s="27"/>
      <c r="AC267" s="27"/>
      <c r="AJ267" s="27"/>
      <c r="AK267" s="27"/>
    </row>
    <row r="268" spans="9:37" ht="15.75" customHeight="1">
      <c r="I268" s="27"/>
      <c r="O268" s="27"/>
      <c r="T268" s="27"/>
      <c r="AC268" s="27"/>
      <c r="AJ268" s="27"/>
      <c r="AK268" s="27"/>
    </row>
    <row r="269" spans="9:37" ht="15.75" customHeight="1">
      <c r="I269" s="27"/>
      <c r="O269" s="27"/>
      <c r="T269" s="27"/>
      <c r="AC269" s="27"/>
      <c r="AJ269" s="27"/>
      <c r="AK269" s="27"/>
    </row>
    <row r="270" spans="9:37" ht="15.75" customHeight="1">
      <c r="I270" s="27"/>
      <c r="O270" s="27"/>
      <c r="T270" s="27"/>
      <c r="AC270" s="27"/>
      <c r="AJ270" s="27"/>
      <c r="AK270" s="27"/>
    </row>
    <row r="271" spans="9:37" ht="15.75" customHeight="1">
      <c r="I271" s="27"/>
      <c r="O271" s="27"/>
      <c r="T271" s="27"/>
      <c r="AC271" s="27"/>
      <c r="AJ271" s="27"/>
      <c r="AK271" s="27"/>
    </row>
    <row r="272" spans="9:37" ht="15.75" customHeight="1">
      <c r="I272" s="27"/>
      <c r="O272" s="27"/>
      <c r="T272" s="27"/>
      <c r="AC272" s="27"/>
      <c r="AJ272" s="27"/>
      <c r="AK272" s="27"/>
    </row>
    <row r="273" spans="9:37" ht="15.75" customHeight="1">
      <c r="I273" s="27"/>
      <c r="O273" s="27"/>
      <c r="T273" s="27"/>
      <c r="AC273" s="27"/>
      <c r="AJ273" s="27"/>
      <c r="AK273" s="27"/>
    </row>
    <row r="274" spans="9:37" ht="15.75" customHeight="1">
      <c r="I274" s="27"/>
      <c r="O274" s="27"/>
      <c r="T274" s="27"/>
      <c r="AC274" s="27"/>
      <c r="AJ274" s="27"/>
      <c r="AK274" s="27"/>
    </row>
    <row r="275" spans="9:37" ht="15.75" customHeight="1">
      <c r="I275" s="27"/>
      <c r="O275" s="27"/>
      <c r="T275" s="27"/>
      <c r="AC275" s="27"/>
      <c r="AJ275" s="27"/>
      <c r="AK275" s="27"/>
    </row>
    <row r="276" spans="9:37" ht="15.75" customHeight="1">
      <c r="I276" s="27"/>
      <c r="O276" s="27"/>
      <c r="T276" s="27"/>
      <c r="AC276" s="27"/>
      <c r="AJ276" s="27"/>
      <c r="AK276" s="27"/>
    </row>
    <row r="277" spans="9:37" ht="15.75" customHeight="1">
      <c r="I277" s="27"/>
      <c r="O277" s="27"/>
      <c r="T277" s="27"/>
      <c r="AC277" s="27"/>
      <c r="AJ277" s="27"/>
      <c r="AK277" s="27"/>
    </row>
    <row r="278" spans="9:37" ht="15.75" customHeight="1">
      <c r="I278" s="27"/>
      <c r="O278" s="27"/>
      <c r="T278" s="27"/>
      <c r="AC278" s="27"/>
      <c r="AJ278" s="27"/>
      <c r="AK278" s="27"/>
    </row>
    <row r="279" spans="9:37" ht="15.75" customHeight="1">
      <c r="I279" s="27"/>
      <c r="O279" s="27"/>
      <c r="T279" s="27"/>
      <c r="AC279" s="27"/>
      <c r="AJ279" s="27"/>
      <c r="AK279" s="27"/>
    </row>
    <row r="280" spans="9:37" ht="15.75" customHeight="1">
      <c r="I280" s="27"/>
      <c r="O280" s="27"/>
      <c r="T280" s="27"/>
      <c r="AC280" s="27"/>
      <c r="AJ280" s="27"/>
      <c r="AK280" s="27"/>
    </row>
    <row r="281" spans="9:37" ht="15.75" customHeight="1">
      <c r="I281" s="27"/>
      <c r="O281" s="27"/>
      <c r="T281" s="27"/>
      <c r="AC281" s="27"/>
      <c r="AJ281" s="27"/>
      <c r="AK281" s="27"/>
    </row>
    <row r="282" spans="9:37" ht="15.75" customHeight="1">
      <c r="I282" s="27"/>
      <c r="O282" s="27"/>
      <c r="T282" s="27"/>
      <c r="AC282" s="27"/>
      <c r="AJ282" s="27"/>
      <c r="AK282" s="27"/>
    </row>
    <row r="283" spans="9:37" ht="15.75" customHeight="1">
      <c r="I283" s="27"/>
      <c r="O283" s="27"/>
      <c r="T283" s="27"/>
      <c r="AC283" s="27"/>
      <c r="AJ283" s="27"/>
      <c r="AK283" s="27"/>
    </row>
    <row r="284" spans="9:37" ht="15.75" customHeight="1">
      <c r="I284" s="27"/>
      <c r="O284" s="27"/>
      <c r="T284" s="27"/>
      <c r="AC284" s="27"/>
      <c r="AJ284" s="27"/>
      <c r="AK284" s="27"/>
    </row>
    <row r="285" spans="9:37" ht="15.75" customHeight="1">
      <c r="I285" s="27"/>
      <c r="O285" s="27"/>
      <c r="T285" s="27"/>
      <c r="AC285" s="27"/>
      <c r="AJ285" s="27"/>
      <c r="AK285" s="27"/>
    </row>
    <row r="286" spans="9:37" ht="15.75" customHeight="1">
      <c r="I286" s="27"/>
      <c r="O286" s="27"/>
      <c r="T286" s="27"/>
      <c r="AC286" s="27"/>
      <c r="AJ286" s="27"/>
      <c r="AK286" s="27"/>
    </row>
    <row r="287" spans="9:37" ht="15.75" customHeight="1">
      <c r="I287" s="27"/>
      <c r="O287" s="27"/>
      <c r="T287" s="27"/>
      <c r="AC287" s="27"/>
      <c r="AJ287" s="27"/>
      <c r="AK287" s="27"/>
    </row>
    <row r="288" spans="9:37" ht="15.75" customHeight="1">
      <c r="I288" s="27"/>
      <c r="O288" s="27"/>
      <c r="T288" s="27"/>
      <c r="AC288" s="27"/>
      <c r="AJ288" s="27"/>
      <c r="AK288" s="27"/>
    </row>
    <row r="289" spans="9:37" ht="15.75" customHeight="1">
      <c r="I289" s="27"/>
      <c r="O289" s="27"/>
      <c r="T289" s="27"/>
      <c r="AC289" s="27"/>
      <c r="AJ289" s="27"/>
      <c r="AK289" s="27"/>
    </row>
    <row r="290" spans="9:37" ht="15.75" customHeight="1">
      <c r="I290" s="27"/>
      <c r="O290" s="27"/>
      <c r="T290" s="27"/>
      <c r="AC290" s="27"/>
      <c r="AJ290" s="27"/>
      <c r="AK290" s="27"/>
    </row>
    <row r="291" spans="9:37" ht="15.75" customHeight="1">
      <c r="I291" s="27"/>
      <c r="O291" s="27"/>
      <c r="T291" s="27"/>
      <c r="AC291" s="27"/>
      <c r="AJ291" s="27"/>
      <c r="AK291" s="27"/>
    </row>
    <row r="292" spans="9:37" ht="15.75" customHeight="1">
      <c r="I292" s="27"/>
      <c r="O292" s="27"/>
      <c r="T292" s="27"/>
      <c r="AC292" s="27"/>
      <c r="AJ292" s="27"/>
      <c r="AK292" s="27"/>
    </row>
    <row r="293" spans="9:37" ht="15.75" customHeight="1">
      <c r="I293" s="27"/>
      <c r="O293" s="27"/>
      <c r="T293" s="27"/>
      <c r="AC293" s="27"/>
      <c r="AJ293" s="27"/>
      <c r="AK293" s="27"/>
    </row>
    <row r="294" spans="9:37" ht="15.75" customHeight="1">
      <c r="I294" s="27"/>
      <c r="O294" s="27"/>
      <c r="T294" s="27"/>
      <c r="AC294" s="27"/>
      <c r="AJ294" s="27"/>
      <c r="AK294" s="27"/>
    </row>
    <row r="295" spans="9:37" ht="15.75" customHeight="1">
      <c r="I295" s="27"/>
      <c r="O295" s="27"/>
      <c r="T295" s="27"/>
      <c r="AC295" s="27"/>
      <c r="AJ295" s="27"/>
      <c r="AK295" s="27"/>
    </row>
    <row r="296" spans="9:37" ht="15.75" customHeight="1">
      <c r="I296" s="27"/>
      <c r="O296" s="27"/>
      <c r="T296" s="27"/>
      <c r="AC296" s="27"/>
      <c r="AJ296" s="27"/>
      <c r="AK296" s="27"/>
    </row>
    <row r="297" spans="9:37" ht="15.75" customHeight="1">
      <c r="I297" s="27"/>
      <c r="O297" s="27"/>
      <c r="T297" s="27"/>
      <c r="AC297" s="27"/>
      <c r="AJ297" s="27"/>
      <c r="AK297" s="27"/>
    </row>
    <row r="298" spans="9:37" ht="15.75" customHeight="1">
      <c r="I298" s="27"/>
      <c r="O298" s="27"/>
      <c r="T298" s="27"/>
      <c r="AC298" s="27"/>
      <c r="AJ298" s="27"/>
      <c r="AK298" s="27"/>
    </row>
    <row r="299" spans="9:37" ht="15.75" customHeight="1">
      <c r="I299" s="27"/>
      <c r="O299" s="27"/>
      <c r="T299" s="27"/>
      <c r="AC299" s="27"/>
      <c r="AJ299" s="27"/>
      <c r="AK299" s="27"/>
    </row>
    <row r="300" spans="9:37" ht="15.75" customHeight="1">
      <c r="I300" s="27"/>
      <c r="O300" s="27"/>
      <c r="T300" s="27"/>
      <c r="AC300" s="27"/>
      <c r="AJ300" s="27"/>
      <c r="AK300" s="27"/>
    </row>
    <row r="301" spans="9:37" ht="15.75" customHeight="1">
      <c r="I301" s="27"/>
      <c r="O301" s="27"/>
      <c r="T301" s="27"/>
      <c r="AC301" s="27"/>
      <c r="AJ301" s="27"/>
      <c r="AK301" s="27"/>
    </row>
    <row r="302" spans="9:37" ht="15.75" customHeight="1">
      <c r="I302" s="27"/>
      <c r="O302" s="27"/>
      <c r="T302" s="27"/>
      <c r="AC302" s="27"/>
      <c r="AJ302" s="27"/>
      <c r="AK302" s="27"/>
    </row>
    <row r="303" spans="9:37" ht="15.75" customHeight="1">
      <c r="I303" s="27"/>
      <c r="O303" s="27"/>
      <c r="T303" s="27"/>
      <c r="AC303" s="27"/>
      <c r="AJ303" s="27"/>
      <c r="AK303" s="27"/>
    </row>
    <row r="304" spans="9:37" ht="15.75" customHeight="1">
      <c r="I304" s="27"/>
      <c r="O304" s="27"/>
      <c r="T304" s="27"/>
      <c r="AC304" s="27"/>
      <c r="AJ304" s="27"/>
      <c r="AK304" s="27"/>
    </row>
    <row r="305" spans="9:37" ht="15.75" customHeight="1">
      <c r="I305" s="27"/>
      <c r="O305" s="27"/>
      <c r="T305" s="27"/>
      <c r="AC305" s="27"/>
      <c r="AJ305" s="27"/>
      <c r="AK305" s="27"/>
    </row>
    <row r="306" spans="9:37" ht="15.75" customHeight="1">
      <c r="I306" s="27"/>
      <c r="O306" s="27"/>
      <c r="T306" s="27"/>
      <c r="AC306" s="27"/>
      <c r="AJ306" s="27"/>
      <c r="AK306" s="27"/>
    </row>
    <row r="307" spans="9:37" ht="15.75" customHeight="1">
      <c r="I307" s="27"/>
      <c r="O307" s="27"/>
      <c r="T307" s="27"/>
      <c r="AC307" s="27"/>
      <c r="AJ307" s="27"/>
      <c r="AK307" s="27"/>
    </row>
    <row r="308" spans="9:37" ht="15.75" customHeight="1">
      <c r="I308" s="27"/>
      <c r="O308" s="27"/>
      <c r="T308" s="27"/>
      <c r="AC308" s="27"/>
      <c r="AJ308" s="27"/>
      <c r="AK308" s="27"/>
    </row>
    <row r="309" spans="9:37" ht="15.75" customHeight="1">
      <c r="I309" s="27"/>
      <c r="O309" s="27"/>
      <c r="T309" s="27"/>
      <c r="AC309" s="27"/>
      <c r="AJ309" s="27"/>
      <c r="AK309" s="27"/>
    </row>
    <row r="310" spans="9:37" ht="15.75" customHeight="1">
      <c r="I310" s="27"/>
      <c r="O310" s="27"/>
      <c r="T310" s="27"/>
      <c r="AC310" s="27"/>
      <c r="AJ310" s="27"/>
      <c r="AK310" s="27"/>
    </row>
    <row r="311" spans="9:37" ht="15.75" customHeight="1">
      <c r="I311" s="27"/>
      <c r="O311" s="27"/>
      <c r="T311" s="27"/>
      <c r="AC311" s="27"/>
      <c r="AJ311" s="27"/>
      <c r="AK311" s="27"/>
    </row>
    <row r="312" spans="9:37" ht="15.75" customHeight="1">
      <c r="I312" s="27"/>
      <c r="O312" s="27"/>
      <c r="T312" s="27"/>
      <c r="AC312" s="27"/>
      <c r="AJ312" s="27"/>
      <c r="AK312" s="27"/>
    </row>
    <row r="313" spans="9:37" ht="15.75" customHeight="1">
      <c r="I313" s="27"/>
      <c r="O313" s="27"/>
      <c r="T313" s="27"/>
      <c r="AC313" s="27"/>
      <c r="AJ313" s="27"/>
      <c r="AK313" s="27"/>
    </row>
    <row r="314" spans="9:37" ht="15.75" customHeight="1">
      <c r="I314" s="27"/>
      <c r="O314" s="27"/>
      <c r="T314" s="27"/>
      <c r="AC314" s="27"/>
      <c r="AJ314" s="27"/>
      <c r="AK314" s="27"/>
    </row>
    <row r="315" spans="9:37" ht="15.75" customHeight="1">
      <c r="I315" s="27"/>
      <c r="O315" s="27"/>
      <c r="T315" s="27"/>
      <c r="AC315" s="27"/>
      <c r="AJ315" s="27"/>
      <c r="AK315" s="27"/>
    </row>
    <row r="316" spans="9:37" ht="15.75" customHeight="1">
      <c r="I316" s="27"/>
      <c r="O316" s="27"/>
      <c r="T316" s="27"/>
      <c r="AC316" s="27"/>
      <c r="AJ316" s="27"/>
      <c r="AK316" s="27"/>
    </row>
    <row r="317" spans="9:37" ht="15.75" customHeight="1">
      <c r="I317" s="27"/>
      <c r="O317" s="27"/>
      <c r="T317" s="27"/>
      <c r="AC317" s="27"/>
      <c r="AJ317" s="27"/>
      <c r="AK317" s="27"/>
    </row>
    <row r="318" spans="9:37" ht="15.75" customHeight="1">
      <c r="I318" s="27"/>
      <c r="O318" s="27"/>
      <c r="T318" s="27"/>
      <c r="AC318" s="27"/>
      <c r="AJ318" s="27"/>
      <c r="AK318" s="27"/>
    </row>
    <row r="319" spans="9:37" ht="15.75" customHeight="1">
      <c r="I319" s="27"/>
      <c r="O319" s="27"/>
      <c r="T319" s="27"/>
      <c r="AC319" s="27"/>
      <c r="AJ319" s="27"/>
      <c r="AK319" s="27"/>
    </row>
    <row r="320" spans="9:37" ht="15.75" customHeight="1">
      <c r="I320" s="27"/>
      <c r="O320" s="27"/>
      <c r="T320" s="27"/>
      <c r="AC320" s="27"/>
      <c r="AJ320" s="27"/>
      <c r="AK320" s="27"/>
    </row>
    <row r="321" spans="9:37" ht="15.75" customHeight="1">
      <c r="I321" s="27"/>
      <c r="O321" s="27"/>
      <c r="T321" s="27"/>
      <c r="AC321" s="27"/>
      <c r="AJ321" s="27"/>
      <c r="AK321" s="27"/>
    </row>
    <row r="322" spans="9:37" ht="15.75" customHeight="1">
      <c r="I322" s="27"/>
      <c r="O322" s="27"/>
      <c r="T322" s="27"/>
      <c r="AC322" s="27"/>
      <c r="AJ322" s="27"/>
      <c r="AK322" s="27"/>
    </row>
    <row r="323" spans="9:37" ht="15.75" customHeight="1">
      <c r="I323" s="27"/>
      <c r="O323" s="27"/>
      <c r="T323" s="27"/>
      <c r="AC323" s="27"/>
      <c r="AJ323" s="27"/>
      <c r="AK323" s="27"/>
    </row>
    <row r="324" spans="9:37" ht="15.75" customHeight="1">
      <c r="I324" s="27"/>
      <c r="O324" s="27"/>
      <c r="T324" s="27"/>
      <c r="AC324" s="27"/>
      <c r="AJ324" s="27"/>
      <c r="AK324" s="27"/>
    </row>
    <row r="325" spans="9:37" ht="15.75" customHeight="1">
      <c r="I325" s="27"/>
      <c r="O325" s="27"/>
      <c r="T325" s="27"/>
      <c r="AC325" s="27"/>
      <c r="AJ325" s="27"/>
      <c r="AK325" s="27"/>
    </row>
    <row r="326" spans="9:37" ht="15.75" customHeight="1">
      <c r="I326" s="27"/>
      <c r="O326" s="27"/>
      <c r="T326" s="27"/>
      <c r="AC326" s="27"/>
      <c r="AJ326" s="27"/>
      <c r="AK326" s="27"/>
    </row>
    <row r="327" spans="9:37" ht="15.75" customHeight="1">
      <c r="I327" s="27"/>
      <c r="O327" s="27"/>
      <c r="T327" s="27"/>
      <c r="AC327" s="27"/>
      <c r="AJ327" s="27"/>
      <c r="AK327" s="27"/>
    </row>
    <row r="328" spans="9:37" ht="15.75" customHeight="1">
      <c r="I328" s="27"/>
      <c r="O328" s="27"/>
      <c r="T328" s="27"/>
      <c r="AC328" s="27"/>
      <c r="AJ328" s="27"/>
      <c r="AK328" s="27"/>
    </row>
    <row r="329" spans="9:37" ht="15.75" customHeight="1">
      <c r="I329" s="27"/>
      <c r="O329" s="27"/>
      <c r="T329" s="27"/>
      <c r="AC329" s="27"/>
      <c r="AJ329" s="27"/>
      <c r="AK329" s="27"/>
    </row>
    <row r="330" spans="9:37" ht="15.75" customHeight="1">
      <c r="I330" s="27"/>
      <c r="O330" s="27"/>
      <c r="T330" s="27"/>
      <c r="AC330" s="27"/>
      <c r="AJ330" s="27"/>
      <c r="AK330" s="27"/>
    </row>
    <row r="331" spans="9:37" ht="15.75" customHeight="1">
      <c r="I331" s="27"/>
      <c r="O331" s="27"/>
      <c r="T331" s="27"/>
      <c r="AC331" s="27"/>
      <c r="AJ331" s="27"/>
      <c r="AK331" s="27"/>
    </row>
    <row r="332" spans="9:37" ht="15.75" customHeight="1">
      <c r="I332" s="27"/>
      <c r="O332" s="27"/>
      <c r="T332" s="27"/>
      <c r="AC332" s="27"/>
      <c r="AJ332" s="27"/>
      <c r="AK332" s="27"/>
    </row>
    <row r="333" spans="9:37" ht="15.75" customHeight="1">
      <c r="I333" s="27"/>
      <c r="O333" s="27"/>
      <c r="T333" s="27"/>
      <c r="AC333" s="27"/>
      <c r="AJ333" s="27"/>
      <c r="AK333" s="27"/>
    </row>
    <row r="334" spans="9:37" ht="15.75" customHeight="1">
      <c r="I334" s="27"/>
      <c r="O334" s="27"/>
      <c r="T334" s="27"/>
      <c r="AC334" s="27"/>
      <c r="AJ334" s="27"/>
      <c r="AK334" s="27"/>
    </row>
    <row r="335" spans="9:37" ht="15.75" customHeight="1">
      <c r="I335" s="27"/>
      <c r="O335" s="27"/>
      <c r="T335" s="27"/>
      <c r="AC335" s="27"/>
      <c r="AJ335" s="27"/>
      <c r="AK335" s="27"/>
    </row>
    <row r="336" spans="9:37" ht="15.75" customHeight="1">
      <c r="I336" s="27"/>
      <c r="O336" s="27"/>
      <c r="T336" s="27"/>
      <c r="AC336" s="27"/>
      <c r="AJ336" s="27"/>
      <c r="AK336" s="27"/>
    </row>
    <row r="337" spans="9:37" ht="15.75" customHeight="1">
      <c r="I337" s="27"/>
      <c r="O337" s="27"/>
      <c r="T337" s="27"/>
      <c r="AC337" s="27"/>
      <c r="AJ337" s="27"/>
      <c r="AK337" s="27"/>
    </row>
    <row r="338" spans="9:37" ht="15.75" customHeight="1">
      <c r="I338" s="27"/>
      <c r="O338" s="27"/>
      <c r="T338" s="27"/>
      <c r="AC338" s="27"/>
      <c r="AJ338" s="27"/>
      <c r="AK338" s="27"/>
    </row>
    <row r="339" spans="9:37" ht="15.75" customHeight="1">
      <c r="I339" s="27"/>
      <c r="O339" s="27"/>
      <c r="T339" s="27"/>
      <c r="AC339" s="27"/>
      <c r="AJ339" s="27"/>
      <c r="AK339" s="27"/>
    </row>
    <row r="340" spans="9:37" ht="15.75" customHeight="1">
      <c r="I340" s="27"/>
      <c r="O340" s="27"/>
      <c r="T340" s="27"/>
      <c r="AC340" s="27"/>
      <c r="AJ340" s="27"/>
      <c r="AK340" s="27"/>
    </row>
    <row r="341" spans="9:37" ht="15.75" customHeight="1">
      <c r="I341" s="27"/>
      <c r="O341" s="27"/>
      <c r="T341" s="27"/>
      <c r="AC341" s="27"/>
      <c r="AJ341" s="27"/>
      <c r="AK341" s="27"/>
    </row>
    <row r="342" spans="9:37" ht="15.75" customHeight="1">
      <c r="I342" s="27"/>
      <c r="O342" s="27"/>
      <c r="T342" s="27"/>
      <c r="AC342" s="27"/>
      <c r="AJ342" s="27"/>
      <c r="AK342" s="27"/>
    </row>
    <row r="343" spans="9:37" ht="15.75" customHeight="1">
      <c r="I343" s="27"/>
      <c r="O343" s="27"/>
      <c r="T343" s="27"/>
      <c r="AC343" s="27"/>
      <c r="AJ343" s="27"/>
      <c r="AK343" s="27"/>
    </row>
    <row r="344" spans="9:37" ht="15.75" customHeight="1">
      <c r="I344" s="27"/>
      <c r="O344" s="27"/>
      <c r="T344" s="27"/>
      <c r="AC344" s="27"/>
      <c r="AJ344" s="27"/>
      <c r="AK344" s="27"/>
    </row>
    <row r="345" spans="9:37" ht="15.75" customHeight="1">
      <c r="I345" s="27"/>
      <c r="O345" s="27"/>
      <c r="T345" s="27"/>
      <c r="AC345" s="27"/>
      <c r="AJ345" s="27"/>
      <c r="AK345" s="27"/>
    </row>
    <row r="346" spans="9:37" ht="15.75" customHeight="1">
      <c r="I346" s="27"/>
      <c r="O346" s="27"/>
      <c r="T346" s="27"/>
      <c r="AC346" s="27"/>
      <c r="AJ346" s="27"/>
      <c r="AK346" s="27"/>
    </row>
    <row r="347" spans="9:37" ht="15.75" customHeight="1">
      <c r="I347" s="27"/>
      <c r="O347" s="27"/>
      <c r="T347" s="27"/>
      <c r="AC347" s="27"/>
      <c r="AJ347" s="27"/>
      <c r="AK347" s="27"/>
    </row>
    <row r="348" spans="9:37" ht="15.75" customHeight="1">
      <c r="I348" s="27"/>
      <c r="O348" s="27"/>
      <c r="T348" s="27"/>
      <c r="AC348" s="27"/>
      <c r="AJ348" s="27"/>
      <c r="AK348" s="27"/>
    </row>
    <row r="349" spans="9:37" ht="15.75" customHeight="1">
      <c r="I349" s="27"/>
      <c r="O349" s="27"/>
      <c r="T349" s="27"/>
      <c r="AC349" s="27"/>
      <c r="AJ349" s="27"/>
      <c r="AK349" s="27"/>
    </row>
    <row r="350" spans="9:37" ht="15.75" customHeight="1">
      <c r="I350" s="27"/>
      <c r="O350" s="27"/>
      <c r="T350" s="27"/>
      <c r="AC350" s="27"/>
      <c r="AJ350" s="27"/>
      <c r="AK350" s="27"/>
    </row>
    <row r="351" spans="9:37" ht="15.75" customHeight="1">
      <c r="I351" s="27"/>
      <c r="O351" s="27"/>
      <c r="T351" s="27"/>
      <c r="AC351" s="27"/>
      <c r="AJ351" s="27"/>
      <c r="AK351" s="27"/>
    </row>
    <row r="352" spans="9:37" ht="15.75" customHeight="1">
      <c r="I352" s="27"/>
      <c r="O352" s="27"/>
      <c r="T352" s="27"/>
      <c r="AC352" s="27"/>
      <c r="AJ352" s="27"/>
      <c r="AK352" s="27"/>
    </row>
    <row r="353" spans="9:37" ht="15.75" customHeight="1">
      <c r="I353" s="27"/>
      <c r="O353" s="27"/>
      <c r="T353" s="27"/>
      <c r="AC353" s="27"/>
      <c r="AJ353" s="27"/>
      <c r="AK353" s="27"/>
    </row>
    <row r="354" spans="9:37" ht="15.75" customHeight="1">
      <c r="I354" s="27"/>
      <c r="O354" s="27"/>
      <c r="T354" s="27"/>
      <c r="AC354" s="27"/>
      <c r="AJ354" s="27"/>
      <c r="AK354" s="27"/>
    </row>
    <row r="355" spans="9:37" ht="15.75" customHeight="1">
      <c r="I355" s="27"/>
      <c r="O355" s="27"/>
      <c r="T355" s="27"/>
      <c r="AC355" s="27"/>
      <c r="AJ355" s="27"/>
      <c r="AK355" s="27"/>
    </row>
    <row r="356" spans="9:37" ht="15.75" customHeight="1">
      <c r="I356" s="27"/>
      <c r="O356" s="27"/>
      <c r="T356" s="27"/>
      <c r="AC356" s="27"/>
      <c r="AJ356" s="27"/>
      <c r="AK356" s="27"/>
    </row>
    <row r="357" spans="9:37" ht="15.75" customHeight="1">
      <c r="I357" s="27"/>
      <c r="O357" s="27"/>
      <c r="T357" s="27"/>
      <c r="AC357" s="27"/>
      <c r="AJ357" s="27"/>
      <c r="AK357" s="27"/>
    </row>
    <row r="358" spans="9:37" ht="15.75" customHeight="1">
      <c r="I358" s="27"/>
      <c r="O358" s="27"/>
      <c r="T358" s="27"/>
      <c r="AC358" s="27"/>
      <c r="AJ358" s="27"/>
      <c r="AK358" s="27"/>
    </row>
    <row r="359" spans="9:37" ht="15.75" customHeight="1">
      <c r="I359" s="27"/>
      <c r="O359" s="27"/>
      <c r="T359" s="27"/>
      <c r="AC359" s="27"/>
      <c r="AJ359" s="27"/>
      <c r="AK359" s="27"/>
    </row>
    <row r="360" spans="9:37" ht="15.75" customHeight="1">
      <c r="I360" s="27"/>
      <c r="O360" s="27"/>
      <c r="T360" s="27"/>
      <c r="AC360" s="27"/>
      <c r="AJ360" s="27"/>
      <c r="AK360" s="27"/>
    </row>
    <row r="361" spans="9:37" ht="15.75" customHeight="1">
      <c r="I361" s="27"/>
      <c r="O361" s="27"/>
      <c r="T361" s="27"/>
      <c r="AC361" s="27"/>
      <c r="AJ361" s="27"/>
      <c r="AK361" s="27"/>
    </row>
    <row r="362" spans="9:37" ht="15.75" customHeight="1">
      <c r="I362" s="27"/>
      <c r="O362" s="27"/>
      <c r="T362" s="27"/>
      <c r="AC362" s="27"/>
      <c r="AJ362" s="27"/>
      <c r="AK362" s="27"/>
    </row>
    <row r="363" spans="9:37" ht="15.75" customHeight="1">
      <c r="I363" s="27"/>
      <c r="O363" s="27"/>
      <c r="T363" s="27"/>
      <c r="AC363" s="27"/>
      <c r="AJ363" s="27"/>
      <c r="AK363" s="27"/>
    </row>
    <row r="364" spans="9:37" ht="15.75" customHeight="1">
      <c r="I364" s="27"/>
      <c r="O364" s="27"/>
      <c r="T364" s="27"/>
      <c r="AC364" s="27"/>
      <c r="AJ364" s="27"/>
      <c r="AK364" s="27"/>
    </row>
    <row r="365" spans="9:37" ht="15.75" customHeight="1">
      <c r="I365" s="27"/>
      <c r="O365" s="27"/>
      <c r="T365" s="27"/>
      <c r="AC365" s="27"/>
      <c r="AJ365" s="27"/>
      <c r="AK365" s="27"/>
    </row>
    <row r="366" spans="9:37" ht="15.75" customHeight="1">
      <c r="I366" s="27"/>
      <c r="O366" s="27"/>
      <c r="T366" s="27"/>
      <c r="AC366" s="27"/>
      <c r="AJ366" s="27"/>
      <c r="AK366" s="27"/>
    </row>
    <row r="367" spans="9:37" ht="15.75" customHeight="1">
      <c r="I367" s="27"/>
      <c r="O367" s="27"/>
      <c r="T367" s="27"/>
      <c r="AC367" s="27"/>
      <c r="AJ367" s="27"/>
      <c r="AK367" s="27"/>
    </row>
    <row r="368" spans="9:37" ht="15.75" customHeight="1">
      <c r="I368" s="27"/>
      <c r="O368" s="27"/>
      <c r="T368" s="27"/>
      <c r="AC368" s="27"/>
      <c r="AJ368" s="27"/>
      <c r="AK368" s="27"/>
    </row>
    <row r="369" spans="9:37" ht="15.75" customHeight="1">
      <c r="I369" s="27"/>
      <c r="O369" s="27"/>
      <c r="T369" s="27"/>
      <c r="AC369" s="27"/>
      <c r="AJ369" s="27"/>
      <c r="AK369" s="27"/>
    </row>
    <row r="370" spans="9:37" ht="15.75" customHeight="1">
      <c r="I370" s="27"/>
      <c r="O370" s="27"/>
      <c r="T370" s="27"/>
      <c r="AC370" s="27"/>
      <c r="AJ370" s="27"/>
      <c r="AK370" s="27"/>
    </row>
    <row r="371" spans="9:37" ht="15.75" customHeight="1">
      <c r="I371" s="27"/>
      <c r="O371" s="27"/>
      <c r="T371" s="27"/>
      <c r="AC371" s="27"/>
      <c r="AJ371" s="27"/>
      <c r="AK371" s="27"/>
    </row>
    <row r="372" spans="9:37" ht="15.75" customHeight="1">
      <c r="I372" s="27"/>
      <c r="O372" s="27"/>
      <c r="T372" s="27"/>
      <c r="AC372" s="27"/>
      <c r="AJ372" s="27"/>
      <c r="AK372" s="27"/>
    </row>
    <row r="373" spans="9:37" ht="15.75" customHeight="1">
      <c r="I373" s="27"/>
      <c r="O373" s="27"/>
      <c r="T373" s="27"/>
      <c r="AC373" s="27"/>
      <c r="AJ373" s="27"/>
      <c r="AK373" s="27"/>
    </row>
    <row r="374" spans="9:37" ht="15.75" customHeight="1">
      <c r="I374" s="27"/>
      <c r="O374" s="27"/>
      <c r="T374" s="27"/>
      <c r="AC374" s="27"/>
      <c r="AJ374" s="27"/>
      <c r="AK374" s="27"/>
    </row>
    <row r="375" spans="9:37" ht="15.75" customHeight="1">
      <c r="I375" s="27"/>
      <c r="O375" s="27"/>
      <c r="T375" s="27"/>
      <c r="AC375" s="27"/>
      <c r="AJ375" s="27"/>
      <c r="AK375" s="27"/>
    </row>
    <row r="376" spans="9:37" ht="15.75" customHeight="1">
      <c r="I376" s="27"/>
      <c r="O376" s="27"/>
      <c r="T376" s="27"/>
      <c r="AC376" s="27"/>
      <c r="AJ376" s="27"/>
      <c r="AK376" s="27"/>
    </row>
    <row r="377" spans="9:37" ht="15.75" customHeight="1">
      <c r="I377" s="27"/>
      <c r="O377" s="27"/>
      <c r="T377" s="27"/>
      <c r="AC377" s="27"/>
      <c r="AJ377" s="27"/>
      <c r="AK377" s="27"/>
    </row>
    <row r="378" spans="9:37" ht="15.75" customHeight="1">
      <c r="I378" s="27"/>
      <c r="O378" s="27"/>
      <c r="T378" s="27"/>
      <c r="AC378" s="27"/>
      <c r="AJ378" s="27"/>
      <c r="AK378" s="27"/>
    </row>
    <row r="379" spans="9:37" ht="15.75" customHeight="1">
      <c r="I379" s="27"/>
      <c r="O379" s="27"/>
      <c r="T379" s="27"/>
      <c r="AC379" s="27"/>
      <c r="AJ379" s="27"/>
      <c r="AK379" s="27"/>
    </row>
    <row r="380" spans="9:37" ht="15.75" customHeight="1">
      <c r="I380" s="27"/>
      <c r="O380" s="27"/>
      <c r="T380" s="27"/>
      <c r="AC380" s="27"/>
      <c r="AJ380" s="27"/>
      <c r="AK380" s="27"/>
    </row>
    <row r="381" spans="9:37" ht="15.75" customHeight="1">
      <c r="I381" s="27"/>
      <c r="O381" s="27"/>
      <c r="T381" s="27"/>
      <c r="AC381" s="27"/>
      <c r="AJ381" s="27"/>
      <c r="AK381" s="27"/>
    </row>
    <row r="382" spans="9:37" ht="15.75" customHeight="1">
      <c r="I382" s="27"/>
      <c r="O382" s="27"/>
      <c r="T382" s="27"/>
      <c r="AC382" s="27"/>
      <c r="AJ382" s="27"/>
      <c r="AK382" s="27"/>
    </row>
    <row r="383" spans="9:37" ht="15.75" customHeight="1">
      <c r="I383" s="27"/>
      <c r="O383" s="27"/>
      <c r="T383" s="27"/>
      <c r="AC383" s="27"/>
      <c r="AJ383" s="27"/>
      <c r="AK383" s="27"/>
    </row>
    <row r="384" spans="9:37" ht="15.75" customHeight="1">
      <c r="I384" s="27"/>
      <c r="O384" s="27"/>
      <c r="T384" s="27"/>
      <c r="AC384" s="27"/>
      <c r="AJ384" s="27"/>
      <c r="AK384" s="27"/>
    </row>
    <row r="385" spans="9:37" ht="15.75" customHeight="1">
      <c r="I385" s="27"/>
      <c r="O385" s="27"/>
      <c r="T385" s="27"/>
      <c r="AC385" s="27"/>
      <c r="AJ385" s="27"/>
      <c r="AK385" s="27"/>
    </row>
    <row r="386" spans="9:37" ht="15.75" customHeight="1">
      <c r="I386" s="27"/>
      <c r="O386" s="27"/>
      <c r="T386" s="27"/>
      <c r="AC386" s="27"/>
      <c r="AJ386" s="27"/>
      <c r="AK386" s="27"/>
    </row>
    <row r="387" spans="9:37" ht="15.75" customHeight="1">
      <c r="I387" s="27"/>
      <c r="O387" s="27"/>
      <c r="T387" s="27"/>
      <c r="AC387" s="27"/>
      <c r="AJ387" s="27"/>
      <c r="AK387" s="27"/>
    </row>
    <row r="388" spans="9:37" ht="15.75" customHeight="1">
      <c r="I388" s="27"/>
      <c r="O388" s="27"/>
      <c r="T388" s="27"/>
      <c r="AC388" s="27"/>
      <c r="AJ388" s="27"/>
      <c r="AK388" s="27"/>
    </row>
    <row r="389" spans="9:37" ht="15.75" customHeight="1">
      <c r="I389" s="27"/>
      <c r="O389" s="27"/>
      <c r="T389" s="27"/>
      <c r="AC389" s="27"/>
      <c r="AJ389" s="27"/>
      <c r="AK389" s="27"/>
    </row>
    <row r="390" spans="9:37" ht="15.75" customHeight="1">
      <c r="I390" s="27"/>
      <c r="O390" s="27"/>
      <c r="T390" s="27"/>
      <c r="AC390" s="27"/>
      <c r="AJ390" s="27"/>
      <c r="AK390" s="27"/>
    </row>
    <row r="391" spans="9:37" ht="15.75" customHeight="1">
      <c r="I391" s="27"/>
      <c r="O391" s="27"/>
      <c r="T391" s="27"/>
      <c r="AC391" s="27"/>
      <c r="AJ391" s="27"/>
      <c r="AK391" s="27"/>
    </row>
    <row r="392" spans="9:37" ht="15.75" customHeight="1">
      <c r="I392" s="27"/>
      <c r="O392" s="27"/>
      <c r="T392" s="27"/>
      <c r="AC392" s="27"/>
      <c r="AJ392" s="27"/>
      <c r="AK392" s="27"/>
    </row>
    <row r="393" spans="9:37" ht="15.75" customHeight="1">
      <c r="I393" s="27"/>
      <c r="O393" s="27"/>
      <c r="T393" s="27"/>
      <c r="AC393" s="27"/>
      <c r="AJ393" s="27"/>
      <c r="AK393" s="27"/>
    </row>
    <row r="394" spans="9:37" ht="15.75" customHeight="1">
      <c r="I394" s="27"/>
      <c r="O394" s="27"/>
      <c r="T394" s="27"/>
      <c r="AC394" s="27"/>
      <c r="AJ394" s="27"/>
      <c r="AK394" s="27"/>
    </row>
    <row r="395" spans="9:37" ht="15.75" customHeight="1">
      <c r="I395" s="27"/>
      <c r="O395" s="27"/>
      <c r="T395" s="27"/>
      <c r="AC395" s="27"/>
      <c r="AJ395" s="27"/>
      <c r="AK395" s="27"/>
    </row>
    <row r="396" spans="9:37" ht="15.75" customHeight="1">
      <c r="I396" s="27"/>
      <c r="O396" s="27"/>
      <c r="T396" s="27"/>
      <c r="AC396" s="27"/>
      <c r="AJ396" s="27"/>
      <c r="AK396" s="27"/>
    </row>
    <row r="397" spans="9:37" ht="15.75" customHeight="1">
      <c r="I397" s="27"/>
      <c r="O397" s="27"/>
      <c r="T397" s="27"/>
      <c r="AC397" s="27"/>
      <c r="AJ397" s="27"/>
      <c r="AK397" s="27"/>
    </row>
    <row r="398" spans="9:37" ht="15.75" customHeight="1">
      <c r="I398" s="27"/>
      <c r="O398" s="27"/>
      <c r="T398" s="27"/>
      <c r="AC398" s="27"/>
      <c r="AJ398" s="27"/>
      <c r="AK398" s="27"/>
    </row>
    <row r="399" spans="9:37" ht="15.75" customHeight="1">
      <c r="I399" s="27"/>
      <c r="O399" s="27"/>
      <c r="T399" s="27"/>
      <c r="AC399" s="27"/>
      <c r="AJ399" s="27"/>
      <c r="AK399" s="27"/>
    </row>
    <row r="400" spans="9:37" ht="15.75" customHeight="1">
      <c r="I400" s="27"/>
      <c r="O400" s="27"/>
      <c r="T400" s="27"/>
      <c r="AC400" s="27"/>
      <c r="AJ400" s="27"/>
      <c r="AK400" s="27"/>
    </row>
    <row r="401" spans="9:37" ht="15.75" customHeight="1">
      <c r="I401" s="27"/>
      <c r="O401" s="27"/>
      <c r="T401" s="27"/>
      <c r="AC401" s="27"/>
      <c r="AJ401" s="27"/>
      <c r="AK401" s="27"/>
    </row>
    <row r="402" spans="9:37" ht="15.75" customHeight="1">
      <c r="I402" s="27"/>
      <c r="O402" s="27"/>
      <c r="T402" s="27"/>
      <c r="AC402" s="27"/>
      <c r="AJ402" s="27"/>
      <c r="AK402" s="27"/>
    </row>
    <row r="403" spans="9:37" ht="15.75" customHeight="1">
      <c r="I403" s="27"/>
      <c r="O403" s="27"/>
      <c r="T403" s="27"/>
      <c r="AC403" s="27"/>
      <c r="AJ403" s="27"/>
      <c r="AK403" s="27"/>
    </row>
    <row r="404" spans="9:37" ht="15.75" customHeight="1">
      <c r="I404" s="27"/>
      <c r="O404" s="27"/>
      <c r="T404" s="27"/>
      <c r="AC404" s="27"/>
      <c r="AJ404" s="27"/>
      <c r="AK404" s="27"/>
    </row>
    <row r="405" spans="9:37" ht="15.75" customHeight="1">
      <c r="I405" s="27"/>
      <c r="O405" s="27"/>
      <c r="T405" s="27"/>
      <c r="AC405" s="27"/>
      <c r="AJ405" s="27"/>
      <c r="AK405" s="27"/>
    </row>
    <row r="406" spans="9:37" ht="15.75" customHeight="1">
      <c r="I406" s="27"/>
      <c r="O406" s="27"/>
      <c r="T406" s="27"/>
      <c r="AC406" s="27"/>
      <c r="AJ406" s="27"/>
      <c r="AK406" s="27"/>
    </row>
    <row r="407" spans="9:37" ht="15.75" customHeight="1">
      <c r="I407" s="27"/>
      <c r="O407" s="27"/>
      <c r="T407" s="27"/>
      <c r="AC407" s="27"/>
      <c r="AJ407" s="27"/>
      <c r="AK407" s="27"/>
    </row>
    <row r="408" spans="9:37" ht="15.75" customHeight="1">
      <c r="I408" s="27"/>
      <c r="O408" s="27"/>
      <c r="T408" s="27"/>
      <c r="AC408" s="27"/>
      <c r="AJ408" s="27"/>
      <c r="AK408" s="27"/>
    </row>
    <row r="409" spans="9:37" ht="15.75" customHeight="1">
      <c r="I409" s="27"/>
      <c r="O409" s="27"/>
      <c r="T409" s="27"/>
      <c r="AC409" s="27"/>
      <c r="AJ409" s="27"/>
      <c r="AK409" s="27"/>
    </row>
    <row r="410" spans="9:37" ht="15.75" customHeight="1">
      <c r="I410" s="27"/>
      <c r="O410" s="27"/>
      <c r="T410" s="27"/>
      <c r="AC410" s="27"/>
      <c r="AJ410" s="27"/>
      <c r="AK410" s="27"/>
    </row>
    <row r="411" spans="9:37" ht="15.75" customHeight="1">
      <c r="I411" s="27"/>
      <c r="O411" s="27"/>
      <c r="T411" s="27"/>
      <c r="AC411" s="27"/>
      <c r="AJ411" s="27"/>
      <c r="AK411" s="27"/>
    </row>
    <row r="412" spans="9:37" ht="15.75" customHeight="1">
      <c r="I412" s="27"/>
      <c r="O412" s="27"/>
      <c r="T412" s="27"/>
      <c r="AC412" s="27"/>
      <c r="AJ412" s="27"/>
      <c r="AK412" s="27"/>
    </row>
    <row r="413" spans="9:37" ht="15.75" customHeight="1">
      <c r="I413" s="27"/>
      <c r="O413" s="27"/>
      <c r="T413" s="27"/>
      <c r="AC413" s="27"/>
      <c r="AJ413" s="27"/>
      <c r="AK413" s="27"/>
    </row>
    <row r="414" spans="9:37" ht="15.75" customHeight="1">
      <c r="I414" s="27"/>
      <c r="O414" s="27"/>
      <c r="T414" s="27"/>
      <c r="AC414" s="27"/>
      <c r="AJ414" s="27"/>
      <c r="AK414" s="27"/>
    </row>
    <row r="415" spans="9:37" ht="15.75" customHeight="1">
      <c r="I415" s="27"/>
      <c r="O415" s="27"/>
      <c r="T415" s="27"/>
      <c r="AC415" s="27"/>
      <c r="AJ415" s="27"/>
      <c r="AK415" s="27"/>
    </row>
    <row r="416" spans="9:37" ht="15.75" customHeight="1">
      <c r="I416" s="27"/>
      <c r="O416" s="27"/>
      <c r="T416" s="27"/>
      <c r="AC416" s="27"/>
      <c r="AJ416" s="27"/>
      <c r="AK416" s="27"/>
    </row>
    <row r="417" spans="9:37" ht="15.75" customHeight="1">
      <c r="I417" s="27"/>
      <c r="O417" s="27"/>
      <c r="T417" s="27"/>
      <c r="AC417" s="27"/>
      <c r="AJ417" s="27"/>
      <c r="AK417" s="27"/>
    </row>
    <row r="418" spans="9:37" ht="15.75" customHeight="1">
      <c r="I418" s="27"/>
      <c r="O418" s="27"/>
      <c r="T418" s="27"/>
      <c r="AC418" s="27"/>
      <c r="AJ418" s="27"/>
      <c r="AK418" s="27"/>
    </row>
    <row r="419" spans="9:37" ht="15.75" customHeight="1">
      <c r="I419" s="27"/>
      <c r="O419" s="27"/>
      <c r="T419" s="27"/>
      <c r="AC419" s="27"/>
      <c r="AJ419" s="27"/>
      <c r="AK419" s="27"/>
    </row>
    <row r="420" spans="9:37" ht="15.75" customHeight="1">
      <c r="I420" s="27"/>
      <c r="O420" s="27"/>
      <c r="T420" s="27"/>
      <c r="AC420" s="27"/>
      <c r="AJ420" s="27"/>
      <c r="AK420" s="27"/>
    </row>
    <row r="421" spans="9:37" ht="15.75" customHeight="1">
      <c r="I421" s="27"/>
      <c r="O421" s="27"/>
      <c r="T421" s="27"/>
      <c r="AC421" s="27"/>
      <c r="AJ421" s="27"/>
      <c r="AK421" s="27"/>
    </row>
    <row r="422" spans="9:37" ht="15.75" customHeight="1">
      <c r="I422" s="27"/>
      <c r="O422" s="27"/>
      <c r="T422" s="27"/>
      <c r="AC422" s="27"/>
      <c r="AJ422" s="27"/>
      <c r="AK422" s="27"/>
    </row>
    <row r="423" spans="9:37" ht="15.75" customHeight="1">
      <c r="I423" s="27"/>
      <c r="O423" s="27"/>
      <c r="T423" s="27"/>
      <c r="AC423" s="27"/>
      <c r="AJ423" s="27"/>
      <c r="AK423" s="27"/>
    </row>
    <row r="424" spans="9:37" ht="15.75" customHeight="1">
      <c r="I424" s="27"/>
      <c r="O424" s="27"/>
      <c r="T424" s="27"/>
      <c r="AC424" s="27"/>
      <c r="AJ424" s="27"/>
      <c r="AK424" s="27"/>
    </row>
    <row r="425" spans="9:37" ht="15.75" customHeight="1">
      <c r="I425" s="27"/>
      <c r="O425" s="27"/>
      <c r="T425" s="27"/>
      <c r="AC425" s="27"/>
      <c r="AJ425" s="27"/>
      <c r="AK425" s="27"/>
    </row>
    <row r="426" spans="9:37" ht="15.75" customHeight="1">
      <c r="I426" s="27"/>
      <c r="O426" s="27"/>
      <c r="T426" s="27"/>
      <c r="AC426" s="27"/>
      <c r="AJ426" s="27"/>
      <c r="AK426" s="27"/>
    </row>
    <row r="427" spans="9:37" ht="15.75" customHeight="1">
      <c r="I427" s="27"/>
      <c r="O427" s="27"/>
      <c r="T427" s="27"/>
      <c r="AC427" s="27"/>
      <c r="AJ427" s="27"/>
      <c r="AK427" s="27"/>
    </row>
    <row r="428" spans="9:37" ht="15.75" customHeight="1">
      <c r="I428" s="27"/>
      <c r="O428" s="27"/>
      <c r="T428" s="27"/>
      <c r="AC428" s="27"/>
      <c r="AJ428" s="27"/>
      <c r="AK428" s="27"/>
    </row>
    <row r="429" spans="9:37" ht="15.75" customHeight="1">
      <c r="I429" s="27"/>
      <c r="O429" s="27"/>
      <c r="T429" s="27"/>
      <c r="AC429" s="27"/>
      <c r="AJ429" s="27"/>
      <c r="AK429" s="27"/>
    </row>
    <row r="430" spans="9:37" ht="15.75" customHeight="1">
      <c r="I430" s="27"/>
      <c r="O430" s="27"/>
      <c r="T430" s="27"/>
      <c r="AC430" s="27"/>
      <c r="AJ430" s="27"/>
      <c r="AK430" s="27"/>
    </row>
    <row r="431" spans="9:37" ht="15.75" customHeight="1">
      <c r="I431" s="27"/>
      <c r="O431" s="27"/>
      <c r="T431" s="27"/>
      <c r="AC431" s="27"/>
      <c r="AJ431" s="27"/>
      <c r="AK431" s="27"/>
    </row>
    <row r="432" spans="9:37" ht="15.75" customHeight="1">
      <c r="I432" s="27"/>
      <c r="O432" s="27"/>
      <c r="T432" s="27"/>
      <c r="AC432" s="27"/>
      <c r="AJ432" s="27"/>
      <c r="AK432" s="27"/>
    </row>
    <row r="433" spans="9:37" ht="15.75" customHeight="1">
      <c r="I433" s="27"/>
      <c r="O433" s="27"/>
      <c r="T433" s="27"/>
      <c r="AC433" s="27"/>
      <c r="AJ433" s="27"/>
      <c r="AK433" s="27"/>
    </row>
    <row r="434" spans="9:37" ht="15.75" customHeight="1">
      <c r="I434" s="27"/>
      <c r="O434" s="27"/>
      <c r="T434" s="27"/>
      <c r="AC434" s="27"/>
      <c r="AJ434" s="27"/>
      <c r="AK434" s="27"/>
    </row>
    <row r="435" spans="9:37" ht="15.75" customHeight="1">
      <c r="I435" s="27"/>
      <c r="O435" s="27"/>
      <c r="T435" s="27"/>
      <c r="AC435" s="27"/>
      <c r="AJ435" s="27"/>
      <c r="AK435" s="27"/>
    </row>
    <row r="436" spans="9:37" ht="15.75" customHeight="1">
      <c r="I436" s="27"/>
      <c r="O436" s="27"/>
      <c r="T436" s="27"/>
      <c r="AC436" s="27"/>
      <c r="AJ436" s="27"/>
      <c r="AK436" s="27"/>
    </row>
    <row r="437" spans="9:37" ht="15.75" customHeight="1">
      <c r="I437" s="27"/>
      <c r="O437" s="27"/>
      <c r="T437" s="27"/>
      <c r="AC437" s="27"/>
      <c r="AJ437" s="27"/>
      <c r="AK437" s="27"/>
    </row>
    <row r="438" spans="9:37" ht="15.75" customHeight="1">
      <c r="I438" s="27"/>
      <c r="O438" s="27"/>
      <c r="T438" s="27"/>
      <c r="AC438" s="27"/>
      <c r="AJ438" s="27"/>
      <c r="AK438" s="27"/>
    </row>
    <row r="439" spans="9:37" ht="15.75" customHeight="1">
      <c r="I439" s="27"/>
      <c r="O439" s="27"/>
      <c r="T439" s="27"/>
      <c r="AC439" s="27"/>
      <c r="AJ439" s="27"/>
      <c r="AK439" s="27"/>
    </row>
    <row r="440" spans="9:37" ht="15.75" customHeight="1">
      <c r="I440" s="27"/>
      <c r="O440" s="27"/>
      <c r="T440" s="27"/>
      <c r="AC440" s="27"/>
      <c r="AJ440" s="27"/>
      <c r="AK440" s="27"/>
    </row>
    <row r="441" spans="9:37" ht="15.75" customHeight="1">
      <c r="I441" s="27"/>
      <c r="O441" s="27"/>
      <c r="T441" s="27"/>
      <c r="AC441" s="27"/>
      <c r="AJ441" s="27"/>
      <c r="AK441" s="27"/>
    </row>
    <row r="442" spans="9:37" ht="15.75" customHeight="1">
      <c r="I442" s="27"/>
      <c r="O442" s="27"/>
      <c r="T442" s="27"/>
      <c r="AC442" s="27"/>
      <c r="AJ442" s="27"/>
      <c r="AK442" s="27"/>
    </row>
    <row r="443" spans="9:37" ht="15.75" customHeight="1">
      <c r="I443" s="27"/>
      <c r="O443" s="27"/>
      <c r="T443" s="27"/>
      <c r="AC443" s="27"/>
      <c r="AJ443" s="27"/>
      <c r="AK443" s="27"/>
    </row>
    <row r="444" spans="9:37" ht="15.75" customHeight="1">
      <c r="I444" s="27"/>
      <c r="O444" s="27"/>
      <c r="T444" s="27"/>
      <c r="AC444" s="27"/>
      <c r="AJ444" s="27"/>
      <c r="AK444" s="27"/>
    </row>
    <row r="445" spans="9:37" ht="15.75" customHeight="1">
      <c r="I445" s="27"/>
      <c r="O445" s="27"/>
      <c r="T445" s="27"/>
      <c r="AC445" s="27"/>
      <c r="AJ445" s="27"/>
      <c r="AK445" s="27"/>
    </row>
    <row r="446" spans="9:37" ht="15.75" customHeight="1">
      <c r="I446" s="27"/>
      <c r="O446" s="27"/>
      <c r="T446" s="27"/>
      <c r="AC446" s="27"/>
      <c r="AJ446" s="27"/>
      <c r="AK446" s="27"/>
    </row>
    <row r="447" spans="9:37" ht="15.75" customHeight="1">
      <c r="I447" s="27"/>
      <c r="O447" s="27"/>
      <c r="T447" s="27"/>
      <c r="AC447" s="27"/>
      <c r="AJ447" s="27"/>
      <c r="AK447" s="27"/>
    </row>
    <row r="448" spans="9:37" ht="15.75" customHeight="1">
      <c r="I448" s="27"/>
      <c r="O448" s="27"/>
      <c r="T448" s="27"/>
      <c r="AC448" s="27"/>
      <c r="AJ448" s="27"/>
      <c r="AK448" s="27"/>
    </row>
    <row r="449" spans="9:37" ht="15.75" customHeight="1">
      <c r="I449" s="27"/>
      <c r="O449" s="27"/>
      <c r="T449" s="27"/>
      <c r="AC449" s="27"/>
      <c r="AJ449" s="27"/>
      <c r="AK449" s="27"/>
    </row>
    <row r="450" spans="9:37" ht="15.75" customHeight="1">
      <c r="I450" s="27"/>
      <c r="O450" s="27"/>
      <c r="T450" s="27"/>
      <c r="AC450" s="27"/>
      <c r="AJ450" s="27"/>
      <c r="AK450" s="27"/>
    </row>
    <row r="451" spans="9:37" ht="15.75" customHeight="1">
      <c r="I451" s="27"/>
      <c r="O451" s="27"/>
      <c r="T451" s="27"/>
      <c r="AC451" s="27"/>
      <c r="AJ451" s="27"/>
      <c r="AK451" s="27"/>
    </row>
    <row r="452" spans="9:37" ht="15.75" customHeight="1">
      <c r="I452" s="27"/>
      <c r="O452" s="27"/>
      <c r="T452" s="27"/>
      <c r="AC452" s="27"/>
      <c r="AJ452" s="27"/>
      <c r="AK452" s="27"/>
    </row>
    <row r="453" spans="9:37" ht="15.75" customHeight="1">
      <c r="I453" s="27"/>
      <c r="O453" s="27"/>
      <c r="T453" s="27"/>
      <c r="AC453" s="27"/>
      <c r="AJ453" s="27"/>
      <c r="AK453" s="27"/>
    </row>
    <row r="454" spans="9:37" ht="15.75" customHeight="1">
      <c r="I454" s="27"/>
      <c r="O454" s="27"/>
      <c r="T454" s="27"/>
      <c r="AC454" s="27"/>
      <c r="AJ454" s="27"/>
      <c r="AK454" s="27"/>
    </row>
    <row r="455" spans="9:37" ht="15.75" customHeight="1">
      <c r="I455" s="27"/>
      <c r="O455" s="27"/>
      <c r="T455" s="27"/>
      <c r="AC455" s="27"/>
      <c r="AJ455" s="27"/>
      <c r="AK455" s="27"/>
    </row>
    <row r="456" spans="9:37" ht="15.75" customHeight="1">
      <c r="I456" s="27"/>
      <c r="O456" s="27"/>
      <c r="T456" s="27"/>
      <c r="AC456" s="27"/>
      <c r="AJ456" s="27"/>
      <c r="AK456" s="27"/>
    </row>
    <row r="457" spans="9:37" ht="15.75" customHeight="1">
      <c r="I457" s="27"/>
      <c r="O457" s="27"/>
      <c r="T457" s="27"/>
      <c r="AC457" s="27"/>
      <c r="AJ457" s="27"/>
      <c r="AK457" s="27"/>
    </row>
    <row r="458" spans="9:37" ht="15.75" customHeight="1">
      <c r="I458" s="27"/>
      <c r="O458" s="27"/>
      <c r="T458" s="27"/>
      <c r="AC458" s="27"/>
      <c r="AJ458" s="27"/>
      <c r="AK458" s="27"/>
    </row>
    <row r="459" spans="9:37" ht="15.75" customHeight="1">
      <c r="I459" s="27"/>
      <c r="O459" s="27"/>
      <c r="T459" s="27"/>
      <c r="AC459" s="27"/>
      <c r="AJ459" s="27"/>
      <c r="AK459" s="27"/>
    </row>
    <row r="460" spans="9:37" ht="15.75" customHeight="1">
      <c r="I460" s="27"/>
      <c r="O460" s="27"/>
      <c r="T460" s="27"/>
      <c r="AC460" s="27"/>
      <c r="AJ460" s="27"/>
      <c r="AK460" s="27"/>
    </row>
    <row r="461" spans="9:37" ht="15.75" customHeight="1">
      <c r="I461" s="27"/>
      <c r="O461" s="27"/>
      <c r="T461" s="27"/>
      <c r="AC461" s="27"/>
      <c r="AJ461" s="27"/>
      <c r="AK461" s="27"/>
    </row>
    <row r="462" spans="9:37" ht="15.75" customHeight="1">
      <c r="I462" s="27"/>
      <c r="O462" s="27"/>
      <c r="T462" s="27"/>
      <c r="AC462" s="27"/>
      <c r="AJ462" s="27"/>
      <c r="AK462" s="27"/>
    </row>
    <row r="463" spans="9:37" ht="15.75" customHeight="1">
      <c r="I463" s="27"/>
      <c r="O463" s="27"/>
      <c r="T463" s="27"/>
      <c r="AC463" s="27"/>
      <c r="AJ463" s="27"/>
      <c r="AK463" s="27"/>
    </row>
    <row r="464" spans="9:37" ht="15.75" customHeight="1">
      <c r="I464" s="27"/>
      <c r="O464" s="27"/>
      <c r="T464" s="27"/>
      <c r="AC464" s="27"/>
      <c r="AJ464" s="27"/>
      <c r="AK464" s="27"/>
    </row>
    <row r="465" spans="9:37" ht="15.75" customHeight="1">
      <c r="I465" s="27"/>
      <c r="O465" s="27"/>
      <c r="T465" s="27"/>
      <c r="AC465" s="27"/>
      <c r="AJ465" s="27"/>
      <c r="AK465" s="27"/>
    </row>
    <row r="466" spans="9:37" ht="15.75" customHeight="1">
      <c r="I466" s="27"/>
      <c r="O466" s="27"/>
      <c r="T466" s="27"/>
      <c r="AC466" s="27"/>
      <c r="AJ466" s="27"/>
      <c r="AK466" s="27"/>
    </row>
    <row r="467" spans="9:37" ht="15.75" customHeight="1">
      <c r="I467" s="27"/>
      <c r="O467" s="27"/>
      <c r="T467" s="27"/>
      <c r="AC467" s="27"/>
      <c r="AJ467" s="27"/>
      <c r="AK467" s="27"/>
    </row>
    <row r="468" spans="9:37" ht="15.75" customHeight="1">
      <c r="I468" s="27"/>
      <c r="O468" s="27"/>
      <c r="T468" s="27"/>
      <c r="AC468" s="27"/>
      <c r="AJ468" s="27"/>
      <c r="AK468" s="27"/>
    </row>
    <row r="469" spans="9:37" ht="15.75" customHeight="1">
      <c r="I469" s="27"/>
      <c r="O469" s="27"/>
      <c r="T469" s="27"/>
      <c r="AC469" s="27"/>
      <c r="AJ469" s="27"/>
      <c r="AK469" s="27"/>
    </row>
    <row r="470" spans="9:37" ht="15.75" customHeight="1">
      <c r="I470" s="27"/>
      <c r="O470" s="27"/>
      <c r="T470" s="27"/>
      <c r="AC470" s="27"/>
      <c r="AJ470" s="27"/>
      <c r="AK470" s="27"/>
    </row>
    <row r="471" spans="9:37" ht="15.75" customHeight="1">
      <c r="I471" s="27"/>
      <c r="O471" s="27"/>
      <c r="T471" s="27"/>
      <c r="AC471" s="27"/>
      <c r="AJ471" s="27"/>
      <c r="AK471" s="27"/>
    </row>
    <row r="472" spans="9:37" ht="15.75" customHeight="1">
      <c r="I472" s="27"/>
      <c r="O472" s="27"/>
      <c r="T472" s="27"/>
      <c r="AC472" s="27"/>
      <c r="AJ472" s="27"/>
      <c r="AK472" s="27"/>
    </row>
    <row r="473" spans="9:37" ht="15.75" customHeight="1">
      <c r="I473" s="27"/>
      <c r="O473" s="27"/>
      <c r="T473" s="27"/>
      <c r="AC473" s="27"/>
      <c r="AJ473" s="27"/>
      <c r="AK473" s="27"/>
    </row>
    <row r="474" spans="9:37" ht="15.75" customHeight="1">
      <c r="I474" s="27"/>
      <c r="O474" s="27"/>
      <c r="T474" s="27"/>
      <c r="AC474" s="27"/>
      <c r="AJ474" s="27"/>
      <c r="AK474" s="27"/>
    </row>
    <row r="475" spans="9:37" ht="15.75" customHeight="1">
      <c r="I475" s="27"/>
      <c r="O475" s="27"/>
      <c r="T475" s="27"/>
      <c r="AC475" s="27"/>
      <c r="AJ475" s="27"/>
      <c r="AK475" s="27"/>
    </row>
    <row r="476" spans="9:37" ht="15.75" customHeight="1">
      <c r="I476" s="27"/>
      <c r="O476" s="27"/>
      <c r="T476" s="27"/>
      <c r="AC476" s="27"/>
      <c r="AJ476" s="27"/>
      <c r="AK476" s="27"/>
    </row>
    <row r="477" spans="9:37" ht="15.75" customHeight="1">
      <c r="I477" s="27"/>
      <c r="O477" s="27"/>
      <c r="T477" s="27"/>
      <c r="AC477" s="27"/>
      <c r="AJ477" s="27"/>
      <c r="AK477" s="27"/>
    </row>
    <row r="478" spans="9:37" ht="15.75" customHeight="1">
      <c r="I478" s="27"/>
      <c r="O478" s="27"/>
      <c r="T478" s="27"/>
      <c r="AC478" s="27"/>
      <c r="AJ478" s="27"/>
      <c r="AK478" s="27"/>
    </row>
    <row r="479" spans="9:37" ht="15.75" customHeight="1">
      <c r="I479" s="27"/>
      <c r="O479" s="27"/>
      <c r="T479" s="27"/>
      <c r="AC479" s="27"/>
      <c r="AJ479" s="27"/>
      <c r="AK479" s="27"/>
    </row>
    <row r="480" spans="9:37" ht="15.75" customHeight="1">
      <c r="I480" s="27"/>
      <c r="O480" s="27"/>
      <c r="T480" s="27"/>
      <c r="AC480" s="27"/>
      <c r="AJ480" s="27"/>
      <c r="AK480" s="27"/>
    </row>
    <row r="481" spans="9:37" ht="15.75" customHeight="1">
      <c r="I481" s="27"/>
      <c r="O481" s="27"/>
      <c r="T481" s="27"/>
      <c r="AC481" s="27"/>
      <c r="AJ481" s="27"/>
      <c r="AK481" s="27"/>
    </row>
    <row r="482" spans="9:37" ht="15.75" customHeight="1">
      <c r="I482" s="27"/>
      <c r="O482" s="27"/>
      <c r="T482" s="27"/>
      <c r="AC482" s="27"/>
      <c r="AJ482" s="27"/>
      <c r="AK482" s="27"/>
    </row>
    <row r="483" spans="9:37" ht="15.75" customHeight="1">
      <c r="I483" s="27"/>
      <c r="O483" s="27"/>
      <c r="T483" s="27"/>
      <c r="AC483" s="27"/>
      <c r="AJ483" s="27"/>
      <c r="AK483" s="27"/>
    </row>
    <row r="484" spans="9:37" ht="15.75" customHeight="1">
      <c r="I484" s="27"/>
      <c r="O484" s="27"/>
      <c r="T484" s="27"/>
      <c r="AC484" s="27"/>
      <c r="AJ484" s="27"/>
      <c r="AK484" s="27"/>
    </row>
    <row r="485" spans="9:37" ht="15.75" customHeight="1">
      <c r="I485" s="27"/>
      <c r="O485" s="27"/>
      <c r="T485" s="27"/>
      <c r="AC485" s="27"/>
      <c r="AJ485" s="27"/>
      <c r="AK485" s="27"/>
    </row>
    <row r="486" spans="9:37" ht="15.75" customHeight="1">
      <c r="I486" s="27"/>
      <c r="O486" s="27"/>
      <c r="T486" s="27"/>
      <c r="AC486" s="27"/>
      <c r="AJ486" s="27"/>
      <c r="AK486" s="27"/>
    </row>
    <row r="487" spans="9:37" ht="15.75" customHeight="1">
      <c r="I487" s="27"/>
      <c r="O487" s="27"/>
      <c r="T487" s="27"/>
      <c r="AC487" s="27"/>
      <c r="AJ487" s="27"/>
      <c r="AK487" s="27"/>
    </row>
    <row r="488" spans="9:37" ht="15.75" customHeight="1">
      <c r="I488" s="27"/>
      <c r="O488" s="27"/>
      <c r="T488" s="27"/>
      <c r="AC488" s="27"/>
      <c r="AJ488" s="27"/>
      <c r="AK488" s="27"/>
    </row>
    <row r="489" spans="9:37" ht="15.75" customHeight="1">
      <c r="I489" s="27"/>
      <c r="O489" s="27"/>
      <c r="T489" s="27"/>
      <c r="AC489" s="27"/>
      <c r="AJ489" s="27"/>
      <c r="AK489" s="27"/>
    </row>
    <row r="490" spans="9:37" ht="15.75" customHeight="1">
      <c r="I490" s="27"/>
      <c r="O490" s="27"/>
      <c r="T490" s="27"/>
      <c r="AC490" s="27"/>
      <c r="AJ490" s="27"/>
      <c r="AK490" s="27"/>
    </row>
    <row r="491" spans="9:37" ht="15.75" customHeight="1">
      <c r="I491" s="27"/>
      <c r="O491" s="27"/>
      <c r="T491" s="27"/>
      <c r="AC491" s="27"/>
      <c r="AJ491" s="27"/>
      <c r="AK491" s="27"/>
    </row>
    <row r="492" spans="9:37" ht="15.75" customHeight="1">
      <c r="I492" s="27"/>
      <c r="O492" s="27"/>
      <c r="T492" s="27"/>
      <c r="AC492" s="27"/>
      <c r="AJ492" s="27"/>
      <c r="AK492" s="27"/>
    </row>
    <row r="493" spans="9:37" ht="15.75" customHeight="1">
      <c r="I493" s="27"/>
      <c r="O493" s="27"/>
      <c r="T493" s="27"/>
      <c r="AC493" s="27"/>
      <c r="AJ493" s="27"/>
      <c r="AK493" s="27"/>
    </row>
    <row r="494" spans="9:37" ht="15.75" customHeight="1">
      <c r="I494" s="27"/>
      <c r="O494" s="27"/>
      <c r="T494" s="27"/>
      <c r="AC494" s="27"/>
      <c r="AJ494" s="27"/>
      <c r="AK494" s="27"/>
    </row>
    <row r="495" spans="9:37" ht="15.75" customHeight="1">
      <c r="I495" s="27"/>
      <c r="O495" s="27"/>
      <c r="T495" s="27"/>
      <c r="AC495" s="27"/>
      <c r="AJ495" s="27"/>
      <c r="AK495" s="27"/>
    </row>
    <row r="496" spans="9:37" ht="15.75" customHeight="1">
      <c r="I496" s="27"/>
      <c r="O496" s="27"/>
      <c r="T496" s="27"/>
      <c r="AC496" s="27"/>
      <c r="AJ496" s="27"/>
      <c r="AK496" s="27"/>
    </row>
    <row r="497" spans="9:37" ht="15.75" customHeight="1">
      <c r="I497" s="27"/>
      <c r="O497" s="27"/>
      <c r="T497" s="27"/>
      <c r="AC497" s="27"/>
      <c r="AJ497" s="27"/>
      <c r="AK497" s="27"/>
    </row>
    <row r="498" spans="9:37" ht="15.75" customHeight="1">
      <c r="I498" s="27"/>
      <c r="O498" s="27"/>
      <c r="T498" s="27"/>
      <c r="AC498" s="27"/>
      <c r="AJ498" s="27"/>
      <c r="AK498" s="27"/>
    </row>
    <row r="499" spans="9:37" ht="15.75" customHeight="1">
      <c r="I499" s="27"/>
      <c r="O499" s="27"/>
      <c r="T499" s="27"/>
      <c r="AC499" s="27"/>
      <c r="AJ499" s="27"/>
      <c r="AK499" s="27"/>
    </row>
    <row r="500" spans="9:37" ht="15.75" customHeight="1">
      <c r="I500" s="27"/>
      <c r="O500" s="27"/>
      <c r="T500" s="27"/>
      <c r="AC500" s="27"/>
      <c r="AJ500" s="27"/>
      <c r="AK500" s="27"/>
    </row>
    <row r="501" spans="9:37" ht="15.75" customHeight="1">
      <c r="I501" s="27"/>
      <c r="O501" s="27"/>
      <c r="T501" s="27"/>
      <c r="AC501" s="27"/>
      <c r="AJ501" s="27"/>
      <c r="AK501" s="27"/>
    </row>
    <row r="502" spans="9:37" ht="15.75" customHeight="1">
      <c r="I502" s="27"/>
      <c r="O502" s="27"/>
      <c r="T502" s="27"/>
      <c r="AC502" s="27"/>
      <c r="AJ502" s="27"/>
      <c r="AK502" s="27"/>
    </row>
    <row r="503" spans="9:37" ht="15.75" customHeight="1">
      <c r="I503" s="27"/>
      <c r="O503" s="27"/>
      <c r="T503" s="27"/>
      <c r="AC503" s="27"/>
      <c r="AJ503" s="27"/>
      <c r="AK503" s="27"/>
    </row>
    <row r="504" spans="9:37" ht="15.75" customHeight="1">
      <c r="I504" s="27"/>
      <c r="O504" s="27"/>
      <c r="T504" s="27"/>
      <c r="AC504" s="27"/>
      <c r="AJ504" s="27"/>
      <c r="AK504" s="27"/>
    </row>
    <row r="505" spans="9:37" ht="15.75" customHeight="1">
      <c r="I505" s="27"/>
      <c r="O505" s="27"/>
      <c r="T505" s="27"/>
      <c r="AC505" s="27"/>
      <c r="AJ505" s="27"/>
      <c r="AK505" s="27"/>
    </row>
    <row r="506" spans="9:37" ht="15.75" customHeight="1">
      <c r="I506" s="27"/>
      <c r="O506" s="27"/>
      <c r="T506" s="27"/>
      <c r="AC506" s="27"/>
      <c r="AJ506" s="27"/>
      <c r="AK506" s="27"/>
    </row>
    <row r="507" spans="9:37" ht="15.75" customHeight="1">
      <c r="I507" s="27"/>
      <c r="O507" s="27"/>
      <c r="T507" s="27"/>
      <c r="AC507" s="27"/>
      <c r="AJ507" s="27"/>
      <c r="AK507" s="27"/>
    </row>
    <row r="508" spans="9:37" ht="15.75" customHeight="1">
      <c r="I508" s="27"/>
      <c r="O508" s="27"/>
      <c r="T508" s="27"/>
      <c r="AC508" s="27"/>
      <c r="AJ508" s="27"/>
      <c r="AK508" s="27"/>
    </row>
    <row r="509" spans="9:37" ht="15.75" customHeight="1">
      <c r="I509" s="27"/>
      <c r="O509" s="27"/>
      <c r="T509" s="27"/>
      <c r="AC509" s="27"/>
      <c r="AJ509" s="27"/>
      <c r="AK509" s="27"/>
    </row>
    <row r="510" spans="9:37" ht="15.75" customHeight="1">
      <c r="I510" s="27"/>
      <c r="O510" s="27"/>
      <c r="T510" s="27"/>
      <c r="AC510" s="27"/>
      <c r="AJ510" s="27"/>
      <c r="AK510" s="27"/>
    </row>
    <row r="511" spans="9:37" ht="15.75" customHeight="1">
      <c r="I511" s="27"/>
      <c r="O511" s="27"/>
      <c r="T511" s="27"/>
      <c r="AC511" s="27"/>
      <c r="AJ511" s="27"/>
      <c r="AK511" s="27"/>
    </row>
    <row r="512" spans="9:37" ht="15.75" customHeight="1">
      <c r="I512" s="27"/>
      <c r="O512" s="27"/>
      <c r="T512" s="27"/>
      <c r="AC512" s="27"/>
      <c r="AJ512" s="27"/>
      <c r="AK512" s="27"/>
    </row>
    <row r="513" spans="9:37" ht="15.75" customHeight="1">
      <c r="I513" s="27"/>
      <c r="O513" s="27"/>
      <c r="T513" s="27"/>
      <c r="AC513" s="27"/>
      <c r="AJ513" s="27"/>
      <c r="AK513" s="27"/>
    </row>
    <row r="514" spans="9:37" ht="15.75" customHeight="1">
      <c r="I514" s="27"/>
      <c r="O514" s="27"/>
      <c r="T514" s="27"/>
      <c r="AC514" s="27"/>
      <c r="AJ514" s="27"/>
      <c r="AK514" s="27"/>
    </row>
    <row r="515" spans="9:37" ht="15.75" customHeight="1">
      <c r="I515" s="27"/>
      <c r="O515" s="27"/>
      <c r="T515" s="27"/>
      <c r="AC515" s="27"/>
      <c r="AJ515" s="27"/>
      <c r="AK515" s="27"/>
    </row>
    <row r="516" spans="9:37" ht="15.75" customHeight="1">
      <c r="I516" s="27"/>
      <c r="O516" s="27"/>
      <c r="T516" s="27"/>
      <c r="AC516" s="27"/>
      <c r="AJ516" s="27"/>
      <c r="AK516" s="27"/>
    </row>
    <row r="517" spans="9:37" ht="15.75" customHeight="1">
      <c r="I517" s="27"/>
      <c r="O517" s="27"/>
      <c r="T517" s="27"/>
      <c r="AC517" s="27"/>
      <c r="AJ517" s="27"/>
      <c r="AK517" s="27"/>
    </row>
    <row r="518" spans="9:37" ht="15.75" customHeight="1">
      <c r="I518" s="27"/>
      <c r="O518" s="27"/>
      <c r="T518" s="27"/>
      <c r="AC518" s="27"/>
      <c r="AJ518" s="27"/>
      <c r="AK518" s="27"/>
    </row>
    <row r="519" spans="9:37" ht="15.75" customHeight="1">
      <c r="I519" s="27"/>
      <c r="O519" s="27"/>
      <c r="T519" s="27"/>
      <c r="AC519" s="27"/>
      <c r="AJ519" s="27"/>
      <c r="AK519" s="27"/>
    </row>
    <row r="520" spans="9:37" ht="15.75" customHeight="1">
      <c r="I520" s="27"/>
      <c r="O520" s="27"/>
      <c r="T520" s="27"/>
      <c r="AC520" s="27"/>
      <c r="AJ520" s="27"/>
      <c r="AK520" s="27"/>
    </row>
    <row r="521" spans="9:37" ht="15.75" customHeight="1">
      <c r="I521" s="27"/>
      <c r="O521" s="27"/>
      <c r="T521" s="27"/>
      <c r="AC521" s="27"/>
      <c r="AJ521" s="27"/>
      <c r="AK521" s="27"/>
    </row>
    <row r="522" spans="9:37" ht="15.75" customHeight="1">
      <c r="I522" s="27"/>
      <c r="O522" s="27"/>
      <c r="T522" s="27"/>
      <c r="AC522" s="27"/>
      <c r="AJ522" s="27"/>
      <c r="AK522" s="27"/>
    </row>
    <row r="523" spans="9:37" ht="15.75" customHeight="1">
      <c r="I523" s="27"/>
      <c r="O523" s="27"/>
      <c r="T523" s="27"/>
      <c r="AC523" s="27"/>
      <c r="AJ523" s="27"/>
      <c r="AK523" s="27"/>
    </row>
    <row r="524" spans="9:37" ht="15.75" customHeight="1">
      <c r="I524" s="27"/>
      <c r="O524" s="27"/>
      <c r="T524" s="27"/>
      <c r="AC524" s="27"/>
      <c r="AJ524" s="27"/>
      <c r="AK524" s="27"/>
    </row>
    <row r="525" spans="9:37" ht="15.75" customHeight="1">
      <c r="I525" s="27"/>
      <c r="O525" s="27"/>
      <c r="T525" s="27"/>
      <c r="AC525" s="27"/>
      <c r="AJ525" s="27"/>
      <c r="AK525" s="27"/>
    </row>
    <row r="526" spans="9:37" ht="15.75" customHeight="1">
      <c r="I526" s="27"/>
      <c r="O526" s="27"/>
      <c r="T526" s="27"/>
      <c r="AC526" s="27"/>
      <c r="AJ526" s="27"/>
      <c r="AK526" s="27"/>
    </row>
    <row r="527" spans="9:37" ht="15.75" customHeight="1">
      <c r="I527" s="27"/>
      <c r="O527" s="27"/>
      <c r="T527" s="27"/>
      <c r="AC527" s="27"/>
      <c r="AJ527" s="27"/>
      <c r="AK527" s="27"/>
    </row>
    <row r="528" spans="9:37" ht="15.75" customHeight="1">
      <c r="I528" s="27"/>
      <c r="O528" s="27"/>
      <c r="T528" s="27"/>
      <c r="AC528" s="27"/>
      <c r="AJ528" s="27"/>
      <c r="AK528" s="27"/>
    </row>
    <row r="529" spans="9:37" ht="15.75" customHeight="1">
      <c r="I529" s="27"/>
      <c r="O529" s="27"/>
      <c r="T529" s="27"/>
      <c r="AC529" s="27"/>
      <c r="AJ529" s="27"/>
      <c r="AK529" s="27"/>
    </row>
    <row r="530" spans="9:37" ht="15.75" customHeight="1">
      <c r="I530" s="27"/>
      <c r="O530" s="27"/>
      <c r="T530" s="27"/>
      <c r="AC530" s="27"/>
      <c r="AJ530" s="27"/>
      <c r="AK530" s="27"/>
    </row>
    <row r="531" spans="9:37" ht="15.75" customHeight="1">
      <c r="I531" s="27"/>
      <c r="O531" s="27"/>
      <c r="T531" s="27"/>
      <c r="AC531" s="27"/>
      <c r="AJ531" s="27"/>
      <c r="AK531" s="27"/>
    </row>
    <row r="532" spans="9:37" ht="15.75" customHeight="1">
      <c r="I532" s="27"/>
      <c r="O532" s="27"/>
      <c r="T532" s="27"/>
      <c r="AC532" s="27"/>
      <c r="AJ532" s="27"/>
      <c r="AK532" s="27"/>
    </row>
    <row r="533" spans="9:37" ht="15.75" customHeight="1">
      <c r="I533" s="27"/>
      <c r="O533" s="27"/>
      <c r="T533" s="27"/>
      <c r="AC533" s="27"/>
      <c r="AJ533" s="27"/>
      <c r="AK533" s="27"/>
    </row>
    <row r="534" spans="9:37" ht="15.75" customHeight="1">
      <c r="I534" s="27"/>
      <c r="O534" s="27"/>
      <c r="T534" s="27"/>
      <c r="AC534" s="27"/>
      <c r="AJ534" s="27"/>
      <c r="AK534" s="27"/>
    </row>
    <row r="535" spans="9:37" ht="15.75" customHeight="1">
      <c r="I535" s="27"/>
      <c r="O535" s="27"/>
      <c r="T535" s="27"/>
      <c r="AC535" s="27"/>
      <c r="AJ535" s="27"/>
      <c r="AK535" s="27"/>
    </row>
    <row r="536" spans="9:37" ht="15.75" customHeight="1">
      <c r="I536" s="27"/>
      <c r="O536" s="27"/>
      <c r="T536" s="27"/>
      <c r="AC536" s="27"/>
      <c r="AJ536" s="27"/>
      <c r="AK536" s="27"/>
    </row>
    <row r="537" spans="9:37" ht="15.75" customHeight="1">
      <c r="I537" s="27"/>
      <c r="O537" s="27"/>
      <c r="T537" s="27"/>
      <c r="AC537" s="27"/>
      <c r="AJ537" s="27"/>
      <c r="AK537" s="27"/>
    </row>
    <row r="538" spans="9:37" ht="15.75" customHeight="1">
      <c r="I538" s="27"/>
      <c r="O538" s="27"/>
      <c r="T538" s="27"/>
      <c r="AC538" s="27"/>
      <c r="AJ538" s="27"/>
      <c r="AK538" s="27"/>
    </row>
    <row r="539" spans="9:37" ht="15.75" customHeight="1">
      <c r="I539" s="27"/>
      <c r="O539" s="27"/>
      <c r="T539" s="27"/>
      <c r="AC539" s="27"/>
      <c r="AJ539" s="27"/>
      <c r="AK539" s="27"/>
    </row>
    <row r="540" spans="9:37" ht="15.75" customHeight="1">
      <c r="I540" s="27"/>
      <c r="O540" s="27"/>
      <c r="T540" s="27"/>
      <c r="AC540" s="27"/>
      <c r="AJ540" s="27"/>
      <c r="AK540" s="27"/>
    </row>
    <row r="541" spans="9:37" ht="15.75" customHeight="1">
      <c r="I541" s="27"/>
      <c r="O541" s="27"/>
      <c r="T541" s="27"/>
      <c r="AC541" s="27"/>
      <c r="AJ541" s="27"/>
      <c r="AK541" s="27"/>
    </row>
    <row r="542" spans="9:37" ht="15.75" customHeight="1">
      <c r="I542" s="27"/>
      <c r="O542" s="27"/>
      <c r="T542" s="27"/>
      <c r="AC542" s="27"/>
      <c r="AJ542" s="27"/>
      <c r="AK542" s="27"/>
    </row>
    <row r="543" spans="9:37" ht="15.75" customHeight="1">
      <c r="I543" s="27"/>
      <c r="O543" s="27"/>
      <c r="T543" s="27"/>
      <c r="AC543" s="27"/>
      <c r="AJ543" s="27"/>
      <c r="AK543" s="27"/>
    </row>
    <row r="544" spans="9:37" ht="15.75" customHeight="1">
      <c r="I544" s="27"/>
      <c r="O544" s="27"/>
      <c r="T544" s="27"/>
      <c r="AC544" s="27"/>
      <c r="AJ544" s="27"/>
      <c r="AK544" s="27"/>
    </row>
    <row r="545" spans="9:37" ht="15.75" customHeight="1">
      <c r="I545" s="27"/>
      <c r="O545" s="27"/>
      <c r="T545" s="27"/>
      <c r="AC545" s="27"/>
      <c r="AJ545" s="27"/>
      <c r="AK545" s="27"/>
    </row>
    <row r="546" spans="9:37" ht="15.75" customHeight="1">
      <c r="I546" s="27"/>
      <c r="O546" s="27"/>
      <c r="T546" s="27"/>
      <c r="AC546" s="27"/>
      <c r="AJ546" s="27"/>
      <c r="AK546" s="27"/>
    </row>
    <row r="547" spans="9:37" ht="15.75" customHeight="1">
      <c r="I547" s="27"/>
      <c r="O547" s="27"/>
      <c r="T547" s="27"/>
      <c r="AC547" s="27"/>
      <c r="AJ547" s="27"/>
      <c r="AK547" s="27"/>
    </row>
    <row r="548" spans="9:37" ht="15.75" customHeight="1">
      <c r="I548" s="27"/>
      <c r="O548" s="27"/>
      <c r="T548" s="27"/>
      <c r="AC548" s="27"/>
      <c r="AJ548" s="27"/>
      <c r="AK548" s="27"/>
    </row>
    <row r="549" spans="9:37" ht="15.75" customHeight="1">
      <c r="I549" s="27"/>
      <c r="O549" s="27"/>
      <c r="T549" s="27"/>
      <c r="AC549" s="27"/>
      <c r="AJ549" s="27"/>
      <c r="AK549" s="27"/>
    </row>
    <row r="550" spans="9:37" ht="15.75" customHeight="1">
      <c r="I550" s="27"/>
      <c r="O550" s="27"/>
      <c r="T550" s="27"/>
      <c r="AC550" s="27"/>
      <c r="AJ550" s="27"/>
      <c r="AK550" s="27"/>
    </row>
    <row r="551" spans="9:37" ht="15.75" customHeight="1">
      <c r="I551" s="27"/>
      <c r="O551" s="27"/>
      <c r="T551" s="27"/>
      <c r="AC551" s="27"/>
      <c r="AJ551" s="27"/>
      <c r="AK551" s="27"/>
    </row>
    <row r="552" spans="9:37" ht="15.75" customHeight="1">
      <c r="I552" s="27"/>
      <c r="O552" s="27"/>
      <c r="T552" s="27"/>
      <c r="AC552" s="27"/>
      <c r="AJ552" s="27"/>
      <c r="AK552" s="27"/>
    </row>
    <row r="553" spans="9:37" ht="15.75" customHeight="1">
      <c r="I553" s="27"/>
      <c r="O553" s="27"/>
      <c r="T553" s="27"/>
      <c r="AC553" s="27"/>
      <c r="AJ553" s="27"/>
      <c r="AK553" s="27"/>
    </row>
    <row r="554" spans="9:37" ht="15.75" customHeight="1">
      <c r="I554" s="27"/>
      <c r="O554" s="27"/>
      <c r="T554" s="27"/>
      <c r="AC554" s="27"/>
      <c r="AJ554" s="27"/>
      <c r="AK554" s="27"/>
    </row>
    <row r="555" spans="9:37" ht="15.75" customHeight="1">
      <c r="I555" s="27"/>
      <c r="O555" s="27"/>
      <c r="T555" s="27"/>
      <c r="AC555" s="27"/>
      <c r="AJ555" s="27"/>
      <c r="AK555" s="27"/>
    </row>
    <row r="556" spans="9:37" ht="15.75" customHeight="1">
      <c r="I556" s="27"/>
      <c r="O556" s="27"/>
      <c r="T556" s="27"/>
      <c r="AC556" s="27"/>
      <c r="AJ556" s="27"/>
      <c r="AK556" s="27"/>
    </row>
    <row r="557" spans="9:37" ht="15.75" customHeight="1">
      <c r="I557" s="27"/>
      <c r="O557" s="27"/>
      <c r="T557" s="27"/>
      <c r="AC557" s="27"/>
      <c r="AJ557" s="27"/>
      <c r="AK557" s="27"/>
    </row>
    <row r="558" spans="9:37" ht="15.75" customHeight="1">
      <c r="I558" s="27"/>
      <c r="O558" s="27"/>
      <c r="T558" s="27"/>
      <c r="AC558" s="27"/>
      <c r="AJ558" s="27"/>
      <c r="AK558" s="27"/>
    </row>
    <row r="559" spans="9:37" ht="15.75" customHeight="1">
      <c r="I559" s="27"/>
      <c r="O559" s="27"/>
      <c r="T559" s="27"/>
      <c r="AC559" s="27"/>
      <c r="AJ559" s="27"/>
      <c r="AK559" s="27"/>
    </row>
    <row r="560" spans="9:37" ht="15.75" customHeight="1">
      <c r="I560" s="27"/>
      <c r="O560" s="27"/>
      <c r="T560" s="27"/>
      <c r="AC560" s="27"/>
      <c r="AJ560" s="27"/>
      <c r="AK560" s="27"/>
    </row>
    <row r="561" spans="9:37" ht="15.75" customHeight="1">
      <c r="I561" s="27"/>
      <c r="O561" s="27"/>
      <c r="T561" s="27"/>
      <c r="AC561" s="27"/>
      <c r="AJ561" s="27"/>
      <c r="AK561" s="27"/>
    </row>
    <row r="562" spans="9:37" ht="15.75" customHeight="1">
      <c r="I562" s="27"/>
      <c r="O562" s="27"/>
      <c r="T562" s="27"/>
      <c r="AC562" s="27"/>
      <c r="AJ562" s="27"/>
      <c r="AK562" s="27"/>
    </row>
    <row r="563" spans="9:37" ht="15.75" customHeight="1">
      <c r="I563" s="27"/>
      <c r="O563" s="27"/>
      <c r="T563" s="27"/>
      <c r="AC563" s="27"/>
      <c r="AJ563" s="27"/>
      <c r="AK563" s="27"/>
    </row>
    <row r="564" spans="9:37" ht="15.75" customHeight="1">
      <c r="I564" s="27"/>
      <c r="O564" s="27"/>
      <c r="T564" s="27"/>
      <c r="AC564" s="27"/>
      <c r="AJ564" s="27"/>
      <c r="AK564" s="27"/>
    </row>
    <row r="565" spans="9:37" ht="15.75" customHeight="1">
      <c r="I565" s="27"/>
      <c r="O565" s="27"/>
      <c r="T565" s="27"/>
      <c r="AC565" s="27"/>
      <c r="AJ565" s="27"/>
      <c r="AK565" s="27"/>
    </row>
    <row r="566" spans="9:37" ht="15.75" customHeight="1">
      <c r="I566" s="27"/>
      <c r="O566" s="27"/>
      <c r="T566" s="27"/>
      <c r="AC566" s="27"/>
      <c r="AJ566" s="27"/>
      <c r="AK566" s="27"/>
    </row>
    <row r="567" spans="9:37" ht="15.75" customHeight="1">
      <c r="I567" s="27"/>
      <c r="O567" s="27"/>
      <c r="T567" s="27"/>
      <c r="AC567" s="27"/>
      <c r="AJ567" s="27"/>
      <c r="AK567" s="27"/>
    </row>
    <row r="568" spans="9:37" ht="15.75" customHeight="1">
      <c r="I568" s="27"/>
      <c r="O568" s="27"/>
      <c r="T568" s="27"/>
      <c r="AC568" s="27"/>
      <c r="AJ568" s="27"/>
      <c r="AK568" s="27"/>
    </row>
    <row r="569" spans="9:37" ht="15.75" customHeight="1">
      <c r="I569" s="27"/>
      <c r="O569" s="27"/>
      <c r="T569" s="27"/>
      <c r="AC569" s="27"/>
      <c r="AJ569" s="27"/>
      <c r="AK569" s="27"/>
    </row>
    <row r="570" spans="9:37" ht="15.75" customHeight="1">
      <c r="I570" s="27"/>
      <c r="O570" s="27"/>
      <c r="T570" s="27"/>
      <c r="AC570" s="27"/>
      <c r="AJ570" s="27"/>
      <c r="AK570" s="27"/>
    </row>
    <row r="571" spans="9:37" ht="15.75" customHeight="1">
      <c r="I571" s="27"/>
      <c r="O571" s="27"/>
      <c r="T571" s="27"/>
      <c r="AC571" s="27"/>
      <c r="AJ571" s="27"/>
      <c r="AK571" s="27"/>
    </row>
    <row r="572" spans="9:37" ht="15.75" customHeight="1">
      <c r="I572" s="27"/>
      <c r="O572" s="27"/>
      <c r="T572" s="27"/>
      <c r="AC572" s="27"/>
      <c r="AJ572" s="27"/>
      <c r="AK572" s="27"/>
    </row>
    <row r="573" spans="9:37" ht="15.75" customHeight="1">
      <c r="I573" s="27"/>
      <c r="O573" s="27"/>
      <c r="T573" s="27"/>
      <c r="AC573" s="27"/>
      <c r="AJ573" s="27"/>
      <c r="AK573" s="27"/>
    </row>
    <row r="574" spans="9:37" ht="15.75" customHeight="1">
      <c r="I574" s="27"/>
      <c r="O574" s="27"/>
      <c r="T574" s="27"/>
      <c r="AC574" s="27"/>
      <c r="AJ574" s="27"/>
      <c r="AK574" s="27"/>
    </row>
    <row r="575" spans="9:37" ht="15.75" customHeight="1">
      <c r="I575" s="27"/>
      <c r="O575" s="27"/>
      <c r="T575" s="27"/>
      <c r="AC575" s="27"/>
      <c r="AJ575" s="27"/>
      <c r="AK575" s="27"/>
    </row>
    <row r="576" spans="9:37" ht="15.75" customHeight="1">
      <c r="I576" s="27"/>
      <c r="O576" s="27"/>
      <c r="T576" s="27"/>
      <c r="AC576" s="27"/>
      <c r="AJ576" s="27"/>
      <c r="AK576" s="27"/>
    </row>
    <row r="577" spans="9:37" ht="15.75" customHeight="1">
      <c r="I577" s="27"/>
      <c r="O577" s="27"/>
      <c r="T577" s="27"/>
      <c r="AC577" s="27"/>
      <c r="AJ577" s="27"/>
      <c r="AK577" s="27"/>
    </row>
    <row r="578" spans="9:37" ht="15.75" customHeight="1">
      <c r="I578" s="27"/>
      <c r="O578" s="27"/>
      <c r="T578" s="27"/>
      <c r="AC578" s="27"/>
      <c r="AJ578" s="27"/>
      <c r="AK578" s="27"/>
    </row>
    <row r="579" spans="9:37" ht="15.75" customHeight="1">
      <c r="I579" s="27"/>
      <c r="O579" s="27"/>
      <c r="T579" s="27"/>
      <c r="AC579" s="27"/>
      <c r="AJ579" s="27"/>
      <c r="AK579" s="27"/>
    </row>
    <row r="580" spans="9:37" ht="15.75" customHeight="1">
      <c r="I580" s="27"/>
      <c r="O580" s="27"/>
      <c r="T580" s="27"/>
      <c r="AC580" s="27"/>
      <c r="AJ580" s="27"/>
      <c r="AK580" s="27"/>
    </row>
    <row r="581" spans="9:37" ht="15.75" customHeight="1">
      <c r="I581" s="27"/>
      <c r="O581" s="27"/>
      <c r="T581" s="27"/>
      <c r="AC581" s="27"/>
      <c r="AJ581" s="27"/>
      <c r="AK581" s="27"/>
    </row>
    <row r="582" spans="9:37" ht="15.75" customHeight="1">
      <c r="I582" s="27"/>
      <c r="O582" s="27"/>
      <c r="T582" s="27"/>
      <c r="AC582" s="27"/>
      <c r="AJ582" s="27"/>
      <c r="AK582" s="27"/>
    </row>
    <row r="583" spans="9:37" ht="15.75" customHeight="1">
      <c r="I583" s="27"/>
      <c r="O583" s="27"/>
      <c r="T583" s="27"/>
      <c r="AC583" s="27"/>
      <c r="AJ583" s="27"/>
      <c r="AK583" s="27"/>
    </row>
    <row r="584" spans="9:37" ht="15.75" customHeight="1">
      <c r="I584" s="27"/>
      <c r="O584" s="27"/>
      <c r="T584" s="27"/>
      <c r="AC584" s="27"/>
      <c r="AJ584" s="27"/>
      <c r="AK584" s="27"/>
    </row>
    <row r="585" spans="9:37" ht="15.75" customHeight="1">
      <c r="I585" s="27"/>
      <c r="O585" s="27"/>
      <c r="T585" s="27"/>
      <c r="AC585" s="27"/>
      <c r="AJ585" s="27"/>
      <c r="AK585" s="27"/>
    </row>
    <row r="586" spans="9:37" ht="15.75" customHeight="1">
      <c r="I586" s="27"/>
      <c r="O586" s="27"/>
      <c r="T586" s="27"/>
      <c r="AC586" s="27"/>
      <c r="AJ586" s="27"/>
      <c r="AK586" s="27"/>
    </row>
    <row r="587" spans="9:37" ht="15.75" customHeight="1">
      <c r="I587" s="27"/>
      <c r="O587" s="27"/>
      <c r="T587" s="27"/>
      <c r="AC587" s="27"/>
      <c r="AJ587" s="27"/>
      <c r="AK587" s="27"/>
    </row>
    <row r="588" spans="9:37" ht="15.75" customHeight="1">
      <c r="I588" s="27"/>
      <c r="O588" s="27"/>
      <c r="T588" s="27"/>
      <c r="AC588" s="27"/>
      <c r="AJ588" s="27"/>
      <c r="AK588" s="27"/>
    </row>
    <row r="589" spans="9:37" ht="15.75" customHeight="1">
      <c r="I589" s="27"/>
      <c r="O589" s="27"/>
      <c r="T589" s="27"/>
      <c r="AC589" s="27"/>
      <c r="AJ589" s="27"/>
      <c r="AK589" s="27"/>
    </row>
    <row r="590" spans="9:37" ht="15.75" customHeight="1">
      <c r="I590" s="27"/>
      <c r="O590" s="27"/>
      <c r="T590" s="27"/>
      <c r="AC590" s="27"/>
      <c r="AJ590" s="27"/>
      <c r="AK590" s="27"/>
    </row>
    <row r="591" spans="9:37" ht="15.75" customHeight="1">
      <c r="I591" s="27"/>
      <c r="O591" s="27"/>
      <c r="T591" s="27"/>
      <c r="AC591" s="27"/>
      <c r="AJ591" s="27"/>
      <c r="AK591" s="27"/>
    </row>
    <row r="592" spans="9:37" ht="15.75" customHeight="1">
      <c r="I592" s="27"/>
      <c r="O592" s="27"/>
      <c r="T592" s="27"/>
      <c r="AC592" s="27"/>
      <c r="AJ592" s="27"/>
      <c r="AK592" s="27"/>
    </row>
    <row r="593" spans="9:37" ht="15.75" customHeight="1">
      <c r="I593" s="27"/>
      <c r="O593" s="27"/>
      <c r="T593" s="27"/>
      <c r="AC593" s="27"/>
      <c r="AJ593" s="27"/>
      <c r="AK593" s="27"/>
    </row>
    <row r="594" spans="9:37" ht="15.75" customHeight="1">
      <c r="I594" s="27"/>
      <c r="O594" s="27"/>
      <c r="T594" s="27"/>
      <c r="AC594" s="27"/>
      <c r="AJ594" s="27"/>
      <c r="AK594" s="27"/>
    </row>
    <row r="595" spans="9:37" ht="15.75" customHeight="1">
      <c r="I595" s="27"/>
      <c r="O595" s="27"/>
      <c r="T595" s="27"/>
      <c r="AC595" s="27"/>
      <c r="AJ595" s="27"/>
      <c r="AK595" s="27"/>
    </row>
    <row r="596" spans="9:37" ht="15.75" customHeight="1">
      <c r="I596" s="27"/>
      <c r="O596" s="27"/>
      <c r="T596" s="27"/>
      <c r="AC596" s="27"/>
      <c r="AJ596" s="27"/>
      <c r="AK596" s="27"/>
    </row>
    <row r="597" spans="9:37" ht="15.75" customHeight="1">
      <c r="I597" s="27"/>
      <c r="O597" s="27"/>
      <c r="T597" s="27"/>
      <c r="AC597" s="27"/>
      <c r="AJ597" s="27"/>
      <c r="AK597" s="27"/>
    </row>
    <row r="598" spans="9:37" ht="15.75" customHeight="1">
      <c r="I598" s="27"/>
      <c r="O598" s="27"/>
      <c r="T598" s="27"/>
      <c r="AC598" s="27"/>
      <c r="AJ598" s="27"/>
      <c r="AK598" s="27"/>
    </row>
    <row r="599" spans="9:37" ht="15.75" customHeight="1">
      <c r="I599" s="27"/>
      <c r="O599" s="27"/>
      <c r="T599" s="27"/>
      <c r="AC599" s="27"/>
      <c r="AJ599" s="27"/>
      <c r="AK599" s="27"/>
    </row>
    <row r="600" spans="9:37" ht="15.75" customHeight="1">
      <c r="I600" s="27"/>
      <c r="O600" s="27"/>
      <c r="T600" s="27"/>
      <c r="AC600" s="27"/>
      <c r="AJ600" s="27"/>
      <c r="AK600" s="27"/>
    </row>
    <row r="601" spans="9:37" ht="15.75" customHeight="1">
      <c r="I601" s="27"/>
      <c r="O601" s="27"/>
      <c r="T601" s="27"/>
      <c r="AC601" s="27"/>
      <c r="AJ601" s="27"/>
      <c r="AK601" s="27"/>
    </row>
    <row r="602" spans="9:37" ht="15.75" customHeight="1">
      <c r="I602" s="27"/>
      <c r="O602" s="27"/>
      <c r="T602" s="27"/>
      <c r="AC602" s="27"/>
      <c r="AJ602" s="27"/>
      <c r="AK602" s="27"/>
    </row>
    <row r="603" spans="9:37" ht="15.75" customHeight="1">
      <c r="I603" s="27"/>
      <c r="O603" s="27"/>
      <c r="T603" s="27"/>
      <c r="AC603" s="27"/>
      <c r="AJ603" s="27"/>
      <c r="AK603" s="27"/>
    </row>
    <row r="604" spans="9:37" ht="15.75" customHeight="1">
      <c r="I604" s="27"/>
      <c r="O604" s="27"/>
      <c r="T604" s="27"/>
      <c r="AC604" s="27"/>
      <c r="AJ604" s="27"/>
      <c r="AK604" s="27"/>
    </row>
    <row r="605" spans="9:37" ht="15.75" customHeight="1">
      <c r="I605" s="27"/>
      <c r="O605" s="27"/>
      <c r="T605" s="27"/>
      <c r="AC605" s="27"/>
      <c r="AJ605" s="27"/>
      <c r="AK605" s="27"/>
    </row>
    <row r="606" spans="9:37" ht="15.75" customHeight="1">
      <c r="I606" s="27"/>
      <c r="O606" s="27"/>
      <c r="T606" s="27"/>
      <c r="AC606" s="27"/>
      <c r="AJ606" s="27"/>
      <c r="AK606" s="27"/>
    </row>
    <row r="607" spans="9:37" ht="15.75" customHeight="1">
      <c r="I607" s="27"/>
      <c r="O607" s="27"/>
      <c r="T607" s="27"/>
      <c r="AC607" s="27"/>
      <c r="AJ607" s="27"/>
      <c r="AK607" s="27"/>
    </row>
    <row r="608" spans="9:37" ht="15.75" customHeight="1">
      <c r="I608" s="27"/>
      <c r="O608" s="27"/>
      <c r="T608" s="27"/>
      <c r="AC608" s="27"/>
      <c r="AJ608" s="27"/>
      <c r="AK608" s="27"/>
    </row>
    <row r="609" spans="9:37" ht="15.75" customHeight="1">
      <c r="I609" s="27"/>
      <c r="O609" s="27"/>
      <c r="T609" s="27"/>
      <c r="AC609" s="27"/>
      <c r="AJ609" s="27"/>
      <c r="AK609" s="27"/>
    </row>
    <row r="610" spans="9:37" ht="15.75" customHeight="1">
      <c r="I610" s="27"/>
      <c r="O610" s="27"/>
      <c r="T610" s="27"/>
      <c r="AC610" s="27"/>
      <c r="AJ610" s="27"/>
      <c r="AK610" s="27"/>
    </row>
    <row r="611" spans="9:37" ht="15.75" customHeight="1">
      <c r="I611" s="27"/>
      <c r="O611" s="27"/>
      <c r="T611" s="27"/>
      <c r="AC611" s="27"/>
      <c r="AJ611" s="27"/>
      <c r="AK611" s="27"/>
    </row>
    <row r="612" spans="9:37" ht="15.75" customHeight="1">
      <c r="I612" s="27"/>
      <c r="O612" s="27"/>
      <c r="T612" s="27"/>
      <c r="AC612" s="27"/>
      <c r="AJ612" s="27"/>
      <c r="AK612" s="27"/>
    </row>
    <row r="613" spans="9:37" ht="15.75" customHeight="1">
      <c r="I613" s="27"/>
      <c r="O613" s="27"/>
      <c r="T613" s="27"/>
      <c r="AC613" s="27"/>
      <c r="AJ613" s="27"/>
      <c r="AK613" s="27"/>
    </row>
    <row r="614" spans="9:37" ht="15.75" customHeight="1">
      <c r="I614" s="27"/>
      <c r="O614" s="27"/>
      <c r="T614" s="27"/>
      <c r="AC614" s="27"/>
      <c r="AJ614" s="27"/>
      <c r="AK614" s="27"/>
    </row>
    <row r="615" spans="9:37" ht="15.75" customHeight="1">
      <c r="I615" s="27"/>
      <c r="O615" s="27"/>
      <c r="T615" s="27"/>
      <c r="AC615" s="27"/>
      <c r="AJ615" s="27"/>
      <c r="AK615" s="27"/>
    </row>
    <row r="616" spans="9:37" ht="15.75" customHeight="1">
      <c r="I616" s="27"/>
      <c r="O616" s="27"/>
      <c r="T616" s="27"/>
      <c r="AC616" s="27"/>
      <c r="AJ616" s="27"/>
      <c r="AK616" s="27"/>
    </row>
    <row r="617" spans="9:37" ht="15.75" customHeight="1">
      <c r="I617" s="27"/>
      <c r="O617" s="27"/>
      <c r="T617" s="27"/>
      <c r="AC617" s="27"/>
      <c r="AJ617" s="27"/>
      <c r="AK617" s="27"/>
    </row>
    <row r="618" spans="9:37" ht="15.75" customHeight="1">
      <c r="I618" s="27"/>
      <c r="O618" s="27"/>
      <c r="T618" s="27"/>
      <c r="AC618" s="27"/>
      <c r="AJ618" s="27"/>
      <c r="AK618" s="27"/>
    </row>
    <row r="619" spans="9:37" ht="15.75" customHeight="1">
      <c r="I619" s="27"/>
      <c r="O619" s="27"/>
      <c r="T619" s="27"/>
      <c r="AC619" s="27"/>
      <c r="AJ619" s="27"/>
      <c r="AK619" s="27"/>
    </row>
    <row r="620" spans="9:37" ht="15.75" customHeight="1">
      <c r="I620" s="27"/>
      <c r="O620" s="27"/>
      <c r="T620" s="27"/>
      <c r="AC620" s="27"/>
      <c r="AJ620" s="27"/>
      <c r="AK620" s="27"/>
    </row>
    <row r="621" spans="9:37" ht="15.75" customHeight="1">
      <c r="I621" s="27"/>
      <c r="O621" s="27"/>
      <c r="T621" s="27"/>
      <c r="AC621" s="27"/>
      <c r="AJ621" s="27"/>
      <c r="AK621" s="27"/>
    </row>
    <row r="622" spans="9:37" ht="15.75" customHeight="1">
      <c r="I622" s="27"/>
      <c r="O622" s="27"/>
      <c r="T622" s="27"/>
      <c r="AC622" s="27"/>
      <c r="AJ622" s="27"/>
      <c r="AK622" s="27"/>
    </row>
    <row r="623" spans="9:37" ht="15.75" customHeight="1">
      <c r="I623" s="27"/>
      <c r="O623" s="27"/>
      <c r="T623" s="27"/>
      <c r="AC623" s="27"/>
      <c r="AJ623" s="27"/>
      <c r="AK623" s="27"/>
    </row>
    <row r="624" spans="9:37" ht="15.75" customHeight="1">
      <c r="I624" s="27"/>
      <c r="O624" s="27"/>
      <c r="T624" s="27"/>
      <c r="AC624" s="27"/>
      <c r="AJ624" s="27"/>
      <c r="AK624" s="27"/>
    </row>
    <row r="625" spans="9:37" ht="15.75" customHeight="1">
      <c r="I625" s="27"/>
      <c r="O625" s="27"/>
      <c r="T625" s="27"/>
      <c r="AC625" s="27"/>
      <c r="AJ625" s="27"/>
      <c r="AK625" s="27"/>
    </row>
    <row r="626" spans="9:37" ht="15.75" customHeight="1">
      <c r="I626" s="27"/>
      <c r="O626" s="27"/>
      <c r="T626" s="27"/>
      <c r="AC626" s="27"/>
      <c r="AJ626" s="27"/>
      <c r="AK626" s="27"/>
    </row>
    <row r="627" spans="9:37" ht="15.75" customHeight="1">
      <c r="I627" s="27"/>
      <c r="O627" s="27"/>
      <c r="T627" s="27"/>
      <c r="AC627" s="27"/>
      <c r="AJ627" s="27"/>
      <c r="AK627" s="27"/>
    </row>
    <row r="628" spans="9:37" ht="15.75" customHeight="1">
      <c r="I628" s="27"/>
      <c r="O628" s="27"/>
      <c r="T628" s="27"/>
      <c r="AC628" s="27"/>
      <c r="AJ628" s="27"/>
      <c r="AK628" s="27"/>
    </row>
    <row r="629" spans="9:37" ht="15.75" customHeight="1">
      <c r="I629" s="27"/>
      <c r="O629" s="27"/>
      <c r="T629" s="27"/>
      <c r="AC629" s="27"/>
      <c r="AJ629" s="27"/>
      <c r="AK629" s="27"/>
    </row>
    <row r="630" spans="9:37" ht="15.75" customHeight="1">
      <c r="I630" s="27"/>
      <c r="O630" s="27"/>
      <c r="T630" s="27"/>
      <c r="AC630" s="27"/>
      <c r="AJ630" s="27"/>
      <c r="AK630" s="27"/>
    </row>
    <row r="631" spans="9:37" ht="15.75" customHeight="1">
      <c r="I631" s="27"/>
      <c r="O631" s="27"/>
      <c r="T631" s="27"/>
      <c r="AC631" s="27"/>
      <c r="AJ631" s="27"/>
      <c r="AK631" s="27"/>
    </row>
    <row r="632" spans="9:37" ht="15.75" customHeight="1">
      <c r="I632" s="27"/>
      <c r="O632" s="27"/>
      <c r="T632" s="27"/>
      <c r="AC632" s="27"/>
      <c r="AJ632" s="27"/>
      <c r="AK632" s="27"/>
    </row>
    <row r="633" spans="9:37" ht="15.75" customHeight="1">
      <c r="I633" s="27"/>
      <c r="O633" s="27"/>
      <c r="T633" s="27"/>
      <c r="AC633" s="27"/>
      <c r="AJ633" s="27"/>
      <c r="AK633" s="27"/>
    </row>
    <row r="634" spans="9:37" ht="15.75" customHeight="1">
      <c r="I634" s="27"/>
      <c r="O634" s="27"/>
      <c r="T634" s="27"/>
      <c r="AC634" s="27"/>
      <c r="AJ634" s="27"/>
      <c r="AK634" s="27"/>
    </row>
    <row r="635" spans="9:37" ht="15.75" customHeight="1">
      <c r="I635" s="27"/>
      <c r="O635" s="27"/>
      <c r="T635" s="27"/>
      <c r="AC635" s="27"/>
      <c r="AJ635" s="27"/>
      <c r="AK635" s="27"/>
    </row>
    <row r="636" spans="9:37" ht="15.75" customHeight="1">
      <c r="I636" s="27"/>
      <c r="O636" s="27"/>
      <c r="T636" s="27"/>
      <c r="AC636" s="27"/>
      <c r="AJ636" s="27"/>
      <c r="AK636" s="27"/>
    </row>
    <row r="637" spans="9:37" ht="15.75" customHeight="1">
      <c r="I637" s="27"/>
      <c r="O637" s="27"/>
      <c r="T637" s="27"/>
      <c r="AC637" s="27"/>
      <c r="AJ637" s="27"/>
      <c r="AK637" s="27"/>
    </row>
    <row r="638" spans="9:37" ht="15.75" customHeight="1">
      <c r="I638" s="27"/>
      <c r="O638" s="27"/>
      <c r="T638" s="27"/>
      <c r="AC638" s="27"/>
      <c r="AJ638" s="27"/>
      <c r="AK638" s="27"/>
    </row>
    <row r="639" spans="9:37" ht="15.75" customHeight="1">
      <c r="I639" s="27"/>
      <c r="O639" s="27"/>
      <c r="T639" s="27"/>
      <c r="AC639" s="27"/>
      <c r="AJ639" s="27"/>
      <c r="AK639" s="27"/>
    </row>
    <row r="640" spans="9:37" ht="15.75" customHeight="1">
      <c r="I640" s="27"/>
      <c r="O640" s="27"/>
      <c r="T640" s="27"/>
      <c r="AC640" s="27"/>
      <c r="AJ640" s="27"/>
      <c r="AK640" s="27"/>
    </row>
    <row r="641" spans="9:37" ht="15.75" customHeight="1">
      <c r="I641" s="27"/>
      <c r="O641" s="27"/>
      <c r="T641" s="27"/>
      <c r="AC641" s="27"/>
      <c r="AJ641" s="27"/>
      <c r="AK641" s="27"/>
    </row>
    <row r="642" spans="9:37" ht="15.75" customHeight="1">
      <c r="I642" s="27"/>
      <c r="O642" s="27"/>
      <c r="T642" s="27"/>
      <c r="AC642" s="27"/>
      <c r="AJ642" s="27"/>
      <c r="AK642" s="27"/>
    </row>
    <row r="643" spans="9:37" ht="15.75" customHeight="1">
      <c r="I643" s="27"/>
      <c r="O643" s="27"/>
      <c r="T643" s="27"/>
      <c r="AC643" s="27"/>
      <c r="AJ643" s="27"/>
      <c r="AK643" s="27"/>
    </row>
    <row r="644" spans="9:37" ht="15.75" customHeight="1">
      <c r="I644" s="27"/>
      <c r="O644" s="27"/>
      <c r="T644" s="27"/>
      <c r="AC644" s="27"/>
      <c r="AJ644" s="27"/>
      <c r="AK644" s="27"/>
    </row>
    <row r="645" spans="9:37" ht="15.75" customHeight="1">
      <c r="I645" s="27"/>
      <c r="O645" s="27"/>
      <c r="T645" s="27"/>
      <c r="AC645" s="27"/>
      <c r="AJ645" s="27"/>
      <c r="AK645" s="27"/>
    </row>
    <row r="646" spans="9:37" ht="15.75" customHeight="1">
      <c r="I646" s="27"/>
      <c r="O646" s="27"/>
      <c r="T646" s="27"/>
      <c r="AC646" s="27"/>
      <c r="AJ646" s="27"/>
      <c r="AK646" s="27"/>
    </row>
    <row r="647" spans="9:37" ht="15.75" customHeight="1">
      <c r="I647" s="27"/>
      <c r="O647" s="27"/>
      <c r="T647" s="27"/>
      <c r="AC647" s="27"/>
      <c r="AJ647" s="27"/>
      <c r="AK647" s="27"/>
    </row>
    <row r="648" spans="9:37" ht="15.75" customHeight="1">
      <c r="I648" s="27"/>
      <c r="O648" s="27"/>
      <c r="T648" s="27"/>
      <c r="AC648" s="27"/>
      <c r="AJ648" s="27"/>
      <c r="AK648" s="27"/>
    </row>
    <row r="649" spans="9:37" ht="15.75" customHeight="1">
      <c r="I649" s="27"/>
      <c r="O649" s="27"/>
      <c r="T649" s="27"/>
      <c r="AC649" s="27"/>
      <c r="AJ649" s="27"/>
      <c r="AK649" s="27"/>
    </row>
    <row r="650" spans="9:37" ht="15.75" customHeight="1">
      <c r="I650" s="27"/>
      <c r="O650" s="27"/>
      <c r="T650" s="27"/>
      <c r="AC650" s="27"/>
      <c r="AJ650" s="27"/>
      <c r="AK650" s="27"/>
    </row>
    <row r="651" spans="9:37" ht="15.75" customHeight="1">
      <c r="I651" s="27"/>
      <c r="O651" s="27"/>
      <c r="T651" s="27"/>
      <c r="AC651" s="27"/>
      <c r="AJ651" s="27"/>
      <c r="AK651" s="27"/>
    </row>
    <row r="652" spans="9:37" ht="15.75" customHeight="1">
      <c r="I652" s="27"/>
      <c r="O652" s="27"/>
      <c r="T652" s="27"/>
      <c r="AC652" s="27"/>
      <c r="AJ652" s="27"/>
      <c r="AK652" s="27"/>
    </row>
    <row r="653" spans="9:37" ht="15.75" customHeight="1">
      <c r="I653" s="27"/>
      <c r="O653" s="27"/>
      <c r="T653" s="27"/>
      <c r="AC653" s="27"/>
      <c r="AJ653" s="27"/>
      <c r="AK653" s="27"/>
    </row>
    <row r="654" spans="9:37" ht="15.75" customHeight="1">
      <c r="I654" s="27"/>
      <c r="O654" s="27"/>
      <c r="T654" s="27"/>
      <c r="AC654" s="27"/>
      <c r="AJ654" s="27"/>
      <c r="AK654" s="27"/>
    </row>
    <row r="655" spans="9:37" ht="15.75" customHeight="1">
      <c r="I655" s="27"/>
      <c r="O655" s="27"/>
      <c r="T655" s="27"/>
      <c r="AC655" s="27"/>
      <c r="AJ655" s="27"/>
      <c r="AK655" s="27"/>
    </row>
    <row r="656" spans="9:37" ht="15.75" customHeight="1">
      <c r="I656" s="27"/>
      <c r="O656" s="27"/>
      <c r="T656" s="27"/>
      <c r="AC656" s="27"/>
      <c r="AJ656" s="27"/>
      <c r="AK656" s="27"/>
    </row>
    <row r="657" spans="9:37" ht="15.75" customHeight="1">
      <c r="I657" s="27"/>
      <c r="O657" s="27"/>
      <c r="T657" s="27"/>
      <c r="AC657" s="27"/>
      <c r="AJ657" s="27"/>
      <c r="AK657" s="27"/>
    </row>
    <row r="658" spans="9:37" ht="15.75" customHeight="1">
      <c r="I658" s="27"/>
      <c r="O658" s="27"/>
      <c r="T658" s="27"/>
      <c r="AC658" s="27"/>
      <c r="AJ658" s="27"/>
      <c r="AK658" s="27"/>
    </row>
    <row r="659" spans="9:37" ht="15.75" customHeight="1">
      <c r="I659" s="27"/>
      <c r="O659" s="27"/>
      <c r="T659" s="27"/>
      <c r="AC659" s="27"/>
      <c r="AJ659" s="27"/>
      <c r="AK659" s="27"/>
    </row>
    <row r="660" spans="9:37" ht="15.75" customHeight="1">
      <c r="I660" s="27"/>
      <c r="O660" s="27"/>
      <c r="T660" s="27"/>
      <c r="AC660" s="27"/>
      <c r="AJ660" s="27"/>
      <c r="AK660" s="27"/>
    </row>
    <row r="661" spans="9:37" ht="15.75" customHeight="1">
      <c r="I661" s="27"/>
      <c r="O661" s="27"/>
      <c r="T661" s="27"/>
      <c r="AC661" s="27"/>
      <c r="AJ661" s="27"/>
      <c r="AK661" s="27"/>
    </row>
    <row r="662" spans="9:37" ht="15.75" customHeight="1">
      <c r="I662" s="27"/>
      <c r="O662" s="27"/>
      <c r="T662" s="27"/>
      <c r="AC662" s="27"/>
      <c r="AJ662" s="27"/>
      <c r="AK662" s="27"/>
    </row>
    <row r="663" spans="9:37" ht="15.75" customHeight="1">
      <c r="I663" s="27"/>
      <c r="O663" s="27"/>
      <c r="T663" s="27"/>
      <c r="AC663" s="27"/>
      <c r="AJ663" s="27"/>
      <c r="AK663" s="27"/>
    </row>
    <row r="664" spans="9:37" ht="15.75" customHeight="1">
      <c r="I664" s="27"/>
      <c r="O664" s="27"/>
      <c r="T664" s="27"/>
      <c r="AC664" s="27"/>
      <c r="AJ664" s="27"/>
      <c r="AK664" s="27"/>
    </row>
    <row r="665" spans="9:37" ht="15.75" customHeight="1">
      <c r="I665" s="27"/>
      <c r="O665" s="27"/>
      <c r="T665" s="27"/>
      <c r="AC665" s="27"/>
      <c r="AJ665" s="27"/>
      <c r="AK665" s="27"/>
    </row>
    <row r="666" spans="9:37" ht="15.75" customHeight="1">
      <c r="I666" s="27"/>
      <c r="O666" s="27"/>
      <c r="T666" s="27"/>
      <c r="AC666" s="27"/>
      <c r="AJ666" s="27"/>
      <c r="AK666" s="27"/>
    </row>
    <row r="667" spans="9:37" ht="15.75" customHeight="1">
      <c r="I667" s="27"/>
      <c r="O667" s="27"/>
      <c r="T667" s="27"/>
      <c r="AC667" s="27"/>
      <c r="AJ667" s="27"/>
      <c r="AK667" s="27"/>
    </row>
    <row r="668" spans="9:37" ht="15.75" customHeight="1">
      <c r="I668" s="27"/>
      <c r="O668" s="27"/>
      <c r="T668" s="27"/>
      <c r="AC668" s="27"/>
      <c r="AJ668" s="27"/>
      <c r="AK668" s="27"/>
    </row>
    <row r="669" spans="9:37" ht="15.75" customHeight="1">
      <c r="I669" s="27"/>
      <c r="O669" s="27"/>
      <c r="T669" s="27"/>
      <c r="AC669" s="27"/>
      <c r="AJ669" s="27"/>
      <c r="AK669" s="27"/>
    </row>
    <row r="670" spans="9:37" ht="15.75" customHeight="1">
      <c r="I670" s="27"/>
      <c r="O670" s="27"/>
      <c r="T670" s="27"/>
      <c r="AC670" s="27"/>
      <c r="AJ670" s="27"/>
      <c r="AK670" s="27"/>
    </row>
    <row r="671" spans="9:37" ht="15.75" customHeight="1">
      <c r="I671" s="27"/>
      <c r="O671" s="27"/>
      <c r="T671" s="27"/>
      <c r="AC671" s="27"/>
      <c r="AJ671" s="27"/>
      <c r="AK671" s="27"/>
    </row>
    <row r="672" spans="9:37" ht="15.75" customHeight="1">
      <c r="I672" s="27"/>
      <c r="O672" s="27"/>
      <c r="T672" s="27"/>
      <c r="AC672" s="27"/>
      <c r="AJ672" s="27"/>
      <c r="AK672" s="27"/>
    </row>
    <row r="673" spans="9:37" ht="15.75" customHeight="1">
      <c r="I673" s="27"/>
      <c r="O673" s="27"/>
      <c r="T673" s="27"/>
      <c r="AC673" s="27"/>
      <c r="AJ673" s="27"/>
      <c r="AK673" s="27"/>
    </row>
    <row r="674" spans="9:37" ht="15.75" customHeight="1">
      <c r="I674" s="27"/>
      <c r="O674" s="27"/>
      <c r="T674" s="27"/>
      <c r="AC674" s="27"/>
      <c r="AJ674" s="27"/>
      <c r="AK674" s="27"/>
    </row>
    <row r="675" spans="9:37" ht="15.75" customHeight="1">
      <c r="I675" s="27"/>
      <c r="O675" s="27"/>
      <c r="T675" s="27"/>
      <c r="AC675" s="27"/>
      <c r="AJ675" s="27"/>
      <c r="AK675" s="27"/>
    </row>
    <row r="676" spans="9:37" ht="15.75" customHeight="1">
      <c r="I676" s="27"/>
      <c r="O676" s="27"/>
      <c r="T676" s="27"/>
      <c r="AC676" s="27"/>
      <c r="AJ676" s="27"/>
      <c r="AK676" s="27"/>
    </row>
    <row r="677" spans="9:37" ht="15.75" customHeight="1">
      <c r="I677" s="27"/>
      <c r="O677" s="27"/>
      <c r="T677" s="27"/>
      <c r="AC677" s="27"/>
      <c r="AJ677" s="27"/>
      <c r="AK677" s="27"/>
    </row>
    <row r="678" spans="9:37" ht="15.75" customHeight="1">
      <c r="I678" s="27"/>
      <c r="O678" s="27"/>
      <c r="T678" s="27"/>
      <c r="AC678" s="27"/>
      <c r="AJ678" s="27"/>
      <c r="AK678" s="27"/>
    </row>
    <row r="679" spans="9:37" ht="15.75" customHeight="1">
      <c r="I679" s="27"/>
      <c r="O679" s="27"/>
      <c r="T679" s="27"/>
      <c r="AC679" s="27"/>
      <c r="AJ679" s="27"/>
      <c r="AK679" s="27"/>
    </row>
    <row r="680" spans="9:37" ht="15.75" customHeight="1">
      <c r="I680" s="27"/>
      <c r="O680" s="27"/>
      <c r="T680" s="27"/>
      <c r="AC680" s="27"/>
      <c r="AJ680" s="27"/>
      <c r="AK680" s="27"/>
    </row>
    <row r="681" spans="9:37" ht="15.75" customHeight="1">
      <c r="I681" s="27"/>
      <c r="O681" s="27"/>
      <c r="T681" s="27"/>
      <c r="AC681" s="27"/>
      <c r="AJ681" s="27"/>
      <c r="AK681" s="27"/>
    </row>
    <row r="682" spans="9:37" ht="15.75" customHeight="1">
      <c r="I682" s="27"/>
      <c r="O682" s="27"/>
      <c r="T682" s="27"/>
      <c r="AC682" s="27"/>
      <c r="AJ682" s="27"/>
      <c r="AK682" s="27"/>
    </row>
    <row r="683" spans="9:37" ht="15.75" customHeight="1">
      <c r="I683" s="27"/>
      <c r="O683" s="27"/>
      <c r="T683" s="27"/>
      <c r="AC683" s="27"/>
      <c r="AJ683" s="27"/>
      <c r="AK683" s="27"/>
    </row>
    <row r="684" spans="9:37" ht="15.75" customHeight="1">
      <c r="I684" s="27"/>
      <c r="O684" s="27"/>
      <c r="T684" s="27"/>
      <c r="AC684" s="27"/>
      <c r="AJ684" s="27"/>
      <c r="AK684" s="27"/>
    </row>
    <row r="685" spans="9:37" ht="15.75" customHeight="1">
      <c r="I685" s="27"/>
      <c r="O685" s="27"/>
      <c r="T685" s="27"/>
      <c r="AC685" s="27"/>
      <c r="AJ685" s="27"/>
      <c r="AK685" s="27"/>
    </row>
    <row r="686" spans="9:37" ht="15.75" customHeight="1">
      <c r="I686" s="27"/>
      <c r="O686" s="27"/>
      <c r="T686" s="27"/>
      <c r="AC686" s="27"/>
      <c r="AJ686" s="27"/>
      <c r="AK686" s="27"/>
    </row>
    <row r="687" spans="9:37" ht="15.75" customHeight="1">
      <c r="I687" s="27"/>
      <c r="O687" s="27"/>
      <c r="T687" s="27"/>
      <c r="AC687" s="27"/>
      <c r="AJ687" s="27"/>
      <c r="AK687" s="27"/>
    </row>
    <row r="688" spans="9:37" ht="15.75" customHeight="1">
      <c r="I688" s="27"/>
      <c r="O688" s="27"/>
      <c r="T688" s="27"/>
      <c r="AC688" s="27"/>
      <c r="AJ688" s="27"/>
      <c r="AK688" s="27"/>
    </row>
    <row r="689" spans="9:37" ht="15.75" customHeight="1">
      <c r="I689" s="27"/>
      <c r="O689" s="27"/>
      <c r="T689" s="27"/>
      <c r="AC689" s="27"/>
      <c r="AJ689" s="27"/>
      <c r="AK689" s="27"/>
    </row>
    <row r="690" spans="9:37" ht="15.75" customHeight="1">
      <c r="I690" s="27"/>
      <c r="O690" s="27"/>
      <c r="T690" s="27"/>
      <c r="AC690" s="27"/>
      <c r="AJ690" s="27"/>
      <c r="AK690" s="27"/>
    </row>
    <row r="691" spans="9:37" ht="15.75" customHeight="1">
      <c r="I691" s="27"/>
      <c r="O691" s="27"/>
      <c r="T691" s="27"/>
      <c r="AC691" s="27"/>
      <c r="AJ691" s="27"/>
      <c r="AK691" s="27"/>
    </row>
    <row r="692" spans="9:37" ht="15.75" customHeight="1">
      <c r="I692" s="27"/>
      <c r="O692" s="27"/>
      <c r="T692" s="27"/>
      <c r="AC692" s="27"/>
      <c r="AJ692" s="27"/>
      <c r="AK692" s="27"/>
    </row>
    <row r="693" spans="9:37" ht="15.75" customHeight="1">
      <c r="I693" s="27"/>
      <c r="O693" s="27"/>
      <c r="T693" s="27"/>
      <c r="AC693" s="27"/>
      <c r="AJ693" s="27"/>
      <c r="AK693" s="27"/>
    </row>
    <row r="694" spans="9:37" ht="15.75" customHeight="1">
      <c r="I694" s="27"/>
      <c r="O694" s="27"/>
      <c r="T694" s="27"/>
      <c r="AC694" s="27"/>
      <c r="AJ694" s="27"/>
      <c r="AK694" s="27"/>
    </row>
    <row r="695" spans="9:37" ht="15.75" customHeight="1">
      <c r="I695" s="27"/>
      <c r="O695" s="27"/>
      <c r="T695" s="27"/>
      <c r="AC695" s="27"/>
      <c r="AJ695" s="27"/>
      <c r="AK695" s="27"/>
    </row>
    <row r="696" spans="9:37" ht="15.75" customHeight="1">
      <c r="I696" s="27"/>
      <c r="O696" s="27"/>
      <c r="T696" s="27"/>
      <c r="AC696" s="27"/>
      <c r="AJ696" s="27"/>
      <c r="AK696" s="27"/>
    </row>
    <row r="697" spans="9:37" ht="15.75" customHeight="1">
      <c r="I697" s="27"/>
      <c r="O697" s="27"/>
      <c r="T697" s="27"/>
      <c r="AC697" s="27"/>
      <c r="AJ697" s="27"/>
      <c r="AK697" s="27"/>
    </row>
    <row r="698" spans="9:37" ht="15.75" customHeight="1">
      <c r="I698" s="27"/>
      <c r="O698" s="27"/>
      <c r="T698" s="27"/>
      <c r="AC698" s="27"/>
      <c r="AJ698" s="27"/>
      <c r="AK698" s="27"/>
    </row>
    <row r="699" spans="9:37" ht="15.75" customHeight="1">
      <c r="I699" s="27"/>
      <c r="O699" s="27"/>
      <c r="T699" s="27"/>
      <c r="AC699" s="27"/>
      <c r="AJ699" s="27"/>
      <c r="AK699" s="27"/>
    </row>
    <row r="700" spans="9:37" ht="15.75" customHeight="1">
      <c r="I700" s="27"/>
      <c r="O700" s="27"/>
      <c r="T700" s="27"/>
      <c r="AC700" s="27"/>
      <c r="AJ700" s="27"/>
      <c r="AK700" s="27"/>
    </row>
    <row r="701" spans="9:37" ht="15.75" customHeight="1">
      <c r="I701" s="27"/>
      <c r="O701" s="27"/>
      <c r="T701" s="27"/>
      <c r="AC701" s="27"/>
      <c r="AJ701" s="27"/>
      <c r="AK701" s="27"/>
    </row>
    <row r="702" spans="9:37" ht="15.75" customHeight="1">
      <c r="I702" s="27"/>
      <c r="O702" s="27"/>
      <c r="T702" s="27"/>
      <c r="AC702" s="27"/>
      <c r="AJ702" s="27"/>
      <c r="AK702" s="27"/>
    </row>
    <row r="703" spans="9:37" ht="15.75" customHeight="1">
      <c r="I703" s="27"/>
      <c r="O703" s="27"/>
      <c r="T703" s="27"/>
      <c r="AC703" s="27"/>
      <c r="AJ703" s="27"/>
      <c r="AK703" s="27"/>
    </row>
    <row r="704" spans="9:37" ht="15.75" customHeight="1">
      <c r="I704" s="27"/>
      <c r="O704" s="27"/>
      <c r="T704" s="27"/>
      <c r="AC704" s="27"/>
      <c r="AJ704" s="27"/>
      <c r="AK704" s="27"/>
    </row>
    <row r="705" spans="9:37" ht="15.75" customHeight="1">
      <c r="I705" s="27"/>
      <c r="O705" s="27"/>
      <c r="T705" s="27"/>
      <c r="AC705" s="27"/>
      <c r="AJ705" s="27"/>
      <c r="AK705" s="27"/>
    </row>
    <row r="706" spans="9:37" ht="15.75" customHeight="1">
      <c r="I706" s="27"/>
      <c r="O706" s="27"/>
      <c r="T706" s="27"/>
      <c r="AC706" s="27"/>
      <c r="AJ706" s="27"/>
      <c r="AK706" s="27"/>
    </row>
    <row r="707" spans="9:37" ht="15.75" customHeight="1">
      <c r="I707" s="27"/>
      <c r="O707" s="27"/>
      <c r="T707" s="27"/>
      <c r="AC707" s="27"/>
      <c r="AJ707" s="27"/>
      <c r="AK707" s="27"/>
    </row>
    <row r="708" spans="9:37" ht="15.75" customHeight="1">
      <c r="I708" s="27"/>
      <c r="O708" s="27"/>
      <c r="T708" s="27"/>
      <c r="AC708" s="27"/>
      <c r="AJ708" s="27"/>
      <c r="AK708" s="27"/>
    </row>
    <row r="709" spans="9:37" ht="15.75" customHeight="1">
      <c r="I709" s="27"/>
      <c r="O709" s="27"/>
      <c r="T709" s="27"/>
      <c r="AC709" s="27"/>
      <c r="AJ709" s="27"/>
      <c r="AK709" s="27"/>
    </row>
    <row r="710" spans="9:37" ht="15.75" customHeight="1">
      <c r="I710" s="27"/>
      <c r="O710" s="27"/>
      <c r="T710" s="27"/>
      <c r="AC710" s="27"/>
      <c r="AJ710" s="27"/>
      <c r="AK710" s="27"/>
    </row>
    <row r="711" spans="9:37" ht="15.75" customHeight="1">
      <c r="I711" s="27"/>
      <c r="O711" s="27"/>
      <c r="T711" s="27"/>
      <c r="AC711" s="27"/>
      <c r="AJ711" s="27"/>
      <c r="AK711" s="27"/>
    </row>
    <row r="712" spans="9:37" ht="15.75" customHeight="1">
      <c r="I712" s="27"/>
      <c r="O712" s="27"/>
      <c r="T712" s="27"/>
      <c r="AC712" s="27"/>
      <c r="AJ712" s="27"/>
      <c r="AK712" s="27"/>
    </row>
    <row r="713" spans="9:37" ht="15.75" customHeight="1">
      <c r="I713" s="27"/>
      <c r="O713" s="27"/>
      <c r="T713" s="27"/>
      <c r="AC713" s="27"/>
      <c r="AJ713" s="27"/>
      <c r="AK713" s="27"/>
    </row>
    <row r="714" spans="9:37" ht="15.75" customHeight="1">
      <c r="I714" s="27"/>
      <c r="O714" s="27"/>
      <c r="T714" s="27"/>
      <c r="AC714" s="27"/>
      <c r="AJ714" s="27"/>
      <c r="AK714" s="27"/>
    </row>
    <row r="715" spans="9:37" ht="15.75" customHeight="1">
      <c r="I715" s="27"/>
      <c r="O715" s="27"/>
      <c r="T715" s="27"/>
      <c r="AC715" s="27"/>
      <c r="AJ715" s="27"/>
      <c r="AK715" s="27"/>
    </row>
    <row r="716" spans="9:37" ht="15.75" customHeight="1">
      <c r="I716" s="27"/>
      <c r="O716" s="27"/>
      <c r="T716" s="27"/>
      <c r="AC716" s="27"/>
      <c r="AJ716" s="27"/>
      <c r="AK716" s="27"/>
    </row>
    <row r="717" spans="9:37" ht="15.75" customHeight="1">
      <c r="I717" s="27"/>
      <c r="O717" s="27"/>
      <c r="T717" s="27"/>
      <c r="AC717" s="27"/>
      <c r="AJ717" s="27"/>
      <c r="AK717" s="27"/>
    </row>
    <row r="718" spans="9:37" ht="15.75" customHeight="1">
      <c r="I718" s="27"/>
      <c r="O718" s="27"/>
      <c r="T718" s="27"/>
      <c r="AC718" s="27"/>
      <c r="AJ718" s="27"/>
      <c r="AK718" s="27"/>
    </row>
    <row r="719" spans="9:37" ht="15.75" customHeight="1">
      <c r="I719" s="27"/>
      <c r="O719" s="27"/>
      <c r="T719" s="27"/>
      <c r="AC719" s="27"/>
      <c r="AJ719" s="27"/>
      <c r="AK719" s="27"/>
    </row>
    <row r="720" spans="9:37" ht="15.75" customHeight="1">
      <c r="I720" s="27"/>
      <c r="O720" s="27"/>
      <c r="T720" s="27"/>
      <c r="AC720" s="27"/>
      <c r="AJ720" s="27"/>
      <c r="AK720" s="27"/>
    </row>
    <row r="721" spans="9:37" ht="15.75" customHeight="1">
      <c r="I721" s="27"/>
      <c r="O721" s="27"/>
      <c r="T721" s="27"/>
      <c r="AC721" s="27"/>
      <c r="AJ721" s="27"/>
      <c r="AK721" s="27"/>
    </row>
    <row r="722" spans="9:37" ht="15.75" customHeight="1">
      <c r="I722" s="27"/>
      <c r="O722" s="27"/>
      <c r="T722" s="27"/>
      <c r="AC722" s="27"/>
      <c r="AJ722" s="27"/>
      <c r="AK722" s="27"/>
    </row>
    <row r="723" spans="9:37" ht="15.75" customHeight="1">
      <c r="I723" s="27"/>
      <c r="O723" s="27"/>
      <c r="T723" s="27"/>
      <c r="AC723" s="27"/>
      <c r="AJ723" s="27"/>
      <c r="AK723" s="27"/>
    </row>
    <row r="724" spans="9:37" ht="15.75" customHeight="1">
      <c r="I724" s="27"/>
      <c r="O724" s="27"/>
      <c r="T724" s="27"/>
      <c r="AC724" s="27"/>
      <c r="AJ724" s="27"/>
      <c r="AK724" s="27"/>
    </row>
    <row r="725" spans="9:37" ht="15.75" customHeight="1">
      <c r="I725" s="27"/>
      <c r="O725" s="27"/>
      <c r="T725" s="27"/>
      <c r="AC725" s="27"/>
      <c r="AJ725" s="27"/>
      <c r="AK725" s="27"/>
    </row>
    <row r="726" spans="9:37" ht="15.75" customHeight="1">
      <c r="I726" s="27"/>
      <c r="O726" s="27"/>
      <c r="T726" s="27"/>
      <c r="AC726" s="27"/>
      <c r="AJ726" s="27"/>
      <c r="AK726" s="27"/>
    </row>
    <row r="727" spans="9:37" ht="15.75" customHeight="1">
      <c r="I727" s="27"/>
      <c r="O727" s="27"/>
      <c r="T727" s="27"/>
      <c r="AC727" s="27"/>
      <c r="AJ727" s="27"/>
      <c r="AK727" s="27"/>
    </row>
    <row r="728" spans="9:37" ht="15.75" customHeight="1">
      <c r="I728" s="27"/>
      <c r="O728" s="27"/>
      <c r="T728" s="27"/>
      <c r="AC728" s="27"/>
      <c r="AJ728" s="27"/>
      <c r="AK728" s="27"/>
    </row>
    <row r="729" spans="9:37" ht="15.75" customHeight="1">
      <c r="I729" s="27"/>
      <c r="O729" s="27"/>
      <c r="T729" s="27"/>
      <c r="AC729" s="27"/>
      <c r="AJ729" s="27"/>
      <c r="AK729" s="27"/>
    </row>
    <row r="730" spans="9:37" ht="15.75" customHeight="1">
      <c r="I730" s="27"/>
      <c r="O730" s="27"/>
      <c r="T730" s="27"/>
      <c r="AC730" s="27"/>
      <c r="AJ730" s="27"/>
      <c r="AK730" s="27"/>
    </row>
    <row r="731" spans="9:37" ht="15.75" customHeight="1">
      <c r="I731" s="27"/>
      <c r="O731" s="27"/>
      <c r="T731" s="27"/>
      <c r="AC731" s="27"/>
      <c r="AJ731" s="27"/>
      <c r="AK731" s="27"/>
    </row>
    <row r="732" spans="9:37" ht="15.75" customHeight="1">
      <c r="I732" s="27"/>
      <c r="O732" s="27"/>
      <c r="T732" s="27"/>
      <c r="AC732" s="27"/>
      <c r="AJ732" s="27"/>
      <c r="AK732" s="27"/>
    </row>
    <row r="733" spans="9:37" ht="15.75" customHeight="1">
      <c r="I733" s="27"/>
      <c r="O733" s="27"/>
      <c r="T733" s="27"/>
      <c r="AC733" s="27"/>
      <c r="AJ733" s="27"/>
      <c r="AK733" s="27"/>
    </row>
    <row r="734" spans="9:37" ht="15.75" customHeight="1">
      <c r="I734" s="27"/>
      <c r="O734" s="27"/>
      <c r="T734" s="27"/>
      <c r="AC734" s="27"/>
      <c r="AJ734" s="27"/>
      <c r="AK734" s="27"/>
    </row>
    <row r="735" spans="9:37" ht="15.75" customHeight="1">
      <c r="I735" s="27"/>
      <c r="O735" s="27"/>
      <c r="T735" s="27"/>
      <c r="AC735" s="27"/>
      <c r="AJ735" s="27"/>
      <c r="AK735" s="27"/>
    </row>
    <row r="736" spans="9:37" ht="15.75" customHeight="1">
      <c r="I736" s="27"/>
      <c r="O736" s="27"/>
      <c r="T736" s="27"/>
      <c r="AC736" s="27"/>
      <c r="AJ736" s="27"/>
      <c r="AK736" s="27"/>
    </row>
    <row r="737" spans="9:37" ht="15.75" customHeight="1">
      <c r="I737" s="27"/>
      <c r="O737" s="27"/>
      <c r="T737" s="27"/>
      <c r="AC737" s="27"/>
      <c r="AJ737" s="27"/>
      <c r="AK737" s="27"/>
    </row>
    <row r="738" spans="9:37" ht="15.75" customHeight="1">
      <c r="I738" s="27"/>
      <c r="O738" s="27"/>
      <c r="T738" s="27"/>
      <c r="AC738" s="27"/>
      <c r="AJ738" s="27"/>
      <c r="AK738" s="27"/>
    </row>
    <row r="739" spans="9:37" ht="15.75" customHeight="1">
      <c r="I739" s="27"/>
      <c r="O739" s="27"/>
      <c r="T739" s="27"/>
      <c r="AC739" s="27"/>
      <c r="AJ739" s="27"/>
      <c r="AK739" s="27"/>
    </row>
    <row r="740" spans="9:37" ht="15.75" customHeight="1">
      <c r="I740" s="27"/>
      <c r="O740" s="27"/>
      <c r="T740" s="27"/>
      <c r="AC740" s="27"/>
      <c r="AJ740" s="27"/>
      <c r="AK740" s="27"/>
    </row>
    <row r="741" spans="9:37" ht="15.75" customHeight="1">
      <c r="I741" s="27"/>
      <c r="O741" s="27"/>
      <c r="T741" s="27"/>
      <c r="AC741" s="27"/>
      <c r="AJ741" s="27"/>
      <c r="AK741" s="27"/>
    </row>
    <row r="742" spans="9:37" ht="15.75" customHeight="1">
      <c r="I742" s="27"/>
      <c r="O742" s="27"/>
      <c r="T742" s="27"/>
      <c r="AC742" s="27"/>
      <c r="AJ742" s="27"/>
      <c r="AK742" s="27"/>
    </row>
    <row r="743" spans="9:37" ht="15.75" customHeight="1">
      <c r="I743" s="27"/>
      <c r="O743" s="27"/>
      <c r="T743" s="27"/>
      <c r="AC743" s="27"/>
      <c r="AJ743" s="27"/>
      <c r="AK743" s="27"/>
    </row>
    <row r="744" spans="9:37" ht="15.75" customHeight="1">
      <c r="I744" s="27"/>
      <c r="O744" s="27"/>
      <c r="T744" s="27"/>
      <c r="AC744" s="27"/>
      <c r="AJ744" s="27"/>
      <c r="AK744" s="27"/>
    </row>
    <row r="745" spans="9:37" ht="15.75" customHeight="1">
      <c r="I745" s="27"/>
      <c r="O745" s="27"/>
      <c r="T745" s="27"/>
      <c r="AC745" s="27"/>
      <c r="AJ745" s="27"/>
      <c r="AK745" s="27"/>
    </row>
    <row r="746" spans="9:37" ht="15.75" customHeight="1">
      <c r="I746" s="27"/>
      <c r="O746" s="27"/>
      <c r="T746" s="27"/>
      <c r="AC746" s="27"/>
      <c r="AJ746" s="27"/>
      <c r="AK746" s="27"/>
    </row>
    <row r="747" spans="9:37" ht="15.75" customHeight="1">
      <c r="I747" s="27"/>
      <c r="O747" s="27"/>
      <c r="T747" s="27"/>
      <c r="AC747" s="27"/>
      <c r="AJ747" s="27"/>
      <c r="AK747" s="27"/>
    </row>
    <row r="748" spans="9:37" ht="15.75" customHeight="1">
      <c r="I748" s="27"/>
      <c r="O748" s="27"/>
      <c r="T748" s="27"/>
      <c r="AC748" s="27"/>
      <c r="AJ748" s="27"/>
      <c r="AK748" s="27"/>
    </row>
    <row r="749" spans="9:37" ht="15.75" customHeight="1">
      <c r="I749" s="27"/>
      <c r="O749" s="27"/>
      <c r="T749" s="27"/>
      <c r="AC749" s="27"/>
      <c r="AJ749" s="27"/>
      <c r="AK749" s="27"/>
    </row>
    <row r="750" spans="9:37" ht="15.75" customHeight="1">
      <c r="I750" s="27"/>
      <c r="O750" s="27"/>
      <c r="T750" s="27"/>
      <c r="AC750" s="27"/>
      <c r="AJ750" s="27"/>
      <c r="AK750" s="27"/>
    </row>
    <row r="751" spans="9:37" ht="15.75" customHeight="1">
      <c r="I751" s="27"/>
      <c r="O751" s="27"/>
      <c r="T751" s="27"/>
      <c r="AC751" s="27"/>
      <c r="AJ751" s="27"/>
      <c r="AK751" s="27"/>
    </row>
    <row r="752" spans="9:37" ht="15.75" customHeight="1">
      <c r="I752" s="27"/>
      <c r="O752" s="27"/>
      <c r="T752" s="27"/>
      <c r="AC752" s="27"/>
      <c r="AJ752" s="27"/>
      <c r="AK752" s="27"/>
    </row>
    <row r="753" spans="9:37" ht="15.75" customHeight="1">
      <c r="I753" s="27"/>
      <c r="O753" s="27"/>
      <c r="T753" s="27"/>
      <c r="AC753" s="27"/>
      <c r="AJ753" s="27"/>
      <c r="AK753" s="27"/>
    </row>
    <row r="754" spans="9:37" ht="15.75" customHeight="1">
      <c r="I754" s="27"/>
      <c r="O754" s="27"/>
      <c r="T754" s="27"/>
      <c r="AC754" s="27"/>
      <c r="AJ754" s="27"/>
      <c r="AK754" s="27"/>
    </row>
    <row r="755" spans="9:37" ht="15.75" customHeight="1">
      <c r="I755" s="27"/>
      <c r="O755" s="27"/>
      <c r="T755" s="27"/>
      <c r="AC755" s="27"/>
      <c r="AJ755" s="27"/>
      <c r="AK755" s="27"/>
    </row>
    <row r="756" spans="9:37" ht="15.75" customHeight="1">
      <c r="I756" s="27"/>
      <c r="O756" s="27"/>
      <c r="T756" s="27"/>
      <c r="AC756" s="27"/>
      <c r="AJ756" s="27"/>
      <c r="AK756" s="27"/>
    </row>
    <row r="757" spans="9:37" ht="15.75" customHeight="1">
      <c r="I757" s="27"/>
      <c r="O757" s="27"/>
      <c r="T757" s="27"/>
      <c r="AC757" s="27"/>
      <c r="AJ757" s="27"/>
      <c r="AK757" s="27"/>
    </row>
    <row r="758" spans="9:37" ht="15.75" customHeight="1">
      <c r="I758" s="27"/>
      <c r="O758" s="27"/>
      <c r="T758" s="27"/>
      <c r="AC758" s="27"/>
      <c r="AJ758" s="27"/>
      <c r="AK758" s="27"/>
    </row>
    <row r="759" spans="9:37" ht="15.75" customHeight="1">
      <c r="I759" s="27"/>
      <c r="O759" s="27"/>
      <c r="T759" s="27"/>
      <c r="AC759" s="27"/>
      <c r="AJ759" s="27"/>
      <c r="AK759" s="27"/>
    </row>
    <row r="760" spans="9:37" ht="15.75" customHeight="1">
      <c r="I760" s="27"/>
      <c r="O760" s="27"/>
      <c r="T760" s="27"/>
      <c r="AC760" s="27"/>
      <c r="AJ760" s="27"/>
      <c r="AK760" s="27"/>
    </row>
    <row r="761" spans="9:37" ht="15.75" customHeight="1">
      <c r="I761" s="27"/>
      <c r="O761" s="27"/>
      <c r="T761" s="27"/>
      <c r="AC761" s="27"/>
      <c r="AJ761" s="27"/>
      <c r="AK761" s="27"/>
    </row>
    <row r="762" spans="9:37" ht="15.75" customHeight="1">
      <c r="I762" s="27"/>
      <c r="O762" s="27"/>
      <c r="T762" s="27"/>
      <c r="AC762" s="27"/>
      <c r="AJ762" s="27"/>
      <c r="AK762" s="27"/>
    </row>
    <row r="763" spans="9:37" ht="15.75" customHeight="1">
      <c r="I763" s="27"/>
      <c r="O763" s="27"/>
      <c r="T763" s="27"/>
      <c r="AC763" s="27"/>
      <c r="AJ763" s="27"/>
      <c r="AK763" s="27"/>
    </row>
    <row r="764" spans="9:37" ht="15.75" customHeight="1">
      <c r="I764" s="27"/>
      <c r="O764" s="27"/>
      <c r="T764" s="27"/>
      <c r="AC764" s="27"/>
      <c r="AJ764" s="27"/>
      <c r="AK764" s="27"/>
    </row>
    <row r="765" spans="9:37" ht="15.75" customHeight="1">
      <c r="I765" s="27"/>
      <c r="O765" s="27"/>
      <c r="T765" s="27"/>
      <c r="AC765" s="27"/>
      <c r="AJ765" s="27"/>
      <c r="AK765" s="27"/>
    </row>
    <row r="766" spans="9:37" ht="15.75" customHeight="1">
      <c r="I766" s="27"/>
      <c r="O766" s="27"/>
      <c r="T766" s="27"/>
      <c r="AC766" s="27"/>
      <c r="AJ766" s="27"/>
      <c r="AK766" s="27"/>
    </row>
    <row r="767" spans="9:37" ht="15.75" customHeight="1">
      <c r="I767" s="27"/>
      <c r="O767" s="27"/>
      <c r="T767" s="27"/>
      <c r="AC767" s="27"/>
      <c r="AJ767" s="27"/>
      <c r="AK767" s="27"/>
    </row>
    <row r="768" spans="9:37" ht="15.75" customHeight="1">
      <c r="I768" s="27"/>
      <c r="O768" s="27"/>
      <c r="T768" s="27"/>
      <c r="AC768" s="27"/>
      <c r="AJ768" s="27"/>
      <c r="AK768" s="27"/>
    </row>
    <row r="769" spans="9:37" ht="15.75" customHeight="1">
      <c r="I769" s="27"/>
      <c r="O769" s="27"/>
      <c r="T769" s="27"/>
      <c r="AC769" s="27"/>
      <c r="AJ769" s="27"/>
      <c r="AK769" s="27"/>
    </row>
    <row r="770" spans="9:37" ht="15.75" customHeight="1">
      <c r="I770" s="27"/>
      <c r="O770" s="27"/>
      <c r="T770" s="27"/>
      <c r="AC770" s="27"/>
      <c r="AJ770" s="27"/>
      <c r="AK770" s="27"/>
    </row>
    <row r="771" spans="9:37" ht="15.75" customHeight="1">
      <c r="I771" s="27"/>
      <c r="O771" s="27"/>
      <c r="T771" s="27"/>
      <c r="AC771" s="27"/>
      <c r="AJ771" s="27"/>
      <c r="AK771" s="27"/>
    </row>
    <row r="772" spans="9:37" ht="15.75" customHeight="1">
      <c r="I772" s="27"/>
      <c r="O772" s="27"/>
      <c r="T772" s="27"/>
      <c r="AC772" s="27"/>
      <c r="AJ772" s="27"/>
      <c r="AK772" s="27"/>
    </row>
    <row r="773" spans="9:37" ht="15.75" customHeight="1">
      <c r="I773" s="27"/>
      <c r="O773" s="27"/>
      <c r="T773" s="27"/>
      <c r="AC773" s="27"/>
      <c r="AJ773" s="27"/>
      <c r="AK773" s="27"/>
    </row>
    <row r="774" spans="9:37" ht="15.75" customHeight="1">
      <c r="I774" s="27"/>
      <c r="O774" s="27"/>
      <c r="T774" s="27"/>
      <c r="AC774" s="27"/>
      <c r="AJ774" s="27"/>
      <c r="AK774" s="27"/>
    </row>
    <row r="775" spans="9:37" ht="15.75" customHeight="1">
      <c r="I775" s="27"/>
      <c r="O775" s="27"/>
      <c r="T775" s="27"/>
      <c r="AC775" s="27"/>
      <c r="AJ775" s="27"/>
      <c r="AK775" s="27"/>
    </row>
    <row r="776" spans="9:37" ht="15.75" customHeight="1">
      <c r="I776" s="27"/>
      <c r="O776" s="27"/>
      <c r="T776" s="27"/>
      <c r="AC776" s="27"/>
      <c r="AJ776" s="27"/>
      <c r="AK776" s="27"/>
    </row>
    <row r="777" spans="9:37" ht="15.75" customHeight="1">
      <c r="I777" s="27"/>
      <c r="O777" s="27"/>
      <c r="T777" s="27"/>
      <c r="AC777" s="27"/>
      <c r="AJ777" s="27"/>
      <c r="AK777" s="27"/>
    </row>
    <row r="778" spans="9:37" ht="15.75" customHeight="1">
      <c r="I778" s="27"/>
      <c r="O778" s="27"/>
      <c r="T778" s="27"/>
      <c r="AC778" s="27"/>
      <c r="AJ778" s="27"/>
      <c r="AK778" s="27"/>
    </row>
    <row r="779" spans="9:37" ht="15.75" customHeight="1">
      <c r="I779" s="27"/>
      <c r="O779" s="27"/>
      <c r="T779" s="27"/>
      <c r="AC779" s="27"/>
      <c r="AJ779" s="27"/>
      <c r="AK779" s="27"/>
    </row>
    <row r="780" spans="9:37" ht="15.75" customHeight="1">
      <c r="I780" s="27"/>
      <c r="O780" s="27"/>
      <c r="T780" s="27"/>
      <c r="AC780" s="27"/>
      <c r="AJ780" s="27"/>
      <c r="AK780" s="27"/>
    </row>
    <row r="781" spans="9:37" ht="15.75" customHeight="1">
      <c r="I781" s="27"/>
      <c r="O781" s="27"/>
      <c r="T781" s="27"/>
      <c r="AC781" s="27"/>
      <c r="AJ781" s="27"/>
      <c r="AK781" s="27"/>
    </row>
    <row r="782" spans="9:37" ht="15.75" customHeight="1">
      <c r="I782" s="27"/>
      <c r="O782" s="27"/>
      <c r="T782" s="27"/>
      <c r="AC782" s="27"/>
      <c r="AJ782" s="27"/>
      <c r="AK782" s="27"/>
    </row>
    <row r="783" spans="9:37" ht="15.75" customHeight="1">
      <c r="I783" s="27"/>
      <c r="O783" s="27"/>
      <c r="T783" s="27"/>
      <c r="AC783" s="27"/>
      <c r="AJ783" s="27"/>
      <c r="AK783" s="27"/>
    </row>
    <row r="784" spans="9:37" ht="15.75" customHeight="1">
      <c r="I784" s="27"/>
      <c r="O784" s="27"/>
      <c r="T784" s="27"/>
      <c r="AC784" s="27"/>
      <c r="AJ784" s="27"/>
      <c r="AK784" s="27"/>
    </row>
    <row r="785" spans="9:37" ht="15.75" customHeight="1">
      <c r="I785" s="27"/>
      <c r="O785" s="27"/>
      <c r="T785" s="27"/>
      <c r="AC785" s="27"/>
      <c r="AJ785" s="27"/>
      <c r="AK785" s="27"/>
    </row>
    <row r="786" spans="9:37" ht="15.75" customHeight="1">
      <c r="I786" s="27"/>
      <c r="O786" s="27"/>
      <c r="T786" s="27"/>
      <c r="AC786" s="27"/>
      <c r="AJ786" s="27"/>
      <c r="AK786" s="27"/>
    </row>
    <row r="787" spans="9:37" ht="15.75" customHeight="1">
      <c r="I787" s="27"/>
      <c r="O787" s="27"/>
      <c r="T787" s="27"/>
      <c r="AC787" s="27"/>
      <c r="AJ787" s="27"/>
      <c r="AK787" s="27"/>
    </row>
    <row r="788" spans="9:37" ht="15.75" customHeight="1">
      <c r="I788" s="27"/>
      <c r="O788" s="27"/>
      <c r="T788" s="27"/>
      <c r="AC788" s="27"/>
      <c r="AJ788" s="27"/>
      <c r="AK788" s="27"/>
    </row>
    <row r="789" spans="9:37" ht="15.75" customHeight="1">
      <c r="I789" s="27"/>
      <c r="O789" s="27"/>
      <c r="T789" s="27"/>
      <c r="AC789" s="27"/>
      <c r="AJ789" s="27"/>
      <c r="AK789" s="27"/>
    </row>
    <row r="790" spans="9:37" ht="15.75" customHeight="1">
      <c r="I790" s="27"/>
      <c r="O790" s="27"/>
      <c r="T790" s="27"/>
      <c r="AC790" s="27"/>
      <c r="AJ790" s="27"/>
      <c r="AK790" s="27"/>
    </row>
    <row r="791" spans="9:37" ht="15.75" customHeight="1">
      <c r="I791" s="27"/>
      <c r="O791" s="27"/>
      <c r="T791" s="27"/>
      <c r="AC791" s="27"/>
      <c r="AJ791" s="27"/>
      <c r="AK791" s="27"/>
    </row>
    <row r="792" spans="9:37" ht="15.75" customHeight="1">
      <c r="I792" s="27"/>
      <c r="O792" s="27"/>
      <c r="T792" s="27"/>
      <c r="AC792" s="27"/>
      <c r="AJ792" s="27"/>
      <c r="AK792" s="27"/>
    </row>
    <row r="793" spans="9:37" ht="15.75" customHeight="1">
      <c r="I793" s="27"/>
      <c r="O793" s="27"/>
      <c r="T793" s="27"/>
      <c r="AC793" s="27"/>
      <c r="AJ793" s="27"/>
      <c r="AK793" s="27"/>
    </row>
    <row r="794" spans="9:37" ht="15.75" customHeight="1">
      <c r="I794" s="27"/>
      <c r="O794" s="27"/>
      <c r="T794" s="27"/>
      <c r="AC794" s="27"/>
      <c r="AJ794" s="27"/>
      <c r="AK794" s="27"/>
    </row>
    <row r="795" spans="9:37" ht="15.75" customHeight="1">
      <c r="I795" s="27"/>
      <c r="O795" s="27"/>
      <c r="T795" s="27"/>
      <c r="AC795" s="27"/>
      <c r="AJ795" s="27"/>
      <c r="AK795" s="27"/>
    </row>
    <row r="796" spans="9:37" ht="15.75" customHeight="1">
      <c r="I796" s="27"/>
      <c r="O796" s="27"/>
      <c r="T796" s="27"/>
      <c r="AC796" s="27"/>
      <c r="AJ796" s="27"/>
      <c r="AK796" s="27"/>
    </row>
    <row r="797" spans="9:37" ht="15.75" customHeight="1">
      <c r="I797" s="27"/>
      <c r="O797" s="27"/>
      <c r="T797" s="27"/>
      <c r="AC797" s="27"/>
      <c r="AJ797" s="27"/>
      <c r="AK797" s="27"/>
    </row>
    <row r="798" spans="9:37" ht="15.75" customHeight="1">
      <c r="I798" s="27"/>
      <c r="O798" s="27"/>
      <c r="T798" s="27"/>
      <c r="AC798" s="27"/>
      <c r="AJ798" s="27"/>
      <c r="AK798" s="27"/>
    </row>
    <row r="799" spans="9:37" ht="15.75" customHeight="1">
      <c r="I799" s="27"/>
      <c r="O799" s="27"/>
      <c r="T799" s="27"/>
      <c r="AC799" s="27"/>
      <c r="AJ799" s="27"/>
      <c r="AK799" s="27"/>
    </row>
    <row r="800" spans="9:37" ht="15.75" customHeight="1">
      <c r="I800" s="27"/>
      <c r="O800" s="27"/>
      <c r="T800" s="27"/>
      <c r="AC800" s="27"/>
      <c r="AJ800" s="27"/>
      <c r="AK800" s="27"/>
    </row>
    <row r="801" spans="9:37" ht="15.75" customHeight="1">
      <c r="I801" s="27"/>
      <c r="O801" s="27"/>
      <c r="T801" s="27"/>
      <c r="AC801" s="27"/>
      <c r="AJ801" s="27"/>
      <c r="AK801" s="27"/>
    </row>
    <row r="802" spans="9:37" ht="15.75" customHeight="1">
      <c r="I802" s="27"/>
      <c r="O802" s="27"/>
      <c r="T802" s="27"/>
      <c r="AC802" s="27"/>
      <c r="AJ802" s="27"/>
      <c r="AK802" s="27"/>
    </row>
    <row r="803" spans="9:37" ht="15.75" customHeight="1">
      <c r="I803" s="27"/>
      <c r="O803" s="27"/>
      <c r="T803" s="27"/>
      <c r="AC803" s="27"/>
      <c r="AJ803" s="27"/>
      <c r="AK803" s="27"/>
    </row>
    <row r="804" spans="9:37" ht="15.75" customHeight="1">
      <c r="I804" s="27"/>
      <c r="O804" s="27"/>
      <c r="T804" s="27"/>
      <c r="AC804" s="27"/>
      <c r="AJ804" s="27"/>
      <c r="AK804" s="27"/>
    </row>
    <row r="805" spans="9:37" ht="15.75" customHeight="1">
      <c r="I805" s="27"/>
      <c r="O805" s="27"/>
      <c r="T805" s="27"/>
      <c r="AC805" s="27"/>
      <c r="AJ805" s="27"/>
      <c r="AK805" s="27"/>
    </row>
    <row r="806" spans="9:37" ht="15.75" customHeight="1">
      <c r="I806" s="27"/>
      <c r="O806" s="27"/>
      <c r="T806" s="27"/>
      <c r="AC806" s="27"/>
      <c r="AJ806" s="27"/>
      <c r="AK806" s="27"/>
    </row>
    <row r="807" spans="9:37" ht="15.75" customHeight="1">
      <c r="I807" s="27"/>
      <c r="O807" s="27"/>
      <c r="T807" s="27"/>
      <c r="AC807" s="27"/>
      <c r="AJ807" s="27"/>
      <c r="AK807" s="27"/>
    </row>
    <row r="808" spans="9:37" ht="15.75" customHeight="1">
      <c r="I808" s="27"/>
      <c r="O808" s="27"/>
      <c r="T808" s="27"/>
      <c r="AC808" s="27"/>
      <c r="AJ808" s="27"/>
      <c r="AK808" s="27"/>
    </row>
    <row r="809" spans="9:37" ht="15.75" customHeight="1">
      <c r="I809" s="27"/>
      <c r="O809" s="27"/>
      <c r="T809" s="27"/>
      <c r="AC809" s="27"/>
      <c r="AJ809" s="27"/>
      <c r="AK809" s="27"/>
    </row>
    <row r="810" spans="9:37" ht="15.75" customHeight="1">
      <c r="I810" s="27"/>
      <c r="O810" s="27"/>
      <c r="T810" s="27"/>
      <c r="AC810" s="27"/>
      <c r="AJ810" s="27"/>
      <c r="AK810" s="27"/>
    </row>
    <row r="811" spans="9:37" ht="15.75" customHeight="1">
      <c r="I811" s="27"/>
      <c r="O811" s="27"/>
      <c r="T811" s="27"/>
      <c r="AC811" s="27"/>
      <c r="AJ811" s="27"/>
      <c r="AK811" s="27"/>
    </row>
    <row r="812" spans="9:37" ht="15.75" customHeight="1">
      <c r="I812" s="27"/>
      <c r="O812" s="27"/>
      <c r="T812" s="27"/>
      <c r="AC812" s="27"/>
      <c r="AJ812" s="27"/>
      <c r="AK812" s="27"/>
    </row>
    <row r="813" spans="9:37" ht="15.75" customHeight="1">
      <c r="I813" s="27"/>
      <c r="O813" s="27"/>
      <c r="T813" s="27"/>
      <c r="AC813" s="27"/>
      <c r="AJ813" s="27"/>
      <c r="AK813" s="27"/>
    </row>
    <row r="814" spans="9:37" ht="15.75" customHeight="1">
      <c r="I814" s="27"/>
      <c r="O814" s="27"/>
      <c r="T814" s="27"/>
      <c r="AC814" s="27"/>
      <c r="AJ814" s="27"/>
      <c r="AK814" s="27"/>
    </row>
    <row r="815" spans="9:37" ht="15.75" customHeight="1">
      <c r="I815" s="27"/>
      <c r="O815" s="27"/>
      <c r="T815" s="27"/>
      <c r="AC815" s="27"/>
      <c r="AJ815" s="27"/>
      <c r="AK815" s="27"/>
    </row>
    <row r="816" spans="9:37" ht="15.75" customHeight="1">
      <c r="I816" s="27"/>
      <c r="O816" s="27"/>
      <c r="T816" s="27"/>
      <c r="AC816" s="27"/>
      <c r="AJ816" s="27"/>
      <c r="AK816" s="27"/>
    </row>
    <row r="817" spans="9:37" ht="15.75" customHeight="1">
      <c r="I817" s="27"/>
      <c r="O817" s="27"/>
      <c r="T817" s="27"/>
      <c r="AC817" s="27"/>
      <c r="AJ817" s="27"/>
      <c r="AK817" s="27"/>
    </row>
    <row r="818" spans="9:37" ht="15.75" customHeight="1">
      <c r="I818" s="27"/>
      <c r="O818" s="27"/>
      <c r="T818" s="27"/>
      <c r="AC818" s="27"/>
      <c r="AJ818" s="27"/>
      <c r="AK818" s="27"/>
    </row>
    <row r="819" spans="9:37" ht="15.75" customHeight="1">
      <c r="I819" s="27"/>
      <c r="O819" s="27"/>
      <c r="T819" s="27"/>
      <c r="AC819" s="27"/>
      <c r="AJ819" s="27"/>
      <c r="AK819" s="27"/>
    </row>
    <row r="820" spans="9:37" ht="15.75" customHeight="1">
      <c r="I820" s="27"/>
      <c r="O820" s="27"/>
      <c r="T820" s="27"/>
      <c r="AC820" s="27"/>
      <c r="AJ820" s="27"/>
      <c r="AK820" s="27"/>
    </row>
    <row r="821" spans="9:37" ht="15.75" customHeight="1">
      <c r="I821" s="27"/>
      <c r="O821" s="27"/>
      <c r="T821" s="27"/>
      <c r="AC821" s="27"/>
      <c r="AJ821" s="27"/>
      <c r="AK821" s="27"/>
    </row>
    <row r="822" spans="9:37" ht="15.75" customHeight="1">
      <c r="I822" s="27"/>
      <c r="O822" s="27"/>
      <c r="T822" s="27"/>
      <c r="AC822" s="27"/>
      <c r="AJ822" s="27"/>
      <c r="AK822" s="27"/>
    </row>
    <row r="823" spans="9:37" ht="15.75" customHeight="1">
      <c r="I823" s="27"/>
      <c r="O823" s="27"/>
      <c r="T823" s="27"/>
      <c r="AC823" s="27"/>
      <c r="AJ823" s="27"/>
      <c r="AK823" s="27"/>
    </row>
    <row r="824" spans="9:37" ht="15.75" customHeight="1">
      <c r="I824" s="27"/>
      <c r="O824" s="27"/>
      <c r="T824" s="27"/>
      <c r="AC824" s="27"/>
      <c r="AJ824" s="27"/>
      <c r="AK824" s="27"/>
    </row>
    <row r="825" spans="9:37" ht="15.75" customHeight="1">
      <c r="I825" s="27"/>
      <c r="O825" s="27"/>
      <c r="T825" s="27"/>
      <c r="AC825" s="27"/>
      <c r="AJ825" s="27"/>
      <c r="AK825" s="27"/>
    </row>
    <row r="826" spans="9:37" ht="15.75" customHeight="1">
      <c r="I826" s="27"/>
      <c r="O826" s="27"/>
      <c r="T826" s="27"/>
      <c r="AC826" s="27"/>
      <c r="AJ826" s="27"/>
      <c r="AK826" s="27"/>
    </row>
    <row r="827" spans="9:37" ht="15.75" customHeight="1">
      <c r="I827" s="27"/>
      <c r="O827" s="27"/>
      <c r="T827" s="27"/>
      <c r="AC827" s="27"/>
      <c r="AJ827" s="27"/>
      <c r="AK827" s="27"/>
    </row>
    <row r="828" spans="9:37" ht="15.75" customHeight="1">
      <c r="I828" s="27"/>
      <c r="O828" s="27"/>
      <c r="T828" s="27"/>
      <c r="AC828" s="27"/>
      <c r="AJ828" s="27"/>
      <c r="AK828" s="27"/>
    </row>
    <row r="829" spans="9:37" ht="15.75" customHeight="1">
      <c r="I829" s="27"/>
      <c r="O829" s="27"/>
      <c r="T829" s="27"/>
      <c r="AC829" s="27"/>
      <c r="AJ829" s="27"/>
      <c r="AK829" s="27"/>
    </row>
    <row r="830" spans="9:37" ht="15.75" customHeight="1">
      <c r="I830" s="27"/>
      <c r="O830" s="27"/>
      <c r="T830" s="27"/>
      <c r="AC830" s="27"/>
      <c r="AJ830" s="27"/>
      <c r="AK830" s="27"/>
    </row>
    <row r="831" spans="9:37" ht="15.75" customHeight="1">
      <c r="I831" s="27"/>
      <c r="O831" s="27"/>
      <c r="T831" s="27"/>
      <c r="AC831" s="27"/>
      <c r="AJ831" s="27"/>
      <c r="AK831" s="27"/>
    </row>
    <row r="832" spans="9:37" ht="15.75" customHeight="1">
      <c r="I832" s="27"/>
      <c r="O832" s="27"/>
      <c r="T832" s="27"/>
      <c r="AC832" s="27"/>
      <c r="AJ832" s="27"/>
      <c r="AK832" s="27"/>
    </row>
    <row r="833" spans="9:37" ht="15.75" customHeight="1">
      <c r="I833" s="27"/>
      <c r="O833" s="27"/>
      <c r="T833" s="27"/>
      <c r="AC833" s="27"/>
      <c r="AJ833" s="27"/>
      <c r="AK833" s="27"/>
    </row>
    <row r="834" spans="9:37" ht="15.75" customHeight="1">
      <c r="I834" s="27"/>
      <c r="O834" s="27"/>
      <c r="T834" s="27"/>
      <c r="AC834" s="27"/>
      <c r="AJ834" s="27"/>
      <c r="AK834" s="27"/>
    </row>
    <row r="835" spans="9:37" ht="15.75" customHeight="1">
      <c r="I835" s="27"/>
      <c r="O835" s="27"/>
      <c r="T835" s="27"/>
      <c r="AC835" s="27"/>
      <c r="AJ835" s="27"/>
      <c r="AK835" s="27"/>
    </row>
    <row r="836" spans="9:37" ht="15.75" customHeight="1">
      <c r="I836" s="27"/>
      <c r="O836" s="27"/>
      <c r="T836" s="27"/>
      <c r="AC836" s="27"/>
      <c r="AJ836" s="27"/>
      <c r="AK836" s="27"/>
    </row>
    <row r="837" spans="9:37" ht="15.75" customHeight="1">
      <c r="I837" s="27"/>
      <c r="O837" s="27"/>
      <c r="T837" s="27"/>
      <c r="AC837" s="27"/>
      <c r="AJ837" s="27"/>
      <c r="AK837" s="27"/>
    </row>
    <row r="838" spans="9:37" ht="15.75" customHeight="1">
      <c r="I838" s="27"/>
      <c r="O838" s="27"/>
      <c r="T838" s="27"/>
      <c r="AC838" s="27"/>
      <c r="AJ838" s="27"/>
      <c r="AK838" s="27"/>
    </row>
    <row r="839" spans="9:37" ht="15.75" customHeight="1">
      <c r="I839" s="27"/>
      <c r="O839" s="27"/>
      <c r="T839" s="27"/>
      <c r="AC839" s="27"/>
      <c r="AJ839" s="27"/>
      <c r="AK839" s="27"/>
    </row>
    <row r="840" spans="9:37" ht="15.75" customHeight="1">
      <c r="I840" s="27"/>
      <c r="O840" s="27"/>
      <c r="T840" s="27"/>
      <c r="AC840" s="27"/>
      <c r="AJ840" s="27"/>
      <c r="AK840" s="27"/>
    </row>
    <row r="841" spans="9:37" ht="15.75" customHeight="1">
      <c r="I841" s="27"/>
      <c r="O841" s="27"/>
      <c r="T841" s="27"/>
      <c r="AC841" s="27"/>
      <c r="AJ841" s="27"/>
      <c r="AK841" s="27"/>
    </row>
    <row r="842" spans="9:37" ht="15.75" customHeight="1">
      <c r="I842" s="27"/>
      <c r="O842" s="27"/>
      <c r="T842" s="27"/>
      <c r="AC842" s="27"/>
      <c r="AJ842" s="27"/>
      <c r="AK842" s="27"/>
    </row>
    <row r="843" spans="9:37" ht="15.75" customHeight="1">
      <c r="I843" s="27"/>
      <c r="O843" s="27"/>
      <c r="T843" s="27"/>
      <c r="AC843" s="27"/>
      <c r="AJ843" s="27"/>
      <c r="AK843" s="27"/>
    </row>
    <row r="844" spans="9:37" ht="15.75" customHeight="1">
      <c r="I844" s="27"/>
      <c r="O844" s="27"/>
      <c r="T844" s="27"/>
      <c r="AC844" s="27"/>
      <c r="AJ844" s="27"/>
      <c r="AK844" s="27"/>
    </row>
    <row r="845" spans="9:37" ht="15.75" customHeight="1">
      <c r="I845" s="27"/>
      <c r="O845" s="27"/>
      <c r="T845" s="27"/>
      <c r="AC845" s="27"/>
      <c r="AJ845" s="27"/>
      <c r="AK845" s="27"/>
    </row>
    <row r="846" spans="9:37" ht="15.75" customHeight="1">
      <c r="I846" s="27"/>
      <c r="O846" s="27"/>
      <c r="T846" s="27"/>
      <c r="AC846" s="27"/>
      <c r="AJ846" s="27"/>
      <c r="AK846" s="27"/>
    </row>
    <row r="847" spans="9:37" ht="15.75" customHeight="1">
      <c r="I847" s="27"/>
      <c r="O847" s="27"/>
      <c r="T847" s="27"/>
      <c r="AC847" s="27"/>
      <c r="AJ847" s="27"/>
      <c r="AK847" s="27"/>
    </row>
    <row r="848" spans="9:37" ht="15.75" customHeight="1">
      <c r="I848" s="27"/>
      <c r="O848" s="27"/>
      <c r="T848" s="27"/>
      <c r="AC848" s="27"/>
      <c r="AJ848" s="27"/>
      <c r="AK848" s="27"/>
    </row>
    <row r="849" spans="9:37" ht="15.75" customHeight="1">
      <c r="I849" s="27"/>
      <c r="O849" s="27"/>
      <c r="T849" s="27"/>
      <c r="AC849" s="27"/>
      <c r="AJ849" s="27"/>
      <c r="AK849" s="27"/>
    </row>
    <row r="850" spans="9:37" ht="15.75" customHeight="1">
      <c r="I850" s="27"/>
      <c r="O850" s="27"/>
      <c r="T850" s="27"/>
      <c r="AC850" s="27"/>
      <c r="AJ850" s="27"/>
      <c r="AK850" s="27"/>
    </row>
    <row r="851" spans="9:37" ht="15.75" customHeight="1">
      <c r="I851" s="27"/>
      <c r="O851" s="27"/>
      <c r="T851" s="27"/>
      <c r="AC851" s="27"/>
      <c r="AJ851" s="27"/>
      <c r="AK851" s="27"/>
    </row>
    <row r="852" spans="9:37" ht="15.75" customHeight="1">
      <c r="I852" s="27"/>
      <c r="O852" s="27"/>
      <c r="T852" s="27"/>
      <c r="AC852" s="27"/>
      <c r="AJ852" s="27"/>
      <c r="AK852" s="27"/>
    </row>
    <row r="853" spans="9:37" ht="15.75" customHeight="1">
      <c r="I853" s="27"/>
      <c r="O853" s="27"/>
      <c r="T853" s="27"/>
      <c r="AC853" s="27"/>
      <c r="AJ853" s="27"/>
      <c r="AK853" s="27"/>
    </row>
    <row r="854" spans="9:37" ht="15.75" customHeight="1">
      <c r="I854" s="27"/>
      <c r="O854" s="27"/>
      <c r="T854" s="27"/>
      <c r="AC854" s="27"/>
      <c r="AJ854" s="27"/>
      <c r="AK854" s="27"/>
    </row>
    <row r="855" spans="9:37" ht="15.75" customHeight="1">
      <c r="I855" s="27"/>
      <c r="O855" s="27"/>
      <c r="T855" s="27"/>
      <c r="AC855" s="27"/>
      <c r="AJ855" s="27"/>
      <c r="AK855" s="27"/>
    </row>
    <row r="856" spans="9:37" ht="15.75" customHeight="1">
      <c r="I856" s="27"/>
      <c r="O856" s="27"/>
      <c r="T856" s="27"/>
      <c r="AC856" s="27"/>
      <c r="AJ856" s="27"/>
      <c r="AK856" s="27"/>
    </row>
    <row r="857" spans="9:37" ht="15.75" customHeight="1">
      <c r="I857" s="27"/>
      <c r="O857" s="27"/>
      <c r="T857" s="27"/>
      <c r="AC857" s="27"/>
      <c r="AJ857" s="27"/>
      <c r="AK857" s="27"/>
    </row>
    <row r="858" spans="9:37" ht="15.75" customHeight="1">
      <c r="I858" s="27"/>
      <c r="O858" s="27"/>
      <c r="T858" s="27"/>
      <c r="AC858" s="27"/>
      <c r="AJ858" s="27"/>
      <c r="AK858" s="27"/>
    </row>
    <row r="859" spans="9:37" ht="15.75" customHeight="1">
      <c r="I859" s="27"/>
      <c r="O859" s="27"/>
      <c r="T859" s="27"/>
      <c r="AC859" s="27"/>
      <c r="AJ859" s="27"/>
      <c r="AK859" s="27"/>
    </row>
    <row r="860" spans="9:37" ht="15.75" customHeight="1">
      <c r="I860" s="27"/>
      <c r="O860" s="27"/>
      <c r="T860" s="27"/>
      <c r="AC860" s="27"/>
      <c r="AJ860" s="27"/>
      <c r="AK860" s="27"/>
    </row>
    <row r="861" spans="9:37" ht="15.75" customHeight="1">
      <c r="I861" s="27"/>
      <c r="O861" s="27"/>
      <c r="T861" s="27"/>
      <c r="AC861" s="27"/>
      <c r="AJ861" s="27"/>
      <c r="AK861" s="27"/>
    </row>
    <row r="862" spans="9:37" ht="15.75" customHeight="1">
      <c r="I862" s="27"/>
      <c r="O862" s="27"/>
      <c r="T862" s="27"/>
      <c r="AC862" s="27"/>
      <c r="AJ862" s="27"/>
      <c r="AK862" s="27"/>
    </row>
    <row r="863" spans="9:37" ht="15.75" customHeight="1">
      <c r="I863" s="27"/>
      <c r="O863" s="27"/>
      <c r="T863" s="27"/>
      <c r="AC863" s="27"/>
      <c r="AJ863" s="27"/>
      <c r="AK863" s="27"/>
    </row>
    <row r="864" spans="9:37" ht="15.75" customHeight="1">
      <c r="I864" s="27"/>
      <c r="O864" s="27"/>
      <c r="T864" s="27"/>
      <c r="AC864" s="27"/>
      <c r="AJ864" s="27"/>
      <c r="AK864" s="27"/>
    </row>
    <row r="865" spans="9:37" ht="15.75" customHeight="1">
      <c r="I865" s="27"/>
      <c r="O865" s="27"/>
      <c r="T865" s="27"/>
      <c r="AC865" s="27"/>
      <c r="AJ865" s="27"/>
      <c r="AK865" s="27"/>
    </row>
    <row r="866" spans="9:37" ht="15.75" customHeight="1">
      <c r="I866" s="27"/>
      <c r="O866" s="27"/>
      <c r="T866" s="27"/>
      <c r="AC866" s="27"/>
      <c r="AJ866" s="27"/>
      <c r="AK866" s="27"/>
    </row>
    <row r="867" spans="9:37" ht="15.75" customHeight="1">
      <c r="I867" s="27"/>
      <c r="O867" s="27"/>
      <c r="T867" s="27"/>
      <c r="AC867" s="27"/>
      <c r="AJ867" s="27"/>
      <c r="AK867" s="27"/>
    </row>
    <row r="868" spans="9:37" ht="15.75" customHeight="1">
      <c r="I868" s="27"/>
      <c r="O868" s="27"/>
      <c r="T868" s="27"/>
      <c r="AC868" s="27"/>
      <c r="AJ868" s="27"/>
      <c r="AK868" s="27"/>
    </row>
    <row r="869" spans="9:37" ht="15.75" customHeight="1">
      <c r="I869" s="27"/>
      <c r="O869" s="27"/>
      <c r="T869" s="27"/>
      <c r="AC869" s="27"/>
      <c r="AJ869" s="27"/>
      <c r="AK869" s="27"/>
    </row>
    <row r="870" spans="9:37" ht="15.75" customHeight="1">
      <c r="I870" s="27"/>
      <c r="O870" s="27"/>
      <c r="T870" s="27"/>
      <c r="AC870" s="27"/>
      <c r="AJ870" s="27"/>
      <c r="AK870" s="27"/>
    </row>
    <row r="871" spans="9:37" ht="15.75" customHeight="1">
      <c r="I871" s="27"/>
      <c r="O871" s="27"/>
      <c r="T871" s="27"/>
      <c r="AC871" s="27"/>
      <c r="AJ871" s="27"/>
      <c r="AK871" s="27"/>
    </row>
    <row r="872" spans="9:37" ht="15.75" customHeight="1">
      <c r="I872" s="27"/>
      <c r="O872" s="27"/>
      <c r="T872" s="27"/>
      <c r="AC872" s="27"/>
      <c r="AJ872" s="27"/>
      <c r="AK872" s="27"/>
    </row>
    <row r="873" spans="9:37" ht="15.75" customHeight="1">
      <c r="I873" s="27"/>
      <c r="O873" s="27"/>
      <c r="T873" s="27"/>
      <c r="AC873" s="27"/>
      <c r="AJ873" s="27"/>
      <c r="AK873" s="27"/>
    </row>
    <row r="874" spans="9:37" ht="15.75" customHeight="1">
      <c r="I874" s="27"/>
      <c r="O874" s="27"/>
      <c r="T874" s="27"/>
      <c r="AC874" s="27"/>
      <c r="AJ874" s="27"/>
      <c r="AK874" s="27"/>
    </row>
    <row r="875" spans="9:37" ht="15.75" customHeight="1">
      <c r="I875" s="27"/>
      <c r="O875" s="27"/>
      <c r="T875" s="27"/>
      <c r="AC875" s="27"/>
      <c r="AJ875" s="27"/>
      <c r="AK875" s="27"/>
    </row>
    <row r="876" spans="9:37" ht="15.75" customHeight="1">
      <c r="I876" s="27"/>
      <c r="O876" s="27"/>
      <c r="T876" s="27"/>
      <c r="AC876" s="27"/>
      <c r="AJ876" s="27"/>
      <c r="AK876" s="27"/>
    </row>
    <row r="877" spans="9:37" ht="15.75" customHeight="1">
      <c r="I877" s="27"/>
      <c r="O877" s="27"/>
      <c r="T877" s="27"/>
      <c r="AC877" s="27"/>
      <c r="AJ877" s="27"/>
      <c r="AK877" s="27"/>
    </row>
    <row r="878" spans="9:37" ht="15.75" customHeight="1">
      <c r="I878" s="27"/>
      <c r="O878" s="27"/>
      <c r="T878" s="27"/>
      <c r="AC878" s="27"/>
      <c r="AJ878" s="27"/>
      <c r="AK878" s="27"/>
    </row>
    <row r="879" spans="9:37" ht="15.75" customHeight="1">
      <c r="I879" s="27"/>
      <c r="O879" s="27"/>
      <c r="T879" s="27"/>
      <c r="AC879" s="27"/>
      <c r="AJ879" s="27"/>
      <c r="AK879" s="27"/>
    </row>
    <row r="880" spans="9:37" ht="15.75" customHeight="1">
      <c r="I880" s="27"/>
      <c r="O880" s="27"/>
      <c r="T880" s="27"/>
      <c r="AC880" s="27"/>
      <c r="AJ880" s="27"/>
      <c r="AK880" s="27"/>
    </row>
    <row r="881" spans="9:37" ht="15.75" customHeight="1">
      <c r="I881" s="27"/>
      <c r="O881" s="27"/>
      <c r="T881" s="27"/>
      <c r="AC881" s="27"/>
      <c r="AJ881" s="27"/>
      <c r="AK881" s="27"/>
    </row>
    <row r="882" spans="9:37" ht="15.75" customHeight="1">
      <c r="I882" s="27"/>
      <c r="O882" s="27"/>
      <c r="T882" s="27"/>
      <c r="AC882" s="27"/>
      <c r="AJ882" s="27"/>
      <c r="AK882" s="27"/>
    </row>
    <row r="883" spans="9:37" ht="15.75" customHeight="1">
      <c r="I883" s="27"/>
      <c r="O883" s="27"/>
      <c r="T883" s="27"/>
      <c r="AC883" s="27"/>
      <c r="AJ883" s="27"/>
      <c r="AK883" s="27"/>
    </row>
    <row r="884" spans="9:37" ht="15.75" customHeight="1">
      <c r="I884" s="27"/>
      <c r="O884" s="27"/>
      <c r="T884" s="27"/>
      <c r="AC884" s="27"/>
      <c r="AJ884" s="27"/>
      <c r="AK884" s="27"/>
    </row>
    <row r="885" spans="9:37" ht="15.75" customHeight="1">
      <c r="I885" s="27"/>
      <c r="O885" s="27"/>
      <c r="T885" s="27"/>
      <c r="AC885" s="27"/>
      <c r="AJ885" s="27"/>
      <c r="AK885" s="27"/>
    </row>
    <row r="886" spans="9:37" ht="15.75" customHeight="1">
      <c r="I886" s="27"/>
      <c r="O886" s="27"/>
      <c r="T886" s="27"/>
      <c r="AC886" s="27"/>
      <c r="AJ886" s="27"/>
      <c r="AK886" s="27"/>
    </row>
    <row r="887" spans="9:37" ht="15.75" customHeight="1">
      <c r="I887" s="27"/>
      <c r="O887" s="27"/>
      <c r="T887" s="27"/>
      <c r="AC887" s="27"/>
      <c r="AJ887" s="27"/>
      <c r="AK887" s="27"/>
    </row>
    <row r="888" spans="9:37" ht="15.75" customHeight="1">
      <c r="I888" s="27"/>
      <c r="O888" s="27"/>
      <c r="T888" s="27"/>
      <c r="AC888" s="27"/>
      <c r="AJ888" s="27"/>
      <c r="AK888" s="27"/>
    </row>
    <row r="889" spans="9:37" ht="15.75" customHeight="1">
      <c r="I889" s="27"/>
      <c r="O889" s="27"/>
      <c r="T889" s="27"/>
      <c r="AC889" s="27"/>
      <c r="AJ889" s="27"/>
      <c r="AK889" s="27"/>
    </row>
    <row r="890" spans="9:37" ht="15.75" customHeight="1">
      <c r="I890" s="27"/>
      <c r="O890" s="27"/>
      <c r="T890" s="27"/>
      <c r="AC890" s="27"/>
      <c r="AJ890" s="27"/>
      <c r="AK890" s="27"/>
    </row>
    <row r="891" spans="9:37" ht="15.75" customHeight="1">
      <c r="I891" s="27"/>
      <c r="O891" s="27"/>
      <c r="T891" s="27"/>
      <c r="AC891" s="27"/>
      <c r="AJ891" s="27"/>
      <c r="AK891" s="27"/>
    </row>
    <row r="892" spans="9:37" ht="15.75" customHeight="1">
      <c r="I892" s="27"/>
      <c r="O892" s="27"/>
      <c r="T892" s="27"/>
      <c r="AC892" s="27"/>
      <c r="AJ892" s="27"/>
      <c r="AK892" s="27"/>
    </row>
    <row r="893" spans="9:37" ht="15.75" customHeight="1">
      <c r="I893" s="27"/>
      <c r="O893" s="27"/>
      <c r="T893" s="27"/>
      <c r="AC893" s="27"/>
      <c r="AJ893" s="27"/>
      <c r="AK893" s="27"/>
    </row>
    <row r="894" spans="9:37" ht="15.75" customHeight="1">
      <c r="I894" s="27"/>
      <c r="O894" s="27"/>
      <c r="T894" s="27"/>
      <c r="AC894" s="27"/>
      <c r="AJ894" s="27"/>
      <c r="AK894" s="27"/>
    </row>
    <row r="895" spans="9:37" ht="15.75" customHeight="1">
      <c r="I895" s="27"/>
      <c r="O895" s="27"/>
      <c r="T895" s="27"/>
      <c r="AC895" s="27"/>
      <c r="AJ895" s="27"/>
      <c r="AK895" s="27"/>
    </row>
    <row r="896" spans="9:37" ht="15.75" customHeight="1">
      <c r="I896" s="27"/>
      <c r="O896" s="27"/>
      <c r="T896" s="27"/>
      <c r="AC896" s="27"/>
      <c r="AJ896" s="27"/>
      <c r="AK896" s="27"/>
    </row>
    <row r="897" spans="9:37" ht="15.75" customHeight="1">
      <c r="I897" s="27"/>
      <c r="O897" s="27"/>
      <c r="T897" s="27"/>
      <c r="AC897" s="27"/>
      <c r="AJ897" s="27"/>
      <c r="AK897" s="27"/>
    </row>
    <row r="898" spans="9:37" ht="15.75" customHeight="1">
      <c r="I898" s="27"/>
      <c r="O898" s="27"/>
      <c r="T898" s="27"/>
      <c r="AC898" s="27"/>
      <c r="AJ898" s="27"/>
      <c r="AK898" s="27"/>
    </row>
    <row r="899" spans="9:37" ht="15.75" customHeight="1">
      <c r="I899" s="27"/>
      <c r="O899" s="27"/>
      <c r="T899" s="27"/>
      <c r="AC899" s="27"/>
      <c r="AJ899" s="27"/>
      <c r="AK899" s="27"/>
    </row>
    <row r="900" spans="9:37" ht="15.75" customHeight="1">
      <c r="I900" s="27"/>
      <c r="O900" s="27"/>
      <c r="T900" s="27"/>
      <c r="AC900" s="27"/>
      <c r="AJ900" s="27"/>
      <c r="AK900" s="27"/>
    </row>
    <row r="901" spans="9:37" ht="15.75" customHeight="1">
      <c r="I901" s="27"/>
      <c r="O901" s="27"/>
      <c r="T901" s="27"/>
      <c r="AC901" s="27"/>
      <c r="AJ901" s="27"/>
      <c r="AK901" s="27"/>
    </row>
    <row r="902" spans="9:37" ht="15.75" customHeight="1">
      <c r="I902" s="27"/>
      <c r="O902" s="27"/>
      <c r="T902" s="27"/>
      <c r="AC902" s="27"/>
      <c r="AJ902" s="27"/>
      <c r="AK902" s="27"/>
    </row>
    <row r="903" spans="9:37" ht="15.75" customHeight="1">
      <c r="I903" s="27"/>
      <c r="O903" s="27"/>
      <c r="T903" s="27"/>
      <c r="AC903" s="27"/>
      <c r="AJ903" s="27"/>
      <c r="AK903" s="27"/>
    </row>
    <row r="904" spans="9:37" ht="15.75" customHeight="1">
      <c r="I904" s="27"/>
      <c r="O904" s="27"/>
      <c r="T904" s="27"/>
      <c r="AC904" s="27"/>
      <c r="AJ904" s="27"/>
      <c r="AK904" s="27"/>
    </row>
    <row r="905" spans="9:37" ht="15.75" customHeight="1">
      <c r="I905" s="27"/>
      <c r="O905" s="27"/>
      <c r="T905" s="27"/>
      <c r="AC905" s="27"/>
      <c r="AJ905" s="27"/>
      <c r="AK905" s="27"/>
    </row>
    <row r="906" spans="9:37" ht="15.75" customHeight="1">
      <c r="I906" s="27"/>
      <c r="O906" s="27"/>
      <c r="T906" s="27"/>
      <c r="AC906" s="27"/>
      <c r="AJ906" s="27"/>
      <c r="AK906" s="27"/>
    </row>
    <row r="907" spans="9:37" ht="15.75" customHeight="1">
      <c r="I907" s="27"/>
      <c r="O907" s="27"/>
      <c r="T907" s="27"/>
      <c r="AC907" s="27"/>
      <c r="AJ907" s="27"/>
      <c r="AK907" s="27"/>
    </row>
    <row r="908" spans="9:37" ht="15.75" customHeight="1">
      <c r="I908" s="27"/>
      <c r="O908" s="27"/>
      <c r="T908" s="27"/>
      <c r="AC908" s="27"/>
      <c r="AJ908" s="27"/>
      <c r="AK908" s="27"/>
    </row>
    <row r="909" spans="9:37" ht="15.75" customHeight="1">
      <c r="I909" s="27"/>
      <c r="O909" s="27"/>
      <c r="T909" s="27"/>
      <c r="AC909" s="27"/>
      <c r="AJ909" s="27"/>
      <c r="AK909" s="27"/>
    </row>
    <row r="910" spans="9:37" ht="15.75" customHeight="1">
      <c r="I910" s="27"/>
      <c r="O910" s="27"/>
      <c r="T910" s="27"/>
      <c r="AC910" s="27"/>
      <c r="AJ910" s="27"/>
      <c r="AK910" s="27"/>
    </row>
    <row r="911" spans="9:37" ht="15.75" customHeight="1">
      <c r="I911" s="27"/>
      <c r="O911" s="27"/>
      <c r="T911" s="27"/>
      <c r="AC911" s="27"/>
      <c r="AJ911" s="27"/>
      <c r="AK911" s="27"/>
    </row>
    <row r="912" spans="9:37" ht="15.75" customHeight="1">
      <c r="I912" s="27"/>
      <c r="O912" s="27"/>
      <c r="T912" s="27"/>
      <c r="AC912" s="27"/>
      <c r="AJ912" s="27"/>
      <c r="AK912" s="27"/>
    </row>
    <row r="913" spans="9:37" ht="15.75" customHeight="1">
      <c r="I913" s="27"/>
      <c r="O913" s="27"/>
      <c r="T913" s="27"/>
      <c r="AC913" s="27"/>
      <c r="AJ913" s="27"/>
      <c r="AK913" s="27"/>
    </row>
    <row r="914" spans="9:37" ht="15.75" customHeight="1">
      <c r="I914" s="27"/>
      <c r="O914" s="27"/>
      <c r="T914" s="27"/>
      <c r="AC914" s="27"/>
      <c r="AJ914" s="27"/>
      <c r="AK914" s="27"/>
    </row>
    <row r="915" spans="9:37" ht="15.75" customHeight="1">
      <c r="I915" s="27"/>
      <c r="O915" s="27"/>
      <c r="T915" s="27"/>
      <c r="AC915" s="27"/>
      <c r="AJ915" s="27"/>
      <c r="AK915" s="27"/>
    </row>
    <row r="916" spans="9:37" ht="15.75" customHeight="1">
      <c r="I916" s="27"/>
      <c r="O916" s="27"/>
      <c r="T916" s="27"/>
      <c r="AC916" s="27"/>
      <c r="AJ916" s="27"/>
      <c r="AK916" s="27"/>
    </row>
    <row r="917" spans="9:37" ht="15.75" customHeight="1">
      <c r="I917" s="27"/>
      <c r="O917" s="27"/>
      <c r="T917" s="27"/>
      <c r="AC917" s="27"/>
      <c r="AJ917" s="27"/>
      <c r="AK917" s="27"/>
    </row>
    <row r="918" spans="9:37" ht="15.75" customHeight="1">
      <c r="I918" s="27"/>
      <c r="O918" s="27"/>
      <c r="T918" s="27"/>
      <c r="AC918" s="27"/>
      <c r="AJ918" s="27"/>
      <c r="AK918" s="27"/>
    </row>
    <row r="919" spans="9:37" ht="15.75" customHeight="1">
      <c r="I919" s="27"/>
      <c r="O919" s="27"/>
      <c r="T919" s="27"/>
      <c r="AC919" s="27"/>
      <c r="AJ919" s="27"/>
      <c r="AK919" s="27"/>
    </row>
    <row r="920" spans="9:37" ht="15.75" customHeight="1">
      <c r="I920" s="27"/>
      <c r="O920" s="27"/>
      <c r="T920" s="27"/>
      <c r="AC920" s="27"/>
      <c r="AJ920" s="27"/>
      <c r="AK920" s="27"/>
    </row>
    <row r="921" spans="9:37" ht="15.75" customHeight="1">
      <c r="I921" s="27"/>
      <c r="O921" s="27"/>
      <c r="T921" s="27"/>
      <c r="AC921" s="27"/>
      <c r="AJ921" s="27"/>
      <c r="AK921" s="27"/>
    </row>
    <row r="922" spans="9:37" ht="15.75" customHeight="1">
      <c r="I922" s="27"/>
      <c r="O922" s="27"/>
      <c r="T922" s="27"/>
      <c r="AC922" s="27"/>
      <c r="AJ922" s="27"/>
      <c r="AK922" s="27"/>
    </row>
    <row r="923" spans="9:37" ht="15.75" customHeight="1">
      <c r="I923" s="27"/>
      <c r="O923" s="27"/>
      <c r="T923" s="27"/>
      <c r="AC923" s="27"/>
      <c r="AJ923" s="27"/>
      <c r="AK923" s="27"/>
    </row>
    <row r="924" spans="9:37" ht="15.75" customHeight="1">
      <c r="I924" s="27"/>
      <c r="O924" s="27"/>
      <c r="T924" s="27"/>
      <c r="AC924" s="27"/>
      <c r="AJ924" s="27"/>
      <c r="AK924" s="27"/>
    </row>
    <row r="925" spans="9:37" ht="15.75" customHeight="1">
      <c r="I925" s="27"/>
      <c r="O925" s="27"/>
      <c r="T925" s="27"/>
      <c r="AC925" s="27"/>
      <c r="AJ925" s="27"/>
      <c r="AK925" s="27"/>
    </row>
    <row r="926" spans="9:37" ht="15.75" customHeight="1">
      <c r="I926" s="27"/>
      <c r="O926" s="27"/>
      <c r="T926" s="27"/>
      <c r="AC926" s="27"/>
      <c r="AJ926" s="27"/>
      <c r="AK926" s="27"/>
    </row>
    <row r="927" spans="9:37" ht="15.75" customHeight="1">
      <c r="I927" s="27"/>
      <c r="O927" s="27"/>
      <c r="T927" s="27"/>
      <c r="AC927" s="27"/>
      <c r="AJ927" s="27"/>
      <c r="AK927" s="27"/>
    </row>
    <row r="928" spans="9:37" ht="15.75" customHeight="1">
      <c r="I928" s="27"/>
      <c r="O928" s="27"/>
      <c r="T928" s="27"/>
      <c r="AC928" s="27"/>
      <c r="AJ928" s="27"/>
      <c r="AK928" s="27"/>
    </row>
    <row r="929" spans="9:37" ht="15.75" customHeight="1">
      <c r="I929" s="27"/>
      <c r="O929" s="27"/>
      <c r="T929" s="27"/>
      <c r="AC929" s="27"/>
      <c r="AJ929" s="27"/>
      <c r="AK929" s="27"/>
    </row>
    <row r="930" spans="9:37" ht="15.75" customHeight="1">
      <c r="I930" s="27"/>
      <c r="O930" s="27"/>
      <c r="T930" s="27"/>
      <c r="AC930" s="27"/>
      <c r="AJ930" s="27"/>
      <c r="AK930" s="27"/>
    </row>
    <row r="931" spans="9:37" ht="15.75" customHeight="1">
      <c r="I931" s="27"/>
      <c r="O931" s="27"/>
      <c r="T931" s="27"/>
      <c r="AC931" s="27"/>
      <c r="AJ931" s="27"/>
      <c r="AK931" s="27"/>
    </row>
    <row r="932" spans="9:37" ht="15.75" customHeight="1">
      <c r="I932" s="27"/>
      <c r="O932" s="27"/>
      <c r="T932" s="27"/>
      <c r="AC932" s="27"/>
      <c r="AJ932" s="27"/>
      <c r="AK932" s="27"/>
    </row>
    <row r="933" spans="9:37" ht="15.75" customHeight="1">
      <c r="I933" s="27"/>
      <c r="O933" s="27"/>
      <c r="T933" s="27"/>
      <c r="AC933" s="27"/>
      <c r="AJ933" s="27"/>
      <c r="AK933" s="27"/>
    </row>
    <row r="934" spans="9:37" ht="15.75" customHeight="1">
      <c r="I934" s="27"/>
      <c r="O934" s="27"/>
      <c r="T934" s="27"/>
      <c r="AC934" s="27"/>
      <c r="AJ934" s="27"/>
      <c r="AK934" s="27"/>
    </row>
    <row r="935" spans="9:37" ht="15.75" customHeight="1">
      <c r="I935" s="27"/>
      <c r="O935" s="27"/>
      <c r="T935" s="27"/>
      <c r="AC935" s="27"/>
      <c r="AJ935" s="27"/>
      <c r="AK935" s="27"/>
    </row>
    <row r="936" spans="9:37" ht="15.75" customHeight="1">
      <c r="I936" s="27"/>
      <c r="O936" s="27"/>
      <c r="T936" s="27"/>
      <c r="AC936" s="27"/>
      <c r="AJ936" s="27"/>
      <c r="AK936" s="27"/>
    </row>
    <row r="937" spans="9:37" ht="15.75" customHeight="1">
      <c r="I937" s="27"/>
      <c r="O937" s="27"/>
      <c r="T937" s="27"/>
      <c r="AC937" s="27"/>
      <c r="AJ937" s="27"/>
      <c r="AK937" s="27"/>
    </row>
    <row r="938" spans="9:37" ht="15.75" customHeight="1">
      <c r="I938" s="27"/>
      <c r="O938" s="27"/>
      <c r="T938" s="27"/>
      <c r="AC938" s="27"/>
      <c r="AJ938" s="27"/>
      <c r="AK938" s="27"/>
    </row>
    <row r="939" spans="9:37" ht="15.75" customHeight="1">
      <c r="I939" s="27"/>
      <c r="O939" s="27"/>
      <c r="T939" s="27"/>
      <c r="AC939" s="27"/>
      <c r="AJ939" s="27"/>
      <c r="AK939" s="27"/>
    </row>
    <row r="940" spans="9:37" ht="15.75" customHeight="1">
      <c r="I940" s="27"/>
      <c r="O940" s="27"/>
      <c r="T940" s="27"/>
      <c r="AC940" s="27"/>
      <c r="AJ940" s="27"/>
      <c r="AK940" s="27"/>
    </row>
    <row r="941" spans="9:37" ht="15.75" customHeight="1">
      <c r="I941" s="27"/>
      <c r="O941" s="27"/>
      <c r="T941" s="27"/>
      <c r="AC941" s="27"/>
      <c r="AJ941" s="27"/>
      <c r="AK941" s="27"/>
    </row>
    <row r="942" spans="9:37" ht="15.75" customHeight="1">
      <c r="I942" s="27"/>
      <c r="O942" s="27"/>
      <c r="T942" s="27"/>
      <c r="AC942" s="27"/>
      <c r="AJ942" s="27"/>
      <c r="AK942" s="27"/>
    </row>
    <row r="943" spans="9:37" ht="15.75" customHeight="1">
      <c r="I943" s="27"/>
      <c r="O943" s="27"/>
      <c r="T943" s="27"/>
      <c r="AC943" s="27"/>
      <c r="AJ943" s="27"/>
      <c r="AK943" s="27"/>
    </row>
    <row r="944" spans="9:37" ht="15.75" customHeight="1">
      <c r="I944" s="27"/>
      <c r="O944" s="27"/>
      <c r="T944" s="27"/>
      <c r="AC944" s="27"/>
      <c r="AJ944" s="27"/>
      <c r="AK944" s="27"/>
    </row>
    <row r="945" spans="9:37" ht="15.75" customHeight="1">
      <c r="I945" s="27"/>
      <c r="O945" s="27"/>
      <c r="T945" s="27"/>
      <c r="AC945" s="27"/>
      <c r="AJ945" s="27"/>
      <c r="AK945" s="27"/>
    </row>
    <row r="946" spans="9:37" ht="15.75" customHeight="1">
      <c r="I946" s="27"/>
      <c r="O946" s="27"/>
      <c r="T946" s="27"/>
      <c r="AC946" s="27"/>
      <c r="AJ946" s="27"/>
      <c r="AK946" s="27"/>
    </row>
    <row r="947" spans="9:37" ht="15.75" customHeight="1">
      <c r="I947" s="27"/>
      <c r="O947" s="27"/>
      <c r="T947" s="27"/>
      <c r="AC947" s="27"/>
      <c r="AJ947" s="27"/>
      <c r="AK947" s="27"/>
    </row>
    <row r="948" spans="9:37" ht="15.75" customHeight="1">
      <c r="I948" s="27"/>
      <c r="O948" s="27"/>
      <c r="T948" s="27"/>
      <c r="AC948" s="27"/>
      <c r="AJ948" s="27"/>
      <c r="AK948" s="27"/>
    </row>
    <row r="949" spans="9:37" ht="15.75" customHeight="1">
      <c r="I949" s="27"/>
      <c r="O949" s="27"/>
      <c r="T949" s="27"/>
      <c r="AC949" s="27"/>
      <c r="AJ949" s="27"/>
      <c r="AK949" s="27"/>
    </row>
    <row r="950" spans="9:37" ht="15.75" customHeight="1">
      <c r="I950" s="27"/>
      <c r="O950" s="27"/>
      <c r="T950" s="27"/>
      <c r="AC950" s="27"/>
      <c r="AJ950" s="27"/>
      <c r="AK950" s="27"/>
    </row>
    <row r="951" spans="9:37" ht="15.75" customHeight="1">
      <c r="I951" s="27"/>
      <c r="O951" s="27"/>
      <c r="T951" s="27"/>
      <c r="AC951" s="27"/>
      <c r="AJ951" s="27"/>
      <c r="AK951" s="27"/>
    </row>
    <row r="952" spans="9:37" ht="15.75" customHeight="1">
      <c r="I952" s="27"/>
      <c r="O952" s="27"/>
      <c r="T952" s="27"/>
      <c r="AC952" s="27"/>
      <c r="AJ952" s="27"/>
      <c r="AK952" s="27"/>
    </row>
    <row r="953" spans="9:37" ht="15.75" customHeight="1">
      <c r="I953" s="27"/>
      <c r="O953" s="27"/>
      <c r="T953" s="27"/>
      <c r="AC953" s="27"/>
      <c r="AJ953" s="27"/>
      <c r="AK953" s="27"/>
    </row>
    <row r="954" spans="9:37" ht="15.75" customHeight="1">
      <c r="I954" s="27"/>
      <c r="O954" s="27"/>
      <c r="T954" s="27"/>
      <c r="AC954" s="27"/>
      <c r="AJ954" s="27"/>
      <c r="AK954" s="27"/>
    </row>
    <row r="955" spans="9:37" ht="15.75" customHeight="1">
      <c r="I955" s="27"/>
      <c r="O955" s="27"/>
      <c r="T955" s="27"/>
      <c r="AC955" s="27"/>
      <c r="AJ955" s="27"/>
      <c r="AK955" s="27"/>
    </row>
    <row r="956" spans="9:37" ht="15.75" customHeight="1">
      <c r="I956" s="27"/>
      <c r="O956" s="27"/>
      <c r="T956" s="27"/>
      <c r="AC956" s="27"/>
      <c r="AJ956" s="27"/>
      <c r="AK956" s="27"/>
    </row>
    <row r="957" spans="9:37" ht="15.75" customHeight="1">
      <c r="I957" s="27"/>
      <c r="O957" s="27"/>
      <c r="T957" s="27"/>
      <c r="AC957" s="27"/>
      <c r="AJ957" s="27"/>
      <c r="AK957" s="27"/>
    </row>
    <row r="958" spans="9:37" ht="15.75" customHeight="1">
      <c r="I958" s="27"/>
      <c r="O958" s="27"/>
      <c r="T958" s="27"/>
      <c r="AC958" s="27"/>
      <c r="AJ958" s="27"/>
      <c r="AK958" s="27"/>
    </row>
    <row r="959" spans="9:37" ht="15.75" customHeight="1">
      <c r="I959" s="27"/>
      <c r="O959" s="27"/>
      <c r="T959" s="27"/>
      <c r="AC959" s="27"/>
      <c r="AJ959" s="27"/>
      <c r="AK959" s="27"/>
    </row>
    <row r="960" spans="9:37" ht="15.75" customHeight="1">
      <c r="I960" s="27"/>
      <c r="O960" s="27"/>
      <c r="T960" s="27"/>
      <c r="AC960" s="27"/>
      <c r="AJ960" s="27"/>
      <c r="AK960" s="27"/>
    </row>
    <row r="961" spans="9:37" ht="15.75" customHeight="1">
      <c r="I961" s="27"/>
      <c r="O961" s="27"/>
      <c r="T961" s="27"/>
      <c r="AC961" s="27"/>
      <c r="AJ961" s="27"/>
      <c r="AK961" s="27"/>
    </row>
    <row r="962" spans="9:37" ht="15.75" customHeight="1">
      <c r="I962" s="27"/>
      <c r="O962" s="27"/>
      <c r="T962" s="27"/>
      <c r="AC962" s="27"/>
      <c r="AJ962" s="27"/>
      <c r="AK962" s="27"/>
    </row>
    <row r="963" spans="9:37" ht="15.75" customHeight="1">
      <c r="I963" s="27"/>
      <c r="O963" s="27"/>
      <c r="T963" s="27"/>
      <c r="AC963" s="27"/>
      <c r="AJ963" s="27"/>
      <c r="AK963" s="27"/>
    </row>
    <row r="964" spans="9:37" ht="15.75" customHeight="1">
      <c r="I964" s="27"/>
      <c r="O964" s="27"/>
      <c r="T964" s="27"/>
      <c r="AC964" s="27"/>
      <c r="AJ964" s="27"/>
      <c r="AK964" s="27"/>
    </row>
    <row r="965" spans="9:37" ht="15.75" customHeight="1">
      <c r="I965" s="27"/>
      <c r="O965" s="27"/>
      <c r="T965" s="27"/>
      <c r="AC965" s="27"/>
      <c r="AJ965" s="27"/>
      <c r="AK965" s="27"/>
    </row>
    <row r="966" spans="9:37" ht="15.75" customHeight="1">
      <c r="I966" s="27"/>
      <c r="O966" s="27"/>
      <c r="T966" s="27"/>
      <c r="AC966" s="27"/>
      <c r="AJ966" s="27"/>
      <c r="AK966" s="27"/>
    </row>
    <row r="967" spans="9:37" ht="15.75" customHeight="1">
      <c r="I967" s="27"/>
      <c r="O967" s="27"/>
      <c r="T967" s="27"/>
      <c r="AC967" s="27"/>
      <c r="AJ967" s="27"/>
      <c r="AK967" s="27"/>
    </row>
    <row r="968" spans="9:37" ht="15.75" customHeight="1">
      <c r="I968" s="27"/>
      <c r="O968" s="27"/>
      <c r="T968" s="27"/>
      <c r="AC968" s="27"/>
      <c r="AJ968" s="27"/>
      <c r="AK968" s="27"/>
    </row>
    <row r="969" spans="9:37" ht="15.75" customHeight="1">
      <c r="I969" s="27"/>
      <c r="O969" s="27"/>
      <c r="T969" s="27"/>
      <c r="AC969" s="27"/>
      <c r="AJ969" s="27"/>
      <c r="AK969" s="27"/>
    </row>
    <row r="970" spans="9:37" ht="15.75" customHeight="1">
      <c r="I970" s="27"/>
      <c r="O970" s="27"/>
      <c r="T970" s="27"/>
      <c r="AC970" s="27"/>
      <c r="AJ970" s="27"/>
      <c r="AK970" s="27"/>
    </row>
    <row r="971" spans="9:37" ht="15.75" customHeight="1">
      <c r="I971" s="27"/>
      <c r="O971" s="27"/>
      <c r="T971" s="27"/>
      <c r="AC971" s="27"/>
      <c r="AJ971" s="27"/>
      <c r="AK971" s="27"/>
    </row>
    <row r="972" spans="9:37" ht="15.75" customHeight="1">
      <c r="I972" s="27"/>
      <c r="O972" s="27"/>
      <c r="T972" s="27"/>
      <c r="AC972" s="27"/>
      <c r="AJ972" s="27"/>
      <c r="AK972" s="27"/>
    </row>
    <row r="973" spans="9:37" ht="15.75" customHeight="1">
      <c r="I973" s="27"/>
      <c r="O973" s="27"/>
      <c r="T973" s="27"/>
      <c r="AC973" s="27"/>
      <c r="AJ973" s="27"/>
      <c r="AK973" s="27"/>
    </row>
    <row r="974" spans="9:37" ht="15.75" customHeight="1">
      <c r="I974" s="27"/>
      <c r="O974" s="27"/>
      <c r="T974" s="27"/>
      <c r="AC974" s="27"/>
      <c r="AJ974" s="27"/>
      <c r="AK974" s="27"/>
    </row>
    <row r="975" spans="9:37" ht="15.75" customHeight="1">
      <c r="I975" s="27"/>
      <c r="O975" s="27"/>
      <c r="T975" s="27"/>
      <c r="AC975" s="27"/>
      <c r="AJ975" s="27"/>
      <c r="AK975" s="27"/>
    </row>
    <row r="976" spans="9:37" ht="15.75" customHeight="1">
      <c r="I976" s="27"/>
      <c r="O976" s="27"/>
      <c r="T976" s="27"/>
      <c r="AC976" s="27"/>
      <c r="AJ976" s="27"/>
      <c r="AK976" s="27"/>
    </row>
    <row r="977" spans="9:37" ht="15.75" customHeight="1">
      <c r="I977" s="27"/>
      <c r="O977" s="27"/>
      <c r="T977" s="27"/>
      <c r="AC977" s="27"/>
      <c r="AJ977" s="27"/>
      <c r="AK977" s="27"/>
    </row>
    <row r="978" spans="9:37" ht="15.75" customHeight="1">
      <c r="I978" s="27"/>
      <c r="O978" s="27"/>
      <c r="T978" s="27"/>
      <c r="AC978" s="27"/>
      <c r="AJ978" s="27"/>
      <c r="AK978" s="27"/>
    </row>
    <row r="979" spans="9:37" ht="15.75" customHeight="1">
      <c r="I979" s="27"/>
      <c r="O979" s="27"/>
      <c r="T979" s="27"/>
      <c r="AC979" s="27"/>
      <c r="AJ979" s="27"/>
      <c r="AK979" s="27"/>
    </row>
    <row r="980" spans="9:37" ht="15.75" customHeight="1">
      <c r="I980" s="27"/>
      <c r="O980" s="27"/>
      <c r="T980" s="27"/>
      <c r="AC980" s="27"/>
      <c r="AJ980" s="27"/>
      <c r="AK980" s="27"/>
    </row>
    <row r="981" spans="9:37" ht="15.75" customHeight="1">
      <c r="I981" s="27"/>
      <c r="O981" s="27"/>
      <c r="T981" s="27"/>
      <c r="AC981" s="27"/>
      <c r="AJ981" s="27"/>
      <c r="AK981" s="27"/>
    </row>
    <row r="982" spans="9:37" ht="15.75" customHeight="1">
      <c r="I982" s="27"/>
      <c r="O982" s="27"/>
      <c r="T982" s="27"/>
      <c r="AC982" s="27"/>
      <c r="AJ982" s="27"/>
      <c r="AK982" s="27"/>
    </row>
    <row r="983" spans="9:37" ht="15.75" customHeight="1">
      <c r="I983" s="27"/>
      <c r="O983" s="27"/>
      <c r="T983" s="27"/>
      <c r="AC983" s="27"/>
      <c r="AJ983" s="27"/>
      <c r="AK983" s="27"/>
    </row>
    <row r="984" spans="9:37" ht="15.75" customHeight="1">
      <c r="I984" s="27"/>
      <c r="O984" s="27"/>
      <c r="T984" s="27"/>
      <c r="AC984" s="27"/>
      <c r="AJ984" s="27"/>
      <c r="AK984" s="27"/>
    </row>
    <row r="985" spans="9:37" ht="15.75" customHeight="1">
      <c r="I985" s="27"/>
      <c r="O985" s="27"/>
      <c r="T985" s="27"/>
      <c r="AC985" s="27"/>
      <c r="AJ985" s="27"/>
      <c r="AK985" s="27"/>
    </row>
    <row r="986" spans="9:37" ht="15.75" customHeight="1">
      <c r="I986" s="27"/>
      <c r="O986" s="27"/>
      <c r="T986" s="27"/>
      <c r="AC986" s="27"/>
      <c r="AJ986" s="27"/>
      <c r="AK986" s="27"/>
    </row>
    <row r="987" spans="9:37" ht="15.75" customHeight="1">
      <c r="I987" s="27"/>
      <c r="O987" s="27"/>
      <c r="T987" s="27"/>
      <c r="AC987" s="27"/>
      <c r="AJ987" s="27"/>
      <c r="AK987" s="27"/>
    </row>
    <row r="988" spans="9:37" ht="15.75" customHeight="1">
      <c r="I988" s="27"/>
      <c r="O988" s="27"/>
      <c r="T988" s="27"/>
      <c r="AC988" s="27"/>
      <c r="AJ988" s="27"/>
      <c r="AK988" s="27"/>
    </row>
    <row r="989" spans="9:37" ht="15.75" customHeight="1">
      <c r="I989" s="27"/>
      <c r="O989" s="27"/>
      <c r="T989" s="27"/>
      <c r="AC989" s="27"/>
      <c r="AJ989" s="27"/>
      <c r="AK989" s="27"/>
    </row>
    <row r="990" spans="9:37" ht="15.75" customHeight="1">
      <c r="I990" s="27"/>
      <c r="O990" s="27"/>
      <c r="T990" s="27"/>
      <c r="AC990" s="27"/>
      <c r="AJ990" s="27"/>
      <c r="AK990" s="27"/>
    </row>
    <row r="991" spans="9:37" ht="15.75" customHeight="1">
      <c r="I991" s="27"/>
      <c r="O991" s="27"/>
      <c r="T991" s="27"/>
      <c r="AC991" s="27"/>
      <c r="AJ991" s="27"/>
      <c r="AK991" s="27"/>
    </row>
    <row r="992" spans="9:37" ht="15.75" customHeight="1">
      <c r="I992" s="27"/>
      <c r="O992" s="27"/>
      <c r="T992" s="27"/>
      <c r="AC992" s="27"/>
      <c r="AJ992" s="27"/>
      <c r="AK992" s="27"/>
    </row>
    <row r="993" spans="9:37" ht="15.75" customHeight="1">
      <c r="I993" s="27"/>
      <c r="O993" s="27"/>
      <c r="T993" s="27"/>
      <c r="AC993" s="27"/>
      <c r="AJ993" s="27"/>
      <c r="AK993" s="27"/>
    </row>
    <row r="994" spans="9:37" ht="15.75" customHeight="1">
      <c r="I994" s="27"/>
      <c r="O994" s="27"/>
      <c r="T994" s="27"/>
      <c r="AC994" s="27"/>
      <c r="AJ994" s="27"/>
      <c r="AK994" s="27"/>
    </row>
    <row r="995" spans="9:37" ht="15.75" customHeight="1">
      <c r="I995" s="27"/>
      <c r="O995" s="27"/>
      <c r="T995" s="27"/>
      <c r="AC995" s="27"/>
      <c r="AJ995" s="27"/>
      <c r="AK995" s="27"/>
    </row>
    <row r="996" spans="9:37" ht="15.75" customHeight="1">
      <c r="I996" s="27"/>
      <c r="O996" s="27"/>
      <c r="T996" s="27"/>
      <c r="AC996" s="27"/>
      <c r="AJ996" s="27"/>
      <c r="AK996" s="27"/>
    </row>
    <row r="997" spans="9:37" ht="15.75" customHeight="1">
      <c r="I997" s="27"/>
      <c r="O997" s="27"/>
      <c r="T997" s="27"/>
      <c r="AC997" s="27"/>
      <c r="AJ997" s="27"/>
      <c r="AK997" s="27"/>
    </row>
    <row r="998" spans="9:37" ht="15.75" customHeight="1">
      <c r="I998" s="27"/>
      <c r="O998" s="27"/>
      <c r="T998" s="27"/>
      <c r="AC998" s="27"/>
      <c r="AJ998" s="27"/>
      <c r="AK998" s="27"/>
    </row>
    <row r="999" spans="9:37" ht="15.75" customHeight="1">
      <c r="I999" s="27"/>
      <c r="O999" s="27"/>
      <c r="T999" s="27"/>
      <c r="AC999" s="27"/>
      <c r="AJ999" s="27"/>
      <c r="AK999" s="27"/>
    </row>
  </sheetData>
  <mergeCells count="7">
    <mergeCell ref="AD3:AI3"/>
    <mergeCell ref="B2:H2"/>
    <mergeCell ref="J2:N2"/>
    <mergeCell ref="P2:S2"/>
    <mergeCell ref="B3:H3"/>
    <mergeCell ref="J3:N3"/>
    <mergeCell ref="P3:S3"/>
  </mergeCell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01"/>
  <sheetViews>
    <sheetView workbookViewId="0"/>
  </sheetViews>
  <sheetFormatPr defaultColWidth="14.44140625" defaultRowHeight="15" customHeight="1"/>
  <cols>
    <col min="1" max="10" width="8.6640625" customWidth="1"/>
    <col min="11" max="11" width="13.5546875" customWidth="1"/>
    <col min="12" max="14" width="8.6640625" customWidth="1"/>
    <col min="15" max="15" width="10.44140625" customWidth="1"/>
    <col min="16" max="16" width="8.6640625" customWidth="1"/>
    <col min="17" max="17" width="19.33203125" customWidth="1"/>
    <col min="18" max="35" width="8.6640625" customWidth="1"/>
  </cols>
  <sheetData>
    <row r="1" spans="1:34" ht="14.4">
      <c r="A1" s="31" t="s">
        <v>79</v>
      </c>
      <c r="K1" s="31" t="s">
        <v>80</v>
      </c>
      <c r="V1" s="31" t="s">
        <v>81</v>
      </c>
      <c r="AD1" s="31" t="s">
        <v>82</v>
      </c>
    </row>
    <row r="2" spans="1:34" ht="14.4">
      <c r="K2" s="81" t="s">
        <v>83</v>
      </c>
      <c r="L2" s="81" t="s">
        <v>84</v>
      </c>
      <c r="M2" s="81" t="s">
        <v>85</v>
      </c>
      <c r="N2" s="81" t="s">
        <v>86</v>
      </c>
      <c r="O2" s="81" t="s">
        <v>87</v>
      </c>
      <c r="P2" s="81" t="s">
        <v>88</v>
      </c>
      <c r="Q2" s="81" t="s">
        <v>89</v>
      </c>
      <c r="R2" s="81" t="s">
        <v>90</v>
      </c>
      <c r="S2" s="81" t="s">
        <v>91</v>
      </c>
      <c r="V2" s="81" t="s">
        <v>3</v>
      </c>
      <c r="W2" s="81" t="s">
        <v>92</v>
      </c>
      <c r="X2" s="81" t="s">
        <v>93</v>
      </c>
      <c r="Y2" s="81" t="s">
        <v>94</v>
      </c>
      <c r="Z2" s="81" t="s">
        <v>95</v>
      </c>
      <c r="AA2" s="81" t="s">
        <v>96</v>
      </c>
      <c r="AD2" s="82" t="s">
        <v>3</v>
      </c>
      <c r="AE2" s="82" t="s">
        <v>7</v>
      </c>
      <c r="AF2" s="82" t="s">
        <v>8</v>
      </c>
      <c r="AG2" s="82" t="s">
        <v>9</v>
      </c>
      <c r="AH2" s="82" t="s">
        <v>10</v>
      </c>
    </row>
    <row r="3" spans="1:34" ht="14.4">
      <c r="A3" s="81" t="s">
        <v>3</v>
      </c>
      <c r="B3" s="43" t="s">
        <v>42</v>
      </c>
      <c r="C3" s="43" t="s">
        <v>41</v>
      </c>
      <c r="D3" s="83" t="s">
        <v>97</v>
      </c>
      <c r="K3" s="31" t="s">
        <v>92</v>
      </c>
      <c r="L3" s="18">
        <v>100000</v>
      </c>
      <c r="M3" s="60" t="s">
        <v>62</v>
      </c>
      <c r="N3" s="18">
        <v>15000</v>
      </c>
      <c r="O3" s="31">
        <v>1996</v>
      </c>
      <c r="P3" s="31">
        <v>2001</v>
      </c>
      <c r="Q3" s="31" t="s">
        <v>98</v>
      </c>
      <c r="R3" s="31" t="s">
        <v>99</v>
      </c>
      <c r="S3" s="31" t="s">
        <v>100</v>
      </c>
      <c r="V3" s="31">
        <v>1999</v>
      </c>
      <c r="W3" s="18">
        <f t="shared" ref="W3:W5" si="0">$L$3</f>
        <v>100000</v>
      </c>
      <c r="AA3" s="18">
        <f t="shared" ref="AA3:AA5" si="1">$M$11</f>
        <v>50000</v>
      </c>
      <c r="AD3" s="31">
        <v>1999</v>
      </c>
      <c r="AE3" s="80" t="s">
        <v>62</v>
      </c>
      <c r="AF3" s="80" t="s">
        <v>62</v>
      </c>
      <c r="AG3" s="80">
        <v>18943</v>
      </c>
      <c r="AH3" s="84">
        <v>26746</v>
      </c>
    </row>
    <row r="4" spans="1:34" ht="14.4">
      <c r="A4" s="31">
        <v>1999</v>
      </c>
      <c r="B4" s="58">
        <v>0.18159045824065856</v>
      </c>
      <c r="C4" s="58">
        <v>0.56040000000000001</v>
      </c>
      <c r="D4" s="85">
        <f t="shared" ref="D4:D26" si="2">1-(B4+C4)</f>
        <v>0.25800954175934143</v>
      </c>
      <c r="K4" s="31" t="s">
        <v>92</v>
      </c>
      <c r="L4" s="18">
        <v>90000</v>
      </c>
      <c r="M4" s="60" t="s">
        <v>62</v>
      </c>
      <c r="N4" s="18">
        <v>160000</v>
      </c>
      <c r="O4" s="31">
        <v>2002</v>
      </c>
      <c r="P4" s="31">
        <v>2009</v>
      </c>
      <c r="Q4" s="31" t="s">
        <v>98</v>
      </c>
      <c r="R4" s="31" t="s">
        <v>101</v>
      </c>
      <c r="S4" s="31" t="s">
        <v>102</v>
      </c>
      <c r="V4" s="31">
        <v>2000</v>
      </c>
      <c r="W4" s="18">
        <f t="shared" si="0"/>
        <v>100000</v>
      </c>
      <c r="AA4" s="18">
        <f t="shared" si="1"/>
        <v>50000</v>
      </c>
      <c r="AD4" s="31">
        <v>2000</v>
      </c>
      <c r="AE4" s="80" t="s">
        <v>62</v>
      </c>
      <c r="AF4" s="80" t="s">
        <v>62</v>
      </c>
      <c r="AG4" s="80">
        <v>11987</v>
      </c>
      <c r="AH4" s="84">
        <v>19533</v>
      </c>
    </row>
    <row r="5" spans="1:34" ht="14.4">
      <c r="A5" s="31">
        <v>2000</v>
      </c>
      <c r="B5" s="58">
        <v>0.16601541374745402</v>
      </c>
      <c r="C5" s="58">
        <v>0.50329999999999997</v>
      </c>
      <c r="D5" s="85">
        <f t="shared" si="2"/>
        <v>0.33068458625254604</v>
      </c>
      <c r="K5" s="31" t="s">
        <v>103</v>
      </c>
      <c r="L5" s="18">
        <v>20000</v>
      </c>
      <c r="M5" s="80" t="s">
        <v>62</v>
      </c>
      <c r="N5" s="18">
        <v>65000</v>
      </c>
      <c r="O5" s="31">
        <v>2009</v>
      </c>
      <c r="P5" s="31">
        <v>2016</v>
      </c>
      <c r="Q5" s="31" t="s">
        <v>104</v>
      </c>
      <c r="R5" s="31" t="s">
        <v>101</v>
      </c>
      <c r="S5" s="31" t="s">
        <v>105</v>
      </c>
      <c r="V5" s="31">
        <v>2001</v>
      </c>
      <c r="W5" s="18">
        <f t="shared" si="0"/>
        <v>100000</v>
      </c>
      <c r="AA5" s="18">
        <f t="shared" si="1"/>
        <v>50000</v>
      </c>
      <c r="AD5" s="31">
        <v>2001</v>
      </c>
      <c r="AE5" s="80" t="s">
        <v>62</v>
      </c>
      <c r="AF5" s="80" t="s">
        <v>62</v>
      </c>
      <c r="AG5" s="80" t="s">
        <v>62</v>
      </c>
      <c r="AH5" s="60">
        <v>43469</v>
      </c>
    </row>
    <row r="6" spans="1:34" ht="14.4">
      <c r="A6" s="31">
        <v>2001</v>
      </c>
      <c r="B6" s="58">
        <v>0.19627725383660047</v>
      </c>
      <c r="C6" s="58">
        <v>0.53820000000000001</v>
      </c>
      <c r="D6" s="85">
        <f t="shared" si="2"/>
        <v>0.26552274616339955</v>
      </c>
      <c r="K6" s="31" t="s">
        <v>103</v>
      </c>
      <c r="L6" s="18">
        <v>20000</v>
      </c>
      <c r="M6" s="80" t="s">
        <v>62</v>
      </c>
      <c r="N6" s="18">
        <v>45000</v>
      </c>
      <c r="O6" s="31">
        <v>2017</v>
      </c>
      <c r="P6" s="80" t="s">
        <v>106</v>
      </c>
      <c r="Q6" s="31" t="s">
        <v>104</v>
      </c>
      <c r="R6" s="31" t="s">
        <v>101</v>
      </c>
      <c r="S6" s="31" t="s">
        <v>105</v>
      </c>
      <c r="V6" s="31">
        <v>2002</v>
      </c>
      <c r="W6" s="18">
        <f t="shared" ref="W6:W12" si="3">$L$4</f>
        <v>90000</v>
      </c>
      <c r="AA6" s="18">
        <f t="shared" ref="AA6:AA20" si="4">$L$12</f>
        <v>20000</v>
      </c>
      <c r="AD6" s="31">
        <v>2002</v>
      </c>
      <c r="AE6" s="80" t="s">
        <v>62</v>
      </c>
      <c r="AF6" s="80" t="s">
        <v>62</v>
      </c>
      <c r="AG6" s="80" t="s">
        <v>62</v>
      </c>
      <c r="AH6" s="60">
        <v>90483</v>
      </c>
    </row>
    <row r="7" spans="1:34" ht="14.4">
      <c r="A7" s="31">
        <v>2002</v>
      </c>
      <c r="B7" s="58">
        <v>0.13116391942664515</v>
      </c>
      <c r="C7" s="58">
        <v>0.62080000000000002</v>
      </c>
      <c r="D7" s="85">
        <f t="shared" si="2"/>
        <v>0.2480360805733548</v>
      </c>
      <c r="G7" s="18"/>
      <c r="H7" s="18"/>
      <c r="I7" s="18"/>
      <c r="J7" s="18"/>
      <c r="K7" s="31" t="s">
        <v>107</v>
      </c>
      <c r="L7" s="18">
        <v>25000</v>
      </c>
      <c r="M7" s="80" t="s">
        <v>62</v>
      </c>
      <c r="N7" s="18">
        <v>55000</v>
      </c>
      <c r="O7" s="31">
        <v>2009</v>
      </c>
      <c r="P7" s="80">
        <v>2016</v>
      </c>
      <c r="Q7" s="31" t="s">
        <v>104</v>
      </c>
      <c r="R7" s="31" t="s">
        <v>101</v>
      </c>
      <c r="S7" s="31" t="s">
        <v>105</v>
      </c>
      <c r="V7" s="31">
        <v>2003</v>
      </c>
      <c r="W7" s="18">
        <f t="shared" si="3"/>
        <v>90000</v>
      </c>
      <c r="AA7" s="18">
        <f t="shared" si="4"/>
        <v>20000</v>
      </c>
      <c r="AD7" s="31">
        <v>2003</v>
      </c>
      <c r="AE7" s="80" t="s">
        <v>62</v>
      </c>
      <c r="AF7" s="80" t="s">
        <v>62</v>
      </c>
      <c r="AG7" s="80" t="s">
        <v>62</v>
      </c>
      <c r="AH7" s="60">
        <v>92298</v>
      </c>
    </row>
    <row r="8" spans="1:34" ht="14.4">
      <c r="A8" s="31">
        <v>2003</v>
      </c>
      <c r="B8" s="58">
        <v>0.10440765092197851</v>
      </c>
      <c r="C8" s="58">
        <v>0.5806</v>
      </c>
      <c r="D8" s="85">
        <f t="shared" si="2"/>
        <v>0.31499234907802154</v>
      </c>
      <c r="G8" s="18"/>
      <c r="H8" s="18"/>
      <c r="I8" s="18"/>
      <c r="J8" s="18"/>
      <c r="K8" s="31" t="s">
        <v>107</v>
      </c>
      <c r="L8" s="18">
        <v>15000</v>
      </c>
      <c r="M8" s="80" t="s">
        <v>62</v>
      </c>
      <c r="N8" s="18">
        <v>40000</v>
      </c>
      <c r="O8" s="31">
        <v>2017</v>
      </c>
      <c r="P8" s="80" t="s">
        <v>106</v>
      </c>
      <c r="Q8" s="31" t="s">
        <v>104</v>
      </c>
      <c r="R8" s="31" t="s">
        <v>101</v>
      </c>
      <c r="S8" s="31" t="s">
        <v>105</v>
      </c>
      <c r="V8" s="31">
        <v>2004</v>
      </c>
      <c r="W8" s="18">
        <f t="shared" si="3"/>
        <v>90000</v>
      </c>
      <c r="AA8" s="18">
        <f t="shared" si="4"/>
        <v>20000</v>
      </c>
      <c r="AD8" s="31">
        <v>2004</v>
      </c>
      <c r="AE8" s="80" t="s">
        <v>62</v>
      </c>
      <c r="AF8" s="80" t="s">
        <v>62</v>
      </c>
      <c r="AG8" s="80" t="s">
        <v>62</v>
      </c>
      <c r="AH8" s="60">
        <v>22157</v>
      </c>
    </row>
    <row r="9" spans="1:34" ht="14.4">
      <c r="A9" s="31">
        <v>2004</v>
      </c>
      <c r="B9" s="58">
        <v>0.14637204361125766</v>
      </c>
      <c r="C9" s="58">
        <v>0.65459999999999996</v>
      </c>
      <c r="D9" s="85">
        <f t="shared" si="2"/>
        <v>0.19902795638874238</v>
      </c>
      <c r="G9" s="18"/>
      <c r="H9" s="18"/>
      <c r="I9" s="18"/>
      <c r="J9" s="18"/>
      <c r="K9" s="31" t="s">
        <v>108</v>
      </c>
      <c r="L9" s="18">
        <v>15000</v>
      </c>
      <c r="M9" s="80" t="s">
        <v>62</v>
      </c>
      <c r="N9" s="18">
        <v>50000</v>
      </c>
      <c r="O9" s="31">
        <v>2009</v>
      </c>
      <c r="P9" s="80">
        <v>2016</v>
      </c>
      <c r="Q9" s="31" t="s">
        <v>104</v>
      </c>
      <c r="R9" s="31" t="s">
        <v>101</v>
      </c>
      <c r="S9" s="31" t="s">
        <v>105</v>
      </c>
      <c r="V9" s="31">
        <v>2005</v>
      </c>
      <c r="W9" s="18">
        <f t="shared" si="3"/>
        <v>90000</v>
      </c>
      <c r="AA9" s="18">
        <f t="shared" si="4"/>
        <v>20000</v>
      </c>
      <c r="AD9" s="31">
        <v>2005</v>
      </c>
      <c r="AE9" s="80" t="s">
        <v>62</v>
      </c>
      <c r="AF9" s="80" t="s">
        <v>62</v>
      </c>
      <c r="AG9" s="80">
        <v>9955</v>
      </c>
      <c r="AH9" s="60">
        <v>14215</v>
      </c>
    </row>
    <row r="10" spans="1:34" ht="14.4">
      <c r="A10" s="31">
        <v>2005</v>
      </c>
      <c r="B10" s="58">
        <v>7.1999999999999995E-2</v>
      </c>
      <c r="C10" s="58">
        <v>0.86599999999999999</v>
      </c>
      <c r="D10" s="85">
        <f t="shared" si="2"/>
        <v>6.2000000000000055E-2</v>
      </c>
      <c r="G10" s="18"/>
      <c r="H10" s="18"/>
      <c r="I10" s="18"/>
      <c r="J10" s="18"/>
      <c r="K10" s="31" t="s">
        <v>108</v>
      </c>
      <c r="L10" s="18">
        <v>15000</v>
      </c>
      <c r="M10" s="80" t="s">
        <v>62</v>
      </c>
      <c r="N10" s="18">
        <v>35000</v>
      </c>
      <c r="O10" s="31">
        <v>2017</v>
      </c>
      <c r="P10" s="80" t="s">
        <v>106</v>
      </c>
      <c r="Q10" s="31" t="s">
        <v>104</v>
      </c>
      <c r="R10" s="31" t="s">
        <v>101</v>
      </c>
      <c r="S10" s="31" t="s">
        <v>105</v>
      </c>
      <c r="V10" s="31">
        <v>2006</v>
      </c>
      <c r="W10" s="18">
        <f t="shared" si="3"/>
        <v>90000</v>
      </c>
      <c r="AA10" s="18">
        <f t="shared" si="4"/>
        <v>20000</v>
      </c>
      <c r="AD10" s="31">
        <v>2006</v>
      </c>
      <c r="AE10" s="60">
        <v>18433</v>
      </c>
      <c r="AF10" s="60">
        <v>40633</v>
      </c>
      <c r="AG10" s="80">
        <v>57411</v>
      </c>
      <c r="AH10" s="60">
        <v>32562</v>
      </c>
    </row>
    <row r="11" spans="1:34" ht="14.4">
      <c r="A11" s="31">
        <v>2006</v>
      </c>
      <c r="B11" s="58">
        <v>0.29599999999999999</v>
      </c>
      <c r="C11" s="58">
        <v>0.51700000000000002</v>
      </c>
      <c r="D11" s="85">
        <f t="shared" si="2"/>
        <v>0.18700000000000006</v>
      </c>
      <c r="G11" s="18"/>
      <c r="H11" s="18"/>
      <c r="I11" s="18"/>
      <c r="J11" s="18"/>
      <c r="K11" s="31" t="s">
        <v>96</v>
      </c>
      <c r="L11" s="80" t="s">
        <v>62</v>
      </c>
      <c r="M11" s="60">
        <v>50000</v>
      </c>
      <c r="N11" s="80" t="s">
        <v>62</v>
      </c>
      <c r="O11" s="31">
        <v>1982</v>
      </c>
      <c r="P11" s="31">
        <v>2001</v>
      </c>
      <c r="R11" s="31" t="s">
        <v>99</v>
      </c>
      <c r="S11" s="31" t="s">
        <v>109</v>
      </c>
      <c r="T11" s="31" t="s">
        <v>110</v>
      </c>
      <c r="V11" s="31">
        <v>2007</v>
      </c>
      <c r="W11" s="18">
        <f t="shared" si="3"/>
        <v>90000</v>
      </c>
      <c r="AA11" s="18">
        <f t="shared" si="4"/>
        <v>20000</v>
      </c>
      <c r="AD11" s="31">
        <v>2007</v>
      </c>
      <c r="AE11" s="60">
        <v>41290</v>
      </c>
      <c r="AF11" s="60">
        <v>57392</v>
      </c>
      <c r="AG11" s="80">
        <v>47924</v>
      </c>
      <c r="AH11" s="60">
        <v>27948</v>
      </c>
    </row>
    <row r="12" spans="1:34" ht="14.4">
      <c r="A12" s="31">
        <v>2007</v>
      </c>
      <c r="B12" s="58">
        <v>0.161</v>
      </c>
      <c r="C12" s="58">
        <v>0.64700000000000002</v>
      </c>
      <c r="D12" s="85">
        <f t="shared" si="2"/>
        <v>0.19199999999999995</v>
      </c>
      <c r="G12" s="18"/>
      <c r="H12" s="18"/>
      <c r="I12" s="18"/>
      <c r="J12" s="18"/>
      <c r="K12" s="31" t="s">
        <v>96</v>
      </c>
      <c r="L12" s="18">
        <v>20000</v>
      </c>
      <c r="M12" s="80" t="s">
        <v>62</v>
      </c>
      <c r="N12" s="18">
        <v>70000</v>
      </c>
      <c r="O12" s="31">
        <v>2002</v>
      </c>
      <c r="P12" s="31">
        <v>2016</v>
      </c>
      <c r="Q12" s="31" t="s">
        <v>104</v>
      </c>
      <c r="R12" s="31" t="s">
        <v>101</v>
      </c>
      <c r="S12" s="31" t="s">
        <v>105</v>
      </c>
      <c r="V12" s="31">
        <v>2008</v>
      </c>
      <c r="W12" s="18">
        <f t="shared" si="3"/>
        <v>90000</v>
      </c>
      <c r="AA12" s="18">
        <f t="shared" si="4"/>
        <v>20000</v>
      </c>
      <c r="AD12" s="31">
        <v>2008</v>
      </c>
      <c r="AE12" s="60">
        <v>74469</v>
      </c>
      <c r="AF12" s="60">
        <v>53681</v>
      </c>
      <c r="AG12" s="80">
        <v>34595</v>
      </c>
      <c r="AH12" s="60">
        <v>19339</v>
      </c>
    </row>
    <row r="13" spans="1:34" ht="14.4">
      <c r="A13" s="31">
        <v>2008</v>
      </c>
      <c r="B13" s="58">
        <v>0.34499999999999997</v>
      </c>
      <c r="C13" s="58">
        <v>0.47199999999999998</v>
      </c>
      <c r="D13" s="85">
        <f t="shared" si="2"/>
        <v>0.18300000000000005</v>
      </c>
      <c r="G13" s="18"/>
      <c r="H13" s="18"/>
      <c r="I13" s="18"/>
      <c r="J13" s="18"/>
      <c r="K13" s="86" t="s">
        <v>96</v>
      </c>
      <c r="L13" s="87">
        <v>15000</v>
      </c>
      <c r="M13" s="87" t="s">
        <v>62</v>
      </c>
      <c r="N13" s="87">
        <v>45000</v>
      </c>
      <c r="O13" s="86">
        <v>2017</v>
      </c>
      <c r="P13" s="88" t="s">
        <v>106</v>
      </c>
      <c r="Q13" s="86" t="s">
        <v>104</v>
      </c>
      <c r="R13" s="86" t="s">
        <v>101</v>
      </c>
      <c r="S13" s="86" t="s">
        <v>105</v>
      </c>
      <c r="V13" s="31">
        <v>2009</v>
      </c>
      <c r="X13" s="18">
        <f t="shared" ref="X13:X20" si="5">$L$5</f>
        <v>20000</v>
      </c>
      <c r="Y13" s="18">
        <f t="shared" ref="Y13:Y20" si="6">$L$7</f>
        <v>25000</v>
      </c>
      <c r="Z13" s="18">
        <f t="shared" ref="Z13:Z20" si="7">$L$9</f>
        <v>15000</v>
      </c>
      <c r="AA13" s="18">
        <f t="shared" si="4"/>
        <v>20000</v>
      </c>
      <c r="AD13" s="31">
        <v>2009</v>
      </c>
      <c r="AE13" s="60">
        <v>17721</v>
      </c>
      <c r="AF13" s="60">
        <v>44616</v>
      </c>
      <c r="AG13" s="80">
        <v>40930</v>
      </c>
      <c r="AH13" s="60">
        <v>83480</v>
      </c>
    </row>
    <row r="14" spans="1:34" ht="14.4">
      <c r="A14" s="31">
        <v>2009</v>
      </c>
      <c r="B14" s="58">
        <v>0.158</v>
      </c>
      <c r="C14" s="58">
        <v>0.59499999999999997</v>
      </c>
      <c r="D14" s="85">
        <f t="shared" si="2"/>
        <v>0.247</v>
      </c>
      <c r="G14" s="18"/>
      <c r="H14" s="18"/>
      <c r="I14" s="18"/>
      <c r="J14" s="18"/>
      <c r="V14" s="31">
        <v>2010</v>
      </c>
      <c r="X14" s="18">
        <f t="shared" si="5"/>
        <v>20000</v>
      </c>
      <c r="Y14" s="18">
        <f t="shared" si="6"/>
        <v>25000</v>
      </c>
      <c r="Z14" s="18">
        <f t="shared" si="7"/>
        <v>15000</v>
      </c>
      <c r="AA14" s="18">
        <f t="shared" si="4"/>
        <v>20000</v>
      </c>
      <c r="AD14" s="31">
        <v>2010</v>
      </c>
      <c r="AE14" s="60">
        <v>37734</v>
      </c>
      <c r="AF14" s="60">
        <v>18466</v>
      </c>
      <c r="AG14" s="80">
        <v>20324</v>
      </c>
      <c r="AH14" s="60">
        <v>126836</v>
      </c>
    </row>
    <row r="15" spans="1:34" ht="14.4">
      <c r="A15" s="31">
        <v>2010</v>
      </c>
      <c r="B15" s="58">
        <v>7.6999999999999999E-2</v>
      </c>
      <c r="C15" s="58">
        <v>0.71</v>
      </c>
      <c r="D15" s="85">
        <f t="shared" si="2"/>
        <v>0.21300000000000008</v>
      </c>
      <c r="G15" s="18"/>
      <c r="H15" s="18"/>
      <c r="I15" s="18"/>
      <c r="J15" s="18"/>
      <c r="V15" s="31">
        <v>2011</v>
      </c>
      <c r="X15" s="18">
        <f t="shared" si="5"/>
        <v>20000</v>
      </c>
      <c r="Y15" s="18">
        <f t="shared" si="6"/>
        <v>25000</v>
      </c>
      <c r="Z15" s="18">
        <f t="shared" si="7"/>
        <v>15000</v>
      </c>
      <c r="AA15" s="18">
        <f t="shared" si="4"/>
        <v>20000</v>
      </c>
      <c r="AD15" s="31">
        <v>2011</v>
      </c>
      <c r="AE15" s="60">
        <v>70353</v>
      </c>
      <c r="AF15" s="60">
        <v>39909</v>
      </c>
      <c r="AG15" s="60">
        <v>12225</v>
      </c>
      <c r="AH15" s="60">
        <v>66678</v>
      </c>
    </row>
    <row r="16" spans="1:34" ht="14.4">
      <c r="A16" s="31">
        <v>2011</v>
      </c>
      <c r="B16" s="58">
        <v>5.0999999999999997E-2</v>
      </c>
      <c r="C16" s="58">
        <v>0.77600000000000002</v>
      </c>
      <c r="D16" s="85">
        <f t="shared" si="2"/>
        <v>0.17299999999999993</v>
      </c>
      <c r="G16" s="18"/>
      <c r="H16" s="18"/>
      <c r="I16" s="18"/>
      <c r="J16" s="18"/>
      <c r="V16" s="31">
        <v>2012</v>
      </c>
      <c r="X16" s="18">
        <f t="shared" si="5"/>
        <v>20000</v>
      </c>
      <c r="Y16" s="18">
        <f t="shared" si="6"/>
        <v>25000</v>
      </c>
      <c r="Z16" s="18">
        <f t="shared" si="7"/>
        <v>15000</v>
      </c>
      <c r="AA16" s="18">
        <f t="shared" si="4"/>
        <v>20000</v>
      </c>
      <c r="AD16" s="31">
        <v>2012</v>
      </c>
      <c r="AE16" s="60">
        <v>36736</v>
      </c>
      <c r="AF16" s="60">
        <v>18715</v>
      </c>
      <c r="AG16" s="60">
        <v>16557</v>
      </c>
      <c r="AH16" s="60">
        <v>18813</v>
      </c>
    </row>
    <row r="17" spans="1:35" ht="14.4">
      <c r="A17" s="31">
        <v>2012</v>
      </c>
      <c r="B17" s="58">
        <v>4.4999999999999998E-2</v>
      </c>
      <c r="C17" s="58">
        <v>0.84</v>
      </c>
      <c r="D17" s="85">
        <f t="shared" si="2"/>
        <v>0.11499999999999999</v>
      </c>
      <c r="G17" s="18"/>
      <c r="H17" s="18"/>
      <c r="I17" s="18"/>
      <c r="J17" s="18"/>
      <c r="V17" s="31">
        <v>2013</v>
      </c>
      <c r="X17" s="18">
        <f t="shared" si="5"/>
        <v>20000</v>
      </c>
      <c r="Y17" s="18">
        <f t="shared" si="6"/>
        <v>25000</v>
      </c>
      <c r="Z17" s="18">
        <f t="shared" si="7"/>
        <v>15000</v>
      </c>
      <c r="AA17" s="18">
        <f t="shared" si="4"/>
        <v>20000</v>
      </c>
      <c r="AD17" s="31">
        <v>2013</v>
      </c>
      <c r="AE17" s="60">
        <v>70555</v>
      </c>
      <c r="AF17" s="60">
        <v>14088</v>
      </c>
      <c r="AG17" s="60">
        <v>21821</v>
      </c>
      <c r="AH17" s="60">
        <v>18912</v>
      </c>
      <c r="AI17" s="89"/>
    </row>
    <row r="18" spans="1:35" ht="14.4">
      <c r="A18" s="31">
        <v>2013</v>
      </c>
      <c r="B18" s="58">
        <v>5.8000000000000003E-2</v>
      </c>
      <c r="C18" s="58">
        <v>0.77800000000000002</v>
      </c>
      <c r="D18" s="85">
        <f t="shared" si="2"/>
        <v>0.16399999999999992</v>
      </c>
      <c r="G18" s="18"/>
      <c r="H18" s="18"/>
      <c r="I18" s="18"/>
      <c r="J18" s="18"/>
      <c r="V18" s="31">
        <v>2014</v>
      </c>
      <c r="X18" s="18">
        <f t="shared" si="5"/>
        <v>20000</v>
      </c>
      <c r="Y18" s="18">
        <f t="shared" si="6"/>
        <v>25000</v>
      </c>
      <c r="Z18" s="18">
        <f t="shared" si="7"/>
        <v>15000</v>
      </c>
      <c r="AA18" s="18">
        <f t="shared" si="4"/>
        <v>20000</v>
      </c>
      <c r="AD18" s="31">
        <v>2014</v>
      </c>
      <c r="AE18" s="60">
        <v>26374</v>
      </c>
      <c r="AF18" s="60">
        <v>22229</v>
      </c>
      <c r="AG18" s="60">
        <v>12430</v>
      </c>
      <c r="AH18" s="60">
        <v>43915</v>
      </c>
      <c r="AI18" s="90"/>
    </row>
    <row r="19" spans="1:35" ht="14.4">
      <c r="A19" s="31">
        <v>2014</v>
      </c>
      <c r="B19" s="58">
        <v>0.104</v>
      </c>
      <c r="C19" s="58">
        <v>0.70499999999999996</v>
      </c>
      <c r="D19" s="85">
        <f t="shared" si="2"/>
        <v>0.19100000000000006</v>
      </c>
      <c r="G19" s="18"/>
      <c r="H19" s="18"/>
      <c r="I19" s="18"/>
      <c r="J19" s="18"/>
      <c r="V19" s="31">
        <v>2015</v>
      </c>
      <c r="X19" s="18">
        <f t="shared" si="5"/>
        <v>20000</v>
      </c>
      <c r="Y19" s="18">
        <f t="shared" si="6"/>
        <v>25000</v>
      </c>
      <c r="Z19" s="18">
        <f t="shared" si="7"/>
        <v>15000</v>
      </c>
      <c r="AA19" s="18">
        <f t="shared" si="4"/>
        <v>20000</v>
      </c>
      <c r="AD19" s="31">
        <v>2015</v>
      </c>
      <c r="AE19" s="60">
        <v>69897</v>
      </c>
      <c r="AF19" s="60">
        <v>47934</v>
      </c>
      <c r="AG19" s="60">
        <v>23184</v>
      </c>
      <c r="AH19" s="60">
        <v>102309</v>
      </c>
      <c r="AI19" s="90"/>
    </row>
    <row r="20" spans="1:35" ht="14.4">
      <c r="A20" s="31">
        <v>2015</v>
      </c>
      <c r="B20" s="58">
        <v>5.3999999999999999E-2</v>
      </c>
      <c r="C20" s="58">
        <v>0.73</v>
      </c>
      <c r="D20" s="85">
        <f t="shared" si="2"/>
        <v>0.21599999999999997</v>
      </c>
      <c r="G20" s="18"/>
      <c r="H20" s="18"/>
      <c r="I20" s="18"/>
      <c r="J20" s="18"/>
      <c r="V20" s="31">
        <v>2016</v>
      </c>
      <c r="X20" s="18">
        <f t="shared" si="5"/>
        <v>20000</v>
      </c>
      <c r="Y20" s="18">
        <f t="shared" si="6"/>
        <v>25000</v>
      </c>
      <c r="Z20" s="18">
        <f t="shared" si="7"/>
        <v>15000</v>
      </c>
      <c r="AA20" s="18">
        <f t="shared" si="4"/>
        <v>20000</v>
      </c>
      <c r="AD20" s="31">
        <v>2016</v>
      </c>
      <c r="AE20" s="60">
        <v>60792</v>
      </c>
      <c r="AF20" s="60" t="s">
        <v>62</v>
      </c>
      <c r="AG20" s="60">
        <v>14333</v>
      </c>
      <c r="AH20" s="60">
        <v>46202</v>
      </c>
      <c r="AI20" s="90"/>
    </row>
    <row r="21" spans="1:35" ht="15.75" customHeight="1">
      <c r="A21" s="31">
        <v>2016</v>
      </c>
      <c r="B21" s="58">
        <v>2E-3</v>
      </c>
      <c r="C21" s="58">
        <v>0.88900000000000001</v>
      </c>
      <c r="D21" s="85">
        <f t="shared" si="2"/>
        <v>0.10899999999999999</v>
      </c>
      <c r="G21" s="18"/>
      <c r="H21" s="18"/>
      <c r="I21" s="18"/>
      <c r="J21" s="18"/>
      <c r="V21" s="31">
        <v>2017</v>
      </c>
      <c r="X21" s="18">
        <f t="shared" ref="X21:X22" si="8">$L$6</f>
        <v>20000</v>
      </c>
      <c r="Y21" s="18">
        <f t="shared" ref="Y21:Y25" si="9">$L$8</f>
        <v>15000</v>
      </c>
      <c r="Z21" s="18">
        <f t="shared" ref="Z21:Z22" si="10">$L$10</f>
        <v>15000</v>
      </c>
      <c r="AA21" s="18">
        <f t="shared" ref="AA21:AA25" si="11">$L$13</f>
        <v>15000</v>
      </c>
      <c r="AD21" s="31">
        <v>2017</v>
      </c>
      <c r="AE21" s="60">
        <v>26986</v>
      </c>
      <c r="AF21" s="60">
        <v>35731</v>
      </c>
      <c r="AG21" s="60">
        <v>31866</v>
      </c>
      <c r="AH21" s="84">
        <v>61469</v>
      </c>
      <c r="AI21" s="90"/>
    </row>
    <row r="22" spans="1:35" ht="15.75" customHeight="1">
      <c r="A22" s="31">
        <v>2017</v>
      </c>
      <c r="B22" s="58">
        <v>0.105</v>
      </c>
      <c r="C22" s="58">
        <v>0.54100000000000004</v>
      </c>
      <c r="D22" s="85">
        <f t="shared" si="2"/>
        <v>0.35399999999999998</v>
      </c>
      <c r="G22" s="18"/>
      <c r="H22" s="18"/>
      <c r="I22" s="18"/>
      <c r="J22" s="18"/>
      <c r="V22" s="27">
        <v>2018</v>
      </c>
      <c r="W22" s="27"/>
      <c r="X22" s="18">
        <f t="shared" si="8"/>
        <v>20000</v>
      </c>
      <c r="Y22" s="18">
        <f t="shared" si="9"/>
        <v>15000</v>
      </c>
      <c r="Z22" s="18">
        <f t="shared" si="10"/>
        <v>15000</v>
      </c>
      <c r="AA22" s="18">
        <f t="shared" si="11"/>
        <v>15000</v>
      </c>
      <c r="AD22" s="27">
        <v>2018</v>
      </c>
      <c r="AE22" s="60">
        <v>20434</v>
      </c>
      <c r="AF22" s="60">
        <v>30844</v>
      </c>
      <c r="AG22" s="60">
        <v>23632</v>
      </c>
      <c r="AH22" s="91">
        <v>71180</v>
      </c>
      <c r="AI22" s="90"/>
    </row>
    <row r="23" spans="1:35" ht="15.75" customHeight="1">
      <c r="A23" s="27">
        <v>2018</v>
      </c>
      <c r="B23" s="58">
        <v>0.14599999999999999</v>
      </c>
      <c r="C23" s="58">
        <v>0.47099999999999997</v>
      </c>
      <c r="D23" s="85">
        <f t="shared" si="2"/>
        <v>0.38300000000000001</v>
      </c>
      <c r="G23" s="18"/>
      <c r="H23" s="18"/>
      <c r="I23" s="18"/>
      <c r="J23" s="18"/>
      <c r="V23" s="27">
        <v>2019</v>
      </c>
      <c r="W23" s="27"/>
      <c r="X23" s="18">
        <f t="shared" ref="X23:X25" si="12">$L$5</f>
        <v>20000</v>
      </c>
      <c r="Y23" s="18">
        <f t="shared" si="9"/>
        <v>15000</v>
      </c>
      <c r="Z23" s="18">
        <f t="shared" ref="Z23:Z25" si="13">$L$9</f>
        <v>15000</v>
      </c>
      <c r="AA23" s="18">
        <f t="shared" si="11"/>
        <v>15000</v>
      </c>
      <c r="AD23" s="27">
        <v>2019</v>
      </c>
      <c r="AE23" s="91">
        <v>26303</v>
      </c>
      <c r="AF23" s="91">
        <v>44145</v>
      </c>
      <c r="AG23" s="91">
        <v>9699</v>
      </c>
      <c r="AH23" s="91">
        <v>75411</v>
      </c>
      <c r="AI23" s="90"/>
    </row>
    <row r="24" spans="1:35" ht="15.75" customHeight="1">
      <c r="A24" s="27">
        <v>2019</v>
      </c>
      <c r="B24" s="58">
        <v>2.9000000000000001E-2</v>
      </c>
      <c r="C24" s="58">
        <v>0.753</v>
      </c>
      <c r="D24" s="85">
        <f t="shared" si="2"/>
        <v>0.21799999999999997</v>
      </c>
      <c r="E24" s="18"/>
      <c r="F24" s="18"/>
      <c r="G24" s="18"/>
      <c r="H24" s="18"/>
      <c r="I24" s="18"/>
      <c r="J24" s="18"/>
      <c r="V24" s="27">
        <v>2020</v>
      </c>
      <c r="W24" s="27"/>
      <c r="X24" s="18">
        <f t="shared" si="12"/>
        <v>20000</v>
      </c>
      <c r="Y24" s="18">
        <f t="shared" si="9"/>
        <v>15000</v>
      </c>
      <c r="Z24" s="18">
        <f t="shared" si="13"/>
        <v>15000</v>
      </c>
      <c r="AA24" s="18">
        <f t="shared" si="11"/>
        <v>15000</v>
      </c>
      <c r="AD24" s="27">
        <v>2020</v>
      </c>
      <c r="AE24" s="84" t="s">
        <v>63</v>
      </c>
      <c r="AF24" s="91">
        <v>31219</v>
      </c>
      <c r="AG24" s="91">
        <v>12074</v>
      </c>
      <c r="AH24" s="84">
        <v>64234</v>
      </c>
      <c r="AI24" s="89"/>
    </row>
    <row r="25" spans="1:35" ht="15.75" customHeight="1">
      <c r="A25" s="27">
        <v>2020</v>
      </c>
      <c r="B25" s="58">
        <v>9.0388728141904642E-2</v>
      </c>
      <c r="C25" s="58">
        <v>0.72163720186778946</v>
      </c>
      <c r="D25" s="85">
        <f t="shared" si="2"/>
        <v>0.18797406999030586</v>
      </c>
      <c r="E25" s="18"/>
      <c r="F25" s="18"/>
      <c r="G25" s="18"/>
      <c r="H25" s="18"/>
      <c r="I25" s="18"/>
      <c r="J25" s="18"/>
      <c r="V25" s="86">
        <v>2021</v>
      </c>
      <c r="W25" s="86"/>
      <c r="X25" s="92">
        <f t="shared" si="12"/>
        <v>20000</v>
      </c>
      <c r="Y25" s="92">
        <f t="shared" si="9"/>
        <v>15000</v>
      </c>
      <c r="Z25" s="92">
        <f t="shared" si="13"/>
        <v>15000</v>
      </c>
      <c r="AA25" s="92">
        <f t="shared" si="11"/>
        <v>15000</v>
      </c>
      <c r="AD25" s="86">
        <v>2021</v>
      </c>
      <c r="AE25" s="93" t="s">
        <v>63</v>
      </c>
      <c r="AF25" s="94">
        <v>49440</v>
      </c>
      <c r="AG25" s="94">
        <v>21993</v>
      </c>
      <c r="AH25" s="93">
        <v>99324</v>
      </c>
      <c r="AI25" s="89"/>
    </row>
    <row r="26" spans="1:35" ht="15.75" customHeight="1">
      <c r="A26" s="86">
        <v>2021</v>
      </c>
      <c r="B26" s="95">
        <v>6.4290342577467172E-2</v>
      </c>
      <c r="C26" s="95">
        <v>0.77174449791498667</v>
      </c>
      <c r="D26" s="96">
        <f t="shared" si="2"/>
        <v>0.1639651595075462</v>
      </c>
      <c r="E26" s="18"/>
      <c r="F26" s="18"/>
      <c r="G26" s="18"/>
      <c r="H26" s="18"/>
      <c r="I26" s="18"/>
      <c r="J26" s="18"/>
      <c r="V26" s="27">
        <v>2022</v>
      </c>
      <c r="AD26" s="27">
        <v>2022</v>
      </c>
      <c r="AE26" s="27"/>
      <c r="AF26" s="27"/>
      <c r="AG26" s="27"/>
      <c r="AH26" s="27"/>
    </row>
    <row r="27" spans="1:35" ht="15.75" customHeight="1">
      <c r="A27" s="27">
        <v>2022</v>
      </c>
      <c r="B27" s="58"/>
      <c r="C27" s="58"/>
      <c r="D27" s="85"/>
      <c r="E27" s="18"/>
      <c r="F27" s="18"/>
      <c r="G27" s="18"/>
      <c r="H27" s="18"/>
      <c r="I27" s="18"/>
      <c r="J27" s="18"/>
      <c r="V27" s="27">
        <v>2023</v>
      </c>
      <c r="AD27" s="27">
        <v>2023</v>
      </c>
      <c r="AE27" s="27"/>
      <c r="AF27" s="27"/>
      <c r="AG27" s="27"/>
      <c r="AH27" s="27"/>
    </row>
    <row r="28" spans="1:35" ht="15.75" customHeight="1">
      <c r="A28" s="27">
        <v>2023</v>
      </c>
      <c r="B28" s="27"/>
      <c r="C28" s="27"/>
      <c r="D28" s="50"/>
      <c r="E28" s="18"/>
      <c r="F28" s="18"/>
      <c r="G28" s="18"/>
      <c r="H28" s="18"/>
      <c r="I28" s="18"/>
      <c r="J28" s="18"/>
      <c r="V28" s="27"/>
      <c r="W28" s="27"/>
      <c r="X28" s="27"/>
      <c r="Y28" s="27"/>
      <c r="Z28" s="27"/>
      <c r="AA28" s="27"/>
    </row>
    <row r="29" spans="1:35" ht="15.75" customHeight="1">
      <c r="D29" s="18"/>
      <c r="E29" s="18"/>
      <c r="F29" s="18"/>
      <c r="G29" s="18"/>
      <c r="H29" s="18"/>
      <c r="I29" s="18"/>
      <c r="J29" s="18"/>
      <c r="V29" s="97"/>
      <c r="W29" s="97"/>
      <c r="X29" s="97"/>
      <c r="Y29" s="97"/>
      <c r="Z29" s="97"/>
      <c r="AA29" s="97"/>
    </row>
    <row r="30" spans="1:35" ht="15.75" customHeight="1">
      <c r="B30" s="31" t="s">
        <v>111</v>
      </c>
      <c r="D30" s="18"/>
      <c r="E30" s="18"/>
      <c r="F30" s="18"/>
      <c r="G30" s="18"/>
      <c r="H30" s="18"/>
      <c r="I30" s="18"/>
      <c r="J30" s="18"/>
      <c r="V30" s="118" t="s">
        <v>112</v>
      </c>
      <c r="W30" s="119"/>
      <c r="X30" s="119"/>
      <c r="Y30" s="119"/>
      <c r="Z30" s="119"/>
      <c r="AA30" s="119"/>
    </row>
    <row r="31" spans="1:35" ht="15" customHeight="1">
      <c r="D31" s="18"/>
      <c r="E31" s="98"/>
      <c r="F31" s="98"/>
      <c r="G31" s="98"/>
      <c r="V31" s="119"/>
      <c r="W31" s="119"/>
      <c r="X31" s="119"/>
      <c r="Y31" s="119"/>
      <c r="Z31" s="119"/>
      <c r="AA31" s="119"/>
    </row>
    <row r="32" spans="1:35" ht="15.75" customHeight="1">
      <c r="B32" s="99" t="s">
        <v>113</v>
      </c>
      <c r="C32" s="98"/>
      <c r="D32" s="98"/>
      <c r="V32" s="119"/>
      <c r="W32" s="119"/>
      <c r="X32" s="119"/>
      <c r="Y32" s="119"/>
      <c r="Z32" s="119"/>
      <c r="AA32" s="119"/>
    </row>
    <row r="33" spans="2:27" ht="15.75" customHeight="1">
      <c r="B33" s="31" t="s">
        <v>114</v>
      </c>
      <c r="V33" s="119"/>
      <c r="W33" s="119"/>
      <c r="X33" s="119"/>
      <c r="Y33" s="119"/>
      <c r="Z33" s="119"/>
      <c r="AA33" s="119"/>
    </row>
    <row r="34" spans="2:27" ht="15.75" customHeight="1">
      <c r="B34" s="31" t="s">
        <v>115</v>
      </c>
      <c r="V34" s="119"/>
      <c r="W34" s="119"/>
      <c r="X34" s="119"/>
      <c r="Y34" s="119"/>
      <c r="Z34" s="119"/>
      <c r="AA34" s="119"/>
    </row>
    <row r="35" spans="2:27" ht="15.75" customHeight="1">
      <c r="V35" s="119"/>
      <c r="W35" s="119"/>
      <c r="X35" s="119"/>
      <c r="Y35" s="119"/>
      <c r="Z35" s="119"/>
      <c r="AA35" s="119"/>
    </row>
    <row r="36" spans="2:27" ht="15.75" customHeight="1"/>
    <row r="37" spans="2:27" ht="15.75" customHeight="1"/>
    <row r="38" spans="2:27" ht="15.75" customHeight="1"/>
    <row r="39" spans="2:27" ht="15.75" customHeight="1"/>
    <row r="40" spans="2:27" ht="15.75" customHeight="1"/>
    <row r="41" spans="2:27" ht="15.75" customHeight="1"/>
    <row r="42" spans="2:27" ht="15.75" customHeight="1"/>
    <row r="43" spans="2:27" ht="15.75" customHeight="1"/>
    <row r="44" spans="2:27" ht="15.75" customHeight="1"/>
    <row r="45" spans="2:27" ht="15.75" customHeight="1"/>
    <row r="46" spans="2:27" ht="15.75" customHeight="1"/>
    <row r="47" spans="2:27" ht="15.75" customHeight="1"/>
    <row r="48" spans="2: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V30:AA35"/>
  </mergeCell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Table 3-9</vt:lpstr>
      <vt:lpstr>Forecasts</vt:lpstr>
      <vt:lpstr>UCI Other Sockeye Data</vt:lpstr>
      <vt:lpstr>Additional Data</vt:lpstr>
      <vt:lpstr>esc_index_09</vt:lpstr>
      <vt:lpstr>'UCI Other Sockeye Data'!tot_catch</vt:lpstr>
      <vt:lpstr>'UCI Other Sockeye Data'!tot_esc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Andrew R (DFG)</dc:creator>
  <cp:lastModifiedBy>Richard Brenner</cp:lastModifiedBy>
  <dcterms:created xsi:type="dcterms:W3CDTF">2020-07-13T17:49:58Z</dcterms:created>
  <dcterms:modified xsi:type="dcterms:W3CDTF">2023-11-20T22:41:07Z</dcterms:modified>
</cp:coreProperties>
</file>