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ukas\git\Chi-Xpath\chi-xpath\Esperimenti\"/>
    </mc:Choice>
  </mc:AlternateContent>
  <xr:revisionPtr revIDLastSave="0" documentId="13_ncr:1_{41F392BE-0A6A-46A1-A91D-0E7185E678F8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Range4" sheetId="3" r:id="rId1"/>
    <sheet name="Range6" sheetId="1" r:id="rId2"/>
    <sheet name="Range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3" l="1"/>
  <c r="K31" i="3"/>
  <c r="K32" i="3"/>
  <c r="K3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3" i="3"/>
  <c r="K34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6" i="2"/>
  <c r="H57" i="3"/>
  <c r="J56" i="3"/>
  <c r="I56" i="3"/>
  <c r="H56" i="3"/>
  <c r="G56" i="3"/>
  <c r="F56" i="3"/>
  <c r="K56" i="3" l="1"/>
  <c r="K57" i="3"/>
  <c r="H56" i="2"/>
  <c r="I56" i="2"/>
  <c r="J56" i="2"/>
  <c r="K21" i="2"/>
  <c r="K7" i="2"/>
  <c r="K8" i="2"/>
  <c r="K9" i="2"/>
  <c r="K10" i="2"/>
  <c r="K11" i="2"/>
  <c r="K12" i="2"/>
  <c r="K13" i="2"/>
  <c r="K14" i="2"/>
  <c r="K15" i="2"/>
  <c r="K16" i="2"/>
  <c r="K17" i="2"/>
  <c r="K18" i="2"/>
  <c r="K20" i="2"/>
  <c r="K22" i="2"/>
  <c r="K24" i="2"/>
  <c r="K25" i="2"/>
  <c r="K26" i="2"/>
  <c r="K27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H57" i="2"/>
  <c r="G56" i="2"/>
  <c r="F56" i="2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K56" i="2" l="1"/>
  <c r="K57" i="2"/>
  <c r="J57" i="1"/>
  <c r="K56" i="1" l="1"/>
  <c r="I56" i="1" l="1"/>
  <c r="J56" i="1"/>
  <c r="L56" i="1"/>
  <c r="M57" i="1" s="1"/>
  <c r="M56" i="1"/>
  <c r="H56" i="1" l="1"/>
</calcChain>
</file>

<file path=xl/sharedStrings.xml><?xml version="1.0" encoding="utf-8"?>
<sst xmlns="http://schemas.openxmlformats.org/spreadsheetml/2006/main" count="517" uniqueCount="124">
  <si>
    <t>#</t>
  </si>
  <si>
    <t>Sito</t>
  </si>
  <si>
    <t>NumPagine</t>
  </si>
  <si>
    <t>NumClassi</t>
  </si>
  <si>
    <t>Precision</t>
  </si>
  <si>
    <t>Recall</t>
  </si>
  <si>
    <t>F1</t>
  </si>
  <si>
    <t>libreriaUniversitaria</t>
  </si>
  <si>
    <t>Tempo(s)</t>
  </si>
  <si>
    <t>ilFriuli</t>
  </si>
  <si>
    <t>mobileShop</t>
  </si>
  <si>
    <t>theMovieDB</t>
  </si>
  <si>
    <t>cortilia</t>
  </si>
  <si>
    <t>recensioniLibri</t>
  </si>
  <si>
    <t>AVG</t>
  </si>
  <si>
    <t>homePage</t>
  </si>
  <si>
    <t>https://www.themoviedb.org</t>
  </si>
  <si>
    <t>https://www.cortilia.it</t>
  </si>
  <si>
    <t>https://www.recensionilibri.org</t>
  </si>
  <si>
    <t>https://it.mobileshop.eu</t>
  </si>
  <si>
    <t>https://www.libreriauniversitaria.it</t>
  </si>
  <si>
    <t>https://www.ilfriuli.it</t>
  </si>
  <si>
    <t>paniereBio</t>
  </si>
  <si>
    <t>https://www.panierebio.com</t>
  </si>
  <si>
    <t>FileTXT</t>
  </si>
  <si>
    <t>v</t>
  </si>
  <si>
    <t>cinecittaShop</t>
  </si>
  <si>
    <t>https://www.cinecittashop.it</t>
  </si>
  <si>
    <t>workshop</t>
  </si>
  <si>
    <t>https://www.workshopitaly.net</t>
  </si>
  <si>
    <t>pskMegaStore</t>
  </si>
  <si>
    <t>https://pskmegastore.com</t>
  </si>
  <si>
    <t>ecoFarma</t>
  </si>
  <si>
    <t>https://www.ecofarma.it</t>
  </si>
  <si>
    <t>wmePoint</t>
  </si>
  <si>
    <t>https://www.wmepoint.com</t>
  </si>
  <si>
    <t>utensileriaOnline</t>
  </si>
  <si>
    <t>https://www.utensileriaonline.it</t>
  </si>
  <si>
    <t>https://www.ilmattinodifoggia.it/</t>
  </si>
  <si>
    <t>valdelsa</t>
  </si>
  <si>
    <t>https://www.valdelsa.net/</t>
  </si>
  <si>
    <t>ilMattinoDiFoggia</t>
  </si>
  <si>
    <t>ilGiornaleDiRieti</t>
  </si>
  <si>
    <t>https://www.ilgiornaledirieti.it/index.asp</t>
  </si>
  <si>
    <t>ecoDiTrapani</t>
  </si>
  <si>
    <t>https://www.ecoditrapani.it/</t>
  </si>
  <si>
    <t>altaRimini</t>
  </si>
  <si>
    <t>https://www.altarimini.it</t>
  </si>
  <si>
    <t>https://casertaweb.com</t>
  </si>
  <si>
    <t>casertaWeb</t>
  </si>
  <si>
    <t>altoAdige</t>
  </si>
  <si>
    <t>https://www.altoadige.it</t>
  </si>
  <si>
    <t>gDS</t>
  </si>
  <si>
    <t>https://gds.it</t>
  </si>
  <si>
    <t>basilicataNotizie</t>
  </si>
  <si>
    <t>http://www.basilicatanotizie.net</t>
  </si>
  <si>
    <t>quotidianoPiemontese</t>
  </si>
  <si>
    <t>https://www.quotidianopiemontese.it</t>
  </si>
  <si>
    <t>marcheNotizie</t>
  </si>
  <si>
    <t>https://www.marchenotizie.it</t>
  </si>
  <si>
    <t>liguriaNotizie</t>
  </si>
  <si>
    <t>https://www.ligurianotizie.it</t>
  </si>
  <si>
    <t>giornaleDiSondrio</t>
  </si>
  <si>
    <t>https://giornaledisondrio.it</t>
  </si>
  <si>
    <t>castelliNotizie</t>
  </si>
  <si>
    <t>https://www.castellinotizie.it/</t>
  </si>
  <si>
    <t>leCronacheLucane</t>
  </si>
  <si>
    <t>http://www.lecronachelucane.it</t>
  </si>
  <si>
    <t>http://www.campanianotizie.com</t>
  </si>
  <si>
    <t>campaniaNotizie</t>
  </si>
  <si>
    <t>https://www.notiziemolise.it</t>
  </si>
  <si>
    <t>notizieMolise</t>
  </si>
  <si>
    <t>quotidianoDiGela</t>
  </si>
  <si>
    <t>https://www.quotidianodigela.it/</t>
  </si>
  <si>
    <t>vivereMarche</t>
  </si>
  <si>
    <t>https://www.viveremarche.it</t>
  </si>
  <si>
    <t>playstore</t>
  </si>
  <si>
    <t>https://play.google.com/store/apps</t>
  </si>
  <si>
    <t>krone.at</t>
  </si>
  <si>
    <t>https://www.krone.at</t>
  </si>
  <si>
    <t>jb</t>
  </si>
  <si>
    <t>https://www.jb.com.br</t>
  </si>
  <si>
    <t>ekathimerini</t>
  </si>
  <si>
    <t>http://www.ekathimerini.com</t>
  </si>
  <si>
    <t>findus</t>
  </si>
  <si>
    <t>https://www.findus.it</t>
  </si>
  <si>
    <t>aranzulla</t>
  </si>
  <si>
    <t>https://www.aranzulla.it</t>
  </si>
  <si>
    <t>bofrost</t>
  </si>
  <si>
    <t>https://www.bofrost.it/</t>
  </si>
  <si>
    <t>timesOfIndia</t>
  </si>
  <si>
    <t>https://recipes.timesofindia.com</t>
  </si>
  <si>
    <t>eliteSurgelati</t>
  </si>
  <si>
    <t>http://www.elitesurgelati.it</t>
  </si>
  <si>
    <t>https://www.piumeshoponline.com</t>
  </si>
  <si>
    <t>PiumeShopOnlie</t>
  </si>
  <si>
    <t>eataly</t>
  </si>
  <si>
    <t>https://today.eataly.net/roma_it</t>
  </si>
  <si>
    <t>spesaOnline24</t>
  </si>
  <si>
    <t>https://www.spesaonline24.it</t>
  </si>
  <si>
    <t>turismo</t>
  </si>
  <si>
    <t>https://www.turismo.it</t>
  </si>
  <si>
    <t>libraccio</t>
  </si>
  <si>
    <t>https://www.libraccio.it</t>
  </si>
  <si>
    <t>unilibro</t>
  </si>
  <si>
    <t>https://www.unilibro.it</t>
  </si>
  <si>
    <t>unioneSarda</t>
  </si>
  <si>
    <t>https://www.unionesarda.it</t>
  </si>
  <si>
    <t>direttaSicilia</t>
  </si>
  <si>
    <t>https://www.direttasicilia.it</t>
  </si>
  <si>
    <t>laSpesaCasa</t>
  </si>
  <si>
    <t>https://www.laspesacasa.it</t>
  </si>
  <si>
    <t>Tot</t>
  </si>
  <si>
    <t>NFP -&gt; Valore moltiplicato * il numero di pagine identificate (Senza sottrazioni)</t>
  </si>
  <si>
    <t>//</t>
  </si>
  <si>
    <t>//Troppo tempo &gt;5 ore</t>
  </si>
  <si>
    <t>//Troppo tempo &gt;5</t>
  </si>
  <si>
    <t>//Troppo tempo &gt;7</t>
  </si>
  <si>
    <t xml:space="preserve">NFP -&gt; Valore moltiplicato * il numero di pagine identificate </t>
  </si>
  <si>
    <t>//Tempo &gt; 5</t>
  </si>
  <si>
    <t>Tempo &gt; 10</t>
  </si>
  <si>
    <t>RANGE 4</t>
  </si>
  <si>
    <t>RANGE 6</t>
  </si>
  <si>
    <t>RANGE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</si>
</sst>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2" fillId="0" borderId="0" xfId="1"/>
    <xf numFmtId="164" fontId="0" fillId="0" borderId="0" xfId="0" applyNumberFormat="1" applyAlignment="1">
      <alignment vertic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ont="1"/>
    <xf numFmtId="165" fontId="0" fillId="0" borderId="0" xfId="0" applyNumberFormat="1"/>
    <xf numFmtId="0" fontId="0" fillId="2" borderId="0" xfId="0" applyFont="1" applyFill="1" applyBorder="1"/>
    <xf numFmtId="0" fontId="0" fillId="0" borderId="1" xfId="0" applyBorder="1"/>
    <xf numFmtId="0" fontId="4" fillId="3" borderId="0" xfId="0" applyFont="1" applyFill="1"/>
    <xf numFmtId="0" fontId="4" fillId="0" borderId="0" xfId="0" applyFont="1" applyFill="1"/>
    <xf numFmtId="164" fontId="0" fillId="0" borderId="0" xfId="0" applyNumberFormat="1" applyFont="1"/>
    <xf numFmtId="0" fontId="0" fillId="0" borderId="0" xfId="0" applyAlignment="1"/>
    <xf numFmtId="0" fontId="0" fillId="0" borderId="0" xfId="0" applyBorder="1"/>
  </cellXfs>
  <cellStyles count="2">
    <cellStyle name="Collegamento ipertestuale" xfId="1" builtinId="8"/>
    <cellStyle name="Normale" xfId="0" builtinId="0"/>
  </cellStyles>
  <dxfs count="9"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B7CFF8-1255-4AA5-B980-F5B18AAB8919}" name="Tabella134" displayName="Tabella134" ref="C5:K55" totalsRowShown="0" headerRowCellStyle="Normale" dataCellStyle="Normale">
  <autoFilter ref="C5:K55" xr:uid="{6E60F47C-38B6-44AE-8A6D-6636E1B2F733}"/>
  <sortState xmlns:xlrd2="http://schemas.microsoft.com/office/spreadsheetml/2017/richdata2" ref="C6:K55">
    <sortCondition ref="D5"/>
  </sortState>
  <tableColumns count="9">
    <tableColumn id="8" xr3:uid="{240F0D87-90AF-41EB-9BBF-4D90A16D3D82}" name="#" dataCellStyle="Normale"/>
    <tableColumn id="1" xr3:uid="{5DA42581-1AA9-457D-A46D-FAFF3CDB959C}" name="Sito" dataCellStyle="Normale"/>
    <tableColumn id="9" xr3:uid="{CE72B21F-1A49-4BEE-8D14-E9123A1396BC}" name="homePage"/>
    <tableColumn id="2" xr3:uid="{B6352071-CF5C-477C-82F3-B8021D86974B}" name="NumPagine" dataCellStyle="Normale"/>
    <tableColumn id="3" xr3:uid="{0F92025C-772D-47A8-8237-D430F5182B22}" name="NumClassi" dataCellStyle="Normale"/>
    <tableColumn id="4" xr3:uid="{F5417D30-A998-485D-A098-FC1AEAE3DC87}" name="Tempo(s)" dataCellStyle="Normale"/>
    <tableColumn id="5" xr3:uid="{D295CB8A-41C8-4DCA-963F-B6F4546F3D81}" name="Precision" dataDxfId="2" dataCellStyle="Normale"/>
    <tableColumn id="6" xr3:uid="{BCD8D03A-367D-4E62-921B-21ED446DBA1B}" name="Recall" dataDxfId="1" dataCellStyle="Normale"/>
    <tableColumn id="7" xr3:uid="{33848CC7-B025-44C1-AA18-05C2C9E16D25}" name="F1" dataDxfId="0" dataCellStyle="Normale">
      <calculatedColumnFormula>IFERROR(TRUNC(2*Tabella134[[#This Row],[Precision]]*Tabella134[[#This Row],[Recall]]/(Tabella134[[#This Row],[Precision]]+Tabella134[[#This Row],[Recall]]),8),"")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871B14-059D-4FB6-B18F-EE6451886806}" name="Tabella1" displayName="Tabella1" ref="E5:M55" totalsRowShown="0" headerRowCellStyle="Normale" dataCellStyle="Normale">
  <autoFilter ref="E5:M55" xr:uid="{5DF6B2E1-E711-4909-BAF0-3F01C417028F}"/>
  <sortState xmlns:xlrd2="http://schemas.microsoft.com/office/spreadsheetml/2017/richdata2" ref="E6:M55">
    <sortCondition ref="F5"/>
  </sortState>
  <tableColumns count="9">
    <tableColumn id="8" xr3:uid="{A0CD36C3-204F-4E08-8BB3-1BB2E4AA7512}" name="#" dataCellStyle="Normale"/>
    <tableColumn id="1" xr3:uid="{8E9DCE2D-C07E-4C54-80F6-CA052749DC95}" name="Sito" dataCellStyle="Normale"/>
    <tableColumn id="9" xr3:uid="{568FBDF2-11A5-446B-A5F5-0B9C86006692}" name="homePage"/>
    <tableColumn id="2" xr3:uid="{85843834-7FAB-49E1-B49F-43936040A9C7}" name="NumPagine" dataCellStyle="Normale"/>
    <tableColumn id="3" xr3:uid="{C9B793EF-2F37-4AE3-A29E-3F4EE7C5BAE8}" name="NumClassi" dataCellStyle="Normale"/>
    <tableColumn id="4" xr3:uid="{7593BEEE-4810-4971-8BFC-DDADAC66F297}" name="Tempo(s)" dataCellStyle="Normale"/>
    <tableColumn id="5" xr3:uid="{795CA379-0B67-43BB-9BFE-FC908C3141F9}" name="Precision" dataDxfId="8" dataCellStyle="Normale"/>
    <tableColumn id="6" xr3:uid="{703E7CF1-1D1E-4DD0-A262-5E2428FC3755}" name="Recall" dataDxfId="7" dataCellStyle="Normale"/>
    <tableColumn id="7" xr3:uid="{D1261129-D1F3-4EE1-99DD-8CD35D0D7253}" name="F1" dataDxfId="6" dataCellStyle="Normale">
      <calculatedColumnFormula>TRUNC(2*Tabella1[[#This Row],[Precision]]*Tabella1[[#This Row],[Recall]]/(Tabella1[[#This Row],[Precision]]+Tabella1[[#This Row],[Recall]]),8)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D07E35-721A-4C40-BCB5-B8ECD60CD61D}" name="Tabella13" displayName="Tabella13" ref="C5:K55" totalsRowShown="0" headerRowCellStyle="Normale" dataCellStyle="Normale">
  <autoFilter ref="C5:K55" xr:uid="{6E60F47C-38B6-44AE-8A6D-6636E1B2F733}"/>
  <sortState xmlns:xlrd2="http://schemas.microsoft.com/office/spreadsheetml/2017/richdata2" ref="C6:K55">
    <sortCondition ref="D5"/>
  </sortState>
  <tableColumns count="9">
    <tableColumn id="8" xr3:uid="{514F3905-9A4B-4DC5-930C-94E5DC2DD5F3}" name="#" dataCellStyle="Normale"/>
    <tableColumn id="1" xr3:uid="{E7B65FF4-A291-4C61-A3D5-89FEF6797A48}" name="Sito" dataCellStyle="Normale"/>
    <tableColumn id="9" xr3:uid="{75AEAD8E-CBC5-49E1-B7E2-12E15AE2F5BB}" name="homePage"/>
    <tableColumn id="2" xr3:uid="{B604F334-D40F-403C-BEC0-4708097B04F5}" name="NumPagine" dataCellStyle="Normale"/>
    <tableColumn id="3" xr3:uid="{C841F879-1F7B-40E2-A2A3-E06B81D0E2F7}" name="NumClassi" dataCellStyle="Normale"/>
    <tableColumn id="4" xr3:uid="{6034D5AC-9B8E-482F-BD8C-A8F0D242835D}" name="Tempo(s)" dataCellStyle="Normale"/>
    <tableColumn id="5" xr3:uid="{0428C7BB-545D-40F0-9597-F1052CAAD149}" name="Precision" dataDxfId="5" dataCellStyle="Normale"/>
    <tableColumn id="6" xr3:uid="{D752971C-BBD3-4754-86E7-E81C1B64C34B}" name="Recall" dataDxfId="4" dataCellStyle="Normale"/>
    <tableColumn id="7" xr3:uid="{E067D37E-1420-4272-BAAD-AA4E8FED6622}" name="F1" dataDxfId="3" dataCellStyle="Normale">
      <calculatedColumnFormula>IFERROR(TRUNC(2*Tabella13[[#This Row],[Precision]]*Tabella13[[#This Row],[Recall]]/(Tabella13[[#This Row],[Precision]]+Tabella13[[#This Row],[Recall]]),8),"")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braccio.it/" TargetMode="External"/><Relationship Id="rId1" Type="http://schemas.openxmlformats.org/officeDocument/2006/relationships/hyperlink" Target="https://www.wmepoint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libraccio.it/" TargetMode="External"/><Relationship Id="rId1" Type="http://schemas.openxmlformats.org/officeDocument/2006/relationships/hyperlink" Target="https://www.wmepoint.com/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libraccio.it/" TargetMode="External"/><Relationship Id="rId1" Type="http://schemas.openxmlformats.org/officeDocument/2006/relationships/hyperlink" Target="https://www.wmepoint.com/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FBBD-FD1D-4089-80F2-73F466E720F5}">
  <dimension ref="B2:L60"/>
  <sheetViews>
    <sheetView tabSelected="1" topLeftCell="A4" workbookViewId="0">
      <selection activeCell="J46" sqref="J46"/>
    </sheetView>
  </sheetViews>
  <sheetFormatPr defaultRowHeight="15" x14ac:dyDescent="0.25"/>
  <cols>
    <col min="3" max="4" width="16.7109375" customWidth="1"/>
    <col min="5" max="5" width="41.28515625" customWidth="1"/>
    <col min="6" max="11" width="16.7109375" customWidth="1"/>
    <col min="12" max="12" width="45.7109375" customWidth="1"/>
  </cols>
  <sheetData>
    <row r="2" spans="2:12" x14ac:dyDescent="0.25">
      <c r="E2" t="s">
        <v>121</v>
      </c>
    </row>
    <row r="3" spans="2:12" x14ac:dyDescent="0.25">
      <c r="D3" s="16" t="s">
        <v>113</v>
      </c>
      <c r="E3" s="16"/>
      <c r="F3" s="16"/>
      <c r="G3" s="16"/>
      <c r="H3" s="16"/>
      <c r="I3" s="16"/>
      <c r="J3" s="16"/>
      <c r="K3" s="16"/>
    </row>
    <row r="5" spans="2:12" x14ac:dyDescent="0.25">
      <c r="B5" t="s">
        <v>24</v>
      </c>
      <c r="C5" t="s">
        <v>0</v>
      </c>
      <c r="D5" t="s">
        <v>1</v>
      </c>
      <c r="E5" t="s">
        <v>15</v>
      </c>
      <c r="F5" t="s">
        <v>2</v>
      </c>
      <c r="G5" t="s">
        <v>3</v>
      </c>
      <c r="H5" t="s">
        <v>8</v>
      </c>
      <c r="I5" t="s">
        <v>4</v>
      </c>
      <c r="J5" t="s">
        <v>5</v>
      </c>
      <c r="K5" t="s">
        <v>6</v>
      </c>
    </row>
    <row r="6" spans="2:12" x14ac:dyDescent="0.25">
      <c r="B6" t="s">
        <v>25</v>
      </c>
      <c r="C6">
        <v>1</v>
      </c>
      <c r="D6" t="s">
        <v>46</v>
      </c>
      <c r="E6" t="s">
        <v>47</v>
      </c>
      <c r="F6">
        <v>52</v>
      </c>
      <c r="G6">
        <v>3</v>
      </c>
      <c r="H6">
        <v>194</v>
      </c>
      <c r="I6" s="4">
        <v>1</v>
      </c>
      <c r="J6" s="4">
        <v>0.95942985999999997</v>
      </c>
      <c r="K6" s="4">
        <f>IFERROR(TRUNC(2*Tabella134[[#This Row],[Precision]]*Tabella134[[#This Row],[Recall]]/(Tabella134[[#This Row],[Precision]]+Tabella134[[#This Row],[Recall]]),8),"")</f>
        <v>0.97929491999999996</v>
      </c>
    </row>
    <row r="7" spans="2:12" x14ac:dyDescent="0.25">
      <c r="B7" t="s">
        <v>25</v>
      </c>
      <c r="C7">
        <v>2</v>
      </c>
      <c r="D7" t="s">
        <v>50</v>
      </c>
      <c r="E7" t="s">
        <v>51</v>
      </c>
      <c r="F7">
        <v>49</v>
      </c>
      <c r="G7">
        <v>3</v>
      </c>
      <c r="H7">
        <v>209</v>
      </c>
      <c r="I7" s="4">
        <v>1</v>
      </c>
      <c r="J7" s="4">
        <v>0.71509975000000003</v>
      </c>
      <c r="K7" s="4">
        <f>IFERROR(TRUNC(2*Tabella134[[#This Row],[Precision]]*Tabella134[[#This Row],[Recall]]/(Tabella134[[#This Row],[Precision]]+Tabella134[[#This Row],[Recall]]),8),"")</f>
        <v>0.83388706000000001</v>
      </c>
    </row>
    <row r="8" spans="2:12" x14ac:dyDescent="0.25">
      <c r="B8" t="s">
        <v>25</v>
      </c>
      <c r="C8">
        <v>3</v>
      </c>
      <c r="D8" t="s">
        <v>86</v>
      </c>
      <c r="E8" t="s">
        <v>87</v>
      </c>
      <c r="F8">
        <v>45</v>
      </c>
      <c r="G8">
        <v>3</v>
      </c>
      <c r="H8">
        <v>224</v>
      </c>
      <c r="I8" s="4">
        <v>1</v>
      </c>
      <c r="J8" s="4">
        <v>0.70588240000000002</v>
      </c>
      <c r="K8" s="4">
        <f>IFERROR(TRUNC(2*Tabella134[[#This Row],[Precision]]*Tabella134[[#This Row],[Recall]]/(Tabella134[[#This Row],[Precision]]+Tabella134[[#This Row],[Recall]]),8),"")</f>
        <v>0.82758622999999998</v>
      </c>
    </row>
    <row r="9" spans="2:12" x14ac:dyDescent="0.25">
      <c r="B9" t="s">
        <v>25</v>
      </c>
      <c r="C9">
        <v>4</v>
      </c>
      <c r="D9" t="s">
        <v>54</v>
      </c>
      <c r="E9" t="s">
        <v>55</v>
      </c>
      <c r="F9">
        <v>51</v>
      </c>
      <c r="G9">
        <v>3</v>
      </c>
      <c r="H9">
        <v>393</v>
      </c>
      <c r="I9" s="4">
        <v>0.35714284000000002</v>
      </c>
      <c r="J9" s="4">
        <v>0.34234235000000002</v>
      </c>
      <c r="K9" s="4">
        <f>IFERROR(TRUNC(2*Tabella134[[#This Row],[Precision]]*Tabella134[[#This Row],[Recall]]/(Tabella134[[#This Row],[Precision]]+Tabella134[[#This Row],[Recall]]),8),"")</f>
        <v>0.34958601</v>
      </c>
    </row>
    <row r="10" spans="2:12" x14ac:dyDescent="0.25">
      <c r="B10" t="s">
        <v>25</v>
      </c>
      <c r="C10">
        <v>5</v>
      </c>
      <c r="D10" t="s">
        <v>88</v>
      </c>
      <c r="E10" t="s">
        <v>89</v>
      </c>
      <c r="F10">
        <v>45</v>
      </c>
      <c r="G10">
        <v>4</v>
      </c>
      <c r="H10">
        <v>230</v>
      </c>
      <c r="I10" s="4">
        <v>1</v>
      </c>
      <c r="J10" s="4">
        <v>0.6041666</v>
      </c>
      <c r="K10" s="4">
        <f>IFERROR(TRUNC(2*Tabella134[[#This Row],[Precision]]*Tabella134[[#This Row],[Recall]]/(Tabella134[[#This Row],[Precision]]+Tabella134[[#This Row],[Recall]]),8),"")</f>
        <v>0.75324670000000005</v>
      </c>
      <c r="L10" s="9"/>
    </row>
    <row r="11" spans="2:12" x14ac:dyDescent="0.25">
      <c r="B11" t="s">
        <v>25</v>
      </c>
      <c r="C11">
        <v>6</v>
      </c>
      <c r="D11" t="s">
        <v>69</v>
      </c>
      <c r="E11" t="s">
        <v>68</v>
      </c>
      <c r="F11">
        <v>51</v>
      </c>
      <c r="G11">
        <v>3</v>
      </c>
      <c r="H11">
        <v>279</v>
      </c>
      <c r="I11" s="4">
        <v>0.34210527000000002</v>
      </c>
      <c r="J11" s="4">
        <v>0.34782610000000003</v>
      </c>
      <c r="K11" s="4">
        <f>IFERROR(TRUNC(2*Tabella134[[#This Row],[Precision]]*Tabella134[[#This Row],[Recall]]/(Tabella134[[#This Row],[Precision]]+Tabella134[[#This Row],[Recall]]),8),"")</f>
        <v>0.34494195999999999</v>
      </c>
      <c r="L11" s="9"/>
    </row>
    <row r="12" spans="2:12" x14ac:dyDescent="0.25">
      <c r="B12" t="s">
        <v>25</v>
      </c>
      <c r="C12">
        <v>7</v>
      </c>
      <c r="D12" t="s">
        <v>49</v>
      </c>
      <c r="E12" t="s">
        <v>48</v>
      </c>
      <c r="F12">
        <v>55</v>
      </c>
      <c r="G12">
        <v>3</v>
      </c>
      <c r="H12">
        <v>424</v>
      </c>
      <c r="I12" s="4">
        <v>1</v>
      </c>
      <c r="J12" s="4">
        <v>0.63010449999999996</v>
      </c>
      <c r="K12" s="4">
        <f>IFERROR(TRUNC(2*Tabella134[[#This Row],[Precision]]*Tabella134[[#This Row],[Recall]]/(Tabella134[[#This Row],[Precision]]+Tabella134[[#This Row],[Recall]]),8),"")</f>
        <v>0.77308478999999997</v>
      </c>
      <c r="L12" s="9"/>
    </row>
    <row r="13" spans="2:12" x14ac:dyDescent="0.25">
      <c r="B13" t="s">
        <v>25</v>
      </c>
      <c r="C13">
        <v>8</v>
      </c>
      <c r="D13" t="s">
        <v>64</v>
      </c>
      <c r="E13" t="s">
        <v>65</v>
      </c>
      <c r="F13">
        <v>49</v>
      </c>
      <c r="G13">
        <v>3</v>
      </c>
      <c r="H13">
        <v>398</v>
      </c>
      <c r="I13" s="4">
        <v>0.53472227000000006</v>
      </c>
      <c r="J13" s="4">
        <v>0.66666669999999995</v>
      </c>
      <c r="K13" s="4">
        <f>IFERROR(TRUNC(2*Tabella134[[#This Row],[Precision]]*Tabella134[[#This Row],[Recall]]/(Tabella134[[#This Row],[Precision]]+Tabella134[[#This Row],[Recall]]),8),"")</f>
        <v>0.59344898000000001</v>
      </c>
      <c r="L13" s="9"/>
    </row>
    <row r="14" spans="2:12" x14ac:dyDescent="0.25">
      <c r="B14" t="s">
        <v>25</v>
      </c>
      <c r="C14">
        <v>9</v>
      </c>
      <c r="D14" t="s">
        <v>26</v>
      </c>
      <c r="E14" t="s">
        <v>27</v>
      </c>
      <c r="F14">
        <v>45</v>
      </c>
      <c r="G14">
        <v>3</v>
      </c>
      <c r="H14">
        <v>190</v>
      </c>
      <c r="I14" s="4">
        <v>1</v>
      </c>
      <c r="J14" s="4">
        <v>0.56060606000000002</v>
      </c>
      <c r="K14" s="4">
        <f>IFERROR(TRUNC(2*Tabella134[[#This Row],[Precision]]*Tabella134[[#This Row],[Recall]]/(Tabella134[[#This Row],[Precision]]+Tabella134[[#This Row],[Recall]]),8),"")</f>
        <v>0.71844660000000005</v>
      </c>
      <c r="L14" s="9"/>
    </row>
    <row r="15" spans="2:12" x14ac:dyDescent="0.25">
      <c r="B15" t="s">
        <v>25</v>
      </c>
      <c r="C15">
        <v>10</v>
      </c>
      <c r="D15" s="2" t="s">
        <v>12</v>
      </c>
      <c r="E15" s="2" t="s">
        <v>17</v>
      </c>
      <c r="F15">
        <v>40</v>
      </c>
      <c r="G15">
        <v>3</v>
      </c>
      <c r="H15">
        <v>176</v>
      </c>
      <c r="I15" s="4">
        <v>1</v>
      </c>
      <c r="J15" s="4">
        <v>0.53532606000000005</v>
      </c>
      <c r="K15" s="4">
        <f>IFERROR(TRUNC(2*Tabella134[[#This Row],[Precision]]*Tabella134[[#This Row],[Recall]]/(Tabella134[[#This Row],[Precision]]+Tabella134[[#This Row],[Recall]]),8),"")</f>
        <v>0.69734510000000005</v>
      </c>
    </row>
    <row r="16" spans="2:12" x14ac:dyDescent="0.25">
      <c r="B16" t="s">
        <v>25</v>
      </c>
      <c r="C16">
        <v>11</v>
      </c>
      <c r="D16" s="7" t="s">
        <v>108</v>
      </c>
      <c r="E16" t="s">
        <v>109</v>
      </c>
      <c r="F16" s="7">
        <v>45</v>
      </c>
      <c r="G16" s="7">
        <v>3</v>
      </c>
      <c r="H16" s="7">
        <v>218</v>
      </c>
      <c r="I16" s="8">
        <v>0.65151519999999996</v>
      </c>
      <c r="J16" s="8">
        <v>0.66666669999999995</v>
      </c>
      <c r="K16" s="8">
        <f>IFERROR(TRUNC(2*Tabella134[[#This Row],[Precision]]*Tabella134[[#This Row],[Recall]]/(Tabella134[[#This Row],[Precision]]+Tabella134[[#This Row],[Recall]]),8),"")</f>
        <v>0.65900387000000005</v>
      </c>
    </row>
    <row r="17" spans="2:12" x14ac:dyDescent="0.25">
      <c r="B17" t="s">
        <v>25</v>
      </c>
      <c r="C17">
        <v>12</v>
      </c>
      <c r="D17" t="s">
        <v>96</v>
      </c>
      <c r="E17" t="s">
        <v>97</v>
      </c>
      <c r="F17">
        <v>38</v>
      </c>
      <c r="G17">
        <v>3</v>
      </c>
      <c r="H17">
        <v>319</v>
      </c>
      <c r="I17" s="4">
        <v>1</v>
      </c>
      <c r="J17" s="4">
        <v>0.71428570000000002</v>
      </c>
      <c r="K17" s="4">
        <f>IFERROR(TRUNC(2*Tabella134[[#This Row],[Precision]]*Tabella134[[#This Row],[Recall]]/(Tabella134[[#This Row],[Precision]]+Tabella134[[#This Row],[Recall]]),8),"")</f>
        <v>0.83333332000000004</v>
      </c>
    </row>
    <row r="18" spans="2:12" x14ac:dyDescent="0.25">
      <c r="B18" t="s">
        <v>25</v>
      </c>
      <c r="C18">
        <v>13</v>
      </c>
      <c r="D18" t="s">
        <v>44</v>
      </c>
      <c r="E18" t="s">
        <v>45</v>
      </c>
      <c r="F18">
        <v>65</v>
      </c>
      <c r="G18">
        <v>3</v>
      </c>
      <c r="H18">
        <v>336</v>
      </c>
      <c r="I18" s="4">
        <v>0.96428570000000002</v>
      </c>
      <c r="J18" s="4">
        <v>0.92307689999999998</v>
      </c>
      <c r="K18" s="4">
        <f>IFERROR(TRUNC(2*Tabella134[[#This Row],[Precision]]*Tabella134[[#This Row],[Recall]]/(Tabella134[[#This Row],[Precision]]+Tabella134[[#This Row],[Recall]]),8),"")</f>
        <v>0.94323142000000004</v>
      </c>
      <c r="L18" s="14"/>
    </row>
    <row r="19" spans="2:12" x14ac:dyDescent="0.25">
      <c r="B19" t="s">
        <v>25</v>
      </c>
      <c r="C19">
        <v>14</v>
      </c>
      <c r="D19" t="s">
        <v>32</v>
      </c>
      <c r="E19" t="s">
        <v>33</v>
      </c>
      <c r="F19">
        <v>45</v>
      </c>
      <c r="G19">
        <v>4</v>
      </c>
      <c r="H19" s="11">
        <v>721</v>
      </c>
      <c r="I19" s="4">
        <v>0.50862070000000004</v>
      </c>
      <c r="J19" s="15">
        <v>0.66666669999999995</v>
      </c>
      <c r="K19" s="4">
        <f>IFERROR(TRUNC(2*Tabella134[[#This Row],[Precision]]*Tabella134[[#This Row],[Recall]]/(Tabella134[[#This Row],[Precision]]+Tabella134[[#This Row],[Recall]]),8),"")</f>
        <v>0.57701712999999999</v>
      </c>
    </row>
    <row r="20" spans="2:12" x14ac:dyDescent="0.25">
      <c r="B20" t="s">
        <v>25</v>
      </c>
      <c r="C20">
        <v>15</v>
      </c>
      <c r="D20" t="s">
        <v>82</v>
      </c>
      <c r="E20" t="s">
        <v>83</v>
      </c>
      <c r="F20">
        <v>50</v>
      </c>
      <c r="G20">
        <v>3</v>
      </c>
      <c r="H20">
        <v>350</v>
      </c>
      <c r="I20" s="4">
        <v>0.83333330000000005</v>
      </c>
      <c r="J20" s="4">
        <v>0.9375</v>
      </c>
      <c r="K20" s="4">
        <f>IFERROR(TRUNC(2*Tabella134[[#This Row],[Precision]]*Tabella134[[#This Row],[Recall]]/(Tabella134[[#This Row],[Precision]]+Tabella134[[#This Row],[Recall]]),8),"")</f>
        <v>0.88235291999999999</v>
      </c>
    </row>
    <row r="21" spans="2:12" x14ac:dyDescent="0.25">
      <c r="B21" t="s">
        <v>25</v>
      </c>
      <c r="C21">
        <v>16</v>
      </c>
      <c r="D21" t="s">
        <v>92</v>
      </c>
      <c r="E21" t="s">
        <v>93</v>
      </c>
      <c r="F21">
        <v>45</v>
      </c>
      <c r="G21">
        <v>3</v>
      </c>
      <c r="H21">
        <v>197</v>
      </c>
      <c r="I21" s="4">
        <v>0.57575756</v>
      </c>
      <c r="J21" s="4">
        <v>0.66666669999999995</v>
      </c>
      <c r="K21" s="4">
        <f>IFERROR(TRUNC(2*Tabella134[[#This Row],[Precision]]*Tabella134[[#This Row],[Recall]]/(Tabella134[[#This Row],[Precision]]+Tabella134[[#This Row],[Recall]]),8),"")</f>
        <v>0.61788617999999995</v>
      </c>
    </row>
    <row r="22" spans="2:12" x14ac:dyDescent="0.25">
      <c r="B22" t="s">
        <v>25</v>
      </c>
      <c r="C22">
        <v>17</v>
      </c>
      <c r="D22" t="s">
        <v>84</v>
      </c>
      <c r="E22" t="s">
        <v>85</v>
      </c>
      <c r="F22">
        <v>45</v>
      </c>
      <c r="G22">
        <v>4</v>
      </c>
      <c r="H22">
        <v>402</v>
      </c>
      <c r="I22" s="4">
        <v>1</v>
      </c>
      <c r="J22" s="4">
        <v>0.52553329999999998</v>
      </c>
      <c r="K22" s="4">
        <f>IFERROR(TRUNC(2*Tabella134[[#This Row],[Precision]]*Tabella134[[#This Row],[Recall]]/(Tabella134[[#This Row],[Precision]]+Tabella134[[#This Row],[Recall]]),8),"")</f>
        <v>0.68898305000000004</v>
      </c>
    </row>
    <row r="23" spans="2:12" x14ac:dyDescent="0.25">
      <c r="B23" t="s">
        <v>25</v>
      </c>
      <c r="C23">
        <v>18</v>
      </c>
      <c r="D23" t="s">
        <v>52</v>
      </c>
      <c r="E23" t="s">
        <v>53</v>
      </c>
      <c r="F23">
        <v>55</v>
      </c>
      <c r="G23">
        <v>6</v>
      </c>
      <c r="H23" s="11">
        <v>369</v>
      </c>
      <c r="I23" s="4">
        <v>0.67592589999999997</v>
      </c>
      <c r="J23" s="15">
        <v>0.75</v>
      </c>
      <c r="K23" s="4">
        <f>IFERROR(TRUNC(2*Tabella134[[#This Row],[Precision]]*Tabella134[[#This Row],[Recall]]/(Tabella134[[#This Row],[Precision]]+Tabella134[[#This Row],[Recall]]),8),"")</f>
        <v>0.71103894000000001</v>
      </c>
    </row>
    <row r="24" spans="2:12" x14ac:dyDescent="0.25">
      <c r="B24" t="s">
        <v>25</v>
      </c>
      <c r="C24">
        <v>19</v>
      </c>
      <c r="D24" t="s">
        <v>62</v>
      </c>
      <c r="E24" t="s">
        <v>63</v>
      </c>
      <c r="F24">
        <v>53</v>
      </c>
      <c r="G24">
        <v>3</v>
      </c>
      <c r="H24">
        <v>269</v>
      </c>
      <c r="I24" s="4">
        <v>1</v>
      </c>
      <c r="J24" s="4">
        <v>0.67361110000000002</v>
      </c>
      <c r="K24" s="4">
        <f>IFERROR(TRUNC(2*Tabella134[[#This Row],[Precision]]*Tabella134[[#This Row],[Recall]]/(Tabella134[[#This Row],[Precision]]+Tabella134[[#This Row],[Recall]]),8),"")</f>
        <v>0.80497923999999998</v>
      </c>
    </row>
    <row r="25" spans="2:12" x14ac:dyDescent="0.25">
      <c r="B25" t="s">
        <v>25</v>
      </c>
      <c r="C25">
        <v>20</v>
      </c>
      <c r="D25" s="2" t="s">
        <v>9</v>
      </c>
      <c r="E25" s="2" t="s">
        <v>21</v>
      </c>
      <c r="F25">
        <v>45</v>
      </c>
      <c r="G25">
        <v>3</v>
      </c>
      <c r="H25">
        <v>255</v>
      </c>
      <c r="I25" s="4">
        <v>1</v>
      </c>
      <c r="J25" s="4">
        <v>1</v>
      </c>
      <c r="K25" s="4">
        <f>IFERROR(TRUNC(2*Tabella134[[#This Row],[Precision]]*Tabella134[[#This Row],[Recall]]/(Tabella134[[#This Row],[Precision]]+Tabella134[[#This Row],[Recall]]),8),"")</f>
        <v>1</v>
      </c>
    </row>
    <row r="26" spans="2:12" x14ac:dyDescent="0.25">
      <c r="B26" t="s">
        <v>25</v>
      </c>
      <c r="C26">
        <v>21</v>
      </c>
      <c r="D26" t="s">
        <v>42</v>
      </c>
      <c r="E26" t="s">
        <v>43</v>
      </c>
      <c r="F26">
        <v>39</v>
      </c>
      <c r="G26">
        <v>3</v>
      </c>
      <c r="H26" s="12">
        <v>156</v>
      </c>
      <c r="I26" s="4">
        <v>0.76576569999999999</v>
      </c>
      <c r="J26" s="4">
        <v>0.67901235999999998</v>
      </c>
      <c r="K26" s="4">
        <f>IFERROR(TRUNC(2*Tabella134[[#This Row],[Precision]]*Tabella134[[#This Row],[Recall]]/(Tabella134[[#This Row],[Precision]]+Tabella134[[#This Row],[Recall]]),8),"")</f>
        <v>0.71978441999999998</v>
      </c>
    </row>
    <row r="27" spans="2:12" x14ac:dyDescent="0.25">
      <c r="B27" t="s">
        <v>25</v>
      </c>
      <c r="C27">
        <v>22</v>
      </c>
      <c r="D27" t="s">
        <v>41</v>
      </c>
      <c r="E27" t="s">
        <v>38</v>
      </c>
      <c r="F27">
        <v>35</v>
      </c>
      <c r="G27">
        <v>3</v>
      </c>
      <c r="H27">
        <v>465</v>
      </c>
      <c r="I27" s="4">
        <v>1</v>
      </c>
      <c r="J27" s="4">
        <v>0.88888889999999998</v>
      </c>
      <c r="K27" s="4">
        <f>IFERROR(TRUNC(2*Tabella134[[#This Row],[Precision]]*Tabella134[[#This Row],[Recall]]/(Tabella134[[#This Row],[Precision]]+Tabella134[[#This Row],[Recall]]),8),"")</f>
        <v>0.94117647000000004</v>
      </c>
    </row>
    <row r="28" spans="2:12" x14ac:dyDescent="0.25">
      <c r="B28" t="s">
        <v>25</v>
      </c>
      <c r="C28">
        <v>23</v>
      </c>
      <c r="D28" t="s">
        <v>80</v>
      </c>
      <c r="E28" t="s">
        <v>81</v>
      </c>
      <c r="F28">
        <v>50</v>
      </c>
      <c r="G28">
        <v>3</v>
      </c>
      <c r="H28">
        <v>241</v>
      </c>
      <c r="I28" s="4">
        <v>0.47916666000000002</v>
      </c>
      <c r="J28" s="15">
        <v>0.66666669999999995</v>
      </c>
      <c r="K28" s="4">
        <f>IFERROR(TRUNC(2*Tabella134[[#This Row],[Precision]]*Tabella134[[#This Row],[Recall]]/(Tabella134[[#This Row],[Precision]]+Tabella134[[#This Row],[Recall]]),8),"")</f>
        <v>0.55757575999999998</v>
      </c>
    </row>
    <row r="29" spans="2:12" x14ac:dyDescent="0.25">
      <c r="B29" t="s">
        <v>25</v>
      </c>
      <c r="C29">
        <v>24</v>
      </c>
      <c r="D29" t="s">
        <v>78</v>
      </c>
      <c r="E29" t="s">
        <v>79</v>
      </c>
      <c r="F29">
        <v>45</v>
      </c>
      <c r="G29">
        <v>3</v>
      </c>
      <c r="H29">
        <v>1796</v>
      </c>
      <c r="I29" s="4">
        <v>1</v>
      </c>
      <c r="J29" s="4">
        <v>0.96899223000000001</v>
      </c>
      <c r="K29" s="4">
        <f>IFERROR(TRUNC(2*Tabella134[[#This Row],[Precision]]*Tabella134[[#This Row],[Recall]]/(Tabella134[[#This Row],[Precision]]+Tabella134[[#This Row],[Recall]]),8),"")</f>
        <v>0.98425194999999999</v>
      </c>
    </row>
    <row r="30" spans="2:12" x14ac:dyDescent="0.25">
      <c r="B30" t="s">
        <v>25</v>
      </c>
      <c r="C30">
        <v>25</v>
      </c>
      <c r="D30" s="7" t="s">
        <v>110</v>
      </c>
      <c r="E30" t="s">
        <v>111</v>
      </c>
      <c r="F30" s="7">
        <v>40</v>
      </c>
      <c r="G30" s="7">
        <v>3</v>
      </c>
      <c r="H30" s="7">
        <v>197</v>
      </c>
      <c r="I30" s="8">
        <v>0.6495727</v>
      </c>
      <c r="J30" s="8">
        <v>0.66666669999999995</v>
      </c>
      <c r="K30" s="4">
        <f>IFERROR(TRUNC(2*Tabella134[[#This Row],[Precision]]*Tabella134[[#This Row],[Recall]]/(Tabella134[[#This Row],[Precision]]+Tabella134[[#This Row],[Recall]]),8),"")</f>
        <v>0.6580087</v>
      </c>
    </row>
    <row r="31" spans="2:12" x14ac:dyDescent="0.25">
      <c r="B31" t="s">
        <v>25</v>
      </c>
      <c r="C31">
        <v>26</v>
      </c>
      <c r="D31" s="9" t="s">
        <v>66</v>
      </c>
      <c r="E31" t="s">
        <v>67</v>
      </c>
      <c r="F31">
        <v>47</v>
      </c>
      <c r="G31">
        <v>3</v>
      </c>
      <c r="H31">
        <v>335</v>
      </c>
      <c r="I31" s="4">
        <v>1</v>
      </c>
      <c r="J31" s="4">
        <v>0.83333330000000005</v>
      </c>
      <c r="K31" s="4">
        <f>IFERROR(TRUNC(2*Tabella134[[#This Row],[Precision]]*Tabella134[[#This Row],[Recall]]/(Tabella134[[#This Row],[Precision]]+Tabella134[[#This Row],[Recall]]),8),"")</f>
        <v>0.90909088000000005</v>
      </c>
    </row>
    <row r="32" spans="2:12" x14ac:dyDescent="0.25">
      <c r="B32" t="s">
        <v>25</v>
      </c>
      <c r="C32">
        <v>27</v>
      </c>
      <c r="D32" t="s">
        <v>102</v>
      </c>
      <c r="E32" s="5" t="s">
        <v>103</v>
      </c>
      <c r="F32">
        <v>40</v>
      </c>
      <c r="G32">
        <v>3</v>
      </c>
      <c r="H32" s="7">
        <v>343</v>
      </c>
      <c r="I32" s="8">
        <v>1</v>
      </c>
      <c r="J32" s="8">
        <v>1</v>
      </c>
      <c r="K32" s="4">
        <f>IFERROR(TRUNC(2*Tabella134[[#This Row],[Precision]]*Tabella134[[#This Row],[Recall]]/(Tabella134[[#This Row],[Precision]]+Tabella134[[#This Row],[Recall]]),8),"")</f>
        <v>1</v>
      </c>
    </row>
    <row r="33" spans="2:11" x14ac:dyDescent="0.25">
      <c r="B33" t="s">
        <v>25</v>
      </c>
      <c r="C33">
        <v>28</v>
      </c>
      <c r="D33" s="2" t="s">
        <v>7</v>
      </c>
      <c r="E33" s="2" t="s">
        <v>20</v>
      </c>
      <c r="F33">
        <v>45</v>
      </c>
      <c r="G33">
        <v>3</v>
      </c>
      <c r="H33">
        <v>447</v>
      </c>
      <c r="I33" s="4">
        <v>1</v>
      </c>
      <c r="J33" s="4">
        <v>1</v>
      </c>
      <c r="K33" s="4">
        <f>IFERROR(TRUNC(2*Tabella134[[#This Row],[Precision]]*Tabella134[[#This Row],[Recall]]/(Tabella134[[#This Row],[Precision]]+Tabella134[[#This Row],[Recall]]),8),"")</f>
        <v>1</v>
      </c>
    </row>
    <row r="34" spans="2:11" x14ac:dyDescent="0.25">
      <c r="B34" t="s">
        <v>25</v>
      </c>
      <c r="C34">
        <v>29</v>
      </c>
      <c r="D34" t="s">
        <v>60</v>
      </c>
      <c r="E34" t="s">
        <v>61</v>
      </c>
      <c r="F34">
        <v>60</v>
      </c>
      <c r="G34">
        <v>3</v>
      </c>
      <c r="H34">
        <v>698</v>
      </c>
      <c r="I34" s="4">
        <v>1</v>
      </c>
      <c r="J34" s="4">
        <v>0.40969899999999998</v>
      </c>
      <c r="K34" s="4">
        <f>IFERROR(TRUNC(2*Tabella134[[#This Row],[Precision]]*Tabella134[[#This Row],[Recall]]/(Tabella134[[#This Row],[Precision]]+Tabella134[[#This Row],[Recall]]),8),"")</f>
        <v>0.58125740999999997</v>
      </c>
    </row>
    <row r="35" spans="2:11" x14ac:dyDescent="0.25">
      <c r="B35" t="s">
        <v>25</v>
      </c>
      <c r="C35">
        <v>30</v>
      </c>
      <c r="D35" t="s">
        <v>58</v>
      </c>
      <c r="E35" t="s">
        <v>59</v>
      </c>
      <c r="F35">
        <v>51</v>
      </c>
      <c r="G35">
        <v>3</v>
      </c>
      <c r="H35">
        <v>608</v>
      </c>
      <c r="I35" s="4">
        <v>1</v>
      </c>
      <c r="J35" s="4">
        <v>0.49232160000000003</v>
      </c>
      <c r="K35" s="4">
        <f>IFERROR(TRUNC(2*Tabella134[[#This Row],[Precision]]*Tabella134[[#This Row],[Recall]]/(Tabella134[[#This Row],[Precision]]+Tabella134[[#This Row],[Recall]]),8),"")</f>
        <v>0.65980629999999996</v>
      </c>
    </row>
    <row r="36" spans="2:11" x14ac:dyDescent="0.25">
      <c r="B36" t="s">
        <v>25</v>
      </c>
      <c r="C36">
        <v>31</v>
      </c>
      <c r="D36" s="2" t="s">
        <v>10</v>
      </c>
      <c r="E36" s="2" t="s">
        <v>19</v>
      </c>
      <c r="F36">
        <v>40</v>
      </c>
      <c r="G36">
        <v>3</v>
      </c>
      <c r="H36">
        <v>264</v>
      </c>
      <c r="I36" s="4">
        <v>0.57264954000000001</v>
      </c>
      <c r="J36" s="4">
        <v>0.66666669999999995</v>
      </c>
      <c r="K36" s="4">
        <f>IFERROR(TRUNC(2*Tabella134[[#This Row],[Precision]]*Tabella134[[#This Row],[Recall]]/(Tabella134[[#This Row],[Precision]]+Tabella134[[#This Row],[Recall]]),8),"")</f>
        <v>0.61609194</v>
      </c>
    </row>
    <row r="37" spans="2:11" x14ac:dyDescent="0.25">
      <c r="B37" t="s">
        <v>25</v>
      </c>
      <c r="C37">
        <v>32</v>
      </c>
      <c r="D37" t="s">
        <v>71</v>
      </c>
      <c r="E37" t="s">
        <v>70</v>
      </c>
      <c r="F37">
        <v>48</v>
      </c>
      <c r="G37">
        <v>3</v>
      </c>
      <c r="H37">
        <v>399</v>
      </c>
      <c r="I37" s="6">
        <v>1</v>
      </c>
      <c r="J37" s="4">
        <v>0.71666669999999999</v>
      </c>
      <c r="K37" s="4">
        <f>IFERROR(TRUNC(2*Tabella134[[#This Row],[Precision]]*Tabella134[[#This Row],[Recall]]/(Tabella134[[#This Row],[Precision]]+Tabella134[[#This Row],[Recall]]),8),"")</f>
        <v>0.83495147000000003</v>
      </c>
    </row>
    <row r="38" spans="2:11" x14ac:dyDescent="0.25">
      <c r="B38" t="s">
        <v>25</v>
      </c>
      <c r="C38">
        <v>33</v>
      </c>
      <c r="D38" t="s">
        <v>22</v>
      </c>
      <c r="E38" t="s">
        <v>23</v>
      </c>
      <c r="F38">
        <v>45</v>
      </c>
      <c r="G38">
        <v>3</v>
      </c>
      <c r="H38">
        <v>385</v>
      </c>
      <c r="I38" s="4">
        <v>0.83333330000000005</v>
      </c>
      <c r="J38" s="4">
        <v>0.62222224000000004</v>
      </c>
      <c r="K38" s="4">
        <f>IFERROR(TRUNC(2*Tabella134[[#This Row],[Precision]]*Tabella134[[#This Row],[Recall]]/(Tabella134[[#This Row],[Precision]]+Tabella134[[#This Row],[Recall]]),8),"")</f>
        <v>0.71246818999999995</v>
      </c>
    </row>
    <row r="39" spans="2:11" x14ac:dyDescent="0.25">
      <c r="B39" t="s">
        <v>25</v>
      </c>
      <c r="C39">
        <v>34</v>
      </c>
      <c r="D39" t="s">
        <v>95</v>
      </c>
      <c r="E39" t="s">
        <v>94</v>
      </c>
      <c r="F39">
        <v>45</v>
      </c>
      <c r="G39">
        <v>3</v>
      </c>
      <c r="H39" s="7">
        <v>638</v>
      </c>
      <c r="I39" s="8">
        <v>1</v>
      </c>
      <c r="J39" s="8">
        <v>0.93939393999999998</v>
      </c>
      <c r="K39" s="8">
        <f>IFERROR(TRUNC(2*Tabella134[[#This Row],[Precision]]*Tabella134[[#This Row],[Recall]]/(Tabella134[[#This Row],[Precision]]+Tabella134[[#This Row],[Recall]]),8),"")</f>
        <v>0.96875</v>
      </c>
    </row>
    <row r="40" spans="2:11" x14ac:dyDescent="0.25">
      <c r="B40" t="s">
        <v>25</v>
      </c>
      <c r="C40">
        <v>35</v>
      </c>
      <c r="D40" t="s">
        <v>76</v>
      </c>
      <c r="E40" t="s">
        <v>77</v>
      </c>
      <c r="F40">
        <v>45</v>
      </c>
      <c r="G40">
        <v>2</v>
      </c>
      <c r="H40">
        <v>305</v>
      </c>
      <c r="I40" s="4">
        <v>1</v>
      </c>
      <c r="J40" s="4">
        <v>0.59523809999999999</v>
      </c>
      <c r="K40" s="4">
        <f>IFERROR(TRUNC(2*Tabella134[[#This Row],[Precision]]*Tabella134[[#This Row],[Recall]]/(Tabella134[[#This Row],[Precision]]+Tabella134[[#This Row],[Recall]]),8),"")</f>
        <v>0.74626866000000003</v>
      </c>
    </row>
    <row r="41" spans="2:11" x14ac:dyDescent="0.25">
      <c r="B41" t="s">
        <v>25</v>
      </c>
      <c r="C41">
        <v>36</v>
      </c>
      <c r="D41" t="s">
        <v>30</v>
      </c>
      <c r="E41" t="s">
        <v>31</v>
      </c>
      <c r="F41">
        <v>40</v>
      </c>
      <c r="G41">
        <v>4</v>
      </c>
      <c r="H41">
        <v>1408</v>
      </c>
      <c r="I41" s="4">
        <v>0.76086955999999994</v>
      </c>
      <c r="J41" s="4">
        <v>0.75833329999999999</v>
      </c>
      <c r="K41" s="4">
        <f>IFERROR(TRUNC(2*Tabella134[[#This Row],[Precision]]*Tabella134[[#This Row],[Recall]]/(Tabella134[[#This Row],[Precision]]+Tabella134[[#This Row],[Recall]]),8),"")</f>
        <v>0.75959931000000003</v>
      </c>
    </row>
    <row r="42" spans="2:11" x14ac:dyDescent="0.25">
      <c r="B42" t="s">
        <v>25</v>
      </c>
      <c r="C42">
        <v>37</v>
      </c>
      <c r="D42" t="s">
        <v>72</v>
      </c>
      <c r="E42" t="s">
        <v>73</v>
      </c>
      <c r="F42">
        <v>50</v>
      </c>
      <c r="G42">
        <v>3</v>
      </c>
      <c r="H42">
        <v>513</v>
      </c>
      <c r="I42" s="4">
        <v>1</v>
      </c>
      <c r="J42" s="4">
        <v>0.68055549999999998</v>
      </c>
      <c r="K42" s="4">
        <f>IFERROR(TRUNC(2*Tabella134[[#This Row],[Precision]]*Tabella134[[#This Row],[Recall]]/(Tabella134[[#This Row],[Precision]]+Tabella134[[#This Row],[Recall]]),8),"")</f>
        <v>0.80991731</v>
      </c>
    </row>
    <row r="43" spans="2:11" x14ac:dyDescent="0.25">
      <c r="B43" t="s">
        <v>25</v>
      </c>
      <c r="C43">
        <v>38</v>
      </c>
      <c r="D43" t="s">
        <v>56</v>
      </c>
      <c r="E43" t="s">
        <v>57</v>
      </c>
      <c r="F43">
        <v>48</v>
      </c>
      <c r="G43">
        <v>3</v>
      </c>
      <c r="H43">
        <v>175</v>
      </c>
      <c r="I43" s="8">
        <v>0.35460994000000001</v>
      </c>
      <c r="J43" s="8">
        <v>0.66666669999999995</v>
      </c>
      <c r="K43" s="4">
        <f>IFERROR(TRUNC(2*Tabella134[[#This Row],[Precision]]*Tabella134[[#This Row],[Recall]]/(Tabella134[[#This Row],[Precision]]+Tabella134[[#This Row],[Recall]]),8),"")</f>
        <v>0.46296298000000002</v>
      </c>
    </row>
    <row r="44" spans="2:11" x14ac:dyDescent="0.25">
      <c r="B44" t="s">
        <v>25</v>
      </c>
      <c r="C44">
        <v>39</v>
      </c>
      <c r="D44" s="2" t="s">
        <v>13</v>
      </c>
      <c r="E44" s="2" t="s">
        <v>18</v>
      </c>
      <c r="F44">
        <v>39</v>
      </c>
      <c r="G44">
        <v>3</v>
      </c>
      <c r="H44">
        <v>285</v>
      </c>
      <c r="I44" s="4">
        <v>0.51754385000000003</v>
      </c>
      <c r="J44" s="4">
        <v>0.66666669999999995</v>
      </c>
      <c r="K44" s="4">
        <f>IFERROR(TRUNC(2*Tabella134[[#This Row],[Precision]]*Tabella134[[#This Row],[Recall]]/(Tabella134[[#This Row],[Precision]]+Tabella134[[#This Row],[Recall]]),8),"")</f>
        <v>0.58271605000000004</v>
      </c>
    </row>
    <row r="45" spans="2:11" x14ac:dyDescent="0.25">
      <c r="B45" t="s">
        <v>25</v>
      </c>
      <c r="C45">
        <v>40</v>
      </c>
      <c r="D45" t="s">
        <v>98</v>
      </c>
      <c r="E45" t="s">
        <v>99</v>
      </c>
      <c r="F45">
        <v>45</v>
      </c>
      <c r="G45" s="9">
        <v>3</v>
      </c>
      <c r="H45">
        <v>208</v>
      </c>
      <c r="I45" s="4">
        <v>0.64393944000000003</v>
      </c>
      <c r="J45" s="4">
        <v>0.66666669999999995</v>
      </c>
      <c r="K45" s="4">
        <f>IFERROR(TRUNC(2*Tabella134[[#This Row],[Precision]]*Tabella134[[#This Row],[Recall]]/(Tabella134[[#This Row],[Precision]]+Tabella134[[#This Row],[Recall]]),8),"")</f>
        <v>0.65510601000000002</v>
      </c>
    </row>
    <row r="46" spans="2:11" x14ac:dyDescent="0.25">
      <c r="B46" t="s">
        <v>25</v>
      </c>
      <c r="C46">
        <v>41</v>
      </c>
      <c r="D46" s="2" t="s">
        <v>11</v>
      </c>
      <c r="E46" s="2" t="s">
        <v>16</v>
      </c>
      <c r="F46">
        <v>43</v>
      </c>
      <c r="G46">
        <v>6</v>
      </c>
      <c r="H46">
        <v>628</v>
      </c>
      <c r="I46" s="4">
        <v>0.50480769999999997</v>
      </c>
      <c r="J46" s="4">
        <v>0.35416666000000002</v>
      </c>
      <c r="K46" s="4">
        <f>IFERROR(TRUNC(2*Tabella134[[#This Row],[Precision]]*Tabella134[[#This Row],[Recall]]/(Tabella134[[#This Row],[Precision]]+Tabella134[[#This Row],[Recall]]),8),"")</f>
        <v>0.41627797999999999</v>
      </c>
    </row>
    <row r="47" spans="2:11" x14ac:dyDescent="0.25">
      <c r="B47" t="s">
        <v>25</v>
      </c>
      <c r="C47">
        <v>42</v>
      </c>
      <c r="D47" t="s">
        <v>90</v>
      </c>
      <c r="E47" t="s">
        <v>91</v>
      </c>
      <c r="F47">
        <v>45</v>
      </c>
      <c r="G47">
        <v>3</v>
      </c>
      <c r="H47">
        <v>496</v>
      </c>
      <c r="I47" s="4">
        <v>1</v>
      </c>
      <c r="J47" s="4">
        <v>0.89855074999999995</v>
      </c>
      <c r="K47" s="4">
        <f>IFERROR(TRUNC(2*Tabella134[[#This Row],[Precision]]*Tabella134[[#This Row],[Recall]]/(Tabella134[[#This Row],[Precision]]+Tabella134[[#This Row],[Recall]]),8),"")</f>
        <v>0.94656488999999999</v>
      </c>
    </row>
    <row r="48" spans="2:11" x14ac:dyDescent="0.25">
      <c r="B48" t="s">
        <v>25</v>
      </c>
      <c r="C48">
        <v>43</v>
      </c>
      <c r="D48" t="s">
        <v>100</v>
      </c>
      <c r="E48" t="s">
        <v>101</v>
      </c>
      <c r="F48">
        <v>35</v>
      </c>
      <c r="G48">
        <v>3</v>
      </c>
      <c r="H48">
        <v>259</v>
      </c>
      <c r="I48" s="4">
        <v>1</v>
      </c>
      <c r="J48" s="4">
        <v>0.70833332999999998</v>
      </c>
      <c r="K48" s="4">
        <f>IFERROR(TRUNC(2*Tabella134[[#This Row],[Precision]]*Tabella134[[#This Row],[Recall]]/(Tabella134[[#This Row],[Precision]]+Tabella134[[#This Row],[Recall]]),8),"")</f>
        <v>0.82926829000000002</v>
      </c>
    </row>
    <row r="49" spans="2:12" x14ac:dyDescent="0.25">
      <c r="B49" t="s">
        <v>25</v>
      </c>
      <c r="C49">
        <v>44</v>
      </c>
      <c r="D49" t="s">
        <v>104</v>
      </c>
      <c r="E49" t="s">
        <v>105</v>
      </c>
      <c r="F49">
        <v>42</v>
      </c>
      <c r="G49">
        <v>3</v>
      </c>
      <c r="H49">
        <v>453</v>
      </c>
      <c r="I49" s="4">
        <v>1</v>
      </c>
      <c r="J49" s="4">
        <v>0.68055560000000004</v>
      </c>
      <c r="K49" s="4">
        <f>IFERROR(TRUNC(2*Tabella134[[#This Row],[Precision]]*Tabella134[[#This Row],[Recall]]/(Tabella134[[#This Row],[Precision]]+Tabella134[[#This Row],[Recall]]),8),"")</f>
        <v>0.80991738000000002</v>
      </c>
    </row>
    <row r="50" spans="2:12" x14ac:dyDescent="0.25">
      <c r="B50" t="s">
        <v>25</v>
      </c>
      <c r="C50">
        <v>45</v>
      </c>
      <c r="D50" t="s">
        <v>106</v>
      </c>
      <c r="E50" t="s">
        <v>107</v>
      </c>
      <c r="F50">
        <v>45</v>
      </c>
      <c r="G50">
        <v>6</v>
      </c>
      <c r="H50">
        <v>534</v>
      </c>
      <c r="I50" s="4">
        <v>0.98958330000000005</v>
      </c>
      <c r="J50" s="4">
        <v>0.69012609999999996</v>
      </c>
      <c r="K50" s="4">
        <f>IFERROR(TRUNC(2*Tabella134[[#This Row],[Precision]]*Tabella134[[#This Row],[Recall]]/(Tabella134[[#This Row],[Precision]]+Tabella134[[#This Row],[Recall]]),8),"")</f>
        <v>0.81316120000000003</v>
      </c>
    </row>
    <row r="51" spans="2:12" x14ac:dyDescent="0.25">
      <c r="B51" t="s">
        <v>25</v>
      </c>
      <c r="C51">
        <v>46</v>
      </c>
      <c r="D51" t="s">
        <v>36</v>
      </c>
      <c r="E51" t="s">
        <v>37</v>
      </c>
      <c r="F51">
        <v>33</v>
      </c>
      <c r="G51">
        <v>4</v>
      </c>
      <c r="H51">
        <v>188</v>
      </c>
      <c r="I51" s="4">
        <v>1</v>
      </c>
      <c r="J51" s="4">
        <v>0.72499999999999998</v>
      </c>
      <c r="K51" s="4">
        <f>IFERROR(TRUNC(2*Tabella134[[#This Row],[Precision]]*Tabella134[[#This Row],[Recall]]/(Tabella134[[#This Row],[Precision]]+Tabella134[[#This Row],[Recall]]),8),"")</f>
        <v>0.84057970999999998</v>
      </c>
    </row>
    <row r="52" spans="2:12" x14ac:dyDescent="0.25">
      <c r="B52" t="s">
        <v>25</v>
      </c>
      <c r="C52">
        <v>47</v>
      </c>
      <c r="D52" t="s">
        <v>39</v>
      </c>
      <c r="E52" t="s">
        <v>40</v>
      </c>
      <c r="F52">
        <v>47</v>
      </c>
      <c r="G52">
        <v>3</v>
      </c>
      <c r="H52">
        <v>258</v>
      </c>
      <c r="I52" s="4">
        <v>1</v>
      </c>
      <c r="J52" s="4">
        <v>0.88888889999999998</v>
      </c>
      <c r="K52" s="4">
        <f>IFERROR(TRUNC(2*Tabella134[[#This Row],[Precision]]*Tabella134[[#This Row],[Recall]]/(Tabella134[[#This Row],[Precision]]+Tabella134[[#This Row],[Recall]]),8),"")</f>
        <v>0.94117647000000004</v>
      </c>
    </row>
    <row r="53" spans="2:12" x14ac:dyDescent="0.25">
      <c r="B53" t="s">
        <v>25</v>
      </c>
      <c r="C53">
        <v>48</v>
      </c>
      <c r="D53" t="s">
        <v>74</v>
      </c>
      <c r="E53" t="s">
        <v>75</v>
      </c>
      <c r="F53">
        <v>45</v>
      </c>
      <c r="G53">
        <v>4</v>
      </c>
      <c r="H53">
        <v>1056</v>
      </c>
      <c r="I53" s="4">
        <v>1</v>
      </c>
      <c r="J53" s="4">
        <v>0.78125</v>
      </c>
      <c r="K53" s="4">
        <f>IFERROR(TRUNC(2*Tabella134[[#This Row],[Precision]]*Tabella134[[#This Row],[Recall]]/(Tabella134[[#This Row],[Precision]]+Tabella134[[#This Row],[Recall]]),8),"")</f>
        <v>0.87719298000000001</v>
      </c>
    </row>
    <row r="54" spans="2:12" x14ac:dyDescent="0.25">
      <c r="B54" t="s">
        <v>25</v>
      </c>
      <c r="C54">
        <v>49</v>
      </c>
      <c r="D54" t="s">
        <v>34</v>
      </c>
      <c r="E54" s="5" t="s">
        <v>35</v>
      </c>
      <c r="F54">
        <v>40</v>
      </c>
      <c r="G54">
        <v>3</v>
      </c>
      <c r="H54">
        <v>1266</v>
      </c>
      <c r="I54" s="4">
        <v>1</v>
      </c>
      <c r="J54" s="4">
        <v>0.71212125000000004</v>
      </c>
      <c r="K54" s="4">
        <f>IFERROR(TRUNC(2*Tabella134[[#This Row],[Precision]]*Tabella134[[#This Row],[Recall]]/(Tabella134[[#This Row],[Precision]]+Tabella134[[#This Row],[Recall]]),8),"")</f>
        <v>0.83185843000000004</v>
      </c>
    </row>
    <row r="55" spans="2:12" x14ac:dyDescent="0.25">
      <c r="B55" t="s">
        <v>25</v>
      </c>
      <c r="C55">
        <v>50</v>
      </c>
      <c r="D55" t="s">
        <v>28</v>
      </c>
      <c r="E55" t="s">
        <v>29</v>
      </c>
      <c r="F55">
        <v>33</v>
      </c>
      <c r="G55">
        <v>4</v>
      </c>
      <c r="H55">
        <v>3733</v>
      </c>
      <c r="I55" s="4">
        <v>0.25862067999999999</v>
      </c>
      <c r="J55" s="4">
        <v>0.25862067999999999</v>
      </c>
      <c r="K55" s="4">
        <f>IFERROR(TRUNC(2*Tabella134[[#This Row],[Precision]]*Tabella134[[#This Row],[Recall]]/(Tabella134[[#This Row],[Precision]]+Tabella134[[#This Row],[Recall]]),8),"")</f>
        <v>0.25862067999999999</v>
      </c>
    </row>
    <row r="56" spans="2:12" x14ac:dyDescent="0.25">
      <c r="C56" t="s">
        <v>14</v>
      </c>
      <c r="F56" s="3">
        <f>(SUM( Tabella134[NumPagine])/COUNTA( Tabella134[NumPagine]))</f>
        <v>45.46</v>
      </c>
      <c r="G56" s="3">
        <f>(SUM( Tabella134[NumClassi])/COUNTA( Tabella134[NumClassi]))</f>
        <v>3.3</v>
      </c>
      <c r="H56" s="3">
        <f>(SUM( Tabella134[Tempo(s)])/COUNT( Tabella134[Tempo(s)]))</f>
        <v>497.8</v>
      </c>
      <c r="I56" s="10">
        <f>(SUM( Tabella134[Precision])/COUNT( Tabella134[Precision]))</f>
        <v>0.83547742219999988</v>
      </c>
      <c r="J56" s="10">
        <f>(SUM( Tabella134[Recall])/COUNT( Tabella134[Recall]))</f>
        <v>0.69747456240000005</v>
      </c>
      <c r="K56" s="10">
        <f>(SUM( Tabella134[F1])/(COUNT( Tabella134[F1])))</f>
        <v>0.74626192479999987</v>
      </c>
    </row>
    <row r="57" spans="2:12" x14ac:dyDescent="0.25">
      <c r="G57" t="s">
        <v>112</v>
      </c>
      <c r="H57">
        <f>SUM(Tabella134[Tempo(s)])</f>
        <v>24890</v>
      </c>
      <c r="K57">
        <f>(2*I56*J56/(I56+J56))</f>
        <v>0.76026419000472201</v>
      </c>
    </row>
    <row r="60" spans="2:12" x14ac:dyDescent="0.25">
      <c r="L60" s="1"/>
    </row>
  </sheetData>
  <mergeCells count="1">
    <mergeCell ref="D3:K3"/>
  </mergeCells>
  <phoneticPr fontId="3" type="noConversion"/>
  <hyperlinks>
    <hyperlink ref="E54" r:id="rId1" xr:uid="{5CD55F44-9A49-4E05-B355-95567049BD61}"/>
    <hyperlink ref="E32" r:id="rId2" xr:uid="{4DBDFEB9-4109-46E4-BDF4-08728340B588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N61"/>
  <sheetViews>
    <sheetView topLeftCell="D19" workbookViewId="0">
      <selection activeCell="L11" sqref="L11"/>
    </sheetView>
  </sheetViews>
  <sheetFormatPr defaultRowHeight="15" x14ac:dyDescent="0.25"/>
  <cols>
    <col min="5" max="5" width="11.42578125" customWidth="1"/>
    <col min="6" max="6" width="27.7109375" customWidth="1"/>
    <col min="7" max="7" width="38.7109375" customWidth="1"/>
    <col min="8" max="9" width="11.42578125" customWidth="1"/>
    <col min="10" max="13" width="12.7109375" customWidth="1"/>
    <col min="14" max="14" width="40" customWidth="1"/>
    <col min="15" max="15" width="9.140625" customWidth="1"/>
  </cols>
  <sheetData>
    <row r="2" spans="4:14" x14ac:dyDescent="0.25">
      <c r="G2" t="s">
        <v>122</v>
      </c>
    </row>
    <row r="3" spans="4:14" x14ac:dyDescent="0.25">
      <c r="F3" s="16" t="s">
        <v>118</v>
      </c>
      <c r="G3" s="16"/>
      <c r="H3" s="16"/>
      <c r="I3" s="16"/>
      <c r="J3" s="16"/>
      <c r="K3" s="16"/>
      <c r="L3" s="16"/>
      <c r="M3" s="16"/>
    </row>
    <row r="5" spans="4:14" x14ac:dyDescent="0.25">
      <c r="D5" t="s">
        <v>24</v>
      </c>
      <c r="E5" t="s">
        <v>0</v>
      </c>
      <c r="F5" t="s">
        <v>1</v>
      </c>
      <c r="G5" t="s">
        <v>15</v>
      </c>
      <c r="H5" t="s">
        <v>2</v>
      </c>
      <c r="I5" t="s">
        <v>3</v>
      </c>
      <c r="J5" t="s">
        <v>8</v>
      </c>
      <c r="K5" t="s">
        <v>4</v>
      </c>
      <c r="L5" t="s">
        <v>5</v>
      </c>
      <c r="M5" t="s">
        <v>6</v>
      </c>
    </row>
    <row r="6" spans="4:14" x14ac:dyDescent="0.25">
      <c r="D6" t="s">
        <v>25</v>
      </c>
      <c r="E6">
        <v>1</v>
      </c>
      <c r="F6" t="s">
        <v>46</v>
      </c>
      <c r="G6" t="s">
        <v>47</v>
      </c>
      <c r="H6">
        <v>52</v>
      </c>
      <c r="I6">
        <v>3</v>
      </c>
      <c r="J6">
        <v>220</v>
      </c>
      <c r="K6" s="4">
        <v>0.31</v>
      </c>
      <c r="L6" s="4">
        <v>0.5</v>
      </c>
      <c r="M6" s="4">
        <f>TRUNC(2*Tabella1[[#This Row],[Precision]]*Tabella1[[#This Row],[Recall]]/(Tabella1[[#This Row],[Precision]]+Tabella1[[#This Row],[Recall]]),8)</f>
        <v>0.38271603999999998</v>
      </c>
    </row>
    <row r="7" spans="4:14" x14ac:dyDescent="0.25">
      <c r="D7" t="s">
        <v>25</v>
      </c>
      <c r="E7">
        <v>2</v>
      </c>
      <c r="F7" t="s">
        <v>50</v>
      </c>
      <c r="G7" t="s">
        <v>51</v>
      </c>
      <c r="H7">
        <v>49</v>
      </c>
      <c r="I7">
        <v>3</v>
      </c>
      <c r="J7">
        <v>254</v>
      </c>
      <c r="K7" s="4">
        <v>1</v>
      </c>
      <c r="L7" s="4">
        <v>0.74074079999999998</v>
      </c>
      <c r="M7" s="4">
        <f>TRUNC(2*Tabella1[[#This Row],[Precision]]*Tabella1[[#This Row],[Recall]]/(Tabella1[[#This Row],[Precision]]+Tabella1[[#This Row],[Recall]]),8)</f>
        <v>0.85106386000000001</v>
      </c>
    </row>
    <row r="8" spans="4:14" x14ac:dyDescent="0.25">
      <c r="D8" t="s">
        <v>25</v>
      </c>
      <c r="E8">
        <v>3</v>
      </c>
      <c r="F8" t="s">
        <v>86</v>
      </c>
      <c r="G8" t="s">
        <v>87</v>
      </c>
      <c r="H8">
        <v>45</v>
      </c>
      <c r="I8">
        <v>3</v>
      </c>
      <c r="J8">
        <v>722</v>
      </c>
      <c r="K8" s="4">
        <v>1</v>
      </c>
      <c r="L8" s="4">
        <v>0.70588240000000002</v>
      </c>
      <c r="M8" s="4">
        <f>TRUNC(2*Tabella1[[#This Row],[Precision]]*Tabella1[[#This Row],[Recall]]/(Tabella1[[#This Row],[Precision]]+Tabella1[[#This Row],[Recall]]),8)</f>
        <v>0.82758622999999998</v>
      </c>
    </row>
    <row r="9" spans="4:14" x14ac:dyDescent="0.25">
      <c r="D9" t="s">
        <v>25</v>
      </c>
      <c r="E9">
        <v>4</v>
      </c>
      <c r="F9" t="s">
        <v>54</v>
      </c>
      <c r="G9" t="s">
        <v>55</v>
      </c>
      <c r="H9">
        <v>51</v>
      </c>
      <c r="I9">
        <v>3</v>
      </c>
      <c r="J9">
        <v>434</v>
      </c>
      <c r="K9" s="4">
        <v>1</v>
      </c>
      <c r="L9" s="4">
        <v>0.92307689999999998</v>
      </c>
      <c r="M9" s="4">
        <f>TRUNC(2*Tabella1[[#This Row],[Precision]]*Tabella1[[#This Row],[Recall]]/(Tabella1[[#This Row],[Precision]]+Tabella1[[#This Row],[Recall]]),8)</f>
        <v>0.95999997999999997</v>
      </c>
    </row>
    <row r="10" spans="4:14" x14ac:dyDescent="0.25">
      <c r="D10" t="s">
        <v>25</v>
      </c>
      <c r="E10">
        <v>5</v>
      </c>
      <c r="F10" t="s">
        <v>88</v>
      </c>
      <c r="G10" t="s">
        <v>89</v>
      </c>
      <c r="H10">
        <v>45</v>
      </c>
      <c r="I10">
        <v>4</v>
      </c>
      <c r="J10">
        <v>222</v>
      </c>
      <c r="K10" s="4">
        <v>1</v>
      </c>
      <c r="L10" s="4">
        <v>0.6041666</v>
      </c>
      <c r="M10" s="4">
        <f>TRUNC(2*Tabella1[[#This Row],[Precision]]*Tabella1[[#This Row],[Recall]]/(Tabella1[[#This Row],[Precision]]+Tabella1[[#This Row],[Recall]]),8)</f>
        <v>0.75324670000000005</v>
      </c>
      <c r="N10" s="9"/>
    </row>
    <row r="11" spans="4:14" x14ac:dyDescent="0.25">
      <c r="D11" t="s">
        <v>25</v>
      </c>
      <c r="E11">
        <v>6</v>
      </c>
      <c r="F11" t="s">
        <v>69</v>
      </c>
      <c r="G11" t="s">
        <v>68</v>
      </c>
      <c r="H11">
        <v>51</v>
      </c>
      <c r="I11">
        <v>3</v>
      </c>
      <c r="J11">
        <v>297</v>
      </c>
      <c r="K11" s="4">
        <v>0.34105269999999999</v>
      </c>
      <c r="L11" s="4">
        <v>0.34782610000000003</v>
      </c>
      <c r="M11" s="4">
        <f>TRUNC(2*Tabella1[[#This Row],[Precision]]*Tabella1[[#This Row],[Recall]]/(Tabella1[[#This Row],[Precision]]+Tabella1[[#This Row],[Recall]]),8)</f>
        <v>0.34440609999999999</v>
      </c>
      <c r="N11" s="9"/>
    </row>
    <row r="12" spans="4:14" x14ac:dyDescent="0.25">
      <c r="D12" t="s">
        <v>25</v>
      </c>
      <c r="E12">
        <v>7</v>
      </c>
      <c r="F12" t="s">
        <v>49</v>
      </c>
      <c r="G12" t="s">
        <v>48</v>
      </c>
      <c r="H12">
        <v>55</v>
      </c>
      <c r="I12">
        <v>3</v>
      </c>
      <c r="J12">
        <v>496</v>
      </c>
      <c r="K12" s="4">
        <v>1</v>
      </c>
      <c r="L12" s="4">
        <v>0.67948717000000003</v>
      </c>
      <c r="M12" s="4">
        <f>TRUNC(2*Tabella1[[#This Row],[Precision]]*Tabella1[[#This Row],[Recall]]/(Tabella1[[#This Row],[Precision]]+Tabella1[[#This Row],[Recall]]),8)</f>
        <v>0.80916029</v>
      </c>
      <c r="N12" s="9"/>
    </row>
    <row r="13" spans="4:14" x14ac:dyDescent="0.25">
      <c r="D13" t="s">
        <v>25</v>
      </c>
      <c r="E13">
        <v>8</v>
      </c>
      <c r="F13" t="s">
        <v>64</v>
      </c>
      <c r="G13" t="s">
        <v>65</v>
      </c>
      <c r="H13">
        <v>49</v>
      </c>
      <c r="I13">
        <v>3</v>
      </c>
      <c r="J13">
        <v>476</v>
      </c>
      <c r="K13" s="4">
        <v>0.53472227000000006</v>
      </c>
      <c r="L13" s="4">
        <v>0.66666669999999995</v>
      </c>
      <c r="M13" s="4">
        <f>TRUNC(2*Tabella1[[#This Row],[Precision]]*Tabella1[[#This Row],[Recall]]/(Tabella1[[#This Row],[Precision]]+Tabella1[[#This Row],[Recall]]),8)</f>
        <v>0.59344898000000001</v>
      </c>
      <c r="N13" s="9"/>
    </row>
    <row r="14" spans="4:14" x14ac:dyDescent="0.25">
      <c r="D14" t="s">
        <v>25</v>
      </c>
      <c r="E14">
        <v>9</v>
      </c>
      <c r="F14" t="s">
        <v>26</v>
      </c>
      <c r="G14" t="s">
        <v>27</v>
      </c>
      <c r="H14">
        <v>45</v>
      </c>
      <c r="I14">
        <v>3</v>
      </c>
      <c r="J14">
        <v>194</v>
      </c>
      <c r="K14" s="4">
        <v>1</v>
      </c>
      <c r="L14" s="4">
        <v>0.56060606000000002</v>
      </c>
      <c r="M14" s="4">
        <f>TRUNC(2*Tabella1[[#This Row],[Precision]]*Tabella1[[#This Row],[Recall]]/(Tabella1[[#This Row],[Precision]]+Tabella1[[#This Row],[Recall]]),8)</f>
        <v>0.71844660000000005</v>
      </c>
      <c r="N14" s="9"/>
    </row>
    <row r="15" spans="4:14" x14ac:dyDescent="0.25">
      <c r="D15" t="s">
        <v>25</v>
      </c>
      <c r="E15">
        <v>10</v>
      </c>
      <c r="F15" s="2" t="s">
        <v>12</v>
      </c>
      <c r="G15" s="2" t="s">
        <v>17</v>
      </c>
      <c r="H15">
        <v>40</v>
      </c>
      <c r="I15">
        <v>3</v>
      </c>
      <c r="J15">
        <v>212</v>
      </c>
      <c r="K15" s="4">
        <v>1</v>
      </c>
      <c r="L15" s="4">
        <v>0.57880430000000005</v>
      </c>
      <c r="M15" s="4">
        <f>TRUNC(2*Tabella1[[#This Row],[Precision]]*Tabella1[[#This Row],[Recall]]/(Tabella1[[#This Row],[Precision]]+Tabella1[[#This Row],[Recall]]),8)</f>
        <v>0.73321855000000002</v>
      </c>
    </row>
    <row r="16" spans="4:14" x14ac:dyDescent="0.25">
      <c r="D16" t="s">
        <v>25</v>
      </c>
      <c r="E16">
        <v>11</v>
      </c>
      <c r="F16" s="7" t="s">
        <v>108</v>
      </c>
      <c r="G16" t="s">
        <v>109</v>
      </c>
      <c r="H16" s="7">
        <v>45</v>
      </c>
      <c r="I16" s="7">
        <v>3</v>
      </c>
      <c r="J16" s="7">
        <v>458</v>
      </c>
      <c r="K16" s="8">
        <v>0.65151519999999996</v>
      </c>
      <c r="L16" s="8">
        <v>0.66666669999999995</v>
      </c>
      <c r="M16" s="8">
        <f>TRUNC(2*Tabella1[[#This Row],[Precision]]*Tabella1[[#This Row],[Recall]]/(Tabella1[[#This Row],[Precision]]+Tabella1[[#This Row],[Recall]]),8)</f>
        <v>0.65900387000000005</v>
      </c>
    </row>
    <row r="17" spans="4:14" x14ac:dyDescent="0.25">
      <c r="D17" t="s">
        <v>25</v>
      </c>
      <c r="E17">
        <v>12</v>
      </c>
      <c r="F17" t="s">
        <v>96</v>
      </c>
      <c r="G17" t="s">
        <v>97</v>
      </c>
      <c r="H17">
        <v>38</v>
      </c>
      <c r="I17">
        <v>3</v>
      </c>
      <c r="J17">
        <v>356</v>
      </c>
      <c r="K17" s="4">
        <v>1</v>
      </c>
      <c r="L17" s="4">
        <v>0.68095236999999997</v>
      </c>
      <c r="M17" s="4">
        <f>TRUNC(2*Tabella1[[#This Row],[Precision]]*Tabella1[[#This Row],[Recall]]/(Tabella1[[#This Row],[Precision]]+Tabella1[[#This Row],[Recall]]),8)</f>
        <v>0.81019828999999999</v>
      </c>
    </row>
    <row r="18" spans="4:14" x14ac:dyDescent="0.25">
      <c r="D18" t="s">
        <v>25</v>
      </c>
      <c r="E18">
        <v>13</v>
      </c>
      <c r="F18" t="s">
        <v>44</v>
      </c>
      <c r="G18" t="s">
        <v>45</v>
      </c>
      <c r="H18">
        <v>65</v>
      </c>
      <c r="I18">
        <v>3</v>
      </c>
      <c r="J18">
        <v>411</v>
      </c>
      <c r="K18" s="4">
        <v>5.5555557E-3</v>
      </c>
      <c r="L18" s="4">
        <v>0.33333333999999998</v>
      </c>
      <c r="M18" s="4">
        <f>TRUNC(2*Tabella1[[#This Row],[Precision]]*Tabella1[[#This Row],[Recall]]/(Tabella1[[#This Row],[Precision]]+Tabella1[[#This Row],[Recall]]),8)</f>
        <v>1.092896E-2</v>
      </c>
      <c r="N18" s="13" t="s">
        <v>114</v>
      </c>
    </row>
    <row r="19" spans="4:14" x14ac:dyDescent="0.25">
      <c r="D19" t="s">
        <v>25</v>
      </c>
      <c r="E19">
        <v>14</v>
      </c>
      <c r="F19" t="s">
        <v>32</v>
      </c>
      <c r="G19" t="s">
        <v>33</v>
      </c>
      <c r="H19">
        <v>45</v>
      </c>
      <c r="I19">
        <v>4</v>
      </c>
      <c r="J19">
        <v>8264</v>
      </c>
      <c r="K19" s="4">
        <v>0.50862070000000004</v>
      </c>
      <c r="L19" s="4">
        <v>0.55000000000000004</v>
      </c>
      <c r="M19" s="4">
        <f>TRUNC(2*Tabella1[[#This Row],[Precision]]*Tabella1[[#This Row],[Recall]]/(Tabella1[[#This Row],[Precision]]+Tabella1[[#This Row],[Recall]]),8)</f>
        <v>0.52850163000000006</v>
      </c>
    </row>
    <row r="20" spans="4:14" x14ac:dyDescent="0.25">
      <c r="D20" t="s">
        <v>25</v>
      </c>
      <c r="E20">
        <v>15</v>
      </c>
      <c r="F20" t="s">
        <v>82</v>
      </c>
      <c r="G20" t="s">
        <v>83</v>
      </c>
      <c r="H20">
        <v>50</v>
      </c>
      <c r="I20">
        <v>3</v>
      </c>
      <c r="J20">
        <v>389</v>
      </c>
      <c r="K20" s="4">
        <v>1</v>
      </c>
      <c r="L20" s="4">
        <v>0.90277772999999994</v>
      </c>
      <c r="M20" s="4">
        <f>TRUNC(2*Tabella1[[#This Row],[Precision]]*Tabella1[[#This Row],[Recall]]/(Tabella1[[#This Row],[Precision]]+Tabella1[[#This Row],[Recall]]),8)</f>
        <v>0.94890507999999996</v>
      </c>
    </row>
    <row r="21" spans="4:14" x14ac:dyDescent="0.25">
      <c r="D21" t="s">
        <v>25</v>
      </c>
      <c r="E21">
        <v>16</v>
      </c>
      <c r="F21" t="s">
        <v>92</v>
      </c>
      <c r="G21" t="s">
        <v>93</v>
      </c>
      <c r="H21">
        <v>45</v>
      </c>
      <c r="I21">
        <v>3</v>
      </c>
      <c r="J21">
        <v>200</v>
      </c>
      <c r="K21" s="4">
        <v>0.57575756</v>
      </c>
      <c r="L21" s="4">
        <v>0.66666669999999995</v>
      </c>
      <c r="M21" s="4">
        <f>TRUNC(2*Tabella1[[#This Row],[Precision]]*Tabella1[[#This Row],[Recall]]/(Tabella1[[#This Row],[Precision]]+Tabella1[[#This Row],[Recall]]),8)</f>
        <v>0.61788617999999995</v>
      </c>
    </row>
    <row r="22" spans="4:14" x14ac:dyDescent="0.25">
      <c r="D22" t="s">
        <v>25</v>
      </c>
      <c r="E22">
        <v>17</v>
      </c>
      <c r="F22" t="s">
        <v>84</v>
      </c>
      <c r="G22" t="s">
        <v>85</v>
      </c>
      <c r="H22">
        <v>45</v>
      </c>
      <c r="I22">
        <v>4</v>
      </c>
      <c r="J22">
        <v>437</v>
      </c>
      <c r="K22" s="4">
        <v>1</v>
      </c>
      <c r="L22" s="4">
        <v>0.52553329999999998</v>
      </c>
      <c r="M22" s="4">
        <f>TRUNC(2*Tabella1[[#This Row],[Precision]]*Tabella1[[#This Row],[Recall]]/(Tabella1[[#This Row],[Precision]]+Tabella1[[#This Row],[Recall]]),8)</f>
        <v>0.68898305000000004</v>
      </c>
    </row>
    <row r="23" spans="4:14" x14ac:dyDescent="0.25">
      <c r="D23" t="s">
        <v>25</v>
      </c>
      <c r="E23">
        <v>18</v>
      </c>
      <c r="F23" t="s">
        <v>52</v>
      </c>
      <c r="G23" t="s">
        <v>53</v>
      </c>
      <c r="H23">
        <v>55</v>
      </c>
      <c r="I23">
        <v>6</v>
      </c>
      <c r="J23" s="11">
        <v>11442</v>
      </c>
      <c r="K23" s="4">
        <v>0.67592589999999997</v>
      </c>
      <c r="L23" s="4">
        <v>0.83333330000000005</v>
      </c>
      <c r="M23" s="4">
        <f>TRUNC(2*Tabella1[[#This Row],[Precision]]*Tabella1[[#This Row],[Recall]]/(Tabella1[[#This Row],[Precision]]+Tabella1[[#This Row],[Recall]]),8)</f>
        <v>0.74642123000000005</v>
      </c>
    </row>
    <row r="24" spans="4:14" x14ac:dyDescent="0.25">
      <c r="D24" t="s">
        <v>25</v>
      </c>
      <c r="E24">
        <v>19</v>
      </c>
      <c r="F24" t="s">
        <v>62</v>
      </c>
      <c r="G24" t="s">
        <v>63</v>
      </c>
      <c r="H24">
        <v>53</v>
      </c>
      <c r="I24">
        <v>3</v>
      </c>
      <c r="J24">
        <v>384</v>
      </c>
      <c r="K24" s="4">
        <v>1</v>
      </c>
      <c r="L24" s="4">
        <v>0.67361110000000002</v>
      </c>
      <c r="M24" s="4">
        <f>TRUNC(2*Tabella1[[#This Row],[Precision]]*Tabella1[[#This Row],[Recall]]/(Tabella1[[#This Row],[Precision]]+Tabella1[[#This Row],[Recall]]),8)</f>
        <v>0.80497923999999998</v>
      </c>
    </row>
    <row r="25" spans="4:14" x14ac:dyDescent="0.25">
      <c r="D25" t="s">
        <v>25</v>
      </c>
      <c r="E25">
        <v>20</v>
      </c>
      <c r="F25" s="2" t="s">
        <v>9</v>
      </c>
      <c r="G25" s="2" t="s">
        <v>21</v>
      </c>
      <c r="H25">
        <v>45</v>
      </c>
      <c r="I25">
        <v>3</v>
      </c>
      <c r="J25">
        <v>267</v>
      </c>
      <c r="K25" s="4">
        <v>1</v>
      </c>
      <c r="L25" s="4">
        <v>1</v>
      </c>
      <c r="M25" s="4">
        <f>TRUNC(2*Tabella1[[#This Row],[Precision]]*Tabella1[[#This Row],[Recall]]/(Tabella1[[#This Row],[Precision]]+Tabella1[[#This Row],[Recall]]),8)</f>
        <v>1</v>
      </c>
    </row>
    <row r="26" spans="4:14" x14ac:dyDescent="0.25">
      <c r="D26" t="s">
        <v>25</v>
      </c>
      <c r="E26">
        <v>21</v>
      </c>
      <c r="F26" t="s">
        <v>42</v>
      </c>
      <c r="G26" t="s">
        <v>43</v>
      </c>
      <c r="H26">
        <v>39</v>
      </c>
      <c r="I26">
        <v>3</v>
      </c>
      <c r="J26" s="12">
        <v>176</v>
      </c>
      <c r="K26" s="4">
        <v>0.76576569999999999</v>
      </c>
      <c r="L26" s="4">
        <v>0.67901235999999998</v>
      </c>
      <c r="M26" s="4">
        <f>TRUNC(2*Tabella1[[#This Row],[Precision]]*Tabella1[[#This Row],[Recall]]/(Tabella1[[#This Row],[Precision]]+Tabella1[[#This Row],[Recall]]),8)</f>
        <v>0.71978441999999998</v>
      </c>
    </row>
    <row r="27" spans="4:14" x14ac:dyDescent="0.25">
      <c r="D27" t="s">
        <v>25</v>
      </c>
      <c r="E27">
        <v>22</v>
      </c>
      <c r="F27" t="s">
        <v>41</v>
      </c>
      <c r="G27" t="s">
        <v>38</v>
      </c>
      <c r="H27">
        <v>35</v>
      </c>
      <c r="I27">
        <v>3</v>
      </c>
      <c r="J27">
        <v>569</v>
      </c>
      <c r="K27" s="4">
        <v>1</v>
      </c>
      <c r="L27" s="4">
        <v>0.88888889999999998</v>
      </c>
      <c r="M27" s="4">
        <f>TRUNC(2*Tabella1[[#This Row],[Precision]]*Tabella1[[#This Row],[Recall]]/(Tabella1[[#This Row],[Precision]]+Tabella1[[#This Row],[Recall]]),8)</f>
        <v>0.94117647000000004</v>
      </c>
    </row>
    <row r="28" spans="4:14" x14ac:dyDescent="0.25">
      <c r="D28" t="s">
        <v>25</v>
      </c>
      <c r="E28">
        <v>23</v>
      </c>
      <c r="F28" t="s">
        <v>80</v>
      </c>
      <c r="G28" t="s">
        <v>81</v>
      </c>
      <c r="H28">
        <v>50</v>
      </c>
      <c r="I28">
        <v>3</v>
      </c>
      <c r="J28">
        <v>1123</v>
      </c>
      <c r="K28" s="4">
        <v>0.47916666000000002</v>
      </c>
      <c r="L28" s="4">
        <v>0.66666669999999995</v>
      </c>
      <c r="M28" s="4">
        <f>TRUNC(2*Tabella1[[#This Row],[Precision]]*Tabella1[[#This Row],[Recall]]/(Tabella1[[#This Row],[Precision]]+Tabella1[[#This Row],[Recall]]),8)</f>
        <v>0.55757575999999998</v>
      </c>
    </row>
    <row r="29" spans="4:14" x14ac:dyDescent="0.25">
      <c r="D29" t="s">
        <v>25</v>
      </c>
      <c r="E29">
        <v>24</v>
      </c>
      <c r="F29" t="s">
        <v>78</v>
      </c>
      <c r="G29" t="s">
        <v>79</v>
      </c>
      <c r="H29">
        <v>45</v>
      </c>
      <c r="I29">
        <v>3</v>
      </c>
      <c r="J29">
        <v>1581</v>
      </c>
      <c r="K29" s="4">
        <v>1</v>
      </c>
      <c r="L29" s="4">
        <v>0.96899223000000001</v>
      </c>
      <c r="M29" s="4">
        <f>TRUNC(2*Tabella1[[#This Row],[Precision]]*Tabella1[[#This Row],[Recall]]/(Tabella1[[#This Row],[Precision]]+Tabella1[[#This Row],[Recall]]),8)</f>
        <v>0.98425194999999999</v>
      </c>
    </row>
    <row r="30" spans="4:14" x14ac:dyDescent="0.25">
      <c r="D30" t="s">
        <v>25</v>
      </c>
      <c r="E30">
        <v>25</v>
      </c>
      <c r="F30" s="7" t="s">
        <v>110</v>
      </c>
      <c r="G30" t="s">
        <v>111</v>
      </c>
      <c r="H30" s="7">
        <v>40</v>
      </c>
      <c r="I30" s="7">
        <v>3</v>
      </c>
      <c r="J30" s="7">
        <v>265</v>
      </c>
      <c r="K30" s="8">
        <v>0.6495727</v>
      </c>
      <c r="L30" s="8">
        <v>0.66666669999999995</v>
      </c>
      <c r="M30" s="8">
        <f>TRUNC(2*Tabella1[[#This Row],[Precision]]*Tabella1[[#This Row],[Recall]]/(Tabella1[[#This Row],[Precision]]+Tabella1[[#This Row],[Recall]]),8)</f>
        <v>0.6580087</v>
      </c>
    </row>
    <row r="31" spans="4:14" x14ac:dyDescent="0.25">
      <c r="D31" t="s">
        <v>25</v>
      </c>
      <c r="E31">
        <v>26</v>
      </c>
      <c r="F31" s="9" t="s">
        <v>66</v>
      </c>
      <c r="G31" t="s">
        <v>67</v>
      </c>
      <c r="H31">
        <v>47</v>
      </c>
      <c r="I31">
        <v>3</v>
      </c>
      <c r="J31">
        <v>566</v>
      </c>
      <c r="K31" s="4">
        <v>1</v>
      </c>
      <c r="L31" s="4">
        <v>0.83333330000000005</v>
      </c>
      <c r="M31" s="4">
        <f>TRUNC(2*Tabella1[[#This Row],[Precision]]*Tabella1[[#This Row],[Recall]]/(Tabella1[[#This Row],[Precision]]+Tabella1[[#This Row],[Recall]]),8)</f>
        <v>0.90909088000000005</v>
      </c>
    </row>
    <row r="32" spans="4:14" x14ac:dyDescent="0.25">
      <c r="D32" t="s">
        <v>25</v>
      </c>
      <c r="E32">
        <v>27</v>
      </c>
      <c r="F32" t="s">
        <v>102</v>
      </c>
      <c r="G32" s="5" t="s">
        <v>103</v>
      </c>
      <c r="H32">
        <v>40</v>
      </c>
      <c r="I32">
        <v>3</v>
      </c>
      <c r="J32">
        <v>348</v>
      </c>
      <c r="K32" s="4">
        <v>1</v>
      </c>
      <c r="L32" s="4">
        <v>1</v>
      </c>
      <c r="M32" s="4">
        <f>TRUNC(2*Tabella1[[#This Row],[Precision]]*Tabella1[[#This Row],[Recall]]/(Tabella1[[#This Row],[Precision]]+Tabella1[[#This Row],[Recall]]),8)</f>
        <v>1</v>
      </c>
    </row>
    <row r="33" spans="4:13" x14ac:dyDescent="0.25">
      <c r="D33" t="s">
        <v>25</v>
      </c>
      <c r="E33">
        <v>28</v>
      </c>
      <c r="F33" s="2" t="s">
        <v>7</v>
      </c>
      <c r="G33" s="2" t="s">
        <v>20</v>
      </c>
      <c r="H33">
        <v>45</v>
      </c>
      <c r="I33">
        <v>3</v>
      </c>
      <c r="J33">
        <v>587</v>
      </c>
      <c r="K33" s="4">
        <v>1</v>
      </c>
      <c r="L33" s="4">
        <v>1</v>
      </c>
      <c r="M33" s="4">
        <f>TRUNC(2*Tabella1[[#This Row],[Precision]]*Tabella1[[#This Row],[Recall]]/(Tabella1[[#This Row],[Precision]]+Tabella1[[#This Row],[Recall]]),8)</f>
        <v>1</v>
      </c>
    </row>
    <row r="34" spans="4:13" x14ac:dyDescent="0.25">
      <c r="D34" t="s">
        <v>25</v>
      </c>
      <c r="E34">
        <v>29</v>
      </c>
      <c r="F34" t="s">
        <v>60</v>
      </c>
      <c r="G34" t="s">
        <v>61</v>
      </c>
      <c r="H34">
        <v>60</v>
      </c>
      <c r="I34">
        <v>3</v>
      </c>
      <c r="J34">
        <v>9595</v>
      </c>
      <c r="K34" s="4">
        <v>1</v>
      </c>
      <c r="L34" s="4">
        <v>0.4821628</v>
      </c>
      <c r="M34" s="4">
        <f>TRUNC(2*Tabella1[[#This Row],[Precision]]*Tabella1[[#This Row],[Recall]]/(Tabella1[[#This Row],[Precision]]+Tabella1[[#This Row],[Recall]]),8)</f>
        <v>0.65062056000000001</v>
      </c>
    </row>
    <row r="35" spans="4:13" x14ac:dyDescent="0.25">
      <c r="D35" t="s">
        <v>25</v>
      </c>
      <c r="E35">
        <v>30</v>
      </c>
      <c r="F35" t="s">
        <v>58</v>
      </c>
      <c r="G35" t="s">
        <v>59</v>
      </c>
      <c r="H35">
        <v>51</v>
      </c>
      <c r="I35">
        <v>3</v>
      </c>
      <c r="J35">
        <v>717</v>
      </c>
      <c r="K35" s="4">
        <v>1</v>
      </c>
      <c r="L35" s="4">
        <v>0.49232160000000003</v>
      </c>
      <c r="M35" s="4">
        <f>TRUNC(2*Tabella1[[#This Row],[Precision]]*Tabella1[[#This Row],[Recall]]/(Tabella1[[#This Row],[Precision]]+Tabella1[[#This Row],[Recall]]),8)</f>
        <v>0.65980629999999996</v>
      </c>
    </row>
    <row r="36" spans="4:13" x14ac:dyDescent="0.25">
      <c r="D36" t="s">
        <v>25</v>
      </c>
      <c r="E36">
        <v>31</v>
      </c>
      <c r="F36" s="2" t="s">
        <v>10</v>
      </c>
      <c r="G36" s="2" t="s">
        <v>19</v>
      </c>
      <c r="H36">
        <v>40</v>
      </c>
      <c r="I36">
        <v>3</v>
      </c>
      <c r="J36">
        <v>320</v>
      </c>
      <c r="K36" s="6">
        <v>0.57264954000000001</v>
      </c>
      <c r="L36" s="4">
        <v>0.66666669999999995</v>
      </c>
      <c r="M36" s="4">
        <f>TRUNC(2*Tabella1[[#This Row],[Precision]]*Tabella1[[#This Row],[Recall]]/(Tabella1[[#This Row],[Precision]]+Tabella1[[#This Row],[Recall]]),8)</f>
        <v>0.61609194</v>
      </c>
    </row>
    <row r="37" spans="4:13" x14ac:dyDescent="0.25">
      <c r="D37" t="s">
        <v>25</v>
      </c>
      <c r="E37">
        <v>32</v>
      </c>
      <c r="F37" t="s">
        <v>71</v>
      </c>
      <c r="G37" t="s">
        <v>70</v>
      </c>
      <c r="H37">
        <v>48</v>
      </c>
      <c r="I37">
        <v>3</v>
      </c>
      <c r="J37">
        <v>558</v>
      </c>
      <c r="K37" s="4">
        <v>1</v>
      </c>
      <c r="L37" s="4">
        <v>0.71666669999999999</v>
      </c>
      <c r="M37" s="4">
        <f>TRUNC(2*Tabella1[[#This Row],[Precision]]*Tabella1[[#This Row],[Recall]]/(Tabella1[[#This Row],[Precision]]+Tabella1[[#This Row],[Recall]]),8)</f>
        <v>0.83495147000000003</v>
      </c>
    </row>
    <row r="38" spans="4:13" x14ac:dyDescent="0.25">
      <c r="D38" t="s">
        <v>25</v>
      </c>
      <c r="E38">
        <v>33</v>
      </c>
      <c r="F38" t="s">
        <v>22</v>
      </c>
      <c r="G38" t="s">
        <v>23</v>
      </c>
      <c r="H38">
        <v>45</v>
      </c>
      <c r="I38">
        <v>3</v>
      </c>
      <c r="J38">
        <v>361</v>
      </c>
      <c r="K38" s="4">
        <v>1</v>
      </c>
      <c r="L38" s="4">
        <v>0.62222224000000004</v>
      </c>
      <c r="M38" s="4">
        <f>TRUNC(2*Tabella1[[#This Row],[Precision]]*Tabella1[[#This Row],[Recall]]/(Tabella1[[#This Row],[Precision]]+Tabella1[[#This Row],[Recall]]),8)</f>
        <v>0.76712329999999995</v>
      </c>
    </row>
    <row r="39" spans="4:13" x14ac:dyDescent="0.25">
      <c r="D39" t="s">
        <v>25</v>
      </c>
      <c r="E39">
        <v>34</v>
      </c>
      <c r="F39" t="s">
        <v>95</v>
      </c>
      <c r="G39" t="s">
        <v>94</v>
      </c>
      <c r="H39">
        <v>45</v>
      </c>
      <c r="I39">
        <v>3</v>
      </c>
      <c r="J39">
        <v>597</v>
      </c>
      <c r="K39" s="4">
        <v>1</v>
      </c>
      <c r="L39" s="4">
        <v>0.93939393999999998</v>
      </c>
      <c r="M39" s="4">
        <f>TRUNC(2*Tabella1[[#This Row],[Precision]]*Tabella1[[#This Row],[Recall]]/(Tabella1[[#This Row],[Precision]]+Tabella1[[#This Row],[Recall]]),8)</f>
        <v>0.96875</v>
      </c>
    </row>
    <row r="40" spans="4:13" x14ac:dyDescent="0.25">
      <c r="D40" t="s">
        <v>25</v>
      </c>
      <c r="E40">
        <v>35</v>
      </c>
      <c r="F40" t="s">
        <v>76</v>
      </c>
      <c r="G40" t="s">
        <v>77</v>
      </c>
      <c r="H40">
        <v>45</v>
      </c>
      <c r="I40">
        <v>2</v>
      </c>
      <c r="J40">
        <v>295</v>
      </c>
      <c r="K40" s="4">
        <v>1</v>
      </c>
      <c r="L40" s="4">
        <v>0.59523809999999999</v>
      </c>
      <c r="M40" s="4">
        <f>TRUNC(2*Tabella1[[#This Row],[Precision]]*Tabella1[[#This Row],[Recall]]/(Tabella1[[#This Row],[Precision]]+Tabella1[[#This Row],[Recall]]),8)</f>
        <v>0.74626866000000003</v>
      </c>
    </row>
    <row r="41" spans="4:13" x14ac:dyDescent="0.25">
      <c r="D41" t="s">
        <v>25</v>
      </c>
      <c r="E41">
        <v>36</v>
      </c>
      <c r="F41" t="s">
        <v>30</v>
      </c>
      <c r="G41" t="s">
        <v>31</v>
      </c>
      <c r="H41">
        <v>40</v>
      </c>
      <c r="I41">
        <v>4</v>
      </c>
      <c r="J41">
        <v>1497</v>
      </c>
      <c r="K41" s="4">
        <v>0.76086955999999994</v>
      </c>
      <c r="L41" s="4">
        <v>0.63333329999999999</v>
      </c>
      <c r="M41" s="4">
        <f>TRUNC(2*Tabella1[[#This Row],[Precision]]*Tabella1[[#This Row],[Recall]]/(Tabella1[[#This Row],[Precision]]+Tabella1[[#This Row],[Recall]]),8)</f>
        <v>0.69126816000000002</v>
      </c>
    </row>
    <row r="42" spans="4:13" x14ac:dyDescent="0.25">
      <c r="D42" t="s">
        <v>25</v>
      </c>
      <c r="E42">
        <v>37</v>
      </c>
      <c r="F42" t="s">
        <v>72</v>
      </c>
      <c r="G42" t="s">
        <v>73</v>
      </c>
      <c r="H42">
        <v>50</v>
      </c>
      <c r="I42">
        <v>3</v>
      </c>
      <c r="J42">
        <v>567</v>
      </c>
      <c r="K42" s="4">
        <v>1</v>
      </c>
      <c r="L42" s="4">
        <v>0.68055549999999998</v>
      </c>
      <c r="M42" s="4">
        <f>TRUNC(2*Tabella1[[#This Row],[Precision]]*Tabella1[[#This Row],[Recall]]/(Tabella1[[#This Row],[Precision]]+Tabella1[[#This Row],[Recall]]),8)</f>
        <v>0.80991731</v>
      </c>
    </row>
    <row r="43" spans="4:13" x14ac:dyDescent="0.25">
      <c r="D43" t="s">
        <v>25</v>
      </c>
      <c r="E43">
        <v>38</v>
      </c>
      <c r="F43" t="s">
        <v>56</v>
      </c>
      <c r="G43" t="s">
        <v>57</v>
      </c>
      <c r="H43">
        <v>48</v>
      </c>
      <c r="I43">
        <v>3</v>
      </c>
      <c r="J43">
        <v>255</v>
      </c>
      <c r="K43" s="8">
        <v>0.35460994000000001</v>
      </c>
      <c r="L43" s="8">
        <v>0.66666669999999995</v>
      </c>
      <c r="M43" s="4">
        <f>TRUNC(2*Tabella1[[#This Row],[Precision]]*Tabella1[[#This Row],[Recall]]/(Tabella1[[#This Row],[Precision]]+Tabella1[[#This Row],[Recall]]),8)</f>
        <v>0.46296298000000002</v>
      </c>
    </row>
    <row r="44" spans="4:13" x14ac:dyDescent="0.25">
      <c r="D44" t="s">
        <v>25</v>
      </c>
      <c r="E44">
        <v>39</v>
      </c>
      <c r="F44" s="2" t="s">
        <v>13</v>
      </c>
      <c r="G44" s="2" t="s">
        <v>18</v>
      </c>
      <c r="H44">
        <v>39</v>
      </c>
      <c r="I44">
        <v>3</v>
      </c>
      <c r="J44">
        <v>5442</v>
      </c>
      <c r="K44" s="4">
        <v>0.51754385000000003</v>
      </c>
      <c r="L44" s="4">
        <v>0.66666669999999995</v>
      </c>
      <c r="M44" s="4">
        <f>TRUNC(2*Tabella1[[#This Row],[Precision]]*Tabella1[[#This Row],[Recall]]/(Tabella1[[#This Row],[Precision]]+Tabella1[[#This Row],[Recall]]),8)</f>
        <v>0.58271605000000004</v>
      </c>
    </row>
    <row r="45" spans="4:13" x14ac:dyDescent="0.25">
      <c r="D45" t="s">
        <v>25</v>
      </c>
      <c r="E45">
        <v>40</v>
      </c>
      <c r="F45" t="s">
        <v>98</v>
      </c>
      <c r="G45" t="s">
        <v>99</v>
      </c>
      <c r="H45">
        <v>45</v>
      </c>
      <c r="I45" s="1">
        <v>3</v>
      </c>
      <c r="J45">
        <v>252</v>
      </c>
      <c r="K45" s="4">
        <v>0.64393944000000003</v>
      </c>
      <c r="L45" s="4">
        <v>0.66666669999999995</v>
      </c>
      <c r="M45" s="4">
        <f>TRUNC(2*Tabella1[[#This Row],[Precision]]*Tabella1[[#This Row],[Recall]]/(Tabella1[[#This Row],[Precision]]+Tabella1[[#This Row],[Recall]]),8)</f>
        <v>0.65510601000000002</v>
      </c>
    </row>
    <row r="46" spans="4:13" x14ac:dyDescent="0.25">
      <c r="D46" t="s">
        <v>25</v>
      </c>
      <c r="E46">
        <v>41</v>
      </c>
      <c r="F46" s="2" t="s">
        <v>11</v>
      </c>
      <c r="G46" s="2" t="s">
        <v>16</v>
      </c>
      <c r="H46">
        <v>43</v>
      </c>
      <c r="I46">
        <v>6</v>
      </c>
      <c r="J46">
        <v>878</v>
      </c>
      <c r="K46" s="4">
        <v>0.3802083</v>
      </c>
      <c r="L46" s="4">
        <v>0.3125</v>
      </c>
      <c r="M46" s="4">
        <f>TRUNC(2*Tabella1[[#This Row],[Precision]]*Tabella1[[#This Row],[Recall]]/(Tabella1[[#This Row],[Precision]]+Tabella1[[#This Row],[Recall]]),8)</f>
        <v>0.34304509</v>
      </c>
    </row>
    <row r="47" spans="4:13" x14ac:dyDescent="0.25">
      <c r="D47" t="s">
        <v>25</v>
      </c>
      <c r="E47">
        <v>42</v>
      </c>
      <c r="F47" t="s">
        <v>90</v>
      </c>
      <c r="G47" t="s">
        <v>91</v>
      </c>
      <c r="H47">
        <v>45</v>
      </c>
      <c r="I47">
        <v>3</v>
      </c>
      <c r="J47">
        <v>775</v>
      </c>
      <c r="K47" s="4">
        <v>1</v>
      </c>
      <c r="L47" s="4">
        <v>0.89855074999999995</v>
      </c>
      <c r="M47" s="4">
        <f>TRUNC(2*Tabella1[[#This Row],[Precision]]*Tabella1[[#This Row],[Recall]]/(Tabella1[[#This Row],[Precision]]+Tabella1[[#This Row],[Recall]]),8)</f>
        <v>0.94656488999999999</v>
      </c>
    </row>
    <row r="48" spans="4:13" x14ac:dyDescent="0.25">
      <c r="D48" t="s">
        <v>25</v>
      </c>
      <c r="E48">
        <v>43</v>
      </c>
      <c r="F48" t="s">
        <v>100</v>
      </c>
      <c r="G48" t="s">
        <v>101</v>
      </c>
      <c r="H48">
        <v>35</v>
      </c>
      <c r="I48">
        <v>3</v>
      </c>
      <c r="J48">
        <v>564</v>
      </c>
      <c r="K48" s="4">
        <v>0.41176469999999998</v>
      </c>
      <c r="L48" s="4">
        <v>0.66666669999999995</v>
      </c>
      <c r="M48" s="4">
        <f>TRUNC(2*Tabella1[[#This Row],[Precision]]*Tabella1[[#This Row],[Recall]]/(Tabella1[[#This Row],[Precision]]+Tabella1[[#This Row],[Recall]]),8)</f>
        <v>0.50909090999999995</v>
      </c>
    </row>
    <row r="49" spans="4:13" x14ac:dyDescent="0.25">
      <c r="D49" t="s">
        <v>25</v>
      </c>
      <c r="E49">
        <v>44</v>
      </c>
      <c r="F49" t="s">
        <v>104</v>
      </c>
      <c r="G49" t="s">
        <v>105</v>
      </c>
      <c r="H49">
        <v>42</v>
      </c>
      <c r="I49">
        <v>3</v>
      </c>
      <c r="J49">
        <v>2033</v>
      </c>
      <c r="K49" s="4">
        <v>1</v>
      </c>
      <c r="L49" s="4">
        <v>0.68055560000000004</v>
      </c>
      <c r="M49" s="4">
        <f>TRUNC(2*Tabella1[[#This Row],[Precision]]*Tabella1[[#This Row],[Recall]]/(Tabella1[[#This Row],[Precision]]+Tabella1[[#This Row],[Recall]]),8)</f>
        <v>0.80991738000000002</v>
      </c>
    </row>
    <row r="50" spans="4:13" x14ac:dyDescent="0.25">
      <c r="D50" t="s">
        <v>25</v>
      </c>
      <c r="E50">
        <v>45</v>
      </c>
      <c r="F50" t="s">
        <v>106</v>
      </c>
      <c r="G50" t="s">
        <v>107</v>
      </c>
      <c r="H50">
        <v>45</v>
      </c>
      <c r="I50">
        <v>6</v>
      </c>
      <c r="J50">
        <v>755</v>
      </c>
      <c r="K50" s="4">
        <v>0.94444439999999996</v>
      </c>
      <c r="L50" s="4">
        <v>0.7728758</v>
      </c>
      <c r="M50" s="4">
        <f>TRUNC(2*Tabella1[[#This Row],[Precision]]*Tabella1[[#This Row],[Recall]]/(Tabella1[[#This Row],[Precision]]+Tabella1[[#This Row],[Recall]]),8)</f>
        <v>0.85008983000000005</v>
      </c>
    </row>
    <row r="51" spans="4:13" x14ac:dyDescent="0.25">
      <c r="D51" t="s">
        <v>25</v>
      </c>
      <c r="E51">
        <v>46</v>
      </c>
      <c r="F51" t="s">
        <v>36</v>
      </c>
      <c r="G51" t="s">
        <v>37</v>
      </c>
      <c r="H51">
        <v>33</v>
      </c>
      <c r="I51">
        <v>4</v>
      </c>
      <c r="J51">
        <v>229</v>
      </c>
      <c r="K51" s="4">
        <v>1</v>
      </c>
      <c r="L51" s="4">
        <v>0.88076924999999995</v>
      </c>
      <c r="M51" s="4">
        <f>TRUNC(2*Tabella1[[#This Row],[Precision]]*Tabella1[[#This Row],[Recall]]/(Tabella1[[#This Row],[Precision]]+Tabella1[[#This Row],[Recall]]),8)</f>
        <v>0.93660531999999996</v>
      </c>
    </row>
    <row r="52" spans="4:13" x14ac:dyDescent="0.25">
      <c r="D52" t="s">
        <v>25</v>
      </c>
      <c r="E52">
        <v>47</v>
      </c>
      <c r="F52" t="s">
        <v>39</v>
      </c>
      <c r="G52" t="s">
        <v>40</v>
      </c>
      <c r="H52">
        <v>47</v>
      </c>
      <c r="I52">
        <v>3</v>
      </c>
      <c r="J52">
        <v>2276</v>
      </c>
      <c r="K52" s="4">
        <v>0.35507246999999997</v>
      </c>
      <c r="L52" s="4">
        <v>0.66666669999999995</v>
      </c>
      <c r="M52" s="4">
        <f>TRUNC(2*Tabella1[[#This Row],[Precision]]*Tabella1[[#This Row],[Recall]]/(Tabella1[[#This Row],[Precision]]+Tabella1[[#This Row],[Recall]]),8)</f>
        <v>0.46335697999999997</v>
      </c>
    </row>
    <row r="53" spans="4:13" x14ac:dyDescent="0.25">
      <c r="D53" t="s">
        <v>25</v>
      </c>
      <c r="E53">
        <v>48</v>
      </c>
      <c r="F53" t="s">
        <v>74</v>
      </c>
      <c r="G53" t="s">
        <v>75</v>
      </c>
      <c r="H53">
        <v>45</v>
      </c>
      <c r="I53">
        <v>4</v>
      </c>
      <c r="J53">
        <v>1631</v>
      </c>
      <c r="K53" s="4">
        <v>1</v>
      </c>
      <c r="L53" s="4">
        <v>0.8020834</v>
      </c>
      <c r="M53" s="4">
        <f>TRUNC(2*Tabella1[[#This Row],[Precision]]*Tabella1[[#This Row],[Recall]]/(Tabella1[[#This Row],[Precision]]+Tabella1[[#This Row],[Recall]]),8)</f>
        <v>0.89017345000000003</v>
      </c>
    </row>
    <row r="54" spans="4:13" x14ac:dyDescent="0.25">
      <c r="D54" t="s">
        <v>25</v>
      </c>
      <c r="E54">
        <v>49</v>
      </c>
      <c r="F54" t="s">
        <v>34</v>
      </c>
      <c r="G54" s="5" t="s">
        <v>35</v>
      </c>
      <c r="H54">
        <v>40</v>
      </c>
      <c r="I54">
        <v>3</v>
      </c>
      <c r="J54">
        <v>1557</v>
      </c>
      <c r="K54" s="4">
        <v>1</v>
      </c>
      <c r="L54" s="4">
        <v>0.71212125000000004</v>
      </c>
      <c r="M54" s="4">
        <f>TRUNC(2*Tabella1[[#This Row],[Precision]]*Tabella1[[#This Row],[Recall]]/(Tabella1[[#This Row],[Precision]]+Tabella1[[#This Row],[Recall]]),8)</f>
        <v>0.83185843000000004</v>
      </c>
    </row>
    <row r="55" spans="4:13" x14ac:dyDescent="0.25">
      <c r="D55" t="s">
        <v>25</v>
      </c>
      <c r="E55">
        <v>50</v>
      </c>
      <c r="F55" t="s">
        <v>28</v>
      </c>
      <c r="G55" t="s">
        <v>29</v>
      </c>
      <c r="H55">
        <v>33</v>
      </c>
      <c r="I55">
        <v>4</v>
      </c>
      <c r="J55">
        <v>4429</v>
      </c>
      <c r="K55" s="4">
        <v>0.25862067999999999</v>
      </c>
      <c r="L55" s="4">
        <v>0.25862067999999999</v>
      </c>
      <c r="M55" s="4">
        <f>TRUNC(2*Tabella1[[#This Row],[Precision]]*Tabella1[[#This Row],[Recall]]/(Tabella1[[#This Row],[Precision]]+Tabella1[[#This Row],[Recall]]),8)</f>
        <v>0.25862067999999999</v>
      </c>
    </row>
    <row r="56" spans="4:13" x14ac:dyDescent="0.25">
      <c r="E56" t="s">
        <v>14</v>
      </c>
      <c r="H56" s="3">
        <f>(SUM( Tabella1[NumPagine])/COUNTA( Tabella1[NumPagine]))</f>
        <v>45.46</v>
      </c>
      <c r="I56" s="3">
        <f>(SUM( Tabella1[NumClassi])/COUNTA( Tabella1[NumClassi]))</f>
        <v>3.3</v>
      </c>
      <c r="J56" s="3">
        <f>(SUM( Tabella1[Tempo(s)])/COUNTA( Tabella1[Tempo(s)]))</f>
        <v>1338.66</v>
      </c>
      <c r="K56" s="10">
        <f>(SUM( Tabella1[Precision])/COUNTA( Tabella1[Precision]))</f>
        <v>0.79394755651400006</v>
      </c>
      <c r="L56" s="10">
        <f>(SUM( Tabella1[Recall])/COUNTA( Tabella1[Recall]))</f>
        <v>0.68647325740000009</v>
      </c>
      <c r="M56" s="10">
        <f>(SUM( Tabella1[F1])/COUNTA( Tabella1[F1]))</f>
        <v>0.71687789479999997</v>
      </c>
    </row>
    <row r="57" spans="4:13" x14ac:dyDescent="0.25">
      <c r="I57" t="s">
        <v>112</v>
      </c>
      <c r="J57">
        <f>SUM(Tabella1[Tempo(s)])</f>
        <v>66933</v>
      </c>
      <c r="M57">
        <f>(2*K56*L56/(K56+L56))</f>
        <v>0.73630924423979005</v>
      </c>
    </row>
    <row r="61" spans="4:13" x14ac:dyDescent="0.25">
      <c r="H61" s="1"/>
    </row>
  </sheetData>
  <mergeCells count="1">
    <mergeCell ref="F3:M3"/>
  </mergeCells>
  <phoneticPr fontId="3" type="noConversion"/>
  <hyperlinks>
    <hyperlink ref="G54" r:id="rId1" xr:uid="{5637F39D-9107-4791-B2F4-5066221EDE26}"/>
    <hyperlink ref="G32" r:id="rId2" xr:uid="{420FC630-8A24-4FFD-88C5-1A0C97A9C951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E00E-52A1-42EF-A082-85C006083C14}">
  <dimension ref="B2:L57"/>
  <sheetViews>
    <sheetView workbookViewId="0">
      <selection activeCell="L17" sqref="L17"/>
    </sheetView>
  </sheetViews>
  <sheetFormatPr defaultRowHeight="15" x14ac:dyDescent="0.25"/>
  <cols>
    <col min="3" max="4" width="16.7109375" customWidth="1"/>
    <col min="5" max="5" width="41.28515625" customWidth="1"/>
    <col min="6" max="11" width="16.7109375" customWidth="1"/>
    <col min="12" max="12" width="45.7109375" customWidth="1"/>
  </cols>
  <sheetData>
    <row r="2" spans="2:12" x14ac:dyDescent="0.25">
      <c r="E2" t="s">
        <v>123</v>
      </c>
    </row>
    <row r="3" spans="2:12" x14ac:dyDescent="0.25">
      <c r="D3" s="16" t="s">
        <v>113</v>
      </c>
      <c r="E3" s="16"/>
      <c r="F3" s="16"/>
      <c r="G3" s="16"/>
      <c r="H3" s="16"/>
      <c r="I3" s="16"/>
      <c r="J3" s="16"/>
      <c r="K3" s="16"/>
    </row>
    <row r="5" spans="2:12" x14ac:dyDescent="0.25">
      <c r="B5" t="s">
        <v>24</v>
      </c>
      <c r="C5" t="s">
        <v>0</v>
      </c>
      <c r="D5" t="s">
        <v>1</v>
      </c>
      <c r="E5" t="s">
        <v>15</v>
      </c>
      <c r="F5" t="s">
        <v>2</v>
      </c>
      <c r="G5" t="s">
        <v>3</v>
      </c>
      <c r="H5" t="s">
        <v>8</v>
      </c>
      <c r="I5" t="s">
        <v>4</v>
      </c>
      <c r="J5" t="s">
        <v>5</v>
      </c>
      <c r="K5" t="s">
        <v>6</v>
      </c>
    </row>
    <row r="6" spans="2:12" x14ac:dyDescent="0.25">
      <c r="B6" t="s">
        <v>25</v>
      </c>
      <c r="C6">
        <v>1</v>
      </c>
      <c r="D6" t="s">
        <v>46</v>
      </c>
      <c r="E6" t="s">
        <v>47</v>
      </c>
      <c r="F6">
        <v>52</v>
      </c>
      <c r="G6">
        <v>3</v>
      </c>
      <c r="H6">
        <v>228</v>
      </c>
      <c r="I6" s="4">
        <v>1</v>
      </c>
      <c r="J6" s="4">
        <v>0.97916669999999995</v>
      </c>
      <c r="K6" s="4">
        <f>IFERROR(TRUNC(2*Tabella13[[#This Row],[Precision]]*Tabella13[[#This Row],[Recall]]/(Tabella13[[#This Row],[Precision]]+Tabella13[[#This Row],[Recall]]),8),"")</f>
        <v>0.98947370000000001</v>
      </c>
    </row>
    <row r="7" spans="2:12" x14ac:dyDescent="0.25">
      <c r="B7" t="s">
        <v>25</v>
      </c>
      <c r="C7">
        <v>2</v>
      </c>
      <c r="D7" t="s">
        <v>50</v>
      </c>
      <c r="E7" t="s">
        <v>51</v>
      </c>
      <c r="F7">
        <v>49</v>
      </c>
      <c r="G7">
        <v>3</v>
      </c>
      <c r="H7">
        <v>399</v>
      </c>
      <c r="I7" s="4">
        <v>0.60416669999999995</v>
      </c>
      <c r="J7" s="4">
        <v>0.66666669999999995</v>
      </c>
      <c r="K7" s="4">
        <f>IFERROR(TRUNC(2*Tabella13[[#This Row],[Precision]]*Tabella13[[#This Row],[Recall]]/(Tabella13[[#This Row],[Precision]]+Tabella13[[#This Row],[Recall]]),8),"")</f>
        <v>0.63387981000000004</v>
      </c>
    </row>
    <row r="8" spans="2:12" x14ac:dyDescent="0.25">
      <c r="B8" t="s">
        <v>25</v>
      </c>
      <c r="C8">
        <v>3</v>
      </c>
      <c r="D8" t="s">
        <v>86</v>
      </c>
      <c r="E8" t="s">
        <v>87</v>
      </c>
      <c r="F8">
        <v>45</v>
      </c>
      <c r="G8">
        <v>3</v>
      </c>
      <c r="H8">
        <v>4094</v>
      </c>
      <c r="I8" s="4">
        <v>1</v>
      </c>
      <c r="J8" s="4">
        <v>0.70588240000000002</v>
      </c>
      <c r="K8" s="4">
        <f>IFERROR(TRUNC(2*Tabella13[[#This Row],[Precision]]*Tabella13[[#This Row],[Recall]]/(Tabella13[[#This Row],[Precision]]+Tabella13[[#This Row],[Recall]]),8),"")</f>
        <v>0.82758622999999998</v>
      </c>
    </row>
    <row r="9" spans="2:12" x14ac:dyDescent="0.25">
      <c r="B9" t="s">
        <v>25</v>
      </c>
      <c r="C9">
        <v>4</v>
      </c>
      <c r="D9" t="s">
        <v>54</v>
      </c>
      <c r="E9" t="s">
        <v>55</v>
      </c>
      <c r="F9">
        <v>51</v>
      </c>
      <c r="G9">
        <v>3</v>
      </c>
      <c r="H9">
        <v>4974</v>
      </c>
      <c r="I9" s="4">
        <v>1</v>
      </c>
      <c r="J9" s="4">
        <v>0.87179490000000004</v>
      </c>
      <c r="K9" s="4">
        <f>IFERROR(TRUNC(2*Tabella13[[#This Row],[Precision]]*Tabella13[[#This Row],[Recall]]/(Tabella13[[#This Row],[Precision]]+Tabella13[[#This Row],[Recall]]),8),"")</f>
        <v>0.93150686000000005</v>
      </c>
    </row>
    <row r="10" spans="2:12" x14ac:dyDescent="0.25">
      <c r="B10" t="s">
        <v>25</v>
      </c>
      <c r="C10">
        <v>5</v>
      </c>
      <c r="D10" t="s">
        <v>88</v>
      </c>
      <c r="E10" t="s">
        <v>89</v>
      </c>
      <c r="F10">
        <v>45</v>
      </c>
      <c r="G10">
        <v>4</v>
      </c>
      <c r="H10">
        <v>270</v>
      </c>
      <c r="I10" s="4">
        <v>1</v>
      </c>
      <c r="J10" s="4">
        <v>0.6041666</v>
      </c>
      <c r="K10" s="4">
        <f>IFERROR(TRUNC(2*Tabella13[[#This Row],[Precision]]*Tabella13[[#This Row],[Recall]]/(Tabella13[[#This Row],[Precision]]+Tabella13[[#This Row],[Recall]]),8),"")</f>
        <v>0.75324670000000005</v>
      </c>
      <c r="L10" s="9"/>
    </row>
    <row r="11" spans="2:12" x14ac:dyDescent="0.25">
      <c r="B11" t="s">
        <v>25</v>
      </c>
      <c r="C11">
        <v>6</v>
      </c>
      <c r="D11" t="s">
        <v>69</v>
      </c>
      <c r="E11" t="s">
        <v>68</v>
      </c>
      <c r="F11">
        <v>51</v>
      </c>
      <c r="G11">
        <v>3</v>
      </c>
      <c r="H11">
        <v>309</v>
      </c>
      <c r="I11" s="4">
        <v>0.34210527000000002</v>
      </c>
      <c r="J11" s="4">
        <v>0.34782610000000003</v>
      </c>
      <c r="K11" s="4">
        <f>IFERROR(TRUNC(2*Tabella13[[#This Row],[Precision]]*Tabella13[[#This Row],[Recall]]/(Tabella13[[#This Row],[Precision]]+Tabella13[[#This Row],[Recall]]),8),"")</f>
        <v>0.34494195999999999</v>
      </c>
      <c r="L11" s="9"/>
    </row>
    <row r="12" spans="2:12" x14ac:dyDescent="0.25">
      <c r="B12" t="s">
        <v>25</v>
      </c>
      <c r="C12">
        <v>7</v>
      </c>
      <c r="D12" t="s">
        <v>49</v>
      </c>
      <c r="E12" t="s">
        <v>48</v>
      </c>
      <c r="F12">
        <v>55</v>
      </c>
      <c r="G12">
        <v>3</v>
      </c>
      <c r="H12">
        <v>2101</v>
      </c>
      <c r="I12" s="4">
        <v>1</v>
      </c>
      <c r="J12" s="4">
        <v>0.67948717000000003</v>
      </c>
      <c r="K12" s="4">
        <f>IFERROR(TRUNC(2*Tabella13[[#This Row],[Precision]]*Tabella13[[#This Row],[Recall]]/(Tabella13[[#This Row],[Precision]]+Tabella13[[#This Row],[Recall]]),8),"")</f>
        <v>0.80916029</v>
      </c>
      <c r="L12" s="9"/>
    </row>
    <row r="13" spans="2:12" x14ac:dyDescent="0.25">
      <c r="B13" t="s">
        <v>25</v>
      </c>
      <c r="C13">
        <v>8</v>
      </c>
      <c r="D13" t="s">
        <v>64</v>
      </c>
      <c r="E13" t="s">
        <v>65</v>
      </c>
      <c r="F13">
        <v>49</v>
      </c>
      <c r="G13">
        <v>3</v>
      </c>
      <c r="H13">
        <v>1852</v>
      </c>
      <c r="I13" s="4">
        <v>0.53472227000000006</v>
      </c>
      <c r="J13" s="4">
        <v>0.66666669999999995</v>
      </c>
      <c r="K13" s="4">
        <f>IFERROR(TRUNC(2*Tabella13[[#This Row],[Precision]]*Tabella13[[#This Row],[Recall]]/(Tabella13[[#This Row],[Precision]]+Tabella13[[#This Row],[Recall]]),8),"")</f>
        <v>0.59344898000000001</v>
      </c>
      <c r="L13" s="9"/>
    </row>
    <row r="14" spans="2:12" x14ac:dyDescent="0.25">
      <c r="B14" t="s">
        <v>25</v>
      </c>
      <c r="C14">
        <v>9</v>
      </c>
      <c r="D14" t="s">
        <v>26</v>
      </c>
      <c r="E14" t="s">
        <v>27</v>
      </c>
      <c r="F14">
        <v>45</v>
      </c>
      <c r="G14">
        <v>3</v>
      </c>
      <c r="H14">
        <v>192</v>
      </c>
      <c r="I14" s="4">
        <v>1</v>
      </c>
      <c r="J14" s="4">
        <v>0.56060606000000002</v>
      </c>
      <c r="K14" s="4">
        <f>IFERROR(TRUNC(2*Tabella13[[#This Row],[Precision]]*Tabella13[[#This Row],[Recall]]/(Tabella13[[#This Row],[Precision]]+Tabella13[[#This Row],[Recall]]),8),"")</f>
        <v>0.71844660000000005</v>
      </c>
      <c r="L14" s="9"/>
    </row>
    <row r="15" spans="2:12" x14ac:dyDescent="0.25">
      <c r="B15" t="s">
        <v>25</v>
      </c>
      <c r="C15">
        <v>10</v>
      </c>
      <c r="D15" s="2" t="s">
        <v>12</v>
      </c>
      <c r="E15" s="2" t="s">
        <v>17</v>
      </c>
      <c r="F15">
        <v>40</v>
      </c>
      <c r="G15">
        <v>3</v>
      </c>
      <c r="H15">
        <v>202</v>
      </c>
      <c r="I15" s="4">
        <v>1</v>
      </c>
      <c r="J15" s="4">
        <v>0.58514493999999995</v>
      </c>
      <c r="K15" s="4">
        <f>IFERROR(TRUNC(2*Tabella13[[#This Row],[Precision]]*Tabella13[[#This Row],[Recall]]/(Tabella13[[#This Row],[Precision]]+Tabella13[[#This Row],[Recall]]),8),"")</f>
        <v>0.73828572000000003</v>
      </c>
    </row>
    <row r="16" spans="2:12" x14ac:dyDescent="0.25">
      <c r="B16" t="s">
        <v>25</v>
      </c>
      <c r="C16">
        <v>11</v>
      </c>
      <c r="D16" s="7" t="s">
        <v>108</v>
      </c>
      <c r="E16" t="s">
        <v>109</v>
      </c>
      <c r="F16" s="7">
        <v>45</v>
      </c>
      <c r="G16" s="7">
        <v>3</v>
      </c>
      <c r="H16" s="7">
        <v>28333</v>
      </c>
      <c r="I16" s="8">
        <v>0.65151519999999996</v>
      </c>
      <c r="J16" s="8">
        <v>0.66666669999999995</v>
      </c>
      <c r="K16" s="8">
        <f>IFERROR(TRUNC(2*Tabella13[[#This Row],[Precision]]*Tabella13[[#This Row],[Recall]]/(Tabella13[[#This Row],[Precision]]+Tabella13[[#This Row],[Recall]]),8),"")</f>
        <v>0.65900387000000005</v>
      </c>
    </row>
    <row r="17" spans="2:12" x14ac:dyDescent="0.25">
      <c r="B17" t="s">
        <v>25</v>
      </c>
      <c r="C17">
        <v>12</v>
      </c>
      <c r="D17" t="s">
        <v>96</v>
      </c>
      <c r="E17" t="s">
        <v>97</v>
      </c>
      <c r="F17">
        <v>38</v>
      </c>
      <c r="G17">
        <v>3</v>
      </c>
      <c r="H17">
        <v>496</v>
      </c>
      <c r="I17" s="4">
        <v>1</v>
      </c>
      <c r="J17" s="4">
        <v>0.68095236999999997</v>
      </c>
      <c r="K17" s="4">
        <f>IFERROR(TRUNC(2*Tabella13[[#This Row],[Precision]]*Tabella13[[#This Row],[Recall]]/(Tabella13[[#This Row],[Precision]]+Tabella13[[#This Row],[Recall]]),8),"")</f>
        <v>0.81019828999999999</v>
      </c>
    </row>
    <row r="18" spans="2:12" x14ac:dyDescent="0.25">
      <c r="B18" t="s">
        <v>25</v>
      </c>
      <c r="C18">
        <v>13</v>
      </c>
      <c r="D18" t="s">
        <v>44</v>
      </c>
      <c r="E18" t="s">
        <v>45</v>
      </c>
      <c r="F18">
        <v>65</v>
      </c>
      <c r="G18">
        <v>3</v>
      </c>
      <c r="H18">
        <v>479</v>
      </c>
      <c r="I18" s="4">
        <v>5.5555557E-3</v>
      </c>
      <c r="J18" s="4">
        <v>0.33333333999999998</v>
      </c>
      <c r="K18" s="4">
        <f>IFERROR(TRUNC(2*Tabella13[[#This Row],[Precision]]*Tabella13[[#This Row],[Recall]]/(Tabella13[[#This Row],[Precision]]+Tabella13[[#This Row],[Recall]]),8),"")</f>
        <v>1.092896E-2</v>
      </c>
      <c r="L18" s="14"/>
    </row>
    <row r="19" spans="2:12" x14ac:dyDescent="0.25">
      <c r="B19" t="s">
        <v>25</v>
      </c>
      <c r="C19">
        <v>14</v>
      </c>
      <c r="D19" t="s">
        <v>32</v>
      </c>
      <c r="E19" t="s">
        <v>33</v>
      </c>
      <c r="F19">
        <v>45</v>
      </c>
      <c r="G19">
        <v>4</v>
      </c>
      <c r="H19" s="11" t="s">
        <v>114</v>
      </c>
      <c r="I19" s="4" t="s">
        <v>114</v>
      </c>
      <c r="J19" s="15" t="s">
        <v>114</v>
      </c>
      <c r="K19" s="4"/>
      <c r="L19" t="s">
        <v>115</v>
      </c>
    </row>
    <row r="20" spans="2:12" x14ac:dyDescent="0.25">
      <c r="B20" t="s">
        <v>25</v>
      </c>
      <c r="C20">
        <v>15</v>
      </c>
      <c r="D20" t="s">
        <v>82</v>
      </c>
      <c r="E20" t="s">
        <v>83</v>
      </c>
      <c r="F20">
        <v>50</v>
      </c>
      <c r="G20">
        <v>3</v>
      </c>
      <c r="H20">
        <v>396</v>
      </c>
      <c r="I20" s="4">
        <v>0.83333330000000005</v>
      </c>
      <c r="J20" s="4">
        <v>0.9375</v>
      </c>
      <c r="K20" s="4">
        <f>IFERROR(TRUNC(2*Tabella13[[#This Row],[Precision]]*Tabella13[[#This Row],[Recall]]/(Tabella13[[#This Row],[Precision]]+Tabella13[[#This Row],[Recall]]),8),"")</f>
        <v>0.88235291999999999</v>
      </c>
    </row>
    <row r="21" spans="2:12" x14ac:dyDescent="0.25">
      <c r="B21" t="s">
        <v>25</v>
      </c>
      <c r="C21">
        <v>16</v>
      </c>
      <c r="D21" t="s">
        <v>92</v>
      </c>
      <c r="E21" t="s">
        <v>93</v>
      </c>
      <c r="F21">
        <v>45</v>
      </c>
      <c r="G21">
        <v>3</v>
      </c>
      <c r="H21">
        <v>209</v>
      </c>
      <c r="I21" s="4">
        <v>0.57575756</v>
      </c>
      <c r="J21" s="4">
        <v>0.66666669999999995</v>
      </c>
      <c r="K21" s="4">
        <f>IFERROR(TRUNC(2*Tabella13[[#This Row],[Precision]]*Tabella13[[#This Row],[Recall]]/(Tabella13[[#This Row],[Precision]]+Tabella13[[#This Row],[Recall]]),8),"")</f>
        <v>0.61788617999999995</v>
      </c>
    </row>
    <row r="22" spans="2:12" x14ac:dyDescent="0.25">
      <c r="B22" t="s">
        <v>25</v>
      </c>
      <c r="C22">
        <v>17</v>
      </c>
      <c r="D22" t="s">
        <v>84</v>
      </c>
      <c r="E22" t="s">
        <v>85</v>
      </c>
      <c r="F22">
        <v>45</v>
      </c>
      <c r="G22">
        <v>4</v>
      </c>
      <c r="H22" s="17">
        <v>506</v>
      </c>
      <c r="I22" s="4">
        <v>1</v>
      </c>
      <c r="J22" s="4">
        <v>0.61619263999999996</v>
      </c>
      <c r="K22" s="4">
        <f>IFERROR(TRUNC(2*Tabella13[[#This Row],[Precision]]*Tabella13[[#This Row],[Recall]]/(Tabella13[[#This Row],[Precision]]+Tabella13[[#This Row],[Recall]]),8),"")</f>
        <v>0.76252374999999994</v>
      </c>
    </row>
    <row r="23" spans="2:12" x14ac:dyDescent="0.25">
      <c r="B23" t="s">
        <v>25</v>
      </c>
      <c r="C23">
        <v>18</v>
      </c>
      <c r="D23" t="s">
        <v>52</v>
      </c>
      <c r="E23" t="s">
        <v>53</v>
      </c>
      <c r="F23">
        <v>55</v>
      </c>
      <c r="G23">
        <v>6</v>
      </c>
      <c r="H23" s="11" t="s">
        <v>114</v>
      </c>
      <c r="I23" s="4" t="s">
        <v>114</v>
      </c>
      <c r="J23" s="15" t="s">
        <v>114</v>
      </c>
      <c r="K23" s="4"/>
      <c r="L23" t="s">
        <v>116</v>
      </c>
    </row>
    <row r="24" spans="2:12" x14ac:dyDescent="0.25">
      <c r="B24" t="s">
        <v>25</v>
      </c>
      <c r="C24">
        <v>19</v>
      </c>
      <c r="D24" t="s">
        <v>62</v>
      </c>
      <c r="E24" t="s">
        <v>63</v>
      </c>
      <c r="F24">
        <v>53</v>
      </c>
      <c r="G24">
        <v>3</v>
      </c>
      <c r="H24">
        <v>399</v>
      </c>
      <c r="I24" s="4">
        <v>1</v>
      </c>
      <c r="J24" s="4">
        <v>0.67361110000000002</v>
      </c>
      <c r="K24" s="4">
        <f>IFERROR(TRUNC(2*Tabella13[[#This Row],[Precision]]*Tabella13[[#This Row],[Recall]]/(Tabella13[[#This Row],[Precision]]+Tabella13[[#This Row],[Recall]]),8),"")</f>
        <v>0.80497923999999998</v>
      </c>
    </row>
    <row r="25" spans="2:12" x14ac:dyDescent="0.25">
      <c r="B25" t="s">
        <v>25</v>
      </c>
      <c r="C25">
        <v>20</v>
      </c>
      <c r="D25" s="2" t="s">
        <v>9</v>
      </c>
      <c r="E25" s="2" t="s">
        <v>21</v>
      </c>
      <c r="F25">
        <v>45</v>
      </c>
      <c r="G25">
        <v>3</v>
      </c>
      <c r="H25">
        <v>301</v>
      </c>
      <c r="I25" s="4">
        <v>1</v>
      </c>
      <c r="J25" s="4">
        <v>1</v>
      </c>
      <c r="K25" s="4">
        <f>IFERROR(TRUNC(2*Tabella13[[#This Row],[Precision]]*Tabella13[[#This Row],[Recall]]/(Tabella13[[#This Row],[Precision]]+Tabella13[[#This Row],[Recall]]),8),"")</f>
        <v>1</v>
      </c>
    </row>
    <row r="26" spans="2:12" x14ac:dyDescent="0.25">
      <c r="B26" t="s">
        <v>25</v>
      </c>
      <c r="C26">
        <v>21</v>
      </c>
      <c r="D26" t="s">
        <v>42</v>
      </c>
      <c r="E26" t="s">
        <v>43</v>
      </c>
      <c r="F26">
        <v>39</v>
      </c>
      <c r="G26">
        <v>3</v>
      </c>
      <c r="H26" s="12">
        <v>177</v>
      </c>
      <c r="I26" s="4">
        <v>0.76576569999999999</v>
      </c>
      <c r="J26" s="4">
        <v>0.67901235999999998</v>
      </c>
      <c r="K26" s="4">
        <f>IFERROR(TRUNC(2*Tabella13[[#This Row],[Precision]]*Tabella13[[#This Row],[Recall]]/(Tabella13[[#This Row],[Precision]]+Tabella13[[#This Row],[Recall]]),8),"")</f>
        <v>0.71978441999999998</v>
      </c>
    </row>
    <row r="27" spans="2:12" x14ac:dyDescent="0.25">
      <c r="B27" t="s">
        <v>25</v>
      </c>
      <c r="C27">
        <v>22</v>
      </c>
      <c r="D27" t="s">
        <v>41</v>
      </c>
      <c r="E27" t="s">
        <v>38</v>
      </c>
      <c r="F27">
        <v>35</v>
      </c>
      <c r="G27">
        <v>3</v>
      </c>
      <c r="H27">
        <v>704</v>
      </c>
      <c r="I27" s="4">
        <v>1</v>
      </c>
      <c r="J27" s="4">
        <v>0.88888889999999998</v>
      </c>
      <c r="K27" s="4">
        <f>IFERROR(TRUNC(2*Tabella13[[#This Row],[Precision]]*Tabella13[[#This Row],[Recall]]/(Tabella13[[#This Row],[Precision]]+Tabella13[[#This Row],[Recall]]),8),"")</f>
        <v>0.94117647000000004</v>
      </c>
    </row>
    <row r="28" spans="2:12" x14ac:dyDescent="0.25">
      <c r="B28" t="s">
        <v>25</v>
      </c>
      <c r="C28">
        <v>23</v>
      </c>
      <c r="D28" t="s">
        <v>80</v>
      </c>
      <c r="E28" t="s">
        <v>81</v>
      </c>
      <c r="F28">
        <v>50</v>
      </c>
      <c r="G28">
        <v>3</v>
      </c>
      <c r="H28" s="11" t="s">
        <v>114</v>
      </c>
      <c r="I28" s="4" t="s">
        <v>114</v>
      </c>
      <c r="J28" s="15" t="s">
        <v>114</v>
      </c>
      <c r="K28" s="4"/>
      <c r="L28" t="s">
        <v>116</v>
      </c>
    </row>
    <row r="29" spans="2:12" x14ac:dyDescent="0.25">
      <c r="B29" t="s">
        <v>25</v>
      </c>
      <c r="C29">
        <v>24</v>
      </c>
      <c r="D29" t="s">
        <v>78</v>
      </c>
      <c r="E29" t="s">
        <v>79</v>
      </c>
      <c r="F29">
        <v>45</v>
      </c>
      <c r="G29">
        <v>3</v>
      </c>
      <c r="H29">
        <v>12889</v>
      </c>
      <c r="I29" s="4">
        <v>1</v>
      </c>
      <c r="J29" s="4">
        <v>0.96899223000000001</v>
      </c>
      <c r="K29" s="4">
        <f>IFERROR(TRUNC(2*Tabella13[[#This Row],[Precision]]*Tabella13[[#This Row],[Recall]]/(Tabella13[[#This Row],[Precision]]+Tabella13[[#This Row],[Recall]]),8),"")</f>
        <v>0.98425194999999999</v>
      </c>
    </row>
    <row r="30" spans="2:12" x14ac:dyDescent="0.25">
      <c r="B30" t="s">
        <v>25</v>
      </c>
      <c r="C30">
        <v>25</v>
      </c>
      <c r="D30" s="7" t="s">
        <v>110</v>
      </c>
      <c r="E30" t="s">
        <v>111</v>
      </c>
      <c r="F30" s="7">
        <v>40</v>
      </c>
      <c r="G30" s="7">
        <v>3</v>
      </c>
      <c r="H30" s="7">
        <v>6282</v>
      </c>
      <c r="I30" s="8">
        <v>0.6495727</v>
      </c>
      <c r="J30" s="8">
        <v>0.66666669999999995</v>
      </c>
      <c r="K30" s="8">
        <f>IFERROR(TRUNC(2*Tabella13[[#This Row],[Precision]]*Tabella13[[#This Row],[Recall]]/(Tabella13[[#This Row],[Precision]]+Tabella13[[#This Row],[Recall]]),8),"")</f>
        <v>0.6580087</v>
      </c>
    </row>
    <row r="31" spans="2:12" x14ac:dyDescent="0.25">
      <c r="B31" t="s">
        <v>25</v>
      </c>
      <c r="C31">
        <v>26</v>
      </c>
      <c r="D31" s="9" t="s">
        <v>66</v>
      </c>
      <c r="E31" t="s">
        <v>67</v>
      </c>
      <c r="F31">
        <v>47</v>
      </c>
      <c r="G31">
        <v>3</v>
      </c>
      <c r="H31" t="s">
        <v>114</v>
      </c>
      <c r="I31" s="4" t="s">
        <v>114</v>
      </c>
      <c r="J31" s="4" t="s">
        <v>114</v>
      </c>
      <c r="K31" s="4" t="str">
        <f>IFERROR(TRUNC(2*Tabella13[[#This Row],[Precision]]*Tabella13[[#This Row],[Recall]]/(Tabella13[[#This Row],[Precision]]+Tabella13[[#This Row],[Recall]]),8),"")</f>
        <v/>
      </c>
      <c r="L31" t="s">
        <v>117</v>
      </c>
    </row>
    <row r="32" spans="2:12" x14ac:dyDescent="0.25">
      <c r="B32" t="s">
        <v>25</v>
      </c>
      <c r="C32">
        <v>27</v>
      </c>
      <c r="D32" t="s">
        <v>102</v>
      </c>
      <c r="E32" s="5" t="s">
        <v>103</v>
      </c>
      <c r="F32">
        <v>40</v>
      </c>
      <c r="G32">
        <v>3</v>
      </c>
      <c r="H32">
        <v>520</v>
      </c>
      <c r="I32" s="4">
        <v>1</v>
      </c>
      <c r="J32" s="4">
        <v>1</v>
      </c>
      <c r="K32" s="4">
        <f>IFERROR(TRUNC(2*Tabella13[[#This Row],[Precision]]*Tabella13[[#This Row],[Recall]]/(Tabella13[[#This Row],[Precision]]+Tabella13[[#This Row],[Recall]]),8),"")</f>
        <v>1</v>
      </c>
    </row>
    <row r="33" spans="2:12" x14ac:dyDescent="0.25">
      <c r="B33" t="s">
        <v>25</v>
      </c>
      <c r="C33">
        <v>28</v>
      </c>
      <c r="D33" s="2" t="s">
        <v>7</v>
      </c>
      <c r="E33" s="2" t="s">
        <v>20</v>
      </c>
      <c r="F33">
        <v>45</v>
      </c>
      <c r="G33">
        <v>3</v>
      </c>
      <c r="H33">
        <v>637</v>
      </c>
      <c r="I33" s="4">
        <v>1</v>
      </c>
      <c r="J33" s="4">
        <v>1</v>
      </c>
      <c r="K33" s="4">
        <f>IFERROR(TRUNC(2*Tabella13[[#This Row],[Precision]]*Tabella13[[#This Row],[Recall]]/(Tabella13[[#This Row],[Precision]]+Tabella13[[#This Row],[Recall]]),8),"")</f>
        <v>1</v>
      </c>
    </row>
    <row r="34" spans="2:12" x14ac:dyDescent="0.25">
      <c r="B34" t="s">
        <v>25</v>
      </c>
      <c r="C34">
        <v>29</v>
      </c>
      <c r="D34" t="s">
        <v>60</v>
      </c>
      <c r="E34" t="s">
        <v>61</v>
      </c>
      <c r="F34">
        <v>60</v>
      </c>
      <c r="G34">
        <v>3</v>
      </c>
      <c r="H34" t="s">
        <v>114</v>
      </c>
      <c r="I34" s="4" t="s">
        <v>114</v>
      </c>
      <c r="J34" s="4" t="s">
        <v>114</v>
      </c>
      <c r="K34" s="4" t="str">
        <f>IFERROR(TRUNC(2*Tabella13[[#This Row],[Precision]]*Tabella13[[#This Row],[Recall]]/(Tabella13[[#This Row],[Precision]]+Tabella13[[#This Row],[Recall]]),8),"")</f>
        <v/>
      </c>
      <c r="L34" t="s">
        <v>119</v>
      </c>
    </row>
    <row r="35" spans="2:12" x14ac:dyDescent="0.25">
      <c r="B35" t="s">
        <v>25</v>
      </c>
      <c r="C35">
        <v>30</v>
      </c>
      <c r="D35" t="s">
        <v>58</v>
      </c>
      <c r="E35" t="s">
        <v>59</v>
      </c>
      <c r="F35">
        <v>51</v>
      </c>
      <c r="G35">
        <v>3</v>
      </c>
      <c r="H35">
        <v>1219</v>
      </c>
      <c r="I35" s="4">
        <v>1</v>
      </c>
      <c r="J35" s="4">
        <v>0.70370370000000004</v>
      </c>
      <c r="K35" s="4">
        <f>IFERROR(TRUNC(2*Tabella13[[#This Row],[Precision]]*Tabella13[[#This Row],[Recall]]/(Tabella13[[#This Row],[Precision]]+Tabella13[[#This Row],[Recall]]),8),"")</f>
        <v>0.82608694999999999</v>
      </c>
    </row>
    <row r="36" spans="2:12" x14ac:dyDescent="0.25">
      <c r="B36" t="s">
        <v>25</v>
      </c>
      <c r="C36">
        <v>31</v>
      </c>
      <c r="D36" s="2" t="s">
        <v>10</v>
      </c>
      <c r="E36" s="2" t="s">
        <v>19</v>
      </c>
      <c r="F36">
        <v>40</v>
      </c>
      <c r="G36">
        <v>3</v>
      </c>
      <c r="H36">
        <v>479</v>
      </c>
      <c r="I36" s="6">
        <v>0.57264954000000001</v>
      </c>
      <c r="J36" s="4">
        <v>0.66666669999999995</v>
      </c>
      <c r="K36" s="4">
        <f>IFERROR(TRUNC(2*Tabella13[[#This Row],[Precision]]*Tabella13[[#This Row],[Recall]]/(Tabella13[[#This Row],[Precision]]+Tabella13[[#This Row],[Recall]]),8),"")</f>
        <v>0.61609194</v>
      </c>
    </row>
    <row r="37" spans="2:12" x14ac:dyDescent="0.25">
      <c r="B37" t="s">
        <v>25</v>
      </c>
      <c r="C37">
        <v>32</v>
      </c>
      <c r="D37" t="s">
        <v>71</v>
      </c>
      <c r="E37" t="s">
        <v>70</v>
      </c>
      <c r="F37">
        <v>48</v>
      </c>
      <c r="G37">
        <v>3</v>
      </c>
      <c r="H37">
        <v>4833</v>
      </c>
      <c r="I37" s="4">
        <v>1</v>
      </c>
      <c r="J37" s="4">
        <v>0.76666665000000001</v>
      </c>
      <c r="K37" s="4">
        <f>IFERROR(TRUNC(2*Tabella13[[#This Row],[Precision]]*Tabella13[[#This Row],[Recall]]/(Tabella13[[#This Row],[Precision]]+Tabella13[[#This Row],[Recall]]),8),"")</f>
        <v>0.86792451000000004</v>
      </c>
    </row>
    <row r="38" spans="2:12" x14ac:dyDescent="0.25">
      <c r="B38" t="s">
        <v>25</v>
      </c>
      <c r="C38">
        <v>33</v>
      </c>
      <c r="D38" t="s">
        <v>22</v>
      </c>
      <c r="E38" t="s">
        <v>23</v>
      </c>
      <c r="F38">
        <v>45</v>
      </c>
      <c r="G38">
        <v>3</v>
      </c>
      <c r="H38">
        <v>699</v>
      </c>
      <c r="I38" s="4">
        <v>1</v>
      </c>
      <c r="J38" s="4">
        <v>0.62222224000000004</v>
      </c>
      <c r="K38" s="4">
        <f>IFERROR(TRUNC(2*Tabella13[[#This Row],[Precision]]*Tabella13[[#This Row],[Recall]]/(Tabella13[[#This Row],[Precision]]+Tabella13[[#This Row],[Recall]]),8),"")</f>
        <v>0.76712329999999995</v>
      </c>
    </row>
    <row r="39" spans="2:12" x14ac:dyDescent="0.25">
      <c r="B39" t="s">
        <v>25</v>
      </c>
      <c r="C39">
        <v>34</v>
      </c>
      <c r="D39" t="s">
        <v>95</v>
      </c>
      <c r="E39" t="s">
        <v>94</v>
      </c>
      <c r="F39">
        <v>45</v>
      </c>
      <c r="G39">
        <v>3</v>
      </c>
      <c r="H39">
        <v>1009</v>
      </c>
      <c r="I39" s="4">
        <v>1</v>
      </c>
      <c r="J39" s="4">
        <v>0.93939393999999998</v>
      </c>
      <c r="K39" s="4">
        <f>IFERROR(TRUNC(2*Tabella13[[#This Row],[Precision]]*Tabella13[[#This Row],[Recall]]/(Tabella13[[#This Row],[Precision]]+Tabella13[[#This Row],[Recall]]),8),"")</f>
        <v>0.96875</v>
      </c>
    </row>
    <row r="40" spans="2:12" x14ac:dyDescent="0.25">
      <c r="B40" t="s">
        <v>25</v>
      </c>
      <c r="C40">
        <v>35</v>
      </c>
      <c r="D40" t="s">
        <v>76</v>
      </c>
      <c r="E40" t="s">
        <v>77</v>
      </c>
      <c r="F40">
        <v>45</v>
      </c>
      <c r="G40">
        <v>2</v>
      </c>
      <c r="H40">
        <v>367</v>
      </c>
      <c r="I40" s="4">
        <v>1</v>
      </c>
      <c r="J40" s="4">
        <v>0.65476190000000001</v>
      </c>
      <c r="K40" s="4">
        <f>IFERROR(TRUNC(2*Tabella13[[#This Row],[Precision]]*Tabella13[[#This Row],[Recall]]/(Tabella13[[#This Row],[Precision]]+Tabella13[[#This Row],[Recall]]),8),"")</f>
        <v>0.79136689999999998</v>
      </c>
    </row>
    <row r="41" spans="2:12" x14ac:dyDescent="0.25">
      <c r="B41" t="s">
        <v>25</v>
      </c>
      <c r="C41">
        <v>36</v>
      </c>
      <c r="D41" t="s">
        <v>30</v>
      </c>
      <c r="E41" t="s">
        <v>31</v>
      </c>
      <c r="F41">
        <v>40</v>
      </c>
      <c r="G41">
        <v>4</v>
      </c>
      <c r="H41">
        <v>1522</v>
      </c>
      <c r="I41" s="4">
        <v>0.76086955999999994</v>
      </c>
      <c r="J41" s="4">
        <v>0.75833329999999999</v>
      </c>
      <c r="K41" s="4">
        <f>IFERROR(TRUNC(2*Tabella13[[#This Row],[Precision]]*Tabella13[[#This Row],[Recall]]/(Tabella13[[#This Row],[Precision]]+Tabella13[[#This Row],[Recall]]),8),"")</f>
        <v>0.75959931000000003</v>
      </c>
    </row>
    <row r="42" spans="2:12" x14ac:dyDescent="0.25">
      <c r="B42" t="s">
        <v>25</v>
      </c>
      <c r="C42">
        <v>37</v>
      </c>
      <c r="D42" t="s">
        <v>72</v>
      </c>
      <c r="E42" t="s">
        <v>73</v>
      </c>
      <c r="F42">
        <v>50</v>
      </c>
      <c r="G42">
        <v>3</v>
      </c>
      <c r="H42">
        <v>669</v>
      </c>
      <c r="I42" s="4">
        <v>1</v>
      </c>
      <c r="J42" s="4">
        <v>0.90277772999999994</v>
      </c>
      <c r="K42" s="4">
        <f>IFERROR(TRUNC(2*Tabella13[[#This Row],[Precision]]*Tabella13[[#This Row],[Recall]]/(Tabella13[[#This Row],[Precision]]+Tabella13[[#This Row],[Recall]]),8),"")</f>
        <v>0.94890507999999996</v>
      </c>
    </row>
    <row r="43" spans="2:12" x14ac:dyDescent="0.25">
      <c r="B43" t="s">
        <v>25</v>
      </c>
      <c r="C43">
        <v>38</v>
      </c>
      <c r="D43" t="s">
        <v>56</v>
      </c>
      <c r="E43" t="s">
        <v>57</v>
      </c>
      <c r="F43">
        <v>48</v>
      </c>
      <c r="G43">
        <v>3</v>
      </c>
      <c r="H43">
        <v>8324</v>
      </c>
      <c r="I43" s="8">
        <v>0.35460994000000001</v>
      </c>
      <c r="J43" s="8">
        <v>0.66666669999999995</v>
      </c>
      <c r="K43" s="4">
        <f>IFERROR(TRUNC(2*Tabella13[[#This Row],[Precision]]*Tabella13[[#This Row],[Recall]]/(Tabella13[[#This Row],[Precision]]+Tabella13[[#This Row],[Recall]]),8),"")</f>
        <v>0.46296298000000002</v>
      </c>
    </row>
    <row r="44" spans="2:12" x14ac:dyDescent="0.25">
      <c r="B44" t="s">
        <v>25</v>
      </c>
      <c r="C44">
        <v>39</v>
      </c>
      <c r="D44" s="2" t="s">
        <v>13</v>
      </c>
      <c r="E44" s="2" t="s">
        <v>18</v>
      </c>
      <c r="F44">
        <v>39</v>
      </c>
      <c r="G44">
        <v>3</v>
      </c>
      <c r="H44" t="s">
        <v>114</v>
      </c>
      <c r="I44" s="4" t="s">
        <v>114</v>
      </c>
      <c r="J44" s="4" t="s">
        <v>114</v>
      </c>
      <c r="K44" s="4" t="str">
        <f>IFERROR(TRUNC(2*Tabella13[[#This Row],[Precision]]*Tabella13[[#This Row],[Recall]]/(Tabella13[[#This Row],[Precision]]+Tabella13[[#This Row],[Recall]]),8),"")</f>
        <v/>
      </c>
      <c r="L44" t="s">
        <v>120</v>
      </c>
    </row>
    <row r="45" spans="2:12" x14ac:dyDescent="0.25">
      <c r="B45" t="s">
        <v>25</v>
      </c>
      <c r="C45">
        <v>40</v>
      </c>
      <c r="D45" t="s">
        <v>98</v>
      </c>
      <c r="E45" t="s">
        <v>99</v>
      </c>
      <c r="F45">
        <v>45</v>
      </c>
      <c r="G45" s="9">
        <v>3</v>
      </c>
      <c r="H45">
        <v>292</v>
      </c>
      <c r="I45" s="4">
        <v>0.64393944000000003</v>
      </c>
      <c r="J45" s="4">
        <v>0.66666669999999995</v>
      </c>
      <c r="K45" s="4">
        <f>IFERROR(TRUNC(2*Tabella13[[#This Row],[Precision]]*Tabella13[[#This Row],[Recall]]/(Tabella13[[#This Row],[Precision]]+Tabella13[[#This Row],[Recall]]),8),"")</f>
        <v>0.65510601000000002</v>
      </c>
    </row>
    <row r="46" spans="2:12" x14ac:dyDescent="0.25">
      <c r="B46" t="s">
        <v>25</v>
      </c>
      <c r="C46">
        <v>41</v>
      </c>
      <c r="D46" s="2" t="s">
        <v>11</v>
      </c>
      <c r="E46" s="2" t="s">
        <v>16</v>
      </c>
      <c r="F46">
        <v>43</v>
      </c>
      <c r="G46">
        <v>6</v>
      </c>
      <c r="H46">
        <v>768</v>
      </c>
      <c r="I46" s="4">
        <v>0.50520830000000005</v>
      </c>
      <c r="J46" s="4">
        <v>0.4375</v>
      </c>
      <c r="K46" s="4">
        <f>IFERROR(TRUNC(2*Tabella13[[#This Row],[Precision]]*Tabella13[[#This Row],[Recall]]/(Tabella13[[#This Row],[Precision]]+Tabella13[[#This Row],[Recall]]),8),"")</f>
        <v>0.46892263000000001</v>
      </c>
    </row>
    <row r="47" spans="2:12" x14ac:dyDescent="0.25">
      <c r="B47" t="s">
        <v>25</v>
      </c>
      <c r="C47">
        <v>42</v>
      </c>
      <c r="D47" t="s">
        <v>90</v>
      </c>
      <c r="E47" t="s">
        <v>91</v>
      </c>
      <c r="F47">
        <v>45</v>
      </c>
      <c r="G47">
        <v>3</v>
      </c>
      <c r="H47">
        <v>601</v>
      </c>
      <c r="I47" s="4">
        <v>1</v>
      </c>
      <c r="J47" s="4">
        <v>0.89855074999999995</v>
      </c>
      <c r="K47" s="4">
        <f>IFERROR(TRUNC(2*Tabella13[[#This Row],[Precision]]*Tabella13[[#This Row],[Recall]]/(Tabella13[[#This Row],[Precision]]+Tabella13[[#This Row],[Recall]]),8),"")</f>
        <v>0.94656488999999999</v>
      </c>
    </row>
    <row r="48" spans="2:12" x14ac:dyDescent="0.25">
      <c r="B48" t="s">
        <v>25</v>
      </c>
      <c r="C48">
        <v>43</v>
      </c>
      <c r="D48" t="s">
        <v>100</v>
      </c>
      <c r="E48" t="s">
        <v>101</v>
      </c>
      <c r="F48">
        <v>35</v>
      </c>
      <c r="G48">
        <v>3</v>
      </c>
      <c r="H48">
        <v>2300</v>
      </c>
      <c r="I48" s="4">
        <v>0.41176469999999998</v>
      </c>
      <c r="J48" s="4">
        <v>0.66666669999999995</v>
      </c>
      <c r="K48" s="4">
        <f>IFERROR(TRUNC(2*Tabella13[[#This Row],[Precision]]*Tabella13[[#This Row],[Recall]]/(Tabella13[[#This Row],[Precision]]+Tabella13[[#This Row],[Recall]]),8),"")</f>
        <v>0.50909090999999995</v>
      </c>
    </row>
    <row r="49" spans="2:11" x14ac:dyDescent="0.25">
      <c r="B49" t="s">
        <v>25</v>
      </c>
      <c r="C49">
        <v>44</v>
      </c>
      <c r="D49" t="s">
        <v>104</v>
      </c>
      <c r="E49" t="s">
        <v>105</v>
      </c>
      <c r="F49">
        <v>42</v>
      </c>
      <c r="G49">
        <v>3</v>
      </c>
      <c r="H49">
        <v>13706</v>
      </c>
      <c r="I49" s="4">
        <v>0.97916669999999995</v>
      </c>
      <c r="J49" s="4">
        <v>0.78472227000000006</v>
      </c>
      <c r="K49" s="4">
        <f>IFERROR(TRUNC(2*Tabella13[[#This Row],[Precision]]*Tabella13[[#This Row],[Recall]]/(Tabella13[[#This Row],[Precision]]+Tabella13[[#This Row],[Recall]]),8),"")</f>
        <v>0.87122706999999999</v>
      </c>
    </row>
    <row r="50" spans="2:11" x14ac:dyDescent="0.25">
      <c r="B50" t="s">
        <v>25</v>
      </c>
      <c r="C50">
        <v>45</v>
      </c>
      <c r="D50" t="s">
        <v>106</v>
      </c>
      <c r="E50" t="s">
        <v>107</v>
      </c>
      <c r="F50">
        <v>45</v>
      </c>
      <c r="G50">
        <v>6</v>
      </c>
      <c r="H50">
        <v>814</v>
      </c>
      <c r="I50" s="4">
        <v>0.98484850000000002</v>
      </c>
      <c r="J50" s="4">
        <v>0.79843600000000003</v>
      </c>
      <c r="K50" s="4">
        <f>IFERROR(TRUNC(2*Tabella13[[#This Row],[Precision]]*Tabella13[[#This Row],[Recall]]/(Tabella13[[#This Row],[Precision]]+Tabella13[[#This Row],[Recall]]),8),"")</f>
        <v>0.88189909</v>
      </c>
    </row>
    <row r="51" spans="2:11" x14ac:dyDescent="0.25">
      <c r="B51" t="s">
        <v>25</v>
      </c>
      <c r="C51">
        <v>46</v>
      </c>
      <c r="D51" t="s">
        <v>36</v>
      </c>
      <c r="E51" t="s">
        <v>37</v>
      </c>
      <c r="F51">
        <v>33</v>
      </c>
      <c r="G51">
        <v>4</v>
      </c>
      <c r="H51">
        <v>245</v>
      </c>
      <c r="I51" s="4">
        <v>1</v>
      </c>
      <c r="J51" s="4">
        <v>0.88076924999999995</v>
      </c>
      <c r="K51" s="4">
        <f>IFERROR(TRUNC(2*Tabella13[[#This Row],[Precision]]*Tabella13[[#This Row],[Recall]]/(Tabella13[[#This Row],[Precision]]+Tabella13[[#This Row],[Recall]]),8),"")</f>
        <v>0.93660531999999996</v>
      </c>
    </row>
    <row r="52" spans="2:11" x14ac:dyDescent="0.25">
      <c r="B52" t="s">
        <v>25</v>
      </c>
      <c r="C52">
        <v>47</v>
      </c>
      <c r="D52" t="s">
        <v>39</v>
      </c>
      <c r="E52" t="s">
        <v>40</v>
      </c>
      <c r="F52">
        <v>47</v>
      </c>
      <c r="G52">
        <v>3</v>
      </c>
      <c r="H52">
        <v>8441</v>
      </c>
      <c r="I52" s="4">
        <v>0.35507246999999997</v>
      </c>
      <c r="J52" s="4">
        <v>0.66666669999999995</v>
      </c>
      <c r="K52" s="4">
        <f>IFERROR(TRUNC(2*Tabella13[[#This Row],[Precision]]*Tabella13[[#This Row],[Recall]]/(Tabella13[[#This Row],[Precision]]+Tabella13[[#This Row],[Recall]]),8),"")</f>
        <v>0.46335697999999997</v>
      </c>
    </row>
    <row r="53" spans="2:11" x14ac:dyDescent="0.25">
      <c r="B53" t="s">
        <v>25</v>
      </c>
      <c r="C53">
        <v>48</v>
      </c>
      <c r="D53" t="s">
        <v>74</v>
      </c>
      <c r="E53" t="s">
        <v>75</v>
      </c>
      <c r="F53">
        <v>45</v>
      </c>
      <c r="G53">
        <v>4</v>
      </c>
      <c r="H53">
        <v>2602</v>
      </c>
      <c r="I53" s="4">
        <v>1</v>
      </c>
      <c r="J53" s="4">
        <v>0.6145834</v>
      </c>
      <c r="K53" s="4">
        <f>IFERROR(TRUNC(2*Tabella13[[#This Row],[Precision]]*Tabella13[[#This Row],[Recall]]/(Tabella13[[#This Row],[Precision]]+Tabella13[[#This Row],[Recall]]),8),"")</f>
        <v>0.76129036999999999</v>
      </c>
    </row>
    <row r="54" spans="2:11" x14ac:dyDescent="0.25">
      <c r="B54" t="s">
        <v>25</v>
      </c>
      <c r="C54">
        <v>49</v>
      </c>
      <c r="D54" t="s">
        <v>34</v>
      </c>
      <c r="E54" s="5" t="s">
        <v>35</v>
      </c>
      <c r="F54">
        <v>40</v>
      </c>
      <c r="G54">
        <v>3</v>
      </c>
      <c r="H54">
        <v>1280</v>
      </c>
      <c r="I54" s="4">
        <v>1</v>
      </c>
      <c r="J54" s="4">
        <v>0.71212125000000004</v>
      </c>
      <c r="K54" s="4">
        <f>IFERROR(TRUNC(2*Tabella13[[#This Row],[Precision]]*Tabella13[[#This Row],[Recall]]/(Tabella13[[#This Row],[Precision]]+Tabella13[[#This Row],[Recall]]),8),"")</f>
        <v>0.83185843000000004</v>
      </c>
    </row>
    <row r="55" spans="2:11" x14ac:dyDescent="0.25">
      <c r="B55" t="s">
        <v>25</v>
      </c>
      <c r="C55">
        <v>50</v>
      </c>
      <c r="D55" t="s">
        <v>28</v>
      </c>
      <c r="E55" t="s">
        <v>29</v>
      </c>
      <c r="F55">
        <v>33</v>
      </c>
      <c r="G55">
        <v>4</v>
      </c>
      <c r="H55">
        <v>7386</v>
      </c>
      <c r="I55" s="4">
        <v>0.25862067999999999</v>
      </c>
      <c r="J55" s="4">
        <v>0.25862067999999999</v>
      </c>
      <c r="K55" s="4">
        <f>IFERROR(TRUNC(2*Tabella13[[#This Row],[Precision]]*Tabella13[[#This Row],[Recall]]/(Tabella13[[#This Row],[Precision]]+Tabella13[[#This Row],[Recall]]),8),"")</f>
        <v>0.25862067999999999</v>
      </c>
    </row>
    <row r="56" spans="2:11" x14ac:dyDescent="0.25">
      <c r="C56" t="s">
        <v>14</v>
      </c>
      <c r="F56" s="3">
        <f>(SUM( Tabella13[NumPagine])/COUNTA( Tabella13[NumPagine]))</f>
        <v>45.46</v>
      </c>
      <c r="G56" s="3">
        <f>(SUM( Tabella13[NumClassi])/COUNTA( Tabella13[NumClassi]))</f>
        <v>3.3</v>
      </c>
      <c r="H56" s="3">
        <f>(SUM( Tabella13[Tempo(s)])/COUNT( Tabella13[Tempo(s)]))</f>
        <v>2829.659090909091</v>
      </c>
      <c r="I56" s="10">
        <f>(SUM( Tabella13[Precision])/COUNT( Tabella13[Precision]))</f>
        <v>0.81339191103863651</v>
      </c>
      <c r="J56" s="10">
        <f>(SUM( Tabella13[Recall])/COUNT( Tabella13[Recall]))</f>
        <v>0.71619063340909084</v>
      </c>
      <c r="K56" s="10">
        <f>(SUM( Tabella13[F1])/(COUNT( Tabella13[F1])))</f>
        <v>0.7451005670454548</v>
      </c>
    </row>
    <row r="57" spans="2:11" x14ac:dyDescent="0.25">
      <c r="G57" t="s">
        <v>112</v>
      </c>
      <c r="H57">
        <f>SUM(Tabella13[Tempo(s)])</f>
        <v>124505</v>
      </c>
      <c r="K57">
        <f>(2*I56*J56/(I56+J56))</f>
        <v>0.76170281897002923</v>
      </c>
    </row>
  </sheetData>
  <mergeCells count="1">
    <mergeCell ref="D3:K3"/>
  </mergeCells>
  <phoneticPr fontId="3" type="noConversion"/>
  <hyperlinks>
    <hyperlink ref="E54" r:id="rId1" xr:uid="{5C7759EC-1BAD-4D29-9CCB-9519784A84CA}"/>
    <hyperlink ref="E32" r:id="rId2" xr:uid="{619F4652-B9B3-44CC-8F1B-5E77E782C5EB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Range4</vt:lpstr>
      <vt:lpstr>Range6</vt:lpstr>
      <vt:lpstr>Range8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Canciani</dc:creator>
  <cp:lastModifiedBy>Lukas Canciani</cp:lastModifiedBy>
  <dcterms:created xsi:type="dcterms:W3CDTF">2015-06-05T18:19:34Z</dcterms:created>
  <dcterms:modified xsi:type="dcterms:W3CDTF">2019-09-12T12:50:22Z</dcterms:modified>
</cp:coreProperties>
</file>