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7.xml"/>
  <Override ContentType="application/vnd.openxmlformats-officedocument.spreadsheetml.externalLink+xml" PartName="/xl/externalLinks/externalLink2.xml"/>
  <Override ContentType="application/vnd.openxmlformats-officedocument.spreadsheetml.externalLink+xml" PartName="/xl/externalLinks/externalLink8.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externalLink+xml" PartName="/xl/externalLinks/externalLink9.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 sheet" sheetId="1" r:id="rId4"/>
    <sheet state="visible" name="Notes" sheetId="2" r:id="rId5"/>
    <sheet state="visible" name="1. Outputs=&gt;" sheetId="3" r:id="rId6"/>
    <sheet state="visible" name="1a Policy Cost Allowance" sheetId="4" r:id="rId7"/>
    <sheet state="visible" name="2. Calculate=&gt;" sheetId="5" r:id="rId8"/>
    <sheet state="visible" name="2a Aggregate costs" sheetId="6" r:id="rId9"/>
    <sheet state="visible" name="3. Inputs=&gt;" sheetId="7" r:id="rId10"/>
    <sheet state="visible" name="3a Demand" sheetId="8" r:id="rId11"/>
    <sheet state="visible" name="3b RO" sheetId="9" r:id="rId12"/>
    <sheet state="visible" name="3d FIT" sheetId="10" r:id="rId13"/>
    <sheet state="visible" name="3f WHD" sheetId="11" r:id="rId14"/>
    <sheet state="visible" name="3e ECO" sheetId="12" r:id="rId15"/>
    <sheet state="visible" name="3h Losses" sheetId="13" r:id="rId16"/>
    <sheet state="visible" name="3g AAHEDC" sheetId="14" r:id="rId17"/>
    <sheet state="visible" name="3i New FIT methodology" sheetId="15" r:id="rId18"/>
    <sheet state="visible" name="3j GGL" sheetId="16"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_123Graph_A">'[1]Model inputs'!#REF!</definedName>
    <definedName name="__123Graph_AALLTAX">'[2]Forecast data'!#REF!</definedName>
    <definedName name="__123Graph_ACHGSPD1">'[3]CHGSPD19.FIN'!$B$10:$B$20</definedName>
    <definedName name="__123Graph_ACHGSPD2">'[3]CHGSPD19.FIN'!$E$11:$E$20</definedName>
    <definedName name="__123Graph_AEFF">'[4]T3 Page 1'!#REF!</definedName>
    <definedName name="__123Graph_AGR14PBF1">'[5]HIS19FIN(A)'!$AF$70:$AF$81</definedName>
    <definedName name="__123Graph_AHOMEVAT">'[2]Forecast data'!#REF!</definedName>
    <definedName name="__123Graph_AIMPORT">'[2]Forecast data'!#REF!</definedName>
    <definedName name="__123Graph_ALBFFIN">'[4]FC Page 1'!#REF!</definedName>
    <definedName name="__123Graph_ALBFFIN2">'[5]HIS19FIN(A)'!$K$59:$Q$59</definedName>
    <definedName name="__123Graph_ALBFHIC2">'[5]HIS19FIN(A)'!$D$59:$J$59</definedName>
    <definedName name="__123Graph_ALCB">'[5]HIS19FIN(A)'!$D$83:$I$83</definedName>
    <definedName name="__123Graph_ANACFIN">'[5]HIS19FIN(A)'!$K$97:$Q$97</definedName>
    <definedName name="__123Graph_ANACHIC">'[5]HIS19FIN(A)'!$D$97:$J$97</definedName>
    <definedName name="__123Graph_APIC">'[4]T3 Page 1'!#REF!</definedName>
    <definedName name="__123Graph_ATOBREV">'[2]Forecast data'!#REF!</definedName>
    <definedName name="__123Graph_ATOTAL">'[2]Forecast data'!#REF!</definedName>
    <definedName name="__123Graph_B">'[1]Model inputs'!#REF!</definedName>
    <definedName name="__123Graph_BCHGSPD1">'[3]CHGSPD19.FIN'!$H$10:$H$25</definedName>
    <definedName name="__123Graph_BCHGSPD2">'[3]CHGSPD19.FIN'!$I$11:$I$25</definedName>
    <definedName name="__123Graph_BEFF">'[4]T3 Page 1'!#REF!</definedName>
    <definedName name="__123Graph_BHOMEVAT">'[2]Forecast data'!#REF!</definedName>
    <definedName name="__123Graph_BIMPORT">'[2]Forecast data'!#REF!</definedName>
    <definedName name="__123Graph_BLBF">'[4]T3 Page 1'!#REF!</definedName>
    <definedName name="__123Graph_BLBFFIN">'[4]FC Page 1'!#REF!</definedName>
    <definedName name="__123Graph_BLCB">'[5]HIS19FIN(A)'!$D$79:$I$79</definedName>
    <definedName name="__123Graph_BPIC">'[4]T3 Page 1'!#REF!</definedName>
    <definedName name="__123Graph_BTOTAL">'[2]Forecast data'!#REF!</definedName>
    <definedName name="__123Graph_CACT13BUD">'[4]FC Page 1'!#REF!</definedName>
    <definedName name="__123Graph_CEFF">'[4]T3 Page 1'!#REF!</definedName>
    <definedName name="__123Graph_CGR14PBF1">'[5]HIS19FIN(A)'!$AK$70:$AK$81</definedName>
    <definedName name="__123Graph_CLBF">'[4]T3 Page 1'!#REF!</definedName>
    <definedName name="__123Graph_CPIC">'[4]T3 Page 1'!#REF!</definedName>
    <definedName name="__123Graph_DACT13BUD">'[4]FC Page 1'!#REF!</definedName>
    <definedName name="__123Graph_DEFF">'[4]T3 Page 1'!#REF!</definedName>
    <definedName name="__123Graph_DGR14PBF1">'[5]HIS19FIN(A)'!$AH$70:$AH$81</definedName>
    <definedName name="__123Graph_DLBF">'[4]T3 Page 1'!#REF!</definedName>
    <definedName name="__123Graph_DPIC">'[4]T3 Page 1'!#REF!</definedName>
    <definedName name="__123Graph_EACT13BUD">'[4]FC Page 1'!#REF!</definedName>
    <definedName name="__123Graph_EEFF">'[4]T3 Page 1'!#REF!</definedName>
    <definedName name="__123Graph_EEFFHIC">'[4]FC Page 1'!#REF!</definedName>
    <definedName name="__123Graph_EGR14PBF1">'[5]HIS19FIN(A)'!$AG$67:$AG$67</definedName>
    <definedName name="__123Graph_ELBF">'[4]T3 Page 1'!#REF!</definedName>
    <definedName name="__123Graph_EPIC">'[4]T3 Page 1'!#REF!</definedName>
    <definedName name="__123Graph_FACT13BUD">'[4]FC Page 1'!#REF!</definedName>
    <definedName name="__123Graph_FEFF">'[4]T3 Page 1'!#REF!</definedName>
    <definedName name="__123Graph_FEFFHIC">'[4]FC Page 1'!#REF!</definedName>
    <definedName name="__123Graph_FGR14PBF1">'[5]HIS19FIN(A)'!$AH$67:$AH$67</definedName>
    <definedName name="__123Graph_FLBF">'[4]T3 Page 1'!#REF!</definedName>
    <definedName name="__123Graph_FPIC">'[4]T3 Page 1'!#REF!</definedName>
    <definedName name="__123Graph_LBL_ARESID">'[5]HIS19FIN(A)'!$R$3:$W$3</definedName>
    <definedName name="__123Graph_LBL_BRESID">'[5]HIS19FIN(A)'!$R$3:$W$3</definedName>
    <definedName name="__123Graph_X">'[2]Forecast data'!#REF!</definedName>
    <definedName name="__123Graph_XACTHIC">'[4]FC Page 1'!#REF!</definedName>
    <definedName name="__123Graph_XALLTAX">'[2]Forecast data'!#REF!</definedName>
    <definedName name="__123Graph_XCHGSPD1">'[3]CHGSPD19.FIN'!$A$10:$A$25</definedName>
    <definedName name="__123Graph_XCHGSPD2">'[3]CHGSPD19.FIN'!$A$11:$A$25</definedName>
    <definedName name="__123Graph_XEFF">'[4]T3 Page 1'!#REF!</definedName>
    <definedName name="__123Graph_XGR14PBF1">'[5]HIS19FIN(A)'!$AL$70:$AL$81</definedName>
    <definedName name="__123Graph_XHOMEVAT">'[2]Forecast data'!#REF!</definedName>
    <definedName name="__123Graph_XIMPORT">'[2]Forecast data'!#REF!</definedName>
    <definedName name="__123Graph_XLBF">'[4]T3 Page 1'!#REF!</definedName>
    <definedName name="__123Graph_XLBFFIN2">'[5]HIS19FIN(A)'!$K$61:$Q$61</definedName>
    <definedName name="__123Graph_XLBFHIC">'[5]HIS19FIN(A)'!$D$61:$J$61</definedName>
    <definedName name="__123Graph_XLBFHIC2">'[5]HIS19FIN(A)'!$D$61:$J$61</definedName>
    <definedName name="__123Graph_XLCB">'[5]HIS19FIN(A)'!$D$79:$I$79</definedName>
    <definedName name="__123Graph_XNACFIN">'[5]HIS19FIN(A)'!$K$95:$Q$95</definedName>
    <definedName name="__123Graph_XNACHIC">'[5]HIS19FIN(A)'!$D$95:$J$95</definedName>
    <definedName name="__123Graph_XPIC">'[4]T3 Page 1'!#REF!</definedName>
    <definedName name="__123Graph_XSTAG2ALL">'[2]Forecast data'!#REF!</definedName>
    <definedName name="__123Graph_XSTAG2EC">'[2]Forecast data'!#REF!</definedName>
    <definedName name="__123Graph_XTOBREV">'[2]Forecast data'!#REF!</definedName>
    <definedName name="__123Graph_XTOTAL">'[2]Forecast data'!#REF!</definedName>
    <definedName name="_1__123Graph_ACHART_15">[6]USGC!$B$34:$B$53</definedName>
    <definedName name="_10__123Graph_XCHART_15">[6]USGC!$A$34:$A$53</definedName>
    <definedName name="_2__123Graph_BCHART_10">[6]USGC!$L$34:$L$53</definedName>
    <definedName name="_3__123Graph_BCHART_13">[6]USGC!$R$34:$R$53</definedName>
    <definedName name="_4__123Graph_BCHART_15">[6]USGC!$C$34:$C$53</definedName>
    <definedName name="_5__123Graph_CCHART_10">[6]USGC!$F$34:$F$53</definedName>
    <definedName name="_6__123Graph_CCHART_13">[6]USGC!$O$34:$O$53</definedName>
    <definedName name="_7__123Graph_CCHART_15">[6]USGC!$D$34:$D$53</definedName>
    <definedName name="_8__123Graph_XCHART_10">[6]USGC!$A$34:$A$53</definedName>
    <definedName name="_9__123Graph_XCHART_13">[6]USGC!$A$34:$A$53</definedName>
    <definedName name="_ECOcalculations">'[2]Forecast data'!#REF!</definedName>
    <definedName name="_Fill">'[2]Forecast data'!#REF!</definedName>
    <definedName name="_Order1">255</definedName>
    <definedName name="_Order2">255</definedName>
    <definedName name="asdas">{#N/A,#N/A,FALSE,"TMCOMP96";#N/A,#N/A,FALSE,"MAT96";#N/A,#N/A,FALSE,"FANDA96";#N/A,#N/A,FALSE,"INTRAN96";#N/A,#N/A,FALSE,"NAA9697";#N/A,#N/A,FALSE,"ECWEBB";#N/A,#N/A,FALSE,"MFT96";#N/A,#N/A,FALSE,"CTrecon"}</definedName>
    <definedName name="BLPH1">'[7]4.6 ten year bonds'!$A$4</definedName>
    <definedName name="BLPH2">'[7]4.6 ten year bonds'!$D$4</definedName>
    <definedName name="BLPH3">'[7]4.6 ten year bonds'!$G$4</definedName>
    <definedName name="BLPH4">'[7]4.6 ten year bonds'!$J$4</definedName>
    <definedName name="BLPH5">'[7]4.6 ten year bonds'!$M$4</definedName>
    <definedName name="Chart2">'[4]T3 Page 1'!#REF!</definedName>
    <definedName name="dddd">'[1]Model inputs'!#REF!</definedName>
    <definedName name="dgsgf">{#N/A,#N/A,FALSE,"TMCOMP96";#N/A,#N/A,FALSE,"MAT96";#N/A,#N/A,FALSE,"FANDA96";#N/A,#N/A,FALSE,"INTRAN96";#N/A,#N/A,FALSE,"NAA9697";#N/A,#N/A,FALSE,"ECWEBB";#N/A,#N/A,FALSE,"MFT96";#N/A,#N/A,FALSE,"CTrecon"}</definedName>
    <definedName name="DME_LocalFile">"True"</definedName>
    <definedName name="fg">{#N/A,#N/A,FALSE,"TMCOMP96";#N/A,#N/A,FALSE,"MAT96";#N/A,#N/A,FALSE,"FANDA96";#N/A,#N/A,FALSE,"INTRAN96";#N/A,#N/A,FALSE,"NAA9697";#N/A,#N/A,FALSE,"ECWEBB";#N/A,#N/A,FALSE,"MFT96";#N/A,#N/A,FALSE,"CTrecon"}</definedName>
    <definedName name="fgfd">{#N/A,#N/A,FALSE,"TMCOMP96";#N/A,#N/A,FALSE,"MAT96";#N/A,#N/A,FALSE,"FANDA96";#N/A,#N/A,FALSE,"INTRAN96";#N/A,#N/A,FALSE,"NAA9697";#N/A,#N/A,FALSE,"ECWEBB";#N/A,#N/A,FALSE,"MFT96";#N/A,#N/A,FALSE,"CTrecon"}</definedName>
    <definedName name="fyu">'[2]Forecast data'!#REF!</definedName>
    <definedName name="ghj">{#N/A,#N/A,FALSE,"TMCOMP96";#N/A,#N/A,FALSE,"MAT96";#N/A,#N/A,FALSE,"FANDA96";#N/A,#N/A,FALSE,"INTRAN96";#N/A,#N/A,FALSE,"NAA9697";#N/A,#N/A,FALSE,"ECWEBB";#N/A,#N/A,FALSE,"MFT96";#N/A,#N/A,FALSE,"CTrecon"}</definedName>
    <definedName name="Grah01">'[4]T3 Page 1'!#REF!</definedName>
    <definedName name="Graph01">'[4]FC Page 1'!#REF!</definedName>
    <definedName name="Graph12">'[1]Model inputs'!#REF!</definedName>
    <definedName name="graphc">'[2]Forecast data'!#REF!</definedName>
    <definedName name="jhkgh">{#N/A,#N/A,FALSE,"TMCOMP96";#N/A,#N/A,FALSE,"MAT96";#N/A,#N/A,FALSE,"FANDA96";#N/A,#N/A,FALSE,"INTRAN96";#N/A,#N/A,FALSE,"NAA9697";#N/A,#N/A,FALSE,"ECWEBB";#N/A,#N/A,FALSE,"MFT96";#N/A,#N/A,FALSE,"CTrecon"}</definedName>
    <definedName name="jhkgh2">{#N/A,#N/A,FALSE,"TMCOMP96";#N/A,#N/A,FALSE,"MAT96";#N/A,#N/A,FALSE,"FANDA96";#N/A,#N/A,FALSE,"INTRAN96";#N/A,#N/A,FALSE,"NAA9697";#N/A,#N/A,FALSE,"ECWEBB";#N/A,#N/A,FALSE,"MFT96";#N/A,#N/A,FALSE,"CTrecon"}</definedName>
    <definedName localSheetId="15"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Option2">{#N/A,#N/A,FALSE,"TMCOMP96";#N/A,#N/A,FALSE,"MAT96";#N/A,#N/A,FALSE,"FANDA96";#N/A,#N/A,FALSE,"INTRAN96";#N/A,#N/A,FALSE,"NAA9697";#N/A,#N/A,FALSE,"ECWEBB";#N/A,#N/A,FALSE,"MFT96";#N/A,#N/A,FALSE,"CTrecon"}</definedName>
    <definedName name="Pop">[8]Population!#REF!</definedName>
    <definedName name="Results">[9]UK99!$A$1:$A$1</definedName>
    <definedName name="sdf">{#N/A,#N/A,FALSE,"TMCOMP96";#N/A,#N/A,FALSE,"MAT96";#N/A,#N/A,FALSE,"FANDA96";#N/A,#N/A,FALSE,"INTRAN96";#N/A,#N/A,FALSE,"NAA9697";#N/A,#N/A,FALSE,"ECWEBB";#N/A,#N/A,FALSE,"MFT96";#N/A,#N/A,FALSE,"CTrecon"}</definedName>
    <definedName name="sdff">{#N/A,#N/A,FALSE,"TMCOMP96";#N/A,#N/A,FALSE,"MAT96";#N/A,#N/A,FALSE,"FANDA96";#N/A,#N/A,FALSE,"INTRAN96";#N/A,#N/A,FALSE,"NAA9697";#N/A,#N/A,FALSE,"ECWEBB";#N/A,#N/A,FALSE,"MFT96";#N/A,#N/A,FALSE,"CTrecon"}</definedName>
    <definedName name="sfad">{#N/A,#N/A,FALSE,"TMCOMP96";#N/A,#N/A,FALSE,"MAT96";#N/A,#N/A,FALSE,"FANDA96";#N/A,#N/A,FALSE,"INTRAN96";#N/A,#N/A,FALSE,"NAA9697";#N/A,#N/A,FALSE,"ECWEBB";#N/A,#N/A,FALSE,"MFT96";#N/A,#N/A,FALSE,"CTrecon"}</definedName>
    <definedName name="T4.9i">{#N/A,#N/A,FALSE,"TMCOMP96";#N/A,#N/A,FALSE,"MAT96";#N/A,#N/A,FALSE,"FANDA96";#N/A,#N/A,FALSE,"INTRAN96";#N/A,#N/A,FALSE,"NAA9697";#N/A,#N/A,FALSE,"ECWEBB";#N/A,#N/A,FALSE,"MFT96";#N/A,#N/A,FALSE,"CTrecon"}</definedName>
    <definedName name="T4.9j">{#N/A,#N/A,FALSE,"TMCOMP96";#N/A,#N/A,FALSE,"MAT96";#N/A,#N/A,FALSE,"FANDA96";#N/A,#N/A,FALSE,"INTRAN96";#N/A,#N/A,FALSE,"NAA9697";#N/A,#N/A,FALSE,"ECWEBB";#N/A,#N/A,FALSE,"MFT96";#N/A,#N/A,FALSE,"CTrecon"}</definedName>
    <definedName name="trggh">{#N/A,#N/A,FALSE,"TMCOMP96";#N/A,#N/A,FALSE,"MAT96";#N/A,#N/A,FALSE,"FANDA96";#N/A,#N/A,FALSE,"INTRAN96";#N/A,#N/A,FALSE,"NAA9697";#N/A,#N/A,FALSE,"ECWEBB";#N/A,#N/A,FALSE,"MFT96";#N/A,#N/A,FALSE,"CTrecon"}</definedName>
    <definedName name="wrn.table1.">{#N/A,#N/A,FALSE,"CGBR95C"}</definedName>
    <definedName name="wrn.table2.">{#N/A,#N/A,FALSE,"CGBR95C"}</definedName>
    <definedName name="wrn.tablea.">{#N/A,#N/A,FALSE,"CGBR95C"}</definedName>
    <definedName name="wrn.tableb.">{#N/A,#N/A,FALSE,"CGBR95C"}</definedName>
    <definedName name="wrn.tableq.">{#N/A,#N/A,FALSE,"CGBR95C"}</definedName>
    <definedName name="wrn.TMCOMP.">{#N/A,#N/A,FALSE,"TMCOMP96";#N/A,#N/A,FALSE,"MAT96";#N/A,#N/A,FALSE,"FANDA96";#N/A,#N/A,FALSE,"INTRAN96";#N/A,#N/A,FALSE,"NAA9697";#N/A,#N/A,FALSE,"ECWEBB";#N/A,#N/A,FALSE,"MFT96";#N/A,#N/A,FALSE,"CTrecon"}</definedName>
    <definedName name="Projections">#REF!</definedName>
    <definedName name="_Regression_X">#REF!</definedName>
    <definedName name="Population">#REF!</definedName>
    <definedName name="_SS_AC_1102100054">#REF!</definedName>
    <definedName name="_Regression_Out">#REF!</definedName>
    <definedName name="Profiles">#REF!</definedName>
    <definedName name="Distribution">#REF!</definedName>
    <definedName name="ExtraProfiles">#REF!</definedName>
    <definedName name="_Regression_Y">#REF!</definedName>
  </definedNames>
  <calcPr/>
  <extLst>
    <ext uri="GoogleSheetsCustomDataVersion2">
      <go:sheetsCustomData xmlns:go="http://customooxmlschemas.google.com/" r:id="rId29" roundtripDataChecksum="iw8bRH1HtG++BfZ/4vfBKPPDp0PrFf0c2VHSUd4Jodk="/>
    </ext>
  </extLst>
</workbook>
</file>

<file path=xl/comments1.xml><?xml version="1.0" encoding="utf-8"?>
<comments xmlns:r="http://schemas.openxmlformats.org/officeDocument/2006/relationships" xmlns="http://schemas.openxmlformats.org/spreadsheetml/2006/main">
  <authors>
    <author/>
  </authors>
  <commentList>
    <comment authorId="0" ref="B6">
      <text>
        <t xml:space="preserve">======
ID#AAABHMS8CKk
Nicholas Phillips    (2024-02-23 10:53:54)
The values in this tab are not updated, they are updated in the default tariff cap model</t>
      </text>
    </comment>
  </commentList>
  <extLst>
    <ext uri="GoogleSheetsCustomDataVersion2">
      <go:sheetsCustomData xmlns:go="http://customooxmlschemas.google.com/" r:id="rId1" roundtripDataSignature="AMtx7mhGFlYUoHFCKG6KKyq2A11cwYbg6Q=="/>
    </ext>
  </extLst>
</comments>
</file>

<file path=xl/comments2.xml><?xml version="1.0" encoding="utf-8"?>
<comments xmlns:r="http://schemas.openxmlformats.org/officeDocument/2006/relationships" xmlns="http://schemas.openxmlformats.org/spreadsheetml/2006/main">
  <authors>
    <author/>
  </authors>
  <commentList>
    <comment authorId="0" ref="AB14">
      <text>
        <t xml:space="preserve">======
ID#AAABHMS8CHM
Simon McKean    (2024-02-23 10:53:54)
Final buy out price published in late February. Included most up to date input available.</t>
      </text>
    </comment>
    <comment authorId="0" ref="AC14">
      <text>
        <t xml:space="preserve">======
ID#AAABHMS8CGs
Simon McKean    (2024-02-23 10:53:54)
Final buy out price published in late February. Included most up to date input available.</t>
      </text>
    </comment>
  </commentList>
  <extLst>
    <ext uri="GoogleSheetsCustomDataVersion2">
      <go:sheetsCustomData xmlns:go="http://customooxmlschemas.google.com/" r:id="rId1" roundtripDataSignature="AMtx7mj9l4MBHv1lYdJG3FLVjoaDIEbs8A=="/>
    </ext>
  </extLst>
</comments>
</file>

<file path=xl/comments3.xml><?xml version="1.0" encoding="utf-8"?>
<comments xmlns:r="http://schemas.openxmlformats.org/officeDocument/2006/relationships" xmlns="http://schemas.openxmlformats.org/spreadsheetml/2006/main">
  <authors>
    <author/>
  </authors>
  <commentList>
    <comment authorId="0" ref="B2">
      <text>
        <t xml:space="preserve">======
ID#AAABHMS8CJw
Jonathan Sweeney    (2024-02-23 10:53:54)
This tab calculates the FIT scheme allowance for cap periods one to five. Please refer to tab "3i New FIT methodology" for the methodology used from cap period 6 onwards.</t>
      </text>
    </comment>
    <comment authorId="0" ref="H13">
      <text>
        <t xml:space="preserve">======
ID#AAABHMS8CGg
Graham Reeve    (2024-02-23 10:53:54)
For 2015/16 demand based on outturn as BEIS forecast not published</t>
      </text>
    </comment>
  </commentList>
  <extLst>
    <ext uri="GoogleSheetsCustomDataVersion2">
      <go:sheetsCustomData xmlns:go="http://customooxmlschemas.google.com/" r:id="rId1" roundtripDataSignature="AMtx7mh+AOsgYjqpuQfy6B7TxNcihEPZEA=="/>
    </ext>
  </extLst>
</comments>
</file>

<file path=xl/comments4.xml><?xml version="1.0" encoding="utf-8"?>
<comments xmlns:r="http://schemas.openxmlformats.org/officeDocument/2006/relationships" xmlns="http://schemas.openxmlformats.org/spreadsheetml/2006/main">
  <authors>
    <author/>
  </authors>
  <commentList>
    <comment authorId="0" ref="T14">
      <text>
        <t xml:space="preserve">======
ID#AAABHMS8CKs
Michael Smith    (2024-02-23 10:53:54)
We have assumed the same core/non-core split as the last period.</t>
      </text>
    </comment>
    <comment authorId="0" ref="R15">
      <text>
        <t xml:space="preserve">======
ID#AAABHMS8CKo
Olivia Jones    (2024-02-23 10:53:54)
We have assumed the same core/non-core split as the last period.</t>
      </text>
    </comment>
    <comment authorId="0" ref="V14">
      <text>
        <t xml:space="preserve">======
ID#AAABHMS8CKM
Nicholas Phillips    (2024-02-23 10:53:54)
We have assumed the same core/non-core split as the last period.</t>
      </text>
    </comment>
    <comment authorId="0" ref="X16">
      <text>
        <t xml:space="preserve">======
ID#AAABHMS8CKI
Philip Brodie    (2024-02-23 10:53:54)
Our best estimate is the same as the value used in the previous cap period.</t>
      </text>
    </comment>
    <comment authorId="0" ref="D13">
      <text>
        <t xml:space="preserve">======
ID#AAABHMS8CKA
The £545m figure can be obtained by summing the scheme year 13 value in this legislation (https://www.legislation.gov.uk/uksi/2022/772/introduction/made    (2024-02-23 10:53:54)
</t>
      </text>
    </comment>
    <comment authorId="0" ref="T15">
      <text>
        <t xml:space="preserve">======
ID#AAABHMS8CJ4
Michael Smith    (2024-02-23 10:53:54)
We have assumed the same core/non-core split as the last period.</t>
      </text>
    </comment>
    <comment authorId="0" ref="V17">
      <text>
        <t xml:space="preserve">======
ID#AAABHMS8CHw
Nicholas Phillips    (2024-02-23 10:53:54)
Our best estimate is the same as the last period.</t>
      </text>
    </comment>
    <comment authorId="0" ref="R13">
      <text>
        <t xml:space="preserve">======
ID#AAABHMS8CHs
Olivia Jones    (2024-02-23 10:53:54)
BEIS target spend for 2018/19 has been updated with inflation as per the WHD regulations.</t>
      </text>
    </comment>
    <comment authorId="0" ref="R17">
      <text>
        <t xml:space="preserve">======
ID#AAABHMS8CHk
Olivia Jones    (2024-02-23 10:53:54)
Our best estimate is the same as the last period.</t>
      </text>
    </comment>
    <comment authorId="0" ref="X17">
      <text>
        <t xml:space="preserve">======
ID#AAABHMS8CHY
Philip Brodie    (2024-02-23 10:53:54)
Our best estimate is the same as the value used in the previous cap period.</t>
      </text>
    </comment>
    <comment authorId="0" ref="R14">
      <text>
        <t xml:space="preserve">======
ID#AAABHMS8CHU
Olivia Jones    (2024-02-23 10:53:54)
We have assumed the same core/non-core split as the last period.</t>
      </text>
    </comment>
    <comment authorId="0" ref="AF14">
      <text>
        <t xml:space="preserve">======
ID#AAABHMS8CHE
Ben Carlile    (2024-02-23 10:53:54)
Our best estimate is assuming the same proportion split as last FY.</t>
      </text>
    </comment>
    <comment authorId="0" ref="V16">
      <text>
        <t xml:space="preserve">======
ID#AAABHMS8CHI
Nicholas Phillips    (2024-02-23 10:53:54)
Our best estimate of the number of customers of obligated suppliers as of 1 February is the same as last period.</t>
      </text>
    </comment>
    <comment authorId="0" ref="T16">
      <text>
        <t xml:space="preserve">======
ID#AAABHMS8CHA
Michael Smith    (2024-02-23 10:53:54)
Our best estimate of the number of customers of obligated suppliers as of 1 February is the same as last period.</t>
      </text>
    </comment>
    <comment authorId="0" ref="AF16">
      <text>
        <t xml:space="preserve">======
ID#AAABHMS8CG4
Ben Carlile    (2024-02-23 10:53:54)
Our best estimate is the same as the value used in the previous cap period.</t>
      </text>
    </comment>
    <comment authorId="0" ref="T13">
      <text>
        <t xml:space="preserve">======
ID#AAABHMS8CG0
Michael Smith    (2024-02-23 10:53:54)
BEIS target spend for 2019/20 has been updated with inflation as per the WHD regulations.</t>
      </text>
    </comment>
    <comment authorId="0" ref="T17">
      <text>
        <t xml:space="preserve">======
ID#AAABHMS8CGo
Michael Smith    (2024-02-23 10:53:54)
Our best estimate is the same as the last period.</t>
      </text>
    </comment>
    <comment authorId="0" ref="R16">
      <text>
        <t xml:space="preserve">======
ID#AAABHMS8CGc
Olivia Jones    (2024-02-23 10:53:54)
Our best estimate of the number of customers of obligated suppliers as of 1 February is the same as last period.</t>
      </text>
    </comment>
    <comment authorId="0" ref="X13">
      <text>
        <t xml:space="preserve">======
ID#AAABHMS8CGY
The figure for target spending has been taken from the latest BEIS consultation    (2024-02-23 10:53:54)
https://assets.publishing.service.gov.uk/government/uploads/system/uploads/attachment_data/file/999412/warm-home-discount-reform.pdf
It has been updated to account for inflation
We've used the same core non-core split as previous period.</t>
      </text>
    </comment>
    <comment authorId="0" ref="V15">
      <text>
        <t xml:space="preserve">======
ID#AAABHMMUWIU
Nicholas Phillips    (2024-02-23 10:53:54)
We have assumed the same core/non-core split as the last period.</t>
      </text>
    </comment>
  </commentList>
  <extLst>
    <ext uri="GoogleSheetsCustomDataVersion2">
      <go:sheetsCustomData xmlns:go="http://customooxmlschemas.google.com/" r:id="rId1" roundtripDataSignature="AMtx7mgJ10i27m8/T23b0IHIQZxJcNWxug=="/>
    </ext>
  </extLst>
</comments>
</file>

<file path=xl/comments5.xml><?xml version="1.0" encoding="utf-8"?>
<comments xmlns:r="http://schemas.openxmlformats.org/officeDocument/2006/relationships" xmlns="http://schemas.openxmlformats.org/spreadsheetml/2006/main">
  <authors>
    <author/>
  </authors>
  <commentList>
    <comment authorId="0" ref="T21">
      <text>
        <t xml:space="preserve">======
ID#AAABHMS8CKg
Michael Smith    (2024-02-23 10:53:54)
Our best estimate of the supply volumes of obligated suppliers as of 1 February is the same as the previous cap period.</t>
      </text>
    </comment>
    <comment authorId="0" ref="V22">
      <text>
        <t xml:space="preserve">======
ID#AAABHMS8CKc
Nicholas Phillips    (2024-02-23 10:53:54)
Our best estimate of the supply volumes of obligated suppliers as of 1 February is the same as the previous cap period.</t>
      </text>
    </comment>
    <comment authorId="0" ref="X13">
      <text>
        <t xml:space="preserve">======
ID#AAABHMS8CKY
Philip Brodie    (2024-02-23 10:53:54)
Updated using the latest BEIS IA: https://assets.publishing.service.gov.uk/government/uploads/system/uploads/attachment_data/file/1003740/eco4-consultation-stage-impact-assessment.pdf</t>
      </text>
    </comment>
    <comment authorId="0" ref="T13">
      <text>
        <t xml:space="preserve">======
ID#AAABHMS8CKQ
Simon McKean    (2024-02-23 10:53:54)
Updated using BEIS latest IA</t>
      </text>
    </comment>
    <comment authorId="0" ref="V13">
      <text>
        <t xml:space="preserve">======
ID#AAABHMS8CKE
Nicholas Phillips    (2024-02-23 10:53:54)
Updated using BEIS latest IA</t>
      </text>
    </comment>
    <comment authorId="0" ref="C13">
      <text>
        <t xml:space="preserve">======
ID#AAABHMS8CJ8
2015/16 and 2016/17 values taken from    (2024-02-23 10:53:54)
https://assets.publishing.service.gov.uk/government/uploads/system/uploads/attachment_data/file/373650/ECO_IA_with_SoS_e-sigf_v2.pdf
2017/18 - 2019/20 taken from:
https://assets.publishing.service.gov.uk/government/uploads/system/uploads/attachment_data/file/586266/ECO_Transition_Final_Stage_IA__For_Publication_.pdf
2020/21 and 2021/22 taken from:
https://assets.publishing.service.gov.uk/government/uploads/system/uploads/attachment_data/file/842280/ECO3_Improving_Consumer_Protection_Final_Stage_Impact_Assessment.pdf</t>
      </text>
    </comment>
    <comment authorId="0" ref="T22">
      <text>
        <t xml:space="preserve">======
ID#AAABHMS8CJ0
Michael Smith    (2024-02-23 10:53:54)
Our best estimate of the supply volumes of obligated suppliers as of 1 February is the same as the previous cap period.</t>
      </text>
    </comment>
    <comment authorId="0" ref="R22">
      <text>
        <t xml:space="preserve">======
ID#AAABHMS8CH0
Olivia Jones    (2024-02-23 10:53:54)
Our best estimate of the supply volumes of obligated suppliers as of 1 February is the same as the previous cap period.</t>
      </text>
    </comment>
    <comment authorId="0" ref="X21">
      <text>
        <t xml:space="preserve">======
ID#AAABHMS8CHo
Philip Brodie    (2024-02-23 10:53:54)
Our best estimate is the same as the value used in the previous cap period.</t>
      </text>
    </comment>
    <comment authorId="0" ref="R21">
      <text>
        <t xml:space="preserve">======
ID#AAABHMS8CHg
Olivia Jones    (2024-02-23 10:53:54)
Our best estimate of the supply volumes of obligated suppliers as of 1 February is the same as the previous cap period.</t>
      </text>
    </comment>
    <comment authorId="0" ref="V21">
      <text>
        <t xml:space="preserve">======
ID#AAABHMS8CHQ
Nicholas Phillips    (2024-02-23 10:53:54)
Our best estimate of the supply volumes of obligated suppliers as of 1 February is the same as the previous cap period.</t>
      </text>
    </comment>
    <comment authorId="0" ref="X22">
      <text>
        <t xml:space="preserve">======
ID#AAABHMS8CGw
Philip Brodie    (2024-02-23 10:53:54)
Our best estimate is the same as the value used in the previous cap period</t>
      </text>
    </comment>
    <comment authorId="0" ref="X14">
      <text>
        <t xml:space="preserve">======
ID#AAABHMS8CGk
Philip Brodie    (2024-02-23 10:53:54)
Updated using the latest BEIS IA: https://assets.publishing.service.gov.uk/government/uploads/system/uploads/attachment_data/file/1003740/eco4-consultation-stage-impact-assessment.pdf</t>
      </text>
    </comment>
  </commentList>
  <extLst>
    <ext uri="GoogleSheetsCustomDataVersion2">
      <go:sheetsCustomData xmlns:go="http://customooxmlschemas.google.com/" r:id="rId1" roundtripDataSignature="AMtx7miiRVQu/KABQRuQPAXKB8Nn5VwNwQ=="/>
    </ext>
  </extLst>
</comments>
</file>

<file path=xl/comments6.xml><?xml version="1.0" encoding="utf-8"?>
<comments xmlns:r="http://schemas.openxmlformats.org/officeDocument/2006/relationships" xmlns="http://schemas.openxmlformats.org/spreadsheetml/2006/main">
  <authors>
    <author/>
  </authors>
  <commentList>
    <comment authorId="0" ref="V15">
      <text>
        <t xml:space="preserve">======
ID#AAABHMS8CKw
Simon McKean    (2024-02-23 10:53:54)
Cell updated with November OBR forecast of RPI for 20/21.</t>
      </text>
    </comment>
    <comment authorId="0" ref="V14">
      <text>
        <t xml:space="preserve">======
ID#AAABHMS8CHc
Simon McKean    (2024-02-23 10:53:54)
Latest Final AAHEDC Tariff + additional uplift for Shetland Cross Subsidy
= 0.030446 + 0.012483
More details can be found in consultation published 25th November 2020 link: 
https://www.ofgem.gov.uk/publications-and-updates/consultation-updating-allowance-shetland-cross-subsidy-default-tariff-cap</t>
      </text>
    </comment>
  </commentList>
  <extLst>
    <ext uri="GoogleSheetsCustomDataVersion2">
      <go:sheetsCustomData xmlns:go="http://customooxmlschemas.google.com/" r:id="rId1" roundtripDataSignature="AMtx7mix/SXjYmff9AsDkya/exFyWkqCEg=="/>
    </ext>
  </extLst>
</comments>
</file>

<file path=xl/comments7.xml><?xml version="1.0" encoding="utf-8"?>
<comments xmlns:r="http://schemas.openxmlformats.org/officeDocument/2006/relationships" xmlns="http://schemas.openxmlformats.org/spreadsheetml/2006/main">
  <authors>
    <author/>
  </authors>
  <commentList>
    <comment authorId="0" ref="I44">
      <text>
        <t xml:space="preserve">======
ID#AAABHMS8CKU
Jonathan Sweeney    (2024-02-23 10:53:54)
Exempt EII ( Scheme year 10 onwards)</t>
      </text>
    </comment>
    <comment authorId="0" ref="B22">
      <text>
        <t xml:space="preserve">======
ID#AAABHMS8CG8
Jonathan Sweeney    (2024-02-23 10:53:54)
Scheme year 6 (2015/2016) is greyed out because the exempt supply cap on renewable electricity came into effect from 2016/2017 (FIT scheme year 7).</t>
      </text>
    </comment>
  </commentList>
  <extLst>
    <ext uri="GoogleSheetsCustomDataVersion2">
      <go:sheetsCustomData xmlns:go="http://customooxmlschemas.google.com/" r:id="rId1" roundtripDataSignature="AMtx7mhP4/YAsvbyXwXUQtaXS2q+ExDM4w=="/>
    </ext>
  </extLst>
</comments>
</file>

<file path=xl/sharedStrings.xml><?xml version="1.0" encoding="utf-8"?>
<sst xmlns="http://schemas.openxmlformats.org/spreadsheetml/2006/main" count="3540" uniqueCount="476">
  <si>
    <t xml:space="preserve"> </t>
  </si>
  <si>
    <t>Annex 4 - Policy cost allowance methodology</t>
  </si>
  <si>
    <t>Version Control</t>
  </si>
  <si>
    <t>Date Published</t>
  </si>
  <si>
    <t>Changes</t>
  </si>
  <si>
    <t>v1.1</t>
  </si>
  <si>
    <t>Published for statutory consultation</t>
  </si>
  <si>
    <t>v1.2</t>
  </si>
  <si>
    <t>-Inputs added for first cap period (using same values as Winter 2018/19)
-Tab '3e ECO' updated. Cells O17 &amp; O18 updated with latest supply volumes of obligated suppliers. Q12 to Q21 populated with relevant data for initial price cap for ECO3 phase one. Cells R20:AA21 updated to reflect ECO3 phase two 'supplier allowance' approach. 
-Tab '3e ECO' and '3c CfD' description text updated
-Formulae in row 18 on '3f WHD' tab updated to show blank when no data entered
-Fixed external links that had errors
-'2a Aggregate costs' sheet, row 51-64, col I-R and Row 88 - 101 col I-R - updated formulas to reflect multi-register costs rather than single rate (no impact on outputs)
-Row 28-41, col H-Q on '1a Policy cost allowance' tab - updated formulas to reflect Multi-register values rather than Single Rate (no impact on outputs)
-Column showing transmission loss zone relating to each region removed from tab '1a Policy Cost Allowance' and tab '2a Aggregate costs'
-Minor formatting changes</t>
  </si>
  <si>
    <t>v1.3</t>
  </si>
  <si>
    <t xml:space="preserve">-Inputs updated for second cap period
-Tab '3f WHD' cell R12 - BEIS target spend for 2018/19 has been updated with inflation as per the WHD regulations. 
-Tab '3f WHD' cells R13&amp;14 - we have maintained the same core/non-core split as the previous cap period. </t>
  </si>
  <si>
    <t>v1.4</t>
  </si>
  <si>
    <t>-Policy cost and losses inputs updated for price cap period 01 Oct 2019 to 31 Mar 2020
-Tab '3d FiT' Cell S13 - updated to reflect confirmation from BEIS that the Energy Intensive Industry exemption will apply to FiTs for this forthcoming 28AD Charge Restriction Period, the supply volume used is the BEIS' estimate excluding forecast EII demand.</t>
  </si>
  <si>
    <t>v1.5</t>
  </si>
  <si>
    <t>- Policy cost and losses inputs updated for price cap period 01 Apr 2020 to 30 Sep 2020.
- Tab '3d FiT' cell D15 - added link to Ofgem Feed-in Tariffs: Guidance for Licensed Electricity Suppliers (Version 11).
- Tab '3b RO' cell D15, '3e ECO' cell D14 and '3g AAHEDC' cell D14 - updated link to latest OBR Economic and Fiscal outlook.
- Tab '3f WHD' cell T12 - BEIS target spend for 2019/20 has been updated with inflation as per the WHD regulations. 
- Tab '3f WHD' cells T13&amp;T14 - we have maintained the same core/non-core split as the previous cap period.
- Tab '3f WHD' cells T15&amp;T16 - Our best estimate of the number of customers of obligated suppliers as of 1 February is the same as last period.
- Tab '3e ECO' cell T12&amp;T13 - updated using figures from latest BEIS IA.</t>
  </si>
  <si>
    <t>v1.6</t>
  </si>
  <si>
    <t xml:space="preserve">
- Tab ’3c CfD’ Amended the text cells E13 and E25 to 'LCCC Scheme Dashboards'. Weblinks have also been updated to relevant link set out in consultation. The source of data we are using remains unchanged, only the links on the LCCC website have changed due to their website redesign. 
</t>
  </si>
  <si>
    <t>v1.7</t>
  </si>
  <si>
    <t>- Policy cost and losses inputs updated for price cap period 01 Oct 2020 to 31 Mar 2021 
- Tab ’3d FIT’ we inserted values in U12 and U13 that were sourced from the OBR forecast from their March 2019 publication. We made a decision to use this source for cap period 5 in our ‘Decision on changes to Feed-in-tariffs allowance in the default tariff cap’ that was published on the 5 August 2020</t>
  </si>
  <si>
    <t>v1.8</t>
  </si>
  <si>
    <t>- Inputs updated for sixth cap period
- Tab '3b RO' cell D15, '3e ECO' cell D14, '3g AAHEDC' cell D14 - updated link to latest OBR Economic and Fiscal outlook.
- Tab '3c CfD' cell W12 - BEIS consultation ongoing for year 2021/22 operational costs levy.</t>
  </si>
  <si>
    <t>v1.9</t>
  </si>
  <si>
    <t>- Inputs updated for seventh period
- Tab '3e ECO' cell D14 - updated link to latest OBR Economic and Fiscal outlook.</t>
  </si>
  <si>
    <t>v1.10</t>
  </si>
  <si>
    <t xml:space="preserve">-Policy cost and losses inputs updated for price cap period 01 April 2022 to 30 September 2022.
-Tab '3j GGL' added to allow for costs associated with GGL. Relevant rows also added to tabs '2a Aggregate costs' and 1a Policy Cost Allowance' </t>
  </si>
  <si>
    <t>v1.11</t>
  </si>
  <si>
    <t>- Removed CfD costs from the annex (moved to annex 2 - wholesale costs)</t>
  </si>
  <si>
    <t>v1.12</t>
  </si>
  <si>
    <t>- Removed CfD losses from tab '3h Losses'</t>
  </si>
  <si>
    <t>v1.13</t>
  </si>
  <si>
    <t>- Policy cost inputs updated for price cap period 01 October 2022 to 31 December 2022</t>
  </si>
  <si>
    <t>v1.14</t>
  </si>
  <si>
    <t>- Policy cost inputs updated for price cap period 01 April 2023 to 30 September 2023
- ECO+  scheme added to ECO tab
--Rows 15 &amp; 16 added for ECO+ annulised cost
--Row 18 added for ECO+ GDP deflator
--Rows 26 &amp; 27 added for ECO+ cost estimate
--Rows 28 &amp; 29 added for combined ECO schemes cost estimate
-WHD source updated - Target spend for scheme year now taken from legislation. Links to the sources added to cell D13</t>
  </si>
  <si>
    <t>V1.15</t>
  </si>
  <si>
    <t xml:space="preserve">Changes made to extend model functionality to 2030:
- Input: Updated tab ‘3h Losses’.
- Inputs and Calculations: Updated tabs ‘3b RO’, ‘3e ECO’, ‘3f WHD’, ‘3g AAHEDC’, ‘3i New FiT methodology’, ‘3j GGL’.
- Calculation: Updated tabs ‘2a Aggregate costs’ and ‘1a Policy Cost All’ </t>
  </si>
  <si>
    <t>V1.16</t>
  </si>
  <si>
    <t xml:space="preserve">Extended calculation formula in tab ‘3i New FiT methodology’ </t>
  </si>
  <si>
    <t>V1.17</t>
  </si>
  <si>
    <t xml:space="preserve">- Corrected RPI fiscal year continuity in section 3 of ‘3i New FiT methodology’.
- Links updated throughout
- Updated the name of ECO+ to Great British Insulation Scheme (GBIS) </t>
  </si>
  <si>
    <t>V1.18</t>
  </si>
  <si>
    <t>- Corrected historically incorrect data for February 2023 outputs in tab 1a and 2a
- Policy cost inputs updated for price cap period 01 April 2024 to 30 September 2024
- Links updated throughout
- Removed Green import exemptions in New Fit Methodology as the price cap now encapsulates the period April 2023 (where the exemption ended)
- For WHD, we have assumed the same proportion split for core and non-core spending where inputs are not available
- Assumed 100% Energy Intensive Industry exemption scenario where inputs are available</t>
  </si>
  <si>
    <t>Description</t>
  </si>
  <si>
    <t>This model shows how the value of the Policy Cost Allowance, used to update the level of the default tariff cap, is calculated.</t>
  </si>
  <si>
    <t>The value is calculated by combining information on forecast trends in the costs of different schemes. Calculations relating to each scheme - including details of input data - are provided in the relevant tabs.</t>
  </si>
  <si>
    <t>Different values of the index are calculated for gas, Single-Rate electricity and Multi-Register electricity.</t>
  </si>
  <si>
    <t xml:space="preserve">The policy cost allowance values calculated are for Benchmark Annual Consumption Level m (typical consumption). </t>
  </si>
  <si>
    <t>The policy cost allowance values for Benchmark Annual Consumption Level nil are equal to the scheme estimate for WHD for the relevant fuel (see table 2 on sheet 1a).</t>
  </si>
  <si>
    <t>Also included in the model are values of the indices for historic periods. These illustrate what the value would have been, had the model been used to calculate their value in these periods, and are included for illustration only. For the avoidance of doubt, these values will not be used to set the level of the default tariff cap.</t>
  </si>
  <si>
    <t>&lt;= Denotes an input</t>
  </si>
  <si>
    <t>&lt;= Denotes a calculation or output</t>
  </si>
  <si>
    <t>This sheet gives an overview of the content of each of the tabs.</t>
  </si>
  <si>
    <t>List of tabs</t>
  </si>
  <si>
    <t>Tab name</t>
  </si>
  <si>
    <t>Tab type</t>
  </si>
  <si>
    <t>Front sheet</t>
  </si>
  <si>
    <t>n/a</t>
  </si>
  <si>
    <t>Title</t>
  </si>
  <si>
    <t>Notes</t>
  </si>
  <si>
    <t>This tab</t>
  </si>
  <si>
    <t>1 Outputs</t>
  </si>
  <si>
    <t>1a Policy Cost Allowance</t>
  </si>
  <si>
    <t>Outputs</t>
  </si>
  <si>
    <t>Table showing the policy cost allowance calculated for each 28AD Charge Restriction Period</t>
  </si>
  <si>
    <t>2. Calculate</t>
  </si>
  <si>
    <t>2a Aggregate costs</t>
  </si>
  <si>
    <t>Calculations</t>
  </si>
  <si>
    <t>Aggregates cost estimates for each scheme, apply loss uplifts for AAHEDC and Cfds</t>
  </si>
  <si>
    <t>3. Inputs</t>
  </si>
  <si>
    <t>3a Demand</t>
  </si>
  <si>
    <t>Inputs</t>
  </si>
  <si>
    <t>Typical consumption assumption</t>
  </si>
  <si>
    <t>3b RO</t>
  </si>
  <si>
    <t xml:space="preserve">Inputs and calculations </t>
  </si>
  <si>
    <t>Input data and calculations for renewable obligation</t>
  </si>
  <si>
    <t>3d FiT</t>
  </si>
  <si>
    <t>Input data and calculations for feed in tariffs up until cap period 5</t>
  </si>
  <si>
    <t>3e ECO</t>
  </si>
  <si>
    <t xml:space="preserve">Input data and calculations for energy company obligation </t>
  </si>
  <si>
    <t>3f WHD</t>
  </si>
  <si>
    <t>Input data and calculations for warm home discount</t>
  </si>
  <si>
    <t>3g AAHEDC</t>
  </si>
  <si>
    <t>Input data and calculations for assistance for areas with high electricity distribution costs</t>
  </si>
  <si>
    <t>3h Losses</t>
  </si>
  <si>
    <t>Loss multipliers for each 28AD Charge Restriction Period</t>
  </si>
  <si>
    <t>3i New FIT methodology</t>
  </si>
  <si>
    <t>Input data and calculations for feed in tariffs from cap period 6 onwards.</t>
  </si>
  <si>
    <t>3j GGL</t>
  </si>
  <si>
    <t>Input data and calculation for green gas levy</t>
  </si>
  <si>
    <t>Policy Cost Allowance</t>
  </si>
  <si>
    <t>This tab shows the Policy Cost Allowance values for each fuel, Benchmark Metering Arrangement and 28AD Charge Restriction Period.
The values in section 1 below are for Benchmark Annual Consumption Level m kWh (typical consumption). The values of the Policy Cost Allowance at Benchmark Annual Consumption Level nil kWh are equal to the WHD values in section 2 below.</t>
  </si>
  <si>
    <t>1. Policy Cost Allowance values at Benchmark Annual Consumption Level m (typical consumption), to be used to update level of default tariff cap</t>
  </si>
  <si>
    <t>Fuel and Benchmark Metering Arrangement</t>
  </si>
  <si>
    <t>Charge Restriction Region</t>
  </si>
  <si>
    <t>Unit</t>
  </si>
  <si>
    <t>Historical examples</t>
  </si>
  <si>
    <t>Values to be used to update level of default tariff cap</t>
  </si>
  <si>
    <t xml:space="preserve">These are for historical periods, for illustration only. </t>
  </si>
  <si>
    <t>These are the values that will be populated to calculate the updated level of the default tariff cap</t>
  </si>
  <si>
    <t>28AD Charge Restriction Period:</t>
  </si>
  <si>
    <t>April 2015 – September 2015</t>
  </si>
  <si>
    <t>October 2015- March 2016</t>
  </si>
  <si>
    <t>April 2016-September 2016</t>
  </si>
  <si>
    <t>October 2016-March 2017</t>
  </si>
  <si>
    <t>April 2017 - September 2017</t>
  </si>
  <si>
    <t>October 2017 - March 2018</t>
  </si>
  <si>
    <t>April 2018 - September 2018</t>
  </si>
  <si>
    <t>October 2018 - March 2019</t>
  </si>
  <si>
    <t>January 2019 - March 2019</t>
  </si>
  <si>
    <t>April 2019 - September 2019</t>
  </si>
  <si>
    <t>October 2019 - March 2020</t>
  </si>
  <si>
    <t>April 2020 - September 2020</t>
  </si>
  <si>
    <t>October 2020 - March 2021</t>
  </si>
  <si>
    <t>April 2021 - September 2021</t>
  </si>
  <si>
    <t>October 2021 - March 2022</t>
  </si>
  <si>
    <t>April 2022 - September 2022</t>
  </si>
  <si>
    <t>October 2022 - December 2022</t>
  </si>
  <si>
    <t>April 2023 - June 2023</t>
  </si>
  <si>
    <t>October 2023 - March 2024</t>
  </si>
  <si>
    <t>April 2024 - September 2024</t>
  </si>
  <si>
    <t>October 2024 - March 2025</t>
  </si>
  <si>
    <t>April 2025 - September 2025</t>
  </si>
  <si>
    <t>October 2025 - March 2026</t>
  </si>
  <si>
    <t>April 2026 - September 2026</t>
  </si>
  <si>
    <t>October 2026 - March 2027</t>
  </si>
  <si>
    <t>April 2027 - September 2027</t>
  </si>
  <si>
    <t>October 2027 - March 2028</t>
  </si>
  <si>
    <t>April 2028 - September 2028</t>
  </si>
  <si>
    <t>October 2028 - March 2029</t>
  </si>
  <si>
    <t>April 2029 - September 2029</t>
  </si>
  <si>
    <t>October 2029 - March 2030</t>
  </si>
  <si>
    <t>April 2030 - September 2030</t>
  </si>
  <si>
    <t>October 2030 - March 2031</t>
  </si>
  <si>
    <t>January 2023 - March 2023</t>
  </si>
  <si>
    <t>July 2023 - September 2023</t>
  </si>
  <si>
    <t>October 2023 - December 2023</t>
  </si>
  <si>
    <t>January 2024 - March 2024</t>
  </si>
  <si>
    <t>April 2024 - June 2024</t>
  </si>
  <si>
    <t>July 2024 - September 2024</t>
  </si>
  <si>
    <t>October 2024 - December 2024</t>
  </si>
  <si>
    <t>January 2025 - March 2025</t>
  </si>
  <si>
    <t>April 2025 - June 2025</t>
  </si>
  <si>
    <t>July 2025 - September 2025</t>
  </si>
  <si>
    <t>October 2025 - December 2025</t>
  </si>
  <si>
    <t>January 2026 - March 2026</t>
  </si>
  <si>
    <t>April 2026 - June 2026</t>
  </si>
  <si>
    <t>July 2026 - September 2026</t>
  </si>
  <si>
    <t>October 2026 - December 2026</t>
  </si>
  <si>
    <t>January 2027 - March 2027</t>
  </si>
  <si>
    <t>April 2027 - June 2027</t>
  </si>
  <si>
    <t>July 2027 - September 2027</t>
  </si>
  <si>
    <t>October 2027 - December 2027</t>
  </si>
  <si>
    <t>January 2028 - March 2028</t>
  </si>
  <si>
    <t>April 2028 - June 2028</t>
  </si>
  <si>
    <t>July 2028 - September 2028</t>
  </si>
  <si>
    <t>October 2028 - December 2028</t>
  </si>
  <si>
    <t>January 2029 - March 2029</t>
  </si>
  <si>
    <t>April 2029 - June 2029</t>
  </si>
  <si>
    <t>July 2029 - September 2029</t>
  </si>
  <si>
    <t>October 2029 - December 2029</t>
  </si>
  <si>
    <t>January 2030 - March 2030</t>
  </si>
  <si>
    <t>April 2030 - June 2030</t>
  </si>
  <si>
    <t>July 2030 - September 2030</t>
  </si>
  <si>
    <t>October 2030 - December 2030</t>
  </si>
  <si>
    <t>Updated calculated as of:</t>
  </si>
  <si>
    <t>February 2015</t>
  </si>
  <si>
    <t>August 2015</t>
  </si>
  <si>
    <t>February 2016</t>
  </si>
  <si>
    <t>August 2016</t>
  </si>
  <si>
    <t>February 2017</t>
  </si>
  <si>
    <t>August 2017</t>
  </si>
  <si>
    <t>February 2018</t>
  </si>
  <si>
    <t>August 2018</t>
  </si>
  <si>
    <t>November 2018</t>
  </si>
  <si>
    <t>February 2019</t>
  </si>
  <si>
    <t>August 2019</t>
  </si>
  <si>
    <t>February 2020</t>
  </si>
  <si>
    <t>August 2020</t>
  </si>
  <si>
    <t>February 2021</t>
  </si>
  <si>
    <t>August 2021</t>
  </si>
  <si>
    <t>February 2022</t>
  </si>
  <si>
    <t>August 2022</t>
  </si>
  <si>
    <t>November 2022</t>
  </si>
  <si>
    <t>February 2023</t>
  </si>
  <si>
    <t>May 2023</t>
  </si>
  <si>
    <t>August 2023</t>
  </si>
  <si>
    <t>November 2023</t>
  </si>
  <si>
    <t>February 2024</t>
  </si>
  <si>
    <t>May 2024</t>
  </si>
  <si>
    <t>August 2024</t>
  </si>
  <si>
    <t>November 2024</t>
  </si>
  <si>
    <t>February 2025</t>
  </si>
  <si>
    <t>May 2025</t>
  </si>
  <si>
    <t>August 2025</t>
  </si>
  <si>
    <t>November 2025</t>
  </si>
  <si>
    <t>February 2026</t>
  </si>
  <si>
    <t>May 2026</t>
  </si>
  <si>
    <t>August 2026</t>
  </si>
  <si>
    <t>November 2026</t>
  </si>
  <si>
    <t>February 2027</t>
  </si>
  <si>
    <t>May 2027</t>
  </si>
  <si>
    <t>August 2027</t>
  </si>
  <si>
    <t>November 2027</t>
  </si>
  <si>
    <t>February 2028</t>
  </si>
  <si>
    <t>May 2028</t>
  </si>
  <si>
    <t>August 2028</t>
  </si>
  <si>
    <t>November 2028</t>
  </si>
  <si>
    <t>February 2029</t>
  </si>
  <si>
    <t>May 2029</t>
  </si>
  <si>
    <t>August 2029</t>
  </si>
  <si>
    <t>November 2029</t>
  </si>
  <si>
    <t>February 2030</t>
  </si>
  <si>
    <t>May 2030</t>
  </si>
  <si>
    <t>August 2030</t>
  </si>
  <si>
    <t>Fiscal year (April to March):</t>
  </si>
  <si>
    <t>2015/16</t>
  </si>
  <si>
    <t>2016/17</t>
  </si>
  <si>
    <t>2017/18</t>
  </si>
  <si>
    <t>2018/19</t>
  </si>
  <si>
    <t>2018/2019</t>
  </si>
  <si>
    <t>2019/2020</t>
  </si>
  <si>
    <t>2020/2021</t>
  </si>
  <si>
    <t>2021/2022</t>
  </si>
  <si>
    <t>2022/2023</t>
  </si>
  <si>
    <t>2023/2024</t>
  </si>
  <si>
    <t>2024/2025</t>
  </si>
  <si>
    <t>2025/2026</t>
  </si>
  <si>
    <t>2026/2027</t>
  </si>
  <si>
    <t>2027/2028</t>
  </si>
  <si>
    <t>2028/2029</t>
  </si>
  <si>
    <t>2029/2030</t>
  </si>
  <si>
    <t>2030/2031</t>
  </si>
  <si>
    <t>Electricity - Single-Rate Metering Arrangement</t>
  </si>
  <si>
    <t>Eastern</t>
  </si>
  <si>
    <t>£ per customer per year</t>
  </si>
  <si>
    <t>East Midlands</t>
  </si>
  <si>
    <t>London</t>
  </si>
  <si>
    <t>N Wales and Mersey</t>
  </si>
  <si>
    <t>Midlands</t>
  </si>
  <si>
    <t>Northern</t>
  </si>
  <si>
    <t>North West</t>
  </si>
  <si>
    <t>Southern</t>
  </si>
  <si>
    <t>South East</t>
  </si>
  <si>
    <t>South Wales</t>
  </si>
  <si>
    <t>Southern Western</t>
  </si>
  <si>
    <t>Yorkshire</t>
  </si>
  <si>
    <t>Southern Scotland</t>
  </si>
  <si>
    <t>Northern Scotland</t>
  </si>
  <si>
    <t>Electricity - Multi-Register Metering Arrangement</t>
  </si>
  <si>
    <t>Gas</t>
  </si>
  <si>
    <t>2. Scheme by scheme estimates (GB average). The WHD estimate for each fuel and Benchmark Metering Arrangement is used as the Policy Cost Allowance at Benchmark Annual Consumption Level nil kWh.</t>
  </si>
  <si>
    <t>Scheme</t>
  </si>
  <si>
    <t>October 2022 - March 2022</t>
  </si>
  <si>
    <t>October 2022 - March 2023</t>
  </si>
  <si>
    <t>April 2023 - September 2023</t>
  </si>
  <si>
    <t>January 2023 - March 2022</t>
  </si>
  <si>
    <t>2022/2022</t>
  </si>
  <si>
    <t>RO</t>
  </si>
  <si>
    <t>£/MWh supplied</t>
  </si>
  <si>
    <t>FiT</t>
  </si>
  <si>
    <t>ECO</t>
  </si>
  <si>
    <t>WHD</t>
  </si>
  <si>
    <t>£/customer</t>
  </si>
  <si>
    <t>AAHEDC (GB average)</t>
  </si>
  <si>
    <t>GGL</t>
  </si>
  <si>
    <t>3. Weighted average annual values (GB average)</t>
  </si>
  <si>
    <t>Year:</t>
  </si>
  <si>
    <t>AAHEDC</t>
  </si>
  <si>
    <t>Total</t>
  </si>
  <si>
    <t>Aggregate costs</t>
  </si>
  <si>
    <t>This tab aggregates our estimates of the charges to a supplier associated with each scheme. It calculates the estimated cost of the AAHEDC scheme with losses applied.</t>
  </si>
  <si>
    <t>1. Summarise estimates for individual schemes (before losses multiplier applied for Cfd and AAHEDC)</t>
  </si>
  <si>
    <t>£/MWh at GSP</t>
  </si>
  <si>
    <t>2. Apply losses multiplier for AAHEDC</t>
  </si>
  <si>
    <t>Region name</t>
  </si>
  <si>
    <t>Demand</t>
  </si>
  <si>
    <t>This tab shows the consumption values for which the policy cost allowance is calculated, as well as the summer/winter weights used to calculate weighted average annual values of the policy cost allowance (based on Ofgem analysis of Elexon / Xoserve data).</t>
  </si>
  <si>
    <t>Typical consumption values</t>
  </si>
  <si>
    <t>Fuel / Benchmark Metering Arrangement</t>
  </si>
  <si>
    <t>Typical consumption, MWh</t>
  </si>
  <si>
    <t>Weights</t>
  </si>
  <si>
    <t>Summer</t>
  </si>
  <si>
    <t>Winter</t>
  </si>
  <si>
    <t>RENEWABLE OBLIGATION (RO)</t>
  </si>
  <si>
    <t>This tab estimates the cost to a supplier of meeting its obligation under the renewable obligation scheme, by combining the buy out price and obligation level.</t>
  </si>
  <si>
    <t>Source</t>
  </si>
  <si>
    <t>RO charging year:</t>
  </si>
  <si>
    <t>Obligation level for scheme year</t>
  </si>
  <si>
    <t>Final level of the Renewables Obligation for the scheme year, as published by BEIS</t>
  </si>
  <si>
    <t>ROCS/MWh supplied</t>
  </si>
  <si>
    <t>Final buy-out price for scheme year</t>
  </si>
  <si>
    <t>Ofgem</t>
  </si>
  <si>
    <t>£/ROC</t>
  </si>
  <si>
    <t>Final buy-out price for previous scheme year</t>
  </si>
  <si>
    <t>For February updates, previous year's buy out price is combined with most recent OBR forecast of annual RPI for previous calendar year, as final buy out price is not published until mid Feb</t>
  </si>
  <si>
    <t>Forecast of annual RPI for previous calendar year</t>
  </si>
  <si>
    <t>Most recent OBR Economic and Fiscal Outlook, Table 1.7, Supplementary economy tables, calendar years</t>
  </si>
  <si>
    <t>%</t>
  </si>
  <si>
    <t>Forecast buy-out price (if required)</t>
  </si>
  <si>
    <t>RO cost estimate</t>
  </si>
  <si>
    <t>FEED IN TARIFFS (FiT)</t>
  </si>
  <si>
    <t>This tab estimates the cost to a supplier of meeting its obligation under the FiT scheme for cap period one to five. Forecasts of total scheme costs are based on those published by the OBR.</t>
  </si>
  <si>
    <t>FiT scheme year:</t>
  </si>
  <si>
    <t>Latest OBR forecast of enviromental levies for scheme year - Feed-in-tariffs</t>
  </si>
  <si>
    <t>OBR, Economic and fiscal outlook. Fiscal supplementary tables: receipts and other. Enviromental Levies, Table 2.7</t>
  </si>
  <si>
    <t>£</t>
  </si>
  <si>
    <t>BEIS Central projections of electricity which will be supplied by licensed suppliers</t>
  </si>
  <si>
    <r>
      <rPr>
        <rFont val="Verdana"/>
        <color theme="1"/>
        <sz val="9.0"/>
      </rPr>
      <t xml:space="preserve">If confirmation is provided by BEIS that the Energy Intensive Industry exemption will apply to FiTs for a forthcoming 28AD Charge Restriction Period, the supply volume used will be the BEIS' estimate </t>
    </r>
    <r>
      <rPr>
        <rFont val="Verdana"/>
        <i/>
        <color theme="1"/>
        <sz val="9.0"/>
      </rPr>
      <t xml:space="preserve">excluding </t>
    </r>
    <r>
      <rPr>
        <rFont val="Verdana"/>
        <color theme="1"/>
        <sz val="9.0"/>
      </rPr>
      <t>forecast EII demand.</t>
    </r>
  </si>
  <si>
    <t xml:space="preserve">BEIS, Calculating the Level of the Renewables Obligation – Annex A, Calculation A
</t>
  </si>
  <si>
    <t>MWh supplied</t>
  </si>
  <si>
    <t>Exempt supply cap (MWh) for 2016/17</t>
  </si>
  <si>
    <t>We estimate costs on basis that cap is met in each year</t>
  </si>
  <si>
    <t>Ofgem, FiT Annual report</t>
  </si>
  <si>
    <t>Yearly percentage increase in the exempt supply cap for scheme year</t>
  </si>
  <si>
    <t>Ofgem, Feed-in Tariffs: Guidance for Licensed Electricity Suppliers (Version 11)</t>
  </si>
  <si>
    <t>Exempt supply cap for scheme year</t>
  </si>
  <si>
    <t>MWh</t>
  </si>
  <si>
    <t>FiT cost estimate</t>
  </si>
  <si>
    <t>WARM HOME DISCOUNT (WHD)</t>
  </si>
  <si>
    <t>This tab calculates the cost to an obligated supplier of the WHD scheme. Target spending for the year is split out between our expectation of core and non-core spending. The cost per customer is then calculated using our estimates of the number of customers of obligated suppliers. We also exclude that part of core spending captured by voluntary suppliers.</t>
  </si>
  <si>
    <t>WHD scheme year:</t>
  </si>
  <si>
    <t>Target spending for scheme year</t>
  </si>
  <si>
    <t>The Warm Home Discount (England and Wales) Regulations 2022 
The Warm Home Discount (Scotland) Regulations 2022</t>
  </si>
  <si>
    <t xml:space="preserve">   Of which core</t>
  </si>
  <si>
    <t>DESNZ</t>
  </si>
  <si>
    <t xml:space="preserve">   Of which Non-core</t>
  </si>
  <si>
    <t>Number of customer of obligated suppliers at 31 December of the previous calendar year</t>
  </si>
  <si>
    <t>For February updates, these will be based on our best estimate of the number of customers of obligated suppliers as of 1 February. These will be updated with final values - as used for the purposes of calculating suppliers' obligations - in August.</t>
  </si>
  <si>
    <t>Ofgem, based on information collected from suppliers</t>
  </si>
  <si>
    <t># of customers</t>
  </si>
  <si>
    <t>Compulsory suppliers % of core group</t>
  </si>
  <si>
    <t>WHD cost estimate</t>
  </si>
  <si>
    <t>ENERGY COMPANY OBLIGATION (ECO)</t>
  </si>
  <si>
    <t xml:space="preserve">This tab estimates the cost to a 'fully' obligated supplier of meeting its obligation under the ECO scheme. Forecasts of annual total scheme costs are based on those published by BEIS in its impact assessment. These are combined with our own estimates of the share of total eligible supply volumes accounted for by 'fully' obligated suppliers - and the total number of customers of those suppliers. From April 2019 our cap update will take into account the 'supplier allowance' approach where the costs will be calculated by dividing the annualised scheme costs by the total supply volumes of all obligated suppliers. </t>
  </si>
  <si>
    <t>ECO scheme year:</t>
  </si>
  <si>
    <t>2023/2023</t>
  </si>
  <si>
    <r>
      <rPr>
        <rFont val="Verdana"/>
        <color theme="1"/>
        <sz val="9.0"/>
      </rPr>
      <t xml:space="preserve">Annualised costs for scheme year attributed to gas - </t>
    </r>
    <r>
      <rPr>
        <rFont val="Verdana"/>
        <b/>
        <color theme="1"/>
        <sz val="9.0"/>
      </rPr>
      <t>ECO4</t>
    </r>
  </si>
  <si>
    <t>Calculate by dividing annualised estimate of supplier impact of scheme in half</t>
  </si>
  <si>
    <t>DESNZ impact assessment for ECO4</t>
  </si>
  <si>
    <r>
      <rPr>
        <rFont val="Verdana"/>
        <color theme="1"/>
        <sz val="9.0"/>
      </rPr>
      <t xml:space="preserve">Annualised costs for scheme year attributed to electricity - </t>
    </r>
    <r>
      <rPr>
        <rFont val="Verdana"/>
        <b/>
        <color theme="1"/>
        <sz val="9.0"/>
      </rPr>
      <t>ECO4</t>
    </r>
  </si>
  <si>
    <t>Annualised costs for scheme year attributed to gas - Great British Insulation Scheme (GBIS) - formally ECO+</t>
  </si>
  <si>
    <t>DESNZ impact assessment for ECO+</t>
  </si>
  <si>
    <r>
      <rPr>
        <rFont val="Verdana"/>
        <color rgb="FF000000"/>
        <sz val="9.0"/>
      </rPr>
      <t>Annualised costs for scheme year attributed to electricity -  Great British Insulation Scheme (</t>
    </r>
    <r>
      <rPr>
        <rFont val="Verdana"/>
        <b/>
        <color rgb="FF000000"/>
        <sz val="9.0"/>
      </rPr>
      <t>GBIS</t>
    </r>
    <r>
      <rPr>
        <rFont val="Verdana"/>
        <color rgb="FF000000"/>
        <sz val="9.0"/>
      </rPr>
      <t xml:space="preserve">) - formally </t>
    </r>
    <r>
      <rPr>
        <rFont val="Verdana"/>
        <b/>
        <color rgb="FF000000"/>
        <sz val="9.0"/>
      </rPr>
      <t>ECO+</t>
    </r>
  </si>
  <si>
    <t>Uprate to current year prices using GDP deflator</t>
  </si>
  <si>
    <r>
      <rPr>
        <rFont val="Verdana"/>
        <color theme="1"/>
        <sz val="9.0"/>
      </rPr>
      <t xml:space="preserve">Latest published OBR forecasts used to inflate annualised costs to current year prices (published costs are in </t>
    </r>
    <r>
      <rPr>
        <rFont val="Verdana"/>
        <b/>
        <color theme="1"/>
        <sz val="9.0"/>
      </rPr>
      <t>2021</t>
    </r>
    <r>
      <rPr>
        <rFont val="Verdana"/>
        <color theme="1"/>
        <sz val="9.0"/>
      </rPr>
      <t xml:space="preserve"> prices in the </t>
    </r>
    <r>
      <rPr>
        <rFont val="Verdana"/>
        <b/>
        <color theme="1"/>
        <sz val="9.0"/>
      </rPr>
      <t>ECO4</t>
    </r>
    <r>
      <rPr>
        <rFont val="Verdana"/>
        <color theme="1"/>
        <sz val="9.0"/>
      </rPr>
      <t xml:space="preserve"> impact assessment)</t>
    </r>
  </si>
  <si>
    <r>
      <rPr>
        <rFont val="Verdana"/>
        <color theme="1"/>
        <sz val="9.0"/>
      </rPr>
      <t xml:space="preserve">Latest published OBR forecasts used to inflate annualised costs to current year prices (published costs are in </t>
    </r>
    <r>
      <rPr>
        <rFont val="Verdana"/>
        <b/>
        <color theme="1"/>
        <sz val="9.0"/>
      </rPr>
      <t>2022</t>
    </r>
    <r>
      <rPr>
        <rFont val="Verdana"/>
        <color theme="1"/>
        <sz val="9.0"/>
      </rPr>
      <t xml:space="preserve"> prices in the </t>
    </r>
    <r>
      <rPr>
        <rFont val="Verdana"/>
        <b/>
        <color theme="1"/>
        <sz val="9.0"/>
      </rPr>
      <t>ECO+</t>
    </r>
    <r>
      <rPr>
        <rFont val="Verdana"/>
        <color theme="1"/>
        <sz val="9.0"/>
      </rPr>
      <t xml:space="preserve"> impact assessment)</t>
    </r>
  </si>
  <si>
    <t>Share of supply volumes of all obligated suppliers accounted for by 'fully' obligated suppliers - gas</t>
  </si>
  <si>
    <t>Values are as at 31 Dec previous calendar year. For February updates, these will be based on our best estimate of the supply volumes of obligated suppliers as of 1 February. These will be updated with final values - as used for the purposes of calculating suppliers' obligations - in August if applicable.
For ECO2 and phase one of ECO3, we calculated the average cost for 'fully' obligated suppliers above the higher threshold only. For later phases of ECO3, we will calculate the average cost across all obligated suppliers.</t>
  </si>
  <si>
    <t>Share of supply volumes of all obligated suppliers accounted for by 'fully' obligated suppliers - electricity</t>
  </si>
  <si>
    <t>Supply volumes of obligated suppliers - gas</t>
  </si>
  <si>
    <t xml:space="preserve">Supply volumes of obligated suppliers - electricity </t>
  </si>
  <si>
    <r>
      <rPr>
        <rFont val="Verdana"/>
        <b/>
        <color theme="1"/>
        <sz val="9.0"/>
      </rPr>
      <t>ECO4</t>
    </r>
    <r>
      <rPr>
        <rFont val="Verdana"/>
        <color theme="1"/>
        <sz val="9.0"/>
      </rPr>
      <t xml:space="preserve"> cost estimate - gas </t>
    </r>
  </si>
  <si>
    <r>
      <rPr>
        <rFont val="Verdana"/>
        <b/>
        <color theme="1"/>
        <sz val="9.0"/>
      </rPr>
      <t>ECO4</t>
    </r>
    <r>
      <rPr>
        <rFont val="Verdana"/>
        <color theme="1"/>
        <sz val="9.0"/>
      </rPr>
      <t xml:space="preserve"> cost estimate - electricity </t>
    </r>
  </si>
  <si>
    <r>
      <rPr>
        <rFont val="Verdana"/>
        <b/>
        <color theme="1"/>
        <sz val="9.0"/>
      </rPr>
      <t>ECO+</t>
    </r>
    <r>
      <rPr>
        <rFont val="Verdana"/>
        <color theme="1"/>
        <sz val="9.0"/>
      </rPr>
      <t xml:space="preserve"> cost estimate - gas </t>
    </r>
  </si>
  <si>
    <r>
      <rPr>
        <rFont val="Verdana"/>
        <b/>
        <color theme="1"/>
        <sz val="9.0"/>
      </rPr>
      <t>ECO+</t>
    </r>
    <r>
      <rPr>
        <rFont val="Verdana"/>
        <color theme="1"/>
        <sz val="9.0"/>
      </rPr>
      <t xml:space="preserve"> cost estimate - electricity </t>
    </r>
  </si>
  <si>
    <r>
      <rPr>
        <rFont val="Verdana"/>
        <b/>
        <color theme="1"/>
        <sz val="9.0"/>
      </rPr>
      <t>ECO (All Schemes)</t>
    </r>
    <r>
      <rPr>
        <rFont val="Verdana"/>
        <color theme="1"/>
        <sz val="9.0"/>
      </rPr>
      <t xml:space="preserve"> cost estimate - gas </t>
    </r>
  </si>
  <si>
    <r>
      <rPr>
        <rFont val="Verdana"/>
        <b/>
        <color theme="1"/>
        <sz val="9.0"/>
      </rPr>
      <t>ECO (All Schemes)</t>
    </r>
    <r>
      <rPr>
        <rFont val="Verdana"/>
        <color theme="1"/>
        <sz val="9.0"/>
      </rPr>
      <t xml:space="preserve"> cost estimate - electricity </t>
    </r>
  </si>
  <si>
    <t>Loss multipliers</t>
  </si>
  <si>
    <t>This tab summarises the loss multipliers, to be used to uplift AAHEDC and CfD costs, for each 28AD Charge Restriction Period. It is populated using the outputs of the supplemental model - demand and losses.</t>
  </si>
  <si>
    <t>1 Distribution only (AAHEDC)</t>
  </si>
  <si>
    <t>Benchmark Metering Arrangement</t>
  </si>
  <si>
    <t>Zone</t>
  </si>
  <si>
    <t>AAHEDC charging year:</t>
  </si>
  <si>
    <t>Single Rate</t>
  </si>
  <si>
    <t>Multi-Register</t>
  </si>
  <si>
    <t>ASSISTANCE FOR AREAS WITH HIGH ELECTRICITY DISTRIBUTION COSTS (AAHEDC)</t>
  </si>
  <si>
    <t>This tab estimates the costs of charges associated with assistance for areas with high electricity distribution costs.</t>
  </si>
  <si>
    <t>Final AAHEDC tariff for current charging year</t>
  </si>
  <si>
    <t>National Grid</t>
  </si>
  <si>
    <t>p/kWh at GSP</t>
  </si>
  <si>
    <t>Final AAHEDC tariff for previous charging year</t>
  </si>
  <si>
    <t xml:space="preserve">Previous year's charge combined with RPI for Feb update, which is made prior to the final (or draft) charge being pubilshed by National Grid. RPI is most recent OBR forecast for the previous charging year. For 28AD charge restriction period April 2021 – September 2021, an additional p/kWh figure is included to allow for the Shetland Cross Subsidy. For all subsequent charge restriction periods the Final AAHEDC tariff will incorporate the Shetland Cross Subsidy. </t>
  </si>
  <si>
    <t>Forecast of annual RPI for previous charging year</t>
  </si>
  <si>
    <t xml:space="preserve">Most recent OBR Economic and Fiscal Outlook, Table 1.7, Supplementary economy tables, Apr - Mar years </t>
  </si>
  <si>
    <t>Forecast AAHEDC tariff (if required)</t>
  </si>
  <si>
    <t>AAHEDC cost estimate</t>
  </si>
  <si>
    <t>FEED IN TARIFFS (FIT)</t>
  </si>
  <si>
    <t xml:space="preserve">FIT scheme costs from period 6 onward. Levelisation fund, total electricity supplied and total exempt electricity supplied from Energy Intensive Industry (EII) as issued in quarterly invoices and published in FIT quarterly reports. Both summer and winter 28AD Charge Restriction Periods use FIT scheme costs and demand on a 18-month lagged basis and uprate the scheme costs by the Retail Price Index (RPI) inflation to estimate costs in the upcoming period. </t>
  </si>
  <si>
    <t>1. Input data - Exempt Supply cap on renewable electricity sourced from outside the UK</t>
  </si>
  <si>
    <t>1.1 Input data used to calculate the exempt Supply cap on renewable electricity sourced from outside the UK</t>
  </si>
  <si>
    <t>Source: FIT Annual reports - https://www.ofgem.gov.uk/environmental-programmes/fit/contacts-guidance-and-resources/public-reports-and-data-fit/annual-reports . The Exempt supply cap on renewable electricity came into effect from 2016/2017 (FIT scheme year 7).</t>
  </si>
  <si>
    <t>Source: Future annual cap levels can be calculated given that a yearly 10% increase is applied to the exempt supply cap from one scheme year to the next: https://www.ofgem.gov.uk/publications-and-updates/feed-tariffs-guidance-licensed-electricity-suppliers-version-13</t>
  </si>
  <si>
    <t>FIT Scheme year</t>
  </si>
  <si>
    <t>Annual exempt supply cap level for renewable electricity sourced from outside the UK (MWh)</t>
  </si>
  <si>
    <t>2016/2017</t>
  </si>
  <si>
    <t>Yearly percentage increase in the exempt supply cap for scheme year (%)</t>
  </si>
  <si>
    <t>1.2 Input data - Exempt Supply cap on renewable electricity sourced from outside the UK</t>
  </si>
  <si>
    <t xml:space="preserve">Note: We lookup the value in table 1.1 for the Annual exempt supply cap in scheme year 7. We calculate the remaining scheme years annual supply cap by multiplying the previous scheme years cap by the yearly percentage increase from table 1.1. </t>
  </si>
  <si>
    <t>Note: The Exempt supply cap on renewable electricity came into effect from 2016/2017 (FIT scheme year 7). The scheme year's cap is weighted eqaully across all quarters within a given scheme year.</t>
  </si>
  <si>
    <t>Each quarter's exempt supply cap level for a given scheme year applied to renewable electricity sourced from outside the UK (MWh)</t>
  </si>
  <si>
    <t>2015/2016</t>
  </si>
  <si>
    <t>2017/2018</t>
  </si>
  <si>
    <t>2. Input data - Quarterly  levelisation funds and electricity supplied</t>
  </si>
  <si>
    <t>Source: Ofgem FIT quarterly invoices. Also published https://www.ofgem.gov.uk/environmental-programmes/fit/contacts-guidance-and-resources/public-reports-and-data-fit/feed-tariffs-quarterly-report</t>
  </si>
  <si>
    <t>Note: Exempt supply cap level for renewable electricity sourced from outside the UK is sourced from table 1.2</t>
  </si>
  <si>
    <t>Quarter in FIT scheme year</t>
  </si>
  <si>
    <t>Calendar months</t>
  </si>
  <si>
    <t>Levelisation fund (£)</t>
  </si>
  <si>
    <t>Total Electricity supplied (MWh)</t>
  </si>
  <si>
    <t>Exempt supply cap level for renewable electricity sourced from outside the UK (MWh)</t>
  </si>
  <si>
    <t>Total Exempt Electricity supplied from Energy Intensive Industry (EII)
(MWh)</t>
  </si>
  <si>
    <t>Summer price cap period to which FiT rate applies</t>
  </si>
  <si>
    <t>Winter price cap period to which FiT rate applies</t>
  </si>
  <si>
    <t>Q1</t>
  </si>
  <si>
    <t>April - June</t>
  </si>
  <si>
    <t>N/A</t>
  </si>
  <si>
    <t>2016-17 Winter</t>
  </si>
  <si>
    <t>Q2</t>
  </si>
  <si>
    <t>July - September</t>
  </si>
  <si>
    <t>Q3</t>
  </si>
  <si>
    <t>October - December</t>
  </si>
  <si>
    <t>2017-18 Summer</t>
  </si>
  <si>
    <t>Q4</t>
  </si>
  <si>
    <t>January - March</t>
  </si>
  <si>
    <t>2017-18 Winter</t>
  </si>
  <si>
    <t>2018-19 Summer</t>
  </si>
  <si>
    <t>2018-19 Winter</t>
  </si>
  <si>
    <t>2019-20 Summer</t>
  </si>
  <si>
    <t>2019-20 Winter</t>
  </si>
  <si>
    <t>2020-21 Summer</t>
  </si>
  <si>
    <t>2020-21 Winter</t>
  </si>
  <si>
    <t>2021-22 Summer</t>
  </si>
  <si>
    <t>2021-22 Winter</t>
  </si>
  <si>
    <t>2022-23 Summer</t>
  </si>
  <si>
    <t>2022-23 Winter</t>
  </si>
  <si>
    <t>2023-24 Summer</t>
  </si>
  <si>
    <t>2023-24 Winter</t>
  </si>
  <si>
    <t>2024-25 Summer</t>
  </si>
  <si>
    <t>-</t>
  </si>
  <si>
    <t>2024-25 Winter</t>
  </si>
  <si>
    <t>2025-26 Summer</t>
  </si>
  <si>
    <t>2025-26 Winter</t>
  </si>
  <si>
    <t>2026-27 Summer</t>
  </si>
  <si>
    <t>2026-27 Winter</t>
  </si>
  <si>
    <t>2027-28 Summer</t>
  </si>
  <si>
    <t>2027-28 Winter</t>
  </si>
  <si>
    <t>2028-29 Summer</t>
  </si>
  <si>
    <t>2028-29 Winter</t>
  </si>
  <si>
    <t>2029-30 Summer</t>
  </si>
  <si>
    <t>2029-30 Winter</t>
  </si>
  <si>
    <t>2030-31 Summer</t>
  </si>
  <si>
    <t>2030-31 Winter</t>
  </si>
  <si>
    <t>2030-32 Summer</t>
  </si>
  <si>
    <t>2031-2032 Winter</t>
  </si>
  <si>
    <t>3. Input: Retail Price index(RPI) inflation percentage applied to tariff</t>
  </si>
  <si>
    <t>Source: Feed-in Tariff (FIT): Tariff tables, https://www.ofgem.gov.uk/environmental-programmes/fit/fit-tariff-rates (see publications at bottom of weblink)</t>
  </si>
  <si>
    <t>Scheme year which the tariff is adjusted for RPI inflation</t>
  </si>
  <si>
    <t>RPI (%)</t>
  </si>
  <si>
    <t>RPI index (scheme year 6 =100)</t>
  </si>
  <si>
    <t>4. Calculating the indexed Levelisation Fund (£)</t>
  </si>
  <si>
    <t>4.1 Break down of scheme year costs allocated to each charge restriction period</t>
  </si>
  <si>
    <t xml:space="preserve">Note: This table looks up the costs in each scheme year and sums those costs that are recovered in each cap period (all data sourced from table 2) </t>
  </si>
  <si>
    <t>28AD charge restriction period:</t>
  </si>
  <si>
    <t>Row reference to scheme year</t>
  </si>
  <si>
    <t xml:space="preserve">4.2 RPI index breakdown used to inflate costs from the scheme year they are incurred to the scheme year they are recovered. </t>
  </si>
  <si>
    <t>Note: We calculate the appropriate inflation metric for each scheme year costs depending on when they are being recovered.</t>
  </si>
  <si>
    <t>Row reference to scheme year costs are incurred</t>
  </si>
  <si>
    <t>Column scheme year reference is the scheme year ongoing at the same time as the cap period</t>
  </si>
  <si>
    <t>4.3 Calculating the indexed Levelisation Fund (£)</t>
  </si>
  <si>
    <t xml:space="preserve">Note: Multiply the costs by the respective RPI index  </t>
  </si>
  <si>
    <t>5. Calculate the FIT cost estimate (£/MWh).</t>
  </si>
  <si>
    <t>Notes: Calculate the inflated levelisation fund, electricty supplied and exempt electricity that will be passed through to each period. Then calculate the FIT estimate (£/MWh) as levelisation fund divided by total electricity supplied minus total exempt electricity supplied.</t>
  </si>
  <si>
    <t>October 2022 - December 2021</t>
  </si>
  <si>
    <t>lookup Period</t>
  </si>
  <si>
    <t>Inflated Levelisation fund (£)</t>
  </si>
  <si>
    <t>Exempt supply for renewable electricity from outside the UK (MWh)</t>
  </si>
  <si>
    <t>Exempt supply for EII
(MWh)</t>
  </si>
  <si>
    <t>FIT cost estimate (£/MWh).</t>
  </si>
  <si>
    <t>GREEN GAS LEVY (GGL)</t>
  </si>
  <si>
    <t xml:space="preserve">This tab calculates the cost to an obligated supplier for the GGL which funds the Green Gas Support Scheme (GGSS). </t>
  </si>
  <si>
    <t>GGL scheme year:</t>
  </si>
  <si>
    <t>Levy rate</t>
  </si>
  <si>
    <t>pence/meter/day</t>
  </si>
  <si>
    <t>Backdated levy rate for first scheme year</t>
  </si>
  <si>
    <t>In the first scheme year (30 November 2021 - 31 March 2022) there are 122 days.</t>
  </si>
  <si>
    <t>GGL allowance</t>
  </si>
  <si>
    <t>£/meter</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</si>
</sst>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D/M/YYYY"/>
    <numFmt numFmtId="165" formatCode="0.0%"/>
    <numFmt numFmtId="166" formatCode="0.000"/>
    <numFmt numFmtId="167" formatCode="#,##0_ ;\-#,##0\ "/>
    <numFmt numFmtId="168" formatCode="_-* #,##0_-;\-* #,##0_-;_-* &quot;-&quot;??_-;_-@"/>
    <numFmt numFmtId="169" formatCode="_(* #,##0.00_);_(* \(#,##0.00\);_(* &quot;-&quot;??_);_(@_)"/>
    <numFmt numFmtId="170" formatCode="#,##0.0_ ;\-#,##0.0\ "/>
    <numFmt numFmtId="171" formatCode="#,##0.00_ ;\-#,##0.00\ "/>
    <numFmt numFmtId="172" formatCode="0.000000"/>
    <numFmt numFmtId="173" formatCode="0.0"/>
    <numFmt numFmtId="174" formatCode="0.0000000"/>
    <numFmt numFmtId="175" formatCode="0.00000000"/>
    <numFmt numFmtId="176" formatCode="_(* #,##0_);_(* \(#,##0\);_(* &quot;-&quot;??_);_(@_)"/>
  </numFmts>
  <fonts count="27">
    <font>
      <sz val="10.0"/>
      <color theme="1"/>
      <name val="Verdana"/>
      <scheme val="minor"/>
    </font>
    <font>
      <color theme="1"/>
      <name val="Verdana"/>
      <scheme val="minor"/>
    </font>
    <font>
      <sz val="10.0"/>
      <color theme="1"/>
      <name val="Verdana"/>
    </font>
    <font>
      <sz val="11.0"/>
      <color theme="1"/>
      <name val="Calibri"/>
    </font>
    <font>
      <b/>
      <sz val="14.0"/>
      <color theme="1"/>
      <name val="Calibri"/>
    </font>
    <font>
      <b/>
      <sz val="11.0"/>
      <color theme="1"/>
      <name val="Calibri"/>
    </font>
    <font>
      <b/>
      <sz val="10.0"/>
      <color theme="0"/>
      <name val="Verdana"/>
    </font>
    <font/>
    <font>
      <sz val="10.0"/>
      <color theme="1"/>
      <name val="Calibri"/>
    </font>
    <font>
      <sz val="9.0"/>
      <color theme="1"/>
      <name val="Verdana"/>
    </font>
    <font>
      <sz val="9.0"/>
      <color theme="0"/>
      <name val="Verdana"/>
    </font>
    <font>
      <b/>
      <sz val="14.0"/>
      <color theme="1"/>
      <name val="Verdana"/>
    </font>
    <font>
      <b/>
      <sz val="10.0"/>
      <color theme="1"/>
      <name val="Verdana"/>
    </font>
    <font>
      <sz val="10.0"/>
      <color theme="0"/>
      <name val="Verdana"/>
    </font>
    <font>
      <b/>
      <sz val="9.0"/>
      <color theme="1"/>
      <name val="Verdana"/>
    </font>
    <font>
      <i/>
      <sz val="9.0"/>
      <color theme="1"/>
      <name val="Verdana"/>
    </font>
    <font>
      <sz val="9.0"/>
      <color rgb="FF000000"/>
      <name val="Verdana"/>
    </font>
    <font>
      <u/>
      <sz val="10.0"/>
      <color theme="10"/>
      <name val="Verdana"/>
    </font>
    <font>
      <u/>
      <sz val="9.0"/>
      <color theme="10"/>
      <name val="Verdana"/>
    </font>
    <font>
      <u/>
      <sz val="10.0"/>
      <color theme="10"/>
      <name val="Verdana"/>
    </font>
    <font>
      <b/>
      <u/>
      <sz val="9.0"/>
      <color theme="1"/>
      <name val="Verdana"/>
    </font>
    <font>
      <u/>
      <sz val="10.0"/>
      <color theme="1"/>
      <name val="Verdana"/>
    </font>
    <font>
      <u/>
      <sz val="10.0"/>
      <color theme="10"/>
      <name val="Verdana"/>
    </font>
    <font>
      <u/>
      <sz val="10.0"/>
      <color theme="10"/>
      <name val="Verdana"/>
    </font>
    <font>
      <b/>
      <sz val="9.0"/>
      <color theme="0"/>
      <name val="Verdana"/>
    </font>
    <font>
      <u/>
      <sz val="10.0"/>
      <color theme="1"/>
      <name val="Verdana"/>
    </font>
    <font>
      <sz val="10.0"/>
      <color rgb="FFFF0000"/>
      <name val="Verdana"/>
    </font>
  </fonts>
  <fills count="16">
    <fill>
      <patternFill patternType="none"/>
    </fill>
    <fill>
      <patternFill patternType="lightGray"/>
    </fill>
    <fill>
      <patternFill patternType="solid">
        <fgColor theme="0"/>
        <bgColor theme="0"/>
      </patternFill>
    </fill>
    <fill>
      <patternFill patternType="solid">
        <fgColor rgb="FF44546A"/>
        <bgColor rgb="FF44546A"/>
      </patternFill>
    </fill>
    <fill>
      <patternFill patternType="solid">
        <fgColor rgb="FFFEF2CB"/>
        <bgColor rgb="FFFEF2CB"/>
      </patternFill>
    </fill>
    <fill>
      <patternFill patternType="solid">
        <fgColor rgb="FFE2EFD9"/>
        <bgColor rgb="FFE2EFD9"/>
      </patternFill>
    </fill>
    <fill>
      <patternFill patternType="solid">
        <fgColor rgb="FFD9E2F3"/>
        <bgColor rgb="FFD9E2F3"/>
      </patternFill>
    </fill>
    <fill>
      <patternFill patternType="solid">
        <fgColor rgb="FF8EAADB"/>
        <bgColor rgb="FF8EAADB"/>
      </patternFill>
    </fill>
    <fill>
      <patternFill patternType="solid">
        <fgColor rgb="FFFBE4D5"/>
        <bgColor rgb="FFFBE4D5"/>
      </patternFill>
    </fill>
    <fill>
      <patternFill patternType="solid">
        <fgColor rgb="FF757070"/>
        <bgColor rgb="FF757070"/>
      </patternFill>
    </fill>
    <fill>
      <patternFill patternType="solid">
        <fgColor rgb="FFD9E1F2"/>
        <bgColor rgb="FFD9E1F2"/>
      </patternFill>
    </fill>
    <fill>
      <patternFill patternType="solid">
        <fgColor rgb="FFFFF2CC"/>
        <bgColor rgb="FFFFF2CC"/>
      </patternFill>
    </fill>
    <fill>
      <patternFill patternType="solid">
        <fgColor rgb="FF595959"/>
        <bgColor rgb="FF595959"/>
      </patternFill>
    </fill>
    <fill>
      <patternFill patternType="solid">
        <fgColor rgb="FF8496B0"/>
        <bgColor rgb="FF8496B0"/>
      </patternFill>
    </fill>
    <fill>
      <patternFill patternType="solid">
        <fgColor rgb="FFD0CECE"/>
        <bgColor rgb="FFD0CECE"/>
      </patternFill>
    </fill>
    <fill>
      <patternFill patternType="solid">
        <fgColor rgb="FFAEABAB"/>
        <bgColor rgb="FFAEABAB"/>
      </patternFill>
    </fill>
  </fills>
  <borders count="62">
    <border/>
    <border>
      <left/>
      <right/>
      <top/>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rder>
    <border>
      <right/>
      <top style="thin">
        <color rgb="FF000000"/>
      </top>
    </border>
    <border>
      <left style="thin">
        <color rgb="FF000000"/>
      </left>
    </border>
    <border>
      <right/>
    </border>
    <border>
      <left style="thin">
        <color rgb="FF000000"/>
      </left>
      <bottom style="thin">
        <color rgb="FF000000"/>
      </bottom>
    </border>
    <border>
      <right/>
      <bottom style="thin">
        <color rgb="FF000000"/>
      </bottom>
    </border>
    <border>
      <left/>
      <right style="thin">
        <color rgb="FF000000"/>
      </right>
      <top style="thin">
        <color rgb="FF000000"/>
      </top>
    </border>
    <border>
      <left/>
      <right style="thin">
        <color rgb="FF000000"/>
      </right>
      <bottom style="thin">
        <color rgb="FF000000"/>
      </bottom>
    </border>
    <border>
      <left style="thin">
        <color rgb="FF000000"/>
      </left>
      <right style="thin">
        <color rgb="FF000000"/>
      </right>
      <top/>
      <bottom/>
    </border>
    <border>
      <right/>
      <top style="thin">
        <color rgb="FF000000"/>
      </top>
      <bottom style="thin">
        <color rgb="FF000000"/>
      </bottom>
    </border>
    <border>
      <left style="thin">
        <color rgb="FF000000"/>
      </left>
      <right style="thin">
        <color rgb="FF000000"/>
      </right>
      <top style="thin">
        <color rgb="FF000000"/>
      </top>
      <bottom/>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rder>
    <border>
      <left style="thin">
        <color rgb="FF000000"/>
      </left>
      <right/>
    </border>
    <border>
      <left style="thin">
        <color rgb="FF000000"/>
      </left>
      <right style="thin">
        <color rgb="FF000000"/>
      </right>
      <bottom/>
    </border>
    <border>
      <left style="thin">
        <color rgb="FF000000"/>
      </left>
      <right/>
      <bottom style="thin">
        <color rgb="FF000000"/>
      </bottom>
    </border>
    <border>
      <left style="dotted">
        <color rgb="FF000000"/>
      </left>
      <right style="thin">
        <color rgb="FF000000"/>
      </right>
      <top style="dotted">
        <color rgb="FF000000"/>
      </top>
      <bottom style="thin">
        <color rgb="FF000000"/>
      </bottom>
    </border>
    <border>
      <left style="thin">
        <color rgb="FF000000"/>
      </left>
      <right style="thin">
        <color rgb="FF000000"/>
      </right>
      <top style="dotted">
        <color rgb="FF000000"/>
      </top>
      <bottom style="thin">
        <color rgb="FF000000"/>
      </bottom>
    </border>
    <border>
      <left style="thin">
        <color rgb="FF000000"/>
      </left>
      <right style="dotted">
        <color rgb="FF000000"/>
      </right>
      <top style="dotted">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dotted">
        <color rgb="FF000000"/>
      </bottom>
    </border>
    <border>
      <left style="thin">
        <color rgb="FF000000"/>
      </left>
      <right style="thin">
        <color rgb="FF000000"/>
      </right>
      <top style="thin">
        <color rgb="FF000000"/>
      </top>
      <bottom style="dotted">
        <color rgb="FF000000"/>
      </bottom>
    </border>
    <border>
      <left style="thin">
        <color rgb="FF000000"/>
      </left>
      <right style="dotted">
        <color rgb="FF000000"/>
      </right>
      <top style="thin">
        <color rgb="FF000000"/>
      </top>
      <bottom style="dotted">
        <color rgb="FF000000"/>
      </bottom>
    </border>
    <border>
      <right/>
      <top style="thin">
        <color rgb="FF000000"/>
      </top>
      <bottom/>
    </border>
    <border>
      <right/>
      <top/>
      <bottom style="thin">
        <color rgb="FF000000"/>
      </bottom>
    </border>
    <border>
      <left style="thin">
        <color rgb="FF000000"/>
      </left>
      <bottom/>
    </border>
    <border>
      <bottom/>
    </border>
    <border>
      <right style="thin">
        <color rgb="FF000000"/>
      </right>
      <bottom/>
    </border>
    <border>
      <left style="thin">
        <color rgb="FF000000"/>
      </left>
      <right/>
      <top/>
      <bottom/>
    </border>
    <border>
      <left/>
      <right style="thin">
        <color rgb="FF000000"/>
      </right>
      <top/>
      <bottom/>
    </border>
  </borders>
  <cellStyleXfs count="1">
    <xf borderId="0" fillId="0" fontId="0" numFmtId="0" applyAlignment="1" applyFont="1"/>
  </cellStyleXfs>
  <cellXfs count="371">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2" fontId="3" numFmtId="0" xfId="0" applyAlignment="1" applyBorder="1" applyFont="1">
      <alignment shrinkToFit="0" wrapText="1"/>
    </xf>
    <xf borderId="1" fillId="2" fontId="4" numFmtId="0" xfId="0" applyBorder="1" applyFont="1"/>
    <xf borderId="1" fillId="2" fontId="3" numFmtId="0" xfId="0" applyBorder="1" applyFont="1"/>
    <xf borderId="1" fillId="2" fontId="3" numFmtId="0" xfId="0" applyAlignment="1" applyBorder="1" applyFont="1">
      <alignment vertical="center"/>
    </xf>
    <xf borderId="2" fillId="0" fontId="5" numFmtId="0" xfId="0" applyBorder="1" applyFont="1"/>
    <xf borderId="2" fillId="2" fontId="3" numFmtId="0" xfId="0" applyAlignment="1" applyBorder="1" applyFont="1">
      <alignment vertical="center"/>
    </xf>
    <xf borderId="2" fillId="0" fontId="3" numFmtId="164" xfId="0" applyAlignment="1" applyBorder="1" applyFont="1" applyNumberFormat="1">
      <alignment horizontal="left" vertical="center"/>
    </xf>
    <xf borderId="2" fillId="0" fontId="3" numFmtId="0" xfId="0" applyAlignment="1" applyBorder="1" applyFont="1">
      <alignment horizontal="left" shrinkToFit="0" wrapText="1"/>
    </xf>
    <xf borderId="2" fillId="2" fontId="3" numFmtId="0" xfId="0" applyAlignment="1" applyBorder="1" applyFont="1">
      <alignment horizontal="left" vertical="center"/>
    </xf>
    <xf quotePrefix="1" borderId="2" fillId="0" fontId="3" numFmtId="0" xfId="0" applyAlignment="1" applyBorder="1" applyFont="1">
      <alignment shrinkToFit="0" wrapText="1"/>
    </xf>
    <xf borderId="2" fillId="0" fontId="3" numFmtId="0" xfId="0" applyAlignment="1" applyBorder="1" applyFont="1">
      <alignment vertical="center"/>
    </xf>
    <xf quotePrefix="1" borderId="2" fillId="0" fontId="3" numFmtId="49" xfId="0" applyAlignment="1" applyBorder="1" applyFont="1" applyNumberFormat="1">
      <alignment shrinkToFit="0" wrapText="1"/>
    </xf>
    <xf borderId="2" fillId="2" fontId="3" numFmtId="164" xfId="0" applyAlignment="1" applyBorder="1" applyFont="1" applyNumberFormat="1">
      <alignment horizontal="left" vertical="center"/>
    </xf>
    <xf quotePrefix="1" borderId="2" fillId="2" fontId="3" numFmtId="49" xfId="0" applyAlignment="1" applyBorder="1" applyFont="1" applyNumberFormat="1">
      <alignment shrinkToFit="0" wrapText="1"/>
    </xf>
    <xf borderId="2" fillId="2" fontId="3" numFmtId="0" xfId="0" applyAlignment="1" applyBorder="1" applyFont="1">
      <alignment shrinkToFit="0" vertical="center" wrapText="1"/>
    </xf>
    <xf borderId="2" fillId="2" fontId="3" numFmtId="164" xfId="0" applyAlignment="1" applyBorder="1" applyFont="1" applyNumberFormat="1">
      <alignment horizontal="left" shrinkToFit="0" vertical="center" wrapText="1"/>
    </xf>
    <xf quotePrefix="1" borderId="2" fillId="2" fontId="3" numFmtId="0" xfId="0" applyAlignment="1" applyBorder="1" applyFont="1">
      <alignment shrinkToFit="0" wrapText="1"/>
    </xf>
    <xf borderId="2" fillId="0" fontId="3" numFmtId="0" xfId="0" applyAlignment="1" applyBorder="1" applyFont="1">
      <alignment shrinkToFit="0" vertical="center" wrapText="1"/>
    </xf>
    <xf borderId="2" fillId="0" fontId="3" numFmtId="164" xfId="0" applyAlignment="1" applyBorder="1" applyFont="1" applyNumberFormat="1">
      <alignment horizontal="left" shrinkToFit="0" vertical="center" wrapText="1"/>
    </xf>
    <xf borderId="2" fillId="2" fontId="3" numFmtId="0" xfId="0" applyAlignment="1" applyBorder="1" applyFont="1">
      <alignment shrinkToFit="0" wrapText="1"/>
    </xf>
    <xf borderId="2" fillId="2" fontId="3" numFmtId="164" xfId="0" applyAlignment="1" applyBorder="1" applyFont="1" applyNumberFormat="1">
      <alignment horizontal="left" shrinkToFit="0" wrapText="1"/>
    </xf>
    <xf borderId="2" fillId="0" fontId="3" numFmtId="0" xfId="0" applyBorder="1" applyFont="1"/>
    <xf borderId="1" fillId="3" fontId="6" numFmtId="0" xfId="0" applyBorder="1" applyFill="1" applyFont="1"/>
    <xf borderId="3" fillId="2" fontId="2" numFmtId="0" xfId="0" applyAlignment="1" applyBorder="1" applyFont="1">
      <alignment horizontal="left" shrinkToFit="0" wrapText="1"/>
    </xf>
    <xf borderId="4" fillId="0" fontId="7" numFmtId="0" xfId="0" applyBorder="1" applyFont="1"/>
    <xf borderId="5" fillId="0" fontId="7" numFmtId="0" xfId="0" applyBorder="1" applyFont="1"/>
    <xf borderId="1" fillId="2" fontId="2" numFmtId="0" xfId="0" applyAlignment="1" applyBorder="1" applyFont="1">
      <alignment horizontal="left" shrinkToFit="0" wrapText="1"/>
    </xf>
    <xf borderId="1" fillId="4" fontId="2" numFmtId="0" xfId="0" applyAlignment="1" applyBorder="1" applyFill="1" applyFont="1">
      <alignment horizontal="left" shrinkToFit="0" wrapText="1"/>
    </xf>
    <xf borderId="1" fillId="2" fontId="2" numFmtId="0" xfId="0" applyAlignment="1" applyBorder="1" applyFont="1">
      <alignment horizontal="left"/>
    </xf>
    <xf borderId="1" fillId="5" fontId="2" numFmtId="0" xfId="0" applyAlignment="1" applyBorder="1" applyFill="1" applyFont="1">
      <alignment horizontal="left" shrinkToFit="0" wrapText="1"/>
    </xf>
    <xf borderId="1" fillId="2" fontId="8" numFmtId="0" xfId="0" applyAlignment="1" applyBorder="1" applyFont="1">
      <alignment shrinkToFit="0" wrapText="1"/>
    </xf>
    <xf borderId="1" fillId="2" fontId="8" numFmtId="0" xfId="0" applyAlignment="1" applyBorder="1" applyFont="1">
      <alignment vertical="center"/>
    </xf>
    <xf borderId="1" fillId="2" fontId="9" numFmtId="0" xfId="0" applyBorder="1" applyFont="1"/>
    <xf borderId="2" fillId="6" fontId="9" numFmtId="0" xfId="0" applyBorder="1" applyFill="1" applyFont="1"/>
    <xf borderId="2" fillId="2" fontId="9" numFmtId="0" xfId="0" applyAlignment="1" applyBorder="1" applyFont="1">
      <alignment shrinkToFit="0" wrapText="1"/>
    </xf>
    <xf borderId="6" fillId="7" fontId="10" numFmtId="0" xfId="0" applyAlignment="1" applyBorder="1" applyFill="1" applyFont="1">
      <alignment horizontal="left" shrinkToFit="0" wrapText="1"/>
    </xf>
    <xf borderId="7" fillId="0" fontId="7" numFmtId="0" xfId="0" applyBorder="1" applyFont="1"/>
    <xf borderId="8" fillId="0" fontId="7" numFmtId="0" xfId="0" applyBorder="1" applyFont="1"/>
    <xf borderId="2" fillId="0" fontId="9" numFmtId="0" xfId="0" applyAlignment="1" applyBorder="1" applyFont="1">
      <alignment shrinkToFit="0" wrapText="1"/>
    </xf>
    <xf borderId="1" fillId="8" fontId="2" numFmtId="0" xfId="0" applyBorder="1" applyFill="1" applyFont="1"/>
    <xf borderId="1" fillId="8" fontId="11" numFmtId="0" xfId="0" applyBorder="1" applyFont="1"/>
    <xf borderId="3" fillId="8" fontId="2" numFmtId="0" xfId="0" applyAlignment="1" applyBorder="1" applyFont="1">
      <alignment horizontal="left" shrinkToFit="0" wrapText="1"/>
    </xf>
    <xf borderId="1" fillId="8" fontId="2" numFmtId="0" xfId="0" applyAlignment="1" applyBorder="1" applyFont="1">
      <alignment shrinkToFit="0" wrapText="1"/>
    </xf>
    <xf borderId="1" fillId="2" fontId="12" numFmtId="0" xfId="0" applyBorder="1" applyFont="1"/>
    <xf borderId="1" fillId="3" fontId="13" numFmtId="0" xfId="0" applyBorder="1" applyFont="1"/>
    <xf borderId="9" fillId="6" fontId="2" numFmtId="0" xfId="0" applyAlignment="1" applyBorder="1" applyFont="1">
      <alignment horizontal="left" shrinkToFit="0" vertical="center" wrapText="1"/>
    </xf>
    <xf borderId="9" fillId="6" fontId="2" numFmtId="0" xfId="0" applyAlignment="1" applyBorder="1" applyFont="1">
      <alignment horizontal="left" vertical="center"/>
    </xf>
    <xf borderId="9" fillId="6" fontId="2" numFmtId="0" xfId="0" applyAlignment="1" applyBorder="1" applyFont="1">
      <alignment horizontal="center"/>
    </xf>
    <xf borderId="1" fillId="9" fontId="9" numFmtId="0" xfId="0" applyAlignment="1" applyBorder="1" applyFill="1" applyFont="1">
      <alignment horizontal="right" shrinkToFit="0" vertical="center" wrapText="1"/>
    </xf>
    <xf borderId="10" fillId="6" fontId="12" numFmtId="0" xfId="0" applyAlignment="1" applyBorder="1" applyFont="1">
      <alignment horizontal="left"/>
    </xf>
    <xf borderId="11" fillId="0" fontId="7" numFmtId="0" xfId="0" applyBorder="1" applyFont="1"/>
    <xf borderId="12" fillId="0" fontId="7" numFmtId="0" xfId="0" applyBorder="1" applyFont="1"/>
    <xf borderId="13" fillId="6" fontId="14" numFmtId="0" xfId="0" applyBorder="1" applyFont="1"/>
    <xf borderId="14" fillId="6" fontId="14" numFmtId="0" xfId="0" applyBorder="1" applyFont="1"/>
    <xf borderId="15" fillId="6" fontId="14" numFmtId="0" xfId="0" applyBorder="1" applyFont="1"/>
    <xf borderId="16" fillId="0" fontId="7" numFmtId="0" xfId="0" applyBorder="1" applyFont="1"/>
    <xf borderId="17" fillId="0" fontId="7" numFmtId="0" xfId="0" applyBorder="1" applyFont="1"/>
    <xf borderId="18" fillId="6" fontId="15" numFmtId="0" xfId="0" applyAlignment="1" applyBorder="1" applyFont="1">
      <alignment horizontal="left" shrinkToFit="0" vertical="top" wrapText="1"/>
    </xf>
    <xf borderId="19" fillId="0" fontId="7" numFmtId="0" xfId="0" applyBorder="1" applyFont="1"/>
    <xf borderId="20" fillId="0" fontId="7" numFmtId="0" xfId="0" applyBorder="1" applyFont="1"/>
    <xf borderId="21" fillId="6" fontId="15" numFmtId="0" xfId="0" applyAlignment="1" applyBorder="1" applyFont="1">
      <alignment shrinkToFit="0" vertical="top" wrapText="1"/>
    </xf>
    <xf borderId="22" fillId="6" fontId="15" numFmtId="0" xfId="0" applyAlignment="1" applyBorder="1" applyFont="1">
      <alignment shrinkToFit="0" vertical="top" wrapText="1"/>
    </xf>
    <xf borderId="23" fillId="6" fontId="15" numFmtId="0" xfId="0" applyAlignment="1" applyBorder="1" applyFont="1">
      <alignment shrinkToFit="0" vertical="top" wrapText="1"/>
    </xf>
    <xf borderId="2" fillId="6" fontId="9" numFmtId="0" xfId="0" applyAlignment="1" applyBorder="1" applyFont="1">
      <alignment horizontal="right" shrinkToFit="0" vertical="center" wrapText="1"/>
    </xf>
    <xf borderId="24" fillId="6" fontId="9" numFmtId="0" xfId="0" applyAlignment="1" applyBorder="1" applyFont="1">
      <alignment horizontal="center" shrinkToFit="0" vertical="center" wrapText="1"/>
    </xf>
    <xf borderId="22" fillId="6" fontId="9" numFmtId="0" xfId="0" applyAlignment="1" applyBorder="1" applyFont="1">
      <alignment horizontal="center" shrinkToFit="0" vertical="center" wrapText="1"/>
    </xf>
    <xf borderId="2" fillId="6" fontId="9" numFmtId="0" xfId="0" applyAlignment="1" applyBorder="1" applyFont="1">
      <alignment horizontal="center" shrinkToFit="0" vertical="center" wrapText="1"/>
    </xf>
    <xf borderId="25" fillId="6" fontId="9" numFmtId="0" xfId="0" applyAlignment="1" applyBorder="1" applyFont="1">
      <alignment horizontal="center" shrinkToFit="0" vertical="center" wrapText="1"/>
    </xf>
    <xf borderId="2" fillId="6" fontId="2" numFmtId="0" xfId="0" applyAlignment="1" applyBorder="1" applyFont="1">
      <alignment horizontal="center" shrinkToFit="0" vertical="center" wrapText="1"/>
    </xf>
    <xf borderId="23" fillId="6" fontId="2" numFmtId="0" xfId="0" applyAlignment="1" applyBorder="1" applyFont="1">
      <alignment horizontal="center" shrinkToFit="0" vertical="center" wrapText="1"/>
    </xf>
    <xf borderId="24" fillId="6" fontId="2" numFmtId="0" xfId="0" applyAlignment="1" applyBorder="1" applyFont="1">
      <alignment horizontal="center" shrinkToFit="0" vertical="center" wrapText="1"/>
    </xf>
    <xf borderId="2" fillId="6" fontId="9" numFmtId="49" xfId="0" applyAlignment="1" applyBorder="1" applyFont="1" applyNumberFormat="1">
      <alignment horizontal="center" shrinkToFit="0" vertical="center" wrapText="1"/>
    </xf>
    <xf borderId="26" fillId="6" fontId="9" numFmtId="49" xfId="0" applyAlignment="1" applyBorder="1" applyFont="1" applyNumberFormat="1">
      <alignment horizontal="center" shrinkToFit="0" vertical="center" wrapText="1"/>
    </xf>
    <xf borderId="25" fillId="6" fontId="9" numFmtId="49" xfId="0" applyAlignment="1" applyBorder="1" applyFont="1" applyNumberFormat="1">
      <alignment horizontal="center" shrinkToFit="0" vertical="center" wrapText="1"/>
    </xf>
    <xf borderId="2" fillId="10" fontId="16" numFmtId="0" xfId="0" applyAlignment="1" applyBorder="1" applyFill="1" applyFont="1">
      <alignment horizontal="right" shrinkToFit="0" vertical="center" wrapText="1"/>
    </xf>
    <xf borderId="26" fillId="6" fontId="9" numFmtId="0" xfId="0" applyAlignment="1" applyBorder="1" applyFont="1">
      <alignment horizontal="center" shrinkToFit="0" vertical="center" wrapText="1"/>
    </xf>
    <xf borderId="9" fillId="0" fontId="2" numFmtId="0" xfId="0" applyAlignment="1" applyBorder="1" applyFont="1">
      <alignment horizontal="left" shrinkToFit="0" vertical="center" wrapText="1"/>
    </xf>
    <xf borderId="2" fillId="0" fontId="2" numFmtId="165" xfId="0" applyAlignment="1" applyBorder="1" applyFont="1" applyNumberFormat="1">
      <alignment horizontal="left"/>
    </xf>
    <xf borderId="9" fillId="0" fontId="2" numFmtId="0" xfId="0" applyAlignment="1" applyBorder="1" applyFont="1">
      <alignment horizontal="left" vertical="center"/>
    </xf>
    <xf borderId="9" fillId="0" fontId="9" numFmtId="0" xfId="0" applyAlignment="1" applyBorder="1" applyFont="1">
      <alignment horizontal="center" vertical="center"/>
    </xf>
    <xf borderId="2" fillId="5" fontId="9" numFmtId="2" xfId="0" applyAlignment="1" applyBorder="1" applyFont="1" applyNumberFormat="1">
      <alignment horizontal="center" shrinkToFit="0" vertical="center" wrapText="1"/>
    </xf>
    <xf borderId="1" fillId="9" fontId="14" numFmtId="0" xfId="0" applyAlignment="1" applyBorder="1" applyFont="1">
      <alignment horizontal="right" shrinkToFit="0" vertical="center" wrapText="1"/>
    </xf>
    <xf borderId="2" fillId="2" fontId="2" numFmtId="0" xfId="0" applyAlignment="1" applyBorder="1" applyFont="1">
      <alignment horizontal="left" shrinkToFit="0" vertical="center" wrapText="1"/>
    </xf>
    <xf borderId="8" fillId="0" fontId="2" numFmtId="0" xfId="0" applyAlignment="1" applyBorder="1" applyFont="1">
      <alignment horizontal="left" shrinkToFit="0" vertical="center" wrapText="1"/>
    </xf>
    <xf borderId="1" fillId="2" fontId="2" numFmtId="0" xfId="0" applyAlignment="1" applyBorder="1" applyFont="1">
      <alignment horizontal="center" vertical="center"/>
    </xf>
    <xf borderId="1" fillId="2" fontId="2" numFmtId="2" xfId="0" applyBorder="1" applyFont="1" applyNumberFormat="1"/>
    <xf borderId="2" fillId="0" fontId="2" numFmtId="0" xfId="0" applyAlignment="1" applyBorder="1" applyFont="1">
      <alignment vertical="center"/>
    </xf>
    <xf borderId="2" fillId="0" fontId="2" numFmtId="0" xfId="0" applyAlignment="1" applyBorder="1" applyFont="1">
      <alignment horizontal="left" vertical="center"/>
    </xf>
    <xf borderId="9" fillId="0" fontId="2" numFmtId="0" xfId="0" applyAlignment="1" applyBorder="1" applyFont="1">
      <alignment horizontal="center" vertical="center"/>
    </xf>
    <xf borderId="2" fillId="5" fontId="9" numFmtId="2" xfId="0" applyAlignment="1" applyBorder="1" applyFont="1" applyNumberFormat="1">
      <alignment horizontal="center" vertical="center"/>
    </xf>
    <xf borderId="2" fillId="6" fontId="2" numFmtId="0" xfId="0" applyAlignment="1" applyBorder="1" applyFont="1">
      <alignment horizontal="left" shrinkToFit="0" vertical="center" wrapText="1"/>
    </xf>
    <xf borderId="27" fillId="6" fontId="2" numFmtId="0" xfId="0" applyAlignment="1" applyBorder="1" applyFont="1">
      <alignment vertical="center"/>
    </xf>
    <xf borderId="2" fillId="6" fontId="2" numFmtId="0" xfId="0" applyAlignment="1" applyBorder="1" applyFont="1">
      <alignment horizontal="left" vertical="center"/>
    </xf>
    <xf borderId="2" fillId="6" fontId="2" numFmtId="0" xfId="0" applyAlignment="1" applyBorder="1" applyFont="1">
      <alignment horizontal="right" vertical="center"/>
    </xf>
    <xf borderId="2" fillId="6" fontId="2" numFmtId="0" xfId="0" applyAlignment="1" applyBorder="1" applyFont="1">
      <alignment horizontal="center" vertical="center"/>
    </xf>
    <xf borderId="2" fillId="0" fontId="12" numFmtId="0" xfId="0" applyAlignment="1" applyBorder="1" applyFont="1">
      <alignment vertical="center"/>
    </xf>
    <xf borderId="2" fillId="5" fontId="14" numFmtId="2" xfId="0" applyAlignment="1" applyBorder="1" applyFont="1" applyNumberFormat="1">
      <alignment horizontal="center" shrinkToFit="0" vertical="center" wrapText="1"/>
    </xf>
    <xf borderId="28" fillId="6" fontId="2" numFmtId="0" xfId="0" applyAlignment="1" applyBorder="1" applyFont="1">
      <alignment horizontal="left" vertical="center"/>
    </xf>
    <xf borderId="29" fillId="0" fontId="7" numFmtId="0" xfId="0" applyBorder="1" applyFont="1"/>
    <xf borderId="10" fillId="6" fontId="14" numFmtId="0" xfId="0" applyAlignment="1" applyBorder="1" applyFont="1">
      <alignment horizontal="left"/>
    </xf>
    <xf borderId="30" fillId="0" fontId="7" numFmtId="0" xfId="0" applyBorder="1" applyFont="1"/>
    <xf borderId="31" fillId="0" fontId="7" numFmtId="0" xfId="0" applyBorder="1" applyFont="1"/>
    <xf borderId="32" fillId="0" fontId="7" numFmtId="0" xfId="0" applyBorder="1" applyFont="1"/>
    <xf borderId="33" fillId="0" fontId="7" numFmtId="0" xfId="0" applyBorder="1" applyFont="1"/>
    <xf borderId="2" fillId="6" fontId="9" numFmtId="0" xfId="0" applyAlignment="1" applyBorder="1" applyFont="1">
      <alignment horizontal="right" vertical="center"/>
    </xf>
    <xf borderId="6" fillId="0" fontId="2" numFmtId="0" xfId="0" applyAlignment="1" applyBorder="1" applyFont="1">
      <alignment horizontal="left" vertical="center"/>
    </xf>
    <xf borderId="2" fillId="5" fontId="2" numFmtId="2" xfId="0" applyAlignment="1" applyBorder="1" applyFont="1" applyNumberFormat="1">
      <alignment horizontal="center" vertical="center"/>
    </xf>
    <xf borderId="1" fillId="2" fontId="13" numFmtId="0" xfId="0" applyBorder="1" applyFont="1"/>
    <xf borderId="1" fillId="2" fontId="6" numFmtId="0" xfId="0" applyBorder="1" applyFont="1"/>
    <xf borderId="34" fillId="6" fontId="2" numFmtId="0" xfId="0" applyAlignment="1" applyBorder="1" applyFont="1">
      <alignment horizontal="center"/>
    </xf>
    <xf borderId="35" fillId="0" fontId="7" numFmtId="0" xfId="0" applyBorder="1" applyFont="1"/>
    <xf borderId="25" fillId="6" fontId="9" numFmtId="0" xfId="0" applyAlignment="1" applyBorder="1" applyFont="1">
      <alignment horizontal="right" shrinkToFit="0" vertical="center" wrapText="1"/>
    </xf>
    <xf borderId="25" fillId="6" fontId="9" numFmtId="0" xfId="0" applyAlignment="1" applyBorder="1" applyFont="1">
      <alignment horizontal="right" vertical="center"/>
    </xf>
    <xf borderId="9" fillId="0" fontId="2" numFmtId="165" xfId="0" applyAlignment="1" applyBorder="1" applyFont="1" applyNumberFormat="1">
      <alignment horizontal="center"/>
    </xf>
    <xf borderId="1" fillId="2" fontId="14" numFmtId="0" xfId="0" applyBorder="1" applyFont="1"/>
    <xf borderId="2" fillId="6" fontId="9" numFmtId="0" xfId="0" applyAlignment="1" applyBorder="1" applyFont="1">
      <alignment horizontal="left"/>
    </xf>
    <xf borderId="6" fillId="6" fontId="9" numFmtId="0" xfId="0" applyAlignment="1" applyBorder="1" applyFont="1">
      <alignment horizontal="center"/>
    </xf>
    <xf borderId="2" fillId="0" fontId="9" numFmtId="0" xfId="0" applyAlignment="1" applyBorder="1" applyFont="1">
      <alignment horizontal="left" shrinkToFit="0" vertical="center" wrapText="1"/>
    </xf>
    <xf borderId="6" fillId="4" fontId="9" numFmtId="0" xfId="0" applyAlignment="1" applyBorder="1" applyFont="1">
      <alignment horizontal="center" vertical="center"/>
    </xf>
    <xf borderId="1" fillId="2" fontId="9" numFmtId="0" xfId="0" applyAlignment="1" applyBorder="1" applyFont="1">
      <alignment horizontal="center" shrinkToFit="0" vertical="center" wrapText="1"/>
    </xf>
    <xf borderId="1" fillId="2" fontId="9" numFmtId="0" xfId="0" applyAlignment="1" applyBorder="1" applyFont="1">
      <alignment horizontal="center" vertical="center"/>
    </xf>
    <xf borderId="2" fillId="6" fontId="2" numFmtId="0" xfId="0" applyAlignment="1" applyBorder="1" applyFont="1">
      <alignment horizontal="center"/>
    </xf>
    <xf borderId="2" fillId="4" fontId="2" numFmtId="165" xfId="0" applyAlignment="1" applyBorder="1" applyFont="1" applyNumberFormat="1">
      <alignment horizontal="center"/>
    </xf>
    <xf borderId="6" fillId="0" fontId="2" numFmtId="0" xfId="0" applyBorder="1" applyFont="1"/>
    <xf borderId="0" fillId="0" fontId="9" numFmtId="0" xfId="0" applyFont="1"/>
    <xf borderId="1" fillId="2" fontId="2" numFmtId="0" xfId="0" applyAlignment="1" applyBorder="1" applyFont="1">
      <alignment shrinkToFit="0" wrapText="1"/>
    </xf>
    <xf borderId="9" fillId="6" fontId="9" numFmtId="0" xfId="0" applyAlignment="1" applyBorder="1" applyFont="1">
      <alignment horizontal="left" vertical="center"/>
    </xf>
    <xf borderId="9" fillId="6" fontId="9" numFmtId="0" xfId="0" applyAlignment="1" applyBorder="1" applyFont="1">
      <alignment horizontal="left" shrinkToFit="0" vertical="center" wrapText="1"/>
    </xf>
    <xf borderId="1" fillId="9" fontId="14" numFmtId="0" xfId="0" applyAlignment="1" applyBorder="1" applyFont="1">
      <alignment horizontal="center" shrinkToFit="0" vertical="center" wrapText="1"/>
    </xf>
    <xf borderId="26" fillId="6" fontId="9" numFmtId="0" xfId="0" applyAlignment="1" applyBorder="1" applyFont="1">
      <alignment horizontal="right" shrinkToFit="0" vertical="center" wrapText="1"/>
    </xf>
    <xf borderId="26" fillId="6" fontId="9" numFmtId="0" xfId="0" applyAlignment="1" applyBorder="1" applyFont="1">
      <alignment horizontal="right" vertical="center"/>
    </xf>
    <xf borderId="36" fillId="6" fontId="9" numFmtId="0" xfId="0" applyAlignment="1" applyBorder="1" applyFont="1">
      <alignment horizontal="center" shrinkToFit="0" vertical="center" wrapText="1"/>
    </xf>
    <xf borderId="6" fillId="3" fontId="10" numFmtId="0" xfId="0" applyAlignment="1" applyBorder="1" applyFont="1">
      <alignment horizontal="left" vertical="center"/>
    </xf>
    <xf borderId="37" fillId="0" fontId="7" numFmtId="0" xfId="0" applyBorder="1" applyFont="1"/>
    <xf borderId="1" fillId="3" fontId="14" numFmtId="0" xfId="0" applyAlignment="1" applyBorder="1" applyFont="1">
      <alignment horizontal="right" shrinkToFit="0" vertical="center" wrapText="1"/>
    </xf>
    <xf borderId="2" fillId="3" fontId="9" numFmtId="0" xfId="0" applyAlignment="1" applyBorder="1" applyFont="1">
      <alignment horizontal="center" shrinkToFit="0" vertical="center" wrapText="1"/>
    </xf>
    <xf borderId="26" fillId="3" fontId="9" numFmtId="0" xfId="0" applyAlignment="1" applyBorder="1" applyFont="1">
      <alignment horizontal="center" shrinkToFit="0" vertical="center" wrapText="1"/>
    </xf>
    <xf borderId="25" fillId="3" fontId="9" numFmtId="0" xfId="0" applyAlignment="1" applyBorder="1" applyFont="1">
      <alignment horizontal="center" shrinkToFit="0" vertical="center" wrapText="1"/>
    </xf>
    <xf borderId="1" fillId="3" fontId="2" numFmtId="0" xfId="0" applyBorder="1" applyFont="1"/>
    <xf borderId="2" fillId="0" fontId="17" numFmtId="0" xfId="0" applyAlignment="1" applyBorder="1" applyFont="1">
      <alignment horizontal="left" shrinkToFit="0" vertical="center" wrapText="1"/>
    </xf>
    <xf borderId="2" fillId="0" fontId="9" numFmtId="0" xfId="0" applyAlignment="1" applyBorder="1" applyFont="1">
      <alignment horizontal="left" vertical="center"/>
    </xf>
    <xf borderId="6" fillId="0" fontId="9" numFmtId="0" xfId="0" applyBorder="1" applyFont="1"/>
    <xf borderId="2" fillId="4" fontId="9" numFmtId="166" xfId="0" applyAlignment="1" applyBorder="1" applyFont="1" applyNumberFormat="1">
      <alignment horizontal="center" vertical="center"/>
    </xf>
    <xf borderId="38" fillId="4" fontId="9" numFmtId="0" xfId="0" applyAlignment="1" applyBorder="1" applyFont="1">
      <alignment horizontal="center" vertical="center"/>
    </xf>
    <xf borderId="2" fillId="11" fontId="16" numFmtId="0" xfId="0" applyAlignment="1" applyBorder="1" applyFill="1" applyFont="1">
      <alignment horizontal="center" vertical="center"/>
    </xf>
    <xf borderId="2" fillId="0" fontId="9" numFmtId="2" xfId="0" applyAlignment="1" applyBorder="1" applyFont="1" applyNumberFormat="1">
      <alignment horizontal="center" vertical="center"/>
    </xf>
    <xf borderId="2" fillId="4" fontId="9" numFmtId="2" xfId="0" applyAlignment="1" applyBorder="1" applyFont="1" applyNumberFormat="1">
      <alignment horizontal="center" vertical="center"/>
    </xf>
    <xf borderId="38" fillId="4" fontId="9" numFmtId="0" xfId="0" applyAlignment="1" applyBorder="1" applyFont="1">
      <alignment horizontal="center"/>
    </xf>
    <xf borderId="2" fillId="0" fontId="9" numFmtId="0" xfId="0" applyAlignment="1" applyBorder="1" applyFont="1">
      <alignment horizontal="center" vertical="center"/>
    </xf>
    <xf borderId="38" fillId="11" fontId="16" numFmtId="0" xfId="0" applyAlignment="1" applyBorder="1" applyFont="1">
      <alignment horizontal="center"/>
    </xf>
    <xf borderId="9" fillId="0" fontId="9" numFmtId="0" xfId="0" applyAlignment="1" applyBorder="1" applyFont="1">
      <alignment horizontal="left" shrinkToFit="0" vertical="center" wrapText="1"/>
    </xf>
    <xf borderId="2" fillId="0" fontId="18" numFmtId="0" xfId="0" applyAlignment="1" applyBorder="1" applyFont="1">
      <alignment horizontal="left" shrinkToFit="0" vertical="center" wrapText="1"/>
    </xf>
    <xf borderId="9" fillId="0" fontId="9" numFmtId="2" xfId="0" applyAlignment="1" applyBorder="1" applyFont="1" applyNumberFormat="1">
      <alignment horizontal="center" vertical="center"/>
    </xf>
    <xf borderId="6" fillId="0" fontId="9" numFmtId="0" xfId="0" applyAlignment="1" applyBorder="1" applyFont="1">
      <alignment horizontal="left" shrinkToFit="0" vertical="center" wrapText="1"/>
    </xf>
    <xf borderId="6" fillId="0" fontId="9" numFmtId="0" xfId="0" applyAlignment="1" applyBorder="1" applyFont="1">
      <alignment horizontal="left"/>
    </xf>
    <xf borderId="2" fillId="0" fontId="9" numFmtId="0" xfId="0" applyBorder="1" applyFont="1"/>
    <xf borderId="1" fillId="2" fontId="9" numFmtId="0" xfId="0" applyAlignment="1" applyBorder="1" applyFont="1">
      <alignment horizontal="left" shrinkToFit="0" vertical="center" wrapText="1"/>
    </xf>
    <xf borderId="1" fillId="2" fontId="19" numFmtId="0" xfId="0" applyAlignment="1" applyBorder="1" applyFont="1">
      <alignment horizontal="left" shrinkToFit="0" vertical="center" wrapText="1"/>
    </xf>
    <xf borderId="1" fillId="2" fontId="9" numFmtId="0" xfId="0" applyAlignment="1" applyBorder="1" applyFont="1">
      <alignment horizontal="left" vertical="center"/>
    </xf>
    <xf borderId="1" fillId="2" fontId="20" numFmtId="0" xfId="0" applyAlignment="1" applyBorder="1" applyFont="1">
      <alignment horizontal="left" shrinkToFit="0" vertical="center" wrapText="1"/>
    </xf>
    <xf borderId="0" fillId="0" fontId="2" numFmtId="0" xfId="0" applyAlignment="1" applyFont="1">
      <alignment shrinkToFit="0" wrapText="1"/>
    </xf>
    <xf borderId="3" fillId="8" fontId="2" numFmtId="0" xfId="0" applyAlignment="1" applyBorder="1" applyFont="1">
      <alignment horizontal="left" shrinkToFit="0" vertical="top" wrapText="1"/>
    </xf>
    <xf borderId="38" fillId="3" fontId="9" numFmtId="0" xfId="0" applyAlignment="1" applyBorder="1" applyFont="1">
      <alignment horizontal="center" shrinkToFit="0" vertical="center" wrapText="1"/>
    </xf>
    <xf borderId="9" fillId="0" fontId="9" numFmtId="0" xfId="0" applyAlignment="1" applyBorder="1" applyFont="1">
      <alignment horizontal="center"/>
    </xf>
    <xf borderId="2" fillId="4" fontId="9" numFmtId="167" xfId="0" applyAlignment="1" applyBorder="1" applyFont="1" applyNumberFormat="1">
      <alignment horizontal="center" vertical="center"/>
    </xf>
    <xf borderId="38" fillId="4" fontId="9" numFmtId="167" xfId="0" applyAlignment="1" applyBorder="1" applyFont="1" applyNumberFormat="1">
      <alignment horizontal="center" vertical="center"/>
    </xf>
    <xf borderId="13" fillId="4" fontId="9" numFmtId="167" xfId="0" applyAlignment="1" applyBorder="1" applyFont="1" applyNumberFormat="1">
      <alignment horizontal="center" vertical="center"/>
    </xf>
    <xf borderId="1" fillId="2" fontId="9" numFmtId="167" xfId="0" applyAlignment="1" applyBorder="1" applyFont="1" applyNumberFormat="1">
      <alignment horizontal="center" vertical="center"/>
    </xf>
    <xf borderId="27" fillId="4" fontId="9" numFmtId="167" xfId="0" applyAlignment="1" applyBorder="1" applyFont="1" applyNumberFormat="1">
      <alignment horizontal="center" vertical="center"/>
    </xf>
    <xf borderId="13" fillId="2" fontId="9" numFmtId="0" xfId="0" applyBorder="1" applyFont="1"/>
    <xf borderId="14" fillId="2" fontId="9" numFmtId="0" xfId="0" applyBorder="1" applyFont="1"/>
    <xf borderId="13" fillId="2" fontId="9" numFmtId="167" xfId="0" applyAlignment="1" applyBorder="1" applyFont="1" applyNumberFormat="1">
      <alignment vertical="center"/>
    </xf>
    <xf borderId="14" fillId="2" fontId="9" numFmtId="167" xfId="0" applyAlignment="1" applyBorder="1" applyFont="1" applyNumberFormat="1">
      <alignment vertical="center"/>
    </xf>
    <xf borderId="15" fillId="2" fontId="9" numFmtId="167" xfId="0" applyAlignment="1" applyBorder="1" applyFont="1" applyNumberFormat="1">
      <alignment vertical="center"/>
    </xf>
    <xf borderId="1" fillId="2" fontId="9" numFmtId="167" xfId="0" applyAlignment="1" applyBorder="1" applyFont="1" applyNumberFormat="1">
      <alignment vertical="center"/>
    </xf>
    <xf borderId="21" fillId="2" fontId="9" numFmtId="0" xfId="0" applyBorder="1" applyFont="1"/>
    <xf borderId="22" fillId="2" fontId="9" numFmtId="0" xfId="0" applyBorder="1" applyFont="1"/>
    <xf borderId="1" fillId="2" fontId="9" numFmtId="2" xfId="0" applyAlignment="1" applyBorder="1" applyFont="1" applyNumberFormat="1">
      <alignment horizontal="center" vertical="center"/>
    </xf>
    <xf borderId="2" fillId="4" fontId="9" numFmtId="9" xfId="0" applyAlignment="1" applyBorder="1" applyFont="1" applyNumberFormat="1">
      <alignment horizontal="center" vertical="center"/>
    </xf>
    <xf borderId="1" fillId="2" fontId="9" numFmtId="9" xfId="0" applyAlignment="1" applyBorder="1" applyFont="1" applyNumberFormat="1">
      <alignment horizontal="center" vertical="center"/>
    </xf>
    <xf borderId="24" fillId="3" fontId="9" numFmtId="0" xfId="0" applyAlignment="1" applyBorder="1" applyFont="1">
      <alignment horizontal="center" shrinkToFit="0" vertical="center" wrapText="1"/>
    </xf>
    <xf borderId="21" fillId="3" fontId="9" numFmtId="0" xfId="0" applyAlignment="1" applyBorder="1" applyFont="1">
      <alignment horizontal="center" shrinkToFit="0" vertical="center" wrapText="1"/>
    </xf>
    <xf borderId="6" fillId="5" fontId="9" numFmtId="0" xfId="0" applyAlignment="1" applyBorder="1" applyFont="1">
      <alignment horizontal="center"/>
    </xf>
    <xf borderId="38" fillId="5" fontId="9" numFmtId="167" xfId="0" applyAlignment="1" applyBorder="1" applyFont="1" applyNumberFormat="1">
      <alignment horizontal="center"/>
    </xf>
    <xf borderId="38" fillId="5" fontId="2" numFmtId="167" xfId="0" applyAlignment="1" applyBorder="1" applyFont="1" applyNumberFormat="1">
      <alignment horizontal="center"/>
    </xf>
    <xf borderId="2" fillId="5" fontId="2" numFmtId="167" xfId="0" applyAlignment="1" applyBorder="1" applyFont="1" applyNumberFormat="1">
      <alignment horizontal="center"/>
    </xf>
    <xf borderId="1" fillId="2" fontId="2" numFmtId="167" xfId="0" applyAlignment="1" applyBorder="1" applyFont="1" applyNumberFormat="1">
      <alignment horizontal="center"/>
    </xf>
    <xf borderId="2" fillId="11" fontId="16" numFmtId="3" xfId="0" applyAlignment="1" applyBorder="1" applyFont="1" applyNumberFormat="1">
      <alignment horizontal="center" vertical="center"/>
    </xf>
    <xf borderId="9" fillId="0" fontId="9" numFmtId="0" xfId="0" applyAlignment="1" applyBorder="1" applyFont="1">
      <alignment horizontal="center" shrinkToFit="0" vertical="center" wrapText="1"/>
    </xf>
    <xf borderId="28" fillId="0" fontId="9" numFmtId="168" xfId="0" applyAlignment="1" applyBorder="1" applyFont="1" applyNumberFormat="1">
      <alignment horizontal="center" shrinkToFit="0" vertical="center" wrapText="1"/>
    </xf>
    <xf borderId="39" fillId="0" fontId="7" numFmtId="0" xfId="0" applyBorder="1" applyFont="1"/>
    <xf borderId="40" fillId="0" fontId="7" numFmtId="0" xfId="0" applyBorder="1" applyFont="1"/>
    <xf borderId="41" fillId="0" fontId="7" numFmtId="0" xfId="0" applyBorder="1" applyFont="1"/>
    <xf borderId="42" fillId="0" fontId="7" numFmtId="0" xfId="0" applyBorder="1" applyFont="1"/>
    <xf borderId="9" fillId="0" fontId="9" numFmtId="0" xfId="0" applyAlignment="1" applyBorder="1" applyFont="1">
      <alignment shrinkToFit="0" vertical="center" wrapText="1"/>
    </xf>
    <xf borderId="2" fillId="0" fontId="9" numFmtId="0" xfId="0" applyAlignment="1" applyBorder="1" applyFont="1">
      <alignment shrinkToFit="0" vertical="center" wrapText="1"/>
    </xf>
    <xf borderId="6" fillId="0" fontId="9" numFmtId="168" xfId="0" applyAlignment="1" applyBorder="1" applyFont="1" applyNumberFormat="1">
      <alignment horizontal="center" shrinkToFit="0" vertical="center" wrapText="1"/>
    </xf>
    <xf borderId="2" fillId="4" fontId="9" numFmtId="165" xfId="0" applyAlignment="1" applyBorder="1" applyFont="1" applyNumberFormat="1">
      <alignment horizontal="center" vertical="center"/>
    </xf>
    <xf borderId="2" fillId="4" fontId="9" numFmtId="10" xfId="0" applyAlignment="1" applyBorder="1" applyFont="1" applyNumberFormat="1">
      <alignment horizontal="center" vertical="center"/>
    </xf>
    <xf borderId="2" fillId="11" fontId="16" numFmtId="10" xfId="0" applyAlignment="1" applyBorder="1" applyFont="1" applyNumberFormat="1">
      <alignment horizontal="center" vertical="center"/>
    </xf>
    <xf borderId="1" fillId="2" fontId="9" numFmtId="168" xfId="0" applyAlignment="1" applyBorder="1" applyFont="1" applyNumberFormat="1">
      <alignment horizontal="center" shrinkToFit="0" vertical="center" wrapText="1"/>
    </xf>
    <xf borderId="1" fillId="2" fontId="9" numFmtId="0" xfId="0" applyAlignment="1" applyBorder="1" applyFont="1">
      <alignment horizontal="center"/>
    </xf>
    <xf borderId="1" fillId="2" fontId="2" numFmtId="9" xfId="0" applyBorder="1" applyFont="1" applyNumberFormat="1"/>
    <xf borderId="1" fillId="2" fontId="2" numFmtId="167" xfId="0" applyBorder="1" applyFont="1" applyNumberFormat="1"/>
    <xf borderId="1" fillId="2" fontId="2" numFmtId="10" xfId="0" applyBorder="1" applyFont="1" applyNumberFormat="1"/>
    <xf borderId="1" fillId="2" fontId="2" numFmtId="169" xfId="0" applyBorder="1" applyFont="1" applyNumberFormat="1"/>
    <xf borderId="1" fillId="2" fontId="21" numFmtId="0" xfId="0" applyBorder="1" applyFont="1"/>
    <xf borderId="1" fillId="2" fontId="22" numFmtId="0" xfId="0" applyBorder="1" applyFont="1"/>
    <xf borderId="0" fillId="0" fontId="2" numFmtId="168" xfId="0" applyFont="1" applyNumberFormat="1"/>
    <xf borderId="9" fillId="0" fontId="23" numFmtId="0" xfId="0" applyAlignment="1" applyBorder="1" applyFont="1">
      <alignment horizontal="left" shrinkToFit="0" vertical="center" wrapText="1"/>
    </xf>
    <xf borderId="28" fillId="0" fontId="9" numFmtId="0" xfId="0" applyAlignment="1" applyBorder="1" applyFont="1">
      <alignment horizontal="center"/>
    </xf>
    <xf borderId="2" fillId="4" fontId="9" numFmtId="3" xfId="0" applyAlignment="1" applyBorder="1" applyFont="1" applyNumberFormat="1">
      <alignment horizontal="center" vertical="center"/>
    </xf>
    <xf borderId="27" fillId="4" fontId="9" numFmtId="3" xfId="0" applyAlignment="1" applyBorder="1" applyFont="1" applyNumberFormat="1">
      <alignment horizontal="center" vertical="center"/>
    </xf>
    <xf borderId="25" fillId="4" fontId="9" numFmtId="3" xfId="0" applyAlignment="1" applyBorder="1" applyFont="1" applyNumberFormat="1">
      <alignment horizontal="center" vertical="center"/>
    </xf>
    <xf borderId="38" fillId="4" fontId="9" numFmtId="3" xfId="0" applyAlignment="1" applyBorder="1" applyFont="1" applyNumberFormat="1">
      <alignment horizontal="center" vertical="center"/>
    </xf>
    <xf borderId="38" fillId="11" fontId="16" numFmtId="3" xfId="0" applyAlignment="1" applyBorder="1" applyFont="1" applyNumberFormat="1">
      <alignment horizontal="center" vertical="center"/>
    </xf>
    <xf borderId="2" fillId="0" fontId="16" numFmtId="0" xfId="0" applyAlignment="1" applyBorder="1" applyFont="1">
      <alignment horizontal="left" shrinkToFit="0" vertical="center" wrapText="1"/>
    </xf>
    <xf borderId="7" fillId="0" fontId="9" numFmtId="0" xfId="0" applyAlignment="1" applyBorder="1" applyFont="1">
      <alignment horizontal="left" shrinkToFit="0" vertical="center" wrapText="1"/>
    </xf>
    <xf borderId="2" fillId="4" fontId="9" numFmtId="170" xfId="0" applyAlignment="1" applyBorder="1" applyFont="1" applyNumberFormat="1">
      <alignment horizontal="center" vertical="center"/>
    </xf>
    <xf borderId="6" fillId="0" fontId="9" numFmtId="168" xfId="0" applyAlignment="1" applyBorder="1" applyFont="1" applyNumberFormat="1">
      <alignment horizontal="center" vertical="center"/>
    </xf>
    <xf borderId="38" fillId="4" fontId="9" numFmtId="170" xfId="0" applyAlignment="1" applyBorder="1" applyFont="1" applyNumberFormat="1">
      <alignment horizontal="center" vertical="center"/>
    </xf>
    <xf borderId="38" fillId="11" fontId="16" numFmtId="0" xfId="0" applyAlignment="1" applyBorder="1" applyFont="1">
      <alignment horizontal="center" vertical="center"/>
    </xf>
    <xf borderId="8" fillId="0" fontId="9" numFmtId="168" xfId="0" applyAlignment="1" applyBorder="1" applyFont="1" applyNumberFormat="1">
      <alignment horizontal="center" shrinkToFit="0" vertical="center" wrapText="1"/>
    </xf>
    <xf borderId="8" fillId="0" fontId="9" numFmtId="168" xfId="0" applyAlignment="1" applyBorder="1" applyFont="1" applyNumberFormat="1">
      <alignment horizontal="center" vertical="center"/>
    </xf>
    <xf borderId="27" fillId="4" fontId="9" numFmtId="170" xfId="0" applyAlignment="1" applyBorder="1" applyFont="1" applyNumberFormat="1">
      <alignment horizontal="center" vertical="center"/>
    </xf>
    <xf borderId="13" fillId="4" fontId="9" numFmtId="170" xfId="0" applyAlignment="1" applyBorder="1" applyFont="1" applyNumberFormat="1">
      <alignment horizontal="center" vertical="center"/>
    </xf>
    <xf borderId="28" fillId="0" fontId="9" numFmtId="0" xfId="0" applyAlignment="1" applyBorder="1" applyFont="1">
      <alignment horizontal="left" shrinkToFit="0" vertical="center" wrapText="1"/>
    </xf>
    <xf borderId="27" fillId="4" fontId="9" numFmtId="165" xfId="0" applyAlignment="1" applyBorder="1" applyFont="1" applyNumberFormat="1">
      <alignment horizontal="center" vertical="center"/>
    </xf>
    <xf borderId="28" fillId="2" fontId="9" numFmtId="165" xfId="0" applyAlignment="1" applyBorder="1" applyFont="1" applyNumberFormat="1">
      <alignment horizontal="center" vertical="center"/>
    </xf>
    <xf borderId="24" fillId="4" fontId="9" numFmtId="3" xfId="0" applyAlignment="1" applyBorder="1" applyFont="1" applyNumberFormat="1">
      <alignment horizontal="center" vertical="center"/>
    </xf>
    <xf borderId="24" fillId="11" fontId="16" numFmtId="3" xfId="0" applyAlignment="1" applyBorder="1" applyFont="1" applyNumberFormat="1">
      <alignment horizontal="center" vertical="center"/>
    </xf>
    <xf borderId="9" fillId="0" fontId="9" numFmtId="0" xfId="0" applyAlignment="1" applyBorder="1" applyFont="1">
      <alignment horizontal="center" shrinkToFit="0" wrapText="1"/>
    </xf>
    <xf borderId="2" fillId="5" fontId="9" numFmtId="171" xfId="0" applyAlignment="1" applyBorder="1" applyFont="1" applyNumberFormat="1">
      <alignment horizontal="center" vertical="center"/>
    </xf>
    <xf borderId="1" fillId="5" fontId="9" numFmtId="171" xfId="0" applyAlignment="1" applyBorder="1" applyFont="1" applyNumberFormat="1">
      <alignment horizontal="center" vertical="center"/>
    </xf>
    <xf borderId="1" fillId="2" fontId="2" numFmtId="172" xfId="0" applyBorder="1" applyFont="1" applyNumberFormat="1"/>
    <xf borderId="1" fillId="2" fontId="2" numFmtId="172" xfId="0" applyAlignment="1" applyBorder="1" applyFont="1" applyNumberFormat="1">
      <alignment horizontal="right"/>
    </xf>
    <xf borderId="1" fillId="3" fontId="10" numFmtId="0" xfId="0" applyAlignment="1" applyBorder="1" applyFont="1">
      <alignment vertical="center"/>
    </xf>
    <xf borderId="1" fillId="3" fontId="24" numFmtId="0" xfId="0" applyAlignment="1" applyBorder="1" applyFont="1">
      <alignment vertical="center"/>
    </xf>
    <xf borderId="3" fillId="3" fontId="10" numFmtId="0" xfId="0" applyAlignment="1" applyBorder="1" applyFont="1">
      <alignment horizontal="left" vertical="center"/>
    </xf>
    <xf borderId="9" fillId="6" fontId="9" numFmtId="0" xfId="0" applyAlignment="1" applyBorder="1" applyFont="1">
      <alignment horizontal="center" shrinkToFit="0" vertical="center" wrapText="1"/>
    </xf>
    <xf borderId="9" fillId="6" fontId="9" numFmtId="0" xfId="0" applyAlignment="1" applyBorder="1" applyFont="1">
      <alignment horizontal="center" vertical="center"/>
    </xf>
    <xf borderId="43" fillId="6" fontId="9" numFmtId="0" xfId="0" applyAlignment="1" applyBorder="1" applyFont="1">
      <alignment horizontal="left" vertical="center"/>
    </xf>
    <xf borderId="9" fillId="6" fontId="9" numFmtId="0" xfId="0" applyAlignment="1" applyBorder="1" applyFont="1">
      <alignment horizontal="center"/>
    </xf>
    <xf borderId="44" fillId="0" fontId="7" numFmtId="0" xfId="0" applyBorder="1" applyFont="1"/>
    <xf borderId="45" fillId="0" fontId="7" numFmtId="0" xfId="0" applyBorder="1" applyFont="1"/>
    <xf borderId="46" fillId="0" fontId="7" numFmtId="0" xfId="0" applyBorder="1" applyFont="1"/>
    <xf borderId="2" fillId="0" fontId="9" numFmtId="0" xfId="0" applyAlignment="1" applyBorder="1" applyFont="1">
      <alignment horizontal="center"/>
    </xf>
    <xf borderId="2" fillId="0" fontId="9" numFmtId="165" xfId="0" applyAlignment="1" applyBorder="1" applyFont="1" applyNumberFormat="1">
      <alignment horizontal="left"/>
    </xf>
    <xf borderId="2" fillId="4" fontId="9" numFmtId="165" xfId="0" applyAlignment="1" applyBorder="1" applyFont="1" applyNumberFormat="1">
      <alignment horizontal="center"/>
    </xf>
    <xf borderId="24" fillId="4" fontId="9" numFmtId="165" xfId="0" applyAlignment="1" applyBorder="1" applyFont="1" applyNumberFormat="1">
      <alignment horizontal="center"/>
    </xf>
    <xf borderId="2" fillId="4" fontId="2" numFmtId="165" xfId="0" applyBorder="1" applyFont="1" applyNumberFormat="1"/>
    <xf borderId="2" fillId="4" fontId="2" numFmtId="0" xfId="0" applyBorder="1" applyFont="1"/>
    <xf borderId="16" fillId="0" fontId="9"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xf>
    <xf borderId="1" fillId="2" fontId="2" numFmtId="165" xfId="0" applyAlignment="1" applyBorder="1" applyFont="1" applyNumberFormat="1">
      <alignment horizontal="center"/>
    </xf>
    <xf borderId="1" fillId="2" fontId="2" numFmtId="0" xfId="0" applyAlignment="1" applyBorder="1" applyFont="1">
      <alignment vertical="center"/>
    </xf>
    <xf borderId="0" fillId="0" fontId="14" numFmtId="0" xfId="0" applyAlignment="1" applyFont="1">
      <alignment horizontal="right" shrinkToFit="0" vertical="center" wrapText="1"/>
    </xf>
    <xf borderId="1" fillId="12" fontId="14" numFmtId="0" xfId="0" applyAlignment="1" applyBorder="1" applyFill="1" applyFont="1">
      <alignment horizontal="right" shrinkToFit="0" vertical="center" wrapText="1"/>
    </xf>
    <xf borderId="2" fillId="4" fontId="9" numFmtId="172" xfId="0" applyAlignment="1" applyBorder="1" applyFont="1" applyNumberFormat="1">
      <alignment horizontal="center" vertical="center"/>
    </xf>
    <xf borderId="2" fillId="0" fontId="9" numFmtId="166" xfId="0" applyAlignment="1" applyBorder="1" applyFont="1" applyNumberFormat="1">
      <alignment horizontal="center" vertical="center"/>
    </xf>
    <xf borderId="2" fillId="4" fontId="9" numFmtId="0" xfId="0" applyAlignment="1" applyBorder="1" applyFont="1">
      <alignment horizontal="center" vertical="center"/>
    </xf>
    <xf borderId="9" fillId="0" fontId="9" numFmtId="166" xfId="0" applyAlignment="1" applyBorder="1" applyFont="1" applyNumberFormat="1">
      <alignment horizontal="center"/>
    </xf>
    <xf borderId="9" fillId="0" fontId="9" numFmtId="166" xfId="0" applyAlignment="1" applyBorder="1" applyFont="1" applyNumberFormat="1">
      <alignment horizontal="center" vertical="center"/>
    </xf>
    <xf borderId="2" fillId="4" fontId="16" numFmtId="173" xfId="0" applyAlignment="1" applyBorder="1" applyFont="1" applyNumberFormat="1">
      <alignment horizontal="center" vertical="center"/>
    </xf>
    <xf borderId="2" fillId="11" fontId="9" numFmtId="2" xfId="0" applyAlignment="1" applyBorder="1" applyFont="1" applyNumberFormat="1">
      <alignment horizontal="center" vertical="center"/>
    </xf>
    <xf borderId="2" fillId="4" fontId="9" numFmtId="2" xfId="0" applyAlignment="1" applyBorder="1" applyFont="1" applyNumberFormat="1">
      <alignment horizontal="center" shrinkToFit="0" vertical="center" wrapText="1"/>
    </xf>
    <xf borderId="1" fillId="12" fontId="14" numFmtId="0" xfId="0" applyAlignment="1" applyBorder="1" applyFont="1">
      <alignment horizontal="center" shrinkToFit="0" vertical="center" wrapText="1"/>
    </xf>
    <xf borderId="1" fillId="2" fontId="14" numFmtId="0" xfId="0" applyAlignment="1" applyBorder="1" applyFont="1">
      <alignment horizontal="right" shrinkToFit="0" vertical="center" wrapText="1"/>
    </xf>
    <xf borderId="1" fillId="2" fontId="14" numFmtId="0" xfId="0" applyAlignment="1" applyBorder="1" applyFont="1">
      <alignment horizontal="center" shrinkToFit="0" vertical="center" wrapText="1"/>
    </xf>
    <xf borderId="0" fillId="0" fontId="25" numFmtId="0" xfId="0" applyFont="1"/>
    <xf borderId="0" fillId="0" fontId="12" numFmtId="0" xfId="0" applyFont="1"/>
    <xf borderId="0" fillId="0" fontId="12" numFmtId="164" xfId="0" applyAlignment="1" applyFont="1" applyNumberFormat="1">
      <alignment horizontal="left"/>
    </xf>
    <xf borderId="0" fillId="0" fontId="2" numFmtId="174" xfId="0" applyAlignment="1" applyFont="1" applyNumberFormat="1">
      <alignment horizontal="left"/>
    </xf>
    <xf borderId="0" fillId="0" fontId="2" numFmtId="174" xfId="0" applyAlignment="1" applyFont="1" applyNumberFormat="1">
      <alignment horizontal="left" vertical="center"/>
    </xf>
    <xf borderId="0" fillId="0" fontId="2" numFmtId="175" xfId="0" applyAlignment="1" applyFont="1" applyNumberFormat="1">
      <alignment horizontal="left"/>
    </xf>
    <xf borderId="1" fillId="8" fontId="9" numFmtId="0" xfId="0" applyAlignment="1" applyBorder="1" applyFont="1">
      <alignment horizontal="center"/>
    </xf>
    <xf borderId="3" fillId="8" fontId="9" numFmtId="0" xfId="0" applyAlignment="1" applyBorder="1" applyFont="1">
      <alignment horizontal="left" shrinkToFit="0" wrapText="1"/>
    </xf>
    <xf borderId="1" fillId="8" fontId="9" numFmtId="0" xfId="0" applyAlignment="1" applyBorder="1" applyFont="1">
      <alignment horizontal="center" shrinkToFit="0" wrapText="1"/>
    </xf>
    <xf borderId="1" fillId="13" fontId="13" numFmtId="0" xfId="0" applyBorder="1" applyFill="1" applyFont="1"/>
    <xf borderId="1" fillId="13" fontId="6" numFmtId="0" xfId="0" applyAlignment="1" applyBorder="1" applyFont="1">
      <alignment horizontal="left"/>
    </xf>
    <xf borderId="1" fillId="8" fontId="13" numFmtId="0" xfId="0" applyBorder="1" applyFont="1"/>
    <xf borderId="1" fillId="8" fontId="6" numFmtId="0" xfId="0" applyBorder="1" applyFont="1"/>
    <xf borderId="1" fillId="8" fontId="9" numFmtId="0" xfId="0" applyBorder="1" applyFont="1"/>
    <xf borderId="2" fillId="6" fontId="16" numFmtId="15" xfId="0" applyAlignment="1" applyBorder="1" applyFont="1" applyNumberFormat="1">
      <alignment horizontal="center" shrinkToFit="0" vertical="center" wrapText="1"/>
    </xf>
    <xf borderId="2" fillId="6" fontId="16" numFmtId="0" xfId="0" applyAlignment="1" applyBorder="1" applyFont="1">
      <alignment horizontal="center" shrinkToFit="0" vertical="center" wrapText="1"/>
    </xf>
    <xf borderId="2" fillId="4" fontId="2" numFmtId="0" xfId="0" applyAlignment="1" applyBorder="1" applyFont="1">
      <alignment horizontal="center"/>
    </xf>
    <xf borderId="2" fillId="4" fontId="2" numFmtId="176" xfId="0" applyAlignment="1" applyBorder="1" applyFont="1" applyNumberFormat="1">
      <alignment horizontal="center"/>
    </xf>
    <xf borderId="2" fillId="4" fontId="2" numFmtId="9" xfId="0" applyAlignment="1" applyBorder="1" applyFont="1" applyNumberFormat="1">
      <alignment horizontal="center"/>
    </xf>
    <xf borderId="1" fillId="13" fontId="6" numFmtId="0" xfId="0" applyBorder="1" applyFont="1"/>
    <xf borderId="2" fillId="14" fontId="2" numFmtId="0" xfId="0" applyAlignment="1" applyBorder="1" applyFill="1" applyFont="1">
      <alignment horizontal="center"/>
    </xf>
    <xf borderId="2" fillId="14" fontId="2" numFmtId="176" xfId="0" applyAlignment="1" applyBorder="1" applyFont="1" applyNumberFormat="1">
      <alignment horizontal="center"/>
    </xf>
    <xf borderId="2" fillId="5" fontId="2" numFmtId="176" xfId="0" applyAlignment="1" applyBorder="1" applyFont="1" applyNumberFormat="1">
      <alignment horizontal="center"/>
    </xf>
    <xf borderId="38" fillId="6" fontId="16" numFmtId="15" xfId="0" applyAlignment="1" applyBorder="1" applyFont="1" applyNumberFormat="1">
      <alignment horizontal="center" shrinkToFit="0" vertical="center" wrapText="1"/>
    </xf>
    <xf borderId="38" fillId="6" fontId="16" numFmtId="0" xfId="0" applyAlignment="1" applyBorder="1" applyFont="1">
      <alignment horizontal="center" shrinkToFit="0" vertical="center" wrapText="1"/>
    </xf>
    <xf borderId="38" fillId="6" fontId="16" numFmtId="172" xfId="0" applyAlignment="1" applyBorder="1" applyFont="1" applyNumberFormat="1">
      <alignment horizontal="center" shrinkToFit="0" vertical="center" wrapText="1"/>
    </xf>
    <xf borderId="38" fillId="6" fontId="16" numFmtId="166" xfId="0" applyAlignment="1" applyBorder="1" applyFont="1" applyNumberFormat="1">
      <alignment horizontal="center" shrinkToFit="0" vertical="center" wrapText="1"/>
    </xf>
    <xf borderId="47" fillId="4" fontId="2" numFmtId="0" xfId="0" applyAlignment="1" applyBorder="1" applyFont="1">
      <alignment horizontal="center"/>
    </xf>
    <xf borderId="48" fillId="4" fontId="2" numFmtId="0" xfId="0" applyAlignment="1" applyBorder="1" applyFont="1">
      <alignment horizontal="center"/>
    </xf>
    <xf borderId="48" fillId="4" fontId="2" numFmtId="0" xfId="0" applyBorder="1" applyFont="1"/>
    <xf borderId="48" fillId="4" fontId="2" numFmtId="176" xfId="0" applyBorder="1" applyFont="1" applyNumberFormat="1"/>
    <xf borderId="48" fillId="5" fontId="2" numFmtId="176" xfId="0" applyBorder="1" applyFont="1" applyNumberFormat="1"/>
    <xf borderId="49" fillId="4" fontId="2" numFmtId="0" xfId="0" applyBorder="1" applyFont="1"/>
    <xf borderId="50" fillId="4" fontId="2" numFmtId="0" xfId="0" applyAlignment="1" applyBorder="1" applyFont="1">
      <alignment horizontal="center"/>
    </xf>
    <xf borderId="2" fillId="4" fontId="2" numFmtId="176" xfId="0" applyBorder="1" applyFont="1" applyNumberFormat="1"/>
    <xf borderId="2" fillId="5" fontId="2" numFmtId="176" xfId="0" applyBorder="1" applyFont="1" applyNumberFormat="1"/>
    <xf borderId="51" fillId="4" fontId="2" numFmtId="0" xfId="0" applyBorder="1" applyFont="1"/>
    <xf borderId="52" fillId="4" fontId="2" numFmtId="0" xfId="0" applyAlignment="1" applyBorder="1" applyFont="1">
      <alignment horizontal="center"/>
    </xf>
    <xf borderId="53" fillId="4" fontId="2" numFmtId="0" xfId="0" applyAlignment="1" applyBorder="1" applyFont="1">
      <alignment horizontal="center"/>
    </xf>
    <xf borderId="53" fillId="4" fontId="2" numFmtId="0" xfId="0" applyBorder="1" applyFont="1"/>
    <xf borderId="53" fillId="4" fontId="2" numFmtId="176" xfId="0" applyBorder="1" applyFont="1" applyNumberFormat="1"/>
    <xf borderId="53" fillId="5" fontId="2" numFmtId="176" xfId="0" applyBorder="1" applyFont="1" applyNumberFormat="1"/>
    <xf borderId="54" fillId="4" fontId="2" numFmtId="0" xfId="0" applyBorder="1" applyFont="1"/>
    <xf borderId="48" fillId="14" fontId="2" numFmtId="176" xfId="0" applyAlignment="1" applyBorder="1" applyFont="1" applyNumberFormat="1">
      <alignment horizontal="right"/>
    </xf>
    <xf borderId="2" fillId="14" fontId="2" numFmtId="176" xfId="0" applyAlignment="1" applyBorder="1" applyFont="1" applyNumberFormat="1">
      <alignment horizontal="right"/>
    </xf>
    <xf borderId="53" fillId="14" fontId="2" numFmtId="176" xfId="0" applyAlignment="1" applyBorder="1" applyFont="1" applyNumberFormat="1">
      <alignment horizontal="right"/>
    </xf>
    <xf borderId="0" fillId="0" fontId="2" numFmtId="176" xfId="0" applyFont="1" applyNumberFormat="1"/>
    <xf borderId="2" fillId="6" fontId="2" numFmtId="0" xfId="0" applyAlignment="1" applyBorder="1" applyFont="1">
      <alignment shrinkToFit="0" wrapText="1"/>
    </xf>
    <xf borderId="2" fillId="6" fontId="2" numFmtId="0" xfId="0" applyBorder="1" applyFont="1"/>
    <xf borderId="2" fillId="4" fontId="2" numFmtId="2" xfId="0" applyAlignment="1" applyBorder="1" applyFont="1" applyNumberFormat="1">
      <alignment horizontal="center"/>
    </xf>
    <xf borderId="2" fillId="5" fontId="2" numFmtId="0" xfId="0" applyAlignment="1" applyBorder="1" applyFont="1">
      <alignment horizontal="center"/>
    </xf>
    <xf borderId="2" fillId="5" fontId="2" numFmtId="2" xfId="0" applyAlignment="1" applyBorder="1" applyFont="1" applyNumberFormat="1">
      <alignment horizontal="center"/>
    </xf>
    <xf borderId="2" fillId="6" fontId="9" numFmtId="0" xfId="0" applyAlignment="1" applyBorder="1" applyFont="1">
      <alignment horizontal="center" shrinkToFit="0" wrapText="1"/>
    </xf>
    <xf borderId="1" fillId="15" fontId="9" numFmtId="0" xfId="0" applyAlignment="1" applyBorder="1" applyFill="1" applyFont="1">
      <alignment horizontal="center" shrinkToFit="0" wrapText="1"/>
    </xf>
    <xf borderId="2" fillId="6" fontId="16" numFmtId="0" xfId="0" applyAlignment="1" applyBorder="1" applyFont="1">
      <alignment horizontal="center" shrinkToFit="0" wrapText="1"/>
    </xf>
    <xf borderId="2" fillId="2" fontId="9" numFmtId="0" xfId="0" applyAlignment="1" applyBorder="1" applyFont="1">
      <alignment horizontal="center" shrinkToFit="0" vertical="center" wrapText="1"/>
    </xf>
    <xf borderId="25" fillId="5" fontId="9" numFmtId="176" xfId="0" applyAlignment="1" applyBorder="1" applyFont="1" applyNumberFormat="1">
      <alignment horizontal="center" vertical="center"/>
    </xf>
    <xf borderId="1" fillId="15" fontId="9" numFmtId="176" xfId="0" applyAlignment="1" applyBorder="1" applyFont="1" applyNumberFormat="1">
      <alignment horizontal="center" vertical="center"/>
    </xf>
    <xf borderId="0" fillId="0" fontId="13" numFmtId="0" xfId="0" applyFont="1"/>
    <xf borderId="0" fillId="0" fontId="6" numFmtId="0" xfId="0" applyAlignment="1" applyFont="1">
      <alignment horizontal="left"/>
    </xf>
    <xf borderId="38" fillId="6" fontId="9" numFmtId="0" xfId="0" applyAlignment="1" applyBorder="1" applyFont="1">
      <alignment horizontal="center" shrinkToFit="0" wrapText="1"/>
    </xf>
    <xf borderId="1" fillId="6" fontId="9" numFmtId="0" xfId="0" applyAlignment="1" applyBorder="1" applyFont="1">
      <alignment horizontal="center" shrinkToFit="0" vertical="center" wrapText="1"/>
    </xf>
    <xf borderId="38" fillId="6" fontId="9" numFmtId="0" xfId="0" applyAlignment="1" applyBorder="1" applyFont="1">
      <alignment horizontal="center" shrinkToFit="0" vertical="center" wrapText="1"/>
    </xf>
    <xf borderId="15" fillId="6" fontId="9" numFmtId="0" xfId="0" applyAlignment="1" applyBorder="1" applyFont="1">
      <alignment horizontal="center" shrinkToFit="0" vertical="center" wrapText="1"/>
    </xf>
    <xf borderId="2" fillId="0" fontId="2" numFmtId="0" xfId="0" applyBorder="1" applyFont="1"/>
    <xf borderId="2" fillId="5" fontId="2" numFmtId="2" xfId="0" applyAlignment="1" applyBorder="1" applyFont="1" applyNumberFormat="1">
      <alignment horizontal="right"/>
    </xf>
    <xf borderId="1" fillId="15" fontId="9" numFmtId="2" xfId="0" applyAlignment="1" applyBorder="1" applyFont="1" applyNumberFormat="1">
      <alignment horizontal="center" shrinkToFit="0" wrapText="1"/>
    </xf>
    <xf borderId="0" fillId="0" fontId="2" numFmtId="0" xfId="0" applyFont="1"/>
    <xf borderId="0" fillId="0" fontId="6" numFmtId="0" xfId="0" applyFont="1"/>
    <xf borderId="43" fillId="6" fontId="6" numFmtId="0" xfId="0" applyAlignment="1" applyBorder="1" applyFont="1">
      <alignment horizontal="center"/>
    </xf>
    <xf borderId="55" fillId="0" fontId="7" numFmtId="0" xfId="0" applyBorder="1" applyFont="1"/>
    <xf borderId="13" fillId="6" fontId="12" numFmtId="0" xfId="0" applyBorder="1" applyFont="1"/>
    <xf borderId="14" fillId="6" fontId="12" numFmtId="0" xfId="0" applyBorder="1" applyFont="1"/>
    <xf borderId="15" fillId="6" fontId="12" numFmtId="0" xfId="0" applyBorder="1" applyFont="1"/>
    <xf borderId="18" fillId="6" fontId="2" numFmtId="0" xfId="0" applyAlignment="1" applyBorder="1" applyFont="1">
      <alignment horizontal="left"/>
    </xf>
    <xf borderId="56" fillId="0" fontId="7" numFmtId="0" xfId="0" applyBorder="1" applyFont="1"/>
    <xf borderId="21" fillId="6" fontId="2" numFmtId="0" xfId="0" applyBorder="1" applyFont="1"/>
    <xf borderId="22" fillId="6" fontId="2" numFmtId="0" xfId="0" applyBorder="1" applyFont="1"/>
    <xf borderId="23" fillId="6" fontId="2" numFmtId="0" xfId="0" applyBorder="1" applyFont="1"/>
    <xf borderId="24" fillId="6" fontId="16" numFmtId="0" xfId="0" applyAlignment="1" applyBorder="1" applyFont="1">
      <alignment horizontal="center" shrinkToFit="0" wrapText="1"/>
    </xf>
    <xf borderId="24" fillId="6" fontId="9" numFmtId="0" xfId="0" applyAlignment="1" applyBorder="1" applyFont="1">
      <alignment horizontal="center" shrinkToFit="0" wrapText="1"/>
    </xf>
    <xf borderId="2" fillId="5" fontId="9" numFmtId="176" xfId="0" applyAlignment="1" applyBorder="1" applyFont="1" applyNumberFormat="1">
      <alignment horizontal="center" vertical="center"/>
    </xf>
    <xf borderId="2" fillId="14" fontId="2" numFmtId="2" xfId="0" applyAlignment="1" applyBorder="1" applyFont="1" applyNumberFormat="1">
      <alignment horizontal="center" vertical="center"/>
    </xf>
    <xf borderId="0" fillId="0" fontId="2" numFmtId="2" xfId="0" applyFont="1" applyNumberFormat="1"/>
    <xf borderId="39" fillId="0" fontId="9" numFmtId="0" xfId="0" applyAlignment="1" applyBorder="1" applyFont="1">
      <alignment horizontal="center"/>
    </xf>
    <xf borderId="28" fillId="2" fontId="9" numFmtId="171" xfId="0" applyAlignment="1" applyBorder="1" applyFont="1" applyNumberFormat="1">
      <alignment horizontal="center" vertical="center"/>
    </xf>
    <xf borderId="2" fillId="4" fontId="16" numFmtId="171" xfId="0" applyAlignment="1" applyBorder="1" applyFont="1" applyNumberFormat="1">
      <alignment horizontal="center" vertical="center"/>
    </xf>
    <xf borderId="2" fillId="4" fontId="9" numFmtId="171" xfId="0" applyAlignment="1" applyBorder="1" applyFont="1" applyNumberFormat="1">
      <alignment horizontal="center" vertical="center"/>
    </xf>
    <xf borderId="0" fillId="0" fontId="2" numFmtId="0" xfId="0" applyAlignment="1" applyFont="1">
      <alignment horizontal="left" shrinkToFit="0" vertical="top" wrapText="1"/>
    </xf>
    <xf borderId="57" fillId="0" fontId="7" numFmtId="0" xfId="0" applyBorder="1" applyFont="1"/>
    <xf borderId="58" fillId="0" fontId="7" numFmtId="0" xfId="0" applyBorder="1" applyFont="1"/>
    <xf borderId="59" fillId="0" fontId="7" numFmtId="0" xfId="0" applyBorder="1" applyFont="1"/>
    <xf borderId="6" fillId="0" fontId="16" numFmtId="171" xfId="0" applyAlignment="1" applyBorder="1" applyFont="1" applyNumberFormat="1">
      <alignment horizontal="center" vertical="center"/>
    </xf>
    <xf borderId="6" fillId="2" fontId="9" numFmtId="167" xfId="0" applyAlignment="1" applyBorder="1" applyFont="1" applyNumberFormat="1">
      <alignment horizontal="center" vertical="center"/>
    </xf>
    <xf borderId="60" fillId="2" fontId="2" numFmtId="0" xfId="0" applyBorder="1" applyFont="1"/>
    <xf borderId="61" fillId="2" fontId="2" numFmtId="0" xfId="0" applyBorder="1" applyFont="1"/>
    <xf borderId="61" fillId="9" fontId="14" numFmtId="0" xfId="0" applyAlignment="1" applyBorder="1" applyFont="1">
      <alignment horizontal="right" shrinkToFit="0" vertical="center" wrapText="1"/>
    </xf>
    <xf borderId="1" fillId="2" fontId="26"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externalLink" Target="externalLinks/externalLink1.xml"/><Relationship Id="rId22" Type="http://schemas.openxmlformats.org/officeDocument/2006/relationships/externalLink" Target="externalLinks/externalLink3.xml"/><Relationship Id="rId21" Type="http://schemas.openxmlformats.org/officeDocument/2006/relationships/externalLink" Target="externalLinks/externalLink2.xml"/><Relationship Id="rId24" Type="http://schemas.openxmlformats.org/officeDocument/2006/relationships/externalLink" Target="externalLinks/externalLink5.xml"/><Relationship Id="rId23" Type="http://schemas.openxmlformats.org/officeDocument/2006/relationships/externalLink" Target="externalLinks/externalLink4.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externalLink" Target="externalLinks/externalLink7.xml"/><Relationship Id="rId25" Type="http://schemas.openxmlformats.org/officeDocument/2006/relationships/externalLink" Target="externalLinks/externalLink6.xml"/><Relationship Id="rId28" Type="http://schemas.openxmlformats.org/officeDocument/2006/relationships/externalLink" Target="externalLinks/externalLink9.xml"/><Relationship Id="rId27" Type="http://schemas.openxmlformats.org/officeDocument/2006/relationships/externalLink" Target="externalLinks/externalLink8.xml"/><Relationship Id="rId5" Type="http://schemas.openxmlformats.org/officeDocument/2006/relationships/worksheet" Target="worksheets/sheet2.xml"/><Relationship Id="rId6" Type="http://schemas.openxmlformats.org/officeDocument/2006/relationships/worksheet" Target="worksheets/sheet3.xml"/><Relationship Id="rId29"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143250" cy="723900"/>
    <xdr:pic>
      <xdr:nvPicPr>
        <xdr:cNvPr descr="Ofgem Logo&#10;Making a positive difference for energy consumers"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windows\temp\PROF99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fgemcloud.sharepoint.com/forecast/hist20/CHSPD1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fgemcloud.sharepoint.com/forecast/hist20/HIS19FI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asisdata7\homedirs\Program%20Files\FileNET\IDM\Cache\2003012410152300001\all%20the%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rkyv\CheckOut\Long-term%20model%202009%7bdb5-doc3966101-ma1-mi14%7d.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UK99"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 val="Model_inputs"/>
      <sheetName val="Determinant_analysis"/>
      <sheetName val="Model_output"/>
      <sheetName val="CTA_output"/>
      <sheetName val="Model_growth_rates"/>
      <sheetName val="HIC_Total"/>
      <sheetName val="FIN_Total"/>
      <sheetName val="Main_calcs"/>
      <sheetName val="CT_on_gains"/>
      <sheetName val="A9_summary"/>
      <sheetName val="GR_regressions"/>
      <sheetName val="L-P_regressions"/>
      <sheetName val="Chart_3_11"/>
      <sheetName val="Exec_Summary"/>
      <sheetName val="Model_inputs1"/>
      <sheetName val="Determinant_analysis1"/>
      <sheetName val="Model_output1"/>
      <sheetName val="CTA_output1"/>
      <sheetName val="Model_growth_rates1"/>
      <sheetName val="HIC_Total1"/>
      <sheetName val="FIN_Total1"/>
      <sheetName val="Main_calcs1"/>
      <sheetName val="CT_on_gains1"/>
      <sheetName val="A9_summary1"/>
      <sheetName val="GR_regressions1"/>
      <sheetName val="L-P_regressions1"/>
      <sheetName val="Chart_3_111"/>
      <sheetName val="Exec_Summary1"/>
      <sheetName val="BigChart"/>
      <sheetName val="Model_inputs2"/>
      <sheetName val="Determinant_analysis2"/>
      <sheetName val="Model_output2"/>
      <sheetName val="CTA_output2"/>
      <sheetName val="Model_growth_rates2"/>
      <sheetName val="HIC_Total2"/>
      <sheetName val="FIN_Total2"/>
      <sheetName val="Main_calcs2"/>
      <sheetName val="CT_on_gains2"/>
      <sheetName val="A9_summary2"/>
      <sheetName val="GR_regressions2"/>
      <sheetName val="L-P_regressions2"/>
      <sheetName val="Chart_3_112"/>
      <sheetName val="Exec_Summary2"/>
      <sheetName val="Buget Reconciliation page"/>
      <sheetName val="Model_inputs3"/>
      <sheetName val="Determinant_analysis3"/>
      <sheetName val="Model_output3"/>
      <sheetName val="CTA_output3"/>
      <sheetName val="Model_growth_rates3"/>
      <sheetName val="HIC_Total3"/>
      <sheetName val="FIN_Total3"/>
      <sheetName val="Main_calcs3"/>
      <sheetName val="CT_on_gains3"/>
      <sheetName val="A9_summary3"/>
      <sheetName val="GR_regressions3"/>
      <sheetName val="L-P_regressions3"/>
      <sheetName val="Chart_3_113"/>
      <sheetName val="Exec_Summary3"/>
      <sheetName val="Buget_Reconciliation_page"/>
      <sheetName val="Model_inputs4"/>
      <sheetName val="Determinant_analysis4"/>
      <sheetName val="Model_output4"/>
      <sheetName val="CTA_output4"/>
      <sheetName val="Model_growth_rates4"/>
      <sheetName val="HIC_Total4"/>
      <sheetName val="FIN_Total4"/>
      <sheetName val="Main_calcs4"/>
      <sheetName val="CT_on_gains4"/>
      <sheetName val="A9_summary4"/>
      <sheetName val="GR_regressions4"/>
      <sheetName val="L-P_regressions4"/>
      <sheetName val="Chart_3_114"/>
      <sheetName val="Exec_Summary4"/>
      <sheetName val="Buget_Reconciliation_page1"/>
      <sheetName val="Data Variables"/>
      <sheetName val="Savings Uplifts"/>
      <sheetName val="Lookup"/>
      <sheetName val="Model_inputs5"/>
      <sheetName val="Determinant_analysis5"/>
      <sheetName val="Model_output5"/>
      <sheetName val="CTA_output5"/>
      <sheetName val="Model_growth_rates5"/>
      <sheetName val="HIC_Total5"/>
      <sheetName val="FIN_Total5"/>
      <sheetName val="Main_calcs5"/>
      <sheetName val="CT_on_gains5"/>
      <sheetName val="A9_summary5"/>
      <sheetName val="GR_regressions5"/>
      <sheetName val="L-P_regressions5"/>
      <sheetName val="Chart_3_115"/>
      <sheetName val="Exec_Summary5"/>
      <sheetName val="Buget_Reconciliation_page2"/>
      <sheetName val="Data_Variables"/>
      <sheetName val="Savings_Uplifts"/>
      <sheetName val="GDP forecast"/>
      <sheetName val="CTPBR06L_original"/>
      <sheetName val="Model_inputs6"/>
      <sheetName val="Determinant_analysis6"/>
      <sheetName val="Model_output6"/>
      <sheetName val="CTA_output6"/>
      <sheetName val="Model_growth_rates6"/>
      <sheetName val="HIC_Total6"/>
      <sheetName val="FIN_Total6"/>
      <sheetName val="Main_calcs6"/>
      <sheetName val="CT_on_gains6"/>
      <sheetName val="A9_summary6"/>
      <sheetName val="GR_regressions6"/>
      <sheetName val="L-P_regressions6"/>
      <sheetName val="Chart_3_116"/>
      <sheetName val="Exec_Summary6"/>
      <sheetName val="Buget_Reconciliation_page3"/>
      <sheetName val="Data_Variables1"/>
      <sheetName val="Savings_Uplifts1"/>
      <sheetName val="CHGSPD19.FIN"/>
      <sheetName val="T3 Page 1"/>
      <sheetName val="HIS19FIN(A)"/>
      <sheetName val="FC Page 1"/>
      <sheetName val="4.6 ten year bonds"/>
      <sheetName val="Population"/>
      <sheetName val="UK99"/>
      <sheetName val="IPE-Data-from webpage"/>
      <sheetName val="Wholesale Raw"/>
      <sheetName val="1.1"/>
      <sheetName val="Carbon Budget clearance (No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April"/>
      <sheetName val="Daily (2)"/>
      <sheetName val="Proportions"/>
      <sheetName val="Comparison"/>
      <sheetName val="CGBR table"/>
      <sheetName val="BIS table"/>
      <sheetName val="Tob accs"/>
      <sheetName val="Accruals"/>
      <sheetName val="Acc adj"/>
      <sheetName val="Data validation"/>
      <sheetName val="Forecast_data"/>
      <sheetName val="Intro_-_read_first"/>
      <sheetName val="Imp_VAT"/>
      <sheetName val="Home_VAT"/>
      <sheetName val="Reb_oils"/>
      <sheetName val="Tables_1_&amp;_2"/>
      <sheetName val="Daily_(2)"/>
      <sheetName val="CGBR_table"/>
      <sheetName val="BIS_table"/>
      <sheetName val="Tob_accs"/>
      <sheetName val="Acc_adj"/>
      <sheetName val="Forecast_data1"/>
      <sheetName val="Intro_-_read_first1"/>
      <sheetName val="Imp_VAT1"/>
      <sheetName val="Home_VAT1"/>
      <sheetName val="Reb_oils1"/>
      <sheetName val="Tables_1_&amp;_21"/>
      <sheetName val="Daily_(2)1"/>
      <sheetName val="CGBR_table1"/>
      <sheetName val="BIS_table1"/>
      <sheetName val="Tob_accs1"/>
      <sheetName val="Acc_adj1"/>
      <sheetName val="Data_validation"/>
      <sheetName val="CV"/>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HGSPD19.FIN"/>
      <sheetName val="CHGSPD19_FIN"/>
    </sheetNames>
    <sheetDataSet>
      <sheetData sheetId="0" refreshError="1"/>
      <sheetData sheetId="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FC Page 1"/>
      <sheetName val="T3 Page 1"/>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 val="External_Inputs"/>
      <sheetName val="FAS_Page_1"/>
      <sheetName val="FIN_L-P_regression"/>
      <sheetName val="HIC_L-P_regression"/>
      <sheetName val="FIN_Rates"/>
      <sheetName val="Building_Societies"/>
      <sheetName val="Rest_of_FIN"/>
      <sheetName val="FIN_Total"/>
      <sheetName val="HIC_Rates"/>
      <sheetName val="HIC_Total"/>
      <sheetName val="FC_Page_1"/>
      <sheetName val="T3_Page_1"/>
      <sheetName val="diff_with_last"/>
      <sheetName val="Budget_2005_measures"/>
      <sheetName val="PBR_2004_measures"/>
      <sheetName val="Previous_Measures"/>
      <sheetName val="NG_DATA"/>
      <sheetName val="NG_HIC_R7_3"/>
      <sheetName val="NG_HIC_R9_3"/>
      <sheetName val="NG_FIN_RA_3"/>
      <sheetName val="NG_FIN_RC_3"/>
      <sheetName val="CHGSPD19.FIN"/>
      <sheetName val="External_Inputs1"/>
      <sheetName val="FAS_Page_11"/>
      <sheetName val="FIN_L-P_regression1"/>
      <sheetName val="HIC_L-P_regression1"/>
      <sheetName val="FIN_Rates1"/>
      <sheetName val="Building_Societies1"/>
      <sheetName val="Rest_of_FIN1"/>
      <sheetName val="FIN_Total1"/>
      <sheetName val="HIC_Rates1"/>
      <sheetName val="HIC_Total1"/>
      <sheetName val="FC_Page_11"/>
      <sheetName val="T3_Page_11"/>
      <sheetName val="diff_with_last1"/>
      <sheetName val="Budget_2005_measures1"/>
      <sheetName val="PBR_2004_measures1"/>
      <sheetName val="Previous_Measures1"/>
      <sheetName val="NG_DATA1"/>
      <sheetName val="NG_HIC_R7_31"/>
      <sheetName val="NG_HIC_R9_31"/>
      <sheetName val="NG_FIN_RA_31"/>
      <sheetName val="NG_FIN_RC_31"/>
      <sheetName val="External_Inputs2"/>
      <sheetName val="FAS_Page_12"/>
      <sheetName val="FIN_L-P_regression2"/>
      <sheetName val="HIC_L-P_regression2"/>
      <sheetName val="FIN_Rates2"/>
      <sheetName val="Building_Societies2"/>
      <sheetName val="Rest_of_FIN2"/>
      <sheetName val="FIN_Total2"/>
      <sheetName val="HIC_Rates2"/>
      <sheetName val="HIC_Total2"/>
      <sheetName val="FC_Page_12"/>
      <sheetName val="T3_Page_12"/>
      <sheetName val="diff_with_last2"/>
      <sheetName val="Budget_2005_measures2"/>
      <sheetName val="PBR_2004_measures2"/>
      <sheetName val="Previous_Measures2"/>
      <sheetName val="NG_DATA2"/>
      <sheetName val="NG_HIC_R7_32"/>
      <sheetName val="NG_HIC_R9_32"/>
      <sheetName val="NG_FIN_RA_32"/>
      <sheetName val="NG_FIN_RC_32"/>
      <sheetName val="CHGSPD19_FIN"/>
      <sheetName val="External_Inputs3"/>
      <sheetName val="FAS_Page_13"/>
      <sheetName val="FIN_L-P_regression3"/>
      <sheetName val="HIC_L-P_regression3"/>
      <sheetName val="FIN_Rates3"/>
      <sheetName val="Building_Societies3"/>
      <sheetName val="Rest_of_FIN3"/>
      <sheetName val="FIN_Total3"/>
      <sheetName val="HIC_Rates3"/>
      <sheetName val="HIC_Total3"/>
      <sheetName val="FC_Page_13"/>
      <sheetName val="T3_Page_13"/>
      <sheetName val="diff_with_last3"/>
      <sheetName val="Budget_2005_measures3"/>
      <sheetName val="PBR_2004_measures3"/>
      <sheetName val="Previous_Measures3"/>
      <sheetName val="NG_DATA3"/>
      <sheetName val="NG_HIC_R7_33"/>
      <sheetName val="NG_HIC_R9_33"/>
      <sheetName val="NG_FIN_RA_33"/>
      <sheetName val="NG_FIN_RC_33"/>
      <sheetName val="CHGSPD19_FIN1"/>
      <sheetName val="External_Inputs4"/>
      <sheetName val="FAS_Page_14"/>
      <sheetName val="FIN_L-P_regression4"/>
      <sheetName val="HIC_L-P_regression4"/>
      <sheetName val="FIN_Rates4"/>
      <sheetName val="Building_Societies4"/>
      <sheetName val="Rest_of_FIN4"/>
      <sheetName val="FIN_Total4"/>
      <sheetName val="HIC_Rates4"/>
      <sheetName val="HIC_Total4"/>
      <sheetName val="FC_Page_14"/>
      <sheetName val="T3_Page_14"/>
      <sheetName val="diff_with_last4"/>
      <sheetName val="Budget_2005_measures4"/>
      <sheetName val="PBR_2004_measures4"/>
      <sheetName val="Previous_Measures4"/>
      <sheetName val="NG_DATA4"/>
      <sheetName val="NG_HIC_R7_34"/>
      <sheetName val="NG_HIC_R9_34"/>
      <sheetName val="NG_FIN_RA_34"/>
      <sheetName val="NG_FIN_RC_34"/>
      <sheetName val="CHGSPD19_FIN2"/>
      <sheetName val="External_Inputs5"/>
      <sheetName val="FAS_Page_15"/>
      <sheetName val="FIN_L-P_regression5"/>
      <sheetName val="HIC_L-P_regression5"/>
      <sheetName val="FIN_Rates5"/>
      <sheetName val="Building_Societies5"/>
      <sheetName val="Rest_of_FIN5"/>
      <sheetName val="FIN_Total5"/>
      <sheetName val="HIC_Rates5"/>
      <sheetName val="HIC_Total5"/>
      <sheetName val="FC_Page_15"/>
      <sheetName val="T3_Page_15"/>
      <sheetName val="diff_with_last5"/>
      <sheetName val="Budget_2005_measures5"/>
      <sheetName val="PBR_2004_measures5"/>
      <sheetName val="Previous_Measures5"/>
      <sheetName val="NG_DATA5"/>
      <sheetName val="NG_HIC_R7_35"/>
      <sheetName val="NG_HIC_R9_35"/>
      <sheetName val="NG_FIN_RA_35"/>
      <sheetName val="NG_FIN_RC_35"/>
      <sheetName val="CHGSPD19_FIN3"/>
      <sheetName val="External_Inputs6"/>
      <sheetName val="FAS_Page_16"/>
      <sheetName val="FIN_L-P_regression6"/>
      <sheetName val="HIC_L-P_regression6"/>
      <sheetName val="FIN_Rates6"/>
      <sheetName val="Building_Societies6"/>
      <sheetName val="Rest_of_FIN6"/>
      <sheetName val="FIN_Total6"/>
      <sheetName val="HIC_Rates6"/>
      <sheetName val="HIC_Total6"/>
      <sheetName val="FC_Page_16"/>
      <sheetName val="T3_Page_16"/>
      <sheetName val="diff_with_last6"/>
      <sheetName val="Budget_2005_measures6"/>
      <sheetName val="PBR_2004_measures6"/>
      <sheetName val="Previous_Measures6"/>
      <sheetName val="NG_DATA6"/>
      <sheetName val="NG_HIC_R7_36"/>
      <sheetName val="NG_HIC_R9_36"/>
      <sheetName val="NG_FIN_RA_36"/>
      <sheetName val="NG_FIN_RC_36"/>
      <sheetName val="CHGSPD19_FIN4"/>
      <sheetName val="weekly"/>
      <sheetName val="Drop 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HIS19FIN(A)"/>
    </sheetNames>
    <sheetDataSet>
      <sheetData sheetId="0" refreshError="1"/>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 val="Q5"/>
      <sheetName val="SUMMARY TABLE"/>
      <sheetName val="RPW_Graphics"/>
      <sheetName val="USGC_Chart_2"/>
      <sheetName val="USGC_Chart_3"/>
      <sheetName val="USGC_Chart"/>
      <sheetName val="Singapore_Chart"/>
      <sheetName val="Rott_-_ARA_Chart"/>
      <sheetName val="NYHB_Resid_vs_Gas"/>
      <sheetName val="USGC_Resid_vs_Gas"/>
      <sheetName val="Notional_Cracking_Margins_Chart"/>
      <sheetName val="Comparison_Graphs"/>
      <sheetName val="RPW_Annual"/>
      <sheetName val="Rotterdam_-_ARA_Barges"/>
      <sheetName val="Prices_in_3_Markets_"/>
      <sheetName val="Price_Comparison_Charts"/>
      <sheetName val="Inter-Product_in_3_Markets"/>
      <sheetName val="Crude_Forecast"/>
      <sheetName val="FOB_Med"/>
      <sheetName val="Y-T-D_Daily"/>
      <sheetName val="Mogas-Dist_Margins"/>
      <sheetName val="RPW_Graphics1"/>
      <sheetName val="USGC_Chart_21"/>
      <sheetName val="USGC_Chart_31"/>
      <sheetName val="USGC_Chart1"/>
      <sheetName val="Singapore_Chart1"/>
      <sheetName val="Rott_-_ARA_Chart1"/>
      <sheetName val="NYHB_Resid_vs_Gas1"/>
      <sheetName val="USGC_Resid_vs_Gas1"/>
      <sheetName val="Notional_Cracking_Margins_Char1"/>
      <sheetName val="Comparison_Graphs1"/>
      <sheetName val="RPW_Annual1"/>
      <sheetName val="Rotterdam_-_ARA_Barges1"/>
      <sheetName val="Prices_in_3_Markets_1"/>
      <sheetName val="Price_Comparison_Charts1"/>
      <sheetName val="Inter-Product_in_3_Markets1"/>
      <sheetName val="Crude_Forecast1"/>
      <sheetName val="FOB_Med1"/>
      <sheetName val="Y-T-D_Daily1"/>
      <sheetName val="Mogas-Dist_Margins1"/>
      <sheetName val="RPW_Graphics2"/>
      <sheetName val="USGC_Chart_22"/>
      <sheetName val="USGC_Chart_32"/>
      <sheetName val="USGC_Chart2"/>
      <sheetName val="Singapore_Chart2"/>
      <sheetName val="Rott_-_ARA_Chart2"/>
      <sheetName val="NYHB_Resid_vs_Gas2"/>
      <sheetName val="USGC_Resid_vs_Gas2"/>
      <sheetName val="Notional_Cracking_Margins_Char2"/>
      <sheetName val="Comparison_Graphs2"/>
      <sheetName val="RPW_Annual2"/>
      <sheetName val="Rotterdam_-_ARA_Barges2"/>
      <sheetName val="Prices_in_3_Markets_2"/>
      <sheetName val="Price_Comparison_Charts2"/>
      <sheetName val="Inter-Product_in_3_Markets2"/>
      <sheetName val="Crude_Forecast2"/>
      <sheetName val="FOB_Med2"/>
      <sheetName val="Y-T-D_Daily2"/>
      <sheetName val="Mogas-Dist_Margins2"/>
      <sheetName val="RPW_Graphics3"/>
      <sheetName val="USGC_Chart_23"/>
      <sheetName val="USGC_Chart_33"/>
      <sheetName val="USGC_Chart3"/>
      <sheetName val="Singapore_Chart3"/>
      <sheetName val="Rott_-_ARA_Chart3"/>
      <sheetName val="NYHB_Resid_vs_Gas3"/>
      <sheetName val="USGC_Resid_vs_Gas3"/>
      <sheetName val="Notional_Cracking_Margins_Char3"/>
      <sheetName val="Comparison_Graphs3"/>
      <sheetName val="RPW_Annual3"/>
      <sheetName val="Rotterdam_-_ARA_Barges3"/>
      <sheetName val="Prices_in_3_Markets_3"/>
      <sheetName val="Price_Comparison_Charts3"/>
      <sheetName val="Inter-Product_in_3_Markets3"/>
      <sheetName val="Crude_Forecast3"/>
      <sheetName val="FOB_Med3"/>
      <sheetName val="Y-T-D_Daily3"/>
      <sheetName val="Mogas-Dist_Margins3"/>
      <sheetName val="RPW_Graphics4"/>
      <sheetName val="USGC_Chart_24"/>
      <sheetName val="USGC_Chart_34"/>
      <sheetName val="USGC_Chart4"/>
      <sheetName val="Singapore_Chart4"/>
      <sheetName val="Rott_-_ARA_Chart4"/>
      <sheetName val="NYHB_Resid_vs_Gas4"/>
      <sheetName val="USGC_Resid_vs_Gas4"/>
      <sheetName val="Notional_Cracking_Margins_Char4"/>
      <sheetName val="Comparison_Graphs4"/>
      <sheetName val="RPW_Annual4"/>
      <sheetName val="Rotterdam_-_ARA_Barges4"/>
      <sheetName val="Prices_in_3_Markets_4"/>
      <sheetName val="Price_Comparison_Charts4"/>
      <sheetName val="Inter-Product_in_3_Markets4"/>
      <sheetName val="Crude_Forecast4"/>
      <sheetName val="FOB_Med4"/>
      <sheetName val="Y-T-D_Daily4"/>
      <sheetName val="Mogas-Dist_Margins4"/>
      <sheetName val="SUMMARY_TABLE"/>
      <sheetName val="Accuracy Calc"/>
      <sheetName val="Accuracy_Cal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refreshError="1"/>
      <sheetData sheetId="133"/>
    </sheetDataSet>
  </externalBook>
</externalLink>
</file>

<file path=xl/externalLinks/externalLink7.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 val="Figure_1_1"/>
      <sheetName val="Frameworks_comparison_2_1_2_2"/>
      <sheetName val="Figures_3_1_3_2"/>
      <sheetName val="Table_3_1"/>
      <sheetName val="3_1_Inflation_expectations"/>
      <sheetName val="3_2_Taylor_rules"/>
      <sheetName val="3_3_UK_Taylor_rule"/>
      <sheetName val="Chart_3_4"/>
      <sheetName val="3_5_10_years_ahead"/>
      <sheetName val="3_6_M3_growth"/>
      <sheetName val="Box_D_Red_triangle"/>
      <sheetName val="Figure_4_1_UK_fiscal_fwork"/>
      <sheetName val="Table_4_1"/>
      <sheetName val="Box_D_table"/>
      <sheetName val="4_1_UK"/>
      <sheetName val="4_3_and_4_4"/>
      <sheetName val="4_5_deficit_and_interest_rate"/>
      <sheetName val="4_6_ten_year_bonds"/>
      <sheetName val="5_1_share_of_gdp"/>
      <sheetName val="Figure_6_1"/>
      <sheetName val="Table_6_1_Bank_Supervisors"/>
      <sheetName val="Figure_1_11"/>
      <sheetName val="Frameworks_comparison_2_1_2_21"/>
      <sheetName val="Figures_3_1_3_21"/>
      <sheetName val="Table_3_11"/>
      <sheetName val="3_1_Inflation_expectations1"/>
      <sheetName val="3_2_Taylor_rules1"/>
      <sheetName val="3_3_UK_Taylor_rule1"/>
      <sheetName val="Chart_3_41"/>
      <sheetName val="3_5_10_years_ahead1"/>
      <sheetName val="3_6_M3_growth1"/>
      <sheetName val="Box_D_Red_triangle1"/>
      <sheetName val="Figure_4_1_UK_fiscal_fwork1"/>
      <sheetName val="Table_4_11"/>
      <sheetName val="Box_D_table1"/>
      <sheetName val="4_1_UK1"/>
      <sheetName val="4_3_and_4_41"/>
      <sheetName val="4_5_deficit_and_interest_rate1"/>
      <sheetName val="4_6_ten_year_bonds1"/>
      <sheetName val="5_1_share_of_gdp1"/>
      <sheetName val="Figure_6_11"/>
      <sheetName val="Table_6_1_Bank_Supervisors1"/>
      <sheetName val="Figure_1_12"/>
      <sheetName val="Frameworks_comparison_2_1_2_22"/>
      <sheetName val="Figures_3_1_3_22"/>
      <sheetName val="Table_3_12"/>
      <sheetName val="3_1_Inflation_expectations2"/>
      <sheetName val="3_2_Taylor_rules2"/>
      <sheetName val="3_3_UK_Taylor_rule2"/>
      <sheetName val="Chart_3_42"/>
      <sheetName val="3_5_10_years_ahead2"/>
      <sheetName val="3_6_M3_growth2"/>
      <sheetName val="Box_D_Red_triangle2"/>
      <sheetName val="Figure_4_1_UK_fiscal_fwork2"/>
      <sheetName val="Table_4_12"/>
      <sheetName val="Box_D_table2"/>
      <sheetName val="4_1_UK2"/>
      <sheetName val="4_3_and_4_42"/>
      <sheetName val="4_5_deficit_and_interest_rate2"/>
      <sheetName val="4_6_ten_year_bonds2"/>
      <sheetName val="5_1_share_of_gdp2"/>
      <sheetName val="Figure_6_12"/>
      <sheetName val="Table_6_1_Bank_Supervisors2"/>
      <sheetName val="USGC"/>
      <sheetName val="Carbon Price Floor"/>
      <sheetName val="Baseline results"/>
      <sheetName val="DECC Summary"/>
      <sheetName val="Figure_1_13"/>
      <sheetName val="Frameworks_comparison_2_1_2_23"/>
      <sheetName val="Figures_3_1_3_23"/>
      <sheetName val="Table_3_13"/>
      <sheetName val="3_1_Inflation_expectations3"/>
      <sheetName val="3_2_Taylor_rules3"/>
      <sheetName val="3_3_UK_Taylor_rule3"/>
      <sheetName val="Chart_3_43"/>
      <sheetName val="3_5_10_years_ahead3"/>
      <sheetName val="3_6_M3_growth3"/>
      <sheetName val="Box_D_Red_triangle3"/>
      <sheetName val="Figure_4_1_UK_fiscal_fwork3"/>
      <sheetName val="Table_4_13"/>
      <sheetName val="Box_D_table3"/>
      <sheetName val="4_1_UK3"/>
      <sheetName val="4_3_and_4_43"/>
      <sheetName val="4_5_deficit_and_interest_rate3"/>
      <sheetName val="4_6_ten_year_bonds3"/>
      <sheetName val="5_1_share_of_gdp3"/>
      <sheetName val="Figure_6_13"/>
      <sheetName val="Table_6_1_Bank_Supervisors3"/>
      <sheetName val="Carbon_Price_Floor"/>
      <sheetName val="Baseline_results"/>
      <sheetName val="DECC_Summary"/>
      <sheetName val="Figure_1_14"/>
      <sheetName val="Frameworks_comparison_2_1_2_24"/>
      <sheetName val="Figures_3_1_3_24"/>
      <sheetName val="Table_3_14"/>
      <sheetName val="3_1_Inflation_expectations4"/>
      <sheetName val="3_2_Taylor_rules4"/>
      <sheetName val="3_3_UK_Taylor_rule4"/>
      <sheetName val="Chart_3_44"/>
      <sheetName val="3_5_10_years_ahead4"/>
      <sheetName val="3_6_M3_growth4"/>
      <sheetName val="Box_D_Red_triangle4"/>
      <sheetName val="Figure_4_1_UK_fiscal_fwork4"/>
      <sheetName val="Table_4_14"/>
      <sheetName val="Box_D_table4"/>
      <sheetName val="4_1_UK4"/>
      <sheetName val="4_3_and_4_44"/>
      <sheetName val="4_5_deficit_and_interest_rate4"/>
      <sheetName val="4_6_ten_year_bonds4"/>
      <sheetName val="5_1_share_of_gdp4"/>
      <sheetName val="Figure_6_14"/>
      <sheetName val="Table_6_1_Bank_Supervisors4"/>
      <sheetName val="Carbon_Price_Floor1"/>
      <sheetName val="Baseline_results1"/>
      <sheetName val="DECC_Summary1"/>
      <sheetName val="CASHFLOW Gen Income"/>
      <sheetName val="model inputs"/>
      <sheetName val="Figure_1_15"/>
      <sheetName val="Frameworks_comparison_2_1_2_25"/>
      <sheetName val="Figures_3_1_3_25"/>
      <sheetName val="Table_3_15"/>
      <sheetName val="3_1_Inflation_expectations5"/>
      <sheetName val="3_2_Taylor_rules5"/>
      <sheetName val="3_3_UK_Taylor_rule5"/>
      <sheetName val="Chart_3_45"/>
      <sheetName val="3_5_10_years_ahead5"/>
      <sheetName val="3_6_M3_growth5"/>
      <sheetName val="Box_D_Red_triangle5"/>
      <sheetName val="Figure_4_1_UK_fiscal_fwork5"/>
      <sheetName val="Table_4_15"/>
      <sheetName val="Box_D_table5"/>
      <sheetName val="4_1_UK5"/>
      <sheetName val="4_3_and_4_45"/>
      <sheetName val="4_5_deficit_and_interest_rate5"/>
      <sheetName val="4_6_ten_year_bonds5"/>
      <sheetName val="5_1_share_of_gdp5"/>
      <sheetName val="Figure_6_15"/>
      <sheetName val="Table_6_1_Bank_Supervisors5"/>
      <sheetName val="Carbon_Price_Floor2"/>
      <sheetName val="Baseline_results2"/>
      <sheetName val="DECC_Summary2"/>
      <sheetName val="CASHFLOW_Gen_Income"/>
      <sheetName val="model_inputs"/>
      <sheetName val="Figure_1_16"/>
      <sheetName val="Frameworks_comparison_2_1_2_26"/>
      <sheetName val="Figures_3_1_3_26"/>
      <sheetName val="Table_3_16"/>
      <sheetName val="3_1_Inflation_expectations6"/>
      <sheetName val="3_2_Taylor_rules6"/>
      <sheetName val="3_3_UK_Taylor_rule6"/>
      <sheetName val="Chart_3_46"/>
      <sheetName val="3_5_10_years_ahead6"/>
      <sheetName val="3_6_M3_growth6"/>
      <sheetName val="Box_D_Red_triangle6"/>
      <sheetName val="Figure_4_1_UK_fiscal_fwork6"/>
      <sheetName val="Table_4_16"/>
      <sheetName val="Box_D_table6"/>
      <sheetName val="4_1_UK6"/>
      <sheetName val="4_3_and_4_46"/>
      <sheetName val="4_5_deficit_and_interest_rate6"/>
      <sheetName val="4_6_ten_year_bonds6"/>
      <sheetName val="5_1_share_of_gdp6"/>
      <sheetName val="Figure_6_16"/>
      <sheetName val="Table_6_1_Bank_Supervisors6"/>
      <sheetName val="Carbon_Price_Floor3"/>
      <sheetName val="Baseline_results3"/>
      <sheetName val="DECC_Summary3"/>
      <sheetName val="CASHFLOW_Gen_Income1"/>
      <sheetName val="model_inputs1"/>
      <sheetName val="Forecast data"/>
      <sheetName val="all the ch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Set>
  </externalBook>
</externalLink>
</file>

<file path=xl/externalLinks/externalLink8.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UK99"/>
      <sheetName val="PSF"/>
      <sheetName val="QsYs"/>
      <sheetName val="Dis master"/>
      <sheetName val="Ranges"/>
      <sheetName val="Dis_master1"/>
      <sheetName val="Population"/>
      <sheetName val="A2_Log"/>
      <sheetName val="headroom"/>
      <sheetName val="Price x Volume Calcs"/>
      <sheetName val="C_TOC Capex"/>
      <sheetName val="C_Working Cap"/>
      <sheetName val="C_Funding"/>
      <sheetName val="I_Calcs"/>
      <sheetName val="Financial Calcs"/>
      <sheetName val="Indices &amp; Rates"/>
      <sheetName val="D8_Lockup_calc"/>
      <sheetName val="A5_User Manual &amp; Ass"/>
      <sheetName val="Template Control"/>
      <sheetName val="B3 _Ass Yr-Yr"/>
      <sheetName val="Price &amp; Volume Tables"/>
      <sheetName val="CASHFLOW Gen Income"/>
      <sheetName val="Dis_master"/>
      <sheetName val="Price_x_Volume_Calcs"/>
      <sheetName val="C_TOC_Capex"/>
      <sheetName val="C_Working_Cap"/>
      <sheetName val="Financial_Calcs"/>
      <sheetName val="Indices_&amp;_Rates"/>
      <sheetName val="A5_User_Manual_&amp;_Ass"/>
      <sheetName val="Template_Control"/>
      <sheetName val="B3__Ass_Yr-Yr"/>
      <sheetName val="Price_&amp;_Volume_Tables"/>
      <sheetName val="List Val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obr.uk/efo/economic-and-fiscal-outlook-november-2022/" TargetMode="External"/><Relationship Id="rId3" Type="http://schemas.openxmlformats.org/officeDocument/2006/relationships/hyperlink" Target="https://www.gov.uk/government/collections/annual-renewables-obligation-level-calculations" TargetMode="External"/><Relationship Id="rId4" Type="http://schemas.openxmlformats.org/officeDocument/2006/relationships/hyperlink" Target="https://www.ofgem.gov.uk/environmental-programmes/fit/contacts-guidance-and-resources/public-reports-and-data-fit/annual-reports" TargetMode="External"/><Relationship Id="rId5" Type="http://schemas.openxmlformats.org/officeDocument/2006/relationships/hyperlink" Target="https://www.ofgem.gov.uk/publications-and-updates/feed-tariffs-guidance-licensed-electricity-suppliers-version-11" TargetMode="External"/><Relationship Id="rId6" Type="http://schemas.openxmlformats.org/officeDocument/2006/relationships/drawing" Target="../drawings/drawing10.xml"/><Relationship Id="rId7"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obr.uk/efo/economic-and-fiscal-outlook-november-2023/" TargetMode="External"/><Relationship Id="rId3" Type="http://schemas.openxmlformats.org/officeDocument/2006/relationships/hyperlink" Target="https://obr.uk/efo/economic-and-fiscal-outlook-november-2023/" TargetMode="External"/><Relationship Id="rId4" Type="http://schemas.openxmlformats.org/officeDocument/2006/relationships/drawing" Target="../drawings/drawing12.xml"/><Relationship Id="rId5"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nationalgrideso.com/industry-information/charging/assistance-areas-high-electricity-distribution-costs-aahedc" TargetMode="External"/><Relationship Id="rId3" Type="http://schemas.openxmlformats.org/officeDocument/2006/relationships/hyperlink" Target="https://www.nationalgrideso.com/industry-information/charging/assistance-areas-high-electricity-distribution-costs-aahedc" TargetMode="External"/><Relationship Id="rId4" Type="http://schemas.openxmlformats.org/officeDocument/2006/relationships/hyperlink" Target="https://obr.uk/efo/economic-and-fiscal-outlook-november-2023/" TargetMode="External"/><Relationship Id="rId5" Type="http://schemas.openxmlformats.org/officeDocument/2006/relationships/drawing" Target="../drawings/drawing14.xml"/><Relationship Id="rId6"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5.xml"/><Relationship Id="rId3"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gov.uk/government/publications/green-gas-levy-ggl-rates-and-exemptions/green-gas-levy-ggl-rates-underlying-variables-mutualisation-threshold" TargetMode="External"/><Relationship Id="rId2" Type="http://schemas.openxmlformats.org/officeDocument/2006/relationships/hyperlink" Target="https://www.gov.uk/government/publications/green-gas-levy-ggl-rates-and-exemptions/green-gas-levy-ggl-rates-underlying-variables-mutualisation-threshold" TargetMode="External"/><Relationship Id="rId3"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gov.uk/government/collections/annual-renewables-obligation-level-calculations" TargetMode="External"/><Relationship Id="rId3" Type="http://schemas.openxmlformats.org/officeDocument/2006/relationships/hyperlink" Target="https://www.ofgem.gov.uk/environmental-and-social-schemes/renewables-obligation-ro/renewables-obligation-ro-suppliers" TargetMode="External"/><Relationship Id="rId4" Type="http://schemas.openxmlformats.org/officeDocument/2006/relationships/hyperlink" Target="https://www.ofgem.gov.uk/environmental-programmes/ro/energy-suppliers" TargetMode="External"/><Relationship Id="rId5" Type="http://schemas.openxmlformats.org/officeDocument/2006/relationships/hyperlink" Target="https://obr.uk/efo/economic-and-fiscal-outlook-november-2022/" TargetMode="External"/><Relationship Id="rId6" Type="http://schemas.openxmlformats.org/officeDocument/2006/relationships/drawing" Target="../drawings/drawing9.xml"/><Relationship Id="rId7"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1.22" defaultRowHeight="15.0"/>
  <cols>
    <col customWidth="1" min="1" max="1" width="15.67"/>
    <col customWidth="1" min="2" max="2" width="19.11"/>
    <col customWidth="1" min="3" max="3" width="15.67"/>
    <col customWidth="1" min="4" max="4" width="146.67"/>
    <col customWidth="1" min="5" max="5" width="8.89"/>
    <col customWidth="1" hidden="1" min="6" max="10" width="8.56"/>
    <col customWidth="1" min="11" max="26" width="8.56"/>
  </cols>
  <sheetData>
    <row r="1" ht="57.0" customHeight="1">
      <c r="A1" s="1" t="s">
        <v>0</v>
      </c>
      <c r="D1" s="2"/>
      <c r="E1" s="2"/>
    </row>
    <row r="2" ht="13.5" customHeight="1">
      <c r="A2" s="3"/>
      <c r="B2" s="3"/>
      <c r="C2" s="3"/>
      <c r="D2" s="3"/>
      <c r="E2" s="3"/>
      <c r="F2" s="3"/>
      <c r="G2" s="3"/>
      <c r="H2" s="3"/>
      <c r="I2" s="3"/>
    </row>
    <row r="3" ht="13.5" customHeight="1">
      <c r="A3" s="3"/>
      <c r="B3" s="4" t="s">
        <v>1</v>
      </c>
      <c r="C3" s="3"/>
      <c r="D3" s="3"/>
      <c r="E3" s="3"/>
      <c r="F3" s="3"/>
      <c r="G3" s="3"/>
      <c r="H3" s="3"/>
      <c r="I3" s="3"/>
      <c r="K3" s="2"/>
      <c r="L3" s="2"/>
      <c r="M3" s="2"/>
      <c r="N3" s="2"/>
      <c r="O3" s="2"/>
      <c r="P3" s="2"/>
      <c r="Q3" s="2"/>
      <c r="R3" s="2"/>
      <c r="S3" s="2"/>
      <c r="T3" s="2"/>
      <c r="U3" s="2"/>
      <c r="V3" s="2"/>
      <c r="W3" s="2"/>
      <c r="X3" s="2"/>
      <c r="Y3" s="2"/>
      <c r="Z3" s="2"/>
    </row>
    <row r="4" ht="13.5" customHeight="1">
      <c r="A4" s="2"/>
      <c r="B4" s="5"/>
      <c r="C4" s="3"/>
      <c r="D4" s="6"/>
      <c r="E4" s="3"/>
      <c r="F4" s="3"/>
      <c r="G4" s="3"/>
      <c r="H4" s="3"/>
      <c r="I4" s="3"/>
      <c r="J4" s="3"/>
      <c r="K4" s="2"/>
      <c r="L4" s="2"/>
      <c r="M4" s="2"/>
      <c r="N4" s="2"/>
      <c r="O4" s="2"/>
      <c r="P4" s="2"/>
      <c r="Q4" s="2"/>
      <c r="R4" s="2"/>
      <c r="S4" s="2"/>
      <c r="T4" s="2"/>
      <c r="U4" s="2"/>
      <c r="V4" s="2"/>
      <c r="W4" s="2"/>
      <c r="X4" s="2"/>
      <c r="Y4" s="2"/>
      <c r="Z4" s="2"/>
    </row>
    <row r="5" ht="22.5" customHeight="1">
      <c r="A5" s="2"/>
      <c r="B5" s="7" t="s">
        <v>2</v>
      </c>
      <c r="C5" s="7" t="s">
        <v>3</v>
      </c>
      <c r="D5" s="7" t="s">
        <v>4</v>
      </c>
      <c r="E5" s="3"/>
      <c r="F5" s="3"/>
      <c r="G5" s="3"/>
      <c r="H5" s="3"/>
      <c r="I5" s="3"/>
      <c r="J5" s="3"/>
      <c r="K5" s="2"/>
      <c r="L5" s="2"/>
      <c r="M5" s="2"/>
      <c r="N5" s="2"/>
      <c r="O5" s="2"/>
      <c r="P5" s="2"/>
      <c r="Q5" s="2"/>
      <c r="R5" s="2"/>
      <c r="S5" s="2"/>
      <c r="T5" s="2"/>
      <c r="U5" s="2"/>
      <c r="V5" s="2"/>
      <c r="W5" s="2"/>
      <c r="X5" s="2"/>
      <c r="Y5" s="2"/>
      <c r="Z5" s="2"/>
    </row>
    <row r="6" ht="13.5" customHeight="1">
      <c r="A6" s="2"/>
      <c r="B6" s="8" t="s">
        <v>5</v>
      </c>
      <c r="C6" s="9">
        <v>43349.0</v>
      </c>
      <c r="D6" s="10" t="s">
        <v>6</v>
      </c>
      <c r="E6" s="3"/>
      <c r="F6" s="3"/>
      <c r="G6" s="3"/>
      <c r="H6" s="3"/>
      <c r="I6" s="3"/>
      <c r="J6" s="3"/>
      <c r="K6" s="2"/>
      <c r="L6" s="2"/>
      <c r="M6" s="2"/>
      <c r="N6" s="2"/>
      <c r="O6" s="2"/>
      <c r="P6" s="2"/>
      <c r="Q6" s="2"/>
      <c r="R6" s="2"/>
      <c r="S6" s="2"/>
      <c r="T6" s="2"/>
      <c r="U6" s="2"/>
      <c r="V6" s="2"/>
      <c r="W6" s="2"/>
      <c r="X6" s="2"/>
      <c r="Y6" s="2"/>
      <c r="Z6" s="2"/>
    </row>
    <row r="7" ht="152.25" customHeight="1">
      <c r="A7" s="2"/>
      <c r="B7" s="11" t="s">
        <v>7</v>
      </c>
      <c r="C7" s="9">
        <v>43410.0</v>
      </c>
      <c r="D7" s="12" t="s">
        <v>8</v>
      </c>
      <c r="E7" s="3"/>
      <c r="F7" s="3"/>
      <c r="G7" s="3"/>
      <c r="H7" s="3"/>
      <c r="I7" s="3"/>
      <c r="J7" s="3"/>
      <c r="K7" s="2"/>
      <c r="L7" s="2"/>
      <c r="M7" s="2"/>
      <c r="N7" s="2"/>
      <c r="O7" s="2"/>
      <c r="P7" s="2"/>
      <c r="Q7" s="2"/>
      <c r="R7" s="2"/>
      <c r="S7" s="2"/>
      <c r="T7" s="2"/>
      <c r="U7" s="2"/>
      <c r="V7" s="2"/>
      <c r="W7" s="2"/>
      <c r="X7" s="2"/>
      <c r="Y7" s="2"/>
      <c r="Z7" s="2"/>
    </row>
    <row r="8" ht="13.5" customHeight="1">
      <c r="A8" s="2"/>
      <c r="B8" s="13" t="s">
        <v>9</v>
      </c>
      <c r="C8" s="9">
        <v>43138.0</v>
      </c>
      <c r="D8" s="14" t="s">
        <v>10</v>
      </c>
      <c r="E8" s="3"/>
      <c r="F8" s="3"/>
      <c r="G8" s="3"/>
      <c r="H8" s="3"/>
      <c r="I8" s="3"/>
      <c r="J8" s="3"/>
      <c r="K8" s="2"/>
      <c r="L8" s="2"/>
      <c r="M8" s="2"/>
      <c r="N8" s="2"/>
      <c r="O8" s="2"/>
      <c r="P8" s="2"/>
      <c r="Q8" s="2"/>
      <c r="R8" s="2"/>
      <c r="S8" s="2"/>
      <c r="T8" s="2"/>
      <c r="U8" s="2"/>
      <c r="V8" s="2"/>
      <c r="W8" s="2"/>
      <c r="X8" s="2"/>
      <c r="Y8" s="2"/>
      <c r="Z8" s="2"/>
    </row>
    <row r="9" ht="13.5" customHeight="1">
      <c r="A9" s="2"/>
      <c r="B9" s="13" t="s">
        <v>11</v>
      </c>
      <c r="C9" s="9">
        <v>43684.0</v>
      </c>
      <c r="D9" s="14" t="s">
        <v>12</v>
      </c>
      <c r="E9" s="3"/>
      <c r="F9" s="3"/>
      <c r="G9" s="3"/>
      <c r="H9" s="3"/>
      <c r="I9" s="3"/>
      <c r="J9" s="3"/>
      <c r="K9" s="2"/>
      <c r="L9" s="2"/>
      <c r="M9" s="2"/>
      <c r="N9" s="2"/>
      <c r="O9" s="2"/>
      <c r="P9" s="2"/>
      <c r="Q9" s="2"/>
      <c r="R9" s="2"/>
      <c r="S9" s="2"/>
      <c r="T9" s="2"/>
      <c r="U9" s="2"/>
      <c r="V9" s="2"/>
      <c r="W9" s="2"/>
      <c r="X9" s="2"/>
      <c r="Y9" s="2"/>
      <c r="Z9" s="2"/>
    </row>
    <row r="10" ht="13.5" customHeight="1">
      <c r="A10" s="2"/>
      <c r="B10" s="13" t="s">
        <v>13</v>
      </c>
      <c r="C10" s="9">
        <v>43868.0</v>
      </c>
      <c r="D10" s="12" t="s">
        <v>14</v>
      </c>
      <c r="E10" s="3"/>
      <c r="F10" s="3"/>
      <c r="G10" s="3"/>
      <c r="H10" s="3"/>
      <c r="I10" s="3"/>
      <c r="J10" s="3"/>
      <c r="K10" s="2"/>
      <c r="L10" s="2"/>
      <c r="M10" s="2"/>
      <c r="N10" s="2"/>
      <c r="O10" s="2"/>
      <c r="P10" s="2"/>
      <c r="Q10" s="2"/>
      <c r="R10" s="2"/>
      <c r="S10" s="2"/>
      <c r="T10" s="2"/>
      <c r="U10" s="2"/>
      <c r="V10" s="2"/>
      <c r="W10" s="2"/>
      <c r="X10" s="2"/>
      <c r="Y10" s="2"/>
      <c r="Z10" s="2"/>
    </row>
    <row r="11" ht="13.5" customHeight="1">
      <c r="A11" s="2"/>
      <c r="B11" s="13" t="s">
        <v>15</v>
      </c>
      <c r="C11" s="9">
        <v>44048.0</v>
      </c>
      <c r="D11" s="14" t="s">
        <v>16</v>
      </c>
      <c r="E11" s="3"/>
      <c r="F11" s="3"/>
      <c r="G11" s="3"/>
      <c r="H11" s="3"/>
      <c r="I11" s="3"/>
      <c r="J11" s="3"/>
      <c r="K11" s="2"/>
      <c r="L11" s="2"/>
      <c r="M11" s="2"/>
      <c r="N11" s="2"/>
      <c r="O11" s="2"/>
      <c r="P11" s="2"/>
      <c r="Q11" s="2"/>
      <c r="R11" s="2"/>
      <c r="S11" s="2"/>
      <c r="T11" s="2"/>
      <c r="U11" s="2"/>
      <c r="V11" s="2"/>
      <c r="W11" s="2"/>
      <c r="X11" s="2"/>
      <c r="Y11" s="2"/>
      <c r="Z11" s="2"/>
    </row>
    <row r="12" ht="13.5" customHeight="1">
      <c r="A12" s="2"/>
      <c r="B12" s="13" t="s">
        <v>17</v>
      </c>
      <c r="C12" s="9">
        <v>44050.0</v>
      </c>
      <c r="D12" s="14" t="s">
        <v>18</v>
      </c>
      <c r="E12" s="3"/>
      <c r="F12" s="3"/>
      <c r="G12" s="3"/>
      <c r="H12" s="3"/>
      <c r="I12" s="3"/>
      <c r="J12" s="3"/>
      <c r="K12" s="2"/>
      <c r="L12" s="2"/>
      <c r="M12" s="2"/>
      <c r="N12" s="2"/>
      <c r="O12" s="2"/>
      <c r="P12" s="2"/>
      <c r="Q12" s="2"/>
      <c r="R12" s="2"/>
      <c r="S12" s="2"/>
      <c r="T12" s="2"/>
      <c r="U12" s="2"/>
      <c r="V12" s="2"/>
      <c r="W12" s="2"/>
      <c r="X12" s="2"/>
      <c r="Y12" s="2"/>
      <c r="Z12" s="2"/>
    </row>
    <row r="13" ht="13.5" customHeight="1">
      <c r="A13" s="2"/>
      <c r="B13" s="13" t="s">
        <v>19</v>
      </c>
      <c r="C13" s="9">
        <v>44232.0</v>
      </c>
      <c r="D13" s="14" t="s">
        <v>20</v>
      </c>
      <c r="E13" s="3"/>
      <c r="F13" s="3"/>
      <c r="G13" s="3"/>
      <c r="H13" s="3"/>
      <c r="I13" s="3"/>
      <c r="J13" s="3"/>
      <c r="K13" s="2"/>
      <c r="L13" s="2"/>
      <c r="M13" s="2"/>
      <c r="N13" s="2"/>
      <c r="O13" s="2"/>
      <c r="P13" s="2"/>
      <c r="Q13" s="2"/>
      <c r="R13" s="2"/>
      <c r="S13" s="2"/>
      <c r="T13" s="2"/>
      <c r="U13" s="2"/>
      <c r="V13" s="2"/>
      <c r="W13" s="2"/>
      <c r="X13" s="2"/>
      <c r="Y13" s="2"/>
      <c r="Z13" s="2"/>
    </row>
    <row r="14" ht="13.5" customHeight="1">
      <c r="A14" s="2"/>
      <c r="B14" s="13" t="s">
        <v>21</v>
      </c>
      <c r="C14" s="9">
        <v>44414.0</v>
      </c>
      <c r="D14" s="14" t="s">
        <v>22</v>
      </c>
      <c r="E14" s="3"/>
      <c r="F14" s="3"/>
      <c r="G14" s="3"/>
      <c r="H14" s="3"/>
      <c r="I14" s="3"/>
      <c r="J14" s="3"/>
      <c r="K14" s="2"/>
      <c r="L14" s="2"/>
      <c r="M14" s="2"/>
      <c r="N14" s="2"/>
      <c r="O14" s="2"/>
      <c r="P14" s="2"/>
      <c r="Q14" s="2"/>
      <c r="R14" s="2"/>
      <c r="S14" s="2"/>
      <c r="T14" s="2"/>
      <c r="U14" s="2"/>
      <c r="V14" s="2"/>
      <c r="W14" s="2"/>
      <c r="X14" s="2"/>
      <c r="Y14" s="2"/>
      <c r="Z14" s="2"/>
    </row>
    <row r="15" ht="13.5" customHeight="1">
      <c r="A15" s="2"/>
      <c r="B15" s="8" t="s">
        <v>23</v>
      </c>
      <c r="C15" s="15">
        <v>44596.0</v>
      </c>
      <c r="D15" s="16" t="s">
        <v>24</v>
      </c>
      <c r="E15" s="3"/>
      <c r="F15" s="3"/>
      <c r="G15" s="3"/>
      <c r="H15" s="3"/>
      <c r="I15" s="3"/>
      <c r="J15" s="3"/>
      <c r="K15" s="2"/>
      <c r="L15" s="2"/>
      <c r="M15" s="2"/>
      <c r="N15" s="2"/>
      <c r="O15" s="2"/>
      <c r="P15" s="2"/>
      <c r="Q15" s="2"/>
      <c r="R15" s="2"/>
      <c r="S15" s="2"/>
      <c r="T15" s="2"/>
      <c r="U15" s="2"/>
      <c r="V15" s="2"/>
      <c r="W15" s="2"/>
      <c r="X15" s="2"/>
      <c r="Y15" s="2"/>
      <c r="Z15" s="2"/>
    </row>
    <row r="16" ht="13.5" customHeight="1">
      <c r="A16" s="2"/>
      <c r="B16" s="17" t="s">
        <v>25</v>
      </c>
      <c r="C16" s="18">
        <v>44696.0</v>
      </c>
      <c r="D16" s="19" t="s">
        <v>26</v>
      </c>
      <c r="E16" s="3"/>
      <c r="F16" s="3"/>
      <c r="G16" s="3"/>
      <c r="H16" s="3"/>
      <c r="I16" s="3"/>
      <c r="J16" s="3"/>
      <c r="K16" s="2"/>
      <c r="L16" s="2"/>
      <c r="M16" s="2"/>
      <c r="N16" s="2"/>
      <c r="O16" s="2"/>
      <c r="P16" s="2"/>
      <c r="Q16" s="2"/>
      <c r="R16" s="2"/>
      <c r="S16" s="2"/>
      <c r="T16" s="2"/>
      <c r="U16" s="2"/>
      <c r="V16" s="2"/>
      <c r="W16" s="2"/>
      <c r="X16" s="2"/>
      <c r="Y16" s="2"/>
      <c r="Z16" s="2"/>
    </row>
    <row r="17" ht="13.5" customHeight="1">
      <c r="A17" s="3"/>
      <c r="B17" s="17" t="s">
        <v>27</v>
      </c>
      <c r="C17" s="18">
        <v>44777.0</v>
      </c>
      <c r="D17" s="19" t="s">
        <v>28</v>
      </c>
      <c r="E17" s="3"/>
      <c r="F17" s="3"/>
      <c r="G17" s="3"/>
      <c r="H17" s="3"/>
      <c r="I17" s="3"/>
      <c r="K17" s="2"/>
      <c r="L17" s="2"/>
      <c r="M17" s="2"/>
      <c r="N17" s="2"/>
      <c r="O17" s="2"/>
      <c r="P17" s="2"/>
      <c r="Q17" s="2"/>
      <c r="R17" s="2"/>
      <c r="S17" s="2"/>
      <c r="T17" s="2"/>
      <c r="U17" s="2"/>
      <c r="V17" s="2"/>
      <c r="W17" s="2"/>
      <c r="X17" s="2"/>
      <c r="Y17" s="2"/>
      <c r="Z17" s="2"/>
    </row>
    <row r="18" ht="13.5" customHeight="1">
      <c r="A18" s="3"/>
      <c r="B18" s="17" t="s">
        <v>29</v>
      </c>
      <c r="C18" s="18">
        <v>44799.0</v>
      </c>
      <c r="D18" s="19" t="s">
        <v>30</v>
      </c>
      <c r="E18" s="3"/>
      <c r="F18" s="3"/>
      <c r="G18" s="3"/>
      <c r="H18" s="3"/>
      <c r="I18" s="3"/>
      <c r="K18" s="2"/>
      <c r="L18" s="2"/>
      <c r="M18" s="2"/>
      <c r="N18" s="2"/>
      <c r="O18" s="2"/>
      <c r="P18" s="2"/>
      <c r="Q18" s="2"/>
      <c r="R18" s="2"/>
      <c r="S18" s="2"/>
      <c r="T18" s="2"/>
      <c r="U18" s="2"/>
      <c r="V18" s="2"/>
      <c r="W18" s="2"/>
      <c r="X18" s="2"/>
      <c r="Y18" s="2"/>
      <c r="Z18" s="2"/>
    </row>
    <row r="19" ht="13.5" customHeight="1">
      <c r="A19" s="3"/>
      <c r="B19" s="17" t="s">
        <v>31</v>
      </c>
      <c r="C19" s="18">
        <v>44972.0</v>
      </c>
      <c r="D19" s="19" t="s">
        <v>32</v>
      </c>
      <c r="E19" s="3"/>
      <c r="F19" s="3"/>
      <c r="G19" s="3"/>
      <c r="H19" s="3"/>
      <c r="I19" s="3"/>
      <c r="K19" s="2"/>
      <c r="L19" s="2"/>
      <c r="M19" s="2"/>
      <c r="N19" s="2"/>
      <c r="O19" s="2"/>
      <c r="P19" s="2"/>
      <c r="Q19" s="2"/>
      <c r="R19" s="2"/>
      <c r="S19" s="2"/>
      <c r="T19" s="2"/>
      <c r="U19" s="2"/>
      <c r="V19" s="2"/>
      <c r="W19" s="2"/>
      <c r="X19" s="2"/>
      <c r="Y19" s="2"/>
      <c r="Z19" s="2"/>
    </row>
    <row r="20" ht="13.5" customHeight="1">
      <c r="A20" s="3"/>
      <c r="B20" s="20" t="s">
        <v>33</v>
      </c>
      <c r="C20" s="21">
        <v>45009.0</v>
      </c>
      <c r="D20" s="12" t="s">
        <v>34</v>
      </c>
      <c r="E20" s="3"/>
      <c r="F20" s="3"/>
      <c r="G20" s="3"/>
      <c r="H20" s="3"/>
      <c r="I20" s="3"/>
      <c r="K20" s="2"/>
      <c r="L20" s="2"/>
      <c r="M20" s="2"/>
      <c r="N20" s="2"/>
      <c r="O20" s="2"/>
      <c r="P20" s="2"/>
      <c r="Q20" s="2"/>
      <c r="R20" s="2"/>
      <c r="S20" s="2"/>
      <c r="T20" s="2"/>
      <c r="U20" s="2"/>
      <c r="V20" s="2"/>
      <c r="W20" s="2"/>
      <c r="X20" s="2"/>
      <c r="Y20" s="2"/>
      <c r="Z20" s="2"/>
    </row>
    <row r="21" ht="13.5" customHeight="1">
      <c r="A21" s="3"/>
      <c r="B21" s="22" t="s">
        <v>35</v>
      </c>
      <c r="C21" s="23">
        <v>45071.0</v>
      </c>
      <c r="D21" s="24" t="s">
        <v>36</v>
      </c>
      <c r="E21" s="3"/>
      <c r="F21" s="3"/>
      <c r="G21" s="3"/>
      <c r="H21" s="3"/>
      <c r="I21" s="3"/>
      <c r="K21" s="2"/>
      <c r="L21" s="2"/>
      <c r="M21" s="2"/>
      <c r="N21" s="2"/>
      <c r="O21" s="2"/>
      <c r="P21" s="2"/>
      <c r="Q21" s="2"/>
      <c r="R21" s="2"/>
      <c r="S21" s="2"/>
      <c r="T21" s="2"/>
      <c r="U21" s="2"/>
      <c r="V21" s="2"/>
      <c r="W21" s="2"/>
      <c r="X21" s="2"/>
      <c r="Y21" s="2"/>
      <c r="Z21" s="2"/>
    </row>
    <row r="22" ht="13.5" customHeight="1">
      <c r="A22" s="3"/>
      <c r="B22" s="22" t="s">
        <v>37</v>
      </c>
      <c r="C22" s="23">
        <v>45163.0</v>
      </c>
      <c r="D22" s="12" t="s">
        <v>38</v>
      </c>
      <c r="E22" s="3"/>
      <c r="F22" s="3"/>
      <c r="G22" s="3"/>
      <c r="H22" s="3"/>
      <c r="I22" s="3"/>
      <c r="K22" s="2"/>
      <c r="L22" s="2"/>
      <c r="M22" s="2"/>
      <c r="N22" s="2"/>
      <c r="O22" s="2"/>
      <c r="P22" s="2"/>
      <c r="Q22" s="2"/>
      <c r="R22" s="2"/>
      <c r="S22" s="2"/>
      <c r="T22" s="2"/>
      <c r="U22" s="2"/>
      <c r="V22" s="2"/>
      <c r="W22" s="2"/>
      <c r="X22" s="2"/>
      <c r="Y22" s="2"/>
      <c r="Z22" s="2"/>
    </row>
    <row r="23" ht="13.5" customHeight="1">
      <c r="A23" s="3"/>
      <c r="B23" s="22" t="s">
        <v>39</v>
      </c>
      <c r="C23" s="23">
        <v>45345.0</v>
      </c>
      <c r="D23" s="12" t="s">
        <v>40</v>
      </c>
      <c r="E23" s="3"/>
      <c r="F23" s="3"/>
      <c r="G23" s="3"/>
      <c r="H23" s="3"/>
      <c r="I23" s="3"/>
      <c r="K23" s="2"/>
      <c r="L23" s="2"/>
      <c r="M23" s="2"/>
      <c r="N23" s="2"/>
      <c r="O23" s="2"/>
      <c r="P23" s="2"/>
      <c r="Q23" s="2"/>
      <c r="R23" s="2"/>
      <c r="S23" s="2"/>
      <c r="T23" s="2"/>
      <c r="U23" s="2"/>
      <c r="V23" s="2"/>
      <c r="W23" s="2"/>
      <c r="X23" s="2"/>
      <c r="Y23" s="2"/>
      <c r="Z23" s="2"/>
    </row>
    <row r="24" ht="13.5" customHeight="1">
      <c r="A24" s="2"/>
      <c r="B24" s="3"/>
      <c r="C24" s="3"/>
      <c r="D24" s="3"/>
      <c r="E24" s="3"/>
      <c r="F24" s="3"/>
      <c r="G24" s="3"/>
      <c r="H24" s="3"/>
      <c r="I24" s="3"/>
      <c r="K24" s="2"/>
      <c r="L24" s="2"/>
      <c r="M24" s="2"/>
      <c r="N24" s="2"/>
      <c r="O24" s="2"/>
      <c r="P24" s="2"/>
      <c r="Q24" s="2"/>
      <c r="R24" s="2"/>
      <c r="S24" s="2"/>
      <c r="T24" s="2"/>
      <c r="U24" s="2"/>
      <c r="V24" s="2"/>
      <c r="W24" s="2"/>
      <c r="X24" s="2"/>
      <c r="Y24" s="2"/>
      <c r="Z24" s="2"/>
    </row>
    <row r="25" ht="13.5" hidden="1" customHeight="1">
      <c r="A25" s="3"/>
      <c r="B25" s="3"/>
      <c r="C25" s="3"/>
      <c r="D25" s="3"/>
      <c r="E25" s="3"/>
      <c r="F25" s="3"/>
      <c r="G25" s="3"/>
      <c r="H25" s="3"/>
      <c r="I25" s="3"/>
    </row>
    <row r="26" ht="13.5" hidden="1" customHeight="1">
      <c r="A26" s="3"/>
      <c r="B26" s="3"/>
      <c r="C26" s="3"/>
      <c r="D26" s="3"/>
      <c r="E26" s="3"/>
      <c r="F26" s="3"/>
      <c r="G26" s="3"/>
      <c r="H26" s="3"/>
      <c r="I26" s="3"/>
    </row>
    <row r="27" ht="13.5" hidden="1" customHeight="1">
      <c r="A27" s="3"/>
      <c r="B27" s="3"/>
      <c r="C27" s="3"/>
      <c r="E27" s="3"/>
      <c r="F27" s="3"/>
      <c r="G27" s="3"/>
      <c r="H27" s="3"/>
      <c r="I27" s="3"/>
    </row>
    <row r="28" ht="13.5" hidden="1" customHeight="1">
      <c r="A28" s="3"/>
      <c r="E28" s="3"/>
      <c r="F28" s="3"/>
      <c r="G28" s="3"/>
      <c r="H28" s="3"/>
      <c r="I28" s="3"/>
    </row>
    <row r="29" ht="13.5" hidden="1" customHeight="1">
      <c r="A29" s="3"/>
    </row>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headerFooter>
    <oddFooter>&amp;C_x000D_#000000 OFFICIAL-InternalOnly</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workbookViewId="0"/>
  </sheetViews>
  <sheetFormatPr customHeight="1" defaultColWidth="11.22" defaultRowHeight="15.0"/>
  <cols>
    <col customWidth="1" min="1" max="1" width="3.0"/>
    <col customWidth="1" min="2" max="3" width="30.44"/>
    <col customWidth="1" min="4" max="4" width="36.0"/>
    <col customWidth="1" min="5" max="5" width="12.11"/>
    <col customWidth="1" min="6" max="6" width="25.44"/>
    <col customWidth="1" min="7" max="7" width="1.44"/>
    <col customWidth="1" min="8" max="15" width="15.67"/>
    <col customWidth="1" min="16" max="16" width="1.44"/>
    <col customWidth="1" min="17" max="27" width="15.67"/>
    <col customWidth="1" min="28" max="29" width="9.0"/>
    <col customWidth="1" min="30" max="30" width="8.56"/>
  </cols>
  <sheetData>
    <row r="1" ht="12.75" customHeight="1">
      <c r="A1" s="42"/>
      <c r="B1" s="42"/>
      <c r="C1" s="42"/>
      <c r="D1" s="42"/>
      <c r="E1" s="42"/>
      <c r="F1" s="45"/>
      <c r="G1" s="42"/>
      <c r="H1" s="42"/>
      <c r="I1" s="42"/>
      <c r="J1" s="42"/>
      <c r="K1" s="42"/>
      <c r="L1" s="42"/>
      <c r="M1" s="42"/>
      <c r="N1" s="42"/>
      <c r="O1" s="42"/>
      <c r="P1" s="42"/>
      <c r="Q1" s="42"/>
      <c r="R1" s="42"/>
      <c r="S1" s="42"/>
      <c r="T1" s="42"/>
      <c r="U1" s="42"/>
      <c r="V1" s="42"/>
      <c r="W1" s="42"/>
      <c r="X1" s="42"/>
      <c r="Y1" s="42"/>
      <c r="Z1" s="42"/>
      <c r="AA1" s="42"/>
      <c r="AB1" s="42"/>
      <c r="AC1" s="42"/>
      <c r="AD1" s="42"/>
    </row>
    <row r="2" ht="18.75" customHeight="1">
      <c r="A2" s="42"/>
      <c r="B2" s="43" t="s">
        <v>299</v>
      </c>
      <c r="C2" s="43"/>
      <c r="D2" s="43"/>
      <c r="E2" s="42"/>
      <c r="F2" s="45"/>
      <c r="G2" s="42"/>
      <c r="H2" s="42"/>
      <c r="I2" s="42"/>
      <c r="J2" s="42"/>
      <c r="K2" s="42"/>
      <c r="L2" s="42"/>
      <c r="M2" s="42"/>
      <c r="N2" s="42"/>
      <c r="O2" s="42"/>
      <c r="P2" s="42"/>
      <c r="Q2" s="42"/>
      <c r="R2" s="42"/>
      <c r="S2" s="42"/>
      <c r="T2" s="42"/>
      <c r="U2" s="42"/>
      <c r="V2" s="42"/>
      <c r="W2" s="42"/>
      <c r="X2" s="42"/>
      <c r="Y2" s="42"/>
      <c r="Z2" s="42"/>
      <c r="AA2" s="42"/>
      <c r="AB2" s="42"/>
      <c r="AC2" s="42"/>
      <c r="AD2" s="42"/>
    </row>
    <row r="3" ht="42.0" customHeight="1">
      <c r="A3" s="42"/>
      <c r="B3" s="164" t="s">
        <v>300</v>
      </c>
      <c r="C3" s="27"/>
      <c r="D3" s="27"/>
      <c r="E3" s="27"/>
      <c r="F3" s="27"/>
      <c r="G3" s="28"/>
      <c r="H3" s="45"/>
      <c r="I3" s="45"/>
      <c r="J3" s="45"/>
      <c r="K3" s="45"/>
      <c r="L3" s="45"/>
      <c r="M3" s="45"/>
      <c r="N3" s="45"/>
      <c r="O3" s="45"/>
      <c r="P3" s="45"/>
      <c r="Q3" s="45"/>
      <c r="R3" s="45"/>
      <c r="S3" s="45"/>
      <c r="T3" s="45"/>
      <c r="U3" s="45"/>
      <c r="V3" s="42"/>
      <c r="W3" s="42"/>
      <c r="X3" s="42"/>
      <c r="Y3" s="42"/>
      <c r="Z3" s="42"/>
      <c r="AA3" s="42"/>
      <c r="AB3" s="42"/>
      <c r="AC3" s="42"/>
      <c r="AD3" s="42"/>
    </row>
    <row r="4" ht="12.75" customHeight="1">
      <c r="A4" s="42"/>
      <c r="B4" s="42"/>
      <c r="C4" s="42"/>
      <c r="D4" s="42"/>
      <c r="E4" s="42"/>
      <c r="F4" s="45"/>
      <c r="G4" s="42"/>
      <c r="H4" s="42"/>
      <c r="I4" s="42"/>
      <c r="J4" s="42"/>
      <c r="K4" s="42"/>
      <c r="L4" s="42"/>
      <c r="M4" s="42"/>
      <c r="N4" s="42"/>
      <c r="O4" s="42"/>
      <c r="P4" s="42"/>
      <c r="Q4" s="42"/>
      <c r="R4" s="42"/>
      <c r="S4" s="42"/>
      <c r="T4" s="42"/>
      <c r="U4" s="42"/>
      <c r="V4" s="42"/>
      <c r="W4" s="42"/>
      <c r="X4" s="42"/>
      <c r="Y4" s="42"/>
      <c r="Z4" s="42"/>
      <c r="AA4" s="42"/>
      <c r="AB4" s="42"/>
      <c r="AC4" s="42"/>
      <c r="AD4" s="42"/>
    </row>
    <row r="5" ht="13.5" customHeight="1">
      <c r="A5" s="2"/>
      <c r="B5" s="2"/>
      <c r="C5" s="2"/>
      <c r="D5" s="2"/>
      <c r="E5" s="2"/>
      <c r="F5" s="2"/>
      <c r="G5" s="35"/>
      <c r="H5" s="2"/>
      <c r="I5" s="2"/>
      <c r="J5" s="2"/>
      <c r="K5" s="2"/>
      <c r="L5" s="2"/>
      <c r="M5" s="2"/>
      <c r="N5" s="2"/>
      <c r="O5" s="2"/>
      <c r="P5" s="35"/>
      <c r="Q5" s="2"/>
      <c r="R5" s="2"/>
      <c r="S5" s="2"/>
      <c r="T5" s="2"/>
      <c r="U5" s="2"/>
      <c r="V5" s="2"/>
      <c r="W5" s="2"/>
      <c r="X5" s="2"/>
      <c r="Y5" s="2"/>
      <c r="Z5" s="2"/>
      <c r="AA5" s="2"/>
      <c r="AB5" s="2"/>
      <c r="AC5" s="2"/>
      <c r="AD5" s="2"/>
    </row>
    <row r="6" ht="12.75" customHeight="1">
      <c r="A6" s="2"/>
      <c r="B6" s="49" t="s">
        <v>41</v>
      </c>
      <c r="C6" s="129" t="s">
        <v>57</v>
      </c>
      <c r="D6" s="130" t="s">
        <v>284</v>
      </c>
      <c r="E6" s="129" t="s">
        <v>93</v>
      </c>
      <c r="F6" s="50"/>
      <c r="G6" s="84"/>
      <c r="H6" s="102" t="s">
        <v>94</v>
      </c>
      <c r="I6" s="53"/>
      <c r="J6" s="53"/>
      <c r="K6" s="53"/>
      <c r="L6" s="53"/>
      <c r="M6" s="53"/>
      <c r="N6" s="53"/>
      <c r="O6" s="54"/>
      <c r="P6" s="51"/>
      <c r="Q6" s="102" t="s">
        <v>95</v>
      </c>
      <c r="R6" s="53"/>
      <c r="S6" s="53"/>
      <c r="T6" s="53"/>
      <c r="U6" s="53"/>
      <c r="V6" s="53"/>
      <c r="W6" s="53"/>
      <c r="X6" s="53"/>
      <c r="Y6" s="53"/>
      <c r="Z6" s="53"/>
      <c r="AA6" s="54"/>
      <c r="AB6" s="2"/>
      <c r="AC6" s="2"/>
      <c r="AD6" s="2"/>
    </row>
    <row r="7" ht="12.75" customHeight="1">
      <c r="A7" s="2"/>
      <c r="B7" s="58"/>
      <c r="C7" s="58"/>
      <c r="D7" s="58"/>
      <c r="E7" s="58"/>
      <c r="F7" s="59"/>
      <c r="G7" s="84"/>
      <c r="H7" s="60" t="s">
        <v>96</v>
      </c>
      <c r="I7" s="61"/>
      <c r="J7" s="61"/>
      <c r="K7" s="61"/>
      <c r="L7" s="61"/>
      <c r="M7" s="61"/>
      <c r="N7" s="61"/>
      <c r="O7" s="62"/>
      <c r="P7" s="51"/>
      <c r="Q7" s="60" t="s">
        <v>97</v>
      </c>
      <c r="R7" s="61"/>
      <c r="S7" s="61"/>
      <c r="T7" s="61"/>
      <c r="U7" s="61"/>
      <c r="V7" s="61"/>
      <c r="W7" s="61"/>
      <c r="X7" s="61"/>
      <c r="Y7" s="61"/>
      <c r="Z7" s="61"/>
      <c r="AA7" s="62"/>
      <c r="AB7" s="2"/>
      <c r="AC7" s="2"/>
      <c r="AD7" s="2"/>
    </row>
    <row r="8" ht="24.75" customHeight="1">
      <c r="A8" s="2"/>
      <c r="B8" s="58"/>
      <c r="C8" s="58"/>
      <c r="D8" s="58"/>
      <c r="E8" s="58"/>
      <c r="F8" s="132" t="s">
        <v>98</v>
      </c>
      <c r="G8" s="84"/>
      <c r="H8" s="67" t="s">
        <v>99</v>
      </c>
      <c r="I8" s="67" t="s">
        <v>100</v>
      </c>
      <c r="J8" s="67" t="s">
        <v>101</v>
      </c>
      <c r="K8" s="67" t="s">
        <v>102</v>
      </c>
      <c r="L8" s="67" t="s">
        <v>103</v>
      </c>
      <c r="M8" s="68" t="s">
        <v>104</v>
      </c>
      <c r="N8" s="67" t="s">
        <v>105</v>
      </c>
      <c r="O8" s="67" t="s">
        <v>106</v>
      </c>
      <c r="P8" s="84"/>
      <c r="Q8" s="69" t="s">
        <v>107</v>
      </c>
      <c r="R8" s="69" t="s">
        <v>108</v>
      </c>
      <c r="S8" s="69" t="s">
        <v>109</v>
      </c>
      <c r="T8" s="70" t="s">
        <v>110</v>
      </c>
      <c r="U8" s="69" t="s">
        <v>111</v>
      </c>
      <c r="V8" s="69" t="s">
        <v>112</v>
      </c>
      <c r="W8" s="69" t="s">
        <v>113</v>
      </c>
      <c r="X8" s="69" t="s">
        <v>114</v>
      </c>
      <c r="Y8" s="69" t="s">
        <v>252</v>
      </c>
      <c r="Z8" s="69" t="s">
        <v>253</v>
      </c>
      <c r="AA8" s="69" t="s">
        <v>134</v>
      </c>
      <c r="AB8" s="2"/>
      <c r="AC8" s="2"/>
      <c r="AD8" s="2"/>
    </row>
    <row r="9" ht="12.0" customHeight="1">
      <c r="A9" s="2"/>
      <c r="B9" s="58"/>
      <c r="C9" s="58"/>
      <c r="D9" s="58"/>
      <c r="E9" s="58"/>
      <c r="F9" s="132" t="s">
        <v>163</v>
      </c>
      <c r="G9" s="84"/>
      <c r="H9" s="74" t="s">
        <v>164</v>
      </c>
      <c r="I9" s="74" t="s">
        <v>165</v>
      </c>
      <c r="J9" s="74" t="s">
        <v>166</v>
      </c>
      <c r="K9" s="74" t="s">
        <v>167</v>
      </c>
      <c r="L9" s="74" t="s">
        <v>168</v>
      </c>
      <c r="M9" s="75" t="s">
        <v>169</v>
      </c>
      <c r="N9" s="74" t="s">
        <v>170</v>
      </c>
      <c r="O9" s="74" t="s">
        <v>171</v>
      </c>
      <c r="P9" s="84"/>
      <c r="Q9" s="74" t="s">
        <v>172</v>
      </c>
      <c r="R9" s="74" t="s">
        <v>173</v>
      </c>
      <c r="S9" s="74" t="s">
        <v>174</v>
      </c>
      <c r="T9" s="76" t="s">
        <v>175</v>
      </c>
      <c r="U9" s="74" t="s">
        <v>176</v>
      </c>
      <c r="V9" s="74" t="s">
        <v>177</v>
      </c>
      <c r="W9" s="74" t="s">
        <v>178</v>
      </c>
      <c r="X9" s="74" t="s">
        <v>179</v>
      </c>
      <c r="Y9" s="74" t="s">
        <v>180</v>
      </c>
      <c r="Z9" s="74" t="s">
        <v>182</v>
      </c>
      <c r="AA9" s="74" t="s">
        <v>184</v>
      </c>
      <c r="AB9" s="2"/>
      <c r="AC9" s="2"/>
      <c r="AD9" s="2"/>
    </row>
    <row r="10" ht="12.75" customHeight="1">
      <c r="A10" s="2"/>
      <c r="B10" s="59"/>
      <c r="C10" s="59"/>
      <c r="D10" s="59"/>
      <c r="E10" s="59"/>
      <c r="F10" s="133" t="s">
        <v>301</v>
      </c>
      <c r="G10" s="84"/>
      <c r="H10" s="69" t="s">
        <v>214</v>
      </c>
      <c r="I10" s="69" t="s">
        <v>214</v>
      </c>
      <c r="J10" s="69" t="s">
        <v>215</v>
      </c>
      <c r="K10" s="69" t="s">
        <v>215</v>
      </c>
      <c r="L10" s="69" t="s">
        <v>216</v>
      </c>
      <c r="M10" s="78" t="s">
        <v>216</v>
      </c>
      <c r="N10" s="69" t="s">
        <v>217</v>
      </c>
      <c r="O10" s="69" t="s">
        <v>217</v>
      </c>
      <c r="P10" s="84"/>
      <c r="Q10" s="69" t="s">
        <v>218</v>
      </c>
      <c r="R10" s="69" t="s">
        <v>219</v>
      </c>
      <c r="S10" s="69" t="s">
        <v>219</v>
      </c>
      <c r="T10" s="70" t="s">
        <v>220</v>
      </c>
      <c r="U10" s="69" t="s">
        <v>220</v>
      </c>
      <c r="V10" s="69" t="s">
        <v>221</v>
      </c>
      <c r="W10" s="69" t="s">
        <v>221</v>
      </c>
      <c r="X10" s="69" t="s">
        <v>222</v>
      </c>
      <c r="Y10" s="69" t="s">
        <v>222</v>
      </c>
      <c r="Z10" s="69" t="s">
        <v>223</v>
      </c>
      <c r="AA10" s="69" t="s">
        <v>223</v>
      </c>
      <c r="AB10" s="2"/>
      <c r="AC10" s="2"/>
      <c r="AD10" s="2"/>
    </row>
    <row r="11" ht="13.5" customHeight="1">
      <c r="A11" s="2"/>
      <c r="B11" s="135" t="s">
        <v>69</v>
      </c>
      <c r="C11" s="39"/>
      <c r="D11" s="39"/>
      <c r="E11" s="39"/>
      <c r="F11" s="136"/>
      <c r="G11" s="84"/>
      <c r="H11" s="138"/>
      <c r="I11" s="138"/>
      <c r="J11" s="138"/>
      <c r="K11" s="138"/>
      <c r="L11" s="138"/>
      <c r="M11" s="139"/>
      <c r="N11" s="138"/>
      <c r="O11" s="138"/>
      <c r="P11" s="84"/>
      <c r="Q11" s="138"/>
      <c r="R11" s="138"/>
      <c r="S11" s="138"/>
      <c r="T11" s="140"/>
      <c r="U11" s="165"/>
      <c r="V11" s="165"/>
      <c r="W11" s="165"/>
      <c r="X11" s="165"/>
      <c r="Y11" s="165"/>
      <c r="Z11" s="165"/>
      <c r="AA11" s="165"/>
      <c r="AB11" s="2"/>
      <c r="AC11" s="2"/>
      <c r="AD11" s="2"/>
    </row>
    <row r="12" ht="58.5" customHeight="1">
      <c r="A12" s="35"/>
      <c r="B12" s="120" t="s">
        <v>302</v>
      </c>
      <c r="C12" s="120"/>
      <c r="D12" s="142" t="s">
        <v>303</v>
      </c>
      <c r="E12" s="143" t="s">
        <v>304</v>
      </c>
      <c r="F12" s="166"/>
      <c r="G12" s="84"/>
      <c r="H12" s="167">
        <v>9.0E8</v>
      </c>
      <c r="I12" s="167">
        <v>9.0E8</v>
      </c>
      <c r="J12" s="167">
        <v>1.5E9</v>
      </c>
      <c r="K12" s="167">
        <v>1.5E9</v>
      </c>
      <c r="L12" s="167">
        <v>1.315E9</v>
      </c>
      <c r="M12" s="167">
        <v>1.345E9</v>
      </c>
      <c r="N12" s="167">
        <v>1.455E9</v>
      </c>
      <c r="O12" s="167">
        <v>1.455E9</v>
      </c>
      <c r="P12" s="84"/>
      <c r="Q12" s="167">
        <v>1.455E9</v>
      </c>
      <c r="R12" s="168">
        <v>1.505E9</v>
      </c>
      <c r="S12" s="168">
        <v>1.5E9</v>
      </c>
      <c r="T12" s="169">
        <v>1.545E9</v>
      </c>
      <c r="U12" s="167">
        <v>1.545E9</v>
      </c>
      <c r="V12" s="170"/>
      <c r="W12" s="170"/>
      <c r="X12" s="170"/>
      <c r="Y12" s="170"/>
      <c r="Z12" s="170"/>
      <c r="AA12" s="170"/>
      <c r="AB12" s="35"/>
      <c r="AC12" s="35"/>
      <c r="AD12" s="35"/>
    </row>
    <row r="13" ht="67.5" customHeight="1">
      <c r="A13" s="35"/>
      <c r="B13" s="120" t="s">
        <v>305</v>
      </c>
      <c r="C13" s="120" t="s">
        <v>306</v>
      </c>
      <c r="D13" s="154" t="s">
        <v>307</v>
      </c>
      <c r="E13" s="143" t="s">
        <v>308</v>
      </c>
      <c r="F13" s="58"/>
      <c r="G13" s="84"/>
      <c r="H13" s="167">
        <v>2.90044E8</v>
      </c>
      <c r="I13" s="167">
        <v>2.90044E8</v>
      </c>
      <c r="J13" s="167">
        <v>2.981E8</v>
      </c>
      <c r="K13" s="167">
        <v>2.981E8</v>
      </c>
      <c r="L13" s="167">
        <v>2.959E8</v>
      </c>
      <c r="M13" s="167">
        <v>2.959E8</v>
      </c>
      <c r="N13" s="167">
        <v>2.837E8</v>
      </c>
      <c r="O13" s="167">
        <v>2.837E8</v>
      </c>
      <c r="P13" s="84"/>
      <c r="Q13" s="167">
        <v>2.837E8</v>
      </c>
      <c r="R13" s="167">
        <v>2.666E8</v>
      </c>
      <c r="S13" s="167">
        <v>2.562E8</v>
      </c>
      <c r="T13" s="171">
        <v>2.607E8</v>
      </c>
      <c r="U13" s="167">
        <v>2.607E8</v>
      </c>
      <c r="V13" s="170"/>
      <c r="W13" s="170"/>
      <c r="X13" s="170"/>
      <c r="Y13" s="170"/>
      <c r="Z13" s="170"/>
      <c r="AA13" s="170"/>
      <c r="AB13" s="35"/>
      <c r="AC13" s="35"/>
      <c r="AD13" s="35"/>
    </row>
    <row r="14" ht="27.75" customHeight="1">
      <c r="A14" s="35"/>
      <c r="B14" s="120" t="s">
        <v>309</v>
      </c>
      <c r="C14" s="120" t="s">
        <v>310</v>
      </c>
      <c r="D14" s="154" t="s">
        <v>311</v>
      </c>
      <c r="E14" s="143" t="s">
        <v>308</v>
      </c>
      <c r="F14" s="58"/>
      <c r="G14" s="84"/>
      <c r="H14" s="172"/>
      <c r="I14" s="173"/>
      <c r="J14" s="167">
        <v>8117254.0</v>
      </c>
      <c r="K14" s="35"/>
      <c r="L14" s="174"/>
      <c r="M14" s="175"/>
      <c r="N14" s="176"/>
      <c r="O14" s="176"/>
      <c r="P14" s="84"/>
      <c r="Q14" s="177"/>
      <c r="R14" s="177"/>
      <c r="S14" s="177"/>
      <c r="T14" s="177"/>
      <c r="U14" s="177"/>
      <c r="V14" s="177"/>
      <c r="W14" s="177"/>
      <c r="X14" s="177"/>
      <c r="Y14" s="177"/>
      <c r="Z14" s="177"/>
      <c r="AA14" s="177"/>
      <c r="AB14" s="35"/>
      <c r="AC14" s="35"/>
      <c r="AD14" s="35"/>
    </row>
    <row r="15" ht="13.5" customHeight="1">
      <c r="A15" s="35"/>
      <c r="B15" s="120" t="s">
        <v>312</v>
      </c>
      <c r="C15" s="120"/>
      <c r="D15" s="154" t="s">
        <v>313</v>
      </c>
      <c r="E15" s="143" t="s">
        <v>296</v>
      </c>
      <c r="F15" s="59"/>
      <c r="G15" s="84"/>
      <c r="H15" s="178"/>
      <c r="I15" s="179"/>
      <c r="J15" s="35"/>
      <c r="K15" s="180"/>
      <c r="L15" s="181">
        <v>0.1</v>
      </c>
      <c r="M15" s="182"/>
      <c r="N15" s="181">
        <v>0.1</v>
      </c>
      <c r="O15" s="181">
        <v>0.1</v>
      </c>
      <c r="P15" s="84"/>
      <c r="Q15" s="182"/>
      <c r="R15" s="181">
        <v>0.1</v>
      </c>
      <c r="S15" s="182"/>
      <c r="T15" s="181">
        <v>0.1</v>
      </c>
      <c r="U15" s="182"/>
      <c r="V15" s="182"/>
      <c r="W15" s="182"/>
      <c r="X15" s="182"/>
      <c r="Y15" s="182"/>
      <c r="Z15" s="182"/>
      <c r="AA15" s="182"/>
      <c r="AB15" s="35"/>
      <c r="AC15" s="35"/>
      <c r="AD15" s="35"/>
    </row>
    <row r="16" ht="13.5" customHeight="1">
      <c r="A16" s="2"/>
      <c r="B16" s="135" t="s">
        <v>65</v>
      </c>
      <c r="C16" s="39"/>
      <c r="D16" s="39"/>
      <c r="E16" s="39"/>
      <c r="F16" s="136"/>
      <c r="G16" s="84"/>
      <c r="H16" s="138"/>
      <c r="I16" s="138"/>
      <c r="J16" s="183"/>
      <c r="K16" s="183"/>
      <c r="L16" s="184"/>
      <c r="M16" s="138"/>
      <c r="N16" s="140"/>
      <c r="O16" s="140"/>
      <c r="P16" s="84"/>
      <c r="Q16" s="138"/>
      <c r="R16" s="138"/>
      <c r="S16" s="138"/>
      <c r="T16" s="140"/>
      <c r="U16" s="138"/>
      <c r="V16" s="122"/>
      <c r="W16" s="122"/>
      <c r="X16" s="122"/>
      <c r="Y16" s="122"/>
      <c r="Z16" s="122"/>
      <c r="AA16" s="122"/>
      <c r="AB16" s="2"/>
      <c r="AC16" s="2"/>
      <c r="AD16" s="2"/>
    </row>
    <row r="17" ht="11.25" customHeight="1">
      <c r="A17" s="2"/>
      <c r="B17" s="156" t="s">
        <v>314</v>
      </c>
      <c r="C17" s="39"/>
      <c r="D17" s="40"/>
      <c r="E17" s="158" t="s">
        <v>315</v>
      </c>
      <c r="F17" s="158"/>
      <c r="G17" s="84"/>
      <c r="H17" s="185"/>
      <c r="I17" s="40"/>
      <c r="J17" s="186">
        <f>J14</f>
        <v>8117254</v>
      </c>
      <c r="K17" s="186">
        <f t="shared" ref="K17:M17" si="1">IF(K13="","-",IF(J17="","-",J17*(1+K15)))</f>
        <v>8117254</v>
      </c>
      <c r="L17" s="186">
        <f t="shared" si="1"/>
        <v>8928979.4</v>
      </c>
      <c r="M17" s="186">
        <f t="shared" si="1"/>
        <v>8928979.4</v>
      </c>
      <c r="N17" s="186">
        <f t="shared" ref="N17:O17" si="2">IF(N13="","-",IF(L17="","-",L17*(1+N15)))</f>
        <v>9821877.34</v>
      </c>
      <c r="O17" s="186">
        <f t="shared" si="2"/>
        <v>9821877.34</v>
      </c>
      <c r="P17" s="84"/>
      <c r="Q17" s="187">
        <f>IF(Q13="","-",IF(O17="","-",O17*(1+Q15)))</f>
        <v>9821877.34</v>
      </c>
      <c r="R17" s="187">
        <f t="shared" ref="R17:U17" si="3">IF(R13="","-",IF(Q17="","-",Q17*(1+R15)))</f>
        <v>10804065.07</v>
      </c>
      <c r="S17" s="187">
        <f t="shared" si="3"/>
        <v>10804065.07</v>
      </c>
      <c r="T17" s="187">
        <f t="shared" si="3"/>
        <v>11884471.58</v>
      </c>
      <c r="U17" s="188">
        <f t="shared" si="3"/>
        <v>11884471.58</v>
      </c>
      <c r="V17" s="189"/>
      <c r="W17" s="189"/>
      <c r="X17" s="189"/>
      <c r="Y17" s="189"/>
      <c r="Z17" s="189"/>
      <c r="AA17" s="189"/>
      <c r="AB17" s="2"/>
      <c r="AC17" s="2"/>
      <c r="AD17" s="2"/>
    </row>
    <row r="18" ht="13.5" customHeight="1">
      <c r="A18" s="35"/>
      <c r="B18" s="156" t="s">
        <v>316</v>
      </c>
      <c r="C18" s="39"/>
      <c r="D18" s="40"/>
      <c r="E18" s="158" t="s">
        <v>257</v>
      </c>
      <c r="F18" s="158"/>
      <c r="G18" s="84"/>
      <c r="H18" s="92">
        <f t="shared" ref="H18:O18" si="4">IF(H13="","-",(H12/(H13-H17)))</f>
        <v>3.102977479</v>
      </c>
      <c r="I18" s="92">
        <f t="shared" si="4"/>
        <v>3.102977479</v>
      </c>
      <c r="J18" s="92">
        <f t="shared" si="4"/>
        <v>5.172721552</v>
      </c>
      <c r="K18" s="92">
        <f t="shared" si="4"/>
        <v>5.172721552</v>
      </c>
      <c r="L18" s="92">
        <f t="shared" si="4"/>
        <v>4.582344229</v>
      </c>
      <c r="M18" s="92">
        <f t="shared" si="4"/>
        <v>4.686884401</v>
      </c>
      <c r="N18" s="92">
        <f t="shared" si="4"/>
        <v>5.312582056</v>
      </c>
      <c r="O18" s="92">
        <f t="shared" si="4"/>
        <v>5.312582056</v>
      </c>
      <c r="P18" s="84"/>
      <c r="Q18" s="92">
        <f t="shared" ref="Q18:U18" si="5">IF(Q13="","-",Q12/(Q13-Q17))</f>
        <v>5.312582056</v>
      </c>
      <c r="R18" s="92">
        <f t="shared" si="5"/>
        <v>5.883596236</v>
      </c>
      <c r="S18" s="92">
        <f t="shared" si="5"/>
        <v>6.112570693</v>
      </c>
      <c r="T18" s="92">
        <f t="shared" si="5"/>
        <v>6.209419524</v>
      </c>
      <c r="U18" s="92">
        <f t="shared" si="5"/>
        <v>6.209419524</v>
      </c>
      <c r="V18" s="180"/>
      <c r="W18" s="180"/>
      <c r="X18" s="180"/>
      <c r="Y18" s="180"/>
      <c r="Z18" s="180"/>
      <c r="AA18" s="180"/>
      <c r="AB18" s="35"/>
      <c r="AC18" s="35"/>
      <c r="AD18" s="35"/>
    </row>
    <row r="19" ht="13.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row>
    <row r="20" ht="13.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ht="13.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ht="13.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ht="13.5" hidden="1" customHeight="1">
      <c r="G25" s="2"/>
      <c r="P25" s="2"/>
    </row>
    <row r="26" ht="13.5" hidden="1" customHeight="1">
      <c r="G26" s="2"/>
      <c r="P26" s="2"/>
    </row>
    <row r="27" ht="13.5" hidden="1" customHeight="1">
      <c r="G27" s="2"/>
      <c r="P27" s="2"/>
    </row>
    <row r="28" ht="13.5" hidden="1" customHeight="1">
      <c r="G28" s="2"/>
      <c r="P28" s="2"/>
    </row>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6">
    <mergeCell ref="H6:O6"/>
    <mergeCell ref="H7:O7"/>
    <mergeCell ref="E6:E10"/>
    <mergeCell ref="B11:F11"/>
    <mergeCell ref="F12:F15"/>
    <mergeCell ref="B16:F16"/>
    <mergeCell ref="B17:D17"/>
    <mergeCell ref="H17:I17"/>
    <mergeCell ref="B18:D18"/>
    <mergeCell ref="B3:G3"/>
    <mergeCell ref="B6:B10"/>
    <mergeCell ref="C6:C10"/>
    <mergeCell ref="D6:D10"/>
    <mergeCell ref="F6:F7"/>
    <mergeCell ref="Q6:AA6"/>
    <mergeCell ref="Q7:AA7"/>
  </mergeCells>
  <hyperlinks>
    <hyperlink r:id="rId2" ref="D12"/>
    <hyperlink r:id="rId3" ref="D13"/>
    <hyperlink r:id="rId4" ref="D14"/>
    <hyperlink r:id="rId5" ref="D15"/>
  </hyperlinks>
  <printOptions/>
  <pageMargins bottom="0.75" footer="0.0" header="0.0" left="0.7" right="0.7" top="0.75"/>
  <pageSetup orientation="portrait"/>
  <headerFooter>
    <oddFooter>&amp;C_x000D_#000000 OFFICIAL-InternalOnly</oddFooter>
  </headerFooter>
  <drawing r:id="rId6"/>
  <legacyDrawing r:id="rId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workbookViewId="0"/>
  </sheetViews>
  <sheetFormatPr customHeight="1" defaultColWidth="11.22" defaultRowHeight="15.0"/>
  <cols>
    <col customWidth="1" min="1" max="1" width="3.0"/>
    <col customWidth="1" min="2" max="2" width="36.0"/>
    <col customWidth="1" min="3" max="3" width="40.0"/>
    <col customWidth="1" min="4" max="4" width="22.89"/>
    <col customWidth="1" min="5" max="5" width="9.0"/>
    <col customWidth="1" min="6" max="6" width="20.44"/>
    <col customWidth="1" min="7" max="7" width="1.44"/>
    <col customWidth="1" min="8" max="8" width="18.0"/>
    <col customWidth="1" min="9" max="9" width="13.0"/>
    <col customWidth="1" min="10" max="10" width="16.0"/>
    <col customWidth="1" min="11" max="11" width="11.44"/>
    <col customWidth="1" min="12" max="12" width="15.67"/>
    <col customWidth="1" min="13" max="13" width="13.89"/>
    <col customWidth="1" min="14" max="15" width="13.0"/>
    <col customWidth="1" min="16" max="16" width="1.44"/>
    <col customWidth="1" min="17" max="24" width="15.67"/>
    <col customWidth="1" min="25" max="25" width="1.44"/>
    <col customWidth="1" min="26" max="26" width="15.22"/>
    <col customWidth="1" min="27" max="58" width="15.67"/>
  </cols>
  <sheetData>
    <row r="1" ht="12.75" customHeight="1">
      <c r="A1" s="42"/>
      <c r="B1" s="42"/>
      <c r="C1" s="42"/>
      <c r="D1" s="42"/>
      <c r="E1" s="45"/>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row>
    <row r="2" ht="18.75" customHeight="1">
      <c r="A2" s="42"/>
      <c r="B2" s="43" t="s">
        <v>317</v>
      </c>
      <c r="C2" s="43"/>
      <c r="D2" s="42"/>
      <c r="E2" s="45"/>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ht="42.0" customHeight="1">
      <c r="A3" s="42"/>
      <c r="B3" s="44" t="s">
        <v>318</v>
      </c>
      <c r="C3" s="27"/>
      <c r="D3" s="27"/>
      <c r="E3" s="27"/>
      <c r="F3" s="28"/>
      <c r="G3" s="45"/>
      <c r="H3" s="45"/>
      <c r="I3" s="45"/>
      <c r="J3" s="45"/>
      <c r="K3" s="45"/>
      <c r="L3" s="45"/>
      <c r="M3" s="45"/>
      <c r="N3" s="45"/>
      <c r="O3" s="45"/>
      <c r="P3" s="45"/>
      <c r="Q3" s="45"/>
      <c r="R3" s="45"/>
      <c r="S3" s="45"/>
      <c r="T3" s="45"/>
      <c r="U3" s="42"/>
      <c r="V3" s="42"/>
      <c r="W3" s="42"/>
      <c r="X3" s="42"/>
      <c r="Y3" s="45"/>
      <c r="Z3" s="45"/>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row>
    <row r="4" ht="12.75" customHeight="1">
      <c r="A4" s="42"/>
      <c r="B4" s="42"/>
      <c r="C4" s="42"/>
      <c r="D4" s="42"/>
      <c r="E4" s="45"/>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row>
    <row r="5" ht="13.5" customHeight="1">
      <c r="A5" s="2"/>
      <c r="B5" s="2"/>
      <c r="C5" s="2"/>
      <c r="D5" s="2"/>
      <c r="E5" s="2"/>
      <c r="F5" s="2"/>
      <c r="G5" s="35"/>
      <c r="H5" s="2"/>
      <c r="I5" s="2"/>
      <c r="J5" s="2"/>
      <c r="K5" s="2"/>
      <c r="L5" s="2"/>
      <c r="M5" s="2"/>
      <c r="N5" s="2"/>
      <c r="O5" s="2"/>
      <c r="P5" s="35"/>
      <c r="Q5" s="2"/>
      <c r="R5" s="2"/>
      <c r="S5" s="2"/>
      <c r="T5" s="2"/>
      <c r="U5" s="2"/>
      <c r="V5" s="2"/>
      <c r="W5" s="2"/>
      <c r="X5" s="2"/>
      <c r="Y5" s="35"/>
      <c r="Z5" s="35"/>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row>
    <row r="6" ht="12.75" customHeight="1">
      <c r="A6" s="2"/>
      <c r="B6" s="49" t="s">
        <v>41</v>
      </c>
      <c r="C6" s="129" t="s">
        <v>57</v>
      </c>
      <c r="D6" s="130" t="s">
        <v>284</v>
      </c>
      <c r="E6" s="129" t="s">
        <v>93</v>
      </c>
      <c r="F6" s="50"/>
      <c r="G6" s="84"/>
      <c r="H6" s="102" t="s">
        <v>94</v>
      </c>
      <c r="I6" s="53"/>
      <c r="J6" s="53"/>
      <c r="K6" s="53"/>
      <c r="L6" s="53"/>
      <c r="M6" s="53"/>
      <c r="N6" s="53"/>
      <c r="O6" s="54"/>
      <c r="P6" s="51"/>
      <c r="Q6" s="55" t="s">
        <v>95</v>
      </c>
      <c r="R6" s="56"/>
      <c r="S6" s="56"/>
      <c r="T6" s="56"/>
      <c r="U6" s="56"/>
      <c r="V6" s="56"/>
      <c r="W6" s="56"/>
      <c r="X6" s="56"/>
      <c r="Y6" s="84"/>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7"/>
    </row>
    <row r="7" ht="12.75" customHeight="1">
      <c r="A7" s="2"/>
      <c r="B7" s="58"/>
      <c r="C7" s="58"/>
      <c r="D7" s="58"/>
      <c r="E7" s="58"/>
      <c r="F7" s="59"/>
      <c r="G7" s="84"/>
      <c r="H7" s="60" t="s">
        <v>96</v>
      </c>
      <c r="I7" s="61"/>
      <c r="J7" s="61"/>
      <c r="K7" s="61"/>
      <c r="L7" s="61"/>
      <c r="M7" s="61"/>
      <c r="N7" s="61"/>
      <c r="O7" s="62"/>
      <c r="P7" s="51"/>
      <c r="Q7" s="63" t="s">
        <v>97</v>
      </c>
      <c r="R7" s="64"/>
      <c r="S7" s="64"/>
      <c r="T7" s="64"/>
      <c r="U7" s="64"/>
      <c r="V7" s="64"/>
      <c r="W7" s="64"/>
      <c r="X7" s="64"/>
      <c r="Y7" s="8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5"/>
    </row>
    <row r="8" ht="25.5" customHeight="1">
      <c r="A8" s="2"/>
      <c r="B8" s="58"/>
      <c r="C8" s="58"/>
      <c r="D8" s="58"/>
      <c r="E8" s="58"/>
      <c r="F8" s="132" t="s">
        <v>98</v>
      </c>
      <c r="G8" s="84"/>
      <c r="H8" s="67" t="s">
        <v>99</v>
      </c>
      <c r="I8" s="67" t="s">
        <v>100</v>
      </c>
      <c r="J8" s="67" t="s">
        <v>101</v>
      </c>
      <c r="K8" s="67" t="s">
        <v>102</v>
      </c>
      <c r="L8" s="67" t="s">
        <v>103</v>
      </c>
      <c r="M8" s="68" t="s">
        <v>104</v>
      </c>
      <c r="N8" s="67" t="s">
        <v>105</v>
      </c>
      <c r="O8" s="67" t="s">
        <v>106</v>
      </c>
      <c r="P8" s="84"/>
      <c r="Q8" s="69" t="s">
        <v>107</v>
      </c>
      <c r="R8" s="69" t="s">
        <v>108</v>
      </c>
      <c r="S8" s="69" t="s">
        <v>109</v>
      </c>
      <c r="T8" s="70" t="s">
        <v>110</v>
      </c>
      <c r="U8" s="69" t="s">
        <v>111</v>
      </c>
      <c r="V8" s="69" t="s">
        <v>112</v>
      </c>
      <c r="W8" s="69" t="s">
        <v>113</v>
      </c>
      <c r="X8" s="69" t="s">
        <v>114</v>
      </c>
      <c r="Y8" s="84"/>
      <c r="Z8" s="69" t="s">
        <v>115</v>
      </c>
      <c r="AA8" s="69" t="s">
        <v>115</v>
      </c>
      <c r="AB8" s="69" t="s">
        <v>116</v>
      </c>
      <c r="AC8" s="69" t="s">
        <v>116</v>
      </c>
      <c r="AD8" s="71" t="s">
        <v>117</v>
      </c>
      <c r="AE8" s="71" t="s">
        <v>117</v>
      </c>
      <c r="AF8" s="72" t="s">
        <v>118</v>
      </c>
      <c r="AG8" s="73" t="s">
        <v>118</v>
      </c>
      <c r="AH8" s="73" t="s">
        <v>119</v>
      </c>
      <c r="AI8" s="73" t="s">
        <v>119</v>
      </c>
      <c r="AJ8" s="73" t="s">
        <v>120</v>
      </c>
      <c r="AK8" s="73" t="s">
        <v>120</v>
      </c>
      <c r="AL8" s="73" t="s">
        <v>121</v>
      </c>
      <c r="AM8" s="73" t="s">
        <v>121</v>
      </c>
      <c r="AN8" s="73" t="s">
        <v>122</v>
      </c>
      <c r="AO8" s="73" t="s">
        <v>122</v>
      </c>
      <c r="AP8" s="73" t="s">
        <v>123</v>
      </c>
      <c r="AQ8" s="73" t="s">
        <v>123</v>
      </c>
      <c r="AR8" s="73" t="s">
        <v>124</v>
      </c>
      <c r="AS8" s="73" t="s">
        <v>124</v>
      </c>
      <c r="AT8" s="73" t="s">
        <v>125</v>
      </c>
      <c r="AU8" s="73" t="s">
        <v>125</v>
      </c>
      <c r="AV8" s="73" t="s">
        <v>126</v>
      </c>
      <c r="AW8" s="73" t="s">
        <v>126</v>
      </c>
      <c r="AX8" s="73" t="s">
        <v>127</v>
      </c>
      <c r="AY8" s="73" t="s">
        <v>127</v>
      </c>
      <c r="AZ8" s="73" t="s">
        <v>128</v>
      </c>
      <c r="BA8" s="73" t="s">
        <v>128</v>
      </c>
      <c r="BB8" s="73" t="s">
        <v>129</v>
      </c>
      <c r="BC8" s="73" t="s">
        <v>129</v>
      </c>
      <c r="BD8" s="73" t="s">
        <v>130</v>
      </c>
      <c r="BE8" s="73" t="s">
        <v>130</v>
      </c>
      <c r="BF8" s="73" t="s">
        <v>131</v>
      </c>
    </row>
    <row r="9" ht="25.5" customHeight="1">
      <c r="A9" s="2"/>
      <c r="B9" s="58"/>
      <c r="C9" s="58"/>
      <c r="D9" s="58"/>
      <c r="E9" s="58"/>
      <c r="F9" s="66" t="s">
        <v>98</v>
      </c>
      <c r="G9" s="51"/>
      <c r="H9" s="67" t="s">
        <v>99</v>
      </c>
      <c r="I9" s="67" t="s">
        <v>100</v>
      </c>
      <c r="J9" s="67" t="s">
        <v>101</v>
      </c>
      <c r="K9" s="67" t="s">
        <v>102</v>
      </c>
      <c r="L9" s="67" t="s">
        <v>103</v>
      </c>
      <c r="M9" s="68" t="s">
        <v>104</v>
      </c>
      <c r="N9" s="67" t="s">
        <v>105</v>
      </c>
      <c r="O9" s="67" t="s">
        <v>106</v>
      </c>
      <c r="P9" s="51"/>
      <c r="Q9" s="69" t="s">
        <v>107</v>
      </c>
      <c r="R9" s="69" t="s">
        <v>108</v>
      </c>
      <c r="S9" s="69" t="s">
        <v>109</v>
      </c>
      <c r="T9" s="70" t="s">
        <v>110</v>
      </c>
      <c r="U9" s="69" t="s">
        <v>111</v>
      </c>
      <c r="V9" s="69" t="s">
        <v>112</v>
      </c>
      <c r="W9" s="69" t="s">
        <v>113</v>
      </c>
      <c r="X9" s="69" t="s">
        <v>114</v>
      </c>
      <c r="Y9" s="51"/>
      <c r="Z9" s="69" t="s">
        <v>115</v>
      </c>
      <c r="AA9" s="69" t="s">
        <v>132</v>
      </c>
      <c r="AB9" s="69" t="s">
        <v>116</v>
      </c>
      <c r="AC9" s="69" t="s">
        <v>133</v>
      </c>
      <c r="AD9" s="69" t="s">
        <v>134</v>
      </c>
      <c r="AE9" s="69" t="s">
        <v>135</v>
      </c>
      <c r="AF9" s="69" t="s">
        <v>136</v>
      </c>
      <c r="AG9" s="69" t="s">
        <v>137</v>
      </c>
      <c r="AH9" s="69" t="s">
        <v>138</v>
      </c>
      <c r="AI9" s="69" t="s">
        <v>139</v>
      </c>
      <c r="AJ9" s="69" t="s">
        <v>140</v>
      </c>
      <c r="AK9" s="69" t="s">
        <v>141</v>
      </c>
      <c r="AL9" s="69" t="s">
        <v>142</v>
      </c>
      <c r="AM9" s="69" t="s">
        <v>143</v>
      </c>
      <c r="AN9" s="69" t="s">
        <v>144</v>
      </c>
      <c r="AO9" s="69" t="s">
        <v>145</v>
      </c>
      <c r="AP9" s="69" t="s">
        <v>146</v>
      </c>
      <c r="AQ9" s="69" t="s">
        <v>147</v>
      </c>
      <c r="AR9" s="69" t="s">
        <v>148</v>
      </c>
      <c r="AS9" s="69" t="s">
        <v>149</v>
      </c>
      <c r="AT9" s="69" t="s">
        <v>150</v>
      </c>
      <c r="AU9" s="69" t="s">
        <v>151</v>
      </c>
      <c r="AV9" s="69" t="s">
        <v>152</v>
      </c>
      <c r="AW9" s="69" t="s">
        <v>153</v>
      </c>
      <c r="AX9" s="69" t="s">
        <v>154</v>
      </c>
      <c r="AY9" s="69" t="s">
        <v>155</v>
      </c>
      <c r="AZ9" s="69" t="s">
        <v>156</v>
      </c>
      <c r="BA9" s="69" t="s">
        <v>157</v>
      </c>
      <c r="BB9" s="69" t="s">
        <v>158</v>
      </c>
      <c r="BC9" s="69" t="s">
        <v>159</v>
      </c>
      <c r="BD9" s="69" t="s">
        <v>160</v>
      </c>
      <c r="BE9" s="69" t="s">
        <v>161</v>
      </c>
      <c r="BF9" s="69" t="s">
        <v>162</v>
      </c>
    </row>
    <row r="10" ht="12.75" customHeight="1">
      <c r="A10" s="2"/>
      <c r="B10" s="58"/>
      <c r="C10" s="58"/>
      <c r="D10" s="58"/>
      <c r="E10" s="58"/>
      <c r="F10" s="132" t="s">
        <v>163</v>
      </c>
      <c r="G10" s="84"/>
      <c r="H10" s="74" t="s">
        <v>164</v>
      </c>
      <c r="I10" s="74" t="s">
        <v>165</v>
      </c>
      <c r="J10" s="74" t="s">
        <v>166</v>
      </c>
      <c r="K10" s="74" t="s">
        <v>167</v>
      </c>
      <c r="L10" s="74" t="s">
        <v>168</v>
      </c>
      <c r="M10" s="75" t="s">
        <v>169</v>
      </c>
      <c r="N10" s="74" t="s">
        <v>170</v>
      </c>
      <c r="O10" s="74" t="s">
        <v>171</v>
      </c>
      <c r="P10" s="84"/>
      <c r="Q10" s="74" t="s">
        <v>172</v>
      </c>
      <c r="R10" s="74" t="s">
        <v>173</v>
      </c>
      <c r="S10" s="74" t="s">
        <v>174</v>
      </c>
      <c r="T10" s="76" t="s">
        <v>175</v>
      </c>
      <c r="U10" s="74" t="s">
        <v>176</v>
      </c>
      <c r="V10" s="74" t="s">
        <v>177</v>
      </c>
      <c r="W10" s="74" t="s">
        <v>178</v>
      </c>
      <c r="X10" s="74" t="s">
        <v>179</v>
      </c>
      <c r="Y10" s="84"/>
      <c r="Z10" s="74" t="s">
        <v>180</v>
      </c>
      <c r="AA10" s="74" t="s">
        <v>181</v>
      </c>
      <c r="AB10" s="74" t="s">
        <v>182</v>
      </c>
      <c r="AC10" s="74" t="s">
        <v>183</v>
      </c>
      <c r="AD10" s="74" t="s">
        <v>184</v>
      </c>
      <c r="AE10" s="74" t="s">
        <v>185</v>
      </c>
      <c r="AF10" s="74" t="s">
        <v>186</v>
      </c>
      <c r="AG10" s="74" t="s">
        <v>187</v>
      </c>
      <c r="AH10" s="74" t="s">
        <v>188</v>
      </c>
      <c r="AI10" s="74" t="s">
        <v>189</v>
      </c>
      <c r="AJ10" s="74" t="s">
        <v>190</v>
      </c>
      <c r="AK10" s="74" t="s">
        <v>191</v>
      </c>
      <c r="AL10" s="74" t="s">
        <v>192</v>
      </c>
      <c r="AM10" s="74" t="s">
        <v>193</v>
      </c>
      <c r="AN10" s="74" t="s">
        <v>194</v>
      </c>
      <c r="AO10" s="74" t="s">
        <v>195</v>
      </c>
      <c r="AP10" s="74" t="s">
        <v>196</v>
      </c>
      <c r="AQ10" s="74" t="s">
        <v>197</v>
      </c>
      <c r="AR10" s="74" t="s">
        <v>198</v>
      </c>
      <c r="AS10" s="74" t="s">
        <v>199</v>
      </c>
      <c r="AT10" s="74" t="s">
        <v>200</v>
      </c>
      <c r="AU10" s="74" t="s">
        <v>201</v>
      </c>
      <c r="AV10" s="74" t="s">
        <v>202</v>
      </c>
      <c r="AW10" s="74" t="s">
        <v>203</v>
      </c>
      <c r="AX10" s="74" t="s">
        <v>204</v>
      </c>
      <c r="AY10" s="74" t="s">
        <v>205</v>
      </c>
      <c r="AZ10" s="74" t="s">
        <v>206</v>
      </c>
      <c r="BA10" s="74" t="s">
        <v>207</v>
      </c>
      <c r="BB10" s="74" t="s">
        <v>208</v>
      </c>
      <c r="BC10" s="74" t="s">
        <v>209</v>
      </c>
      <c r="BD10" s="74" t="s">
        <v>210</v>
      </c>
      <c r="BE10" s="74" t="s">
        <v>211</v>
      </c>
      <c r="BF10" s="74" t="s">
        <v>212</v>
      </c>
    </row>
    <row r="11" ht="12.75" customHeight="1">
      <c r="A11" s="2"/>
      <c r="B11" s="59"/>
      <c r="C11" s="59"/>
      <c r="D11" s="59"/>
      <c r="E11" s="59"/>
      <c r="F11" s="133" t="s">
        <v>319</v>
      </c>
      <c r="G11" s="84"/>
      <c r="H11" s="69" t="s">
        <v>214</v>
      </c>
      <c r="I11" s="69" t="s">
        <v>214</v>
      </c>
      <c r="J11" s="69" t="s">
        <v>215</v>
      </c>
      <c r="K11" s="69" t="s">
        <v>215</v>
      </c>
      <c r="L11" s="69" t="s">
        <v>216</v>
      </c>
      <c r="M11" s="78" t="s">
        <v>216</v>
      </c>
      <c r="N11" s="69" t="s">
        <v>217</v>
      </c>
      <c r="O11" s="69" t="s">
        <v>217</v>
      </c>
      <c r="P11" s="84"/>
      <c r="Q11" s="69" t="s">
        <v>218</v>
      </c>
      <c r="R11" s="69" t="s">
        <v>219</v>
      </c>
      <c r="S11" s="69" t="s">
        <v>219</v>
      </c>
      <c r="T11" s="70" t="s">
        <v>220</v>
      </c>
      <c r="U11" s="69" t="s">
        <v>220</v>
      </c>
      <c r="V11" s="69" t="s">
        <v>221</v>
      </c>
      <c r="W11" s="69" t="s">
        <v>221</v>
      </c>
      <c r="X11" s="69" t="s">
        <v>222</v>
      </c>
      <c r="Y11" s="84"/>
      <c r="Z11" s="69" t="s">
        <v>255</v>
      </c>
      <c r="AA11" s="69" t="s">
        <v>222</v>
      </c>
      <c r="AB11" s="69" t="s">
        <v>223</v>
      </c>
      <c r="AC11" s="69" t="s">
        <v>223</v>
      </c>
      <c r="AD11" s="69" t="s">
        <v>223</v>
      </c>
      <c r="AE11" s="69" t="s">
        <v>223</v>
      </c>
      <c r="AF11" s="134" t="s">
        <v>224</v>
      </c>
      <c r="AG11" s="134" t="s">
        <v>224</v>
      </c>
      <c r="AH11" s="134" t="s">
        <v>224</v>
      </c>
      <c r="AI11" s="134" t="s">
        <v>224</v>
      </c>
      <c r="AJ11" s="134" t="s">
        <v>225</v>
      </c>
      <c r="AK11" s="134" t="s">
        <v>225</v>
      </c>
      <c r="AL11" s="134" t="s">
        <v>225</v>
      </c>
      <c r="AM11" s="134" t="s">
        <v>225</v>
      </c>
      <c r="AN11" s="134" t="s">
        <v>226</v>
      </c>
      <c r="AO11" s="134" t="s">
        <v>226</v>
      </c>
      <c r="AP11" s="134" t="s">
        <v>226</v>
      </c>
      <c r="AQ11" s="134" t="s">
        <v>226</v>
      </c>
      <c r="AR11" s="134" t="s">
        <v>227</v>
      </c>
      <c r="AS11" s="134" t="s">
        <v>227</v>
      </c>
      <c r="AT11" s="134" t="s">
        <v>227</v>
      </c>
      <c r="AU11" s="134" t="s">
        <v>227</v>
      </c>
      <c r="AV11" s="134" t="s">
        <v>228</v>
      </c>
      <c r="AW11" s="134" t="s">
        <v>228</v>
      </c>
      <c r="AX11" s="134" t="s">
        <v>228</v>
      </c>
      <c r="AY11" s="134" t="s">
        <v>228</v>
      </c>
      <c r="AZ11" s="134" t="s">
        <v>229</v>
      </c>
      <c r="BA11" s="134" t="s">
        <v>229</v>
      </c>
      <c r="BB11" s="134" t="s">
        <v>229</v>
      </c>
      <c r="BC11" s="134" t="s">
        <v>229</v>
      </c>
      <c r="BD11" s="134" t="s">
        <v>230</v>
      </c>
      <c r="BE11" s="134" t="s">
        <v>230</v>
      </c>
      <c r="BF11" s="134" t="s">
        <v>230</v>
      </c>
    </row>
    <row r="12" ht="13.5" customHeight="1">
      <c r="A12" s="2"/>
      <c r="B12" s="135" t="s">
        <v>69</v>
      </c>
      <c r="C12" s="39"/>
      <c r="D12" s="39"/>
      <c r="E12" s="39"/>
      <c r="F12" s="136"/>
      <c r="G12" s="84"/>
      <c r="H12" s="138"/>
      <c r="I12" s="138"/>
      <c r="J12" s="138"/>
      <c r="K12" s="138"/>
      <c r="L12" s="138"/>
      <c r="M12" s="139"/>
      <c r="N12" s="138"/>
      <c r="O12" s="138"/>
      <c r="P12" s="84"/>
      <c r="Q12" s="138"/>
      <c r="R12" s="138"/>
      <c r="S12" s="138"/>
      <c r="T12" s="140"/>
      <c r="U12" s="138"/>
      <c r="V12" s="138"/>
      <c r="W12" s="138"/>
      <c r="X12" s="138"/>
      <c r="Y12" s="84"/>
      <c r="Z12" s="138"/>
      <c r="AA12" s="138"/>
      <c r="AB12" s="138"/>
      <c r="AC12" s="138"/>
      <c r="AD12" s="138"/>
      <c r="AE12" s="141"/>
      <c r="AF12" s="141"/>
      <c r="AG12" s="141"/>
      <c r="AH12" s="141"/>
      <c r="AI12" s="141"/>
      <c r="AJ12" s="141"/>
      <c r="AK12" s="141"/>
      <c r="AL12" s="141"/>
      <c r="AM12" s="141"/>
      <c r="AN12" s="141"/>
      <c r="AO12" s="141"/>
      <c r="AP12" s="141"/>
      <c r="AQ12" s="141"/>
      <c r="AR12" s="141"/>
      <c r="AS12" s="141"/>
      <c r="AT12" s="141"/>
      <c r="AU12" s="141"/>
      <c r="AV12" s="141"/>
      <c r="AW12" s="141"/>
      <c r="AX12" s="141"/>
      <c r="AY12" s="141"/>
      <c r="AZ12" s="141"/>
      <c r="BA12" s="141"/>
      <c r="BB12" s="141"/>
      <c r="BC12" s="141"/>
      <c r="BD12" s="141"/>
      <c r="BE12" s="141"/>
      <c r="BF12" s="141"/>
    </row>
    <row r="13" ht="13.5" customHeight="1">
      <c r="A13" s="35"/>
      <c r="B13" s="120" t="s">
        <v>320</v>
      </c>
      <c r="C13" s="120"/>
      <c r="D13" s="120" t="s">
        <v>321</v>
      </c>
      <c r="E13" s="143" t="s">
        <v>304</v>
      </c>
      <c r="F13" s="166"/>
      <c r="G13" s="84"/>
      <c r="H13" s="167">
        <v>3.2E8</v>
      </c>
      <c r="I13" s="167">
        <v>3.2E8</v>
      </c>
      <c r="J13" s="167">
        <v>3.23E8</v>
      </c>
      <c r="K13" s="167">
        <v>3.23E8</v>
      </c>
      <c r="L13" s="167">
        <v>3.29E8</v>
      </c>
      <c r="M13" s="167">
        <v>3.29E8</v>
      </c>
      <c r="N13" s="167">
        <v>3.4E8</v>
      </c>
      <c r="O13" s="167">
        <v>3.4E8</v>
      </c>
      <c r="P13" s="84"/>
      <c r="Q13" s="167">
        <v>3.4E8</v>
      </c>
      <c r="R13" s="167">
        <v>3.48E8</v>
      </c>
      <c r="S13" s="167">
        <v>3.47E8</v>
      </c>
      <c r="T13" s="167">
        <v>3.55E8</v>
      </c>
      <c r="U13" s="167">
        <v>3.54E8</v>
      </c>
      <c r="V13" s="167">
        <v>3.57E8</v>
      </c>
      <c r="W13" s="167">
        <v>3.54E8</v>
      </c>
      <c r="X13" s="167">
        <v>4.88E8</v>
      </c>
      <c r="Y13" s="84"/>
      <c r="Z13" s="190">
        <v>5.2E8</v>
      </c>
      <c r="AA13" s="190">
        <v>5.2E8</v>
      </c>
      <c r="AB13" s="167">
        <v>5.45E8</v>
      </c>
      <c r="AC13" s="167">
        <v>5.45E8</v>
      </c>
      <c r="AD13" s="167">
        <v>5.45E8</v>
      </c>
      <c r="AE13" s="167">
        <v>5.45E8</v>
      </c>
      <c r="AF13" s="167">
        <v>5.53E8</v>
      </c>
      <c r="AG13" s="167"/>
      <c r="AH13" s="167"/>
      <c r="AI13" s="167"/>
      <c r="AJ13" s="167"/>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row>
    <row r="14" ht="13.5" customHeight="1">
      <c r="A14" s="35"/>
      <c r="B14" s="153" t="s">
        <v>322</v>
      </c>
      <c r="C14" s="191"/>
      <c r="D14" s="153" t="s">
        <v>323</v>
      </c>
      <c r="E14" s="143" t="s">
        <v>304</v>
      </c>
      <c r="F14" s="58"/>
      <c r="G14" s="84"/>
      <c r="H14" s="192"/>
      <c r="I14" s="193"/>
      <c r="J14" s="193"/>
      <c r="K14" s="194"/>
      <c r="L14" s="168">
        <v>1.74E8</v>
      </c>
      <c r="M14" s="168">
        <f>174000000</f>
        <v>174000000</v>
      </c>
      <c r="N14" s="168">
        <v>1.6E8</v>
      </c>
      <c r="O14" s="168">
        <v>1.6E8</v>
      </c>
      <c r="P14" s="84"/>
      <c r="Q14" s="168">
        <v>1.6E8</v>
      </c>
      <c r="R14" s="167">
        <v>1.64E8</v>
      </c>
      <c r="S14" s="167">
        <v>1.53E8</v>
      </c>
      <c r="T14" s="167">
        <v>1.57E8</v>
      </c>
      <c r="U14" s="167">
        <v>1.47E8</v>
      </c>
      <c r="V14" s="167">
        <v>1.48E8</v>
      </c>
      <c r="W14" s="167">
        <v>1.3E8</v>
      </c>
      <c r="X14" s="167">
        <v>1.79E8</v>
      </c>
      <c r="Y14" s="84"/>
      <c r="Z14" s="190">
        <v>5.2E8</v>
      </c>
      <c r="AA14" s="190">
        <v>5.2E8</v>
      </c>
      <c r="AB14" s="167">
        <v>4.46E8</v>
      </c>
      <c r="AC14" s="167">
        <v>4.46E8</v>
      </c>
      <c r="AD14" s="167">
        <v>4.46E8</v>
      </c>
      <c r="AE14" s="167">
        <v>4.46E8</v>
      </c>
      <c r="AF14" s="167">
        <v>4.52546789E8</v>
      </c>
      <c r="AG14" s="167"/>
      <c r="AH14" s="167"/>
      <c r="AI14" s="167"/>
      <c r="AJ14" s="167"/>
      <c r="AK14" s="167"/>
      <c r="AL14" s="167"/>
      <c r="AM14" s="167"/>
      <c r="AN14" s="167"/>
      <c r="AO14" s="167"/>
      <c r="AP14" s="167"/>
      <c r="AQ14" s="167"/>
      <c r="AR14" s="167"/>
      <c r="AS14" s="167"/>
      <c r="AT14" s="167"/>
      <c r="AU14" s="167"/>
      <c r="AV14" s="167"/>
      <c r="AW14" s="167"/>
      <c r="AX14" s="167"/>
      <c r="AY14" s="167"/>
      <c r="AZ14" s="167"/>
      <c r="BA14" s="167"/>
      <c r="BB14" s="167"/>
      <c r="BC14" s="167"/>
      <c r="BD14" s="167"/>
      <c r="BE14" s="167"/>
      <c r="BF14" s="167"/>
    </row>
    <row r="15" ht="13.5" customHeight="1">
      <c r="A15" s="35"/>
      <c r="B15" s="153" t="s">
        <v>324</v>
      </c>
      <c r="C15" s="59"/>
      <c r="D15" s="59"/>
      <c r="E15" s="143" t="s">
        <v>304</v>
      </c>
      <c r="F15" s="58"/>
      <c r="G15" s="84"/>
      <c r="H15" s="105"/>
      <c r="I15" s="195"/>
      <c r="J15" s="195"/>
      <c r="K15" s="196"/>
      <c r="L15" s="168">
        <v>1.55E8</v>
      </c>
      <c r="M15" s="168">
        <v>1.55E8</v>
      </c>
      <c r="N15" s="168">
        <v>1.8E8</v>
      </c>
      <c r="O15" s="168">
        <v>1.8E8</v>
      </c>
      <c r="P15" s="84"/>
      <c r="Q15" s="168">
        <v>1.8E8</v>
      </c>
      <c r="R15" s="167">
        <v>1.84E8</v>
      </c>
      <c r="S15" s="167">
        <v>1.94E8</v>
      </c>
      <c r="T15" s="167">
        <v>1.98E8</v>
      </c>
      <c r="U15" s="167">
        <v>2.07E8</v>
      </c>
      <c r="V15" s="167">
        <v>2.09E8</v>
      </c>
      <c r="W15" s="167">
        <v>2.24E8</v>
      </c>
      <c r="X15" s="167">
        <v>3.09E8</v>
      </c>
      <c r="Y15" s="84"/>
      <c r="Z15" s="147">
        <v>0.0</v>
      </c>
      <c r="AA15" s="147">
        <v>0.0</v>
      </c>
      <c r="AB15" s="167">
        <v>9.9E7</v>
      </c>
      <c r="AC15" s="167">
        <v>9.9E7</v>
      </c>
      <c r="AD15" s="167">
        <v>9.9E7</v>
      </c>
      <c r="AE15" s="167">
        <v>9.9E7</v>
      </c>
      <c r="AF15" s="167">
        <v>1.00453211E8</v>
      </c>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67"/>
      <c r="BF15" s="167"/>
    </row>
    <row r="16" ht="31.5" customHeight="1">
      <c r="A16" s="35"/>
      <c r="B16" s="197" t="s">
        <v>325</v>
      </c>
      <c r="C16" s="153" t="s">
        <v>326</v>
      </c>
      <c r="D16" s="153" t="s">
        <v>327</v>
      </c>
      <c r="E16" s="197" t="s">
        <v>328</v>
      </c>
      <c r="F16" s="58"/>
      <c r="G16" s="84"/>
      <c r="H16" s="167">
        <v>4.8804601E7</v>
      </c>
      <c r="I16" s="168">
        <v>4.8804601E7</v>
      </c>
      <c r="J16" s="168">
        <v>4.8793487E7</v>
      </c>
      <c r="K16" s="168">
        <v>4.8793487E7</v>
      </c>
      <c r="L16" s="168">
        <v>4.908137E7</v>
      </c>
      <c r="M16" s="168">
        <v>4.908137E7</v>
      </c>
      <c r="N16" s="168">
        <v>4.76557E7</v>
      </c>
      <c r="O16" s="168">
        <v>4.76557E7</v>
      </c>
      <c r="P16" s="84"/>
      <c r="Q16" s="168">
        <v>4.76557E7</v>
      </c>
      <c r="R16" s="167">
        <v>4.76557E7</v>
      </c>
      <c r="S16" s="167">
        <v>4.8171495E7</v>
      </c>
      <c r="T16" s="167">
        <v>4.8171495E7</v>
      </c>
      <c r="U16" s="167">
        <v>5.0203694E7</v>
      </c>
      <c r="V16" s="167">
        <v>5.0203694E7</v>
      </c>
      <c r="W16" s="167">
        <v>5.0687416E7</v>
      </c>
      <c r="X16" s="167">
        <v>5.0687416E7</v>
      </c>
      <c r="Y16" s="84"/>
      <c r="Z16" s="190">
        <v>5.2258752E7</v>
      </c>
      <c r="AA16" s="190">
        <v>5.2258752E7</v>
      </c>
      <c r="AB16" s="167">
        <v>5.291962E7</v>
      </c>
      <c r="AC16" s="167">
        <v>5.291962E7</v>
      </c>
      <c r="AD16" s="167">
        <v>5.291962E7</v>
      </c>
      <c r="AE16" s="167">
        <v>5.291962E7</v>
      </c>
      <c r="AF16" s="167">
        <v>5.0690856E7</v>
      </c>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row>
    <row r="17" ht="31.5" customHeight="1">
      <c r="A17" s="35"/>
      <c r="B17" s="198" t="s">
        <v>329</v>
      </c>
      <c r="C17" s="59"/>
      <c r="D17" s="59"/>
      <c r="E17" s="198" t="s">
        <v>296</v>
      </c>
      <c r="F17" s="59"/>
      <c r="G17" s="84"/>
      <c r="H17" s="199"/>
      <c r="I17" s="39"/>
      <c r="J17" s="39"/>
      <c r="K17" s="40"/>
      <c r="L17" s="200">
        <v>0.99897</v>
      </c>
      <c r="M17" s="200">
        <v>0.99897</v>
      </c>
      <c r="N17" s="200">
        <v>0.99363</v>
      </c>
      <c r="O17" s="200">
        <v>0.99363</v>
      </c>
      <c r="P17" s="84"/>
      <c r="Q17" s="200">
        <v>0.99363</v>
      </c>
      <c r="R17" s="200">
        <v>0.99363</v>
      </c>
      <c r="S17" s="200">
        <v>0.9969</v>
      </c>
      <c r="T17" s="200">
        <v>0.9969</v>
      </c>
      <c r="U17" s="200">
        <v>0.9993</v>
      </c>
      <c r="V17" s="200">
        <v>0.9993</v>
      </c>
      <c r="W17" s="201">
        <v>0.9996</v>
      </c>
      <c r="X17" s="201">
        <v>0.9996</v>
      </c>
      <c r="Y17" s="84"/>
      <c r="Z17" s="202">
        <v>1.0</v>
      </c>
      <c r="AA17" s="202">
        <v>1.0</v>
      </c>
      <c r="AB17" s="202">
        <v>1.0</v>
      </c>
      <c r="AC17" s="202">
        <v>1.0</v>
      </c>
      <c r="AD17" s="202">
        <v>1.0</v>
      </c>
      <c r="AE17" s="202">
        <v>1.0</v>
      </c>
      <c r="AF17" s="202">
        <v>1.0</v>
      </c>
      <c r="AG17" s="167"/>
      <c r="AH17" s="167"/>
      <c r="AI17" s="167"/>
      <c r="AJ17" s="167"/>
      <c r="AK17" s="167"/>
      <c r="AL17" s="167"/>
      <c r="AM17" s="167"/>
      <c r="AN17" s="167"/>
      <c r="AO17" s="167"/>
      <c r="AP17" s="167"/>
      <c r="AQ17" s="167"/>
      <c r="AR17" s="167"/>
      <c r="AS17" s="167"/>
      <c r="AT17" s="167"/>
      <c r="AU17" s="167"/>
      <c r="AV17" s="167"/>
      <c r="AW17" s="167"/>
      <c r="AX17" s="167"/>
      <c r="AY17" s="167"/>
      <c r="AZ17" s="167"/>
      <c r="BA17" s="167"/>
      <c r="BB17" s="167"/>
      <c r="BC17" s="167"/>
      <c r="BD17" s="167"/>
      <c r="BE17" s="167"/>
      <c r="BF17" s="167"/>
    </row>
    <row r="18" ht="13.5" customHeight="1">
      <c r="A18" s="2"/>
      <c r="B18" s="135" t="s">
        <v>65</v>
      </c>
      <c r="C18" s="39"/>
      <c r="D18" s="39"/>
      <c r="E18" s="39"/>
      <c r="F18" s="136"/>
      <c r="G18" s="84"/>
      <c r="H18" s="138"/>
      <c r="I18" s="138"/>
      <c r="J18" s="138"/>
      <c r="K18" s="138"/>
      <c r="L18" s="138"/>
      <c r="M18" s="139"/>
      <c r="N18" s="138"/>
      <c r="O18" s="138"/>
      <c r="P18" s="84"/>
      <c r="Q18" s="138"/>
      <c r="R18" s="138"/>
      <c r="S18" s="138"/>
      <c r="T18" s="140"/>
      <c r="U18" s="138"/>
      <c r="V18" s="138"/>
      <c r="W18" s="138"/>
      <c r="X18" s="138"/>
      <c r="Y18" s="84"/>
      <c r="Z18" s="138"/>
      <c r="AA18" s="138"/>
      <c r="AB18" s="138"/>
      <c r="AC18" s="138"/>
      <c r="AD18" s="138"/>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c r="BB18" s="141"/>
      <c r="BC18" s="141"/>
      <c r="BD18" s="141"/>
      <c r="BE18" s="141"/>
      <c r="BF18" s="141"/>
    </row>
    <row r="19" ht="13.5" customHeight="1">
      <c r="A19" s="35"/>
      <c r="B19" s="156" t="s">
        <v>330</v>
      </c>
      <c r="C19" s="39"/>
      <c r="D19" s="40"/>
      <c r="E19" s="158" t="s">
        <v>261</v>
      </c>
      <c r="F19" s="158"/>
      <c r="G19" s="84"/>
      <c r="H19" s="92">
        <f t="shared" ref="H19:I19" si="1">IF(H14="",(H13/H16),((L14*L17))+L15/L16)</f>
        <v>6.55675886</v>
      </c>
      <c r="I19" s="92">
        <f t="shared" si="1"/>
        <v>6.55675886</v>
      </c>
      <c r="J19" s="92">
        <f t="shared" ref="J19:K19" si="2">IF(J14="",(J13/J16),((O14*O17))+O15/O16)</f>
        <v>6.61973595</v>
      </c>
      <c r="K19" s="92">
        <f t="shared" si="2"/>
        <v>6.61973595</v>
      </c>
      <c r="L19" s="92">
        <f t="shared" ref="L19:O19" si="3">IF(L14="",(L13/L16),((L14*L17)+L15)/L16)</f>
        <v>6.699502887</v>
      </c>
      <c r="M19" s="92">
        <f t="shared" si="3"/>
        <v>6.699502887</v>
      </c>
      <c r="N19" s="92">
        <f t="shared" si="3"/>
        <v>7.11312183</v>
      </c>
      <c r="O19" s="92">
        <f t="shared" si="3"/>
        <v>7.11312183</v>
      </c>
      <c r="P19" s="84"/>
      <c r="Q19" s="92">
        <f t="shared" ref="Q19:X19" si="4">IF(Q14="","",((Q14*Q17)+Q15)/Q16)</f>
        <v>7.11312183</v>
      </c>
      <c r="R19" s="92">
        <f t="shared" si="4"/>
        <v>7.280457952</v>
      </c>
      <c r="S19" s="92">
        <f t="shared" si="4"/>
        <v>7.19358409</v>
      </c>
      <c r="T19" s="92">
        <f t="shared" si="4"/>
        <v>7.359399994</v>
      </c>
      <c r="U19" s="92">
        <f t="shared" si="4"/>
        <v>7.049224306</v>
      </c>
      <c r="V19" s="92">
        <f t="shared" si="4"/>
        <v>7.108966922</v>
      </c>
      <c r="W19" s="92">
        <f t="shared" si="4"/>
        <v>6.982956085</v>
      </c>
      <c r="X19" s="92">
        <f t="shared" si="4"/>
        <v>9.626223598</v>
      </c>
      <c r="Y19" s="84"/>
      <c r="Z19" s="92">
        <f t="shared" ref="Z19:BF19" si="5">IF(Z14="","",((Z14*Z17)+Z15)/Z16)</f>
        <v>9.95048638</v>
      </c>
      <c r="AA19" s="92">
        <f t="shared" si="5"/>
        <v>9.95048638</v>
      </c>
      <c r="AB19" s="92">
        <f t="shared" si="5"/>
        <v>10.29863782</v>
      </c>
      <c r="AC19" s="92">
        <f t="shared" si="5"/>
        <v>10.29863782</v>
      </c>
      <c r="AD19" s="92">
        <f t="shared" si="5"/>
        <v>10.29863782</v>
      </c>
      <c r="AE19" s="92">
        <f t="shared" si="5"/>
        <v>10.29863782</v>
      </c>
      <c r="AF19" s="92">
        <f t="shared" si="5"/>
        <v>10.90926537</v>
      </c>
      <c r="AG19" s="92" t="str">
        <f t="shared" si="5"/>
        <v/>
      </c>
      <c r="AH19" s="92" t="str">
        <f t="shared" si="5"/>
        <v/>
      </c>
      <c r="AI19" s="92" t="str">
        <f t="shared" si="5"/>
        <v/>
      </c>
      <c r="AJ19" s="92" t="str">
        <f t="shared" si="5"/>
        <v/>
      </c>
      <c r="AK19" s="92" t="str">
        <f t="shared" si="5"/>
        <v/>
      </c>
      <c r="AL19" s="92" t="str">
        <f t="shared" si="5"/>
        <v/>
      </c>
      <c r="AM19" s="92" t="str">
        <f t="shared" si="5"/>
        <v/>
      </c>
      <c r="AN19" s="92" t="str">
        <f t="shared" si="5"/>
        <v/>
      </c>
      <c r="AO19" s="92" t="str">
        <f t="shared" si="5"/>
        <v/>
      </c>
      <c r="AP19" s="92" t="str">
        <f t="shared" si="5"/>
        <v/>
      </c>
      <c r="AQ19" s="92" t="str">
        <f t="shared" si="5"/>
        <v/>
      </c>
      <c r="AR19" s="92" t="str">
        <f t="shared" si="5"/>
        <v/>
      </c>
      <c r="AS19" s="92" t="str">
        <f t="shared" si="5"/>
        <v/>
      </c>
      <c r="AT19" s="92" t="str">
        <f t="shared" si="5"/>
        <v/>
      </c>
      <c r="AU19" s="92" t="str">
        <f t="shared" si="5"/>
        <v/>
      </c>
      <c r="AV19" s="92" t="str">
        <f t="shared" si="5"/>
        <v/>
      </c>
      <c r="AW19" s="92" t="str">
        <f t="shared" si="5"/>
        <v/>
      </c>
      <c r="AX19" s="92" t="str">
        <f t="shared" si="5"/>
        <v/>
      </c>
      <c r="AY19" s="92" t="str">
        <f t="shared" si="5"/>
        <v/>
      </c>
      <c r="AZ19" s="92" t="str">
        <f t="shared" si="5"/>
        <v/>
      </c>
      <c r="BA19" s="92" t="str">
        <f t="shared" si="5"/>
        <v/>
      </c>
      <c r="BB19" s="92" t="str">
        <f t="shared" si="5"/>
        <v/>
      </c>
      <c r="BC19" s="92" t="str">
        <f t="shared" si="5"/>
        <v/>
      </c>
      <c r="BD19" s="92" t="str">
        <f t="shared" si="5"/>
        <v/>
      </c>
      <c r="BE19" s="92" t="str">
        <f t="shared" si="5"/>
        <v/>
      </c>
      <c r="BF19" s="92" t="str">
        <f t="shared" si="5"/>
        <v/>
      </c>
    </row>
    <row r="20" ht="13.5" customHeight="1">
      <c r="A20" s="2"/>
      <c r="B20" s="128"/>
      <c r="C20" s="128"/>
      <c r="D20" s="128"/>
      <c r="E20" s="2"/>
      <c r="F20" s="2"/>
      <c r="G20" s="35"/>
      <c r="H20" s="203"/>
      <c r="I20" s="204"/>
      <c r="J20" s="204"/>
      <c r="K20" s="204"/>
      <c r="L20" s="2"/>
      <c r="M20" s="2"/>
      <c r="N20" s="2"/>
      <c r="O20" s="2"/>
      <c r="P20" s="35"/>
      <c r="Q20" s="2"/>
      <c r="R20" s="2"/>
      <c r="S20" s="2"/>
      <c r="T20" s="2"/>
      <c r="U20" s="2"/>
      <c r="V20" s="2"/>
      <c r="W20" s="2"/>
      <c r="X20" s="2"/>
      <c r="Y20" s="35"/>
      <c r="Z20" s="35"/>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row>
    <row r="21" ht="13.5" customHeight="1">
      <c r="A21" s="2"/>
      <c r="B21" s="2"/>
      <c r="C21" s="2"/>
      <c r="D21" s="2"/>
      <c r="E21" s="2"/>
      <c r="F21" s="2"/>
      <c r="G21" s="35"/>
      <c r="H21" s="2"/>
      <c r="I21" s="2"/>
      <c r="J21" s="2"/>
      <c r="K21" s="2"/>
      <c r="L21" s="2"/>
      <c r="M21" s="2"/>
      <c r="N21" s="2"/>
      <c r="O21" s="2"/>
      <c r="P21" s="35"/>
      <c r="Q21" s="2"/>
      <c r="R21" s="2"/>
      <c r="S21" s="2"/>
      <c r="T21" s="2"/>
      <c r="U21" s="2"/>
      <c r="V21" s="2"/>
      <c r="W21" s="2"/>
      <c r="X21" s="2"/>
      <c r="Y21" s="35"/>
      <c r="Z21" s="35"/>
      <c r="AA21" s="2"/>
      <c r="AB21" s="2"/>
      <c r="AC21" s="88"/>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row>
    <row r="22" ht="13.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05"/>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row>
    <row r="23"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06"/>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row>
    <row r="24"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row>
    <row r="25"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07"/>
      <c r="AB27" s="207"/>
      <c r="AC27" s="208"/>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row>
    <row r="28" ht="13.5" customHeight="1">
      <c r="A28" s="2"/>
      <c r="B28" s="209"/>
      <c r="C28" s="209"/>
      <c r="D28" s="2"/>
      <c r="E28" s="2"/>
      <c r="F28" s="2"/>
      <c r="G28" s="2"/>
      <c r="H28" s="2"/>
      <c r="I28" s="2"/>
      <c r="J28" s="2"/>
      <c r="K28" s="2"/>
      <c r="L28" s="2"/>
      <c r="M28" s="2"/>
      <c r="N28" s="2"/>
      <c r="O28" s="2"/>
      <c r="P28" s="2"/>
      <c r="Q28" s="2"/>
      <c r="R28" s="2"/>
      <c r="S28" s="2"/>
      <c r="T28" s="2"/>
      <c r="U28" s="2"/>
      <c r="V28" s="2"/>
      <c r="W28" s="2"/>
      <c r="X28" s="2"/>
      <c r="Y28" s="2"/>
      <c r="Z28" s="2"/>
      <c r="AA28" s="207"/>
      <c r="AB28" s="207"/>
      <c r="AC28" s="208"/>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row>
    <row r="29"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07"/>
      <c r="AB29" s="207"/>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row>
    <row r="30" ht="13.5" customHeight="1">
      <c r="A30" s="2"/>
      <c r="B30" s="2"/>
      <c r="C30" s="2"/>
      <c r="D30" s="2"/>
      <c r="E30" s="2"/>
      <c r="F30" s="2"/>
      <c r="G30" s="2"/>
      <c r="H30" s="210"/>
      <c r="I30" s="210"/>
      <c r="J30" s="210"/>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row>
    <row r="31"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row>
    <row r="33" ht="13.5" customHeight="1">
      <c r="A33" s="2"/>
      <c r="B33" s="2"/>
      <c r="C33" s="2"/>
      <c r="D33" s="2"/>
      <c r="E33" s="2"/>
      <c r="F33" s="2"/>
      <c r="G33" s="2"/>
      <c r="H33" s="2"/>
      <c r="I33" s="2"/>
      <c r="J33" s="210"/>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row>
    <row r="34" ht="13.5" customHeight="1">
      <c r="A34" s="2"/>
      <c r="B34" s="2"/>
      <c r="C34" s="2"/>
      <c r="D34" s="2"/>
      <c r="E34" s="2"/>
      <c r="F34" s="2"/>
      <c r="G34" s="2"/>
      <c r="H34" s="2"/>
      <c r="I34" s="2"/>
      <c r="J34" s="2"/>
      <c r="K34" s="2"/>
      <c r="L34" s="2"/>
      <c r="M34" s="210"/>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row>
    <row r="35" ht="13.5" customHeight="1"/>
    <row r="36" ht="13.5" customHeight="1"/>
    <row r="37" ht="13.5" customHeight="1"/>
    <row r="38" ht="13.5" customHeight="1"/>
    <row r="39" ht="12.0" hidden="1" customHeight="1">
      <c r="K39" s="211"/>
      <c r="L39" s="211"/>
      <c r="M39" s="211"/>
      <c r="N39" s="211"/>
      <c r="O39" s="211"/>
    </row>
    <row r="40" ht="12.0" hidden="1" customHeight="1">
      <c r="K40" s="211"/>
      <c r="L40" s="211"/>
      <c r="M40" s="211"/>
      <c r="N40" s="211"/>
      <c r="O40" s="211"/>
    </row>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8">
    <mergeCell ref="H14:K15"/>
    <mergeCell ref="H17:K17"/>
    <mergeCell ref="B3:F3"/>
    <mergeCell ref="B6:B11"/>
    <mergeCell ref="C6:C11"/>
    <mergeCell ref="D6:D11"/>
    <mergeCell ref="F6:F7"/>
    <mergeCell ref="H6:O6"/>
    <mergeCell ref="H7:O7"/>
    <mergeCell ref="B18:F18"/>
    <mergeCell ref="B19:D19"/>
    <mergeCell ref="E6:E11"/>
    <mergeCell ref="B12:F12"/>
    <mergeCell ref="F13:F17"/>
    <mergeCell ref="C14:C15"/>
    <mergeCell ref="D14:D15"/>
    <mergeCell ref="C16:C17"/>
    <mergeCell ref="D16:D17"/>
  </mergeCells>
  <printOptions/>
  <pageMargins bottom="0.75" footer="0.0" header="0.0" left="0.7" right="0.7" top="0.75"/>
  <pageSetup orientation="portrait"/>
  <headerFooter>
    <oddFooter>&amp;C_x000D_#000000 OFFICIAL-InternalOnly</oddFooter>
  </headerFooter>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workbookViewId="0"/>
  </sheetViews>
  <sheetFormatPr customHeight="1" defaultColWidth="11.22" defaultRowHeight="15.0"/>
  <cols>
    <col customWidth="1" min="1" max="1" width="3.0"/>
    <col customWidth="1" min="2" max="2" width="42.33"/>
    <col customWidth="1" min="3" max="3" width="50.89"/>
    <col customWidth="1" min="4" max="4" width="33.0"/>
    <col customWidth="1" min="5" max="5" width="10.0"/>
    <col customWidth="1" min="6" max="6" width="23.44"/>
    <col customWidth="1" min="7" max="7" width="1.44"/>
    <col customWidth="1" min="8" max="8" width="19.0"/>
    <col customWidth="1" min="9" max="9" width="14.67"/>
    <col customWidth="1" min="10" max="10" width="13.0"/>
    <col customWidth="1" min="11" max="11" width="12.0"/>
    <col customWidth="1" min="12" max="12" width="13.11"/>
    <col customWidth="1" min="13" max="13" width="12.44"/>
    <col customWidth="1" min="14" max="15" width="15.67"/>
    <col customWidth="1" min="16" max="16" width="1.44"/>
    <col customWidth="1" min="17" max="24" width="15.67"/>
    <col customWidth="1" min="25" max="25" width="1.44"/>
    <col customWidth="1" min="26" max="26" width="15.44"/>
    <col customWidth="1" min="27" max="58" width="15.67"/>
  </cols>
  <sheetData>
    <row r="1" ht="12.75" customHeight="1">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row>
    <row r="2" ht="18.75" customHeight="1">
      <c r="A2" s="42"/>
      <c r="B2" s="43" t="s">
        <v>331</v>
      </c>
      <c r="C2" s="43"/>
      <c r="D2" s="43"/>
      <c r="E2" s="43"/>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ht="55.5" customHeight="1">
      <c r="A3" s="42"/>
      <c r="B3" s="44" t="s">
        <v>332</v>
      </c>
      <c r="C3" s="27"/>
      <c r="D3" s="27"/>
      <c r="E3" s="27"/>
      <c r="F3" s="28"/>
      <c r="G3" s="45"/>
      <c r="H3" s="45"/>
      <c r="I3" s="45"/>
      <c r="J3" s="45"/>
      <c r="K3" s="45"/>
      <c r="L3" s="45"/>
      <c r="M3" s="45"/>
      <c r="N3" s="45"/>
      <c r="O3" s="45"/>
      <c r="P3" s="45"/>
      <c r="Q3" s="45"/>
      <c r="R3" s="45"/>
      <c r="S3" s="45"/>
      <c r="T3" s="45"/>
      <c r="U3" s="45"/>
      <c r="V3" s="45"/>
      <c r="W3" s="42"/>
      <c r="X3" s="42"/>
      <c r="Y3" s="45"/>
      <c r="Z3" s="45"/>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row>
    <row r="4" ht="12.7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row>
    <row r="5" ht="12.75" customHeight="1">
      <c r="A5" s="2"/>
      <c r="B5" s="2"/>
      <c r="C5" s="2"/>
      <c r="D5" s="2"/>
      <c r="E5" s="2"/>
      <c r="F5" s="2"/>
      <c r="G5" s="35"/>
      <c r="H5" s="2"/>
      <c r="I5" s="2"/>
      <c r="J5" s="2"/>
      <c r="K5" s="2"/>
      <c r="L5" s="2"/>
      <c r="M5" s="2"/>
      <c r="N5" s="2"/>
      <c r="O5" s="2"/>
      <c r="P5" s="35"/>
      <c r="Q5" s="2"/>
      <c r="R5" s="2"/>
      <c r="S5" s="2"/>
      <c r="T5" s="2"/>
      <c r="U5" s="2"/>
      <c r="V5" s="2"/>
      <c r="W5" s="2"/>
      <c r="X5" s="2"/>
      <c r="Y5" s="35"/>
      <c r="Z5" s="35"/>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row>
    <row r="6" ht="12.75" customHeight="1">
      <c r="A6" s="2"/>
      <c r="B6" s="49" t="s">
        <v>41</v>
      </c>
      <c r="C6" s="129" t="s">
        <v>57</v>
      </c>
      <c r="D6" s="130" t="s">
        <v>284</v>
      </c>
      <c r="E6" s="129" t="s">
        <v>93</v>
      </c>
      <c r="F6" s="50"/>
      <c r="G6" s="84"/>
      <c r="H6" s="102" t="s">
        <v>94</v>
      </c>
      <c r="I6" s="53"/>
      <c r="J6" s="53"/>
      <c r="K6" s="53"/>
      <c r="L6" s="53"/>
      <c r="M6" s="53"/>
      <c r="N6" s="53"/>
      <c r="O6" s="54"/>
      <c r="P6" s="51"/>
      <c r="Q6" s="55" t="s">
        <v>95</v>
      </c>
      <c r="R6" s="56"/>
      <c r="S6" s="56"/>
      <c r="T6" s="56"/>
      <c r="U6" s="56"/>
      <c r="V6" s="56"/>
      <c r="W6" s="56"/>
      <c r="X6" s="56"/>
      <c r="Y6" s="84"/>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7"/>
    </row>
    <row r="7" ht="12.75" customHeight="1">
      <c r="A7" s="2"/>
      <c r="B7" s="58"/>
      <c r="C7" s="58"/>
      <c r="D7" s="58"/>
      <c r="E7" s="58"/>
      <c r="F7" s="59"/>
      <c r="G7" s="84"/>
      <c r="H7" s="60" t="s">
        <v>96</v>
      </c>
      <c r="I7" s="61"/>
      <c r="J7" s="61"/>
      <c r="K7" s="61"/>
      <c r="L7" s="61"/>
      <c r="M7" s="61"/>
      <c r="N7" s="61"/>
      <c r="O7" s="62"/>
      <c r="P7" s="51"/>
      <c r="Q7" s="63" t="s">
        <v>97</v>
      </c>
      <c r="R7" s="64"/>
      <c r="S7" s="64"/>
      <c r="T7" s="64"/>
      <c r="U7" s="64"/>
      <c r="V7" s="64"/>
      <c r="W7" s="64"/>
      <c r="X7" s="64"/>
      <c r="Y7" s="8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5"/>
    </row>
    <row r="8" ht="25.5" customHeight="1">
      <c r="A8" s="2"/>
      <c r="B8" s="58"/>
      <c r="C8" s="58"/>
      <c r="D8" s="58"/>
      <c r="E8" s="58"/>
      <c r="F8" s="132" t="s">
        <v>98</v>
      </c>
      <c r="G8" s="84"/>
      <c r="H8" s="67" t="s">
        <v>99</v>
      </c>
      <c r="I8" s="67" t="s">
        <v>100</v>
      </c>
      <c r="J8" s="67" t="s">
        <v>101</v>
      </c>
      <c r="K8" s="67" t="s">
        <v>102</v>
      </c>
      <c r="L8" s="67" t="s">
        <v>103</v>
      </c>
      <c r="M8" s="68" t="s">
        <v>104</v>
      </c>
      <c r="N8" s="67" t="s">
        <v>105</v>
      </c>
      <c r="O8" s="67" t="s">
        <v>106</v>
      </c>
      <c r="P8" s="84"/>
      <c r="Q8" s="69" t="s">
        <v>107</v>
      </c>
      <c r="R8" s="69" t="s">
        <v>108</v>
      </c>
      <c r="S8" s="69" t="s">
        <v>109</v>
      </c>
      <c r="T8" s="70" t="s">
        <v>110</v>
      </c>
      <c r="U8" s="69" t="s">
        <v>111</v>
      </c>
      <c r="V8" s="69" t="s">
        <v>112</v>
      </c>
      <c r="W8" s="69" t="s">
        <v>113</v>
      </c>
      <c r="X8" s="69" t="s">
        <v>114</v>
      </c>
      <c r="Y8" s="84"/>
      <c r="Z8" s="69" t="s">
        <v>115</v>
      </c>
      <c r="AA8" s="69" t="s">
        <v>115</v>
      </c>
      <c r="AB8" s="69" t="s">
        <v>116</v>
      </c>
      <c r="AC8" s="69" t="s">
        <v>116</v>
      </c>
      <c r="AD8" s="71" t="s">
        <v>117</v>
      </c>
      <c r="AE8" s="71" t="s">
        <v>117</v>
      </c>
      <c r="AF8" s="72" t="s">
        <v>118</v>
      </c>
      <c r="AG8" s="73" t="s">
        <v>118</v>
      </c>
      <c r="AH8" s="73" t="s">
        <v>119</v>
      </c>
      <c r="AI8" s="73" t="s">
        <v>119</v>
      </c>
      <c r="AJ8" s="73" t="s">
        <v>120</v>
      </c>
      <c r="AK8" s="73" t="s">
        <v>120</v>
      </c>
      <c r="AL8" s="73" t="s">
        <v>121</v>
      </c>
      <c r="AM8" s="73" t="s">
        <v>121</v>
      </c>
      <c r="AN8" s="73" t="s">
        <v>122</v>
      </c>
      <c r="AO8" s="73" t="s">
        <v>122</v>
      </c>
      <c r="AP8" s="73" t="s">
        <v>123</v>
      </c>
      <c r="AQ8" s="73" t="s">
        <v>123</v>
      </c>
      <c r="AR8" s="73" t="s">
        <v>124</v>
      </c>
      <c r="AS8" s="73" t="s">
        <v>124</v>
      </c>
      <c r="AT8" s="73" t="s">
        <v>125</v>
      </c>
      <c r="AU8" s="73" t="s">
        <v>125</v>
      </c>
      <c r="AV8" s="73" t="s">
        <v>126</v>
      </c>
      <c r="AW8" s="73" t="s">
        <v>126</v>
      </c>
      <c r="AX8" s="73" t="s">
        <v>127</v>
      </c>
      <c r="AY8" s="73" t="s">
        <v>127</v>
      </c>
      <c r="AZ8" s="73" t="s">
        <v>128</v>
      </c>
      <c r="BA8" s="73" t="s">
        <v>128</v>
      </c>
      <c r="BB8" s="73" t="s">
        <v>129</v>
      </c>
      <c r="BC8" s="73" t="s">
        <v>129</v>
      </c>
      <c r="BD8" s="73" t="s">
        <v>130</v>
      </c>
      <c r="BE8" s="73" t="s">
        <v>130</v>
      </c>
      <c r="BF8" s="73" t="s">
        <v>131</v>
      </c>
    </row>
    <row r="9" ht="25.5" customHeight="1">
      <c r="A9" s="2"/>
      <c r="B9" s="58"/>
      <c r="C9" s="58"/>
      <c r="D9" s="58"/>
      <c r="E9" s="58"/>
      <c r="F9" s="66" t="s">
        <v>98</v>
      </c>
      <c r="G9" s="51"/>
      <c r="H9" s="67" t="s">
        <v>99</v>
      </c>
      <c r="I9" s="67" t="s">
        <v>100</v>
      </c>
      <c r="J9" s="67" t="s">
        <v>101</v>
      </c>
      <c r="K9" s="67" t="s">
        <v>102</v>
      </c>
      <c r="L9" s="67" t="s">
        <v>103</v>
      </c>
      <c r="M9" s="68" t="s">
        <v>104</v>
      </c>
      <c r="N9" s="67" t="s">
        <v>105</v>
      </c>
      <c r="O9" s="67" t="s">
        <v>106</v>
      </c>
      <c r="P9" s="51"/>
      <c r="Q9" s="69" t="s">
        <v>107</v>
      </c>
      <c r="R9" s="69" t="s">
        <v>108</v>
      </c>
      <c r="S9" s="69" t="s">
        <v>109</v>
      </c>
      <c r="T9" s="70" t="s">
        <v>110</v>
      </c>
      <c r="U9" s="69" t="s">
        <v>111</v>
      </c>
      <c r="V9" s="69" t="s">
        <v>112</v>
      </c>
      <c r="W9" s="69" t="s">
        <v>113</v>
      </c>
      <c r="X9" s="69" t="s">
        <v>114</v>
      </c>
      <c r="Y9" s="51"/>
      <c r="Z9" s="69" t="s">
        <v>115</v>
      </c>
      <c r="AA9" s="69" t="s">
        <v>132</v>
      </c>
      <c r="AB9" s="69" t="s">
        <v>116</v>
      </c>
      <c r="AC9" s="69" t="s">
        <v>133</v>
      </c>
      <c r="AD9" s="69" t="s">
        <v>134</v>
      </c>
      <c r="AE9" s="69" t="s">
        <v>135</v>
      </c>
      <c r="AF9" s="69" t="s">
        <v>136</v>
      </c>
      <c r="AG9" s="69" t="s">
        <v>137</v>
      </c>
      <c r="AH9" s="69" t="s">
        <v>138</v>
      </c>
      <c r="AI9" s="69" t="s">
        <v>139</v>
      </c>
      <c r="AJ9" s="69" t="s">
        <v>140</v>
      </c>
      <c r="AK9" s="69" t="s">
        <v>141</v>
      </c>
      <c r="AL9" s="69" t="s">
        <v>142</v>
      </c>
      <c r="AM9" s="69" t="s">
        <v>143</v>
      </c>
      <c r="AN9" s="69" t="s">
        <v>144</v>
      </c>
      <c r="AO9" s="69" t="s">
        <v>145</v>
      </c>
      <c r="AP9" s="69" t="s">
        <v>146</v>
      </c>
      <c r="AQ9" s="69" t="s">
        <v>147</v>
      </c>
      <c r="AR9" s="69" t="s">
        <v>148</v>
      </c>
      <c r="AS9" s="69" t="s">
        <v>149</v>
      </c>
      <c r="AT9" s="69" t="s">
        <v>150</v>
      </c>
      <c r="AU9" s="69" t="s">
        <v>151</v>
      </c>
      <c r="AV9" s="69" t="s">
        <v>152</v>
      </c>
      <c r="AW9" s="69" t="s">
        <v>153</v>
      </c>
      <c r="AX9" s="69" t="s">
        <v>154</v>
      </c>
      <c r="AY9" s="69" t="s">
        <v>155</v>
      </c>
      <c r="AZ9" s="69" t="s">
        <v>156</v>
      </c>
      <c r="BA9" s="69" t="s">
        <v>157</v>
      </c>
      <c r="BB9" s="69" t="s">
        <v>158</v>
      </c>
      <c r="BC9" s="69" t="s">
        <v>159</v>
      </c>
      <c r="BD9" s="69" t="s">
        <v>160</v>
      </c>
      <c r="BE9" s="69" t="s">
        <v>161</v>
      </c>
      <c r="BF9" s="69" t="s">
        <v>162</v>
      </c>
    </row>
    <row r="10" ht="12.0" customHeight="1">
      <c r="A10" s="2"/>
      <c r="B10" s="58"/>
      <c r="C10" s="58"/>
      <c r="D10" s="58"/>
      <c r="E10" s="58"/>
      <c r="F10" s="132" t="s">
        <v>163</v>
      </c>
      <c r="G10" s="84"/>
      <c r="H10" s="74" t="s">
        <v>164</v>
      </c>
      <c r="I10" s="74" t="s">
        <v>165</v>
      </c>
      <c r="J10" s="74" t="s">
        <v>166</v>
      </c>
      <c r="K10" s="74" t="s">
        <v>167</v>
      </c>
      <c r="L10" s="74" t="s">
        <v>168</v>
      </c>
      <c r="M10" s="75" t="s">
        <v>169</v>
      </c>
      <c r="N10" s="74" t="s">
        <v>170</v>
      </c>
      <c r="O10" s="74" t="s">
        <v>171</v>
      </c>
      <c r="P10" s="84"/>
      <c r="Q10" s="74" t="s">
        <v>172</v>
      </c>
      <c r="R10" s="74" t="s">
        <v>173</v>
      </c>
      <c r="S10" s="74" t="s">
        <v>174</v>
      </c>
      <c r="T10" s="76" t="s">
        <v>175</v>
      </c>
      <c r="U10" s="74" t="s">
        <v>176</v>
      </c>
      <c r="V10" s="74" t="s">
        <v>177</v>
      </c>
      <c r="W10" s="74" t="s">
        <v>178</v>
      </c>
      <c r="X10" s="74" t="s">
        <v>179</v>
      </c>
      <c r="Y10" s="84"/>
      <c r="Z10" s="74" t="s">
        <v>180</v>
      </c>
      <c r="AA10" s="74" t="s">
        <v>181</v>
      </c>
      <c r="AB10" s="74" t="s">
        <v>179</v>
      </c>
      <c r="AC10" s="74" t="s">
        <v>183</v>
      </c>
      <c r="AD10" s="74" t="s">
        <v>184</v>
      </c>
      <c r="AE10" s="74" t="s">
        <v>185</v>
      </c>
      <c r="AF10" s="74" t="s">
        <v>186</v>
      </c>
      <c r="AG10" s="74" t="s">
        <v>187</v>
      </c>
      <c r="AH10" s="74" t="s">
        <v>188</v>
      </c>
      <c r="AI10" s="74" t="s">
        <v>189</v>
      </c>
      <c r="AJ10" s="74" t="s">
        <v>190</v>
      </c>
      <c r="AK10" s="74" t="s">
        <v>191</v>
      </c>
      <c r="AL10" s="74" t="s">
        <v>192</v>
      </c>
      <c r="AM10" s="74" t="s">
        <v>193</v>
      </c>
      <c r="AN10" s="74" t="s">
        <v>194</v>
      </c>
      <c r="AO10" s="74" t="s">
        <v>195</v>
      </c>
      <c r="AP10" s="74" t="s">
        <v>196</v>
      </c>
      <c r="AQ10" s="74" t="s">
        <v>197</v>
      </c>
      <c r="AR10" s="74" t="s">
        <v>198</v>
      </c>
      <c r="AS10" s="74" t="s">
        <v>199</v>
      </c>
      <c r="AT10" s="74" t="s">
        <v>200</v>
      </c>
      <c r="AU10" s="74" t="s">
        <v>201</v>
      </c>
      <c r="AV10" s="74" t="s">
        <v>202</v>
      </c>
      <c r="AW10" s="74" t="s">
        <v>203</v>
      </c>
      <c r="AX10" s="74" t="s">
        <v>204</v>
      </c>
      <c r="AY10" s="74" t="s">
        <v>205</v>
      </c>
      <c r="AZ10" s="74" t="s">
        <v>206</v>
      </c>
      <c r="BA10" s="74" t="s">
        <v>207</v>
      </c>
      <c r="BB10" s="74" t="s">
        <v>208</v>
      </c>
      <c r="BC10" s="74" t="s">
        <v>209</v>
      </c>
      <c r="BD10" s="74" t="s">
        <v>210</v>
      </c>
      <c r="BE10" s="74" t="s">
        <v>211</v>
      </c>
      <c r="BF10" s="74" t="s">
        <v>212</v>
      </c>
    </row>
    <row r="11" ht="12.0" customHeight="1">
      <c r="A11" s="2"/>
      <c r="B11" s="59"/>
      <c r="C11" s="59"/>
      <c r="D11" s="59"/>
      <c r="E11" s="59"/>
      <c r="F11" s="133" t="s">
        <v>333</v>
      </c>
      <c r="G11" s="84"/>
      <c r="H11" s="69" t="s">
        <v>214</v>
      </c>
      <c r="I11" s="69" t="s">
        <v>214</v>
      </c>
      <c r="J11" s="69" t="s">
        <v>215</v>
      </c>
      <c r="K11" s="69" t="s">
        <v>215</v>
      </c>
      <c r="L11" s="69" t="s">
        <v>216</v>
      </c>
      <c r="M11" s="78" t="s">
        <v>216</v>
      </c>
      <c r="N11" s="69" t="s">
        <v>217</v>
      </c>
      <c r="O11" s="69" t="s">
        <v>217</v>
      </c>
      <c r="P11" s="84"/>
      <c r="Q11" s="69" t="s">
        <v>218</v>
      </c>
      <c r="R11" s="69" t="s">
        <v>219</v>
      </c>
      <c r="S11" s="69" t="s">
        <v>219</v>
      </c>
      <c r="T11" s="70" t="s">
        <v>220</v>
      </c>
      <c r="U11" s="69" t="s">
        <v>220</v>
      </c>
      <c r="V11" s="69" t="s">
        <v>221</v>
      </c>
      <c r="W11" s="69" t="s">
        <v>221</v>
      </c>
      <c r="X11" s="69" t="s">
        <v>222</v>
      </c>
      <c r="Y11" s="84"/>
      <c r="Z11" s="69" t="s">
        <v>222</v>
      </c>
      <c r="AA11" s="69" t="s">
        <v>222</v>
      </c>
      <c r="AB11" s="69" t="s">
        <v>334</v>
      </c>
      <c r="AC11" s="69" t="s">
        <v>223</v>
      </c>
      <c r="AD11" s="69" t="s">
        <v>223</v>
      </c>
      <c r="AE11" s="69" t="s">
        <v>223</v>
      </c>
      <c r="AF11" s="134" t="s">
        <v>224</v>
      </c>
      <c r="AG11" s="134" t="s">
        <v>224</v>
      </c>
      <c r="AH11" s="134" t="s">
        <v>224</v>
      </c>
      <c r="AI11" s="134" t="s">
        <v>224</v>
      </c>
      <c r="AJ11" s="134" t="s">
        <v>225</v>
      </c>
      <c r="AK11" s="134" t="s">
        <v>225</v>
      </c>
      <c r="AL11" s="134" t="s">
        <v>225</v>
      </c>
      <c r="AM11" s="134" t="s">
        <v>225</v>
      </c>
      <c r="AN11" s="134" t="s">
        <v>226</v>
      </c>
      <c r="AO11" s="134" t="s">
        <v>226</v>
      </c>
      <c r="AP11" s="134" t="s">
        <v>226</v>
      </c>
      <c r="AQ11" s="134" t="s">
        <v>226</v>
      </c>
      <c r="AR11" s="134" t="s">
        <v>227</v>
      </c>
      <c r="AS11" s="134" t="s">
        <v>227</v>
      </c>
      <c r="AT11" s="134" t="s">
        <v>227</v>
      </c>
      <c r="AU11" s="134" t="s">
        <v>227</v>
      </c>
      <c r="AV11" s="134" t="s">
        <v>228</v>
      </c>
      <c r="AW11" s="134" t="s">
        <v>228</v>
      </c>
      <c r="AX11" s="134" t="s">
        <v>228</v>
      </c>
      <c r="AY11" s="134" t="s">
        <v>228</v>
      </c>
      <c r="AZ11" s="134" t="s">
        <v>229</v>
      </c>
      <c r="BA11" s="134" t="s">
        <v>229</v>
      </c>
      <c r="BB11" s="134" t="s">
        <v>229</v>
      </c>
      <c r="BC11" s="134" t="s">
        <v>229</v>
      </c>
      <c r="BD11" s="134" t="s">
        <v>230</v>
      </c>
      <c r="BE11" s="134" t="s">
        <v>230</v>
      </c>
      <c r="BF11" s="134" t="s">
        <v>230</v>
      </c>
    </row>
    <row r="12" ht="13.5" customHeight="1">
      <c r="A12" s="2"/>
      <c r="B12" s="135" t="s">
        <v>69</v>
      </c>
      <c r="C12" s="39"/>
      <c r="D12" s="39"/>
      <c r="E12" s="39"/>
      <c r="F12" s="136"/>
      <c r="G12" s="84"/>
      <c r="H12" s="138"/>
      <c r="I12" s="138"/>
      <c r="J12" s="138"/>
      <c r="K12" s="138"/>
      <c r="L12" s="138"/>
      <c r="M12" s="139"/>
      <c r="N12" s="138"/>
      <c r="O12" s="138"/>
      <c r="P12" s="84"/>
      <c r="Q12" s="138"/>
      <c r="R12" s="138"/>
      <c r="S12" s="138"/>
      <c r="T12" s="140"/>
      <c r="U12" s="138"/>
      <c r="V12" s="138"/>
      <c r="W12" s="138"/>
      <c r="X12" s="138"/>
      <c r="Y12" s="84"/>
      <c r="Z12" s="138"/>
      <c r="AA12" s="138"/>
      <c r="AB12" s="138"/>
      <c r="AC12" s="138"/>
      <c r="AD12" s="138"/>
      <c r="AE12" s="141"/>
      <c r="AF12" s="141"/>
      <c r="AG12" s="141"/>
      <c r="AH12" s="141"/>
      <c r="AI12" s="141"/>
      <c r="AJ12" s="141"/>
      <c r="AK12" s="141"/>
      <c r="AL12" s="141"/>
      <c r="AM12" s="141"/>
      <c r="AN12" s="141"/>
      <c r="AO12" s="141"/>
      <c r="AP12" s="141"/>
      <c r="AQ12" s="141"/>
      <c r="AR12" s="141"/>
      <c r="AS12" s="141"/>
      <c r="AT12" s="141"/>
      <c r="AU12" s="141"/>
      <c r="AV12" s="141"/>
      <c r="AW12" s="141"/>
      <c r="AX12" s="141"/>
      <c r="AY12" s="141"/>
      <c r="AZ12" s="141"/>
      <c r="BA12" s="141"/>
      <c r="BB12" s="141"/>
      <c r="BC12" s="141"/>
      <c r="BD12" s="141"/>
      <c r="BE12" s="141"/>
      <c r="BF12" s="141"/>
    </row>
    <row r="13" ht="21.0" customHeight="1">
      <c r="A13" s="35"/>
      <c r="B13" s="120" t="s">
        <v>335</v>
      </c>
      <c r="C13" s="153" t="s">
        <v>336</v>
      </c>
      <c r="D13" s="212" t="s">
        <v>337</v>
      </c>
      <c r="E13" s="143" t="s">
        <v>304</v>
      </c>
      <c r="F13" s="213"/>
      <c r="G13" s="84"/>
      <c r="H13" s="214">
        <f t="shared" ref="H13:K13" si="1">787000000/2</f>
        <v>393500000</v>
      </c>
      <c r="I13" s="214">
        <f t="shared" si="1"/>
        <v>393500000</v>
      </c>
      <c r="J13" s="214">
        <f t="shared" si="1"/>
        <v>393500000</v>
      </c>
      <c r="K13" s="214">
        <f t="shared" si="1"/>
        <v>393500000</v>
      </c>
      <c r="L13" s="214">
        <v>3.2E8</v>
      </c>
      <c r="M13" s="214">
        <v>3.2E8</v>
      </c>
      <c r="N13" s="214">
        <v>3.2E8</v>
      </c>
      <c r="O13" s="214">
        <v>3.2E8</v>
      </c>
      <c r="P13" s="84"/>
      <c r="Q13" s="214">
        <v>3.2E8</v>
      </c>
      <c r="R13" s="214">
        <v>3.2E8</v>
      </c>
      <c r="S13" s="214">
        <v>3.2E8</v>
      </c>
      <c r="T13" s="214">
        <v>3.845E8</v>
      </c>
      <c r="U13" s="214">
        <v>3.845E8</v>
      </c>
      <c r="V13" s="214">
        <v>3.665E8</v>
      </c>
      <c r="W13" s="214">
        <v>3.665E8</v>
      </c>
      <c r="X13" s="214">
        <v>5.0E8</v>
      </c>
      <c r="Y13" s="84"/>
      <c r="Z13" s="190">
        <v>5.0E8</v>
      </c>
      <c r="AA13" s="190">
        <v>5.0E8</v>
      </c>
      <c r="AB13" s="214">
        <v>5.0E8</v>
      </c>
      <c r="AC13" s="214">
        <v>5.0E8</v>
      </c>
      <c r="AD13" s="214">
        <v>5.0E8</v>
      </c>
      <c r="AE13" s="214">
        <v>5.0E8</v>
      </c>
      <c r="AF13" s="214">
        <v>5.0E8</v>
      </c>
      <c r="AG13" s="214"/>
      <c r="AH13" s="214"/>
      <c r="AI13" s="214"/>
      <c r="AJ13" s="214"/>
      <c r="AK13" s="214"/>
      <c r="AL13" s="214"/>
      <c r="AM13" s="214"/>
      <c r="AN13" s="214"/>
      <c r="AO13" s="214"/>
      <c r="AP13" s="214"/>
      <c r="AQ13" s="214"/>
      <c r="AR13" s="214"/>
      <c r="AS13" s="214"/>
      <c r="AT13" s="214"/>
      <c r="AU13" s="214"/>
      <c r="AV13" s="214"/>
      <c r="AW13" s="214"/>
      <c r="AX13" s="214"/>
      <c r="AY13" s="214"/>
      <c r="AZ13" s="214"/>
      <c r="BA13" s="214"/>
      <c r="BB13" s="214"/>
      <c r="BC13" s="214"/>
      <c r="BD13" s="214"/>
      <c r="BE13" s="214"/>
      <c r="BF13" s="214"/>
    </row>
    <row r="14" ht="24.0" customHeight="1">
      <c r="A14" s="35"/>
      <c r="B14" s="120" t="s">
        <v>338</v>
      </c>
      <c r="C14" s="59"/>
      <c r="D14" s="58"/>
      <c r="E14" s="143" t="s">
        <v>304</v>
      </c>
      <c r="F14" s="103"/>
      <c r="G14" s="84"/>
      <c r="H14" s="214">
        <f t="shared" ref="H14:K14" si="2">787000000/2</f>
        <v>393500000</v>
      </c>
      <c r="I14" s="214">
        <f t="shared" si="2"/>
        <v>393500000</v>
      </c>
      <c r="J14" s="214">
        <f t="shared" si="2"/>
        <v>393500000</v>
      </c>
      <c r="K14" s="214">
        <f t="shared" si="2"/>
        <v>393500000</v>
      </c>
      <c r="L14" s="214">
        <v>3.2E8</v>
      </c>
      <c r="M14" s="214">
        <v>3.2E8</v>
      </c>
      <c r="N14" s="214">
        <v>3.2E8</v>
      </c>
      <c r="O14" s="214">
        <v>3.2E8</v>
      </c>
      <c r="P14" s="84"/>
      <c r="Q14" s="214">
        <v>3.2E8</v>
      </c>
      <c r="R14" s="214">
        <v>3.2E8</v>
      </c>
      <c r="S14" s="214">
        <v>3.2E8</v>
      </c>
      <c r="T14" s="214">
        <v>3.845E8</v>
      </c>
      <c r="U14" s="214">
        <v>3.845E8</v>
      </c>
      <c r="V14" s="214">
        <v>3.665E8</v>
      </c>
      <c r="W14" s="214">
        <v>3.665E8</v>
      </c>
      <c r="X14" s="214">
        <v>5.0E8</v>
      </c>
      <c r="Y14" s="84"/>
      <c r="Z14" s="190">
        <v>5.0E8</v>
      </c>
      <c r="AA14" s="190">
        <v>5.0E8</v>
      </c>
      <c r="AB14" s="214">
        <v>5.0E8</v>
      </c>
      <c r="AC14" s="214">
        <v>5.0E8</v>
      </c>
      <c r="AD14" s="214">
        <v>5.0E8</v>
      </c>
      <c r="AE14" s="214">
        <v>5.0E8</v>
      </c>
      <c r="AF14" s="214">
        <v>5.0E8</v>
      </c>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row>
    <row r="15" ht="33.0" customHeight="1">
      <c r="A15" s="35"/>
      <c r="B15" s="120" t="s">
        <v>339</v>
      </c>
      <c r="C15" s="153" t="s">
        <v>336</v>
      </c>
      <c r="D15" s="212" t="s">
        <v>340</v>
      </c>
      <c r="E15" s="143" t="s">
        <v>304</v>
      </c>
      <c r="F15" s="103"/>
      <c r="G15" s="84"/>
      <c r="H15" s="215"/>
      <c r="I15" s="216"/>
      <c r="J15" s="214"/>
      <c r="K15" s="214"/>
      <c r="L15" s="215"/>
      <c r="M15" s="216"/>
      <c r="N15" s="214"/>
      <c r="O15" s="214"/>
      <c r="P15" s="84"/>
      <c r="Q15" s="214"/>
      <c r="R15" s="214"/>
      <c r="S15" s="217"/>
      <c r="T15" s="217"/>
      <c r="U15" s="217"/>
      <c r="V15" s="217"/>
      <c r="W15" s="217"/>
      <c r="X15" s="217"/>
      <c r="Y15" s="84"/>
      <c r="Z15" s="218"/>
      <c r="AA15" s="218"/>
      <c r="AB15" s="217">
        <v>6.5E7</v>
      </c>
      <c r="AC15" s="217">
        <v>6.5E7</v>
      </c>
      <c r="AD15" s="217">
        <v>6.5E7</v>
      </c>
      <c r="AE15" s="217">
        <v>6.5E7</v>
      </c>
      <c r="AF15" s="217">
        <v>2.175E8</v>
      </c>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row>
    <row r="16" ht="35.25" customHeight="1">
      <c r="A16" s="35"/>
      <c r="B16" s="219" t="s">
        <v>341</v>
      </c>
      <c r="C16" s="59"/>
      <c r="D16" s="58"/>
      <c r="E16" s="143" t="s">
        <v>304</v>
      </c>
      <c r="F16" s="103"/>
      <c r="G16" s="84"/>
      <c r="H16" s="215"/>
      <c r="I16" s="216"/>
      <c r="J16" s="214"/>
      <c r="K16" s="214"/>
      <c r="L16" s="215"/>
      <c r="M16" s="216"/>
      <c r="N16" s="214"/>
      <c r="O16" s="214"/>
      <c r="P16" s="84"/>
      <c r="Q16" s="214"/>
      <c r="R16" s="214"/>
      <c r="S16" s="217"/>
      <c r="T16" s="217"/>
      <c r="U16" s="217"/>
      <c r="V16" s="217"/>
      <c r="W16" s="217"/>
      <c r="X16" s="217"/>
      <c r="Y16" s="84"/>
      <c r="Z16" s="218"/>
      <c r="AA16" s="218"/>
      <c r="AB16" s="217">
        <v>6.5E7</v>
      </c>
      <c r="AC16" s="217">
        <v>6.5E7</v>
      </c>
      <c r="AD16" s="217">
        <v>6.5E7</v>
      </c>
      <c r="AE16" s="217">
        <v>6.5E7</v>
      </c>
      <c r="AF16" s="217">
        <v>2.175E8</v>
      </c>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row>
    <row r="17" ht="57.0" customHeight="1">
      <c r="A17" s="35"/>
      <c r="B17" s="120" t="s">
        <v>342</v>
      </c>
      <c r="C17" s="220" t="s">
        <v>343</v>
      </c>
      <c r="D17" s="142" t="s">
        <v>295</v>
      </c>
      <c r="E17" s="143" t="s">
        <v>296</v>
      </c>
      <c r="F17" s="103"/>
      <c r="G17" s="84"/>
      <c r="H17" s="199"/>
      <c r="I17" s="40"/>
      <c r="J17" s="221">
        <v>1.2</v>
      </c>
      <c r="K17" s="221">
        <v>0.3</v>
      </c>
      <c r="L17" s="222"/>
      <c r="M17" s="40"/>
      <c r="N17" s="221">
        <v>1.87995377787944</v>
      </c>
      <c r="O17" s="221">
        <v>1.87995377787944</v>
      </c>
      <c r="P17" s="84"/>
      <c r="Q17" s="221">
        <v>1.87995377787944</v>
      </c>
      <c r="R17" s="221">
        <v>3.6182759</v>
      </c>
      <c r="S17" s="223">
        <v>3.7308773627504843</v>
      </c>
      <c r="T17" s="223">
        <v>5.63967714424582</v>
      </c>
      <c r="U17" s="223">
        <v>6.181197791411086</v>
      </c>
      <c r="V17" s="223">
        <v>9.674647852463947</v>
      </c>
      <c r="W17" s="223">
        <v>11.741797553130784</v>
      </c>
      <c r="X17" s="223">
        <v>2.1557860235373427</v>
      </c>
      <c r="Y17" s="84"/>
      <c r="Z17" s="224">
        <v>2.8</v>
      </c>
      <c r="AA17" s="224">
        <v>2.8</v>
      </c>
      <c r="AB17" s="223">
        <v>8.09693547679424</v>
      </c>
      <c r="AC17" s="223">
        <v>8.09693547679424</v>
      </c>
      <c r="AD17" s="223">
        <v>8.1307020446146</v>
      </c>
      <c r="AE17" s="223">
        <v>8.1307020446146</v>
      </c>
      <c r="AF17" s="223">
        <v>15.0752973364356</v>
      </c>
      <c r="AG17" s="223"/>
      <c r="AH17" s="223"/>
      <c r="AI17" s="223"/>
      <c r="AJ17" s="223"/>
      <c r="AK17" s="223"/>
      <c r="AL17" s="223"/>
      <c r="AM17" s="223"/>
      <c r="AN17" s="223"/>
      <c r="AO17" s="223"/>
      <c r="AP17" s="223"/>
      <c r="AQ17" s="223"/>
      <c r="AR17" s="223"/>
      <c r="AS17" s="223"/>
      <c r="AT17" s="223"/>
      <c r="AU17" s="223"/>
      <c r="AV17" s="223"/>
      <c r="AW17" s="223"/>
      <c r="AX17" s="223"/>
      <c r="AY17" s="223"/>
      <c r="AZ17" s="223"/>
      <c r="BA17" s="223"/>
      <c r="BB17" s="223"/>
      <c r="BC17" s="223"/>
      <c r="BD17" s="223"/>
      <c r="BE17" s="223"/>
      <c r="BF17" s="223"/>
    </row>
    <row r="18" ht="57.0" customHeight="1">
      <c r="A18" s="35"/>
      <c r="B18" s="120" t="s">
        <v>342</v>
      </c>
      <c r="C18" s="220" t="s">
        <v>344</v>
      </c>
      <c r="D18" s="142" t="s">
        <v>295</v>
      </c>
      <c r="E18" s="143" t="s">
        <v>296</v>
      </c>
      <c r="F18" s="103"/>
      <c r="G18" s="84"/>
      <c r="H18" s="199"/>
      <c r="I18" s="225"/>
      <c r="J18" s="221"/>
      <c r="K18" s="221"/>
      <c r="L18" s="222"/>
      <c r="M18" s="226"/>
      <c r="N18" s="221"/>
      <c r="O18" s="227"/>
      <c r="P18" s="84"/>
      <c r="Q18" s="227"/>
      <c r="R18" s="228"/>
      <c r="S18" s="228"/>
      <c r="T18" s="228"/>
      <c r="U18" s="228"/>
      <c r="V18" s="228"/>
      <c r="W18" s="228"/>
      <c r="X18" s="228"/>
      <c r="Y18" s="84"/>
      <c r="Z18" s="224"/>
      <c r="AA18" s="224"/>
      <c r="AB18" s="223">
        <v>3.23252949449466</v>
      </c>
      <c r="AC18" s="223">
        <v>3.23252949449466</v>
      </c>
      <c r="AD18" s="223">
        <v>2.88682426247784</v>
      </c>
      <c r="AE18" s="223">
        <v>2.88682426247784</v>
      </c>
      <c r="AF18" s="223">
        <v>9.44406393709942</v>
      </c>
      <c r="AG18" s="223"/>
      <c r="AH18" s="223"/>
      <c r="AI18" s="223"/>
      <c r="AJ18" s="223"/>
      <c r="AK18" s="223"/>
      <c r="AL18" s="223"/>
      <c r="AM18" s="223"/>
      <c r="AN18" s="223"/>
      <c r="AO18" s="223"/>
      <c r="AP18" s="223"/>
      <c r="AQ18" s="223"/>
      <c r="AR18" s="223"/>
      <c r="AS18" s="223"/>
      <c r="AT18" s="223"/>
      <c r="AU18" s="223"/>
      <c r="AV18" s="223"/>
      <c r="AW18" s="223"/>
      <c r="AX18" s="223"/>
      <c r="AY18" s="223"/>
      <c r="AZ18" s="223"/>
      <c r="BA18" s="223"/>
      <c r="BB18" s="223"/>
      <c r="BC18" s="223"/>
      <c r="BD18" s="223"/>
      <c r="BE18" s="223"/>
      <c r="BF18" s="223"/>
    </row>
    <row r="19" ht="29.25" customHeight="1">
      <c r="A19" s="35"/>
      <c r="B19" s="120" t="s">
        <v>345</v>
      </c>
      <c r="C19" s="229" t="s">
        <v>346</v>
      </c>
      <c r="D19" s="153" t="s">
        <v>327</v>
      </c>
      <c r="E19" s="143" t="s">
        <v>296</v>
      </c>
      <c r="F19" s="103"/>
      <c r="G19" s="84"/>
      <c r="H19" s="200">
        <v>0.979057557240024</v>
      </c>
      <c r="I19" s="200">
        <v>0.979057557240024</v>
      </c>
      <c r="J19" s="200">
        <v>0.982048375778255</v>
      </c>
      <c r="K19" s="200">
        <v>0.982048375778255</v>
      </c>
      <c r="L19" s="200">
        <v>0.9567</v>
      </c>
      <c r="M19" s="200">
        <v>0.9567</v>
      </c>
      <c r="N19" s="200">
        <v>0.968604555514369</v>
      </c>
      <c r="O19" s="230">
        <v>0.9822739533980522</v>
      </c>
      <c r="P19" s="84"/>
      <c r="Q19" s="230">
        <v>0.9822739533980522</v>
      </c>
      <c r="R19" s="231"/>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3"/>
      <c r="AT19" s="193"/>
      <c r="AU19" s="193"/>
      <c r="AV19" s="193"/>
      <c r="AW19" s="193"/>
      <c r="AX19" s="193"/>
      <c r="AY19" s="193"/>
      <c r="AZ19" s="193"/>
      <c r="BA19" s="193"/>
      <c r="BB19" s="193"/>
      <c r="BC19" s="193"/>
      <c r="BD19" s="193"/>
      <c r="BE19" s="193"/>
      <c r="BF19" s="194"/>
    </row>
    <row r="20" ht="29.25" customHeight="1">
      <c r="A20" s="35"/>
      <c r="B20" s="120" t="s">
        <v>347</v>
      </c>
      <c r="C20" s="103"/>
      <c r="D20" s="58"/>
      <c r="E20" s="143" t="s">
        <v>296</v>
      </c>
      <c r="F20" s="103"/>
      <c r="G20" s="84"/>
      <c r="H20" s="200">
        <v>0.9885645221479495</v>
      </c>
      <c r="I20" s="200">
        <v>0.9885645221479495</v>
      </c>
      <c r="J20" s="200">
        <v>1.0</v>
      </c>
      <c r="K20" s="200">
        <v>1.0</v>
      </c>
      <c r="L20" s="200">
        <v>0.9862</v>
      </c>
      <c r="M20" s="200">
        <v>0.9862</v>
      </c>
      <c r="N20" s="200">
        <v>1.0</v>
      </c>
      <c r="O20" s="230">
        <v>0.9815369495857496</v>
      </c>
      <c r="P20" s="84"/>
      <c r="Q20" s="230">
        <v>0.9815369495857496</v>
      </c>
      <c r="R20" s="10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c r="AT20" s="195"/>
      <c r="AU20" s="195"/>
      <c r="AV20" s="195"/>
      <c r="AW20" s="195"/>
      <c r="AX20" s="195"/>
      <c r="AY20" s="195"/>
      <c r="AZ20" s="195"/>
      <c r="BA20" s="195"/>
      <c r="BB20" s="195"/>
      <c r="BC20" s="195"/>
      <c r="BD20" s="195"/>
      <c r="BE20" s="195"/>
      <c r="BF20" s="196"/>
    </row>
    <row r="21" ht="28.5" customHeight="1">
      <c r="A21" s="35"/>
      <c r="B21" s="198" t="s">
        <v>348</v>
      </c>
      <c r="C21" s="103"/>
      <c r="D21" s="58"/>
      <c r="E21" s="198" t="s">
        <v>308</v>
      </c>
      <c r="F21" s="103"/>
      <c r="G21" s="84"/>
      <c r="H21" s="214">
        <v>3.0079746921500003E8</v>
      </c>
      <c r="I21" s="214">
        <v>3.0079746921500003E8</v>
      </c>
      <c r="J21" s="214">
        <v>2.9279416735698384E8</v>
      </c>
      <c r="K21" s="214">
        <v>2.9279416735698384E8</v>
      </c>
      <c r="L21" s="214">
        <v>2.9610614146700007E8</v>
      </c>
      <c r="M21" s="214">
        <v>2.9610614146700007E8</v>
      </c>
      <c r="N21" s="214">
        <v>2.75805404272E8</v>
      </c>
      <c r="O21" s="214">
        <v>2.79759249452E8</v>
      </c>
      <c r="P21" s="84"/>
      <c r="Q21" s="214">
        <v>2.79759249452E8</v>
      </c>
      <c r="R21" s="232">
        <v>2.79759249452E8</v>
      </c>
      <c r="S21" s="232">
        <v>2.72343334949E8</v>
      </c>
      <c r="T21" s="232">
        <v>2.72343334949E8</v>
      </c>
      <c r="U21" s="232">
        <v>2.86200367E8</v>
      </c>
      <c r="V21" s="232">
        <v>2.86200367E8</v>
      </c>
      <c r="W21" s="232">
        <v>2.91212008685E8</v>
      </c>
      <c r="X21" s="232">
        <v>2.91212008685E8</v>
      </c>
      <c r="Y21" s="84"/>
      <c r="Z21" s="233">
        <v>2.96075775E8</v>
      </c>
      <c r="AA21" s="233">
        <v>2.96075775E8</v>
      </c>
      <c r="AB21" s="232">
        <v>3.141636497658E8</v>
      </c>
      <c r="AC21" s="232">
        <v>3.141636497658E8</v>
      </c>
      <c r="AD21" s="232">
        <v>3.141636497658E8</v>
      </c>
      <c r="AE21" s="232">
        <v>3.141636497658E8</v>
      </c>
      <c r="AF21" s="232">
        <v>2.7167272346E8</v>
      </c>
      <c r="AG21" s="232"/>
      <c r="AH21" s="232"/>
      <c r="AI21" s="232"/>
      <c r="AJ21" s="232"/>
      <c r="AK21" s="232"/>
      <c r="AL21" s="232"/>
      <c r="AM21" s="232"/>
      <c r="AN21" s="232"/>
      <c r="AO21" s="232"/>
      <c r="AP21" s="232"/>
      <c r="AQ21" s="232"/>
      <c r="AR21" s="232"/>
      <c r="AS21" s="232"/>
      <c r="AT21" s="232"/>
      <c r="AU21" s="232"/>
      <c r="AV21" s="232"/>
      <c r="AW21" s="232"/>
      <c r="AX21" s="232"/>
      <c r="AY21" s="232"/>
      <c r="AZ21" s="232"/>
      <c r="BA21" s="232"/>
      <c r="BB21" s="232"/>
      <c r="BC21" s="232"/>
      <c r="BD21" s="232"/>
      <c r="BE21" s="232"/>
      <c r="BF21" s="232"/>
    </row>
    <row r="22" ht="31.5" customHeight="1">
      <c r="A22" s="35"/>
      <c r="B22" s="198" t="s">
        <v>349</v>
      </c>
      <c r="C22" s="105"/>
      <c r="D22" s="58"/>
      <c r="E22" s="198" t="s">
        <v>308</v>
      </c>
      <c r="F22" s="103"/>
      <c r="G22" s="84"/>
      <c r="H22" s="214">
        <v>1.0235108905600001E8</v>
      </c>
      <c r="I22" s="214">
        <v>1.0235108905600001E8</v>
      </c>
      <c r="J22" s="214">
        <v>1.0368898968281001E8</v>
      </c>
      <c r="K22" s="214">
        <v>1.0368898968281001E8</v>
      </c>
      <c r="L22" s="214">
        <v>1.0376250363999999E8</v>
      </c>
      <c r="M22" s="214">
        <v>1.0376250363999999E8</v>
      </c>
      <c r="N22" s="214">
        <v>9.826999223799999E7</v>
      </c>
      <c r="O22" s="214">
        <v>9.5868333934E7</v>
      </c>
      <c r="P22" s="84"/>
      <c r="Q22" s="214">
        <v>9.5868333934E7</v>
      </c>
      <c r="R22" s="214">
        <v>9.5868333934E7</v>
      </c>
      <c r="S22" s="214">
        <v>8.9570566976E7</v>
      </c>
      <c r="T22" s="214">
        <v>8.9570566976E7</v>
      </c>
      <c r="U22" s="214">
        <v>9.0304045E7</v>
      </c>
      <c r="V22" s="214">
        <v>9.0304045E7</v>
      </c>
      <c r="W22" s="214">
        <v>9.4679766255E7</v>
      </c>
      <c r="X22" s="214">
        <v>9.4679766255E7</v>
      </c>
      <c r="Y22" s="84"/>
      <c r="Z22" s="190">
        <v>9.8069558E7</v>
      </c>
      <c r="AA22" s="190">
        <v>9.8069558E7</v>
      </c>
      <c r="AB22" s="214">
        <v>8.528806818882E7</v>
      </c>
      <c r="AC22" s="214">
        <v>8.528806818882E7</v>
      </c>
      <c r="AD22" s="214">
        <v>8.528806818882E7</v>
      </c>
      <c r="AE22" s="214">
        <v>8.528806818882E7</v>
      </c>
      <c r="AF22" s="214">
        <v>9.35034546E7</v>
      </c>
      <c r="AG22" s="214"/>
      <c r="AH22" s="214"/>
      <c r="AI22" s="214"/>
      <c r="AJ22" s="214"/>
      <c r="AK22" s="214"/>
      <c r="AL22" s="214"/>
      <c r="AM22" s="214"/>
      <c r="AN22" s="214"/>
      <c r="AO22" s="214"/>
      <c r="AP22" s="214"/>
      <c r="AQ22" s="214"/>
      <c r="AR22" s="214"/>
      <c r="AS22" s="214"/>
      <c r="AT22" s="214"/>
      <c r="AU22" s="214"/>
      <c r="AV22" s="214"/>
      <c r="AW22" s="214"/>
      <c r="AX22" s="214"/>
      <c r="AY22" s="214"/>
      <c r="AZ22" s="214"/>
      <c r="BA22" s="214"/>
      <c r="BB22" s="214"/>
      <c r="BC22" s="214"/>
      <c r="BD22" s="214"/>
      <c r="BE22" s="214"/>
      <c r="BF22" s="214"/>
    </row>
    <row r="23" ht="13.5" customHeight="1">
      <c r="A23" s="2"/>
      <c r="B23" s="135" t="s">
        <v>65</v>
      </c>
      <c r="C23" s="39"/>
      <c r="D23" s="39"/>
      <c r="E23" s="39"/>
      <c r="F23" s="136"/>
      <c r="G23" s="84"/>
      <c r="H23" s="138"/>
      <c r="I23" s="138"/>
      <c r="J23" s="138"/>
      <c r="K23" s="138"/>
      <c r="L23" s="138"/>
      <c r="M23" s="139"/>
      <c r="N23" s="138"/>
      <c r="O23" s="138"/>
      <c r="P23" s="84"/>
      <c r="Q23" s="138"/>
      <c r="R23" s="138"/>
      <c r="S23" s="138"/>
      <c r="T23" s="140"/>
      <c r="U23" s="138"/>
      <c r="V23" s="138"/>
      <c r="W23" s="138"/>
      <c r="X23" s="138"/>
      <c r="Y23" s="84"/>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A23" s="138"/>
      <c r="BB23" s="138"/>
      <c r="BC23" s="138"/>
      <c r="BD23" s="138"/>
      <c r="BE23" s="138"/>
      <c r="BF23" s="138"/>
    </row>
    <row r="24" ht="11.25" customHeight="1">
      <c r="A24" s="35"/>
      <c r="B24" s="156" t="s">
        <v>350</v>
      </c>
      <c r="C24" s="39"/>
      <c r="D24" s="40"/>
      <c r="E24" s="234" t="s">
        <v>257</v>
      </c>
      <c r="F24" s="158"/>
      <c r="G24" s="84"/>
      <c r="H24" s="127"/>
      <c r="I24" s="127"/>
      <c r="J24" s="127"/>
      <c r="K24" s="127"/>
      <c r="L24" s="127"/>
      <c r="M24" s="127"/>
      <c r="N24" s="127"/>
      <c r="O24" s="127"/>
      <c r="P24" s="84"/>
      <c r="Q24" s="127"/>
      <c r="R24" s="127"/>
      <c r="S24" s="127"/>
      <c r="T24" s="127"/>
      <c r="U24" s="127"/>
      <c r="V24" s="127"/>
      <c r="W24" s="127"/>
      <c r="X24" s="127"/>
      <c r="Y24" s="84"/>
      <c r="Z24" s="127"/>
      <c r="AA24" s="127"/>
      <c r="AB24" s="235">
        <f t="shared" ref="AB24:BF24" si="3">IF(AB13="","-",((AB13)*(1+(AB17/100)))/AB21)</f>
        <v>1.720392152</v>
      </c>
      <c r="AC24" s="235">
        <f t="shared" si="3"/>
        <v>1.720392152</v>
      </c>
      <c r="AD24" s="235">
        <f t="shared" si="3"/>
        <v>1.720929556</v>
      </c>
      <c r="AE24" s="235">
        <f t="shared" si="3"/>
        <v>1.720929556</v>
      </c>
      <c r="AF24" s="235">
        <f t="shared" si="3"/>
        <v>2.117903039</v>
      </c>
      <c r="AG24" s="235" t="str">
        <f t="shared" si="3"/>
        <v>-</v>
      </c>
      <c r="AH24" s="235" t="str">
        <f t="shared" si="3"/>
        <v>-</v>
      </c>
      <c r="AI24" s="235" t="str">
        <f t="shared" si="3"/>
        <v>-</v>
      </c>
      <c r="AJ24" s="235" t="str">
        <f t="shared" si="3"/>
        <v>-</v>
      </c>
      <c r="AK24" s="235" t="str">
        <f t="shared" si="3"/>
        <v>-</v>
      </c>
      <c r="AL24" s="235" t="str">
        <f t="shared" si="3"/>
        <v>-</v>
      </c>
      <c r="AM24" s="235" t="str">
        <f t="shared" si="3"/>
        <v>-</v>
      </c>
      <c r="AN24" s="235" t="str">
        <f t="shared" si="3"/>
        <v>-</v>
      </c>
      <c r="AO24" s="235" t="str">
        <f t="shared" si="3"/>
        <v>-</v>
      </c>
      <c r="AP24" s="235" t="str">
        <f t="shared" si="3"/>
        <v>-</v>
      </c>
      <c r="AQ24" s="235" t="str">
        <f t="shared" si="3"/>
        <v>-</v>
      </c>
      <c r="AR24" s="235" t="str">
        <f t="shared" si="3"/>
        <v>-</v>
      </c>
      <c r="AS24" s="235" t="str">
        <f t="shared" si="3"/>
        <v>-</v>
      </c>
      <c r="AT24" s="235" t="str">
        <f t="shared" si="3"/>
        <v>-</v>
      </c>
      <c r="AU24" s="235" t="str">
        <f t="shared" si="3"/>
        <v>-</v>
      </c>
      <c r="AV24" s="235" t="str">
        <f t="shared" si="3"/>
        <v>-</v>
      </c>
      <c r="AW24" s="235" t="str">
        <f t="shared" si="3"/>
        <v>-</v>
      </c>
      <c r="AX24" s="235" t="str">
        <f t="shared" si="3"/>
        <v>-</v>
      </c>
      <c r="AY24" s="235" t="str">
        <f t="shared" si="3"/>
        <v>-</v>
      </c>
      <c r="AZ24" s="235" t="str">
        <f t="shared" si="3"/>
        <v>-</v>
      </c>
      <c r="BA24" s="235" t="str">
        <f t="shared" si="3"/>
        <v>-</v>
      </c>
      <c r="BB24" s="235" t="str">
        <f t="shared" si="3"/>
        <v>-</v>
      </c>
      <c r="BC24" s="235" t="str">
        <f t="shared" si="3"/>
        <v>-</v>
      </c>
      <c r="BD24" s="235" t="str">
        <f t="shared" si="3"/>
        <v>-</v>
      </c>
      <c r="BE24" s="235" t="str">
        <f t="shared" si="3"/>
        <v>-</v>
      </c>
      <c r="BF24" s="235" t="str">
        <f t="shared" si="3"/>
        <v>-</v>
      </c>
    </row>
    <row r="25" ht="13.5" customHeight="1">
      <c r="A25" s="2"/>
      <c r="B25" s="156" t="s">
        <v>351</v>
      </c>
      <c r="C25" s="39"/>
      <c r="D25" s="40"/>
      <c r="E25" s="59"/>
      <c r="F25" s="158"/>
      <c r="G25" s="84"/>
      <c r="P25" s="84"/>
      <c r="Y25" s="84"/>
      <c r="AB25" s="235">
        <f t="shared" ref="AB25:BF25" si="4">IF(AB14="","-",((AB14)*(1+(AB17/100)))/AB22)</f>
        <v>6.337166369</v>
      </c>
      <c r="AC25" s="235">
        <f t="shared" si="4"/>
        <v>6.337166369</v>
      </c>
      <c r="AD25" s="235">
        <f t="shared" si="4"/>
        <v>6.339145929</v>
      </c>
      <c r="AE25" s="235">
        <f t="shared" si="4"/>
        <v>6.339145929</v>
      </c>
      <c r="AF25" s="235">
        <f t="shared" si="4"/>
        <v>6.153531858</v>
      </c>
      <c r="AG25" s="235" t="str">
        <f t="shared" si="4"/>
        <v>-</v>
      </c>
      <c r="AH25" s="235" t="str">
        <f t="shared" si="4"/>
        <v>-</v>
      </c>
      <c r="AI25" s="235" t="str">
        <f t="shared" si="4"/>
        <v>-</v>
      </c>
      <c r="AJ25" s="235" t="str">
        <f t="shared" si="4"/>
        <v>-</v>
      </c>
      <c r="AK25" s="235" t="str">
        <f t="shared" si="4"/>
        <v>-</v>
      </c>
      <c r="AL25" s="235" t="str">
        <f t="shared" si="4"/>
        <v>-</v>
      </c>
      <c r="AM25" s="235" t="str">
        <f t="shared" si="4"/>
        <v>-</v>
      </c>
      <c r="AN25" s="235" t="str">
        <f t="shared" si="4"/>
        <v>-</v>
      </c>
      <c r="AO25" s="235" t="str">
        <f t="shared" si="4"/>
        <v>-</v>
      </c>
      <c r="AP25" s="235" t="str">
        <f t="shared" si="4"/>
        <v>-</v>
      </c>
      <c r="AQ25" s="235" t="str">
        <f t="shared" si="4"/>
        <v>-</v>
      </c>
      <c r="AR25" s="235" t="str">
        <f t="shared" si="4"/>
        <v>-</v>
      </c>
      <c r="AS25" s="235" t="str">
        <f t="shared" si="4"/>
        <v>-</v>
      </c>
      <c r="AT25" s="235" t="str">
        <f t="shared" si="4"/>
        <v>-</v>
      </c>
      <c r="AU25" s="235" t="str">
        <f t="shared" si="4"/>
        <v>-</v>
      </c>
      <c r="AV25" s="235" t="str">
        <f t="shared" si="4"/>
        <v>-</v>
      </c>
      <c r="AW25" s="235" t="str">
        <f t="shared" si="4"/>
        <v>-</v>
      </c>
      <c r="AX25" s="235" t="str">
        <f t="shared" si="4"/>
        <v>-</v>
      </c>
      <c r="AY25" s="235" t="str">
        <f t="shared" si="4"/>
        <v>-</v>
      </c>
      <c r="AZ25" s="235" t="str">
        <f t="shared" si="4"/>
        <v>-</v>
      </c>
      <c r="BA25" s="235" t="str">
        <f t="shared" si="4"/>
        <v>-</v>
      </c>
      <c r="BB25" s="235" t="str">
        <f t="shared" si="4"/>
        <v>-</v>
      </c>
      <c r="BC25" s="235" t="str">
        <f t="shared" si="4"/>
        <v>-</v>
      </c>
      <c r="BD25" s="235" t="str">
        <f t="shared" si="4"/>
        <v>-</v>
      </c>
      <c r="BE25" s="235" t="str">
        <f t="shared" si="4"/>
        <v>-</v>
      </c>
      <c r="BF25" s="235" t="str">
        <f t="shared" si="4"/>
        <v>-</v>
      </c>
    </row>
    <row r="26" ht="13.5" customHeight="1">
      <c r="A26" s="2"/>
      <c r="B26" s="156" t="s">
        <v>352</v>
      </c>
      <c r="C26" s="39"/>
      <c r="D26" s="40"/>
      <c r="E26" s="234" t="s">
        <v>257</v>
      </c>
      <c r="F26" s="158"/>
      <c r="G26" s="84"/>
      <c r="H26" s="236"/>
      <c r="I26" s="236"/>
      <c r="J26" s="236"/>
      <c r="K26" s="236"/>
      <c r="L26" s="236"/>
      <c r="M26" s="236"/>
      <c r="N26" s="236"/>
      <c r="O26" s="236"/>
      <c r="P26" s="84"/>
      <c r="Q26" s="236"/>
      <c r="R26" s="236"/>
      <c r="S26" s="236"/>
      <c r="T26" s="236"/>
      <c r="U26" s="236"/>
      <c r="V26" s="236"/>
      <c r="W26" s="236"/>
      <c r="X26" s="236"/>
      <c r="Y26" s="84"/>
      <c r="Z26" s="236"/>
      <c r="AA26" s="236"/>
      <c r="AB26" s="235">
        <f t="shared" ref="AB26:BF26" si="5">IF(AB15="","-",((AB15)*(1+(AB18/100)))/AB21)</f>
        <v>0.2135865948</v>
      </c>
      <c r="AC26" s="235">
        <f t="shared" si="5"/>
        <v>0.2135865948</v>
      </c>
      <c r="AD26" s="235">
        <f t="shared" si="5"/>
        <v>0.2128713358</v>
      </c>
      <c r="AE26" s="235">
        <f t="shared" si="5"/>
        <v>0.2128713358</v>
      </c>
      <c r="AF26" s="235">
        <f t="shared" si="5"/>
        <v>0.8762044125</v>
      </c>
      <c r="AG26" s="235" t="str">
        <f t="shared" si="5"/>
        <v>-</v>
      </c>
      <c r="AH26" s="235" t="str">
        <f t="shared" si="5"/>
        <v>-</v>
      </c>
      <c r="AI26" s="235" t="str">
        <f t="shared" si="5"/>
        <v>-</v>
      </c>
      <c r="AJ26" s="235" t="str">
        <f t="shared" si="5"/>
        <v>-</v>
      </c>
      <c r="AK26" s="235" t="str">
        <f t="shared" si="5"/>
        <v>-</v>
      </c>
      <c r="AL26" s="235" t="str">
        <f t="shared" si="5"/>
        <v>-</v>
      </c>
      <c r="AM26" s="235" t="str">
        <f t="shared" si="5"/>
        <v>-</v>
      </c>
      <c r="AN26" s="235" t="str">
        <f t="shared" si="5"/>
        <v>-</v>
      </c>
      <c r="AO26" s="235" t="str">
        <f t="shared" si="5"/>
        <v>-</v>
      </c>
      <c r="AP26" s="235" t="str">
        <f t="shared" si="5"/>
        <v>-</v>
      </c>
      <c r="AQ26" s="235" t="str">
        <f t="shared" si="5"/>
        <v>-</v>
      </c>
      <c r="AR26" s="235" t="str">
        <f t="shared" si="5"/>
        <v>-</v>
      </c>
      <c r="AS26" s="235" t="str">
        <f t="shared" si="5"/>
        <v>-</v>
      </c>
      <c r="AT26" s="235" t="str">
        <f t="shared" si="5"/>
        <v>-</v>
      </c>
      <c r="AU26" s="235" t="str">
        <f t="shared" si="5"/>
        <v>-</v>
      </c>
      <c r="AV26" s="235" t="str">
        <f t="shared" si="5"/>
        <v>-</v>
      </c>
      <c r="AW26" s="235" t="str">
        <f t="shared" si="5"/>
        <v>-</v>
      </c>
      <c r="AX26" s="235" t="str">
        <f t="shared" si="5"/>
        <v>-</v>
      </c>
      <c r="AY26" s="235" t="str">
        <f t="shared" si="5"/>
        <v>-</v>
      </c>
      <c r="AZ26" s="235" t="str">
        <f t="shared" si="5"/>
        <v>-</v>
      </c>
      <c r="BA26" s="235" t="str">
        <f t="shared" si="5"/>
        <v>-</v>
      </c>
      <c r="BB26" s="235" t="str">
        <f t="shared" si="5"/>
        <v>-</v>
      </c>
      <c r="BC26" s="235" t="str">
        <f t="shared" si="5"/>
        <v>-</v>
      </c>
      <c r="BD26" s="235" t="str">
        <f t="shared" si="5"/>
        <v>-</v>
      </c>
      <c r="BE26" s="235" t="str">
        <f t="shared" si="5"/>
        <v>-</v>
      </c>
      <c r="BF26" s="235" t="str">
        <f t="shared" si="5"/>
        <v>-</v>
      </c>
    </row>
    <row r="27" ht="13.5" customHeight="1">
      <c r="A27" s="2"/>
      <c r="B27" s="156" t="s">
        <v>353</v>
      </c>
      <c r="C27" s="39"/>
      <c r="D27" s="40"/>
      <c r="E27" s="59"/>
      <c r="F27" s="158"/>
      <c r="G27" s="84"/>
      <c r="H27" s="236"/>
      <c r="I27" s="236"/>
      <c r="J27" s="236"/>
      <c r="K27" s="236"/>
      <c r="L27" s="236"/>
      <c r="M27" s="236"/>
      <c r="N27" s="236"/>
      <c r="O27" s="236"/>
      <c r="P27" s="84"/>
      <c r="Q27" s="236"/>
      <c r="R27" s="236"/>
      <c r="S27" s="236"/>
      <c r="T27" s="236"/>
      <c r="U27" s="236"/>
      <c r="V27" s="236"/>
      <c r="W27" s="236"/>
      <c r="X27" s="236"/>
      <c r="Y27" s="84"/>
      <c r="Z27" s="236"/>
      <c r="AA27" s="236"/>
      <c r="AB27" s="235">
        <f t="shared" ref="AB27:BF27" si="6">IF(AB16="","-",((AB16)*(1+(AB18/100)))/AB22)</f>
        <v>0.7867588702</v>
      </c>
      <c r="AC27" s="235">
        <f t="shared" si="6"/>
        <v>0.7867588702</v>
      </c>
      <c r="AD27" s="235">
        <f t="shared" si="6"/>
        <v>0.7841241711</v>
      </c>
      <c r="AE27" s="235">
        <f t="shared" si="6"/>
        <v>0.7841241711</v>
      </c>
      <c r="AF27" s="235">
        <f t="shared" si="6"/>
        <v>2.545797266</v>
      </c>
      <c r="AG27" s="235" t="str">
        <f t="shared" si="6"/>
        <v>-</v>
      </c>
      <c r="AH27" s="235" t="str">
        <f t="shared" si="6"/>
        <v>-</v>
      </c>
      <c r="AI27" s="235" t="str">
        <f t="shared" si="6"/>
        <v>-</v>
      </c>
      <c r="AJ27" s="235" t="str">
        <f t="shared" si="6"/>
        <v>-</v>
      </c>
      <c r="AK27" s="235" t="str">
        <f t="shared" si="6"/>
        <v>-</v>
      </c>
      <c r="AL27" s="235" t="str">
        <f t="shared" si="6"/>
        <v>-</v>
      </c>
      <c r="AM27" s="235" t="str">
        <f t="shared" si="6"/>
        <v>-</v>
      </c>
      <c r="AN27" s="235" t="str">
        <f t="shared" si="6"/>
        <v>-</v>
      </c>
      <c r="AO27" s="235" t="str">
        <f t="shared" si="6"/>
        <v>-</v>
      </c>
      <c r="AP27" s="235" t="str">
        <f t="shared" si="6"/>
        <v>-</v>
      </c>
      <c r="AQ27" s="235" t="str">
        <f t="shared" si="6"/>
        <v>-</v>
      </c>
      <c r="AR27" s="235" t="str">
        <f t="shared" si="6"/>
        <v>-</v>
      </c>
      <c r="AS27" s="235" t="str">
        <f t="shared" si="6"/>
        <v>-</v>
      </c>
      <c r="AT27" s="235" t="str">
        <f t="shared" si="6"/>
        <v>-</v>
      </c>
      <c r="AU27" s="235" t="str">
        <f t="shared" si="6"/>
        <v>-</v>
      </c>
      <c r="AV27" s="235" t="str">
        <f t="shared" si="6"/>
        <v>-</v>
      </c>
      <c r="AW27" s="235" t="str">
        <f t="shared" si="6"/>
        <v>-</v>
      </c>
      <c r="AX27" s="235" t="str">
        <f t="shared" si="6"/>
        <v>-</v>
      </c>
      <c r="AY27" s="235" t="str">
        <f t="shared" si="6"/>
        <v>-</v>
      </c>
      <c r="AZ27" s="235" t="str">
        <f t="shared" si="6"/>
        <v>-</v>
      </c>
      <c r="BA27" s="235" t="str">
        <f t="shared" si="6"/>
        <v>-</v>
      </c>
      <c r="BB27" s="235" t="str">
        <f t="shared" si="6"/>
        <v>-</v>
      </c>
      <c r="BC27" s="235" t="str">
        <f t="shared" si="6"/>
        <v>-</v>
      </c>
      <c r="BD27" s="235" t="str">
        <f t="shared" si="6"/>
        <v>-</v>
      </c>
      <c r="BE27" s="235" t="str">
        <f t="shared" si="6"/>
        <v>-</v>
      </c>
      <c r="BF27" s="235" t="str">
        <f t="shared" si="6"/>
        <v>-</v>
      </c>
    </row>
    <row r="28" ht="13.5" customHeight="1">
      <c r="A28" s="2"/>
      <c r="B28" s="156" t="s">
        <v>354</v>
      </c>
      <c r="C28" s="39"/>
      <c r="D28" s="40"/>
      <c r="E28" s="234" t="s">
        <v>257</v>
      </c>
      <c r="F28" s="158"/>
      <c r="G28" s="84"/>
      <c r="H28" s="235">
        <f t="shared" ref="H28:O28" si="7">IF(H13="","-",((H13*H19)*(1+(H17/100)))/H21)</f>
        <v>1.280792521</v>
      </c>
      <c r="I28" s="235">
        <f t="shared" si="7"/>
        <v>1.280792521</v>
      </c>
      <c r="J28" s="235">
        <f t="shared" si="7"/>
        <v>1.335659354</v>
      </c>
      <c r="K28" s="235">
        <f t="shared" si="7"/>
        <v>1.32378096</v>
      </c>
      <c r="L28" s="235">
        <f t="shared" si="7"/>
        <v>1.033899528</v>
      </c>
      <c r="M28" s="235">
        <f t="shared" si="7"/>
        <v>1.033899528</v>
      </c>
      <c r="N28" s="235">
        <f t="shared" si="7"/>
        <v>1.144939275</v>
      </c>
      <c r="O28" s="235">
        <f t="shared" si="7"/>
        <v>1.144687371</v>
      </c>
      <c r="P28" s="84"/>
      <c r="Q28" s="235">
        <f>IF(Q13="","-",((Q13*Q19)*(1+(Q17/100)))/Q21)</f>
        <v>1.144687371</v>
      </c>
      <c r="R28" s="235">
        <f t="shared" ref="R28:X28" si="8">IF(R13="","-",((R13)*(1+(R17/100)))/R21)</f>
        <v>1.185227954</v>
      </c>
      <c r="S28" s="235">
        <f t="shared" si="8"/>
        <v>1.218824788</v>
      </c>
      <c r="T28" s="235">
        <f t="shared" si="8"/>
        <v>1.491442993</v>
      </c>
      <c r="U28" s="235">
        <f t="shared" si="8"/>
        <v>1.426506576</v>
      </c>
      <c r="V28" s="235">
        <f t="shared" si="8"/>
        <v>1.404462156</v>
      </c>
      <c r="W28" s="235">
        <f t="shared" si="8"/>
        <v>1.406307693</v>
      </c>
      <c r="X28" s="235">
        <f t="shared" si="8"/>
        <v>1.753976192</v>
      </c>
      <c r="Y28" s="84"/>
      <c r="Z28" s="235">
        <f t="shared" ref="Z28:AA28" si="9">IF(Z13="","-",((Z13)*(1+(Z17/100)))/Z21)</f>
        <v>1.736042066</v>
      </c>
      <c r="AA28" s="235">
        <f t="shared" si="9"/>
        <v>1.736042066</v>
      </c>
      <c r="AB28" s="235">
        <f t="shared" ref="AB28:BF28" si="10">IF(OR(AB13="",AB15=""),"-",(((AB13)*(1+(AB17/100)))+((AB15)*(1+(AB18/100))))/AB21)</f>
        <v>1.933978746</v>
      </c>
      <c r="AC28" s="235">
        <f t="shared" si="10"/>
        <v>1.933978746</v>
      </c>
      <c r="AD28" s="235">
        <f t="shared" si="10"/>
        <v>1.933800891</v>
      </c>
      <c r="AE28" s="235">
        <f t="shared" si="10"/>
        <v>1.933800891</v>
      </c>
      <c r="AF28" s="235">
        <f t="shared" si="10"/>
        <v>2.994107452</v>
      </c>
      <c r="AG28" s="235" t="str">
        <f t="shared" si="10"/>
        <v>-</v>
      </c>
      <c r="AH28" s="235" t="str">
        <f t="shared" si="10"/>
        <v>-</v>
      </c>
      <c r="AI28" s="235" t="str">
        <f t="shared" si="10"/>
        <v>-</v>
      </c>
      <c r="AJ28" s="235" t="str">
        <f t="shared" si="10"/>
        <v>-</v>
      </c>
      <c r="AK28" s="235" t="str">
        <f t="shared" si="10"/>
        <v>-</v>
      </c>
      <c r="AL28" s="235" t="str">
        <f t="shared" si="10"/>
        <v>-</v>
      </c>
      <c r="AM28" s="235" t="str">
        <f t="shared" si="10"/>
        <v>-</v>
      </c>
      <c r="AN28" s="235" t="str">
        <f t="shared" si="10"/>
        <v>-</v>
      </c>
      <c r="AO28" s="235" t="str">
        <f t="shared" si="10"/>
        <v>-</v>
      </c>
      <c r="AP28" s="235" t="str">
        <f t="shared" si="10"/>
        <v>-</v>
      </c>
      <c r="AQ28" s="235" t="str">
        <f t="shared" si="10"/>
        <v>-</v>
      </c>
      <c r="AR28" s="235" t="str">
        <f t="shared" si="10"/>
        <v>-</v>
      </c>
      <c r="AS28" s="235" t="str">
        <f t="shared" si="10"/>
        <v>-</v>
      </c>
      <c r="AT28" s="235" t="str">
        <f t="shared" si="10"/>
        <v>-</v>
      </c>
      <c r="AU28" s="235" t="str">
        <f t="shared" si="10"/>
        <v>-</v>
      </c>
      <c r="AV28" s="235" t="str">
        <f t="shared" si="10"/>
        <v>-</v>
      </c>
      <c r="AW28" s="235" t="str">
        <f t="shared" si="10"/>
        <v>-</v>
      </c>
      <c r="AX28" s="235" t="str">
        <f t="shared" si="10"/>
        <v>-</v>
      </c>
      <c r="AY28" s="235" t="str">
        <f t="shared" si="10"/>
        <v>-</v>
      </c>
      <c r="AZ28" s="235" t="str">
        <f t="shared" si="10"/>
        <v>-</v>
      </c>
      <c r="BA28" s="235" t="str">
        <f t="shared" si="10"/>
        <v>-</v>
      </c>
      <c r="BB28" s="235" t="str">
        <f t="shared" si="10"/>
        <v>-</v>
      </c>
      <c r="BC28" s="235" t="str">
        <f t="shared" si="10"/>
        <v>-</v>
      </c>
      <c r="BD28" s="235" t="str">
        <f t="shared" si="10"/>
        <v>-</v>
      </c>
      <c r="BE28" s="235" t="str">
        <f t="shared" si="10"/>
        <v>-</v>
      </c>
      <c r="BF28" s="235" t="str">
        <f t="shared" si="10"/>
        <v>-</v>
      </c>
    </row>
    <row r="29" ht="13.5" customHeight="1">
      <c r="A29" s="2"/>
      <c r="B29" s="156" t="s">
        <v>355</v>
      </c>
      <c r="C29" s="39"/>
      <c r="D29" s="40"/>
      <c r="E29" s="59"/>
      <c r="F29" s="158"/>
      <c r="G29" s="84"/>
      <c r="H29" s="235">
        <f t="shared" ref="H29:O29" si="11">IF(H14="","-",((H14*H20)*(1+(H17/100)))/H22)</f>
        <v>3.80064485</v>
      </c>
      <c r="I29" s="235">
        <f t="shared" si="11"/>
        <v>3.80064485</v>
      </c>
      <c r="J29" s="235">
        <f t="shared" si="11"/>
        <v>3.840542773</v>
      </c>
      <c r="K29" s="235">
        <f t="shared" si="11"/>
        <v>3.806387749</v>
      </c>
      <c r="L29" s="235">
        <f t="shared" si="11"/>
        <v>3.041406953</v>
      </c>
      <c r="M29" s="235">
        <f t="shared" si="11"/>
        <v>3.041406953</v>
      </c>
      <c r="N29" s="235">
        <f t="shared" si="11"/>
        <v>3.317552436</v>
      </c>
      <c r="O29" s="235">
        <f t="shared" si="11"/>
        <v>3.337875937</v>
      </c>
      <c r="P29" s="84"/>
      <c r="Q29" s="235">
        <f>IF(Q14="","-",((Q14*Q20)*(1+(Q17/100)))/Q22)</f>
        <v>3.337875937</v>
      </c>
      <c r="R29" s="235">
        <f t="shared" ref="R29:X29" si="12">IF(R14="","-",((R14)*(1+(R17/100)))/R22)</f>
        <v>3.458686193</v>
      </c>
      <c r="S29" s="235">
        <f t="shared" si="12"/>
        <v>3.705891553</v>
      </c>
      <c r="T29" s="235">
        <f t="shared" si="12"/>
        <v>4.534799458</v>
      </c>
      <c r="U29" s="235">
        <f t="shared" si="12"/>
        <v>4.521023455</v>
      </c>
      <c r="V29" s="235">
        <f t="shared" si="12"/>
        <v>4.451158133</v>
      </c>
      <c r="W29" s="235">
        <f t="shared" si="12"/>
        <v>4.325461545</v>
      </c>
      <c r="X29" s="235">
        <f t="shared" si="12"/>
        <v>5.394805567</v>
      </c>
      <c r="Y29" s="84"/>
      <c r="Z29" s="235">
        <f t="shared" ref="Z29:AA29" si="13">IF(Z14="","-",((Z14)*(1+(Z17/100)))/Z22)</f>
        <v>5.241177899</v>
      </c>
      <c r="AA29" s="235">
        <f t="shared" si="13"/>
        <v>5.241177899</v>
      </c>
      <c r="AB29" s="235">
        <f t="shared" ref="AB29:BF29" si="14">IF(OR(AB14="",AB16=""),"-",(((AB14)*(1+(AB17/100)))+((AB16)*(1+(AB18/100))))/AB22)</f>
        <v>7.123925239</v>
      </c>
      <c r="AC29" s="235">
        <f t="shared" si="14"/>
        <v>7.123925239</v>
      </c>
      <c r="AD29" s="235">
        <f t="shared" si="14"/>
        <v>7.1232701</v>
      </c>
      <c r="AE29" s="235">
        <f t="shared" si="14"/>
        <v>7.1232701</v>
      </c>
      <c r="AF29" s="235">
        <f t="shared" si="14"/>
        <v>8.699329123</v>
      </c>
      <c r="AG29" s="235" t="str">
        <f t="shared" si="14"/>
        <v>-</v>
      </c>
      <c r="AH29" s="235" t="str">
        <f t="shared" si="14"/>
        <v>-</v>
      </c>
      <c r="AI29" s="235" t="str">
        <f t="shared" si="14"/>
        <v>-</v>
      </c>
      <c r="AJ29" s="235" t="str">
        <f t="shared" si="14"/>
        <v>-</v>
      </c>
      <c r="AK29" s="235" t="str">
        <f t="shared" si="14"/>
        <v>-</v>
      </c>
      <c r="AL29" s="235" t="str">
        <f t="shared" si="14"/>
        <v>-</v>
      </c>
      <c r="AM29" s="235" t="str">
        <f t="shared" si="14"/>
        <v>-</v>
      </c>
      <c r="AN29" s="235" t="str">
        <f t="shared" si="14"/>
        <v>-</v>
      </c>
      <c r="AO29" s="235" t="str">
        <f t="shared" si="14"/>
        <v>-</v>
      </c>
      <c r="AP29" s="235" t="str">
        <f t="shared" si="14"/>
        <v>-</v>
      </c>
      <c r="AQ29" s="235" t="str">
        <f t="shared" si="14"/>
        <v>-</v>
      </c>
      <c r="AR29" s="235" t="str">
        <f t="shared" si="14"/>
        <v>-</v>
      </c>
      <c r="AS29" s="235" t="str">
        <f t="shared" si="14"/>
        <v>-</v>
      </c>
      <c r="AT29" s="235" t="str">
        <f t="shared" si="14"/>
        <v>-</v>
      </c>
      <c r="AU29" s="235" t="str">
        <f t="shared" si="14"/>
        <v>-</v>
      </c>
      <c r="AV29" s="235" t="str">
        <f t="shared" si="14"/>
        <v>-</v>
      </c>
      <c r="AW29" s="235" t="str">
        <f t="shared" si="14"/>
        <v>-</v>
      </c>
      <c r="AX29" s="235" t="str">
        <f t="shared" si="14"/>
        <v>-</v>
      </c>
      <c r="AY29" s="235" t="str">
        <f t="shared" si="14"/>
        <v>-</v>
      </c>
      <c r="AZ29" s="235" t="str">
        <f t="shared" si="14"/>
        <v>-</v>
      </c>
      <c r="BA29" s="235" t="str">
        <f t="shared" si="14"/>
        <v>-</v>
      </c>
      <c r="BB29" s="235" t="str">
        <f t="shared" si="14"/>
        <v>-</v>
      </c>
      <c r="BC29" s="235" t="str">
        <f t="shared" si="14"/>
        <v>-</v>
      </c>
      <c r="BD29" s="235" t="str">
        <f t="shared" si="14"/>
        <v>-</v>
      </c>
      <c r="BE29" s="235" t="str">
        <f t="shared" si="14"/>
        <v>-</v>
      </c>
      <c r="BF29" s="235" t="str">
        <f t="shared" si="14"/>
        <v>-</v>
      </c>
    </row>
    <row r="30"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row>
    <row r="31"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row>
    <row r="33" ht="13.5" customHeight="1">
      <c r="A33" s="2"/>
      <c r="B33" s="209"/>
      <c r="C33" s="209"/>
      <c r="D33" s="2"/>
      <c r="E33" s="2"/>
      <c r="F33" s="2"/>
      <c r="G33" s="2"/>
      <c r="H33" s="2"/>
      <c r="I33" s="2"/>
      <c r="J33" s="2"/>
      <c r="K33" s="2"/>
      <c r="L33" s="2"/>
      <c r="M33" s="2"/>
      <c r="N33" s="2"/>
      <c r="O33" s="2"/>
      <c r="P33" s="2"/>
      <c r="Q33" s="2"/>
      <c r="R33" s="2"/>
      <c r="S33" s="2"/>
      <c r="T33" s="2"/>
      <c r="U33" s="2"/>
      <c r="V33" s="2"/>
      <c r="W33" s="208"/>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row>
    <row r="35"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row>
    <row r="37" ht="13.5" customHeight="1">
      <c r="A37" s="2"/>
      <c r="B37" s="2"/>
      <c r="C37" s="2"/>
      <c r="D37" s="2"/>
      <c r="E37" s="2"/>
      <c r="F37" s="2"/>
      <c r="H37" s="2"/>
      <c r="I37" s="2"/>
      <c r="J37" s="2"/>
      <c r="K37" s="2"/>
      <c r="L37" s="2"/>
      <c r="M37" s="2"/>
      <c r="N37" s="2"/>
      <c r="O37" s="2"/>
      <c r="Q37" s="2"/>
      <c r="R37" s="2"/>
      <c r="S37" s="2"/>
      <c r="T37" s="2"/>
      <c r="U37" s="2"/>
      <c r="V37" s="2"/>
      <c r="W37" s="2"/>
      <c r="X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row>
    <row r="38" ht="13.5" hidden="1" customHeight="1">
      <c r="A38" s="2"/>
      <c r="B38" s="2"/>
      <c r="C38" s="2"/>
      <c r="D38" s="2"/>
      <c r="E38" s="2"/>
      <c r="F38" s="2"/>
      <c r="H38" s="2"/>
      <c r="I38" s="2"/>
      <c r="J38" s="2"/>
      <c r="K38" s="2"/>
      <c r="L38" s="2"/>
      <c r="M38" s="237"/>
      <c r="N38" s="2"/>
      <c r="O38" s="2"/>
      <c r="Q38" s="2"/>
      <c r="R38" s="2"/>
      <c r="S38" s="2"/>
      <c r="T38" s="2"/>
      <c r="U38" s="2"/>
      <c r="V38" s="2"/>
      <c r="W38" s="2"/>
      <c r="X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row>
    <row r="39" ht="13.5" hidden="1" customHeight="1">
      <c r="A39" s="2"/>
      <c r="B39" s="2"/>
      <c r="C39" s="2"/>
      <c r="D39" s="2"/>
      <c r="E39" s="2"/>
      <c r="F39" s="2"/>
      <c r="H39" s="2"/>
      <c r="I39" s="2"/>
      <c r="J39" s="2"/>
      <c r="K39" s="2"/>
      <c r="L39" s="2"/>
      <c r="M39" s="237"/>
      <c r="N39" s="2"/>
      <c r="O39" s="2"/>
      <c r="Q39" s="2"/>
      <c r="R39" s="2"/>
      <c r="S39" s="2"/>
      <c r="T39" s="2"/>
      <c r="U39" s="2"/>
      <c r="V39" s="2"/>
      <c r="W39" s="2"/>
      <c r="X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row>
    <row r="40" ht="13.5" hidden="1" customHeight="1">
      <c r="A40" s="2"/>
      <c r="B40" s="2"/>
      <c r="C40" s="2"/>
      <c r="D40" s="2"/>
      <c r="E40" s="2"/>
      <c r="F40" s="2"/>
      <c r="H40" s="2"/>
      <c r="I40" s="2"/>
      <c r="J40" s="2"/>
      <c r="K40" s="88"/>
      <c r="L40" s="2"/>
      <c r="M40" s="238"/>
      <c r="N40" s="2"/>
      <c r="O40" s="2"/>
      <c r="Q40" s="2"/>
      <c r="R40" s="2"/>
      <c r="S40" s="2"/>
      <c r="T40" s="2"/>
      <c r="U40" s="2"/>
      <c r="V40" s="2"/>
      <c r="W40" s="2"/>
      <c r="X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row>
    <row r="41" ht="13.5" hidden="1" customHeight="1">
      <c r="A41" s="2"/>
    </row>
    <row r="42" ht="13.5" hidden="1" customHeight="1">
      <c r="A42" s="2"/>
    </row>
    <row r="43" ht="13.5" hidden="1" customHeight="1">
      <c r="A43" s="2"/>
    </row>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29">
    <mergeCell ref="B3:F3"/>
    <mergeCell ref="B6:B11"/>
    <mergeCell ref="C6:C11"/>
    <mergeCell ref="D6:D11"/>
    <mergeCell ref="F6:F7"/>
    <mergeCell ref="H6:O6"/>
    <mergeCell ref="H7:O7"/>
    <mergeCell ref="H17:I17"/>
    <mergeCell ref="L17:M17"/>
    <mergeCell ref="R19:BF20"/>
    <mergeCell ref="C19:C22"/>
    <mergeCell ref="D19:D22"/>
    <mergeCell ref="E6:E11"/>
    <mergeCell ref="B12:F12"/>
    <mergeCell ref="C13:C14"/>
    <mergeCell ref="D13:D14"/>
    <mergeCell ref="F13:F22"/>
    <mergeCell ref="C15:C16"/>
    <mergeCell ref="D15:D16"/>
    <mergeCell ref="E26:E27"/>
    <mergeCell ref="E28:E29"/>
    <mergeCell ref="B23:F23"/>
    <mergeCell ref="B24:D24"/>
    <mergeCell ref="E24:E25"/>
    <mergeCell ref="B25:D25"/>
    <mergeCell ref="B26:D26"/>
    <mergeCell ref="B27:D27"/>
    <mergeCell ref="B28:D28"/>
    <mergeCell ref="B29:D29"/>
  </mergeCells>
  <hyperlinks>
    <hyperlink r:id="rId2" ref="D17"/>
    <hyperlink r:id="rId3" ref="D18"/>
  </hyperlinks>
  <printOptions/>
  <pageMargins bottom="0.75" footer="0.0" header="0.0" left="0.7" right="0.7" top="0.75"/>
  <pageSetup orientation="portrait"/>
  <headerFooter>
    <oddFooter>&amp;C_x000D_#000000 OFFICIAL-InternalOnly</oddFooter>
  </headerFooter>
  <drawing r:id="rId4"/>
  <legacy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workbookViewId="0"/>
  </sheetViews>
  <sheetFormatPr customHeight="1" defaultColWidth="11.22" defaultRowHeight="15.0"/>
  <cols>
    <col customWidth="1" min="1" max="1" width="9.0"/>
    <col customWidth="1" min="2" max="2" width="12.67"/>
    <col customWidth="1" min="3" max="3" width="9.0"/>
    <col customWidth="1" min="4" max="4" width="19.78"/>
    <col customWidth="1" min="5" max="5" width="25.0"/>
    <col customWidth="1" min="6" max="6" width="2.44"/>
    <col customWidth="1" min="7" max="14" width="15.67"/>
    <col customWidth="1" min="15" max="15" width="2.44"/>
    <col customWidth="1" min="16" max="23" width="15.67"/>
    <col customWidth="1" min="24" max="24" width="2.44"/>
    <col customWidth="1" min="25" max="25" width="17.0"/>
    <col customWidth="1" min="26" max="57" width="15.67"/>
    <col customWidth="1" hidden="1" min="58" max="60" width="8.56"/>
  </cols>
  <sheetData>
    <row r="1" ht="12.75" customHeight="1">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row>
    <row r="2" ht="18.75" customHeight="1">
      <c r="A2" s="42"/>
      <c r="B2" s="43" t="s">
        <v>356</v>
      </c>
      <c r="C2" s="43"/>
      <c r="D2" s="43"/>
      <c r="E2" s="43"/>
      <c r="F2" s="43"/>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row>
    <row r="3" ht="28.5" customHeight="1">
      <c r="A3" s="42"/>
      <c r="B3" s="44" t="s">
        <v>357</v>
      </c>
      <c r="C3" s="27"/>
      <c r="D3" s="27"/>
      <c r="E3" s="27"/>
      <c r="F3" s="27"/>
      <c r="G3" s="27"/>
      <c r="H3" s="28"/>
      <c r="I3" s="45"/>
      <c r="J3" s="45"/>
      <c r="K3" s="45"/>
      <c r="L3" s="45"/>
      <c r="M3" s="45"/>
      <c r="N3" s="45"/>
      <c r="O3" s="45"/>
      <c r="P3" s="45"/>
      <c r="Q3" s="45"/>
      <c r="R3" s="42"/>
      <c r="S3" s="42"/>
      <c r="T3" s="42"/>
      <c r="U3" s="42"/>
      <c r="V3" s="42"/>
      <c r="W3" s="42"/>
      <c r="X3" s="45"/>
      <c r="Y3" s="45"/>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row>
    <row r="4" ht="12.7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row>
    <row r="5" ht="13.5" customHeight="1">
      <c r="A5" s="2"/>
      <c r="B5" s="2"/>
      <c r="C5" s="2"/>
      <c r="D5" s="2"/>
      <c r="E5" s="2"/>
      <c r="F5" s="2"/>
      <c r="G5" s="35"/>
      <c r="H5" s="2"/>
      <c r="I5" s="2"/>
      <c r="J5" s="2"/>
      <c r="K5" s="2"/>
      <c r="L5" s="2"/>
      <c r="M5" s="2"/>
      <c r="N5" s="2"/>
      <c r="O5" s="2"/>
      <c r="P5" s="35"/>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row>
    <row r="6"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row>
    <row r="7" ht="13.5" customHeight="1">
      <c r="A7" s="239"/>
      <c r="B7" s="240" t="s">
        <v>358</v>
      </c>
      <c r="C7" s="239"/>
      <c r="D7" s="239"/>
      <c r="E7" s="239"/>
      <c r="F7" s="239"/>
      <c r="G7" s="239"/>
      <c r="H7" s="239"/>
      <c r="I7" s="239"/>
      <c r="J7" s="239"/>
      <c r="K7" s="239"/>
      <c r="L7" s="239"/>
      <c r="M7" s="241"/>
      <c r="N7" s="27"/>
      <c r="O7" s="27"/>
      <c r="P7" s="27"/>
      <c r="Q7" s="28"/>
      <c r="R7" s="241"/>
      <c r="S7" s="27"/>
      <c r="T7" s="27"/>
      <c r="U7" s="27"/>
      <c r="V7" s="28"/>
      <c r="W7" s="241"/>
      <c r="X7" s="27"/>
      <c r="Y7" s="27"/>
      <c r="Z7" s="27"/>
      <c r="AA7" s="27"/>
      <c r="AB7" s="27"/>
      <c r="AC7" s="27"/>
      <c r="AD7" s="28"/>
      <c r="AE7" s="241"/>
      <c r="AF7" s="27"/>
      <c r="AG7" s="27"/>
      <c r="AH7" s="27"/>
      <c r="AI7" s="27"/>
      <c r="AJ7" s="28"/>
      <c r="AK7" s="241"/>
      <c r="AL7" s="27"/>
      <c r="AM7" s="27"/>
      <c r="AN7" s="27"/>
      <c r="AO7" s="27"/>
      <c r="AP7" s="28"/>
      <c r="AQ7" s="241"/>
      <c r="AR7" s="27"/>
      <c r="AS7" s="27"/>
      <c r="AT7" s="27"/>
      <c r="AU7" s="27"/>
      <c r="AV7" s="28"/>
      <c r="AW7" s="241"/>
      <c r="AX7" s="27"/>
      <c r="AY7" s="27"/>
      <c r="AZ7" s="27"/>
      <c r="BA7" s="27"/>
      <c r="BB7" s="28"/>
      <c r="BC7" s="241"/>
      <c r="BD7" s="27"/>
      <c r="BE7" s="27"/>
      <c r="BF7" s="27"/>
      <c r="BG7" s="27"/>
      <c r="BH7" s="28"/>
    </row>
    <row r="8" ht="13.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row>
    <row r="9" ht="13.5" customHeight="1">
      <c r="A9" s="2"/>
      <c r="B9" s="242" t="s">
        <v>359</v>
      </c>
      <c r="C9" s="243" t="s">
        <v>360</v>
      </c>
      <c r="D9" s="244" t="s">
        <v>92</v>
      </c>
      <c r="E9" s="245"/>
      <c r="F9" s="84"/>
      <c r="G9" s="102" t="s">
        <v>94</v>
      </c>
      <c r="H9" s="53"/>
      <c r="I9" s="53"/>
      <c r="J9" s="53"/>
      <c r="K9" s="53"/>
      <c r="L9" s="53"/>
      <c r="M9" s="53"/>
      <c r="N9" s="54"/>
      <c r="O9" s="51"/>
      <c r="P9" s="55" t="s">
        <v>95</v>
      </c>
      <c r="Q9" s="56"/>
      <c r="R9" s="56"/>
      <c r="S9" s="56"/>
      <c r="T9" s="56"/>
      <c r="U9" s="56"/>
      <c r="V9" s="56"/>
      <c r="W9" s="56"/>
      <c r="X9" s="84"/>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7"/>
    </row>
    <row r="10" ht="12.75" customHeight="1">
      <c r="A10" s="2"/>
      <c r="B10" s="58"/>
      <c r="C10" s="58"/>
      <c r="D10" s="246"/>
      <c r="E10" s="247"/>
      <c r="F10" s="84"/>
      <c r="G10" s="60" t="s">
        <v>96</v>
      </c>
      <c r="H10" s="61"/>
      <c r="I10" s="61"/>
      <c r="J10" s="61"/>
      <c r="K10" s="61"/>
      <c r="L10" s="61"/>
      <c r="M10" s="61"/>
      <c r="N10" s="62"/>
      <c r="O10" s="51"/>
      <c r="P10" s="63" t="s">
        <v>97</v>
      </c>
      <c r="Q10" s="64"/>
      <c r="R10" s="64"/>
      <c r="S10" s="64"/>
      <c r="T10" s="64"/>
      <c r="U10" s="64"/>
      <c r="V10" s="64"/>
      <c r="W10" s="64"/>
      <c r="X10" s="8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5"/>
    </row>
    <row r="11" ht="25.5" customHeight="1">
      <c r="A11" s="2"/>
      <c r="B11" s="58"/>
      <c r="C11" s="58"/>
      <c r="D11" s="246"/>
      <c r="E11" s="66" t="s">
        <v>98</v>
      </c>
      <c r="F11" s="84"/>
      <c r="G11" s="67" t="s">
        <v>99</v>
      </c>
      <c r="H11" s="67" t="s">
        <v>100</v>
      </c>
      <c r="I11" s="67" t="s">
        <v>101</v>
      </c>
      <c r="J11" s="67" t="s">
        <v>102</v>
      </c>
      <c r="K11" s="67" t="s">
        <v>103</v>
      </c>
      <c r="L11" s="68" t="s">
        <v>104</v>
      </c>
      <c r="M11" s="67" t="s">
        <v>105</v>
      </c>
      <c r="N11" s="67" t="s">
        <v>106</v>
      </c>
      <c r="O11" s="84"/>
      <c r="P11" s="69" t="s">
        <v>107</v>
      </c>
      <c r="Q11" s="69" t="s">
        <v>108</v>
      </c>
      <c r="R11" s="69" t="s">
        <v>109</v>
      </c>
      <c r="S11" s="70" t="s">
        <v>110</v>
      </c>
      <c r="T11" s="69" t="s">
        <v>111</v>
      </c>
      <c r="U11" s="69" t="s">
        <v>112</v>
      </c>
      <c r="V11" s="69" t="s">
        <v>113</v>
      </c>
      <c r="W11" s="69" t="s">
        <v>114</v>
      </c>
      <c r="X11" s="84"/>
      <c r="Y11" s="69" t="s">
        <v>115</v>
      </c>
      <c r="Z11" s="69" t="s">
        <v>115</v>
      </c>
      <c r="AA11" s="69" t="s">
        <v>116</v>
      </c>
      <c r="AB11" s="69" t="s">
        <v>116</v>
      </c>
      <c r="AC11" s="71" t="s">
        <v>117</v>
      </c>
      <c r="AD11" s="71" t="s">
        <v>117</v>
      </c>
      <c r="AE11" s="72" t="s">
        <v>118</v>
      </c>
      <c r="AF11" s="73" t="s">
        <v>118</v>
      </c>
      <c r="AG11" s="73" t="s">
        <v>119</v>
      </c>
      <c r="AH11" s="73" t="s">
        <v>119</v>
      </c>
      <c r="AI11" s="73" t="s">
        <v>120</v>
      </c>
      <c r="AJ11" s="73" t="s">
        <v>120</v>
      </c>
      <c r="AK11" s="73" t="s">
        <v>121</v>
      </c>
      <c r="AL11" s="73" t="s">
        <v>121</v>
      </c>
      <c r="AM11" s="73" t="s">
        <v>122</v>
      </c>
      <c r="AN11" s="73" t="s">
        <v>122</v>
      </c>
      <c r="AO11" s="73" t="s">
        <v>123</v>
      </c>
      <c r="AP11" s="73" t="s">
        <v>123</v>
      </c>
      <c r="AQ11" s="73" t="s">
        <v>124</v>
      </c>
      <c r="AR11" s="73" t="s">
        <v>124</v>
      </c>
      <c r="AS11" s="73" t="s">
        <v>125</v>
      </c>
      <c r="AT11" s="73" t="s">
        <v>125</v>
      </c>
      <c r="AU11" s="73" t="s">
        <v>126</v>
      </c>
      <c r="AV11" s="73" t="s">
        <v>126</v>
      </c>
      <c r="AW11" s="73" t="s">
        <v>127</v>
      </c>
      <c r="AX11" s="73" t="s">
        <v>127</v>
      </c>
      <c r="AY11" s="73" t="s">
        <v>128</v>
      </c>
      <c r="AZ11" s="73" t="s">
        <v>128</v>
      </c>
      <c r="BA11" s="73" t="s">
        <v>129</v>
      </c>
      <c r="BB11" s="73" t="s">
        <v>129</v>
      </c>
      <c r="BC11" s="73" t="s">
        <v>130</v>
      </c>
      <c r="BD11" s="73" t="s">
        <v>130</v>
      </c>
      <c r="BE11" s="73" t="s">
        <v>131</v>
      </c>
    </row>
    <row r="12" ht="25.5" customHeight="1">
      <c r="A12" s="2"/>
      <c r="B12" s="58"/>
      <c r="C12" s="58"/>
      <c r="D12" s="246"/>
      <c r="E12" s="66" t="s">
        <v>98</v>
      </c>
      <c r="F12" s="51"/>
      <c r="G12" s="67" t="s">
        <v>99</v>
      </c>
      <c r="H12" s="67" t="s">
        <v>100</v>
      </c>
      <c r="I12" s="67" t="s">
        <v>101</v>
      </c>
      <c r="J12" s="67" t="s">
        <v>102</v>
      </c>
      <c r="K12" s="67" t="s">
        <v>103</v>
      </c>
      <c r="L12" s="68" t="s">
        <v>104</v>
      </c>
      <c r="M12" s="67" t="s">
        <v>105</v>
      </c>
      <c r="N12" s="67" t="s">
        <v>106</v>
      </c>
      <c r="O12" s="51"/>
      <c r="P12" s="69" t="s">
        <v>107</v>
      </c>
      <c r="Q12" s="69" t="s">
        <v>108</v>
      </c>
      <c r="R12" s="69" t="s">
        <v>109</v>
      </c>
      <c r="S12" s="70" t="s">
        <v>110</v>
      </c>
      <c r="T12" s="69" t="s">
        <v>111</v>
      </c>
      <c r="U12" s="69" t="s">
        <v>112</v>
      </c>
      <c r="V12" s="69" t="s">
        <v>113</v>
      </c>
      <c r="W12" s="69" t="s">
        <v>114</v>
      </c>
      <c r="X12" s="51"/>
      <c r="Y12" s="69" t="s">
        <v>115</v>
      </c>
      <c r="Z12" s="69" t="s">
        <v>132</v>
      </c>
      <c r="AA12" s="69" t="s">
        <v>116</v>
      </c>
      <c r="AB12" s="69" t="s">
        <v>133</v>
      </c>
      <c r="AC12" s="69" t="s">
        <v>134</v>
      </c>
      <c r="AD12" s="69" t="s">
        <v>135</v>
      </c>
      <c r="AE12" s="69" t="s">
        <v>136</v>
      </c>
      <c r="AF12" s="69" t="s">
        <v>137</v>
      </c>
      <c r="AG12" s="69" t="s">
        <v>138</v>
      </c>
      <c r="AH12" s="69" t="s">
        <v>139</v>
      </c>
      <c r="AI12" s="69" t="s">
        <v>140</v>
      </c>
      <c r="AJ12" s="69" t="s">
        <v>141</v>
      </c>
      <c r="AK12" s="69" t="s">
        <v>142</v>
      </c>
      <c r="AL12" s="69" t="s">
        <v>143</v>
      </c>
      <c r="AM12" s="69" t="s">
        <v>144</v>
      </c>
      <c r="AN12" s="69" t="s">
        <v>145</v>
      </c>
      <c r="AO12" s="69" t="s">
        <v>146</v>
      </c>
      <c r="AP12" s="69" t="s">
        <v>147</v>
      </c>
      <c r="AQ12" s="69" t="s">
        <v>148</v>
      </c>
      <c r="AR12" s="69" t="s">
        <v>149</v>
      </c>
      <c r="AS12" s="69" t="s">
        <v>150</v>
      </c>
      <c r="AT12" s="69" t="s">
        <v>151</v>
      </c>
      <c r="AU12" s="69" t="s">
        <v>152</v>
      </c>
      <c r="AV12" s="69" t="s">
        <v>153</v>
      </c>
      <c r="AW12" s="69" t="s">
        <v>154</v>
      </c>
      <c r="AX12" s="69" t="s">
        <v>155</v>
      </c>
      <c r="AY12" s="69" t="s">
        <v>156</v>
      </c>
      <c r="AZ12" s="69" t="s">
        <v>157</v>
      </c>
      <c r="BA12" s="69" t="s">
        <v>158</v>
      </c>
      <c r="BB12" s="69" t="s">
        <v>159</v>
      </c>
      <c r="BC12" s="69" t="s">
        <v>160</v>
      </c>
      <c r="BD12" s="69" t="s">
        <v>161</v>
      </c>
      <c r="BE12" s="69" t="s">
        <v>162</v>
      </c>
    </row>
    <row r="13" ht="15.0" customHeight="1">
      <c r="A13" s="2"/>
      <c r="B13" s="58"/>
      <c r="C13" s="58"/>
      <c r="D13" s="246"/>
      <c r="E13" s="66" t="s">
        <v>163</v>
      </c>
      <c r="F13" s="84"/>
      <c r="G13" s="74" t="s">
        <v>164</v>
      </c>
      <c r="H13" s="74" t="s">
        <v>165</v>
      </c>
      <c r="I13" s="74" t="s">
        <v>166</v>
      </c>
      <c r="J13" s="74" t="s">
        <v>167</v>
      </c>
      <c r="K13" s="74" t="s">
        <v>168</v>
      </c>
      <c r="L13" s="75" t="s">
        <v>169</v>
      </c>
      <c r="M13" s="74" t="s">
        <v>170</v>
      </c>
      <c r="N13" s="74" t="s">
        <v>171</v>
      </c>
      <c r="O13" s="84"/>
      <c r="P13" s="74" t="s">
        <v>172</v>
      </c>
      <c r="Q13" s="74" t="s">
        <v>173</v>
      </c>
      <c r="R13" s="74" t="s">
        <v>174</v>
      </c>
      <c r="S13" s="76" t="s">
        <v>175</v>
      </c>
      <c r="T13" s="74" t="s">
        <v>176</v>
      </c>
      <c r="U13" s="74" t="s">
        <v>177</v>
      </c>
      <c r="V13" s="74" t="s">
        <v>178</v>
      </c>
      <c r="W13" s="74" t="s">
        <v>179</v>
      </c>
      <c r="X13" s="84"/>
      <c r="Y13" s="74" t="s">
        <v>180</v>
      </c>
      <c r="Z13" s="74" t="s">
        <v>181</v>
      </c>
      <c r="AA13" s="74" t="s">
        <v>182</v>
      </c>
      <c r="AB13" s="74" t="s">
        <v>183</v>
      </c>
      <c r="AC13" s="74" t="s">
        <v>184</v>
      </c>
      <c r="AD13" s="74" t="s">
        <v>185</v>
      </c>
      <c r="AE13" s="74" t="s">
        <v>186</v>
      </c>
      <c r="AF13" s="74" t="s">
        <v>187</v>
      </c>
      <c r="AG13" s="74" t="s">
        <v>188</v>
      </c>
      <c r="AH13" s="74" t="s">
        <v>189</v>
      </c>
      <c r="AI13" s="74" t="s">
        <v>190</v>
      </c>
      <c r="AJ13" s="74" t="s">
        <v>191</v>
      </c>
      <c r="AK13" s="74" t="s">
        <v>192</v>
      </c>
      <c r="AL13" s="74" t="s">
        <v>193</v>
      </c>
      <c r="AM13" s="74" t="s">
        <v>194</v>
      </c>
      <c r="AN13" s="74" t="s">
        <v>195</v>
      </c>
      <c r="AO13" s="74" t="s">
        <v>196</v>
      </c>
      <c r="AP13" s="74" t="s">
        <v>197</v>
      </c>
      <c r="AQ13" s="74" t="s">
        <v>198</v>
      </c>
      <c r="AR13" s="74" t="s">
        <v>199</v>
      </c>
      <c r="AS13" s="74" t="s">
        <v>200</v>
      </c>
      <c r="AT13" s="74" t="s">
        <v>201</v>
      </c>
      <c r="AU13" s="74" t="s">
        <v>202</v>
      </c>
      <c r="AV13" s="74" t="s">
        <v>203</v>
      </c>
      <c r="AW13" s="74" t="s">
        <v>204</v>
      </c>
      <c r="AX13" s="74" t="s">
        <v>205</v>
      </c>
      <c r="AY13" s="74" t="s">
        <v>206</v>
      </c>
      <c r="AZ13" s="74" t="s">
        <v>207</v>
      </c>
      <c r="BA13" s="74" t="s">
        <v>208</v>
      </c>
      <c r="BB13" s="74" t="s">
        <v>209</v>
      </c>
      <c r="BC13" s="74" t="s">
        <v>210</v>
      </c>
      <c r="BD13" s="74" t="s">
        <v>211</v>
      </c>
      <c r="BE13" s="74" t="s">
        <v>212</v>
      </c>
    </row>
    <row r="14" ht="15.0" customHeight="1">
      <c r="A14" s="2"/>
      <c r="B14" s="59"/>
      <c r="C14" s="59"/>
      <c r="D14" s="248"/>
      <c r="E14" s="107" t="s">
        <v>361</v>
      </c>
      <c r="F14" s="84"/>
      <c r="G14" s="69" t="s">
        <v>214</v>
      </c>
      <c r="H14" s="69" t="s">
        <v>214</v>
      </c>
      <c r="I14" s="69" t="s">
        <v>215</v>
      </c>
      <c r="J14" s="69" t="s">
        <v>215</v>
      </c>
      <c r="K14" s="69" t="s">
        <v>216</v>
      </c>
      <c r="L14" s="78" t="s">
        <v>216</v>
      </c>
      <c r="M14" s="69" t="s">
        <v>217</v>
      </c>
      <c r="N14" s="69" t="s">
        <v>217</v>
      </c>
      <c r="O14" s="84"/>
      <c r="P14" s="69" t="s">
        <v>218</v>
      </c>
      <c r="Q14" s="69" t="s">
        <v>219</v>
      </c>
      <c r="R14" s="69" t="s">
        <v>219</v>
      </c>
      <c r="S14" s="70" t="s">
        <v>220</v>
      </c>
      <c r="T14" s="69" t="s">
        <v>220</v>
      </c>
      <c r="U14" s="69" t="s">
        <v>221</v>
      </c>
      <c r="V14" s="69" t="s">
        <v>221</v>
      </c>
      <c r="W14" s="69" t="s">
        <v>222</v>
      </c>
      <c r="X14" s="84"/>
      <c r="Y14" s="69" t="s">
        <v>222</v>
      </c>
      <c r="Z14" s="69" t="s">
        <v>222</v>
      </c>
      <c r="AA14" s="69" t="s">
        <v>223</v>
      </c>
      <c r="AB14" s="69" t="s">
        <v>223</v>
      </c>
      <c r="AC14" s="69" t="s">
        <v>223</v>
      </c>
      <c r="AD14" s="69" t="s">
        <v>223</v>
      </c>
      <c r="AE14" s="134" t="s">
        <v>224</v>
      </c>
      <c r="AF14" s="134" t="s">
        <v>224</v>
      </c>
      <c r="AG14" s="134" t="s">
        <v>224</v>
      </c>
      <c r="AH14" s="134" t="s">
        <v>224</v>
      </c>
      <c r="AI14" s="134" t="s">
        <v>225</v>
      </c>
      <c r="AJ14" s="134" t="s">
        <v>225</v>
      </c>
      <c r="AK14" s="134" t="s">
        <v>225</v>
      </c>
      <c r="AL14" s="134" t="s">
        <v>225</v>
      </c>
      <c r="AM14" s="134" t="s">
        <v>226</v>
      </c>
      <c r="AN14" s="134" t="s">
        <v>226</v>
      </c>
      <c r="AO14" s="134" t="s">
        <v>226</v>
      </c>
      <c r="AP14" s="134" t="s">
        <v>226</v>
      </c>
      <c r="AQ14" s="134" t="s">
        <v>227</v>
      </c>
      <c r="AR14" s="134" t="s">
        <v>227</v>
      </c>
      <c r="AS14" s="134" t="s">
        <v>227</v>
      </c>
      <c r="AT14" s="134" t="s">
        <v>227</v>
      </c>
      <c r="AU14" s="134" t="s">
        <v>228</v>
      </c>
      <c r="AV14" s="134" t="s">
        <v>228</v>
      </c>
      <c r="AW14" s="134" t="s">
        <v>228</v>
      </c>
      <c r="AX14" s="134" t="s">
        <v>228</v>
      </c>
      <c r="AY14" s="134" t="s">
        <v>229</v>
      </c>
      <c r="AZ14" s="134" t="s">
        <v>229</v>
      </c>
      <c r="BA14" s="134" t="s">
        <v>229</v>
      </c>
      <c r="BB14" s="134" t="s">
        <v>229</v>
      </c>
      <c r="BC14" s="134" t="s">
        <v>230</v>
      </c>
      <c r="BD14" s="134" t="s">
        <v>230</v>
      </c>
      <c r="BE14" s="134" t="s">
        <v>230</v>
      </c>
    </row>
    <row r="15" ht="12.75" customHeight="1">
      <c r="A15" s="2"/>
      <c r="B15" s="82" t="s">
        <v>362</v>
      </c>
      <c r="C15" s="249">
        <v>1.0</v>
      </c>
      <c r="D15" s="250" t="s">
        <v>232</v>
      </c>
      <c r="E15" s="166"/>
      <c r="F15" s="84"/>
      <c r="G15" s="251">
        <v>1.0949858793281448</v>
      </c>
      <c r="H15" s="251">
        <v>1.0949858793281448</v>
      </c>
      <c r="I15" s="251">
        <v>1.0949858793281448</v>
      </c>
      <c r="J15" s="251">
        <v>1.0949858793281448</v>
      </c>
      <c r="K15" s="251">
        <v>1.0949858793281448</v>
      </c>
      <c r="L15" s="251">
        <v>1.0949858793281448</v>
      </c>
      <c r="M15" s="251">
        <v>1.0834385940745799</v>
      </c>
      <c r="N15" s="251">
        <v>1.0834385940745799</v>
      </c>
      <c r="O15" s="84"/>
      <c r="P15" s="251">
        <v>1.0834385940745799</v>
      </c>
      <c r="Q15" s="251">
        <v>1.0890285431507547</v>
      </c>
      <c r="R15" s="251">
        <v>1.089038749889933</v>
      </c>
      <c r="S15" s="251">
        <v>1.0874483229921645</v>
      </c>
      <c r="T15" s="251">
        <v>1.0875029312038718</v>
      </c>
      <c r="U15" s="251">
        <v>1.08585979877342</v>
      </c>
      <c r="V15" s="251">
        <v>1.085848917745023</v>
      </c>
      <c r="W15" s="252">
        <v>1.089811540214371</v>
      </c>
      <c r="X15" s="84"/>
      <c r="Y15" s="252">
        <v>1.0897993159170496</v>
      </c>
      <c r="Z15" s="252">
        <v>1.0897993159170496</v>
      </c>
      <c r="AA15" s="252">
        <v>1.0953226418779949</v>
      </c>
      <c r="AB15" s="252">
        <v>1.0953226418779949</v>
      </c>
      <c r="AC15" s="253">
        <v>1.0951651983444066</v>
      </c>
      <c r="AD15" s="253">
        <v>1.0951651983444066</v>
      </c>
      <c r="AE15" s="253">
        <v>1.0986825083022833</v>
      </c>
      <c r="AF15" s="254"/>
      <c r="AG15" s="254"/>
      <c r="AH15" s="254"/>
      <c r="AI15" s="254"/>
      <c r="AJ15" s="254"/>
      <c r="AK15" s="254"/>
      <c r="AL15" s="254"/>
      <c r="AM15" s="254"/>
      <c r="AN15" s="254"/>
      <c r="AO15" s="254"/>
      <c r="AP15" s="254"/>
      <c r="AQ15" s="254"/>
      <c r="AR15" s="254"/>
      <c r="AS15" s="254"/>
      <c r="AT15" s="254"/>
      <c r="AU15" s="254"/>
      <c r="AV15" s="254"/>
      <c r="AW15" s="254"/>
      <c r="AX15" s="254"/>
      <c r="AY15" s="254"/>
      <c r="AZ15" s="254"/>
      <c r="BA15" s="254"/>
      <c r="BB15" s="254"/>
      <c r="BC15" s="254"/>
      <c r="BD15" s="254"/>
      <c r="BE15" s="254"/>
    </row>
    <row r="16" ht="13.5" customHeight="1">
      <c r="A16" s="2"/>
      <c r="B16" s="58"/>
      <c r="C16" s="249">
        <v>2.0</v>
      </c>
      <c r="D16" s="250" t="s">
        <v>234</v>
      </c>
      <c r="E16" s="58"/>
      <c r="F16" s="84"/>
      <c r="G16" s="251">
        <v>1.0708036775576268</v>
      </c>
      <c r="H16" s="251">
        <v>1.0708036775576268</v>
      </c>
      <c r="I16" s="251">
        <v>1.0708036775576268</v>
      </c>
      <c r="J16" s="251">
        <v>1.0708036775576268</v>
      </c>
      <c r="K16" s="251">
        <v>1.0708036775576268</v>
      </c>
      <c r="L16" s="251">
        <v>1.0708036775576268</v>
      </c>
      <c r="M16" s="251">
        <v>1.0708036775576268</v>
      </c>
      <c r="N16" s="251">
        <v>1.0708036775576268</v>
      </c>
      <c r="O16" s="84"/>
      <c r="P16" s="251">
        <v>1.0708036775576268</v>
      </c>
      <c r="Q16" s="251">
        <v>1.0679783265695075</v>
      </c>
      <c r="R16" s="251">
        <v>1.0679827167619282</v>
      </c>
      <c r="S16" s="251">
        <v>1.0679827167619282</v>
      </c>
      <c r="T16" s="251">
        <v>1.0679932251333426</v>
      </c>
      <c r="U16" s="251">
        <v>1.066763623447796</v>
      </c>
      <c r="V16" s="251">
        <v>1.066742956946414</v>
      </c>
      <c r="W16" s="252">
        <v>1.066742956946414</v>
      </c>
      <c r="X16" s="84"/>
      <c r="Y16" s="252">
        <v>1.0667507410333845</v>
      </c>
      <c r="Z16" s="252">
        <v>1.0667507410333845</v>
      </c>
      <c r="AA16" s="252">
        <v>1.078333671009992</v>
      </c>
      <c r="AB16" s="252">
        <v>1.078333671009992</v>
      </c>
      <c r="AC16" s="253">
        <v>1.0783009795088436</v>
      </c>
      <c r="AD16" s="253">
        <v>1.0783009795088436</v>
      </c>
      <c r="AE16" s="253">
        <v>1.0783009795088436</v>
      </c>
      <c r="AF16" s="254"/>
      <c r="AG16" s="254"/>
      <c r="AH16" s="254"/>
      <c r="AI16" s="254"/>
      <c r="AJ16" s="254"/>
      <c r="AK16" s="254"/>
      <c r="AL16" s="254"/>
      <c r="AM16" s="254"/>
      <c r="AN16" s="254"/>
      <c r="AO16" s="254"/>
      <c r="AP16" s="254"/>
      <c r="AQ16" s="254"/>
      <c r="AR16" s="254"/>
      <c r="AS16" s="254"/>
      <c r="AT16" s="254"/>
      <c r="AU16" s="254"/>
      <c r="AV16" s="254"/>
      <c r="AW16" s="254"/>
      <c r="AX16" s="254"/>
      <c r="AY16" s="254"/>
      <c r="AZ16" s="254"/>
      <c r="BA16" s="254"/>
      <c r="BB16" s="254"/>
      <c r="BC16" s="254"/>
      <c r="BD16" s="254"/>
      <c r="BE16" s="254"/>
    </row>
    <row r="17" ht="13.5" customHeight="1">
      <c r="A17" s="2"/>
      <c r="B17" s="58"/>
      <c r="C17" s="249">
        <v>3.0</v>
      </c>
      <c r="D17" s="250" t="s">
        <v>235</v>
      </c>
      <c r="E17" s="58"/>
      <c r="F17" s="84"/>
      <c r="G17" s="251">
        <v>1.0817492877987211</v>
      </c>
      <c r="H17" s="251">
        <v>1.0817492877987211</v>
      </c>
      <c r="I17" s="251">
        <v>1.0817492877987211</v>
      </c>
      <c r="J17" s="251">
        <v>1.0817492877987211</v>
      </c>
      <c r="K17" s="251">
        <v>1.0817492877987211</v>
      </c>
      <c r="L17" s="251">
        <v>1.0817492877987211</v>
      </c>
      <c r="M17" s="251">
        <v>1.0832986726933644</v>
      </c>
      <c r="N17" s="251">
        <v>1.0832986726933644</v>
      </c>
      <c r="O17" s="84"/>
      <c r="P17" s="251">
        <v>1.0832986726933644</v>
      </c>
      <c r="Q17" s="251">
        <v>1.0826949605071026</v>
      </c>
      <c r="R17" s="251">
        <v>1.0827071120076854</v>
      </c>
      <c r="S17" s="251">
        <v>1.0809673614300677</v>
      </c>
      <c r="T17" s="251">
        <v>1.0810097968527648</v>
      </c>
      <c r="U17" s="251">
        <v>1.0808933110074093</v>
      </c>
      <c r="V17" s="251">
        <v>1.0808916214500004</v>
      </c>
      <c r="W17" s="252">
        <v>1.089365904855816</v>
      </c>
      <c r="X17" s="84"/>
      <c r="Y17" s="252">
        <v>1.0893587922042363</v>
      </c>
      <c r="Z17" s="252">
        <v>1.0893587922042363</v>
      </c>
      <c r="AA17" s="252">
        <v>1.0868009802875453</v>
      </c>
      <c r="AB17" s="252">
        <v>1.0868009802875453</v>
      </c>
      <c r="AC17" s="253">
        <v>1.0866480505233596</v>
      </c>
      <c r="AD17" s="253">
        <v>1.0866480505233596</v>
      </c>
      <c r="AE17" s="253">
        <v>1.0897700754157948</v>
      </c>
      <c r="AF17" s="254"/>
      <c r="AG17" s="254"/>
      <c r="AH17" s="254"/>
      <c r="AI17" s="254"/>
      <c r="AJ17" s="254"/>
      <c r="AK17" s="254"/>
      <c r="AL17" s="254"/>
      <c r="AM17" s="254"/>
      <c r="AN17" s="254"/>
      <c r="AO17" s="254"/>
      <c r="AP17" s="254"/>
      <c r="AQ17" s="254"/>
      <c r="AR17" s="254"/>
      <c r="AS17" s="254"/>
      <c r="AT17" s="254"/>
      <c r="AU17" s="254"/>
      <c r="AV17" s="254"/>
      <c r="AW17" s="254"/>
      <c r="AX17" s="254"/>
      <c r="AY17" s="254"/>
      <c r="AZ17" s="254"/>
      <c r="BA17" s="254"/>
      <c r="BB17" s="254"/>
      <c r="BC17" s="254"/>
      <c r="BD17" s="254"/>
      <c r="BE17" s="254"/>
    </row>
    <row r="18" ht="13.5" customHeight="1">
      <c r="A18" s="2"/>
      <c r="B18" s="58"/>
      <c r="C18" s="249">
        <v>4.0</v>
      </c>
      <c r="D18" s="250" t="s">
        <v>236</v>
      </c>
      <c r="E18" s="58"/>
      <c r="F18" s="84"/>
      <c r="G18" s="251">
        <v>1.0949504131351664</v>
      </c>
      <c r="H18" s="251">
        <v>1.0949504131351664</v>
      </c>
      <c r="I18" s="251">
        <v>1.0949504131351664</v>
      </c>
      <c r="J18" s="251">
        <v>1.0949504131351664</v>
      </c>
      <c r="K18" s="251">
        <v>1.0949504131351664</v>
      </c>
      <c r="L18" s="251">
        <v>1.0949504131351664</v>
      </c>
      <c r="M18" s="251">
        <v>1.1027101049442916</v>
      </c>
      <c r="N18" s="251">
        <v>1.1027101049442916</v>
      </c>
      <c r="O18" s="84"/>
      <c r="P18" s="251">
        <v>1.1027101049442916</v>
      </c>
      <c r="Q18" s="251">
        <v>1.1047382103549057</v>
      </c>
      <c r="R18" s="251">
        <v>1.1047700847377127</v>
      </c>
      <c r="S18" s="251">
        <v>1.1117235831881356</v>
      </c>
      <c r="T18" s="251">
        <v>1.111788242398184</v>
      </c>
      <c r="U18" s="251">
        <v>1.107525385607257</v>
      </c>
      <c r="V18" s="251">
        <v>1.107449123040477</v>
      </c>
      <c r="W18" s="252">
        <v>1.1161302471517789</v>
      </c>
      <c r="X18" s="84"/>
      <c r="Y18" s="252">
        <v>1.1161511877317911</v>
      </c>
      <c r="Z18" s="252">
        <v>1.1161511877317911</v>
      </c>
      <c r="AA18" s="252">
        <v>1.115151187731793</v>
      </c>
      <c r="AB18" s="252">
        <v>1.115151187731793</v>
      </c>
      <c r="AC18" s="253">
        <v>1.1149062431834664</v>
      </c>
      <c r="AD18" s="253">
        <v>1.1149062431834664</v>
      </c>
      <c r="AE18" s="253">
        <v>1.1108564748283778</v>
      </c>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4"/>
      <c r="BE18" s="254"/>
    </row>
    <row r="19" ht="13.5" customHeight="1">
      <c r="A19" s="2"/>
      <c r="B19" s="58"/>
      <c r="C19" s="249">
        <v>5.0</v>
      </c>
      <c r="D19" s="250" t="s">
        <v>237</v>
      </c>
      <c r="E19" s="58"/>
      <c r="F19" s="84"/>
      <c r="G19" s="251">
        <v>1.0730548587765876</v>
      </c>
      <c r="H19" s="251">
        <v>1.0730548587765876</v>
      </c>
      <c r="I19" s="251">
        <v>1.0730548587765876</v>
      </c>
      <c r="J19" s="251">
        <v>1.0730548587765876</v>
      </c>
      <c r="K19" s="251">
        <v>1.0730548587765876</v>
      </c>
      <c r="L19" s="251">
        <v>1.0730548587765876</v>
      </c>
      <c r="M19" s="251">
        <v>1.0707055607528237</v>
      </c>
      <c r="N19" s="251">
        <v>1.0707055607528237</v>
      </c>
      <c r="O19" s="84"/>
      <c r="P19" s="251">
        <v>1.0707055607528237</v>
      </c>
      <c r="Q19" s="251">
        <v>1.0707055607528237</v>
      </c>
      <c r="R19" s="251">
        <v>1.0707118844597545</v>
      </c>
      <c r="S19" s="251">
        <v>1.076061726095664</v>
      </c>
      <c r="T19" s="251">
        <v>1.0760783378482837</v>
      </c>
      <c r="U19" s="251">
        <v>1.0760783378482837</v>
      </c>
      <c r="V19" s="251">
        <v>1.076039010618867</v>
      </c>
      <c r="W19" s="252">
        <v>1.0791575380439684</v>
      </c>
      <c r="X19" s="84"/>
      <c r="Y19" s="252">
        <v>1.079172270915405</v>
      </c>
      <c r="Z19" s="252">
        <v>1.079172270915405</v>
      </c>
      <c r="AA19" s="252">
        <v>1.079172270915405</v>
      </c>
      <c r="AB19" s="252">
        <v>1.079172270915405</v>
      </c>
      <c r="AC19" s="253">
        <v>1.0791214725647593</v>
      </c>
      <c r="AD19" s="253">
        <v>1.0791214725647593</v>
      </c>
      <c r="AE19" s="253">
        <v>1.0811191052534892</v>
      </c>
      <c r="AF19" s="254"/>
      <c r="AG19" s="254"/>
      <c r="AH19" s="254"/>
      <c r="AI19" s="254"/>
      <c r="AJ19" s="254"/>
      <c r="AK19" s="254"/>
      <c r="AL19" s="254"/>
      <c r="AM19" s="254"/>
      <c r="AN19" s="254"/>
      <c r="AO19" s="254"/>
      <c r="AP19" s="254"/>
      <c r="AQ19" s="254"/>
      <c r="AR19" s="254"/>
      <c r="AS19" s="254"/>
      <c r="AT19" s="254"/>
      <c r="AU19" s="254"/>
      <c r="AV19" s="254"/>
      <c r="AW19" s="254"/>
      <c r="AX19" s="254"/>
      <c r="AY19" s="254"/>
      <c r="AZ19" s="254"/>
      <c r="BA19" s="254"/>
      <c r="BB19" s="254"/>
      <c r="BC19" s="254"/>
      <c r="BD19" s="254"/>
      <c r="BE19" s="254"/>
    </row>
    <row r="20" ht="13.5" customHeight="1">
      <c r="A20" s="2"/>
      <c r="B20" s="58"/>
      <c r="C20" s="249">
        <v>6.0</v>
      </c>
      <c r="D20" s="250" t="s">
        <v>238</v>
      </c>
      <c r="E20" s="58"/>
      <c r="F20" s="84"/>
      <c r="G20" s="251">
        <v>1.0817237587088393</v>
      </c>
      <c r="H20" s="251">
        <v>1.0817237587088393</v>
      </c>
      <c r="I20" s="251">
        <v>1.0817237587088393</v>
      </c>
      <c r="J20" s="251">
        <v>1.0817237587088393</v>
      </c>
      <c r="K20" s="251">
        <v>1.0817237587088393</v>
      </c>
      <c r="L20" s="251">
        <v>1.0817237587088393</v>
      </c>
      <c r="M20" s="251">
        <v>1.076794122697946</v>
      </c>
      <c r="N20" s="251">
        <v>1.076794122697946</v>
      </c>
      <c r="O20" s="84"/>
      <c r="P20" s="251">
        <v>1.076794122697946</v>
      </c>
      <c r="Q20" s="251">
        <v>1.071092823583843</v>
      </c>
      <c r="R20" s="251">
        <v>1.071099196605285</v>
      </c>
      <c r="S20" s="251">
        <v>1.067915659388986</v>
      </c>
      <c r="T20" s="251">
        <v>1.0679299736846177</v>
      </c>
      <c r="U20" s="251">
        <v>1.0675895241245954</v>
      </c>
      <c r="V20" s="251">
        <v>1.0675618007345877</v>
      </c>
      <c r="W20" s="252">
        <v>1.0690508467768913</v>
      </c>
      <c r="X20" s="84"/>
      <c r="Y20" s="252">
        <v>1.0690631433493445</v>
      </c>
      <c r="Z20" s="252">
        <v>1.0690631433493445</v>
      </c>
      <c r="AA20" s="252">
        <v>1.0741527013810204</v>
      </c>
      <c r="AB20" s="252">
        <v>1.0741527013810204</v>
      </c>
      <c r="AC20" s="253">
        <v>1.0741017418396306</v>
      </c>
      <c r="AD20" s="253">
        <v>1.0741017418396306</v>
      </c>
      <c r="AE20" s="253">
        <v>1.0741017418396306</v>
      </c>
      <c r="AF20" s="254"/>
      <c r="AG20" s="254"/>
      <c r="AH20" s="254"/>
      <c r="AI20" s="254"/>
      <c r="AJ20" s="254"/>
      <c r="AK20" s="254"/>
      <c r="AL20" s="254"/>
      <c r="AM20" s="254"/>
      <c r="AN20" s="254"/>
      <c r="AO20" s="254"/>
      <c r="AP20" s="254"/>
      <c r="AQ20" s="254"/>
      <c r="AR20" s="254"/>
      <c r="AS20" s="254"/>
      <c r="AT20" s="254"/>
      <c r="AU20" s="254"/>
      <c r="AV20" s="254"/>
      <c r="AW20" s="254"/>
      <c r="AX20" s="254"/>
      <c r="AY20" s="254"/>
      <c r="AZ20" s="254"/>
      <c r="BA20" s="254"/>
      <c r="BB20" s="254"/>
      <c r="BC20" s="254"/>
      <c r="BD20" s="254"/>
      <c r="BE20" s="254"/>
    </row>
    <row r="21" ht="13.5" customHeight="1">
      <c r="A21" s="2"/>
      <c r="B21" s="58"/>
      <c r="C21" s="249">
        <v>7.0</v>
      </c>
      <c r="D21" s="250" t="s">
        <v>239</v>
      </c>
      <c r="E21" s="58"/>
      <c r="F21" s="84"/>
      <c r="G21" s="251">
        <v>1.0867587611282226</v>
      </c>
      <c r="H21" s="251">
        <v>1.0867587611282226</v>
      </c>
      <c r="I21" s="251">
        <v>1.0867587611282226</v>
      </c>
      <c r="J21" s="251">
        <v>1.0867587611282226</v>
      </c>
      <c r="K21" s="251">
        <v>1.0867587611282226</v>
      </c>
      <c r="L21" s="251">
        <v>1.0867587611282226</v>
      </c>
      <c r="M21" s="251">
        <v>1.0916466768035786</v>
      </c>
      <c r="N21" s="251">
        <v>1.0916466768035786</v>
      </c>
      <c r="O21" s="84"/>
      <c r="P21" s="251">
        <v>1.0916466768035786</v>
      </c>
      <c r="Q21" s="251">
        <v>1.0916466768035786</v>
      </c>
      <c r="R21" s="251">
        <v>1.0916562803436576</v>
      </c>
      <c r="S21" s="251">
        <v>1.089990558113566</v>
      </c>
      <c r="T21" s="251">
        <v>1.0900260398378245</v>
      </c>
      <c r="U21" s="251">
        <v>1.0817565992005873</v>
      </c>
      <c r="V21" s="251">
        <v>1.0817215490070475</v>
      </c>
      <c r="W21" s="252">
        <v>1.0817215490070475</v>
      </c>
      <c r="X21" s="84"/>
      <c r="Y21" s="252">
        <v>1.079822508081881</v>
      </c>
      <c r="Z21" s="252">
        <v>1.079822508081881</v>
      </c>
      <c r="AA21" s="252">
        <v>1.0731433721937738</v>
      </c>
      <c r="AB21" s="252">
        <v>1.0731433721937738</v>
      </c>
      <c r="AC21" s="253">
        <v>1.073107784515074</v>
      </c>
      <c r="AD21" s="253">
        <v>1.073107784515074</v>
      </c>
      <c r="AE21" s="253">
        <v>1.073107784515074</v>
      </c>
      <c r="AF21" s="254"/>
      <c r="AG21" s="254"/>
      <c r="AH21" s="254"/>
      <c r="AI21" s="254"/>
      <c r="AJ21" s="254"/>
      <c r="AK21" s="254"/>
      <c r="AL21" s="254"/>
      <c r="AM21" s="254"/>
      <c r="AN21" s="254"/>
      <c r="AO21" s="254"/>
      <c r="AP21" s="254"/>
      <c r="AQ21" s="254"/>
      <c r="AR21" s="254"/>
      <c r="AS21" s="254"/>
      <c r="AT21" s="254"/>
      <c r="AU21" s="254"/>
      <c r="AV21" s="254"/>
      <c r="AW21" s="254"/>
      <c r="AX21" s="254"/>
      <c r="AY21" s="254"/>
      <c r="AZ21" s="254"/>
      <c r="BA21" s="254"/>
      <c r="BB21" s="254"/>
      <c r="BC21" s="254"/>
      <c r="BD21" s="254"/>
      <c r="BE21" s="254"/>
    </row>
    <row r="22" ht="13.5" customHeight="1">
      <c r="A22" s="2"/>
      <c r="B22" s="58"/>
      <c r="C22" s="249">
        <v>8.0</v>
      </c>
      <c r="D22" s="250" t="s">
        <v>240</v>
      </c>
      <c r="E22" s="58"/>
      <c r="F22" s="84"/>
      <c r="G22" s="251">
        <v>1.0680311055811802</v>
      </c>
      <c r="H22" s="251">
        <v>1.0680311055811802</v>
      </c>
      <c r="I22" s="251">
        <v>1.0680311055811802</v>
      </c>
      <c r="J22" s="251">
        <v>1.0680311055811802</v>
      </c>
      <c r="K22" s="251">
        <v>1.0680311055811802</v>
      </c>
      <c r="L22" s="251">
        <v>1.0680311055811802</v>
      </c>
      <c r="M22" s="251">
        <v>1.0688564565692973</v>
      </c>
      <c r="N22" s="251">
        <v>1.0688564565692973</v>
      </c>
      <c r="O22" s="84"/>
      <c r="P22" s="251">
        <v>1.0688564565692973</v>
      </c>
      <c r="Q22" s="251">
        <v>1.0688564565692973</v>
      </c>
      <c r="R22" s="251">
        <v>1.0736224158915013</v>
      </c>
      <c r="S22" s="251">
        <v>1.0736224158915013</v>
      </c>
      <c r="T22" s="251">
        <v>1.077406104697348</v>
      </c>
      <c r="U22" s="251">
        <v>1.077406104697348</v>
      </c>
      <c r="V22" s="251">
        <v>1.0752006015161224</v>
      </c>
      <c r="W22" s="252">
        <v>1.0752006015161224</v>
      </c>
      <c r="X22" s="84"/>
      <c r="Y22" s="252">
        <v>1.0749249709912476</v>
      </c>
      <c r="Z22" s="252">
        <v>1.0749249709912476</v>
      </c>
      <c r="AA22" s="252">
        <v>1.0779185520901606</v>
      </c>
      <c r="AB22" s="252">
        <v>1.0779185520901606</v>
      </c>
      <c r="AC22" s="253">
        <v>1.0778804415495122</v>
      </c>
      <c r="AD22" s="253">
        <v>1.0778804415495122</v>
      </c>
      <c r="AE22" s="253">
        <v>1.0778804415495122</v>
      </c>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254"/>
    </row>
    <row r="23" ht="13.5" customHeight="1">
      <c r="A23" s="2"/>
      <c r="B23" s="58"/>
      <c r="C23" s="249">
        <v>9.0</v>
      </c>
      <c r="D23" s="250" t="s">
        <v>241</v>
      </c>
      <c r="E23" s="58"/>
      <c r="F23" s="84"/>
      <c r="G23" s="251">
        <v>1.080351670843245</v>
      </c>
      <c r="H23" s="251">
        <v>1.080351670843245</v>
      </c>
      <c r="I23" s="251">
        <v>1.080351670843245</v>
      </c>
      <c r="J23" s="251">
        <v>1.080351670843245</v>
      </c>
      <c r="K23" s="251">
        <v>1.080351670843245</v>
      </c>
      <c r="L23" s="251">
        <v>1.080351670843245</v>
      </c>
      <c r="M23" s="251">
        <v>1.0756369005925197</v>
      </c>
      <c r="N23" s="251">
        <v>1.0756369005925197</v>
      </c>
      <c r="O23" s="84"/>
      <c r="P23" s="251">
        <v>1.0756369005925197</v>
      </c>
      <c r="Q23" s="251">
        <v>1.0774114382334907</v>
      </c>
      <c r="R23" s="251">
        <v>1.0774220296989658</v>
      </c>
      <c r="S23" s="251">
        <v>1.0798658355307653</v>
      </c>
      <c r="T23" s="251">
        <v>1.0799176512113269</v>
      </c>
      <c r="U23" s="251">
        <v>1.0786400560561302</v>
      </c>
      <c r="V23" s="251">
        <v>1.0786276808924873</v>
      </c>
      <c r="W23" s="252">
        <v>1.084666546557933</v>
      </c>
      <c r="X23" s="84"/>
      <c r="Y23" s="252">
        <v>1.084654850706187</v>
      </c>
      <c r="Z23" s="252">
        <v>1.084654850706187</v>
      </c>
      <c r="AA23" s="252">
        <v>1.0849180382268648</v>
      </c>
      <c r="AB23" s="252">
        <v>1.0849180382268648</v>
      </c>
      <c r="AC23" s="253">
        <v>1.0847752985654155</v>
      </c>
      <c r="AD23" s="253">
        <v>1.0847752985654155</v>
      </c>
      <c r="AE23" s="253">
        <v>1.0834169594214011</v>
      </c>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254"/>
      <c r="BD23" s="254"/>
      <c r="BE23" s="254"/>
    </row>
    <row r="24" ht="13.5" customHeight="1">
      <c r="A24" s="2"/>
      <c r="B24" s="58"/>
      <c r="C24" s="249">
        <v>10.0</v>
      </c>
      <c r="D24" s="250" t="s">
        <v>242</v>
      </c>
      <c r="E24" s="58"/>
      <c r="F24" s="84"/>
      <c r="G24" s="251">
        <v>1.0742758754173296</v>
      </c>
      <c r="H24" s="251">
        <v>1.0742758754173296</v>
      </c>
      <c r="I24" s="251">
        <v>1.0742758754173296</v>
      </c>
      <c r="J24" s="251">
        <v>1.0742758754173296</v>
      </c>
      <c r="K24" s="251">
        <v>1.0742758754173296</v>
      </c>
      <c r="L24" s="251">
        <v>1.0742758754173296</v>
      </c>
      <c r="M24" s="251">
        <v>1.0694000273489142</v>
      </c>
      <c r="N24" s="251">
        <v>1.0694000273489142</v>
      </c>
      <c r="O24" s="84"/>
      <c r="P24" s="251">
        <v>1.0694000273489142</v>
      </c>
      <c r="Q24" s="251">
        <v>1.0694000273489142</v>
      </c>
      <c r="R24" s="251">
        <v>1.0694035133458974</v>
      </c>
      <c r="S24" s="251">
        <v>1.0654293985275314</v>
      </c>
      <c r="T24" s="251">
        <v>1.0654306319967486</v>
      </c>
      <c r="U24" s="251">
        <v>1.0654306319967486</v>
      </c>
      <c r="V24" s="251">
        <v>1.065428752854002</v>
      </c>
      <c r="W24" s="252">
        <v>1.0767909211680142</v>
      </c>
      <c r="X24" s="84"/>
      <c r="Y24" s="252">
        <v>1.0767989059913399</v>
      </c>
      <c r="Z24" s="252">
        <v>1.0767989059913399</v>
      </c>
      <c r="AA24" s="252">
        <v>1.0767989059913399</v>
      </c>
      <c r="AB24" s="252">
        <v>1.0767989059913399</v>
      </c>
      <c r="AC24" s="253">
        <v>1.0768068292419233</v>
      </c>
      <c r="AD24" s="253">
        <v>1.0768068292419233</v>
      </c>
      <c r="AE24" s="253">
        <v>1.0810167257783039</v>
      </c>
      <c r="AF24" s="254"/>
      <c r="AG24" s="254"/>
      <c r="AH24" s="254"/>
      <c r="AI24" s="254"/>
      <c r="AJ24" s="254"/>
      <c r="AK24" s="254"/>
      <c r="AL24" s="254"/>
      <c r="AM24" s="254"/>
      <c r="AN24" s="254"/>
      <c r="AO24" s="254"/>
      <c r="AP24" s="254"/>
      <c r="AQ24" s="254"/>
      <c r="AR24" s="254"/>
      <c r="AS24" s="254"/>
      <c r="AT24" s="254"/>
      <c r="AU24" s="254"/>
      <c r="AV24" s="254"/>
      <c r="AW24" s="254"/>
      <c r="AX24" s="254"/>
      <c r="AY24" s="254"/>
      <c r="AZ24" s="254"/>
      <c r="BA24" s="254"/>
      <c r="BB24" s="254"/>
      <c r="BC24" s="254"/>
      <c r="BD24" s="254"/>
      <c r="BE24" s="254"/>
    </row>
    <row r="25" ht="13.5" customHeight="1">
      <c r="A25" s="2"/>
      <c r="B25" s="58"/>
      <c r="C25" s="249">
        <v>11.0</v>
      </c>
      <c r="D25" s="250" t="s">
        <v>243</v>
      </c>
      <c r="E25" s="58"/>
      <c r="F25" s="84"/>
      <c r="G25" s="251">
        <v>1.0565426394469863</v>
      </c>
      <c r="H25" s="251">
        <v>1.0565426394469863</v>
      </c>
      <c r="I25" s="251">
        <v>1.0565426394469863</v>
      </c>
      <c r="J25" s="251">
        <v>1.0565426394469863</v>
      </c>
      <c r="K25" s="251">
        <v>1.0565426394469863</v>
      </c>
      <c r="L25" s="251">
        <v>1.0565426394469863</v>
      </c>
      <c r="M25" s="251">
        <v>1.0565426394469863</v>
      </c>
      <c r="N25" s="251">
        <v>1.0565426394469863</v>
      </c>
      <c r="O25" s="84"/>
      <c r="P25" s="251">
        <v>1.0565426394469863</v>
      </c>
      <c r="Q25" s="251">
        <v>1.0623768777468365</v>
      </c>
      <c r="R25" s="251">
        <v>1.0623787320838187</v>
      </c>
      <c r="S25" s="251">
        <v>1.0623787320838187</v>
      </c>
      <c r="T25" s="251">
        <v>1.0623836213497835</v>
      </c>
      <c r="U25" s="251">
        <v>1.0591084594872873</v>
      </c>
      <c r="V25" s="251">
        <v>1.0591076095358136</v>
      </c>
      <c r="W25" s="252">
        <v>1.0591076095358136</v>
      </c>
      <c r="X25" s="84"/>
      <c r="Y25" s="252">
        <v>1.0591075947704607</v>
      </c>
      <c r="Z25" s="252">
        <v>1.0591075947704607</v>
      </c>
      <c r="AA25" s="252">
        <v>1.0579403483666887</v>
      </c>
      <c r="AB25" s="252">
        <v>1.0579403483666887</v>
      </c>
      <c r="AC25" s="253">
        <v>1.0579432884068376</v>
      </c>
      <c r="AD25" s="253">
        <v>1.0579432884068376</v>
      </c>
      <c r="AE25" s="253">
        <v>1.0579432884068376</v>
      </c>
      <c r="AF25" s="254"/>
      <c r="AG25" s="254"/>
      <c r="AH25" s="254"/>
      <c r="AI25" s="254"/>
      <c r="AJ25" s="254"/>
      <c r="AK25" s="254"/>
      <c r="AL25" s="254"/>
      <c r="AM25" s="254"/>
      <c r="AN25" s="254"/>
      <c r="AO25" s="254"/>
      <c r="AP25" s="254"/>
      <c r="AQ25" s="254"/>
      <c r="AR25" s="254"/>
      <c r="AS25" s="254"/>
      <c r="AT25" s="254"/>
      <c r="AU25" s="254"/>
      <c r="AV25" s="254"/>
      <c r="AW25" s="254"/>
      <c r="AX25" s="254"/>
      <c r="AY25" s="254"/>
      <c r="AZ25" s="254"/>
      <c r="BA25" s="254"/>
      <c r="BB25" s="254"/>
      <c r="BC25" s="254"/>
      <c r="BD25" s="254"/>
      <c r="BE25" s="254"/>
    </row>
    <row r="26" ht="13.5" customHeight="1">
      <c r="A26" s="2"/>
      <c r="B26" s="58"/>
      <c r="C26" s="249">
        <v>12.0</v>
      </c>
      <c r="D26" s="250" t="s">
        <v>244</v>
      </c>
      <c r="E26" s="58"/>
      <c r="F26" s="84"/>
      <c r="G26" s="251">
        <v>1.0956985955193892</v>
      </c>
      <c r="H26" s="251">
        <v>1.0956985955193892</v>
      </c>
      <c r="I26" s="251">
        <v>1.0956985955193892</v>
      </c>
      <c r="J26" s="251">
        <v>1.0956985955193892</v>
      </c>
      <c r="K26" s="251">
        <v>1.0956985955193892</v>
      </c>
      <c r="L26" s="251">
        <v>1.0956985955193892</v>
      </c>
      <c r="M26" s="251">
        <v>1.086443146546714</v>
      </c>
      <c r="N26" s="251">
        <v>1.086443146546714</v>
      </c>
      <c r="O26" s="84"/>
      <c r="P26" s="251">
        <v>1.086443146546714</v>
      </c>
      <c r="Q26" s="251">
        <v>1.086020070851332</v>
      </c>
      <c r="R26" s="251">
        <v>1.0860375000329994</v>
      </c>
      <c r="S26" s="251">
        <v>1.0921967722355264</v>
      </c>
      <c r="T26" s="251">
        <v>1.0922365269077137</v>
      </c>
      <c r="U26" s="251">
        <v>1.0932719860530218</v>
      </c>
      <c r="V26" s="251">
        <v>1.0932177423775433</v>
      </c>
      <c r="W26" s="252">
        <v>1.097123042698974</v>
      </c>
      <c r="X26" s="84"/>
      <c r="Y26" s="252">
        <v>1.0971291080715717</v>
      </c>
      <c r="Z26" s="252">
        <v>1.0971291080715717</v>
      </c>
      <c r="AA26" s="252">
        <v>1.0971291080715717</v>
      </c>
      <c r="AB26" s="252">
        <v>1.0971291080715717</v>
      </c>
      <c r="AC26" s="253">
        <v>1.096997837071359</v>
      </c>
      <c r="AD26" s="253">
        <v>1.096997837071359</v>
      </c>
      <c r="AE26" s="253">
        <v>1.096997837071359</v>
      </c>
      <c r="AF26" s="254"/>
      <c r="AG26" s="254"/>
      <c r="AH26" s="254"/>
      <c r="AI26" s="254"/>
      <c r="AJ26" s="254"/>
      <c r="AK26" s="254"/>
      <c r="AL26" s="254"/>
      <c r="AM26" s="254"/>
      <c r="AN26" s="254"/>
      <c r="AO26" s="254"/>
      <c r="AP26" s="254"/>
      <c r="AQ26" s="254"/>
      <c r="AR26" s="254"/>
      <c r="AS26" s="254"/>
      <c r="AT26" s="254"/>
      <c r="AU26" s="254"/>
      <c r="AV26" s="254"/>
      <c r="AW26" s="254"/>
      <c r="AX26" s="254"/>
      <c r="AY26" s="254"/>
      <c r="AZ26" s="254"/>
      <c r="BA26" s="254"/>
      <c r="BB26" s="254"/>
      <c r="BC26" s="254"/>
      <c r="BD26" s="254"/>
      <c r="BE26" s="254"/>
    </row>
    <row r="27" ht="13.5" customHeight="1">
      <c r="A27" s="2"/>
      <c r="B27" s="58"/>
      <c r="C27" s="249">
        <v>13.0</v>
      </c>
      <c r="D27" s="250" t="s">
        <v>245</v>
      </c>
      <c r="E27" s="58"/>
      <c r="F27" s="84"/>
      <c r="G27" s="251">
        <v>1.0883900439389949</v>
      </c>
      <c r="H27" s="251">
        <v>1.0883900439389949</v>
      </c>
      <c r="I27" s="251">
        <v>1.0883900439389949</v>
      </c>
      <c r="J27" s="251">
        <v>1.0883900439389949</v>
      </c>
      <c r="K27" s="251">
        <v>1.0883900439389949</v>
      </c>
      <c r="L27" s="251">
        <v>1.0883900439389949</v>
      </c>
      <c r="M27" s="251">
        <v>1.0979948305226443</v>
      </c>
      <c r="N27" s="251">
        <v>1.0979948305226443</v>
      </c>
      <c r="O27" s="84"/>
      <c r="P27" s="251">
        <v>1.0979948305226443</v>
      </c>
      <c r="Q27" s="251">
        <v>1.0974462547602135</v>
      </c>
      <c r="R27" s="251">
        <v>1.0974718912332098</v>
      </c>
      <c r="S27" s="251">
        <v>1.0982205595017869</v>
      </c>
      <c r="T27" s="251">
        <v>1.0982692248952142</v>
      </c>
      <c r="U27" s="251">
        <v>1.0992149951515648</v>
      </c>
      <c r="V27" s="251">
        <v>1.099143943244675</v>
      </c>
      <c r="W27" s="252">
        <v>1.1054630618610095</v>
      </c>
      <c r="X27" s="84"/>
      <c r="Y27" s="252">
        <v>1.1054853059596441</v>
      </c>
      <c r="Z27" s="252">
        <v>1.1054853059596441</v>
      </c>
      <c r="AA27" s="252">
        <v>1.1056466981153272</v>
      </c>
      <c r="AB27" s="252">
        <v>1.1056466981153272</v>
      </c>
      <c r="AC27" s="253">
        <v>1.105463283289531</v>
      </c>
      <c r="AD27" s="253">
        <v>1.105463283289531</v>
      </c>
      <c r="AE27" s="253">
        <v>1.109675191360137</v>
      </c>
      <c r="AF27" s="254"/>
      <c r="AG27" s="254"/>
      <c r="AH27" s="254"/>
      <c r="AI27" s="254"/>
      <c r="AJ27" s="254"/>
      <c r="AK27" s="254"/>
      <c r="AL27" s="254"/>
      <c r="AM27" s="254"/>
      <c r="AN27" s="254"/>
      <c r="AO27" s="254"/>
      <c r="AP27" s="254"/>
      <c r="AQ27" s="254"/>
      <c r="AR27" s="254"/>
      <c r="AS27" s="254"/>
      <c r="AT27" s="254"/>
      <c r="AU27" s="254"/>
      <c r="AV27" s="254"/>
      <c r="AW27" s="254"/>
      <c r="AX27" s="254"/>
      <c r="AY27" s="254"/>
      <c r="AZ27" s="254"/>
      <c r="BA27" s="254"/>
      <c r="BB27" s="254"/>
      <c r="BC27" s="254"/>
      <c r="BD27" s="254"/>
      <c r="BE27" s="254"/>
    </row>
    <row r="28" ht="13.5" customHeight="1">
      <c r="A28" s="2"/>
      <c r="B28" s="59"/>
      <c r="C28" s="249">
        <v>14.0</v>
      </c>
      <c r="D28" s="250" t="s">
        <v>246</v>
      </c>
      <c r="E28" s="58"/>
      <c r="F28" s="84"/>
      <c r="G28" s="251">
        <v>1.088775515935106</v>
      </c>
      <c r="H28" s="251">
        <v>1.088775515935106</v>
      </c>
      <c r="I28" s="251">
        <v>1.088775515935106</v>
      </c>
      <c r="J28" s="251">
        <v>1.088775515935106</v>
      </c>
      <c r="K28" s="251">
        <v>1.088775515935106</v>
      </c>
      <c r="L28" s="251">
        <v>1.088775515935106</v>
      </c>
      <c r="M28" s="251">
        <v>1.092418300179536</v>
      </c>
      <c r="N28" s="251">
        <v>1.092418300179536</v>
      </c>
      <c r="O28" s="84"/>
      <c r="P28" s="251">
        <v>1.092418300179536</v>
      </c>
      <c r="Q28" s="251">
        <v>1.092418300179536</v>
      </c>
      <c r="R28" s="251">
        <v>1.0872876840112828</v>
      </c>
      <c r="S28" s="251">
        <v>1.0872876840112828</v>
      </c>
      <c r="T28" s="251">
        <v>1.0964643498830797</v>
      </c>
      <c r="U28" s="251">
        <v>1.0964643498830797</v>
      </c>
      <c r="V28" s="251">
        <v>1.1033124404987553</v>
      </c>
      <c r="W28" s="252">
        <v>1.1033124404987553</v>
      </c>
      <c r="X28" s="84"/>
      <c r="Y28" s="252">
        <v>1.0979205270104186</v>
      </c>
      <c r="Z28" s="252">
        <v>1.0979205270104186</v>
      </c>
      <c r="AA28" s="252">
        <v>1.0979205270104186</v>
      </c>
      <c r="AB28" s="252">
        <v>1.0979205270104186</v>
      </c>
      <c r="AC28" s="253">
        <v>1.0979575797424108</v>
      </c>
      <c r="AD28" s="253">
        <v>1.0979575797424108</v>
      </c>
      <c r="AE28" s="253">
        <v>1.0979575797424108</v>
      </c>
      <c r="AF28" s="254"/>
      <c r="AG28" s="254"/>
      <c r="AH28" s="254"/>
      <c r="AI28" s="254"/>
      <c r="AJ28" s="254"/>
      <c r="AK28" s="254"/>
      <c r="AL28" s="254"/>
      <c r="AM28" s="254"/>
      <c r="AN28" s="254"/>
      <c r="AO28" s="254"/>
      <c r="AP28" s="254"/>
      <c r="AQ28" s="254"/>
      <c r="AR28" s="254"/>
      <c r="AS28" s="254"/>
      <c r="AT28" s="254"/>
      <c r="AU28" s="254"/>
      <c r="AV28" s="254"/>
      <c r="AW28" s="254"/>
      <c r="AX28" s="254"/>
      <c r="AY28" s="254"/>
      <c r="AZ28" s="254"/>
      <c r="BA28" s="254"/>
      <c r="BB28" s="254"/>
      <c r="BC28" s="254"/>
      <c r="BD28" s="254"/>
      <c r="BE28" s="254"/>
    </row>
    <row r="29" ht="13.5" customHeight="1">
      <c r="A29" s="2"/>
      <c r="B29" s="255" t="s">
        <v>363</v>
      </c>
      <c r="C29" s="249">
        <v>1.0</v>
      </c>
      <c r="D29" s="250" t="s">
        <v>232</v>
      </c>
      <c r="E29" s="58"/>
      <c r="F29" s="84"/>
      <c r="G29" s="251">
        <v>1.0929819558782343</v>
      </c>
      <c r="H29" s="251">
        <v>1.0929819558782343</v>
      </c>
      <c r="I29" s="251">
        <v>1.0929819558782343</v>
      </c>
      <c r="J29" s="251">
        <v>1.0929819558782343</v>
      </c>
      <c r="K29" s="251">
        <v>1.0929819558782343</v>
      </c>
      <c r="L29" s="251">
        <v>1.0929819558782343</v>
      </c>
      <c r="M29" s="251">
        <v>1.08148146283676</v>
      </c>
      <c r="N29" s="251">
        <v>1.08148146283676</v>
      </c>
      <c r="O29" s="84"/>
      <c r="P29" s="251">
        <v>1.08148146283676</v>
      </c>
      <c r="Q29" s="251">
        <v>1.0862979473417027</v>
      </c>
      <c r="R29" s="251">
        <v>1.086176033127406</v>
      </c>
      <c r="S29" s="251">
        <v>1.0849110833782238</v>
      </c>
      <c r="T29" s="251">
        <v>1.0848508233828325</v>
      </c>
      <c r="U29" s="251">
        <v>1.0833441013572565</v>
      </c>
      <c r="V29" s="251">
        <v>1.0833575087965104</v>
      </c>
      <c r="W29" s="252">
        <v>1.0871075085797932</v>
      </c>
      <c r="X29" s="84"/>
      <c r="Y29" s="252">
        <v>1.0875196228946538</v>
      </c>
      <c r="Z29" s="252">
        <v>1.0875196228946538</v>
      </c>
      <c r="AA29" s="252">
        <v>1.0926205423862632</v>
      </c>
      <c r="AB29" s="252">
        <v>1.0926205423862632</v>
      </c>
      <c r="AC29" s="253">
        <v>1.092814282561841</v>
      </c>
      <c r="AD29" s="253">
        <v>1.092814282561841</v>
      </c>
      <c r="AE29" s="253">
        <v>1.0960868964073671</v>
      </c>
      <c r="AF29" s="254"/>
      <c r="AG29" s="254"/>
      <c r="AH29" s="254"/>
      <c r="AI29" s="254"/>
      <c r="AJ29" s="254"/>
      <c r="AK29" s="254"/>
      <c r="AL29" s="254"/>
      <c r="AM29" s="254"/>
      <c r="AN29" s="254"/>
      <c r="AO29" s="254"/>
      <c r="AP29" s="254"/>
      <c r="AQ29" s="254"/>
      <c r="AR29" s="254"/>
      <c r="AS29" s="254"/>
      <c r="AT29" s="254"/>
      <c r="AU29" s="254"/>
      <c r="AV29" s="254"/>
      <c r="AW29" s="254"/>
      <c r="AX29" s="254"/>
      <c r="AY29" s="254"/>
      <c r="AZ29" s="254"/>
      <c r="BA29" s="254"/>
      <c r="BB29" s="254"/>
      <c r="BC29" s="254"/>
      <c r="BD29" s="254"/>
      <c r="BE29" s="254"/>
    </row>
    <row r="30" ht="13.5" customHeight="1">
      <c r="A30" s="2"/>
      <c r="B30" s="58"/>
      <c r="C30" s="249">
        <v>2.0</v>
      </c>
      <c r="D30" s="250" t="s">
        <v>234</v>
      </c>
      <c r="E30" s="58"/>
      <c r="F30" s="84"/>
      <c r="G30" s="251">
        <v>1.0702269441411798</v>
      </c>
      <c r="H30" s="251">
        <v>1.0702269441411798</v>
      </c>
      <c r="I30" s="251">
        <v>1.0702269441411798</v>
      </c>
      <c r="J30" s="251">
        <v>1.0702269441411798</v>
      </c>
      <c r="K30" s="251">
        <v>1.0702269441411798</v>
      </c>
      <c r="L30" s="251">
        <v>1.0702269441411798</v>
      </c>
      <c r="M30" s="251">
        <v>1.0702269441411798</v>
      </c>
      <c r="N30" s="251">
        <v>1.0702269441411798</v>
      </c>
      <c r="O30" s="84"/>
      <c r="P30" s="251">
        <v>1.0702269441411798</v>
      </c>
      <c r="Q30" s="251">
        <v>1.0673651173302494</v>
      </c>
      <c r="R30" s="251">
        <v>1.0673385915884153</v>
      </c>
      <c r="S30" s="251">
        <v>1.0673385915884153</v>
      </c>
      <c r="T30" s="251">
        <v>1.0673244213509145</v>
      </c>
      <c r="U30" s="251">
        <v>1.0661481805009931</v>
      </c>
      <c r="V30" s="251">
        <v>1.066131162322463</v>
      </c>
      <c r="W30" s="252">
        <v>1.066131162322463</v>
      </c>
      <c r="X30" s="84"/>
      <c r="Y30" s="252">
        <v>1.0662425676655396</v>
      </c>
      <c r="Z30" s="252">
        <v>1.0662425676655396</v>
      </c>
      <c r="AA30" s="252">
        <v>1.0775421607272568</v>
      </c>
      <c r="AB30" s="252">
        <v>1.0775421607272568</v>
      </c>
      <c r="AC30" s="253">
        <v>1.0776093638475073</v>
      </c>
      <c r="AD30" s="253">
        <v>1.0776093638475073</v>
      </c>
      <c r="AE30" s="253">
        <v>1.0776093638475073</v>
      </c>
      <c r="AF30" s="254"/>
      <c r="AG30" s="254"/>
      <c r="AH30" s="254"/>
      <c r="AI30" s="254"/>
      <c r="AJ30" s="254"/>
      <c r="AK30" s="254"/>
      <c r="AL30" s="254"/>
      <c r="AM30" s="254"/>
      <c r="AN30" s="254"/>
      <c r="AO30" s="254"/>
      <c r="AP30" s="254"/>
      <c r="AQ30" s="254"/>
      <c r="AR30" s="254"/>
      <c r="AS30" s="254"/>
      <c r="AT30" s="254"/>
      <c r="AU30" s="254"/>
      <c r="AV30" s="254"/>
      <c r="AW30" s="254"/>
      <c r="AX30" s="254"/>
      <c r="AY30" s="254"/>
      <c r="AZ30" s="254"/>
      <c r="BA30" s="254"/>
      <c r="BB30" s="254"/>
      <c r="BC30" s="254"/>
      <c r="BD30" s="254"/>
      <c r="BE30" s="254"/>
    </row>
    <row r="31" ht="13.5" customHeight="1">
      <c r="A31" s="2"/>
      <c r="B31" s="58"/>
      <c r="C31" s="249">
        <v>3.0</v>
      </c>
      <c r="D31" s="250" t="s">
        <v>235</v>
      </c>
      <c r="E31" s="58"/>
      <c r="F31" s="84"/>
      <c r="G31" s="251">
        <v>1.0794702750020808</v>
      </c>
      <c r="H31" s="251">
        <v>1.0794702750020808</v>
      </c>
      <c r="I31" s="251">
        <v>1.0794702750020808</v>
      </c>
      <c r="J31" s="251">
        <v>1.0794702750020808</v>
      </c>
      <c r="K31" s="251">
        <v>1.0794702750020808</v>
      </c>
      <c r="L31" s="251">
        <v>1.0794702750020808</v>
      </c>
      <c r="M31" s="251">
        <v>1.0806862799422217</v>
      </c>
      <c r="N31" s="251">
        <v>1.0806862799422217</v>
      </c>
      <c r="O31" s="84"/>
      <c r="P31" s="251">
        <v>1.0806862799422217</v>
      </c>
      <c r="Q31" s="251">
        <v>1.0792718084943291</v>
      </c>
      <c r="R31" s="251">
        <v>1.0791302963588514</v>
      </c>
      <c r="S31" s="251">
        <v>1.0775445345864723</v>
      </c>
      <c r="T31" s="251">
        <v>1.077433428057131</v>
      </c>
      <c r="U31" s="251">
        <v>1.0775463030038692</v>
      </c>
      <c r="V31" s="251">
        <v>1.077576334849796</v>
      </c>
      <c r="W31" s="252">
        <v>1.0855292496768039</v>
      </c>
      <c r="X31" s="84"/>
      <c r="Y31" s="252">
        <v>1.086080887153967</v>
      </c>
      <c r="Z31" s="252">
        <v>1.086080887153967</v>
      </c>
      <c r="AA31" s="252">
        <v>1.0840130979488212</v>
      </c>
      <c r="AB31" s="252">
        <v>1.0840130979488212</v>
      </c>
      <c r="AC31" s="253">
        <v>1.0842351609639904</v>
      </c>
      <c r="AD31" s="253">
        <v>1.0842351609639904</v>
      </c>
      <c r="AE31" s="253">
        <v>1.087036837594462</v>
      </c>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254"/>
      <c r="BE31" s="254"/>
    </row>
    <row r="32" ht="13.5" customHeight="1">
      <c r="A32" s="2"/>
      <c r="B32" s="58"/>
      <c r="C32" s="249">
        <v>4.0</v>
      </c>
      <c r="D32" s="250" t="s">
        <v>236</v>
      </c>
      <c r="E32" s="58"/>
      <c r="F32" s="84"/>
      <c r="G32" s="251">
        <v>1.0918650447973948</v>
      </c>
      <c r="H32" s="251">
        <v>1.0918650447973948</v>
      </c>
      <c r="I32" s="251">
        <v>1.0918650447973948</v>
      </c>
      <c r="J32" s="251">
        <v>1.0918650447973948</v>
      </c>
      <c r="K32" s="251">
        <v>1.0918650447973948</v>
      </c>
      <c r="L32" s="251">
        <v>1.0918650447973948</v>
      </c>
      <c r="M32" s="251">
        <v>1.0992619858752828</v>
      </c>
      <c r="N32" s="251">
        <v>1.0992619858752828</v>
      </c>
      <c r="O32" s="84"/>
      <c r="P32" s="251">
        <v>1.0992619858752828</v>
      </c>
      <c r="Q32" s="251">
        <v>1.101077853329788</v>
      </c>
      <c r="R32" s="251">
        <v>1.100933384402605</v>
      </c>
      <c r="S32" s="251">
        <v>1.1074675182084446</v>
      </c>
      <c r="T32" s="251">
        <v>1.1073255443478454</v>
      </c>
      <c r="U32" s="251">
        <v>1.1033488660249229</v>
      </c>
      <c r="V32" s="251">
        <v>1.1032925725217808</v>
      </c>
      <c r="W32" s="252">
        <v>1.1113656241596015</v>
      </c>
      <c r="X32" s="84"/>
      <c r="Y32" s="252">
        <v>1.11205589478866</v>
      </c>
      <c r="Z32" s="252">
        <v>1.11205589478866</v>
      </c>
      <c r="AA32" s="252">
        <v>1.1110558947886542</v>
      </c>
      <c r="AB32" s="252">
        <v>1.1110558947886542</v>
      </c>
      <c r="AC32" s="253">
        <v>1.111400366220617</v>
      </c>
      <c r="AD32" s="253">
        <v>1.111400366220617</v>
      </c>
      <c r="AE32" s="253">
        <v>1.108184683485532</v>
      </c>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row>
    <row r="33" ht="13.5" customHeight="1">
      <c r="A33" s="2"/>
      <c r="B33" s="58"/>
      <c r="C33" s="249">
        <v>5.0</v>
      </c>
      <c r="D33" s="250" t="s">
        <v>237</v>
      </c>
      <c r="E33" s="58"/>
      <c r="F33" s="84"/>
      <c r="G33" s="251">
        <v>1.0718136626355232</v>
      </c>
      <c r="H33" s="251">
        <v>1.0718136626355232</v>
      </c>
      <c r="I33" s="251">
        <v>1.0718136626355232</v>
      </c>
      <c r="J33" s="251">
        <v>1.0718136626355232</v>
      </c>
      <c r="K33" s="251">
        <v>1.0718136626355232</v>
      </c>
      <c r="L33" s="251">
        <v>1.0718136626355232</v>
      </c>
      <c r="M33" s="251">
        <v>1.0695373162573705</v>
      </c>
      <c r="N33" s="251">
        <v>1.0695373162573705</v>
      </c>
      <c r="O33" s="84"/>
      <c r="P33" s="251">
        <v>1.0695373162573705</v>
      </c>
      <c r="Q33" s="251">
        <v>1.0695373162573705</v>
      </c>
      <c r="R33" s="251">
        <v>1.0694935607140168</v>
      </c>
      <c r="S33" s="251">
        <v>1.0747661653287264</v>
      </c>
      <c r="T33" s="251">
        <v>1.0747338083640094</v>
      </c>
      <c r="U33" s="251">
        <v>1.0747338083640094</v>
      </c>
      <c r="V33" s="251">
        <v>1.0747036109078327</v>
      </c>
      <c r="W33" s="252">
        <v>1.0777990015449401</v>
      </c>
      <c r="X33" s="84"/>
      <c r="Y33" s="252">
        <v>1.0780368506036861</v>
      </c>
      <c r="Z33" s="252">
        <v>1.0780368506036861</v>
      </c>
      <c r="AA33" s="252">
        <v>1.0780368506036861</v>
      </c>
      <c r="AB33" s="252">
        <v>1.0780368506036861</v>
      </c>
      <c r="AC33" s="253">
        <v>1.0781366865910675</v>
      </c>
      <c r="AD33" s="253">
        <v>1.0781366865910675</v>
      </c>
      <c r="AE33" s="253">
        <v>1.0799745828510925</v>
      </c>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row>
    <row r="34" ht="13.5" customHeight="1">
      <c r="A34" s="2"/>
      <c r="B34" s="58"/>
      <c r="C34" s="249">
        <v>6.0</v>
      </c>
      <c r="D34" s="250" t="s">
        <v>238</v>
      </c>
      <c r="E34" s="58"/>
      <c r="F34" s="84"/>
      <c r="G34" s="251">
        <v>1.0795324874413401</v>
      </c>
      <c r="H34" s="251">
        <v>1.0795324874413401</v>
      </c>
      <c r="I34" s="251">
        <v>1.0795324874413401</v>
      </c>
      <c r="J34" s="251">
        <v>1.0795324874413401</v>
      </c>
      <c r="K34" s="251">
        <v>1.0795324874413401</v>
      </c>
      <c r="L34" s="251">
        <v>1.0795324874413401</v>
      </c>
      <c r="M34" s="251">
        <v>1.0752001682715286</v>
      </c>
      <c r="N34" s="251">
        <v>1.0752001682715286</v>
      </c>
      <c r="O34" s="84"/>
      <c r="P34" s="251">
        <v>1.0752001682715286</v>
      </c>
      <c r="Q34" s="251">
        <v>1.0700483553578828</v>
      </c>
      <c r="R34" s="251">
        <v>1.0700092036052256</v>
      </c>
      <c r="S34" s="251">
        <v>1.067077171579217</v>
      </c>
      <c r="T34" s="251">
        <v>1.0670602529065194</v>
      </c>
      <c r="U34" s="251">
        <v>1.0665768999235643</v>
      </c>
      <c r="V34" s="251">
        <v>1.0665558930269585</v>
      </c>
      <c r="W34" s="252">
        <v>1.0679382624056522</v>
      </c>
      <c r="X34" s="84"/>
      <c r="Y34" s="252">
        <v>1.0681374159339239</v>
      </c>
      <c r="Z34" s="252">
        <v>1.0681374159339239</v>
      </c>
      <c r="AA34" s="252">
        <v>1.0730204445512042</v>
      </c>
      <c r="AB34" s="252">
        <v>1.0730204445512042</v>
      </c>
      <c r="AC34" s="253">
        <v>1.0731215091872555</v>
      </c>
      <c r="AD34" s="253">
        <v>1.0731215091872555</v>
      </c>
      <c r="AE34" s="253">
        <v>1.0731215091872555</v>
      </c>
      <c r="AF34" s="254"/>
      <c r="AG34" s="254"/>
      <c r="AH34" s="254"/>
      <c r="AI34" s="254"/>
      <c r="AJ34" s="254"/>
      <c r="AK34" s="254"/>
      <c r="AL34" s="254"/>
      <c r="AM34" s="254"/>
      <c r="AN34" s="254"/>
      <c r="AO34" s="254"/>
      <c r="AP34" s="254"/>
      <c r="AQ34" s="254"/>
      <c r="AR34" s="254"/>
      <c r="AS34" s="254"/>
      <c r="AT34" s="254"/>
      <c r="AU34" s="254"/>
      <c r="AV34" s="254"/>
      <c r="AW34" s="254"/>
      <c r="AX34" s="254"/>
      <c r="AY34" s="254"/>
      <c r="AZ34" s="254"/>
      <c r="BA34" s="254"/>
      <c r="BB34" s="254"/>
      <c r="BC34" s="254"/>
      <c r="BD34" s="254"/>
      <c r="BE34" s="254"/>
    </row>
    <row r="35" ht="13.5" customHeight="1">
      <c r="A35" s="2"/>
      <c r="B35" s="58"/>
      <c r="C35" s="249">
        <v>7.0</v>
      </c>
      <c r="D35" s="250" t="s">
        <v>239</v>
      </c>
      <c r="E35" s="58"/>
      <c r="F35" s="84"/>
      <c r="G35" s="251">
        <v>1.085452733436888</v>
      </c>
      <c r="H35" s="251">
        <v>1.085452733436888</v>
      </c>
      <c r="I35" s="251">
        <v>1.085452733436888</v>
      </c>
      <c r="J35" s="251">
        <v>1.085452733436888</v>
      </c>
      <c r="K35" s="251">
        <v>1.085452733436888</v>
      </c>
      <c r="L35" s="251">
        <v>1.085452733436888</v>
      </c>
      <c r="M35" s="251">
        <v>1.090168180084981</v>
      </c>
      <c r="N35" s="251">
        <v>1.090168180084981</v>
      </c>
      <c r="O35" s="84"/>
      <c r="P35" s="251">
        <v>1.090168180084981</v>
      </c>
      <c r="Q35" s="251">
        <v>1.090168180084981</v>
      </c>
      <c r="R35" s="251">
        <v>1.0901114729358925</v>
      </c>
      <c r="S35" s="251">
        <v>1.0877931386948556</v>
      </c>
      <c r="T35" s="251">
        <v>1.0877232184882555</v>
      </c>
      <c r="U35" s="251">
        <v>1.0801287256807237</v>
      </c>
      <c r="V35" s="251">
        <v>1.080103908594887</v>
      </c>
      <c r="W35" s="252">
        <v>1.080103908594887</v>
      </c>
      <c r="X35" s="84"/>
      <c r="Y35" s="252">
        <v>1.0786080527638926</v>
      </c>
      <c r="Z35" s="252">
        <v>1.0786080527638926</v>
      </c>
      <c r="AA35" s="252">
        <v>1.072598750390197</v>
      </c>
      <c r="AB35" s="252">
        <v>1.072598750390197</v>
      </c>
      <c r="AC35" s="253">
        <v>1.0726357718349002</v>
      </c>
      <c r="AD35" s="253">
        <v>1.0726357718349002</v>
      </c>
      <c r="AE35" s="253">
        <v>1.0726357718349002</v>
      </c>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row>
    <row r="36" ht="13.5" customHeight="1">
      <c r="A36" s="2"/>
      <c r="B36" s="58"/>
      <c r="C36" s="249">
        <v>8.0</v>
      </c>
      <c r="D36" s="250" t="s">
        <v>240</v>
      </c>
      <c r="E36" s="58"/>
      <c r="F36" s="84"/>
      <c r="G36" s="251">
        <v>1.0674066698772735</v>
      </c>
      <c r="H36" s="251">
        <v>1.0674066698772735</v>
      </c>
      <c r="I36" s="251">
        <v>1.0674066698772735</v>
      </c>
      <c r="J36" s="251">
        <v>1.0674066698772735</v>
      </c>
      <c r="K36" s="251">
        <v>1.0674066698772735</v>
      </c>
      <c r="L36" s="251">
        <v>1.0674066698772735</v>
      </c>
      <c r="M36" s="251">
        <v>1.068268496688196</v>
      </c>
      <c r="N36" s="251">
        <v>1.068268496688196</v>
      </c>
      <c r="O36" s="84"/>
      <c r="P36" s="251">
        <v>1.068268496688196</v>
      </c>
      <c r="Q36" s="251">
        <v>1.068268496688196</v>
      </c>
      <c r="R36" s="251">
        <v>1.0726239973978122</v>
      </c>
      <c r="S36" s="251">
        <v>1.0726239973978122</v>
      </c>
      <c r="T36" s="251">
        <v>1.0761993198070865</v>
      </c>
      <c r="U36" s="251">
        <v>1.0761993198070865</v>
      </c>
      <c r="V36" s="251">
        <v>1.074263800646806</v>
      </c>
      <c r="W36" s="252">
        <v>1.074263800646806</v>
      </c>
      <c r="X36" s="84"/>
      <c r="Y36" s="252">
        <v>1.0740059429428332</v>
      </c>
      <c r="Z36" s="252">
        <v>1.0740059429428332</v>
      </c>
      <c r="AA36" s="252">
        <v>1.0771855422693835</v>
      </c>
      <c r="AB36" s="252">
        <v>1.0771855422693835</v>
      </c>
      <c r="AC36" s="253">
        <v>1.0772458970813967</v>
      </c>
      <c r="AD36" s="253">
        <v>1.0772458970813967</v>
      </c>
      <c r="AE36" s="253">
        <v>1.0772458970813967</v>
      </c>
      <c r="AF36" s="254"/>
      <c r="AG36" s="254"/>
      <c r="AH36" s="254"/>
      <c r="AI36" s="254"/>
      <c r="AJ36" s="254"/>
      <c r="AK36" s="254"/>
      <c r="AL36" s="254"/>
      <c r="AM36" s="254"/>
      <c r="AN36" s="254"/>
      <c r="AO36" s="254"/>
      <c r="AP36" s="254"/>
      <c r="AQ36" s="254"/>
      <c r="AR36" s="254"/>
      <c r="AS36" s="254"/>
      <c r="AT36" s="254"/>
      <c r="AU36" s="254"/>
      <c r="AV36" s="254"/>
      <c r="AW36" s="254"/>
      <c r="AX36" s="254"/>
      <c r="AY36" s="254"/>
      <c r="AZ36" s="254"/>
      <c r="BA36" s="254"/>
      <c r="BB36" s="254"/>
      <c r="BC36" s="254"/>
      <c r="BD36" s="254"/>
      <c r="BE36" s="254"/>
    </row>
    <row r="37" ht="13.5" customHeight="1">
      <c r="A37" s="2"/>
      <c r="B37" s="58"/>
      <c r="C37" s="249">
        <v>9.0</v>
      </c>
      <c r="D37" s="250" t="s">
        <v>241</v>
      </c>
      <c r="E37" s="58"/>
      <c r="F37" s="84"/>
      <c r="G37" s="251">
        <v>1.0774654762193439</v>
      </c>
      <c r="H37" s="251">
        <v>1.0774654762193439</v>
      </c>
      <c r="I37" s="251">
        <v>1.0774654762193439</v>
      </c>
      <c r="J37" s="251">
        <v>1.0774654762193439</v>
      </c>
      <c r="K37" s="251">
        <v>1.0774654762193439</v>
      </c>
      <c r="L37" s="251">
        <v>1.0774654762193439</v>
      </c>
      <c r="M37" s="251">
        <v>1.0738360384983456</v>
      </c>
      <c r="N37" s="251">
        <v>1.0738360384983456</v>
      </c>
      <c r="O37" s="84"/>
      <c r="P37" s="251">
        <v>1.0738360384983456</v>
      </c>
      <c r="Q37" s="251">
        <v>1.0749970312119093</v>
      </c>
      <c r="R37" s="251">
        <v>1.0748937452388276</v>
      </c>
      <c r="S37" s="251">
        <v>1.0772508512545704</v>
      </c>
      <c r="T37" s="251">
        <v>1.0771808652862276</v>
      </c>
      <c r="U37" s="251">
        <v>1.0761698787013338</v>
      </c>
      <c r="V37" s="251">
        <v>1.0761805902669486</v>
      </c>
      <c r="W37" s="252">
        <v>1.0817884939635833</v>
      </c>
      <c r="X37" s="84"/>
      <c r="Y37" s="252">
        <v>1.082218500772562</v>
      </c>
      <c r="Z37" s="252">
        <v>1.082218500772562</v>
      </c>
      <c r="AA37" s="252">
        <v>1.0824611748875825</v>
      </c>
      <c r="AB37" s="252">
        <v>1.0824611748875825</v>
      </c>
      <c r="AC37" s="253">
        <v>1.082641349048433</v>
      </c>
      <c r="AD37" s="253">
        <v>1.082641349048433</v>
      </c>
      <c r="AE37" s="253">
        <v>1.0813269663709675</v>
      </c>
      <c r="AF37" s="254"/>
      <c r="AG37" s="254"/>
      <c r="AH37" s="254"/>
      <c r="AI37" s="254"/>
      <c r="AJ37" s="254"/>
      <c r="AK37" s="254"/>
      <c r="AL37" s="254"/>
      <c r="AM37" s="254"/>
      <c r="AN37" s="254"/>
      <c r="AO37" s="254"/>
      <c r="AP37" s="254"/>
      <c r="AQ37" s="254"/>
      <c r="AR37" s="254"/>
      <c r="AS37" s="254"/>
      <c r="AT37" s="254"/>
      <c r="AU37" s="254"/>
      <c r="AV37" s="254"/>
      <c r="AW37" s="254"/>
      <c r="AX37" s="254"/>
      <c r="AY37" s="254"/>
      <c r="AZ37" s="254"/>
      <c r="BA37" s="254"/>
      <c r="BB37" s="254"/>
      <c r="BC37" s="254"/>
      <c r="BD37" s="254"/>
      <c r="BE37" s="254"/>
    </row>
    <row r="38" ht="13.5" customHeight="1">
      <c r="A38" s="2"/>
      <c r="B38" s="58"/>
      <c r="C38" s="249">
        <v>10.0</v>
      </c>
      <c r="D38" s="250" t="s">
        <v>242</v>
      </c>
      <c r="E38" s="58"/>
      <c r="F38" s="84"/>
      <c r="G38" s="251">
        <v>1.0733996094318452</v>
      </c>
      <c r="H38" s="251">
        <v>1.0733996094318452</v>
      </c>
      <c r="I38" s="251">
        <v>1.0733996094318452</v>
      </c>
      <c r="J38" s="251">
        <v>1.0733996094318452</v>
      </c>
      <c r="K38" s="251">
        <v>1.0733996094318452</v>
      </c>
      <c r="L38" s="251">
        <v>1.0733996094318452</v>
      </c>
      <c r="M38" s="251">
        <v>1.0689063256170588</v>
      </c>
      <c r="N38" s="251">
        <v>1.0689063256170588</v>
      </c>
      <c r="O38" s="84"/>
      <c r="P38" s="251">
        <v>1.0689063256170588</v>
      </c>
      <c r="Q38" s="251">
        <v>1.0689063256170588</v>
      </c>
      <c r="R38" s="251">
        <v>1.0688855498479561</v>
      </c>
      <c r="S38" s="251">
        <v>1.065542932458594</v>
      </c>
      <c r="T38" s="251">
        <v>1.0655481946707537</v>
      </c>
      <c r="U38" s="251">
        <v>1.0655481946707537</v>
      </c>
      <c r="V38" s="251">
        <v>1.0655449219615913</v>
      </c>
      <c r="W38" s="252">
        <v>1.0768242907521903</v>
      </c>
      <c r="X38" s="84"/>
      <c r="Y38" s="252">
        <v>1.0768458314398932</v>
      </c>
      <c r="Z38" s="252">
        <v>1.0768458314398932</v>
      </c>
      <c r="AA38" s="252">
        <v>1.0768458314398932</v>
      </c>
      <c r="AB38" s="252">
        <v>1.0768458314398932</v>
      </c>
      <c r="AC38" s="253">
        <v>1.0768395673187516</v>
      </c>
      <c r="AD38" s="253">
        <v>1.0768395673187516</v>
      </c>
      <c r="AE38" s="253">
        <v>1.0810158985861709</v>
      </c>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254"/>
      <c r="BD38" s="254"/>
      <c r="BE38" s="254"/>
    </row>
    <row r="39" ht="13.5" customHeight="1">
      <c r="A39" s="2"/>
      <c r="B39" s="58"/>
      <c r="C39" s="249">
        <v>11.0</v>
      </c>
      <c r="D39" s="250" t="s">
        <v>243</v>
      </c>
      <c r="E39" s="58"/>
      <c r="F39" s="84"/>
      <c r="G39" s="251">
        <v>1.0564421023082484</v>
      </c>
      <c r="H39" s="251">
        <v>1.0564421023082484</v>
      </c>
      <c r="I39" s="251">
        <v>1.0564421023082484</v>
      </c>
      <c r="J39" s="251">
        <v>1.0564421023082484</v>
      </c>
      <c r="K39" s="251">
        <v>1.0564421023082484</v>
      </c>
      <c r="L39" s="251">
        <v>1.0564421023082484</v>
      </c>
      <c r="M39" s="251">
        <v>1.0564421023082484</v>
      </c>
      <c r="N39" s="251">
        <v>1.0564421023082484</v>
      </c>
      <c r="O39" s="84"/>
      <c r="P39" s="251">
        <v>1.0564421023082484</v>
      </c>
      <c r="Q39" s="251">
        <v>1.062304156248178</v>
      </c>
      <c r="R39" s="251">
        <v>1.0622972759370308</v>
      </c>
      <c r="S39" s="251">
        <v>1.0622972759370308</v>
      </c>
      <c r="T39" s="251">
        <v>1.0622948436434854</v>
      </c>
      <c r="U39" s="251">
        <v>1.059079199655026</v>
      </c>
      <c r="V39" s="251">
        <v>1.0590774473782516</v>
      </c>
      <c r="W39" s="252">
        <v>1.0590774473782516</v>
      </c>
      <c r="X39" s="84"/>
      <c r="Y39" s="252">
        <v>1.059081715953586</v>
      </c>
      <c r="Z39" s="252">
        <v>1.059081715953586</v>
      </c>
      <c r="AA39" s="252">
        <v>1.0580990615808532</v>
      </c>
      <c r="AB39" s="252">
        <v>1.0580990615808532</v>
      </c>
      <c r="AC39" s="253">
        <v>1.0580814076049103</v>
      </c>
      <c r="AD39" s="253">
        <v>1.0580814076049103</v>
      </c>
      <c r="AE39" s="253">
        <v>1.0580814076049103</v>
      </c>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254"/>
      <c r="BC39" s="254"/>
      <c r="BD39" s="254"/>
      <c r="BE39" s="254"/>
    </row>
    <row r="40" ht="13.5" customHeight="1">
      <c r="A40" s="2"/>
      <c r="B40" s="58"/>
      <c r="C40" s="249">
        <v>12.0</v>
      </c>
      <c r="D40" s="250" t="s">
        <v>244</v>
      </c>
      <c r="E40" s="58"/>
      <c r="F40" s="84"/>
      <c r="G40" s="251">
        <v>1.093046755459234</v>
      </c>
      <c r="H40" s="251">
        <v>1.093046755459234</v>
      </c>
      <c r="I40" s="251">
        <v>1.093046755459234</v>
      </c>
      <c r="J40" s="251">
        <v>1.093046755459234</v>
      </c>
      <c r="K40" s="251">
        <v>1.093046755459234</v>
      </c>
      <c r="L40" s="251">
        <v>1.093046755459234</v>
      </c>
      <c r="M40" s="251">
        <v>1.0844223757094351</v>
      </c>
      <c r="N40" s="251">
        <v>1.0844223757094351</v>
      </c>
      <c r="O40" s="84"/>
      <c r="P40" s="251">
        <v>1.0844223757094351</v>
      </c>
      <c r="Q40" s="251">
        <v>1.084081025661045</v>
      </c>
      <c r="R40" s="251">
        <v>1.0840014833163434</v>
      </c>
      <c r="S40" s="251">
        <v>1.089729151712139</v>
      </c>
      <c r="T40" s="251">
        <v>1.0896568330775738</v>
      </c>
      <c r="U40" s="251">
        <v>1.0908901430158633</v>
      </c>
      <c r="V40" s="251">
        <v>1.090853813393611</v>
      </c>
      <c r="W40" s="252">
        <v>1.0943597840369708</v>
      </c>
      <c r="X40" s="84"/>
      <c r="Y40" s="252">
        <v>1.0947827985026726</v>
      </c>
      <c r="Z40" s="252">
        <v>1.0947827985026726</v>
      </c>
      <c r="AA40" s="252">
        <v>1.0947827985026726</v>
      </c>
      <c r="AB40" s="252">
        <v>1.0947827985026726</v>
      </c>
      <c r="AC40" s="253">
        <v>1.0949799806482483</v>
      </c>
      <c r="AD40" s="253">
        <v>1.0949799806482483</v>
      </c>
      <c r="AE40" s="253">
        <v>1.0949799806482483</v>
      </c>
      <c r="AF40" s="254"/>
      <c r="AG40" s="254"/>
      <c r="AH40" s="254"/>
      <c r="AI40" s="254"/>
      <c r="AJ40" s="254"/>
      <c r="AK40" s="254"/>
      <c r="AL40" s="254"/>
      <c r="AM40" s="254"/>
      <c r="AN40" s="254"/>
      <c r="AO40" s="254"/>
      <c r="AP40" s="254"/>
      <c r="AQ40" s="254"/>
      <c r="AR40" s="254"/>
      <c r="AS40" s="254"/>
      <c r="AT40" s="254"/>
      <c r="AU40" s="254"/>
      <c r="AV40" s="254"/>
      <c r="AW40" s="254"/>
      <c r="AX40" s="254"/>
      <c r="AY40" s="254"/>
      <c r="AZ40" s="254"/>
      <c r="BA40" s="254"/>
      <c r="BB40" s="254"/>
      <c r="BC40" s="254"/>
      <c r="BD40" s="254"/>
      <c r="BE40" s="254"/>
    </row>
    <row r="41" ht="13.5" customHeight="1">
      <c r="A41" s="2"/>
      <c r="B41" s="58"/>
      <c r="C41" s="249">
        <v>13.0</v>
      </c>
      <c r="D41" s="250" t="s">
        <v>245</v>
      </c>
      <c r="E41" s="58"/>
      <c r="F41" s="84"/>
      <c r="G41" s="251">
        <v>1.0858319620011085</v>
      </c>
      <c r="H41" s="251">
        <v>1.0858319620011085</v>
      </c>
      <c r="I41" s="251">
        <v>1.0858319620011085</v>
      </c>
      <c r="J41" s="251">
        <v>1.0858319620011085</v>
      </c>
      <c r="K41" s="251">
        <v>1.0858319620011085</v>
      </c>
      <c r="L41" s="251">
        <v>1.0858319620011085</v>
      </c>
      <c r="M41" s="251">
        <v>1.094694427799904</v>
      </c>
      <c r="N41" s="251">
        <v>1.094694427799904</v>
      </c>
      <c r="O41" s="84"/>
      <c r="P41" s="251">
        <v>1.094694427799904</v>
      </c>
      <c r="Q41" s="251">
        <v>1.0944636969101207</v>
      </c>
      <c r="R41" s="251">
        <v>1.0943447054059863</v>
      </c>
      <c r="S41" s="251">
        <v>1.0949350854172193</v>
      </c>
      <c r="T41" s="251">
        <v>1.0948303212449852</v>
      </c>
      <c r="U41" s="251">
        <v>1.095790721417468</v>
      </c>
      <c r="V41" s="251">
        <v>1.0957378979020587</v>
      </c>
      <c r="W41" s="252">
        <v>1.1017640335058234</v>
      </c>
      <c r="X41" s="84"/>
      <c r="Y41" s="252">
        <v>1.10232134418646</v>
      </c>
      <c r="Z41" s="252">
        <v>1.10232134418646</v>
      </c>
      <c r="AA41" s="252">
        <v>1.1024439181168273</v>
      </c>
      <c r="AB41" s="252">
        <v>1.1024439181168273</v>
      </c>
      <c r="AC41" s="253">
        <v>1.1027140349333862</v>
      </c>
      <c r="AD41" s="253">
        <v>1.1027140349333862</v>
      </c>
      <c r="AE41" s="253">
        <v>1.106735908463618</v>
      </c>
      <c r="AF41" s="254"/>
      <c r="AG41" s="254"/>
      <c r="AH41" s="254"/>
      <c r="AI41" s="254"/>
      <c r="AJ41" s="254"/>
      <c r="AK41" s="254"/>
      <c r="AL41" s="254"/>
      <c r="AM41" s="254"/>
      <c r="AN41" s="254"/>
      <c r="AO41" s="254"/>
      <c r="AP41" s="254"/>
      <c r="AQ41" s="254"/>
      <c r="AR41" s="254"/>
      <c r="AS41" s="254"/>
      <c r="AT41" s="254"/>
      <c r="AU41" s="254"/>
      <c r="AV41" s="254"/>
      <c r="AW41" s="254"/>
      <c r="AX41" s="254"/>
      <c r="AY41" s="254"/>
      <c r="AZ41" s="254"/>
      <c r="BA41" s="254"/>
      <c r="BB41" s="254"/>
      <c r="BC41" s="254"/>
      <c r="BD41" s="254"/>
      <c r="BE41" s="254"/>
    </row>
    <row r="42" ht="13.5" customHeight="1">
      <c r="A42" s="2"/>
      <c r="B42" s="59"/>
      <c r="C42" s="249">
        <v>14.0</v>
      </c>
      <c r="D42" s="250" t="s">
        <v>246</v>
      </c>
      <c r="E42" s="59"/>
      <c r="F42" s="84"/>
      <c r="G42" s="251">
        <v>1.0890162916795407</v>
      </c>
      <c r="H42" s="251">
        <v>1.0890162916795407</v>
      </c>
      <c r="I42" s="251">
        <v>1.0890162916795407</v>
      </c>
      <c r="J42" s="251">
        <v>1.0890162916795407</v>
      </c>
      <c r="K42" s="251">
        <v>1.0890162916795407</v>
      </c>
      <c r="L42" s="251">
        <v>1.0890162916795407</v>
      </c>
      <c r="M42" s="251">
        <v>1.0929376143819718</v>
      </c>
      <c r="N42" s="251">
        <v>1.0929376143819718</v>
      </c>
      <c r="O42" s="84"/>
      <c r="P42" s="251">
        <v>1.0929376143819718</v>
      </c>
      <c r="Q42" s="251">
        <v>1.0929376143819718</v>
      </c>
      <c r="R42" s="251">
        <v>1.088056236726862</v>
      </c>
      <c r="S42" s="251">
        <v>1.088056236726862</v>
      </c>
      <c r="T42" s="251">
        <v>1.0976703486960437</v>
      </c>
      <c r="U42" s="251">
        <v>1.0976703486960437</v>
      </c>
      <c r="V42" s="251">
        <v>1.1045464548906672</v>
      </c>
      <c r="W42" s="252">
        <v>1.1045464548906672</v>
      </c>
      <c r="X42" s="84"/>
      <c r="Y42" s="252">
        <v>1.0986775393293593</v>
      </c>
      <c r="Z42" s="252">
        <v>1.0986775393293593</v>
      </c>
      <c r="AA42" s="252">
        <v>1.0986775393293593</v>
      </c>
      <c r="AB42" s="252">
        <v>1.0986775393293593</v>
      </c>
      <c r="AC42" s="253">
        <v>1.0986074436781958</v>
      </c>
      <c r="AD42" s="253">
        <v>1.0986074436781958</v>
      </c>
      <c r="AE42" s="253">
        <v>1.0986074436781958</v>
      </c>
      <c r="AF42" s="254"/>
      <c r="AG42" s="254"/>
      <c r="AH42" s="254"/>
      <c r="AI42" s="254"/>
      <c r="AJ42" s="254"/>
      <c r="AK42" s="254"/>
      <c r="AL42" s="254"/>
      <c r="AM42" s="254"/>
      <c r="AN42" s="254"/>
      <c r="AO42" s="254"/>
      <c r="AP42" s="254"/>
      <c r="AQ42" s="254"/>
      <c r="AR42" s="254"/>
      <c r="AS42" s="254"/>
      <c r="AT42" s="254"/>
      <c r="AU42" s="254"/>
      <c r="AV42" s="254"/>
      <c r="AW42" s="254"/>
      <c r="AX42" s="254"/>
      <c r="AY42" s="254"/>
      <c r="AZ42" s="254"/>
      <c r="BA42" s="254"/>
      <c r="BB42" s="254"/>
      <c r="BC42" s="254"/>
      <c r="BD42" s="254"/>
      <c r="BE42" s="254"/>
    </row>
    <row r="43" ht="13.5" customHeight="1">
      <c r="A43" s="2"/>
      <c r="B43" s="87"/>
      <c r="C43" s="256"/>
      <c r="D43" s="257"/>
      <c r="E43" s="258"/>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ht="13.5" customHeight="1">
      <c r="A44" s="2"/>
      <c r="B44" s="87"/>
      <c r="C44" s="256"/>
      <c r="D44" s="257"/>
      <c r="E44" s="258"/>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ht="13.5" customHeight="1">
      <c r="A46" s="2"/>
      <c r="B46" s="259"/>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ht="13.5" hidden="1" customHeight="1">
      <c r="A47" s="2"/>
      <c r="B47" s="259"/>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8">
    <mergeCell ref="AW7:BB7"/>
    <mergeCell ref="BC7:BH7"/>
    <mergeCell ref="B3:H3"/>
    <mergeCell ref="M7:Q7"/>
    <mergeCell ref="R7:V7"/>
    <mergeCell ref="W7:AD7"/>
    <mergeCell ref="AE7:AJ7"/>
    <mergeCell ref="AK7:AP7"/>
    <mergeCell ref="AQ7:AV7"/>
    <mergeCell ref="B15:B28"/>
    <mergeCell ref="B29:B42"/>
    <mergeCell ref="B9:B14"/>
    <mergeCell ref="C9:C14"/>
    <mergeCell ref="D9:D14"/>
    <mergeCell ref="E9:E10"/>
    <mergeCell ref="G9:N9"/>
    <mergeCell ref="G10:N10"/>
    <mergeCell ref="E15:E42"/>
  </mergeCells>
  <printOptions/>
  <pageMargins bottom="0.75" footer="0.0" header="0.0" left="0.7" right="0.7" top="0.75"/>
  <pageSetup orientation="portrait"/>
  <headerFooter>
    <oddFooter>&amp;C_x000D_#000000 OFFICIAL-InternalOnly</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fitToPage="1"/>
  </sheetPr>
  <sheetViews>
    <sheetView workbookViewId="0"/>
  </sheetViews>
  <sheetFormatPr customHeight="1" defaultColWidth="11.22" defaultRowHeight="15.0"/>
  <cols>
    <col customWidth="1" min="1" max="1" width="2.89"/>
    <col customWidth="1" min="2" max="2" width="38.11"/>
    <col customWidth="1" min="3" max="3" width="41.0"/>
    <col customWidth="1" min="4" max="4" width="35.0"/>
    <col customWidth="1" min="5" max="5" width="13.11"/>
    <col customWidth="1" min="6" max="6" width="24.44"/>
    <col customWidth="1" min="7" max="7" width="1.44"/>
    <col customWidth="1" min="8" max="8" width="15.67"/>
    <col customWidth="1" min="9" max="9" width="12.0"/>
    <col customWidth="1" min="10" max="10" width="13.44"/>
    <col customWidth="1" min="11" max="11" width="13.78"/>
    <col customWidth="1" min="12" max="12" width="14.89"/>
    <col customWidth="1" min="13" max="13" width="15.67"/>
    <col customWidth="1" min="14" max="15" width="13.89"/>
    <col customWidth="1" min="16" max="16" width="1.44"/>
    <col customWidth="1" min="17" max="24" width="15.67"/>
    <col customWidth="1" min="25" max="25" width="1.44"/>
    <col customWidth="1" min="26" max="26" width="15.78"/>
    <col customWidth="1" min="27" max="58" width="15.67"/>
  </cols>
  <sheetData>
    <row r="1" ht="12.75" customHeight="1">
      <c r="A1" s="42"/>
      <c r="B1" s="42"/>
      <c r="C1" s="42"/>
      <c r="D1" s="42"/>
      <c r="E1" s="45"/>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row>
    <row r="2" ht="18.75" customHeight="1">
      <c r="A2" s="42"/>
      <c r="B2" s="43" t="s">
        <v>364</v>
      </c>
      <c r="C2" s="43"/>
      <c r="D2" s="42"/>
      <c r="E2" s="45"/>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ht="12.75" customHeight="1">
      <c r="A3" s="42"/>
      <c r="B3" s="42" t="s">
        <v>365</v>
      </c>
      <c r="C3" s="42"/>
      <c r="D3" s="42"/>
      <c r="E3" s="45"/>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row>
    <row r="4" ht="12.75" customHeight="1">
      <c r="A4" s="42"/>
      <c r="B4" s="42"/>
      <c r="C4" s="42"/>
      <c r="D4" s="42"/>
      <c r="E4" s="45"/>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row>
    <row r="5" ht="13.5" customHeight="1">
      <c r="A5" s="2"/>
      <c r="D5" s="163"/>
      <c r="G5" s="260"/>
      <c r="P5" s="260"/>
      <c r="Y5" s="260"/>
      <c r="Z5" s="260"/>
    </row>
    <row r="6" ht="14.25" customHeight="1">
      <c r="A6" s="2"/>
      <c r="B6" s="49" t="s">
        <v>41</v>
      </c>
      <c r="C6" s="129" t="s">
        <v>57</v>
      </c>
      <c r="D6" s="130" t="s">
        <v>284</v>
      </c>
      <c r="E6" s="129" t="s">
        <v>93</v>
      </c>
      <c r="F6" s="50"/>
      <c r="G6" s="261"/>
      <c r="H6" s="102" t="s">
        <v>94</v>
      </c>
      <c r="I6" s="53"/>
      <c r="J6" s="53"/>
      <c r="K6" s="53"/>
      <c r="L6" s="53"/>
      <c r="M6" s="53"/>
      <c r="N6" s="53"/>
      <c r="O6" s="54"/>
      <c r="P6" s="51"/>
      <c r="Q6" s="55" t="s">
        <v>95</v>
      </c>
      <c r="R6" s="56"/>
      <c r="S6" s="56"/>
      <c r="T6" s="56"/>
      <c r="U6" s="56"/>
      <c r="V6" s="56"/>
      <c r="W6" s="56"/>
      <c r="X6" s="56"/>
      <c r="Y6" s="261"/>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7"/>
    </row>
    <row r="7" ht="12.75" customHeight="1">
      <c r="A7" s="2"/>
      <c r="B7" s="58"/>
      <c r="C7" s="58"/>
      <c r="D7" s="58"/>
      <c r="E7" s="58"/>
      <c r="F7" s="59"/>
      <c r="G7" s="261"/>
      <c r="H7" s="60" t="s">
        <v>96</v>
      </c>
      <c r="I7" s="61"/>
      <c r="J7" s="61"/>
      <c r="K7" s="61"/>
      <c r="L7" s="61"/>
      <c r="M7" s="61"/>
      <c r="N7" s="61"/>
      <c r="O7" s="62"/>
      <c r="P7" s="51"/>
      <c r="Q7" s="63" t="s">
        <v>97</v>
      </c>
      <c r="R7" s="64"/>
      <c r="S7" s="64"/>
      <c r="T7" s="64"/>
      <c r="U7" s="64"/>
      <c r="V7" s="64"/>
      <c r="W7" s="64"/>
      <c r="X7" s="64"/>
      <c r="Y7" s="261"/>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5"/>
    </row>
    <row r="8" ht="25.5" customHeight="1">
      <c r="A8" s="2"/>
      <c r="B8" s="58"/>
      <c r="C8" s="58"/>
      <c r="D8" s="58"/>
      <c r="E8" s="58"/>
      <c r="F8" s="132" t="s">
        <v>98</v>
      </c>
      <c r="G8" s="261"/>
      <c r="H8" s="69" t="s">
        <v>99</v>
      </c>
      <c r="I8" s="69" t="s">
        <v>100</v>
      </c>
      <c r="J8" s="69" t="s">
        <v>101</v>
      </c>
      <c r="K8" s="69" t="s">
        <v>102</v>
      </c>
      <c r="L8" s="69" t="s">
        <v>103</v>
      </c>
      <c r="M8" s="78" t="s">
        <v>104</v>
      </c>
      <c r="N8" s="69" t="s">
        <v>105</v>
      </c>
      <c r="O8" s="67" t="s">
        <v>106</v>
      </c>
      <c r="P8" s="261"/>
      <c r="Q8" s="69" t="s">
        <v>107</v>
      </c>
      <c r="R8" s="69" t="s">
        <v>108</v>
      </c>
      <c r="S8" s="69" t="s">
        <v>109</v>
      </c>
      <c r="T8" s="70" t="s">
        <v>110</v>
      </c>
      <c r="U8" s="69" t="s">
        <v>111</v>
      </c>
      <c r="V8" s="69" t="s">
        <v>112</v>
      </c>
      <c r="W8" s="69" t="s">
        <v>113</v>
      </c>
      <c r="X8" s="69" t="s">
        <v>114</v>
      </c>
      <c r="Y8" s="261"/>
      <c r="Z8" s="69" t="s">
        <v>115</v>
      </c>
      <c r="AA8" s="69" t="s">
        <v>115</v>
      </c>
      <c r="AB8" s="69" t="s">
        <v>116</v>
      </c>
      <c r="AC8" s="69" t="s">
        <v>116</v>
      </c>
      <c r="AD8" s="71" t="s">
        <v>117</v>
      </c>
      <c r="AE8" s="71" t="s">
        <v>117</v>
      </c>
      <c r="AF8" s="72" t="s">
        <v>118</v>
      </c>
      <c r="AG8" s="73" t="s">
        <v>118</v>
      </c>
      <c r="AH8" s="73" t="s">
        <v>119</v>
      </c>
      <c r="AI8" s="73" t="s">
        <v>119</v>
      </c>
      <c r="AJ8" s="73" t="s">
        <v>120</v>
      </c>
      <c r="AK8" s="73" t="s">
        <v>120</v>
      </c>
      <c r="AL8" s="73" t="s">
        <v>121</v>
      </c>
      <c r="AM8" s="73" t="s">
        <v>121</v>
      </c>
      <c r="AN8" s="73" t="s">
        <v>122</v>
      </c>
      <c r="AO8" s="73" t="s">
        <v>122</v>
      </c>
      <c r="AP8" s="73" t="s">
        <v>123</v>
      </c>
      <c r="AQ8" s="73" t="s">
        <v>123</v>
      </c>
      <c r="AR8" s="73" t="s">
        <v>124</v>
      </c>
      <c r="AS8" s="73" t="s">
        <v>124</v>
      </c>
      <c r="AT8" s="73" t="s">
        <v>125</v>
      </c>
      <c r="AU8" s="73" t="s">
        <v>125</v>
      </c>
      <c r="AV8" s="73" t="s">
        <v>126</v>
      </c>
      <c r="AW8" s="73" t="s">
        <v>126</v>
      </c>
      <c r="AX8" s="73" t="s">
        <v>127</v>
      </c>
      <c r="AY8" s="73" t="s">
        <v>127</v>
      </c>
      <c r="AZ8" s="73" t="s">
        <v>128</v>
      </c>
      <c r="BA8" s="73" t="s">
        <v>128</v>
      </c>
      <c r="BB8" s="73" t="s">
        <v>129</v>
      </c>
      <c r="BC8" s="73" t="s">
        <v>129</v>
      </c>
      <c r="BD8" s="73" t="s">
        <v>130</v>
      </c>
      <c r="BE8" s="73" t="s">
        <v>130</v>
      </c>
      <c r="BF8" s="73" t="s">
        <v>131</v>
      </c>
    </row>
    <row r="9" ht="25.5" customHeight="1">
      <c r="A9" s="2"/>
      <c r="B9" s="58"/>
      <c r="C9" s="58"/>
      <c r="D9" s="58"/>
      <c r="E9" s="58"/>
      <c r="F9" s="66" t="s">
        <v>98</v>
      </c>
      <c r="G9" s="51"/>
      <c r="H9" s="67" t="s">
        <v>99</v>
      </c>
      <c r="I9" s="67" t="s">
        <v>100</v>
      </c>
      <c r="J9" s="67" t="s">
        <v>101</v>
      </c>
      <c r="K9" s="67" t="s">
        <v>102</v>
      </c>
      <c r="L9" s="67" t="s">
        <v>103</v>
      </c>
      <c r="M9" s="68" t="s">
        <v>104</v>
      </c>
      <c r="N9" s="67" t="s">
        <v>105</v>
      </c>
      <c r="O9" s="67" t="s">
        <v>106</v>
      </c>
      <c r="P9" s="51"/>
      <c r="Q9" s="69" t="s">
        <v>107</v>
      </c>
      <c r="R9" s="69" t="s">
        <v>108</v>
      </c>
      <c r="S9" s="69" t="s">
        <v>109</v>
      </c>
      <c r="T9" s="70" t="s">
        <v>110</v>
      </c>
      <c r="U9" s="69" t="s">
        <v>111</v>
      </c>
      <c r="V9" s="69" t="s">
        <v>112</v>
      </c>
      <c r="W9" s="69" t="s">
        <v>113</v>
      </c>
      <c r="X9" s="69" t="s">
        <v>114</v>
      </c>
      <c r="Y9" s="51"/>
      <c r="Z9" s="69" t="s">
        <v>115</v>
      </c>
      <c r="AA9" s="69" t="s">
        <v>132</v>
      </c>
      <c r="AB9" s="69" t="s">
        <v>116</v>
      </c>
      <c r="AC9" s="69" t="s">
        <v>133</v>
      </c>
      <c r="AD9" s="69" t="s">
        <v>134</v>
      </c>
      <c r="AE9" s="69" t="s">
        <v>135</v>
      </c>
      <c r="AF9" s="69" t="s">
        <v>136</v>
      </c>
      <c r="AG9" s="69" t="s">
        <v>137</v>
      </c>
      <c r="AH9" s="69" t="s">
        <v>138</v>
      </c>
      <c r="AI9" s="69" t="s">
        <v>139</v>
      </c>
      <c r="AJ9" s="69" t="s">
        <v>140</v>
      </c>
      <c r="AK9" s="69" t="s">
        <v>141</v>
      </c>
      <c r="AL9" s="69" t="s">
        <v>142</v>
      </c>
      <c r="AM9" s="69" t="s">
        <v>143</v>
      </c>
      <c r="AN9" s="69" t="s">
        <v>144</v>
      </c>
      <c r="AO9" s="69" t="s">
        <v>145</v>
      </c>
      <c r="AP9" s="69" t="s">
        <v>146</v>
      </c>
      <c r="AQ9" s="69" t="s">
        <v>147</v>
      </c>
      <c r="AR9" s="69" t="s">
        <v>148</v>
      </c>
      <c r="AS9" s="69" t="s">
        <v>149</v>
      </c>
      <c r="AT9" s="69" t="s">
        <v>150</v>
      </c>
      <c r="AU9" s="69" t="s">
        <v>151</v>
      </c>
      <c r="AV9" s="69" t="s">
        <v>152</v>
      </c>
      <c r="AW9" s="69" t="s">
        <v>153</v>
      </c>
      <c r="AX9" s="69" t="s">
        <v>154</v>
      </c>
      <c r="AY9" s="69" t="s">
        <v>155</v>
      </c>
      <c r="AZ9" s="69" t="s">
        <v>156</v>
      </c>
      <c r="BA9" s="69" t="s">
        <v>157</v>
      </c>
      <c r="BB9" s="69" t="s">
        <v>158</v>
      </c>
      <c r="BC9" s="69" t="s">
        <v>159</v>
      </c>
      <c r="BD9" s="69" t="s">
        <v>160</v>
      </c>
      <c r="BE9" s="69" t="s">
        <v>161</v>
      </c>
      <c r="BF9" s="69" t="s">
        <v>162</v>
      </c>
    </row>
    <row r="10" ht="12.75" customHeight="1">
      <c r="A10" s="2"/>
      <c r="B10" s="58"/>
      <c r="C10" s="58"/>
      <c r="D10" s="58"/>
      <c r="E10" s="58"/>
      <c r="F10" s="132" t="s">
        <v>163</v>
      </c>
      <c r="G10" s="261"/>
      <c r="H10" s="74" t="s">
        <v>164</v>
      </c>
      <c r="I10" s="74" t="s">
        <v>165</v>
      </c>
      <c r="J10" s="74" t="s">
        <v>166</v>
      </c>
      <c r="K10" s="74" t="s">
        <v>167</v>
      </c>
      <c r="L10" s="74" t="s">
        <v>168</v>
      </c>
      <c r="M10" s="75" t="s">
        <v>169</v>
      </c>
      <c r="N10" s="74" t="s">
        <v>170</v>
      </c>
      <c r="O10" s="74" t="s">
        <v>171</v>
      </c>
      <c r="P10" s="261"/>
      <c r="Q10" s="74" t="s">
        <v>172</v>
      </c>
      <c r="R10" s="74" t="s">
        <v>173</v>
      </c>
      <c r="S10" s="74" t="s">
        <v>174</v>
      </c>
      <c r="T10" s="76" t="s">
        <v>175</v>
      </c>
      <c r="U10" s="74" t="s">
        <v>176</v>
      </c>
      <c r="V10" s="74" t="s">
        <v>177</v>
      </c>
      <c r="W10" s="74" t="s">
        <v>178</v>
      </c>
      <c r="X10" s="74" t="s">
        <v>179</v>
      </c>
      <c r="Y10" s="261"/>
      <c r="Z10" s="74" t="s">
        <v>180</v>
      </c>
      <c r="AA10" s="74" t="s">
        <v>181</v>
      </c>
      <c r="AB10" s="74" t="s">
        <v>182</v>
      </c>
      <c r="AC10" s="74" t="s">
        <v>183</v>
      </c>
      <c r="AD10" s="74" t="s">
        <v>184</v>
      </c>
      <c r="AE10" s="74" t="s">
        <v>185</v>
      </c>
      <c r="AF10" s="74" t="s">
        <v>186</v>
      </c>
      <c r="AG10" s="74" t="s">
        <v>187</v>
      </c>
      <c r="AH10" s="74" t="s">
        <v>188</v>
      </c>
      <c r="AI10" s="74" t="s">
        <v>189</v>
      </c>
      <c r="AJ10" s="74" t="s">
        <v>190</v>
      </c>
      <c r="AK10" s="74" t="s">
        <v>191</v>
      </c>
      <c r="AL10" s="74" t="s">
        <v>192</v>
      </c>
      <c r="AM10" s="74" t="s">
        <v>193</v>
      </c>
      <c r="AN10" s="74" t="s">
        <v>194</v>
      </c>
      <c r="AO10" s="74" t="s">
        <v>195</v>
      </c>
      <c r="AP10" s="74" t="s">
        <v>196</v>
      </c>
      <c r="AQ10" s="74" t="s">
        <v>197</v>
      </c>
      <c r="AR10" s="74" t="s">
        <v>198</v>
      </c>
      <c r="AS10" s="74" t="s">
        <v>199</v>
      </c>
      <c r="AT10" s="74" t="s">
        <v>200</v>
      </c>
      <c r="AU10" s="74" t="s">
        <v>201</v>
      </c>
      <c r="AV10" s="74" t="s">
        <v>202</v>
      </c>
      <c r="AW10" s="74" t="s">
        <v>203</v>
      </c>
      <c r="AX10" s="74" t="s">
        <v>204</v>
      </c>
      <c r="AY10" s="74" t="s">
        <v>205</v>
      </c>
      <c r="AZ10" s="74" t="s">
        <v>206</v>
      </c>
      <c r="BA10" s="74" t="s">
        <v>207</v>
      </c>
      <c r="BB10" s="74" t="s">
        <v>208</v>
      </c>
      <c r="BC10" s="74" t="s">
        <v>209</v>
      </c>
      <c r="BD10" s="74" t="s">
        <v>210</v>
      </c>
      <c r="BE10" s="74" t="s">
        <v>211</v>
      </c>
      <c r="BF10" s="74" t="s">
        <v>212</v>
      </c>
    </row>
    <row r="11" ht="13.5" customHeight="1">
      <c r="A11" s="2"/>
      <c r="B11" s="59"/>
      <c r="C11" s="59"/>
      <c r="D11" s="59"/>
      <c r="E11" s="59"/>
      <c r="F11" s="133" t="s">
        <v>361</v>
      </c>
      <c r="G11" s="261"/>
      <c r="H11" s="69" t="s">
        <v>214</v>
      </c>
      <c r="I11" s="69" t="s">
        <v>214</v>
      </c>
      <c r="J11" s="69" t="s">
        <v>215</v>
      </c>
      <c r="K11" s="69" t="s">
        <v>215</v>
      </c>
      <c r="L11" s="69" t="s">
        <v>216</v>
      </c>
      <c r="M11" s="78" t="s">
        <v>216</v>
      </c>
      <c r="N11" s="69" t="s">
        <v>217</v>
      </c>
      <c r="O11" s="69" t="s">
        <v>217</v>
      </c>
      <c r="P11" s="261"/>
      <c r="Q11" s="69" t="s">
        <v>218</v>
      </c>
      <c r="R11" s="69" t="s">
        <v>219</v>
      </c>
      <c r="S11" s="69" t="s">
        <v>219</v>
      </c>
      <c r="T11" s="70" t="s">
        <v>220</v>
      </c>
      <c r="U11" s="69" t="s">
        <v>220</v>
      </c>
      <c r="V11" s="69" t="s">
        <v>221</v>
      </c>
      <c r="W11" s="69" t="s">
        <v>221</v>
      </c>
      <c r="X11" s="69" t="s">
        <v>222</v>
      </c>
      <c r="Y11" s="261"/>
      <c r="Z11" s="69" t="s">
        <v>222</v>
      </c>
      <c r="AA11" s="69" t="s">
        <v>222</v>
      </c>
      <c r="AB11" s="69" t="s">
        <v>223</v>
      </c>
      <c r="AC11" s="69" t="s">
        <v>223</v>
      </c>
      <c r="AD11" s="69" t="s">
        <v>223</v>
      </c>
      <c r="AE11" s="69" t="s">
        <v>223</v>
      </c>
      <c r="AF11" s="134" t="s">
        <v>224</v>
      </c>
      <c r="AG11" s="134" t="s">
        <v>224</v>
      </c>
      <c r="AH11" s="134" t="s">
        <v>224</v>
      </c>
      <c r="AI11" s="134" t="s">
        <v>224</v>
      </c>
      <c r="AJ11" s="134" t="s">
        <v>225</v>
      </c>
      <c r="AK11" s="134" t="s">
        <v>225</v>
      </c>
      <c r="AL11" s="134" t="s">
        <v>225</v>
      </c>
      <c r="AM11" s="134" t="s">
        <v>225</v>
      </c>
      <c r="AN11" s="134" t="s">
        <v>226</v>
      </c>
      <c r="AO11" s="134" t="s">
        <v>226</v>
      </c>
      <c r="AP11" s="134" t="s">
        <v>226</v>
      </c>
      <c r="AQ11" s="134" t="s">
        <v>226</v>
      </c>
      <c r="AR11" s="134" t="s">
        <v>227</v>
      </c>
      <c r="AS11" s="134" t="s">
        <v>227</v>
      </c>
      <c r="AT11" s="134" t="s">
        <v>227</v>
      </c>
      <c r="AU11" s="134" t="s">
        <v>227</v>
      </c>
      <c r="AV11" s="134" t="s">
        <v>228</v>
      </c>
      <c r="AW11" s="134" t="s">
        <v>228</v>
      </c>
      <c r="AX11" s="134" t="s">
        <v>228</v>
      </c>
      <c r="AY11" s="134" t="s">
        <v>228</v>
      </c>
      <c r="AZ11" s="134" t="s">
        <v>229</v>
      </c>
      <c r="BA11" s="134" t="s">
        <v>229</v>
      </c>
      <c r="BB11" s="134" t="s">
        <v>229</v>
      </c>
      <c r="BC11" s="134" t="s">
        <v>229</v>
      </c>
      <c r="BD11" s="134" t="s">
        <v>230</v>
      </c>
      <c r="BE11" s="134" t="s">
        <v>230</v>
      </c>
      <c r="BF11" s="134" t="s">
        <v>230</v>
      </c>
    </row>
    <row r="12" ht="13.5" customHeight="1">
      <c r="A12" s="2"/>
      <c r="B12" s="135" t="s">
        <v>69</v>
      </c>
      <c r="C12" s="39"/>
      <c r="D12" s="39"/>
      <c r="E12" s="39"/>
      <c r="F12" s="136"/>
      <c r="G12" s="137"/>
      <c r="H12" s="138"/>
      <c r="I12" s="138"/>
      <c r="J12" s="138"/>
      <c r="K12" s="138"/>
      <c r="L12" s="138"/>
      <c r="M12" s="139"/>
      <c r="N12" s="138"/>
      <c r="O12" s="138"/>
      <c r="P12" s="137"/>
      <c r="Q12" s="138"/>
      <c r="R12" s="138"/>
      <c r="S12" s="138"/>
      <c r="T12" s="140"/>
      <c r="U12" s="138"/>
      <c r="V12" s="138"/>
      <c r="W12" s="138"/>
      <c r="X12" s="138"/>
      <c r="Y12" s="137"/>
      <c r="Z12" s="138"/>
      <c r="AA12" s="138"/>
      <c r="AB12" s="138"/>
      <c r="AC12" s="138"/>
      <c r="AD12" s="138"/>
      <c r="AE12" s="138"/>
      <c r="AF12" s="138"/>
      <c r="AG12" s="138"/>
      <c r="AH12" s="138"/>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38"/>
      <c r="BE12" s="138"/>
      <c r="BF12" s="138"/>
    </row>
    <row r="13" ht="13.5" customHeight="1">
      <c r="A13" s="2"/>
      <c r="B13" s="120" t="s">
        <v>366</v>
      </c>
      <c r="C13" s="120"/>
      <c r="D13" s="142" t="s">
        <v>367</v>
      </c>
      <c r="E13" s="143" t="s">
        <v>368</v>
      </c>
      <c r="F13" s="234"/>
      <c r="G13" s="261"/>
      <c r="H13" s="249"/>
      <c r="I13" s="262">
        <v>0.021649</v>
      </c>
      <c r="J13" s="263"/>
      <c r="K13" s="145">
        <v>0.023129</v>
      </c>
      <c r="L13" s="263"/>
      <c r="M13" s="145">
        <v>0.023116</v>
      </c>
      <c r="N13" s="263"/>
      <c r="O13" s="145">
        <v>0.024527</v>
      </c>
      <c r="P13" s="261"/>
      <c r="Q13" s="145">
        <v>0.024527</v>
      </c>
      <c r="R13" s="151"/>
      <c r="S13" s="145">
        <v>0.02627</v>
      </c>
      <c r="T13" s="151"/>
      <c r="U13" s="145">
        <v>0.030446</v>
      </c>
      <c r="V13" s="151"/>
      <c r="W13" s="145">
        <v>0.040427</v>
      </c>
      <c r="X13" s="151"/>
      <c r="Y13" s="261"/>
      <c r="Z13" s="147">
        <v>0.04067</v>
      </c>
      <c r="AA13" s="147">
        <v>0.04067</v>
      </c>
      <c r="AB13" s="151"/>
      <c r="AC13" s="151"/>
      <c r="AD13" s="264">
        <v>0.042038</v>
      </c>
      <c r="AE13" s="264">
        <v>0.042038</v>
      </c>
      <c r="AF13" s="151"/>
      <c r="AG13" s="151"/>
      <c r="AH13" s="264"/>
      <c r="AI13" s="151"/>
      <c r="AJ13" s="264"/>
      <c r="AK13" s="151"/>
      <c r="AL13" s="264"/>
      <c r="AM13" s="151"/>
      <c r="AN13" s="264"/>
      <c r="AO13" s="151"/>
      <c r="AP13" s="264"/>
      <c r="AQ13" s="151"/>
      <c r="AR13" s="264"/>
      <c r="AS13" s="151"/>
      <c r="AT13" s="264"/>
      <c r="AU13" s="151"/>
      <c r="AV13" s="264"/>
      <c r="AW13" s="151"/>
      <c r="AX13" s="264"/>
      <c r="AY13" s="151"/>
      <c r="AZ13" s="264"/>
      <c r="BA13" s="151"/>
      <c r="BB13" s="264"/>
      <c r="BC13" s="151"/>
      <c r="BD13" s="264"/>
      <c r="BE13" s="151"/>
      <c r="BF13" s="264"/>
    </row>
    <row r="14" ht="13.5" customHeight="1">
      <c r="A14" s="2"/>
      <c r="B14" s="120" t="s">
        <v>369</v>
      </c>
      <c r="C14" s="153" t="s">
        <v>370</v>
      </c>
      <c r="D14" s="142" t="s">
        <v>367</v>
      </c>
      <c r="E14" s="143" t="s">
        <v>368</v>
      </c>
      <c r="F14" s="58"/>
      <c r="G14" s="261"/>
      <c r="H14" s="145">
        <v>0.021361</v>
      </c>
      <c r="I14" s="265"/>
      <c r="J14" s="145">
        <v>0.021649</v>
      </c>
      <c r="K14" s="266"/>
      <c r="L14" s="145">
        <v>0.023129</v>
      </c>
      <c r="M14" s="266"/>
      <c r="N14" s="145">
        <v>0.023116</v>
      </c>
      <c r="O14" s="266"/>
      <c r="P14" s="261"/>
      <c r="Q14" s="82"/>
      <c r="R14" s="145">
        <v>0.024527</v>
      </c>
      <c r="S14" s="82"/>
      <c r="T14" s="145">
        <v>0.02627</v>
      </c>
      <c r="U14" s="82"/>
      <c r="V14" s="145">
        <f>0.030446+0.012483</f>
        <v>0.042929</v>
      </c>
      <c r="W14" s="82"/>
      <c r="X14" s="145">
        <v>0.040427</v>
      </c>
      <c r="Y14" s="261"/>
      <c r="Z14" s="82"/>
      <c r="AA14" s="82"/>
      <c r="AB14" s="147">
        <v>0.04067</v>
      </c>
      <c r="AC14" s="147">
        <v>0.04067</v>
      </c>
      <c r="AD14" s="82"/>
      <c r="AE14" s="82"/>
      <c r="AF14" s="147">
        <v>0.042038</v>
      </c>
      <c r="AG14" s="147"/>
      <c r="AH14" s="82"/>
      <c r="AI14" s="147"/>
      <c r="AJ14" s="82"/>
      <c r="AK14" s="147"/>
      <c r="AL14" s="82"/>
      <c r="AM14" s="147"/>
      <c r="AN14" s="82"/>
      <c r="AO14" s="147"/>
      <c r="AP14" s="82"/>
      <c r="AQ14" s="147"/>
      <c r="AR14" s="82"/>
      <c r="AS14" s="147"/>
      <c r="AT14" s="82"/>
      <c r="AU14" s="147"/>
      <c r="AV14" s="82"/>
      <c r="AW14" s="147"/>
      <c r="AX14" s="82"/>
      <c r="AY14" s="147"/>
      <c r="AZ14" s="82"/>
      <c r="BA14" s="147"/>
      <c r="BB14" s="82"/>
      <c r="BC14" s="147"/>
      <c r="BD14" s="82"/>
      <c r="BE14" s="147"/>
      <c r="BF14" s="82"/>
    </row>
    <row r="15" ht="42.0" customHeight="1">
      <c r="A15" s="2"/>
      <c r="B15" s="120" t="s">
        <v>371</v>
      </c>
      <c r="C15" s="59"/>
      <c r="D15" s="142" t="s">
        <v>372</v>
      </c>
      <c r="E15" s="143" t="s">
        <v>296</v>
      </c>
      <c r="F15" s="58"/>
      <c r="G15" s="261"/>
      <c r="H15" s="267">
        <v>3.0</v>
      </c>
      <c r="I15" s="59"/>
      <c r="J15" s="149">
        <v>2.4</v>
      </c>
      <c r="K15" s="59"/>
      <c r="L15" s="149">
        <v>1.8</v>
      </c>
      <c r="M15" s="59"/>
      <c r="N15" s="149">
        <v>3.82111414205104</v>
      </c>
      <c r="O15" s="59"/>
      <c r="P15" s="261"/>
      <c r="Q15" s="59"/>
      <c r="R15" s="149">
        <v>3.3906618707162863</v>
      </c>
      <c r="S15" s="59"/>
      <c r="T15" s="149">
        <v>2.9462716452876094</v>
      </c>
      <c r="U15" s="59"/>
      <c r="V15" s="268">
        <v>1.1073457872565307</v>
      </c>
      <c r="W15" s="59"/>
      <c r="X15" s="149">
        <v>4.58724697143753</v>
      </c>
      <c r="Y15" s="261"/>
      <c r="Z15" s="59"/>
      <c r="AA15" s="59"/>
      <c r="AB15" s="149">
        <v>12.9870399244827</v>
      </c>
      <c r="AC15" s="149">
        <v>12.9870399244827</v>
      </c>
      <c r="AD15" s="59"/>
      <c r="AE15" s="59"/>
      <c r="AF15" s="269">
        <v>8.26377177348445</v>
      </c>
      <c r="AG15" s="149"/>
      <c r="AH15" s="59"/>
      <c r="AI15" s="149"/>
      <c r="AJ15" s="59"/>
      <c r="AK15" s="149"/>
      <c r="AL15" s="59"/>
      <c r="AM15" s="149"/>
      <c r="AN15" s="59"/>
      <c r="AO15" s="149"/>
      <c r="AP15" s="59"/>
      <c r="AQ15" s="149"/>
      <c r="AR15" s="59"/>
      <c r="AS15" s="149"/>
      <c r="AT15" s="59"/>
      <c r="AU15" s="149"/>
      <c r="AV15" s="59"/>
      <c r="AW15" s="149"/>
      <c r="AX15" s="59"/>
      <c r="AY15" s="149"/>
      <c r="AZ15" s="59"/>
      <c r="BA15" s="149"/>
      <c r="BB15" s="59"/>
      <c r="BC15" s="149"/>
      <c r="BD15" s="59"/>
      <c r="BE15" s="149"/>
      <c r="BF15" s="59"/>
    </row>
    <row r="16" ht="13.5" customHeight="1">
      <c r="A16" s="2"/>
      <c r="B16" s="135" t="s">
        <v>65</v>
      </c>
      <c r="C16" s="39"/>
      <c r="D16" s="39"/>
      <c r="E16" s="39"/>
      <c r="F16" s="136"/>
      <c r="G16" s="137"/>
      <c r="H16" s="138"/>
      <c r="I16" s="138"/>
      <c r="J16" s="138"/>
      <c r="K16" s="138"/>
      <c r="L16" s="138"/>
      <c r="M16" s="139"/>
      <c r="N16" s="138"/>
      <c r="O16" s="138"/>
      <c r="P16" s="137"/>
      <c r="Q16" s="138"/>
      <c r="R16" s="138"/>
      <c r="S16" s="138"/>
      <c r="T16" s="140"/>
      <c r="U16" s="138"/>
      <c r="V16" s="138"/>
      <c r="W16" s="138"/>
      <c r="X16" s="138"/>
      <c r="Y16" s="137"/>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c r="AY16" s="138"/>
      <c r="AZ16" s="138"/>
      <c r="BA16" s="138"/>
      <c r="BB16" s="138"/>
      <c r="BC16" s="138"/>
      <c r="BD16" s="138"/>
      <c r="BE16" s="138"/>
      <c r="BF16" s="138"/>
    </row>
    <row r="17" ht="12.75" customHeight="1">
      <c r="A17" s="2"/>
      <c r="B17" s="156" t="s">
        <v>373</v>
      </c>
      <c r="C17" s="39"/>
      <c r="D17" s="40"/>
      <c r="E17" s="143" t="s">
        <v>291</v>
      </c>
      <c r="F17" s="213"/>
      <c r="G17" s="261"/>
      <c r="H17" s="92">
        <f t="shared" ref="H17:O17" si="1">IF(H14="","",H14*(1+H15/100))</f>
        <v>0.02200183</v>
      </c>
      <c r="I17" s="92" t="str">
        <f t="shared" si="1"/>
        <v/>
      </c>
      <c r="J17" s="92">
        <f t="shared" si="1"/>
        <v>0.022168576</v>
      </c>
      <c r="K17" s="92" t="str">
        <f t="shared" si="1"/>
        <v/>
      </c>
      <c r="L17" s="92">
        <f t="shared" si="1"/>
        <v>0.023545322</v>
      </c>
      <c r="M17" s="92" t="str">
        <f t="shared" si="1"/>
        <v/>
      </c>
      <c r="N17" s="92">
        <f t="shared" si="1"/>
        <v>0.02399928875</v>
      </c>
      <c r="O17" s="92" t="str">
        <f t="shared" si="1"/>
        <v/>
      </c>
      <c r="P17" s="270"/>
      <c r="Q17" s="92" t="str">
        <f t="shared" ref="Q17:X17" si="2">IF(Q14="","",Q14*(1+Q15/100))</f>
        <v/>
      </c>
      <c r="R17" s="92">
        <f t="shared" si="2"/>
        <v>0.02535862764</v>
      </c>
      <c r="S17" s="92" t="str">
        <f t="shared" si="2"/>
        <v/>
      </c>
      <c r="T17" s="92">
        <f t="shared" si="2"/>
        <v>0.02704398556</v>
      </c>
      <c r="U17" s="92" t="str">
        <f t="shared" si="2"/>
        <v/>
      </c>
      <c r="V17" s="92">
        <f t="shared" si="2"/>
        <v>0.04340437247</v>
      </c>
      <c r="W17" s="92" t="str">
        <f t="shared" si="2"/>
        <v/>
      </c>
      <c r="X17" s="92">
        <f t="shared" si="2"/>
        <v>0.04228148633</v>
      </c>
      <c r="Y17" s="270"/>
      <c r="Z17" s="92" t="str">
        <f t="shared" ref="Z17:BF17" si="3">IF(Z14="","",Z14*(1+Z15/100))</f>
        <v/>
      </c>
      <c r="AA17" s="92" t="str">
        <f t="shared" si="3"/>
        <v/>
      </c>
      <c r="AB17" s="92">
        <f t="shared" si="3"/>
        <v>0.04595182914</v>
      </c>
      <c r="AC17" s="92">
        <f t="shared" si="3"/>
        <v>0.04595182914</v>
      </c>
      <c r="AD17" s="92" t="str">
        <f t="shared" si="3"/>
        <v/>
      </c>
      <c r="AE17" s="92" t="str">
        <f t="shared" si="3"/>
        <v/>
      </c>
      <c r="AF17" s="92">
        <f t="shared" si="3"/>
        <v>0.04551192438</v>
      </c>
      <c r="AG17" s="92" t="str">
        <f t="shared" si="3"/>
        <v/>
      </c>
      <c r="AH17" s="92" t="str">
        <f t="shared" si="3"/>
        <v/>
      </c>
      <c r="AI17" s="92" t="str">
        <f t="shared" si="3"/>
        <v/>
      </c>
      <c r="AJ17" s="92" t="str">
        <f t="shared" si="3"/>
        <v/>
      </c>
      <c r="AK17" s="92" t="str">
        <f t="shared" si="3"/>
        <v/>
      </c>
      <c r="AL17" s="92" t="str">
        <f t="shared" si="3"/>
        <v/>
      </c>
      <c r="AM17" s="92" t="str">
        <f t="shared" si="3"/>
        <v/>
      </c>
      <c r="AN17" s="92" t="str">
        <f t="shared" si="3"/>
        <v/>
      </c>
      <c r="AO17" s="92" t="str">
        <f t="shared" si="3"/>
        <v/>
      </c>
      <c r="AP17" s="92" t="str">
        <f t="shared" si="3"/>
        <v/>
      </c>
      <c r="AQ17" s="92" t="str">
        <f t="shared" si="3"/>
        <v/>
      </c>
      <c r="AR17" s="92" t="str">
        <f t="shared" si="3"/>
        <v/>
      </c>
      <c r="AS17" s="92" t="str">
        <f t="shared" si="3"/>
        <v/>
      </c>
      <c r="AT17" s="92" t="str">
        <f t="shared" si="3"/>
        <v/>
      </c>
      <c r="AU17" s="92" t="str">
        <f t="shared" si="3"/>
        <v/>
      </c>
      <c r="AV17" s="92" t="str">
        <f t="shared" si="3"/>
        <v/>
      </c>
      <c r="AW17" s="92" t="str">
        <f t="shared" si="3"/>
        <v/>
      </c>
      <c r="AX17" s="92" t="str">
        <f t="shared" si="3"/>
        <v/>
      </c>
      <c r="AY17" s="92" t="str">
        <f t="shared" si="3"/>
        <v/>
      </c>
      <c r="AZ17" s="92" t="str">
        <f t="shared" si="3"/>
        <v/>
      </c>
      <c r="BA17" s="92" t="str">
        <f t="shared" si="3"/>
        <v/>
      </c>
      <c r="BB17" s="92" t="str">
        <f t="shared" si="3"/>
        <v/>
      </c>
      <c r="BC17" s="92" t="str">
        <f t="shared" si="3"/>
        <v/>
      </c>
      <c r="BD17" s="92" t="str">
        <f t="shared" si="3"/>
        <v/>
      </c>
      <c r="BE17" s="92" t="str">
        <f t="shared" si="3"/>
        <v/>
      </c>
      <c r="BF17" s="92" t="str">
        <f t="shared" si="3"/>
        <v/>
      </c>
    </row>
    <row r="18" ht="13.5" customHeight="1">
      <c r="A18" s="35"/>
      <c r="B18" s="157" t="s">
        <v>374</v>
      </c>
      <c r="C18" s="39"/>
      <c r="D18" s="40"/>
      <c r="E18" s="158" t="s">
        <v>271</v>
      </c>
      <c r="F18" s="105"/>
      <c r="G18" s="261"/>
      <c r="H18" s="92">
        <f t="shared" ref="H18:O18" si="4">IF(H13="",IF(H17="","-",H17*10),H13*10)</f>
        <v>0.2200183</v>
      </c>
      <c r="I18" s="92">
        <f t="shared" si="4"/>
        <v>0.21649</v>
      </c>
      <c r="J18" s="92">
        <f t="shared" si="4"/>
        <v>0.22168576</v>
      </c>
      <c r="K18" s="92">
        <f t="shared" si="4"/>
        <v>0.23129</v>
      </c>
      <c r="L18" s="92">
        <f t="shared" si="4"/>
        <v>0.23545322</v>
      </c>
      <c r="M18" s="92">
        <f t="shared" si="4"/>
        <v>0.23116</v>
      </c>
      <c r="N18" s="92">
        <f t="shared" si="4"/>
        <v>0.2399928875</v>
      </c>
      <c r="O18" s="92">
        <f t="shared" si="4"/>
        <v>0.24527</v>
      </c>
      <c r="P18" s="261"/>
      <c r="Q18" s="92">
        <f t="shared" ref="Q18:X18" si="5">IF(Q13="",IF(Q17="","-",Q17*10),Q13*10)</f>
        <v>0.24527</v>
      </c>
      <c r="R18" s="92">
        <f t="shared" si="5"/>
        <v>0.2535862764</v>
      </c>
      <c r="S18" s="92">
        <f t="shared" si="5"/>
        <v>0.2627</v>
      </c>
      <c r="T18" s="92">
        <f t="shared" si="5"/>
        <v>0.2704398556</v>
      </c>
      <c r="U18" s="92">
        <f t="shared" si="5"/>
        <v>0.30446</v>
      </c>
      <c r="V18" s="92">
        <f t="shared" si="5"/>
        <v>0.4340437247</v>
      </c>
      <c r="W18" s="92">
        <f t="shared" si="5"/>
        <v>0.40427</v>
      </c>
      <c r="X18" s="92">
        <f t="shared" si="5"/>
        <v>0.4228148633</v>
      </c>
      <c r="Y18" s="261"/>
      <c r="Z18" s="92">
        <f t="shared" ref="Z18:BF18" si="6">IF(Z13="",IF(Z17="","-",Z17*10),Z13*10)</f>
        <v>0.4067</v>
      </c>
      <c r="AA18" s="92">
        <f t="shared" si="6"/>
        <v>0.4067</v>
      </c>
      <c r="AB18" s="92">
        <f t="shared" si="6"/>
        <v>0.4595182914</v>
      </c>
      <c r="AC18" s="92">
        <f t="shared" si="6"/>
        <v>0.4595182914</v>
      </c>
      <c r="AD18" s="92">
        <f t="shared" si="6"/>
        <v>0.42038</v>
      </c>
      <c r="AE18" s="92">
        <f t="shared" si="6"/>
        <v>0.42038</v>
      </c>
      <c r="AF18" s="92">
        <f t="shared" si="6"/>
        <v>0.4551192438</v>
      </c>
      <c r="AG18" s="92" t="str">
        <f t="shared" si="6"/>
        <v>-</v>
      </c>
      <c r="AH18" s="92" t="str">
        <f t="shared" si="6"/>
        <v>-</v>
      </c>
      <c r="AI18" s="92" t="str">
        <f t="shared" si="6"/>
        <v>-</v>
      </c>
      <c r="AJ18" s="92" t="str">
        <f t="shared" si="6"/>
        <v>-</v>
      </c>
      <c r="AK18" s="92" t="str">
        <f t="shared" si="6"/>
        <v>-</v>
      </c>
      <c r="AL18" s="92" t="str">
        <f t="shared" si="6"/>
        <v>-</v>
      </c>
      <c r="AM18" s="92" t="str">
        <f t="shared" si="6"/>
        <v>-</v>
      </c>
      <c r="AN18" s="92" t="str">
        <f t="shared" si="6"/>
        <v>-</v>
      </c>
      <c r="AO18" s="92" t="str">
        <f t="shared" si="6"/>
        <v>-</v>
      </c>
      <c r="AP18" s="92" t="str">
        <f t="shared" si="6"/>
        <v>-</v>
      </c>
      <c r="AQ18" s="92" t="str">
        <f t="shared" si="6"/>
        <v>-</v>
      </c>
      <c r="AR18" s="92" t="str">
        <f t="shared" si="6"/>
        <v>-</v>
      </c>
      <c r="AS18" s="92" t="str">
        <f t="shared" si="6"/>
        <v>-</v>
      </c>
      <c r="AT18" s="92" t="str">
        <f t="shared" si="6"/>
        <v>-</v>
      </c>
      <c r="AU18" s="92" t="str">
        <f t="shared" si="6"/>
        <v>-</v>
      </c>
      <c r="AV18" s="92" t="str">
        <f t="shared" si="6"/>
        <v>-</v>
      </c>
      <c r="AW18" s="92" t="str">
        <f t="shared" si="6"/>
        <v>-</v>
      </c>
      <c r="AX18" s="92" t="str">
        <f t="shared" si="6"/>
        <v>-</v>
      </c>
      <c r="AY18" s="92" t="str">
        <f t="shared" si="6"/>
        <v>-</v>
      </c>
      <c r="AZ18" s="92" t="str">
        <f t="shared" si="6"/>
        <v>-</v>
      </c>
      <c r="BA18" s="92" t="str">
        <f t="shared" si="6"/>
        <v>-</v>
      </c>
      <c r="BB18" s="92" t="str">
        <f t="shared" si="6"/>
        <v>-</v>
      </c>
      <c r="BC18" s="92" t="str">
        <f t="shared" si="6"/>
        <v>-</v>
      </c>
      <c r="BD18" s="92" t="str">
        <f t="shared" si="6"/>
        <v>-</v>
      </c>
      <c r="BE18" s="92" t="str">
        <f t="shared" si="6"/>
        <v>-</v>
      </c>
      <c r="BF18" s="92" t="str">
        <f t="shared" si="6"/>
        <v>-</v>
      </c>
    </row>
    <row r="19" ht="13.5" customHeight="1">
      <c r="A19" s="2"/>
      <c r="B19" s="128"/>
      <c r="C19" s="128"/>
      <c r="D19" s="128"/>
      <c r="E19" s="2"/>
      <c r="F19" s="2"/>
      <c r="G19" s="271"/>
      <c r="H19" s="2"/>
      <c r="I19" s="2"/>
      <c r="J19" s="2"/>
      <c r="K19" s="2"/>
      <c r="L19" s="2"/>
      <c r="M19" s="2"/>
      <c r="N19" s="2"/>
      <c r="O19" s="2"/>
      <c r="P19" s="271"/>
      <c r="Q19" s="2"/>
      <c r="R19" s="2"/>
      <c r="S19" s="2"/>
      <c r="T19" s="2"/>
      <c r="U19" s="2"/>
      <c r="V19" s="2"/>
      <c r="W19" s="2"/>
      <c r="X19" s="2"/>
      <c r="Y19" s="271"/>
      <c r="Z19" s="271"/>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row>
    <row r="20" ht="13.5" customHeight="1">
      <c r="A20" s="2"/>
      <c r="B20" s="2"/>
      <c r="C20" s="2"/>
      <c r="D20" s="128"/>
      <c r="E20" s="2"/>
      <c r="F20" s="2"/>
      <c r="G20" s="271"/>
      <c r="H20" s="2"/>
      <c r="I20" s="2"/>
      <c r="J20" s="2"/>
      <c r="K20" s="2"/>
      <c r="L20" s="2"/>
      <c r="M20" s="2"/>
      <c r="N20" s="2"/>
      <c r="O20" s="2"/>
      <c r="P20" s="272"/>
      <c r="Q20" s="2"/>
      <c r="R20" s="2"/>
      <c r="S20" s="2"/>
      <c r="T20" s="2"/>
      <c r="U20" s="2"/>
      <c r="V20" s="2"/>
      <c r="W20" s="2"/>
      <c r="X20" s="2"/>
      <c r="Y20" s="272"/>
      <c r="Z20" s="27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row>
    <row r="21" ht="13.5" hidden="1" customHeight="1">
      <c r="B21" s="273"/>
      <c r="C21" s="273"/>
      <c r="D21" s="163"/>
      <c r="G21" s="84"/>
      <c r="P21" s="131"/>
      <c r="Y21" s="131"/>
      <c r="Z21" s="131"/>
    </row>
    <row r="22" ht="13.5" hidden="1" customHeight="1">
      <c r="D22" s="163"/>
      <c r="G22" s="84"/>
      <c r="P22" s="131"/>
      <c r="Y22" s="131"/>
      <c r="Z22" s="131"/>
    </row>
    <row r="23" ht="13.5" hidden="1" customHeight="1">
      <c r="P23" s="131"/>
      <c r="Y23" s="131"/>
      <c r="Z23" s="131"/>
    </row>
    <row r="24" ht="13.5" hidden="1" customHeight="1">
      <c r="B24" s="274"/>
      <c r="C24" s="274"/>
      <c r="D24" s="275"/>
      <c r="E24" s="275"/>
      <c r="F24" s="275"/>
      <c r="H24" s="275"/>
    </row>
    <row r="25" ht="13.5" hidden="1" customHeight="1">
      <c r="D25" s="276"/>
      <c r="E25" s="276"/>
      <c r="F25" s="276"/>
      <c r="H25" s="276"/>
    </row>
    <row r="26" ht="13.5" hidden="1" customHeight="1">
      <c r="D26" s="277"/>
      <c r="E26" s="277"/>
      <c r="F26" s="277"/>
      <c r="H26" s="276"/>
    </row>
    <row r="27" ht="13.5" hidden="1" customHeight="1">
      <c r="D27" s="278"/>
      <c r="E27" s="278"/>
      <c r="F27" s="278"/>
      <c r="H27" s="278"/>
    </row>
    <row r="28" ht="13.5" customHeight="1">
      <c r="D28" s="163"/>
    </row>
    <row r="29" ht="13.5" customHeight="1">
      <c r="D29" s="163"/>
    </row>
    <row r="30" ht="13.5" customHeight="1">
      <c r="D30" s="163"/>
    </row>
    <row r="31" ht="13.5" customHeight="1">
      <c r="D31" s="163"/>
    </row>
    <row r="32" ht="13.5" customHeight="1">
      <c r="D32" s="163"/>
    </row>
    <row r="33" ht="13.5" customHeight="1">
      <c r="D33" s="163"/>
    </row>
    <row r="34" ht="13.5" customHeight="1">
      <c r="D34" s="163"/>
    </row>
    <row r="35" ht="13.5" customHeight="1">
      <c r="D35" s="163"/>
    </row>
    <row r="36" ht="13.5" customHeight="1">
      <c r="D36" s="163"/>
    </row>
    <row r="37" ht="13.5" customHeight="1">
      <c r="D37" s="163"/>
    </row>
    <row r="38" ht="13.5" customHeight="1">
      <c r="D38" s="163"/>
    </row>
    <row r="39" ht="13.5" customHeight="1">
      <c r="D39" s="163"/>
    </row>
    <row r="40" ht="13.5" customHeight="1">
      <c r="D40" s="163"/>
    </row>
    <row r="41" ht="13.5" customHeight="1">
      <c r="D41" s="163"/>
    </row>
    <row r="42" ht="13.5" customHeight="1">
      <c r="D42" s="163"/>
    </row>
    <row r="43" ht="13.5" customHeight="1">
      <c r="D43" s="163"/>
    </row>
    <row r="44" ht="13.5" customHeight="1">
      <c r="D44" s="163"/>
    </row>
    <row r="45" ht="13.5" customHeight="1">
      <c r="D45" s="163"/>
    </row>
    <row r="46" ht="13.5" customHeight="1">
      <c r="D46" s="163"/>
    </row>
    <row r="47" ht="13.5" customHeight="1">
      <c r="D47" s="163"/>
    </row>
    <row r="48" ht="13.5" customHeight="1">
      <c r="D48" s="163"/>
    </row>
    <row r="49" ht="13.5" customHeight="1">
      <c r="D49" s="163"/>
    </row>
    <row r="50" ht="13.5" customHeight="1">
      <c r="D50" s="163"/>
    </row>
    <row r="51" ht="13.5" customHeight="1">
      <c r="D51" s="163"/>
    </row>
    <row r="52" ht="13.5" customHeight="1">
      <c r="D52" s="163"/>
    </row>
    <row r="53" ht="13.5" customHeight="1">
      <c r="D53" s="163"/>
    </row>
    <row r="54" ht="13.5" customHeight="1">
      <c r="D54" s="163"/>
    </row>
    <row r="55" ht="13.5" customHeight="1">
      <c r="D55" s="163"/>
    </row>
    <row r="56" ht="13.5" customHeight="1">
      <c r="D56" s="163"/>
    </row>
    <row r="57" ht="13.5" customHeight="1">
      <c r="D57" s="163"/>
    </row>
    <row r="58" ht="13.5" customHeight="1">
      <c r="D58" s="163"/>
    </row>
    <row r="59" ht="13.5" customHeight="1">
      <c r="D59" s="163"/>
    </row>
    <row r="60" ht="13.5" customHeight="1">
      <c r="D60" s="163"/>
    </row>
    <row r="61" ht="13.5" customHeight="1">
      <c r="D61" s="163"/>
    </row>
    <row r="62" ht="13.5" customHeight="1">
      <c r="D62" s="163"/>
    </row>
    <row r="63" ht="13.5" customHeight="1">
      <c r="D63" s="163"/>
    </row>
    <row r="64" ht="13.5" customHeight="1">
      <c r="D64" s="163"/>
    </row>
    <row r="65" ht="13.5" customHeight="1">
      <c r="D65" s="163"/>
    </row>
    <row r="66" ht="13.5" customHeight="1">
      <c r="D66" s="163"/>
    </row>
    <row r="67" ht="13.5" customHeight="1">
      <c r="D67" s="163"/>
    </row>
    <row r="68" ht="13.5" customHeight="1">
      <c r="D68" s="163"/>
    </row>
    <row r="69" ht="13.5" customHeight="1">
      <c r="D69" s="163"/>
    </row>
    <row r="70" ht="13.5" customHeight="1">
      <c r="D70" s="163"/>
    </row>
    <row r="71" ht="13.5" customHeight="1">
      <c r="D71" s="163"/>
    </row>
    <row r="72" ht="13.5" customHeight="1">
      <c r="D72" s="163"/>
    </row>
    <row r="73" ht="13.5" customHeight="1">
      <c r="D73" s="163"/>
    </row>
    <row r="74" ht="13.5" customHeight="1">
      <c r="D74" s="163"/>
    </row>
    <row r="75" ht="13.5" customHeight="1">
      <c r="D75" s="163"/>
    </row>
    <row r="76" ht="13.5" customHeight="1">
      <c r="D76" s="163"/>
    </row>
    <row r="77" ht="13.5" customHeight="1">
      <c r="D77" s="163"/>
    </row>
    <row r="78" ht="13.5" customHeight="1">
      <c r="D78" s="163"/>
    </row>
    <row r="79" ht="13.5" customHeight="1">
      <c r="D79" s="163"/>
    </row>
    <row r="80" ht="13.5" customHeight="1">
      <c r="D80" s="163"/>
    </row>
    <row r="81" ht="13.5" customHeight="1">
      <c r="D81" s="163"/>
    </row>
    <row r="82" ht="13.5" customHeight="1">
      <c r="D82" s="163"/>
    </row>
    <row r="83" ht="13.5" customHeight="1">
      <c r="D83" s="163"/>
    </row>
    <row r="84" ht="13.5" customHeight="1">
      <c r="D84" s="163"/>
    </row>
    <row r="85" ht="13.5" customHeight="1">
      <c r="D85" s="163"/>
    </row>
    <row r="86" ht="13.5" customHeight="1">
      <c r="D86" s="163"/>
    </row>
    <row r="87" ht="13.5" customHeight="1">
      <c r="D87" s="163"/>
    </row>
    <row r="88" ht="13.5" customHeight="1">
      <c r="D88" s="163"/>
    </row>
    <row r="89" ht="13.5" customHeight="1">
      <c r="D89" s="163"/>
    </row>
    <row r="90" ht="13.5" customHeight="1">
      <c r="D90" s="163"/>
    </row>
    <row r="91" ht="13.5" customHeight="1">
      <c r="D91" s="163"/>
    </row>
    <row r="92" ht="13.5" customHeight="1">
      <c r="D92" s="163"/>
    </row>
    <row r="93" ht="13.5" customHeight="1">
      <c r="D93" s="163"/>
    </row>
    <row r="94" ht="13.5" customHeight="1">
      <c r="D94" s="163"/>
    </row>
    <row r="95" ht="13.5" customHeight="1">
      <c r="D95" s="163"/>
    </row>
    <row r="96" ht="13.5" customHeight="1">
      <c r="D96" s="163"/>
    </row>
    <row r="97" ht="13.5" customHeight="1">
      <c r="D97" s="163"/>
    </row>
    <row r="98" ht="13.5" customHeight="1">
      <c r="D98" s="163"/>
    </row>
    <row r="99" ht="13.5" customHeight="1">
      <c r="D99" s="163"/>
    </row>
    <row r="100" ht="13.5" customHeight="1">
      <c r="D100" s="163"/>
    </row>
    <row r="101" ht="13.5" customHeight="1">
      <c r="D101" s="163"/>
    </row>
    <row r="102" ht="13.5" customHeight="1">
      <c r="D102" s="163"/>
    </row>
    <row r="103" ht="13.5" customHeight="1">
      <c r="D103" s="163"/>
    </row>
    <row r="104" ht="13.5" customHeight="1">
      <c r="D104" s="163"/>
    </row>
    <row r="105" ht="13.5" customHeight="1">
      <c r="D105" s="163"/>
    </row>
    <row r="106" ht="13.5" customHeight="1">
      <c r="D106" s="163"/>
    </row>
    <row r="107" ht="13.5" customHeight="1">
      <c r="D107" s="163"/>
    </row>
    <row r="108" ht="13.5" customHeight="1">
      <c r="D108" s="163"/>
    </row>
    <row r="109" ht="13.5" customHeight="1">
      <c r="D109" s="163"/>
    </row>
    <row r="110" ht="13.5" customHeight="1">
      <c r="D110" s="163"/>
    </row>
    <row r="111" ht="13.5" customHeight="1">
      <c r="D111" s="163"/>
    </row>
    <row r="112" ht="13.5" customHeight="1">
      <c r="D112" s="163"/>
    </row>
    <row r="113" ht="13.5" customHeight="1">
      <c r="D113" s="163"/>
    </row>
    <row r="114" ht="13.5" customHeight="1">
      <c r="D114" s="163"/>
    </row>
    <row r="115" ht="13.5" customHeight="1">
      <c r="D115" s="163"/>
    </row>
    <row r="116" ht="13.5" customHeight="1">
      <c r="D116" s="163"/>
    </row>
    <row r="117" ht="13.5" customHeight="1">
      <c r="D117" s="163"/>
    </row>
    <row r="118" ht="13.5" customHeight="1">
      <c r="D118" s="163"/>
    </row>
    <row r="119" ht="13.5" customHeight="1">
      <c r="D119" s="163"/>
    </row>
    <row r="120" ht="13.5" customHeight="1">
      <c r="D120" s="163"/>
    </row>
    <row r="121" ht="13.5" customHeight="1">
      <c r="D121" s="163"/>
    </row>
    <row r="122" ht="13.5" customHeight="1">
      <c r="D122" s="163"/>
    </row>
    <row r="123" ht="13.5" customHeight="1">
      <c r="D123" s="163"/>
    </row>
    <row r="124" ht="13.5" customHeight="1">
      <c r="D124" s="163"/>
    </row>
    <row r="125" ht="13.5" customHeight="1">
      <c r="D125" s="163"/>
    </row>
    <row r="126" ht="13.5" customHeight="1">
      <c r="D126" s="163"/>
    </row>
    <row r="127" ht="13.5" customHeight="1">
      <c r="D127" s="163"/>
    </row>
    <row r="128" ht="13.5" customHeight="1">
      <c r="D128" s="163"/>
    </row>
    <row r="129" ht="13.5" customHeight="1">
      <c r="D129" s="163"/>
    </row>
    <row r="130" ht="13.5" customHeight="1">
      <c r="D130" s="163"/>
    </row>
    <row r="131" ht="13.5" customHeight="1">
      <c r="D131" s="163"/>
    </row>
    <row r="132" ht="13.5" customHeight="1">
      <c r="D132" s="163"/>
    </row>
    <row r="133" ht="13.5" customHeight="1">
      <c r="D133" s="163"/>
    </row>
    <row r="134" ht="13.5" customHeight="1">
      <c r="D134" s="163"/>
    </row>
    <row r="135" ht="13.5" customHeight="1">
      <c r="D135" s="163"/>
    </row>
    <row r="136" ht="13.5" customHeight="1">
      <c r="D136" s="163"/>
    </row>
    <row r="137" ht="13.5" customHeight="1">
      <c r="D137" s="163"/>
    </row>
    <row r="138" ht="13.5" customHeight="1">
      <c r="D138" s="163"/>
    </row>
    <row r="139" ht="13.5" customHeight="1">
      <c r="D139" s="163"/>
    </row>
    <row r="140" ht="13.5" customHeight="1">
      <c r="D140" s="163"/>
    </row>
    <row r="141" ht="13.5" customHeight="1">
      <c r="D141" s="163"/>
    </row>
    <row r="142" ht="13.5" customHeight="1">
      <c r="D142" s="163"/>
    </row>
    <row r="143" ht="13.5" customHeight="1">
      <c r="D143" s="163"/>
    </row>
    <row r="144" ht="13.5" customHeight="1">
      <c r="D144" s="163"/>
    </row>
    <row r="145" ht="13.5" customHeight="1">
      <c r="D145" s="163"/>
    </row>
    <row r="146" ht="13.5" customHeight="1">
      <c r="D146" s="163"/>
    </row>
    <row r="147" ht="13.5" customHeight="1">
      <c r="D147" s="163"/>
    </row>
    <row r="148" ht="13.5" customHeight="1">
      <c r="D148" s="163"/>
    </row>
    <row r="149" ht="13.5" customHeight="1">
      <c r="D149" s="163"/>
    </row>
    <row r="150" ht="13.5" customHeight="1">
      <c r="D150" s="163"/>
    </row>
    <row r="151" ht="13.5" customHeight="1">
      <c r="D151" s="163"/>
    </row>
    <row r="152" ht="13.5" customHeight="1">
      <c r="D152" s="163"/>
    </row>
    <row r="153" ht="13.5" customHeight="1">
      <c r="D153" s="163"/>
    </row>
    <row r="154" ht="13.5" customHeight="1">
      <c r="D154" s="163"/>
    </row>
    <row r="155" ht="13.5" customHeight="1">
      <c r="D155" s="163"/>
    </row>
    <row r="156" ht="13.5" customHeight="1">
      <c r="D156" s="163"/>
    </row>
    <row r="157" ht="13.5" customHeight="1">
      <c r="D157" s="163"/>
    </row>
    <row r="158" ht="13.5" customHeight="1">
      <c r="D158" s="163"/>
    </row>
    <row r="159" ht="13.5" customHeight="1">
      <c r="D159" s="163"/>
    </row>
    <row r="160" ht="13.5" customHeight="1">
      <c r="D160" s="163"/>
    </row>
    <row r="161" ht="13.5" customHeight="1">
      <c r="D161" s="163"/>
    </row>
    <row r="162" ht="13.5" customHeight="1">
      <c r="D162" s="163"/>
    </row>
    <row r="163" ht="13.5" customHeight="1">
      <c r="D163" s="163"/>
    </row>
    <row r="164" ht="13.5" customHeight="1">
      <c r="D164" s="163"/>
    </row>
    <row r="165" ht="13.5" customHeight="1">
      <c r="D165" s="163"/>
    </row>
    <row r="166" ht="13.5" customHeight="1">
      <c r="D166" s="163"/>
    </row>
    <row r="167" ht="13.5" customHeight="1">
      <c r="D167" s="163"/>
    </row>
    <row r="168" ht="13.5" customHeight="1">
      <c r="D168" s="163"/>
    </row>
    <row r="169" ht="13.5" customHeight="1">
      <c r="D169" s="163"/>
    </row>
    <row r="170" ht="13.5" customHeight="1">
      <c r="D170" s="163"/>
    </row>
    <row r="171" ht="13.5" customHeight="1">
      <c r="D171" s="163"/>
    </row>
    <row r="172" ht="13.5" customHeight="1">
      <c r="D172" s="163"/>
    </row>
    <row r="173" ht="13.5" customHeight="1">
      <c r="D173" s="163"/>
    </row>
    <row r="174" ht="13.5" customHeight="1">
      <c r="D174" s="163"/>
    </row>
    <row r="175" ht="13.5" customHeight="1">
      <c r="D175" s="163"/>
    </row>
    <row r="176" ht="13.5" customHeight="1">
      <c r="D176" s="163"/>
    </row>
    <row r="177" ht="13.5" customHeight="1">
      <c r="D177" s="163"/>
    </row>
    <row r="178" ht="13.5" customHeight="1">
      <c r="D178" s="163"/>
    </row>
    <row r="179" ht="13.5" customHeight="1">
      <c r="D179" s="163"/>
    </row>
    <row r="180" ht="13.5" customHeight="1">
      <c r="D180" s="163"/>
    </row>
    <row r="181" ht="13.5" customHeight="1">
      <c r="D181" s="163"/>
    </row>
    <row r="182" ht="13.5" customHeight="1">
      <c r="D182" s="163"/>
    </row>
    <row r="183" ht="13.5" customHeight="1">
      <c r="D183" s="163"/>
    </row>
    <row r="184" ht="13.5" customHeight="1">
      <c r="D184" s="163"/>
    </row>
    <row r="185" ht="13.5" customHeight="1">
      <c r="D185" s="163"/>
    </row>
    <row r="186" ht="13.5" customHeight="1">
      <c r="D186" s="163"/>
    </row>
    <row r="187" ht="13.5" customHeight="1">
      <c r="D187" s="163"/>
    </row>
    <row r="188" ht="13.5" customHeight="1">
      <c r="D188" s="163"/>
    </row>
    <row r="189" ht="13.5" customHeight="1">
      <c r="D189" s="163"/>
    </row>
    <row r="190" ht="13.5" customHeight="1">
      <c r="D190" s="163"/>
    </row>
    <row r="191" ht="13.5" customHeight="1">
      <c r="D191" s="163"/>
    </row>
    <row r="192" ht="13.5" customHeight="1">
      <c r="D192" s="163"/>
    </row>
    <row r="193" ht="13.5" customHeight="1">
      <c r="D193" s="163"/>
    </row>
    <row r="194" ht="13.5" customHeight="1">
      <c r="D194" s="163"/>
    </row>
    <row r="195" ht="13.5" customHeight="1">
      <c r="D195" s="163"/>
    </row>
    <row r="196" ht="13.5" customHeight="1">
      <c r="D196" s="163"/>
    </row>
    <row r="197" ht="13.5" customHeight="1">
      <c r="D197" s="163"/>
    </row>
    <row r="198" ht="13.5" customHeight="1">
      <c r="D198" s="163"/>
    </row>
    <row r="199" ht="13.5" customHeight="1">
      <c r="D199" s="163"/>
    </row>
    <row r="200" ht="13.5" customHeight="1">
      <c r="D200" s="163"/>
    </row>
    <row r="201" ht="13.5" customHeight="1">
      <c r="D201" s="163"/>
    </row>
    <row r="202" ht="13.5" customHeight="1">
      <c r="D202" s="163"/>
    </row>
    <row r="203" ht="13.5" customHeight="1">
      <c r="D203" s="163"/>
    </row>
    <row r="204" ht="13.5" customHeight="1">
      <c r="D204" s="163"/>
    </row>
    <row r="205" ht="13.5" customHeight="1">
      <c r="D205" s="163"/>
    </row>
    <row r="206" ht="13.5" customHeight="1">
      <c r="D206" s="163"/>
    </row>
    <row r="207" ht="13.5" customHeight="1">
      <c r="D207" s="163"/>
    </row>
    <row r="208" ht="13.5" customHeight="1">
      <c r="D208" s="163"/>
    </row>
    <row r="209" ht="13.5" customHeight="1">
      <c r="D209" s="163"/>
    </row>
    <row r="210" ht="13.5" customHeight="1">
      <c r="D210" s="163"/>
    </row>
    <row r="211" ht="13.5" customHeight="1">
      <c r="D211" s="163"/>
    </row>
    <row r="212" ht="13.5" customHeight="1">
      <c r="D212" s="163"/>
    </row>
    <row r="213" ht="13.5" customHeight="1">
      <c r="D213" s="163"/>
    </row>
    <row r="214" ht="13.5" customHeight="1">
      <c r="D214" s="163"/>
    </row>
    <row r="215" ht="13.5" customHeight="1">
      <c r="D215" s="163"/>
    </row>
    <row r="216" ht="13.5" customHeight="1">
      <c r="D216" s="163"/>
    </row>
    <row r="217" ht="13.5" customHeight="1">
      <c r="D217" s="163"/>
    </row>
    <row r="218" ht="13.5" customHeight="1">
      <c r="D218" s="163"/>
    </row>
    <row r="219" ht="13.5" customHeight="1">
      <c r="D219" s="163"/>
    </row>
    <row r="220" ht="13.5" customHeight="1">
      <c r="D220" s="163"/>
    </row>
    <row r="221" ht="13.5" customHeight="1">
      <c r="D221" s="163"/>
    </row>
    <row r="222" ht="13.5" customHeight="1">
      <c r="D222" s="163"/>
    </row>
    <row r="223" ht="13.5" customHeight="1">
      <c r="D223" s="163"/>
    </row>
    <row r="224" ht="13.5" customHeight="1">
      <c r="D224" s="163"/>
    </row>
    <row r="225" ht="13.5" customHeight="1">
      <c r="D225" s="163"/>
    </row>
    <row r="226" ht="13.5" customHeight="1">
      <c r="D226" s="163"/>
    </row>
    <row r="227" ht="13.5" customHeight="1">
      <c r="D227" s="163"/>
    </row>
    <row r="228" ht="13.5" customHeight="1">
      <c r="D228" s="163"/>
    </row>
    <row r="229" ht="13.5" customHeight="1">
      <c r="D229" s="163"/>
    </row>
    <row r="230" ht="13.5" customHeight="1">
      <c r="D230" s="163"/>
    </row>
    <row r="231" ht="13.5" customHeight="1">
      <c r="D231" s="163"/>
    </row>
    <row r="232" ht="13.5" customHeight="1">
      <c r="D232" s="163"/>
    </row>
    <row r="233" ht="13.5" customHeight="1">
      <c r="D233" s="163"/>
    </row>
    <row r="234" ht="13.5" customHeight="1">
      <c r="D234" s="163"/>
    </row>
    <row r="235" ht="13.5" customHeight="1">
      <c r="D235" s="163"/>
    </row>
    <row r="236" ht="13.5" customHeight="1">
      <c r="D236" s="163"/>
    </row>
    <row r="237" ht="13.5" customHeight="1">
      <c r="D237" s="163"/>
    </row>
    <row r="238" ht="13.5" customHeight="1">
      <c r="D238" s="163"/>
    </row>
    <row r="239" ht="13.5" customHeight="1">
      <c r="D239" s="163"/>
    </row>
    <row r="240" ht="13.5" customHeight="1">
      <c r="D240" s="163"/>
    </row>
    <row r="241" ht="13.5" customHeight="1">
      <c r="D241" s="163"/>
    </row>
    <row r="242" ht="13.5" customHeight="1">
      <c r="D242" s="163"/>
    </row>
    <row r="243" ht="13.5" customHeight="1">
      <c r="D243" s="163"/>
    </row>
    <row r="244" ht="13.5" customHeight="1">
      <c r="D244" s="163"/>
    </row>
    <row r="245" ht="13.5" customHeight="1">
      <c r="D245" s="163"/>
    </row>
    <row r="246" ht="13.5" customHeight="1">
      <c r="D246" s="163"/>
    </row>
    <row r="247" ht="13.5" customHeight="1">
      <c r="D247" s="163"/>
    </row>
    <row r="248" ht="13.5" customHeight="1">
      <c r="D248" s="163"/>
    </row>
    <row r="249" ht="13.5" customHeight="1">
      <c r="D249" s="163"/>
    </row>
    <row r="250" ht="13.5" customHeight="1">
      <c r="D250" s="163"/>
    </row>
    <row r="251" ht="13.5" customHeight="1">
      <c r="D251" s="163"/>
    </row>
    <row r="252" ht="13.5" customHeight="1">
      <c r="D252" s="163"/>
    </row>
    <row r="253" ht="13.5" customHeight="1">
      <c r="D253" s="163"/>
    </row>
    <row r="254" ht="13.5" customHeight="1">
      <c r="D254" s="163"/>
    </row>
    <row r="255" ht="13.5" customHeight="1">
      <c r="D255" s="163"/>
    </row>
    <row r="256" ht="13.5" customHeight="1">
      <c r="D256" s="163"/>
    </row>
    <row r="257" ht="13.5" customHeight="1">
      <c r="D257" s="163"/>
    </row>
    <row r="258" ht="13.5" customHeight="1">
      <c r="D258" s="163"/>
    </row>
    <row r="259" ht="13.5" customHeight="1">
      <c r="D259" s="163"/>
    </row>
    <row r="260" ht="13.5" customHeight="1">
      <c r="D260" s="163"/>
    </row>
    <row r="261" ht="13.5" customHeight="1">
      <c r="D261" s="163"/>
    </row>
    <row r="262" ht="13.5" customHeight="1">
      <c r="D262" s="163"/>
    </row>
    <row r="263" ht="13.5" customHeight="1">
      <c r="D263" s="163"/>
    </row>
    <row r="264" ht="13.5" customHeight="1">
      <c r="D264" s="163"/>
    </row>
    <row r="265" ht="13.5" customHeight="1">
      <c r="D265" s="163"/>
    </row>
    <row r="266" ht="13.5" customHeight="1">
      <c r="D266" s="163"/>
    </row>
    <row r="267" ht="13.5" customHeight="1">
      <c r="D267" s="163"/>
    </row>
    <row r="268" ht="13.5" customHeight="1">
      <c r="D268" s="163"/>
    </row>
    <row r="269" ht="13.5" customHeight="1">
      <c r="D269" s="163"/>
    </row>
    <row r="270" ht="13.5" customHeight="1">
      <c r="D270" s="163"/>
    </row>
    <row r="271" ht="13.5" customHeight="1">
      <c r="D271" s="163"/>
    </row>
    <row r="272" ht="13.5" customHeight="1">
      <c r="D272" s="163"/>
    </row>
    <row r="273" ht="13.5" customHeight="1">
      <c r="D273" s="163"/>
    </row>
    <row r="274" ht="13.5" customHeight="1">
      <c r="D274" s="163"/>
    </row>
    <row r="275" ht="13.5" customHeight="1">
      <c r="D275" s="163"/>
    </row>
    <row r="276" ht="13.5" customHeight="1">
      <c r="D276" s="163"/>
    </row>
    <row r="277" ht="13.5" customHeight="1">
      <c r="D277" s="163"/>
    </row>
    <row r="278" ht="13.5" customHeight="1">
      <c r="D278" s="163"/>
    </row>
    <row r="279" ht="13.5" customHeight="1">
      <c r="D279" s="163"/>
    </row>
    <row r="280" ht="13.5" customHeight="1">
      <c r="D280" s="163"/>
    </row>
    <row r="281" ht="13.5" customHeight="1">
      <c r="D281" s="163"/>
    </row>
    <row r="282" ht="13.5" customHeight="1">
      <c r="D282" s="163"/>
    </row>
    <row r="283" ht="13.5" customHeight="1">
      <c r="D283" s="163"/>
    </row>
    <row r="284" ht="13.5" customHeight="1">
      <c r="D284" s="163"/>
    </row>
    <row r="285" ht="13.5" customHeight="1">
      <c r="D285" s="163"/>
    </row>
    <row r="286" ht="13.5" customHeight="1">
      <c r="D286" s="163"/>
    </row>
    <row r="287" ht="13.5" customHeight="1">
      <c r="D287" s="163"/>
    </row>
    <row r="288" ht="13.5" customHeight="1">
      <c r="D288" s="163"/>
    </row>
    <row r="289" ht="13.5" customHeight="1">
      <c r="D289" s="163"/>
    </row>
    <row r="290" ht="13.5" customHeight="1">
      <c r="D290" s="163"/>
    </row>
    <row r="291" ht="13.5" customHeight="1">
      <c r="D291" s="163"/>
    </row>
    <row r="292" ht="13.5" customHeight="1">
      <c r="D292" s="163"/>
    </row>
    <row r="293" ht="13.5" customHeight="1">
      <c r="D293" s="163"/>
    </row>
    <row r="294" ht="13.5" customHeight="1">
      <c r="D294" s="163"/>
    </row>
    <row r="295" ht="13.5" customHeight="1">
      <c r="D295" s="163"/>
    </row>
    <row r="296" ht="13.5" customHeight="1">
      <c r="D296" s="163"/>
    </row>
    <row r="297" ht="13.5" customHeight="1">
      <c r="D297" s="163"/>
    </row>
    <row r="298" ht="13.5" customHeight="1">
      <c r="D298" s="163"/>
    </row>
    <row r="299" ht="13.5" customHeight="1">
      <c r="D299" s="163"/>
    </row>
    <row r="300" ht="13.5" customHeight="1">
      <c r="D300" s="163"/>
    </row>
    <row r="301" ht="13.5" customHeight="1">
      <c r="D301" s="163"/>
    </row>
    <row r="302" ht="13.5" customHeight="1">
      <c r="D302" s="163"/>
    </row>
    <row r="303" ht="13.5" customHeight="1">
      <c r="D303" s="163"/>
    </row>
    <row r="304" ht="13.5" customHeight="1">
      <c r="D304" s="163"/>
    </row>
    <row r="305" ht="13.5" customHeight="1">
      <c r="D305" s="163"/>
    </row>
    <row r="306" ht="13.5" customHeight="1">
      <c r="D306" s="163"/>
    </row>
    <row r="307" ht="13.5" customHeight="1">
      <c r="D307" s="163"/>
    </row>
    <row r="308" ht="13.5" customHeight="1">
      <c r="D308" s="163"/>
    </row>
    <row r="309" ht="13.5" customHeight="1">
      <c r="D309" s="163"/>
    </row>
    <row r="310" ht="13.5" customHeight="1">
      <c r="D310" s="163"/>
    </row>
    <row r="311" ht="13.5" customHeight="1">
      <c r="D311" s="163"/>
    </row>
    <row r="312" ht="13.5" customHeight="1">
      <c r="D312" s="163"/>
    </row>
    <row r="313" ht="13.5" customHeight="1">
      <c r="D313" s="163"/>
    </row>
    <row r="314" ht="13.5" customHeight="1">
      <c r="D314" s="163"/>
    </row>
    <row r="315" ht="13.5" customHeight="1">
      <c r="D315" s="163"/>
    </row>
    <row r="316" ht="13.5" customHeight="1">
      <c r="D316" s="163"/>
    </row>
    <row r="317" ht="13.5" customHeight="1">
      <c r="D317" s="163"/>
    </row>
    <row r="318" ht="13.5" customHeight="1">
      <c r="D318" s="163"/>
    </row>
    <row r="319" ht="13.5" customHeight="1">
      <c r="D319" s="163"/>
    </row>
    <row r="320" ht="13.5" customHeight="1">
      <c r="D320" s="163"/>
    </row>
    <row r="321" ht="13.5" customHeight="1">
      <c r="D321" s="163"/>
    </row>
    <row r="322" ht="13.5" customHeight="1">
      <c r="D322" s="163"/>
    </row>
    <row r="323" ht="13.5" customHeight="1">
      <c r="D323" s="163"/>
    </row>
    <row r="324" ht="13.5" customHeight="1">
      <c r="D324" s="163"/>
    </row>
    <row r="325" ht="13.5" customHeight="1">
      <c r="D325" s="163"/>
    </row>
    <row r="326" ht="13.5" customHeight="1">
      <c r="D326" s="163"/>
    </row>
    <row r="327" ht="13.5" customHeight="1">
      <c r="D327" s="163"/>
    </row>
    <row r="328" ht="13.5" customHeight="1">
      <c r="D328" s="163"/>
    </row>
    <row r="329" ht="13.5" customHeight="1">
      <c r="D329" s="163"/>
    </row>
    <row r="330" ht="13.5" customHeight="1">
      <c r="D330" s="163"/>
    </row>
    <row r="331" ht="13.5" customHeight="1">
      <c r="D331" s="163"/>
    </row>
    <row r="332" ht="13.5" customHeight="1">
      <c r="D332" s="163"/>
    </row>
    <row r="333" ht="13.5" customHeight="1">
      <c r="D333" s="163"/>
    </row>
    <row r="334" ht="13.5" customHeight="1">
      <c r="D334" s="163"/>
    </row>
    <row r="335" ht="13.5" customHeight="1">
      <c r="D335" s="163"/>
    </row>
    <row r="336" ht="13.5" customHeight="1">
      <c r="D336" s="163"/>
    </row>
    <row r="337" ht="13.5" customHeight="1">
      <c r="D337" s="163"/>
    </row>
    <row r="338" ht="13.5" customHeight="1">
      <c r="D338" s="163"/>
    </row>
    <row r="339" ht="13.5" customHeight="1">
      <c r="D339" s="163"/>
    </row>
    <row r="340" ht="13.5" customHeight="1">
      <c r="D340" s="163"/>
    </row>
    <row r="341" ht="13.5" customHeight="1">
      <c r="D341" s="163"/>
    </row>
    <row r="342" ht="13.5" customHeight="1">
      <c r="D342" s="163"/>
    </row>
    <row r="343" ht="13.5" customHeight="1">
      <c r="D343" s="163"/>
    </row>
    <row r="344" ht="13.5" customHeight="1">
      <c r="D344" s="163"/>
    </row>
    <row r="345" ht="13.5" customHeight="1">
      <c r="D345" s="163"/>
    </row>
    <row r="346" ht="13.5" customHeight="1">
      <c r="D346" s="163"/>
    </row>
    <row r="347" ht="13.5" customHeight="1">
      <c r="D347" s="163"/>
    </row>
    <row r="348" ht="13.5" customHeight="1">
      <c r="D348" s="163"/>
    </row>
    <row r="349" ht="13.5" customHeight="1">
      <c r="D349" s="163"/>
    </row>
    <row r="350" ht="13.5" customHeight="1">
      <c r="D350" s="163"/>
    </row>
    <row r="351" ht="13.5" customHeight="1">
      <c r="D351" s="163"/>
    </row>
    <row r="352" ht="13.5" customHeight="1">
      <c r="D352" s="163"/>
    </row>
    <row r="353" ht="13.5" customHeight="1">
      <c r="D353" s="163"/>
    </row>
    <row r="354" ht="13.5" customHeight="1">
      <c r="D354" s="163"/>
    </row>
    <row r="355" ht="13.5" customHeight="1">
      <c r="D355" s="163"/>
    </row>
    <row r="356" ht="13.5" customHeight="1">
      <c r="D356" s="163"/>
    </row>
    <row r="357" ht="13.5" customHeight="1">
      <c r="D357" s="163"/>
    </row>
    <row r="358" ht="13.5" customHeight="1">
      <c r="D358" s="163"/>
    </row>
    <row r="359" ht="13.5" customHeight="1">
      <c r="D359" s="163"/>
    </row>
    <row r="360" ht="13.5" customHeight="1">
      <c r="D360" s="163"/>
    </row>
    <row r="361" ht="13.5" customHeight="1">
      <c r="D361" s="163"/>
    </row>
    <row r="362" ht="13.5" customHeight="1">
      <c r="D362" s="163"/>
    </row>
    <row r="363" ht="13.5" customHeight="1">
      <c r="D363" s="163"/>
    </row>
    <row r="364" ht="13.5" customHeight="1">
      <c r="D364" s="163"/>
    </row>
    <row r="365" ht="13.5" customHeight="1">
      <c r="D365" s="163"/>
    </row>
    <row r="366" ht="13.5" customHeight="1">
      <c r="D366" s="163"/>
    </row>
    <row r="367" ht="13.5" customHeight="1">
      <c r="D367" s="163"/>
    </row>
    <row r="368" ht="13.5" customHeight="1">
      <c r="D368" s="163"/>
    </row>
    <row r="369" ht="13.5" customHeight="1">
      <c r="D369" s="163"/>
    </row>
    <row r="370" ht="13.5" customHeight="1">
      <c r="D370" s="163"/>
    </row>
    <row r="371" ht="13.5" customHeight="1">
      <c r="D371" s="163"/>
    </row>
    <row r="372" ht="13.5" customHeight="1">
      <c r="D372" s="163"/>
    </row>
    <row r="373" ht="13.5" customHeight="1">
      <c r="D373" s="163"/>
    </row>
    <row r="374" ht="13.5" customHeight="1">
      <c r="D374" s="163"/>
    </row>
    <row r="375" ht="13.5" customHeight="1">
      <c r="D375" s="163"/>
    </row>
    <row r="376" ht="13.5" customHeight="1">
      <c r="D376" s="163"/>
    </row>
    <row r="377" ht="13.5" customHeight="1">
      <c r="D377" s="163"/>
    </row>
    <row r="378" ht="13.5" customHeight="1">
      <c r="D378" s="163"/>
    </row>
    <row r="379" ht="13.5" customHeight="1">
      <c r="D379" s="163"/>
    </row>
    <row r="380" ht="13.5" customHeight="1">
      <c r="D380" s="163"/>
    </row>
    <row r="381" ht="13.5" customHeight="1">
      <c r="D381" s="163"/>
    </row>
    <row r="382" ht="13.5" customHeight="1">
      <c r="D382" s="163"/>
    </row>
    <row r="383" ht="13.5" customHeight="1">
      <c r="D383" s="163"/>
    </row>
    <row r="384" ht="13.5" customHeight="1">
      <c r="D384" s="163"/>
    </row>
    <row r="385" ht="13.5" customHeight="1">
      <c r="D385" s="163"/>
    </row>
    <row r="386" ht="13.5" customHeight="1">
      <c r="D386" s="163"/>
    </row>
    <row r="387" ht="13.5" customHeight="1">
      <c r="D387" s="163"/>
    </row>
    <row r="388" ht="13.5" customHeight="1">
      <c r="D388" s="163"/>
    </row>
    <row r="389" ht="13.5" customHeight="1">
      <c r="D389" s="163"/>
    </row>
    <row r="390" ht="13.5" customHeight="1">
      <c r="D390" s="163"/>
    </row>
    <row r="391" ht="13.5" customHeight="1">
      <c r="D391" s="163"/>
    </row>
    <row r="392" ht="13.5" customHeight="1">
      <c r="D392" s="163"/>
    </row>
    <row r="393" ht="13.5" customHeight="1">
      <c r="D393" s="163"/>
    </row>
    <row r="394" ht="13.5" customHeight="1">
      <c r="D394" s="163"/>
    </row>
    <row r="395" ht="13.5" customHeight="1">
      <c r="D395" s="163"/>
    </row>
    <row r="396" ht="13.5" customHeight="1">
      <c r="D396" s="163"/>
    </row>
    <row r="397" ht="13.5" customHeight="1">
      <c r="D397" s="163"/>
    </row>
    <row r="398" ht="13.5" customHeight="1">
      <c r="D398" s="163"/>
    </row>
    <row r="399" ht="13.5" customHeight="1">
      <c r="D399" s="163"/>
    </row>
    <row r="400" ht="13.5" customHeight="1">
      <c r="D400" s="163"/>
    </row>
    <row r="401" ht="13.5" customHeight="1">
      <c r="D401" s="163"/>
    </row>
    <row r="402" ht="13.5" customHeight="1">
      <c r="D402" s="163"/>
    </row>
    <row r="403" ht="13.5" customHeight="1">
      <c r="D403" s="163"/>
    </row>
    <row r="404" ht="13.5" customHeight="1">
      <c r="D404" s="163"/>
    </row>
    <row r="405" ht="13.5" customHeight="1">
      <c r="D405" s="163"/>
    </row>
    <row r="406" ht="13.5" customHeight="1">
      <c r="D406" s="163"/>
    </row>
    <row r="407" ht="13.5" customHeight="1">
      <c r="D407" s="163"/>
    </row>
    <row r="408" ht="13.5" customHeight="1">
      <c r="D408" s="163"/>
    </row>
    <row r="409" ht="13.5" customHeight="1">
      <c r="D409" s="163"/>
    </row>
    <row r="410" ht="13.5" customHeight="1">
      <c r="D410" s="163"/>
    </row>
    <row r="411" ht="13.5" customHeight="1">
      <c r="D411" s="163"/>
    </row>
    <row r="412" ht="13.5" customHeight="1">
      <c r="D412" s="163"/>
    </row>
    <row r="413" ht="13.5" customHeight="1">
      <c r="D413" s="163"/>
    </row>
    <row r="414" ht="13.5" customHeight="1">
      <c r="D414" s="163"/>
    </row>
    <row r="415" ht="13.5" customHeight="1">
      <c r="D415" s="163"/>
    </row>
    <row r="416" ht="13.5" customHeight="1">
      <c r="D416" s="163"/>
    </row>
    <row r="417" ht="13.5" customHeight="1">
      <c r="D417" s="163"/>
    </row>
    <row r="418" ht="13.5" customHeight="1">
      <c r="D418" s="163"/>
    </row>
    <row r="419" ht="13.5" customHeight="1">
      <c r="D419" s="163"/>
    </row>
    <row r="420" ht="13.5" customHeight="1">
      <c r="D420" s="163"/>
    </row>
    <row r="421" ht="13.5" customHeight="1">
      <c r="D421" s="163"/>
    </row>
    <row r="422" ht="13.5" customHeight="1">
      <c r="D422" s="163"/>
    </row>
    <row r="423" ht="13.5" customHeight="1">
      <c r="D423" s="163"/>
    </row>
    <row r="424" ht="13.5" customHeight="1">
      <c r="D424" s="163"/>
    </row>
    <row r="425" ht="13.5" customHeight="1">
      <c r="D425" s="163"/>
    </row>
    <row r="426" ht="13.5" customHeight="1">
      <c r="D426" s="163"/>
    </row>
    <row r="427" ht="13.5" customHeight="1">
      <c r="D427" s="163"/>
    </row>
    <row r="428" ht="13.5" customHeight="1">
      <c r="D428" s="163"/>
    </row>
    <row r="429" ht="13.5" customHeight="1">
      <c r="D429" s="163"/>
    </row>
    <row r="430" ht="13.5" customHeight="1">
      <c r="D430" s="163"/>
    </row>
    <row r="431" ht="13.5" customHeight="1">
      <c r="D431" s="163"/>
    </row>
    <row r="432" ht="13.5" customHeight="1">
      <c r="D432" s="163"/>
    </row>
    <row r="433" ht="13.5" customHeight="1">
      <c r="D433" s="163"/>
    </row>
    <row r="434" ht="13.5" customHeight="1">
      <c r="D434" s="163"/>
    </row>
    <row r="435" ht="13.5" customHeight="1">
      <c r="D435" s="163"/>
    </row>
    <row r="436" ht="13.5" customHeight="1">
      <c r="D436" s="163"/>
    </row>
    <row r="437" ht="13.5" customHeight="1">
      <c r="D437" s="163"/>
    </row>
    <row r="438" ht="13.5" customHeight="1">
      <c r="D438" s="163"/>
    </row>
    <row r="439" ht="13.5" customHeight="1">
      <c r="D439" s="163"/>
    </row>
    <row r="440" ht="13.5" customHeight="1">
      <c r="D440" s="163"/>
    </row>
    <row r="441" ht="13.5" customHeight="1">
      <c r="D441" s="163"/>
    </row>
    <row r="442" ht="13.5" customHeight="1">
      <c r="D442" s="163"/>
    </row>
    <row r="443" ht="13.5" customHeight="1">
      <c r="D443" s="163"/>
    </row>
    <row r="444" ht="13.5" customHeight="1">
      <c r="D444" s="163"/>
    </row>
    <row r="445" ht="13.5" customHeight="1">
      <c r="D445" s="163"/>
    </row>
    <row r="446" ht="13.5" customHeight="1">
      <c r="D446" s="163"/>
    </row>
    <row r="447" ht="13.5" customHeight="1">
      <c r="D447" s="163"/>
    </row>
    <row r="448" ht="13.5" customHeight="1">
      <c r="D448" s="163"/>
    </row>
    <row r="449" ht="13.5" customHeight="1">
      <c r="D449" s="163"/>
    </row>
    <row r="450" ht="13.5" customHeight="1">
      <c r="D450" s="163"/>
    </row>
    <row r="451" ht="13.5" customHeight="1">
      <c r="D451" s="163"/>
    </row>
    <row r="452" ht="13.5" customHeight="1">
      <c r="D452" s="163"/>
    </row>
    <row r="453" ht="13.5" customHeight="1">
      <c r="D453" s="163"/>
    </row>
    <row r="454" ht="13.5" customHeight="1">
      <c r="D454" s="163"/>
    </row>
    <row r="455" ht="13.5" customHeight="1">
      <c r="D455" s="163"/>
    </row>
    <row r="456" ht="13.5" customHeight="1">
      <c r="D456" s="163"/>
    </row>
    <row r="457" ht="13.5" customHeight="1">
      <c r="D457" s="163"/>
    </row>
    <row r="458" ht="13.5" customHeight="1">
      <c r="D458" s="163"/>
    </row>
    <row r="459" ht="13.5" customHeight="1">
      <c r="D459" s="163"/>
    </row>
    <row r="460" ht="13.5" customHeight="1">
      <c r="D460" s="163"/>
    </row>
    <row r="461" ht="13.5" customHeight="1">
      <c r="D461" s="163"/>
    </row>
    <row r="462" ht="13.5" customHeight="1">
      <c r="D462" s="163"/>
    </row>
    <row r="463" ht="13.5" customHeight="1">
      <c r="D463" s="163"/>
    </row>
    <row r="464" ht="13.5" customHeight="1">
      <c r="D464" s="163"/>
    </row>
    <row r="465" ht="13.5" customHeight="1">
      <c r="D465" s="163"/>
    </row>
    <row r="466" ht="13.5" customHeight="1">
      <c r="D466" s="163"/>
    </row>
    <row r="467" ht="13.5" customHeight="1">
      <c r="D467" s="163"/>
    </row>
    <row r="468" ht="13.5" customHeight="1">
      <c r="D468" s="163"/>
    </row>
    <row r="469" ht="13.5" customHeight="1">
      <c r="D469" s="163"/>
    </row>
    <row r="470" ht="13.5" customHeight="1">
      <c r="D470" s="163"/>
    </row>
    <row r="471" ht="13.5" customHeight="1">
      <c r="D471" s="163"/>
    </row>
    <row r="472" ht="13.5" customHeight="1">
      <c r="D472" s="163"/>
    </row>
    <row r="473" ht="13.5" customHeight="1">
      <c r="D473" s="163"/>
    </row>
    <row r="474" ht="13.5" customHeight="1">
      <c r="D474" s="163"/>
    </row>
    <row r="475" ht="13.5" customHeight="1">
      <c r="D475" s="163"/>
    </row>
    <row r="476" ht="13.5" customHeight="1">
      <c r="D476" s="163"/>
    </row>
    <row r="477" ht="13.5" customHeight="1">
      <c r="D477" s="163"/>
    </row>
    <row r="478" ht="13.5" customHeight="1">
      <c r="D478" s="163"/>
    </row>
    <row r="479" ht="13.5" customHeight="1">
      <c r="D479" s="163"/>
    </row>
    <row r="480" ht="13.5" customHeight="1">
      <c r="D480" s="163"/>
    </row>
    <row r="481" ht="13.5" customHeight="1">
      <c r="D481" s="163"/>
    </row>
    <row r="482" ht="13.5" customHeight="1">
      <c r="D482" s="163"/>
    </row>
    <row r="483" ht="13.5" customHeight="1">
      <c r="D483" s="163"/>
    </row>
    <row r="484" ht="13.5" customHeight="1">
      <c r="D484" s="163"/>
    </row>
    <row r="485" ht="13.5" customHeight="1">
      <c r="D485" s="163"/>
    </row>
    <row r="486" ht="13.5" customHeight="1">
      <c r="D486" s="163"/>
    </row>
    <row r="487" ht="13.5" customHeight="1">
      <c r="D487" s="163"/>
    </row>
    <row r="488" ht="13.5" customHeight="1">
      <c r="D488" s="163"/>
    </row>
    <row r="489" ht="13.5" customHeight="1">
      <c r="D489" s="163"/>
    </row>
    <row r="490" ht="13.5" customHeight="1">
      <c r="D490" s="163"/>
    </row>
    <row r="491" ht="13.5" customHeight="1">
      <c r="D491" s="163"/>
    </row>
    <row r="492" ht="13.5" customHeight="1">
      <c r="D492" s="163"/>
    </row>
    <row r="493" ht="13.5" customHeight="1">
      <c r="D493" s="163"/>
    </row>
    <row r="494" ht="13.5" customHeight="1">
      <c r="D494" s="163"/>
    </row>
    <row r="495" ht="13.5" customHeight="1">
      <c r="D495" s="163"/>
    </row>
    <row r="496" ht="13.5" customHeight="1">
      <c r="D496" s="163"/>
    </row>
    <row r="497" ht="13.5" customHeight="1">
      <c r="D497" s="163"/>
    </row>
    <row r="498" ht="13.5" customHeight="1">
      <c r="D498" s="163"/>
    </row>
    <row r="499" ht="13.5" customHeight="1">
      <c r="D499" s="163"/>
    </row>
    <row r="500" ht="13.5" customHeight="1">
      <c r="D500" s="163"/>
    </row>
    <row r="501" ht="13.5" customHeight="1">
      <c r="D501" s="163"/>
    </row>
    <row r="502" ht="13.5" customHeight="1">
      <c r="D502" s="163"/>
    </row>
    <row r="503" ht="13.5" customHeight="1">
      <c r="D503" s="163"/>
    </row>
    <row r="504" ht="13.5" customHeight="1">
      <c r="D504" s="163"/>
    </row>
    <row r="505" ht="13.5" customHeight="1">
      <c r="D505" s="163"/>
    </row>
    <row r="506" ht="13.5" customHeight="1">
      <c r="D506" s="163"/>
    </row>
    <row r="507" ht="13.5" customHeight="1">
      <c r="D507" s="163"/>
    </row>
    <row r="508" ht="13.5" customHeight="1">
      <c r="D508" s="163"/>
    </row>
    <row r="509" ht="13.5" customHeight="1">
      <c r="D509" s="163"/>
    </row>
    <row r="510" ht="13.5" customHeight="1">
      <c r="D510" s="163"/>
    </row>
    <row r="511" ht="13.5" customHeight="1">
      <c r="D511" s="163"/>
    </row>
    <row r="512" ht="13.5" customHeight="1">
      <c r="D512" s="163"/>
    </row>
    <row r="513" ht="13.5" customHeight="1">
      <c r="D513" s="163"/>
    </row>
    <row r="514" ht="13.5" customHeight="1">
      <c r="D514" s="163"/>
    </row>
    <row r="515" ht="13.5" customHeight="1">
      <c r="D515" s="163"/>
    </row>
    <row r="516" ht="13.5" customHeight="1">
      <c r="D516" s="163"/>
    </row>
    <row r="517" ht="13.5" customHeight="1">
      <c r="D517" s="163"/>
    </row>
    <row r="518" ht="13.5" customHeight="1">
      <c r="D518" s="163"/>
    </row>
    <row r="519" ht="13.5" customHeight="1">
      <c r="D519" s="163"/>
    </row>
    <row r="520" ht="13.5" customHeight="1">
      <c r="D520" s="163"/>
    </row>
    <row r="521" ht="13.5" customHeight="1">
      <c r="D521" s="163"/>
    </row>
    <row r="522" ht="13.5" customHeight="1">
      <c r="D522" s="163"/>
    </row>
    <row r="523" ht="13.5" customHeight="1">
      <c r="D523" s="163"/>
    </row>
    <row r="524" ht="13.5" customHeight="1">
      <c r="D524" s="163"/>
    </row>
    <row r="525" ht="13.5" customHeight="1">
      <c r="D525" s="163"/>
    </row>
    <row r="526" ht="13.5" customHeight="1">
      <c r="D526" s="163"/>
    </row>
    <row r="527" ht="13.5" customHeight="1">
      <c r="D527" s="163"/>
    </row>
    <row r="528" ht="13.5" customHeight="1">
      <c r="D528" s="163"/>
    </row>
    <row r="529" ht="13.5" customHeight="1">
      <c r="D529" s="163"/>
    </row>
    <row r="530" ht="13.5" customHeight="1">
      <c r="D530" s="163"/>
    </row>
    <row r="531" ht="13.5" customHeight="1">
      <c r="D531" s="163"/>
    </row>
    <row r="532" ht="13.5" customHeight="1">
      <c r="D532" s="163"/>
    </row>
    <row r="533" ht="13.5" customHeight="1">
      <c r="D533" s="163"/>
    </row>
    <row r="534" ht="13.5" customHeight="1">
      <c r="D534" s="163"/>
    </row>
    <row r="535" ht="13.5" customHeight="1">
      <c r="D535" s="163"/>
    </row>
    <row r="536" ht="13.5" customHeight="1">
      <c r="D536" s="163"/>
    </row>
    <row r="537" ht="13.5" customHeight="1">
      <c r="D537" s="163"/>
    </row>
    <row r="538" ht="13.5" customHeight="1">
      <c r="D538" s="163"/>
    </row>
    <row r="539" ht="13.5" customHeight="1">
      <c r="D539" s="163"/>
    </row>
    <row r="540" ht="13.5" customHeight="1">
      <c r="D540" s="163"/>
    </row>
    <row r="541" ht="13.5" customHeight="1">
      <c r="D541" s="163"/>
    </row>
    <row r="542" ht="13.5" customHeight="1">
      <c r="D542" s="163"/>
    </row>
    <row r="543" ht="13.5" customHeight="1">
      <c r="D543" s="163"/>
    </row>
    <row r="544" ht="13.5" customHeight="1">
      <c r="D544" s="163"/>
    </row>
    <row r="545" ht="13.5" customHeight="1">
      <c r="D545" s="163"/>
    </row>
    <row r="546" ht="13.5" customHeight="1">
      <c r="D546" s="163"/>
    </row>
    <row r="547" ht="13.5" customHeight="1">
      <c r="D547" s="163"/>
    </row>
    <row r="548" ht="13.5" customHeight="1">
      <c r="D548" s="163"/>
    </row>
    <row r="549" ht="13.5" customHeight="1">
      <c r="D549" s="163"/>
    </row>
    <row r="550" ht="13.5" customHeight="1">
      <c r="D550" s="163"/>
    </row>
    <row r="551" ht="13.5" customHeight="1">
      <c r="D551" s="163"/>
    </row>
    <row r="552" ht="13.5" customHeight="1">
      <c r="D552" s="163"/>
    </row>
    <row r="553" ht="13.5" customHeight="1">
      <c r="D553" s="163"/>
    </row>
    <row r="554" ht="13.5" customHeight="1">
      <c r="D554" s="163"/>
    </row>
    <row r="555" ht="13.5" customHeight="1">
      <c r="D555" s="163"/>
    </row>
    <row r="556" ht="13.5" customHeight="1">
      <c r="D556" s="163"/>
    </row>
    <row r="557" ht="13.5" customHeight="1">
      <c r="D557" s="163"/>
    </row>
    <row r="558" ht="13.5" customHeight="1">
      <c r="D558" s="163"/>
    </row>
    <row r="559" ht="13.5" customHeight="1">
      <c r="D559" s="163"/>
    </row>
    <row r="560" ht="13.5" customHeight="1">
      <c r="D560" s="163"/>
    </row>
    <row r="561" ht="13.5" customHeight="1">
      <c r="D561" s="163"/>
    </row>
    <row r="562" ht="13.5" customHeight="1">
      <c r="D562" s="163"/>
    </row>
    <row r="563" ht="13.5" customHeight="1">
      <c r="D563" s="163"/>
    </row>
    <row r="564" ht="13.5" customHeight="1">
      <c r="D564" s="163"/>
    </row>
    <row r="565" ht="13.5" customHeight="1">
      <c r="D565" s="163"/>
    </row>
    <row r="566" ht="13.5" customHeight="1">
      <c r="D566" s="163"/>
    </row>
    <row r="567" ht="13.5" customHeight="1">
      <c r="D567" s="163"/>
    </row>
    <row r="568" ht="13.5" customHeight="1">
      <c r="D568" s="163"/>
    </row>
    <row r="569" ht="13.5" customHeight="1">
      <c r="D569" s="163"/>
    </row>
    <row r="570" ht="13.5" customHeight="1">
      <c r="D570" s="163"/>
    </row>
    <row r="571" ht="13.5" customHeight="1">
      <c r="D571" s="163"/>
    </row>
    <row r="572" ht="13.5" customHeight="1">
      <c r="D572" s="163"/>
    </row>
    <row r="573" ht="13.5" customHeight="1">
      <c r="D573" s="163"/>
    </row>
    <row r="574" ht="13.5" customHeight="1">
      <c r="D574" s="163"/>
    </row>
    <row r="575" ht="13.5" customHeight="1">
      <c r="D575" s="163"/>
    </row>
    <row r="576" ht="13.5" customHeight="1">
      <c r="D576" s="163"/>
    </row>
    <row r="577" ht="13.5" customHeight="1">
      <c r="D577" s="163"/>
    </row>
    <row r="578" ht="13.5" customHeight="1">
      <c r="D578" s="163"/>
    </row>
    <row r="579" ht="13.5" customHeight="1">
      <c r="D579" s="163"/>
    </row>
    <row r="580" ht="13.5" customHeight="1">
      <c r="D580" s="163"/>
    </row>
    <row r="581" ht="13.5" customHeight="1">
      <c r="D581" s="163"/>
    </row>
    <row r="582" ht="13.5" customHeight="1">
      <c r="D582" s="163"/>
    </row>
    <row r="583" ht="13.5" customHeight="1">
      <c r="D583" s="163"/>
    </row>
    <row r="584" ht="13.5" customHeight="1">
      <c r="D584" s="163"/>
    </row>
    <row r="585" ht="13.5" customHeight="1">
      <c r="D585" s="163"/>
    </row>
    <row r="586" ht="13.5" customHeight="1">
      <c r="D586" s="163"/>
    </row>
    <row r="587" ht="13.5" customHeight="1">
      <c r="D587" s="163"/>
    </row>
    <row r="588" ht="13.5" customHeight="1">
      <c r="D588" s="163"/>
    </row>
    <row r="589" ht="13.5" customHeight="1">
      <c r="D589" s="163"/>
    </row>
    <row r="590" ht="13.5" customHeight="1">
      <c r="D590" s="163"/>
    </row>
    <row r="591" ht="13.5" customHeight="1">
      <c r="D591" s="163"/>
    </row>
    <row r="592" ht="13.5" customHeight="1">
      <c r="D592" s="163"/>
    </row>
    <row r="593" ht="13.5" customHeight="1">
      <c r="D593" s="163"/>
    </row>
    <row r="594" ht="13.5" customHeight="1">
      <c r="D594" s="163"/>
    </row>
    <row r="595" ht="13.5" customHeight="1">
      <c r="D595" s="163"/>
    </row>
    <row r="596" ht="13.5" customHeight="1">
      <c r="D596" s="163"/>
    </row>
    <row r="597" ht="13.5" customHeight="1">
      <c r="D597" s="163"/>
    </row>
    <row r="598" ht="13.5" customHeight="1">
      <c r="D598" s="163"/>
    </row>
    <row r="599" ht="13.5" customHeight="1">
      <c r="D599" s="163"/>
    </row>
    <row r="600" ht="13.5" customHeight="1">
      <c r="D600" s="163"/>
    </row>
    <row r="601" ht="13.5" customHeight="1">
      <c r="D601" s="163"/>
    </row>
    <row r="602" ht="13.5" customHeight="1">
      <c r="D602" s="163"/>
    </row>
    <row r="603" ht="13.5" customHeight="1">
      <c r="D603" s="163"/>
    </row>
    <row r="604" ht="13.5" customHeight="1">
      <c r="D604" s="163"/>
    </row>
    <row r="605" ht="13.5" customHeight="1">
      <c r="D605" s="163"/>
    </row>
    <row r="606" ht="13.5" customHeight="1">
      <c r="D606" s="163"/>
    </row>
    <row r="607" ht="13.5" customHeight="1">
      <c r="D607" s="163"/>
    </row>
    <row r="608" ht="13.5" customHeight="1">
      <c r="D608" s="163"/>
    </row>
    <row r="609" ht="13.5" customHeight="1">
      <c r="D609" s="163"/>
    </row>
    <row r="610" ht="13.5" customHeight="1">
      <c r="D610" s="163"/>
    </row>
    <row r="611" ht="13.5" customHeight="1">
      <c r="D611" s="163"/>
    </row>
    <row r="612" ht="13.5" customHeight="1">
      <c r="D612" s="163"/>
    </row>
    <row r="613" ht="13.5" customHeight="1">
      <c r="D613" s="163"/>
    </row>
    <row r="614" ht="13.5" customHeight="1">
      <c r="D614" s="163"/>
    </row>
    <row r="615" ht="13.5" customHeight="1">
      <c r="D615" s="163"/>
    </row>
    <row r="616" ht="13.5" customHeight="1">
      <c r="D616" s="163"/>
    </row>
    <row r="617" ht="13.5" customHeight="1">
      <c r="D617" s="163"/>
    </row>
    <row r="618" ht="13.5" customHeight="1">
      <c r="D618" s="163"/>
    </row>
    <row r="619" ht="13.5" customHeight="1">
      <c r="D619" s="163"/>
    </row>
    <row r="620" ht="13.5" customHeight="1">
      <c r="D620" s="163"/>
    </row>
    <row r="621" ht="13.5" customHeight="1">
      <c r="D621" s="163"/>
    </row>
    <row r="622" ht="13.5" customHeight="1">
      <c r="D622" s="163"/>
    </row>
    <row r="623" ht="13.5" customHeight="1">
      <c r="D623" s="163"/>
    </row>
    <row r="624" ht="13.5" customHeight="1">
      <c r="D624" s="163"/>
    </row>
    <row r="625" ht="13.5" customHeight="1">
      <c r="D625" s="163"/>
    </row>
    <row r="626" ht="13.5" customHeight="1">
      <c r="D626" s="163"/>
    </row>
    <row r="627" ht="13.5" customHeight="1">
      <c r="D627" s="163"/>
    </row>
    <row r="628" ht="13.5" customHeight="1">
      <c r="D628" s="163"/>
    </row>
    <row r="629" ht="13.5" customHeight="1">
      <c r="D629" s="163"/>
    </row>
    <row r="630" ht="13.5" customHeight="1">
      <c r="D630" s="163"/>
    </row>
    <row r="631" ht="13.5" customHeight="1">
      <c r="D631" s="163"/>
    </row>
    <row r="632" ht="13.5" customHeight="1">
      <c r="D632" s="163"/>
    </row>
    <row r="633" ht="13.5" customHeight="1">
      <c r="D633" s="163"/>
    </row>
    <row r="634" ht="13.5" customHeight="1">
      <c r="D634" s="163"/>
    </row>
    <row r="635" ht="13.5" customHeight="1">
      <c r="D635" s="163"/>
    </row>
    <row r="636" ht="13.5" customHeight="1">
      <c r="D636" s="163"/>
    </row>
    <row r="637" ht="13.5" customHeight="1">
      <c r="D637" s="163"/>
    </row>
    <row r="638" ht="13.5" customHeight="1">
      <c r="D638" s="163"/>
    </row>
    <row r="639" ht="13.5" customHeight="1">
      <c r="D639" s="163"/>
    </row>
    <row r="640" ht="13.5" customHeight="1">
      <c r="D640" s="163"/>
    </row>
    <row r="641" ht="13.5" customHeight="1">
      <c r="D641" s="163"/>
    </row>
    <row r="642" ht="13.5" customHeight="1">
      <c r="D642" s="163"/>
    </row>
    <row r="643" ht="13.5" customHeight="1">
      <c r="D643" s="163"/>
    </row>
    <row r="644" ht="13.5" customHeight="1">
      <c r="D644" s="163"/>
    </row>
    <row r="645" ht="13.5" customHeight="1">
      <c r="D645" s="163"/>
    </row>
    <row r="646" ht="13.5" customHeight="1">
      <c r="D646" s="163"/>
    </row>
    <row r="647" ht="13.5" customHeight="1">
      <c r="D647" s="163"/>
    </row>
    <row r="648" ht="13.5" customHeight="1">
      <c r="D648" s="163"/>
    </row>
    <row r="649" ht="13.5" customHeight="1">
      <c r="D649" s="163"/>
    </row>
    <row r="650" ht="13.5" customHeight="1">
      <c r="D650" s="163"/>
    </row>
    <row r="651" ht="13.5" customHeight="1">
      <c r="D651" s="163"/>
    </row>
    <row r="652" ht="13.5" customHeight="1">
      <c r="D652" s="163"/>
    </row>
    <row r="653" ht="13.5" customHeight="1">
      <c r="D653" s="163"/>
    </row>
    <row r="654" ht="13.5" customHeight="1">
      <c r="D654" s="163"/>
    </row>
    <row r="655" ht="13.5" customHeight="1">
      <c r="D655" s="163"/>
    </row>
    <row r="656" ht="13.5" customHeight="1">
      <c r="D656" s="163"/>
    </row>
    <row r="657" ht="13.5" customHeight="1">
      <c r="D657" s="163"/>
    </row>
    <row r="658" ht="13.5" customHeight="1">
      <c r="D658" s="163"/>
    </row>
    <row r="659" ht="13.5" customHeight="1">
      <c r="D659" s="163"/>
    </row>
    <row r="660" ht="13.5" customHeight="1">
      <c r="D660" s="163"/>
    </row>
    <row r="661" ht="13.5" customHeight="1">
      <c r="D661" s="163"/>
    </row>
    <row r="662" ht="13.5" customHeight="1">
      <c r="D662" s="163"/>
    </row>
    <row r="663" ht="13.5" customHeight="1">
      <c r="D663" s="163"/>
    </row>
    <row r="664" ht="13.5" customHeight="1">
      <c r="D664" s="163"/>
    </row>
    <row r="665" ht="13.5" customHeight="1">
      <c r="D665" s="163"/>
    </row>
    <row r="666" ht="13.5" customHeight="1">
      <c r="D666" s="163"/>
    </row>
    <row r="667" ht="13.5" customHeight="1">
      <c r="D667" s="163"/>
    </row>
    <row r="668" ht="13.5" customHeight="1">
      <c r="D668" s="163"/>
    </row>
    <row r="669" ht="13.5" customHeight="1">
      <c r="D669" s="163"/>
    </row>
    <row r="670" ht="13.5" customHeight="1">
      <c r="D670" s="163"/>
    </row>
    <row r="671" ht="13.5" customHeight="1">
      <c r="D671" s="163"/>
    </row>
    <row r="672" ht="13.5" customHeight="1">
      <c r="D672" s="163"/>
    </row>
    <row r="673" ht="13.5" customHeight="1">
      <c r="D673" s="163"/>
    </row>
    <row r="674" ht="13.5" customHeight="1">
      <c r="D674" s="163"/>
    </row>
    <row r="675" ht="13.5" customHeight="1">
      <c r="D675" s="163"/>
    </row>
    <row r="676" ht="13.5" customHeight="1">
      <c r="D676" s="163"/>
    </row>
    <row r="677" ht="13.5" customHeight="1">
      <c r="D677" s="163"/>
    </row>
    <row r="678" ht="13.5" customHeight="1">
      <c r="D678" s="163"/>
    </row>
    <row r="679" ht="13.5" customHeight="1">
      <c r="D679" s="163"/>
    </row>
    <row r="680" ht="13.5" customHeight="1">
      <c r="D680" s="163"/>
    </row>
    <row r="681" ht="13.5" customHeight="1">
      <c r="D681" s="163"/>
    </row>
    <row r="682" ht="13.5" customHeight="1">
      <c r="D682" s="163"/>
    </row>
    <row r="683" ht="13.5" customHeight="1">
      <c r="D683" s="163"/>
    </row>
    <row r="684" ht="13.5" customHeight="1">
      <c r="D684" s="163"/>
    </row>
    <row r="685" ht="13.5" customHeight="1">
      <c r="D685" s="163"/>
    </row>
    <row r="686" ht="13.5" customHeight="1">
      <c r="D686" s="163"/>
    </row>
    <row r="687" ht="13.5" customHeight="1">
      <c r="D687" s="163"/>
    </row>
    <row r="688" ht="13.5" customHeight="1">
      <c r="D688" s="163"/>
    </row>
    <row r="689" ht="13.5" customHeight="1">
      <c r="D689" s="163"/>
    </row>
    <row r="690" ht="13.5" customHeight="1">
      <c r="D690" s="163"/>
    </row>
    <row r="691" ht="13.5" customHeight="1">
      <c r="D691" s="163"/>
    </row>
    <row r="692" ht="13.5" customHeight="1">
      <c r="D692" s="163"/>
    </row>
    <row r="693" ht="13.5" customHeight="1">
      <c r="D693" s="163"/>
    </row>
    <row r="694" ht="13.5" customHeight="1">
      <c r="D694" s="163"/>
    </row>
    <row r="695" ht="13.5" customHeight="1">
      <c r="D695" s="163"/>
    </row>
    <row r="696" ht="13.5" customHeight="1">
      <c r="D696" s="163"/>
    </row>
    <row r="697" ht="13.5" customHeight="1">
      <c r="D697" s="163"/>
    </row>
    <row r="698" ht="13.5" customHeight="1">
      <c r="D698" s="163"/>
    </row>
    <row r="699" ht="13.5" customHeight="1">
      <c r="D699" s="163"/>
    </row>
    <row r="700" ht="13.5" customHeight="1">
      <c r="D700" s="163"/>
    </row>
    <row r="701" ht="13.5" customHeight="1">
      <c r="D701" s="163"/>
    </row>
    <row r="702" ht="13.5" customHeight="1">
      <c r="D702" s="163"/>
    </row>
    <row r="703" ht="13.5" customHeight="1">
      <c r="D703" s="163"/>
    </row>
    <row r="704" ht="13.5" customHeight="1">
      <c r="D704" s="163"/>
    </row>
    <row r="705" ht="13.5" customHeight="1">
      <c r="D705" s="163"/>
    </row>
    <row r="706" ht="13.5" customHeight="1">
      <c r="D706" s="163"/>
    </row>
    <row r="707" ht="13.5" customHeight="1">
      <c r="D707" s="163"/>
    </row>
    <row r="708" ht="13.5" customHeight="1">
      <c r="D708" s="163"/>
    </row>
    <row r="709" ht="13.5" customHeight="1">
      <c r="D709" s="163"/>
    </row>
    <row r="710" ht="13.5" customHeight="1">
      <c r="D710" s="163"/>
    </row>
    <row r="711" ht="13.5" customHeight="1">
      <c r="D711" s="163"/>
    </row>
    <row r="712" ht="13.5" customHeight="1">
      <c r="D712" s="163"/>
    </row>
    <row r="713" ht="13.5" customHeight="1">
      <c r="D713" s="163"/>
    </row>
    <row r="714" ht="13.5" customHeight="1">
      <c r="D714" s="163"/>
    </row>
    <row r="715" ht="13.5" customHeight="1">
      <c r="D715" s="163"/>
    </row>
    <row r="716" ht="13.5" customHeight="1">
      <c r="D716" s="163"/>
    </row>
    <row r="717" ht="13.5" customHeight="1">
      <c r="D717" s="163"/>
    </row>
    <row r="718" ht="13.5" customHeight="1">
      <c r="D718" s="163"/>
    </row>
    <row r="719" ht="13.5" customHeight="1">
      <c r="D719" s="163"/>
    </row>
    <row r="720" ht="13.5" customHeight="1">
      <c r="D720" s="163"/>
    </row>
    <row r="721" ht="13.5" customHeight="1">
      <c r="D721" s="163"/>
    </row>
    <row r="722" ht="13.5" customHeight="1">
      <c r="D722" s="163"/>
    </row>
    <row r="723" ht="13.5" customHeight="1">
      <c r="D723" s="163"/>
    </row>
    <row r="724" ht="13.5" customHeight="1">
      <c r="D724" s="163"/>
    </row>
    <row r="725" ht="13.5" customHeight="1">
      <c r="D725" s="163"/>
    </row>
    <row r="726" ht="13.5" customHeight="1">
      <c r="D726" s="163"/>
    </row>
    <row r="727" ht="13.5" customHeight="1">
      <c r="D727" s="163"/>
    </row>
    <row r="728" ht="13.5" customHeight="1">
      <c r="D728" s="163"/>
    </row>
    <row r="729" ht="13.5" customHeight="1">
      <c r="D729" s="163"/>
    </row>
    <row r="730" ht="13.5" customHeight="1">
      <c r="D730" s="163"/>
    </row>
    <row r="731" ht="13.5" customHeight="1">
      <c r="D731" s="163"/>
    </row>
    <row r="732" ht="13.5" customHeight="1">
      <c r="D732" s="163"/>
    </row>
    <row r="733" ht="13.5" customHeight="1">
      <c r="D733" s="163"/>
    </row>
    <row r="734" ht="13.5" customHeight="1">
      <c r="D734" s="163"/>
    </row>
    <row r="735" ht="13.5" customHeight="1">
      <c r="D735" s="163"/>
    </row>
    <row r="736" ht="13.5" customHeight="1">
      <c r="D736" s="163"/>
    </row>
    <row r="737" ht="13.5" customHeight="1">
      <c r="D737" s="163"/>
    </row>
    <row r="738" ht="13.5" customHeight="1">
      <c r="D738" s="163"/>
    </row>
    <row r="739" ht="13.5" customHeight="1">
      <c r="D739" s="163"/>
    </row>
    <row r="740" ht="13.5" customHeight="1">
      <c r="D740" s="163"/>
    </row>
    <row r="741" ht="13.5" customHeight="1">
      <c r="D741" s="163"/>
    </row>
    <row r="742" ht="13.5" customHeight="1">
      <c r="D742" s="163"/>
    </row>
    <row r="743" ht="13.5" customHeight="1">
      <c r="D743" s="163"/>
    </row>
    <row r="744" ht="13.5" customHeight="1">
      <c r="D744" s="163"/>
    </row>
    <row r="745" ht="13.5" customHeight="1">
      <c r="D745" s="163"/>
    </row>
    <row r="746" ht="13.5" customHeight="1">
      <c r="D746" s="163"/>
    </row>
    <row r="747" ht="13.5" customHeight="1">
      <c r="D747" s="163"/>
    </row>
    <row r="748" ht="13.5" customHeight="1">
      <c r="D748" s="163"/>
    </row>
    <row r="749" ht="13.5" customHeight="1">
      <c r="D749" s="163"/>
    </row>
    <row r="750" ht="13.5" customHeight="1">
      <c r="D750" s="163"/>
    </row>
    <row r="751" ht="13.5" customHeight="1">
      <c r="D751" s="163"/>
    </row>
    <row r="752" ht="13.5" customHeight="1">
      <c r="D752" s="163"/>
    </row>
    <row r="753" ht="13.5" customHeight="1">
      <c r="D753" s="163"/>
    </row>
    <row r="754" ht="13.5" customHeight="1">
      <c r="D754" s="163"/>
    </row>
    <row r="755" ht="13.5" customHeight="1">
      <c r="D755" s="163"/>
    </row>
    <row r="756" ht="13.5" customHeight="1">
      <c r="D756" s="163"/>
    </row>
    <row r="757" ht="13.5" customHeight="1">
      <c r="D757" s="163"/>
    </row>
    <row r="758" ht="13.5" customHeight="1">
      <c r="D758" s="163"/>
    </row>
    <row r="759" ht="13.5" customHeight="1">
      <c r="D759" s="163"/>
    </row>
    <row r="760" ht="13.5" customHeight="1">
      <c r="D760" s="163"/>
    </row>
    <row r="761" ht="13.5" customHeight="1">
      <c r="D761" s="163"/>
    </row>
    <row r="762" ht="13.5" customHeight="1">
      <c r="D762" s="163"/>
    </row>
    <row r="763" ht="13.5" customHeight="1">
      <c r="D763" s="163"/>
    </row>
    <row r="764" ht="13.5" customHeight="1">
      <c r="D764" s="163"/>
    </row>
    <row r="765" ht="13.5" customHeight="1">
      <c r="D765" s="163"/>
    </row>
    <row r="766" ht="13.5" customHeight="1">
      <c r="D766" s="163"/>
    </row>
    <row r="767" ht="13.5" customHeight="1">
      <c r="D767" s="163"/>
    </row>
    <row r="768" ht="13.5" customHeight="1">
      <c r="D768" s="163"/>
    </row>
    <row r="769" ht="13.5" customHeight="1">
      <c r="D769" s="163"/>
    </row>
    <row r="770" ht="13.5" customHeight="1">
      <c r="D770" s="163"/>
    </row>
    <row r="771" ht="13.5" customHeight="1">
      <c r="D771" s="163"/>
    </row>
    <row r="772" ht="13.5" customHeight="1">
      <c r="D772" s="163"/>
    </row>
    <row r="773" ht="13.5" customHeight="1">
      <c r="D773" s="163"/>
    </row>
    <row r="774" ht="13.5" customHeight="1">
      <c r="D774" s="163"/>
    </row>
    <row r="775" ht="13.5" customHeight="1">
      <c r="D775" s="163"/>
    </row>
    <row r="776" ht="13.5" customHeight="1">
      <c r="D776" s="163"/>
    </row>
    <row r="777" ht="13.5" customHeight="1">
      <c r="D777" s="163"/>
    </row>
    <row r="778" ht="13.5" customHeight="1">
      <c r="D778" s="163"/>
    </row>
    <row r="779" ht="13.5" customHeight="1">
      <c r="D779" s="163"/>
    </row>
    <row r="780" ht="13.5" customHeight="1">
      <c r="D780" s="163"/>
    </row>
    <row r="781" ht="13.5" customHeight="1">
      <c r="D781" s="163"/>
    </row>
    <row r="782" ht="13.5" customHeight="1">
      <c r="D782" s="163"/>
    </row>
    <row r="783" ht="13.5" customHeight="1">
      <c r="D783" s="163"/>
    </row>
    <row r="784" ht="13.5" customHeight="1">
      <c r="D784" s="163"/>
    </row>
    <row r="785" ht="13.5" customHeight="1">
      <c r="D785" s="163"/>
    </row>
    <row r="786" ht="13.5" customHeight="1">
      <c r="D786" s="163"/>
    </row>
    <row r="787" ht="13.5" customHeight="1">
      <c r="D787" s="163"/>
    </row>
    <row r="788" ht="13.5" customHeight="1">
      <c r="D788" s="163"/>
    </row>
    <row r="789" ht="13.5" customHeight="1">
      <c r="D789" s="163"/>
    </row>
    <row r="790" ht="13.5" customHeight="1">
      <c r="D790" s="163"/>
    </row>
    <row r="791" ht="13.5" customHeight="1">
      <c r="D791" s="163"/>
    </row>
    <row r="792" ht="13.5" customHeight="1">
      <c r="D792" s="163"/>
    </row>
    <row r="793" ht="13.5" customHeight="1">
      <c r="D793" s="163"/>
    </row>
    <row r="794" ht="13.5" customHeight="1">
      <c r="D794" s="163"/>
    </row>
    <row r="795" ht="13.5" customHeight="1">
      <c r="D795" s="163"/>
    </row>
    <row r="796" ht="13.5" customHeight="1">
      <c r="D796" s="163"/>
    </row>
    <row r="797" ht="13.5" customHeight="1">
      <c r="D797" s="163"/>
    </row>
    <row r="798" ht="13.5" customHeight="1">
      <c r="D798" s="163"/>
    </row>
    <row r="799" ht="13.5" customHeight="1">
      <c r="D799" s="163"/>
    </row>
    <row r="800" ht="13.5" customHeight="1">
      <c r="D800" s="163"/>
    </row>
    <row r="801" ht="13.5" customHeight="1">
      <c r="D801" s="163"/>
    </row>
    <row r="802" ht="13.5" customHeight="1">
      <c r="D802" s="163"/>
    </row>
    <row r="803" ht="13.5" customHeight="1">
      <c r="D803" s="163"/>
    </row>
    <row r="804" ht="13.5" customHeight="1">
      <c r="D804" s="163"/>
    </row>
    <row r="805" ht="13.5" customHeight="1">
      <c r="D805" s="163"/>
    </row>
    <row r="806" ht="13.5" customHeight="1">
      <c r="D806" s="163"/>
    </row>
    <row r="807" ht="13.5" customHeight="1">
      <c r="D807" s="163"/>
    </row>
    <row r="808" ht="13.5" customHeight="1">
      <c r="D808" s="163"/>
    </row>
    <row r="809" ht="13.5" customHeight="1">
      <c r="D809" s="163"/>
    </row>
    <row r="810" ht="13.5" customHeight="1">
      <c r="D810" s="163"/>
    </row>
    <row r="811" ht="13.5" customHeight="1">
      <c r="D811" s="163"/>
    </row>
    <row r="812" ht="13.5" customHeight="1">
      <c r="D812" s="163"/>
    </row>
    <row r="813" ht="13.5" customHeight="1">
      <c r="D813" s="163"/>
    </row>
    <row r="814" ht="13.5" customHeight="1">
      <c r="D814" s="163"/>
    </row>
    <row r="815" ht="13.5" customHeight="1">
      <c r="D815" s="163"/>
    </row>
    <row r="816" ht="13.5" customHeight="1">
      <c r="D816" s="163"/>
    </row>
    <row r="817" ht="13.5" customHeight="1">
      <c r="D817" s="163"/>
    </row>
    <row r="818" ht="13.5" customHeight="1">
      <c r="D818" s="163"/>
    </row>
    <row r="819" ht="13.5" customHeight="1">
      <c r="D819" s="163"/>
    </row>
    <row r="820" ht="13.5" customHeight="1">
      <c r="D820" s="163"/>
    </row>
    <row r="821" ht="13.5" customHeight="1">
      <c r="D821" s="163"/>
    </row>
    <row r="822" ht="13.5" customHeight="1">
      <c r="D822" s="163"/>
    </row>
    <row r="823" ht="13.5" customHeight="1">
      <c r="D823" s="163"/>
    </row>
    <row r="824" ht="13.5" customHeight="1">
      <c r="D824" s="163"/>
    </row>
    <row r="825" ht="13.5" customHeight="1">
      <c r="D825" s="163"/>
    </row>
    <row r="826" ht="13.5" customHeight="1">
      <c r="D826" s="163"/>
    </row>
    <row r="827" ht="13.5" customHeight="1">
      <c r="D827" s="163"/>
    </row>
    <row r="828" ht="13.5" customHeight="1">
      <c r="D828" s="163"/>
    </row>
    <row r="829" ht="13.5" customHeight="1">
      <c r="D829" s="163"/>
    </row>
    <row r="830" ht="13.5" customHeight="1">
      <c r="D830" s="163"/>
    </row>
    <row r="831" ht="13.5" customHeight="1">
      <c r="D831" s="163"/>
    </row>
    <row r="832" ht="13.5" customHeight="1">
      <c r="D832" s="163"/>
    </row>
    <row r="833" ht="13.5" customHeight="1">
      <c r="D833" s="163"/>
    </row>
    <row r="834" ht="13.5" customHeight="1">
      <c r="D834" s="163"/>
    </row>
    <row r="835" ht="13.5" customHeight="1">
      <c r="D835" s="163"/>
    </row>
    <row r="836" ht="13.5" customHeight="1">
      <c r="D836" s="163"/>
    </row>
    <row r="837" ht="13.5" customHeight="1">
      <c r="D837" s="163"/>
    </row>
    <row r="838" ht="13.5" customHeight="1">
      <c r="D838" s="163"/>
    </row>
    <row r="839" ht="13.5" customHeight="1">
      <c r="D839" s="163"/>
    </row>
    <row r="840" ht="13.5" customHeight="1">
      <c r="D840" s="163"/>
    </row>
    <row r="841" ht="13.5" customHeight="1">
      <c r="D841" s="163"/>
    </row>
    <row r="842" ht="13.5" customHeight="1">
      <c r="D842" s="163"/>
    </row>
    <row r="843" ht="13.5" customHeight="1">
      <c r="D843" s="163"/>
    </row>
    <row r="844" ht="13.5" customHeight="1">
      <c r="D844" s="163"/>
    </row>
    <row r="845" ht="13.5" customHeight="1">
      <c r="D845" s="163"/>
    </row>
    <row r="846" ht="13.5" customHeight="1">
      <c r="D846" s="163"/>
    </row>
    <row r="847" ht="13.5" customHeight="1">
      <c r="D847" s="163"/>
    </row>
    <row r="848" ht="13.5" customHeight="1">
      <c r="D848" s="163"/>
    </row>
    <row r="849" ht="13.5" customHeight="1">
      <c r="D849" s="163"/>
    </row>
    <row r="850" ht="13.5" customHeight="1">
      <c r="D850" s="163"/>
    </row>
    <row r="851" ht="13.5" customHeight="1">
      <c r="D851" s="163"/>
    </row>
    <row r="852" ht="13.5" customHeight="1">
      <c r="D852" s="163"/>
    </row>
    <row r="853" ht="13.5" customHeight="1">
      <c r="D853" s="163"/>
    </row>
    <row r="854" ht="13.5" customHeight="1">
      <c r="D854" s="163"/>
    </row>
    <row r="855" ht="13.5" customHeight="1">
      <c r="D855" s="163"/>
    </row>
    <row r="856" ht="13.5" customHeight="1">
      <c r="D856" s="163"/>
    </row>
    <row r="857" ht="13.5" customHeight="1">
      <c r="D857" s="163"/>
    </row>
    <row r="858" ht="13.5" customHeight="1">
      <c r="D858" s="163"/>
    </row>
    <row r="859" ht="13.5" customHeight="1">
      <c r="D859" s="163"/>
    </row>
    <row r="860" ht="13.5" customHeight="1">
      <c r="D860" s="163"/>
    </row>
    <row r="861" ht="13.5" customHeight="1">
      <c r="D861" s="163"/>
    </row>
    <row r="862" ht="13.5" customHeight="1">
      <c r="D862" s="163"/>
    </row>
    <row r="863" ht="13.5" customHeight="1">
      <c r="D863" s="163"/>
    </row>
    <row r="864" ht="13.5" customHeight="1">
      <c r="D864" s="163"/>
    </row>
    <row r="865" ht="13.5" customHeight="1">
      <c r="D865" s="163"/>
    </row>
    <row r="866" ht="13.5" customHeight="1">
      <c r="D866" s="163"/>
    </row>
    <row r="867" ht="13.5" customHeight="1">
      <c r="D867" s="163"/>
    </row>
    <row r="868" ht="13.5" customHeight="1">
      <c r="D868" s="163"/>
    </row>
    <row r="869" ht="13.5" customHeight="1">
      <c r="D869" s="163"/>
    </row>
    <row r="870" ht="13.5" customHeight="1">
      <c r="D870" s="163"/>
    </row>
    <row r="871" ht="13.5" customHeight="1">
      <c r="D871" s="163"/>
    </row>
    <row r="872" ht="13.5" customHeight="1">
      <c r="D872" s="163"/>
    </row>
    <row r="873" ht="13.5" customHeight="1">
      <c r="D873" s="163"/>
    </row>
    <row r="874" ht="13.5" customHeight="1">
      <c r="D874" s="163"/>
    </row>
    <row r="875" ht="13.5" customHeight="1">
      <c r="D875" s="163"/>
    </row>
    <row r="876" ht="13.5" customHeight="1">
      <c r="D876" s="163"/>
    </row>
    <row r="877" ht="13.5" customHeight="1">
      <c r="D877" s="163"/>
    </row>
    <row r="878" ht="13.5" customHeight="1">
      <c r="D878" s="163"/>
    </row>
    <row r="879" ht="13.5" customHeight="1">
      <c r="D879" s="163"/>
    </row>
    <row r="880" ht="13.5" customHeight="1">
      <c r="D880" s="163"/>
    </row>
    <row r="881" ht="13.5" customHeight="1">
      <c r="D881" s="163"/>
    </row>
    <row r="882" ht="13.5" customHeight="1">
      <c r="D882" s="163"/>
    </row>
    <row r="883" ht="13.5" customHeight="1">
      <c r="D883" s="163"/>
    </row>
    <row r="884" ht="13.5" customHeight="1">
      <c r="D884" s="163"/>
    </row>
    <row r="885" ht="13.5" customHeight="1">
      <c r="D885" s="163"/>
    </row>
    <row r="886" ht="13.5" customHeight="1">
      <c r="D886" s="163"/>
    </row>
    <row r="887" ht="13.5" customHeight="1">
      <c r="D887" s="163"/>
    </row>
    <row r="888" ht="13.5" customHeight="1">
      <c r="D888" s="163"/>
    </row>
    <row r="889" ht="13.5" customHeight="1">
      <c r="D889" s="163"/>
    </row>
    <row r="890" ht="13.5" customHeight="1">
      <c r="D890" s="163"/>
    </row>
    <row r="891" ht="13.5" customHeight="1">
      <c r="D891" s="163"/>
    </row>
    <row r="892" ht="13.5" customHeight="1">
      <c r="D892" s="163"/>
    </row>
    <row r="893" ht="13.5" customHeight="1">
      <c r="D893" s="163"/>
    </row>
    <row r="894" ht="13.5" customHeight="1">
      <c r="D894" s="163"/>
    </row>
    <row r="895" ht="13.5" customHeight="1">
      <c r="D895" s="163"/>
    </row>
    <row r="896" ht="13.5" customHeight="1">
      <c r="D896" s="163"/>
    </row>
    <row r="897" ht="13.5" customHeight="1">
      <c r="D897" s="163"/>
    </row>
    <row r="898" ht="13.5" customHeight="1">
      <c r="D898" s="163"/>
    </row>
    <row r="899" ht="13.5" customHeight="1">
      <c r="D899" s="163"/>
    </row>
    <row r="900" ht="13.5" customHeight="1">
      <c r="D900" s="163"/>
    </row>
    <row r="901" ht="13.5" customHeight="1">
      <c r="D901" s="163"/>
    </row>
    <row r="902" ht="13.5" customHeight="1">
      <c r="D902" s="163"/>
    </row>
    <row r="903" ht="13.5" customHeight="1">
      <c r="D903" s="163"/>
    </row>
    <row r="904" ht="13.5" customHeight="1">
      <c r="D904" s="163"/>
    </row>
    <row r="905" ht="13.5" customHeight="1">
      <c r="D905" s="163"/>
    </row>
    <row r="906" ht="13.5" customHeight="1">
      <c r="D906" s="163"/>
    </row>
    <row r="907" ht="13.5" customHeight="1">
      <c r="D907" s="163"/>
    </row>
    <row r="908" ht="13.5" customHeight="1">
      <c r="D908" s="163"/>
    </row>
    <row r="909" ht="13.5" customHeight="1">
      <c r="D909" s="163"/>
    </row>
    <row r="910" ht="13.5" customHeight="1">
      <c r="D910" s="163"/>
    </row>
    <row r="911" ht="13.5" customHeight="1">
      <c r="D911" s="163"/>
    </row>
    <row r="912" ht="13.5" customHeight="1">
      <c r="D912" s="163"/>
    </row>
    <row r="913" ht="13.5" customHeight="1">
      <c r="D913" s="163"/>
    </row>
    <row r="914" ht="13.5" customHeight="1">
      <c r="D914" s="163"/>
    </row>
    <row r="915" ht="13.5" customHeight="1">
      <c r="D915" s="163"/>
    </row>
    <row r="916" ht="13.5" customHeight="1">
      <c r="D916" s="163"/>
    </row>
    <row r="917" ht="13.5" customHeight="1">
      <c r="D917" s="163"/>
    </row>
    <row r="918" ht="13.5" customHeight="1">
      <c r="D918" s="163"/>
    </row>
    <row r="919" ht="13.5" customHeight="1">
      <c r="D919" s="163"/>
    </row>
    <row r="920" ht="13.5" customHeight="1">
      <c r="D920" s="163"/>
    </row>
    <row r="921" ht="13.5" customHeight="1">
      <c r="D921" s="163"/>
    </row>
    <row r="922" ht="13.5" customHeight="1">
      <c r="D922" s="163"/>
    </row>
    <row r="923" ht="13.5" customHeight="1">
      <c r="D923" s="163"/>
    </row>
    <row r="924" ht="13.5" customHeight="1">
      <c r="D924" s="163"/>
    </row>
    <row r="925" ht="13.5" customHeight="1">
      <c r="D925" s="163"/>
    </row>
    <row r="926" ht="13.5" customHeight="1">
      <c r="D926" s="163"/>
    </row>
    <row r="927" ht="13.5" customHeight="1">
      <c r="D927" s="163"/>
    </row>
    <row r="928" ht="13.5" customHeight="1">
      <c r="D928" s="163"/>
    </row>
    <row r="929" ht="13.5" customHeight="1">
      <c r="D929" s="163"/>
    </row>
    <row r="930" ht="13.5" customHeight="1">
      <c r="D930" s="163"/>
    </row>
    <row r="931" ht="13.5" customHeight="1">
      <c r="D931" s="163"/>
    </row>
    <row r="932" ht="13.5" customHeight="1">
      <c r="D932" s="163"/>
    </row>
    <row r="933" ht="13.5" customHeight="1">
      <c r="D933" s="163"/>
    </row>
    <row r="934" ht="13.5" customHeight="1">
      <c r="D934" s="163"/>
    </row>
    <row r="935" ht="13.5" customHeight="1">
      <c r="D935" s="163"/>
    </row>
    <row r="936" ht="13.5" customHeight="1">
      <c r="D936" s="163"/>
    </row>
    <row r="937" ht="13.5" customHeight="1">
      <c r="D937" s="163"/>
    </row>
    <row r="938" ht="13.5" customHeight="1">
      <c r="D938" s="163"/>
    </row>
    <row r="939" ht="13.5" customHeight="1">
      <c r="D939" s="163"/>
    </row>
    <row r="940" ht="13.5" customHeight="1">
      <c r="D940" s="163"/>
    </row>
    <row r="941" ht="13.5" customHeight="1">
      <c r="D941" s="163"/>
    </row>
    <row r="942" ht="13.5" customHeight="1">
      <c r="D942" s="163"/>
    </row>
    <row r="943" ht="13.5" customHeight="1">
      <c r="D943" s="163"/>
    </row>
    <row r="944" ht="13.5" customHeight="1">
      <c r="D944" s="163"/>
    </row>
    <row r="945" ht="13.5" customHeight="1">
      <c r="D945" s="163"/>
    </row>
    <row r="946" ht="13.5" customHeight="1">
      <c r="D946" s="163"/>
    </row>
    <row r="947" ht="13.5" customHeight="1">
      <c r="D947" s="163"/>
    </row>
    <row r="948" ht="13.5" customHeight="1">
      <c r="D948" s="163"/>
    </row>
    <row r="949" ht="13.5" customHeight="1">
      <c r="D949" s="163"/>
    </row>
    <row r="950" ht="13.5" customHeight="1">
      <c r="D950" s="163"/>
    </row>
    <row r="951" ht="13.5" customHeight="1">
      <c r="D951" s="163"/>
    </row>
    <row r="952" ht="13.5" customHeight="1">
      <c r="D952" s="163"/>
    </row>
    <row r="953" ht="13.5" customHeight="1">
      <c r="D953" s="163"/>
    </row>
    <row r="954" ht="13.5" customHeight="1">
      <c r="D954" s="163"/>
    </row>
    <row r="955" ht="13.5" customHeight="1">
      <c r="D955" s="163"/>
    </row>
    <row r="956" ht="13.5" customHeight="1">
      <c r="D956" s="163"/>
    </row>
    <row r="957" ht="13.5" customHeight="1">
      <c r="D957" s="163"/>
    </row>
    <row r="958" ht="13.5" customHeight="1">
      <c r="D958" s="163"/>
    </row>
    <row r="959" ht="13.5" customHeight="1">
      <c r="D959" s="163"/>
    </row>
    <row r="960" ht="13.5" customHeight="1">
      <c r="D960" s="163"/>
    </row>
    <row r="961" ht="13.5" customHeight="1">
      <c r="D961" s="163"/>
    </row>
    <row r="962" ht="13.5" customHeight="1">
      <c r="D962" s="163"/>
    </row>
    <row r="963" ht="13.5" customHeight="1">
      <c r="D963" s="163"/>
    </row>
    <row r="964" ht="13.5" customHeight="1">
      <c r="D964" s="163"/>
    </row>
    <row r="965" ht="13.5" customHeight="1">
      <c r="D965" s="163"/>
    </row>
    <row r="966" ht="13.5" customHeight="1">
      <c r="D966" s="163"/>
    </row>
    <row r="967" ht="13.5" customHeight="1">
      <c r="D967" s="163"/>
    </row>
    <row r="968" ht="13.5" customHeight="1">
      <c r="D968" s="163"/>
    </row>
    <row r="969" ht="13.5" customHeight="1">
      <c r="D969" s="163"/>
    </row>
    <row r="970" ht="13.5" customHeight="1">
      <c r="D970" s="163"/>
    </row>
    <row r="971" ht="13.5" customHeight="1">
      <c r="D971" s="163"/>
    </row>
    <row r="972" ht="13.5" customHeight="1">
      <c r="D972" s="163"/>
    </row>
    <row r="973" ht="13.5" customHeight="1">
      <c r="D973" s="163"/>
    </row>
    <row r="974" ht="13.5" customHeight="1">
      <c r="D974" s="163"/>
    </row>
    <row r="975" ht="13.5" customHeight="1">
      <c r="D975" s="163"/>
    </row>
    <row r="976" ht="13.5" customHeight="1">
      <c r="D976" s="163"/>
    </row>
    <row r="977" ht="13.5" customHeight="1">
      <c r="D977" s="163"/>
    </row>
    <row r="978" ht="13.5" customHeight="1">
      <c r="D978" s="163"/>
    </row>
    <row r="979" ht="13.5" customHeight="1">
      <c r="D979" s="163"/>
    </row>
    <row r="980" ht="13.5" customHeight="1">
      <c r="D980" s="163"/>
    </row>
    <row r="981" ht="13.5" customHeight="1">
      <c r="D981" s="163"/>
    </row>
    <row r="982" ht="13.5" customHeight="1">
      <c r="D982" s="163"/>
    </row>
    <row r="983" ht="13.5" customHeight="1">
      <c r="D983" s="163"/>
    </row>
    <row r="984" ht="13.5" customHeight="1">
      <c r="D984" s="163"/>
    </row>
    <row r="985" ht="13.5" customHeight="1">
      <c r="D985" s="163"/>
    </row>
    <row r="986" ht="13.5" customHeight="1">
      <c r="D986" s="163"/>
    </row>
    <row r="987" ht="13.5" customHeight="1">
      <c r="D987" s="163"/>
    </row>
    <row r="988" ht="13.5" customHeight="1">
      <c r="D988" s="163"/>
    </row>
    <row r="989" ht="13.5" customHeight="1">
      <c r="D989" s="163"/>
    </row>
    <row r="990" ht="13.5" customHeight="1">
      <c r="D990" s="163"/>
    </row>
    <row r="991" ht="13.5" customHeight="1">
      <c r="D991" s="163"/>
    </row>
    <row r="992" ht="13.5" customHeight="1">
      <c r="D992" s="163"/>
    </row>
    <row r="993" ht="13.5" customHeight="1">
      <c r="D993" s="163"/>
    </row>
    <row r="994" ht="13.5" customHeight="1">
      <c r="D994" s="163"/>
    </row>
    <row r="995" ht="13.5" customHeight="1">
      <c r="D995" s="163"/>
    </row>
    <row r="996" ht="13.5" customHeight="1">
      <c r="D996" s="163"/>
    </row>
    <row r="997" ht="13.5" customHeight="1">
      <c r="D997" s="163"/>
    </row>
    <row r="998" ht="13.5" customHeight="1">
      <c r="D998" s="163"/>
    </row>
    <row r="999" ht="13.5" customHeight="1">
      <c r="D999" s="163"/>
    </row>
    <row r="1000" ht="13.5" customHeight="1">
      <c r="D1000" s="163"/>
    </row>
  </sheetData>
  <mergeCells count="39">
    <mergeCell ref="B6:B11"/>
    <mergeCell ref="C6:C11"/>
    <mergeCell ref="D6:D11"/>
    <mergeCell ref="E6:E11"/>
    <mergeCell ref="H6:O6"/>
    <mergeCell ref="H7:O7"/>
    <mergeCell ref="B12:F12"/>
    <mergeCell ref="Q14:Q15"/>
    <mergeCell ref="S14:S15"/>
    <mergeCell ref="U14:U15"/>
    <mergeCell ref="W14:W15"/>
    <mergeCell ref="Z14:Z15"/>
    <mergeCell ref="AA14:AA15"/>
    <mergeCell ref="AD14:AD15"/>
    <mergeCell ref="AT14:AT15"/>
    <mergeCell ref="AV14:AV15"/>
    <mergeCell ref="AX14:AX15"/>
    <mergeCell ref="AZ14:AZ15"/>
    <mergeCell ref="BB14:BB15"/>
    <mergeCell ref="BD14:BD15"/>
    <mergeCell ref="BF14:BF15"/>
    <mergeCell ref="AE14:AE15"/>
    <mergeCell ref="AH14:AH15"/>
    <mergeCell ref="AJ14:AJ15"/>
    <mergeCell ref="AL14:AL15"/>
    <mergeCell ref="AN14:AN15"/>
    <mergeCell ref="AP14:AP15"/>
    <mergeCell ref="AR14:AR15"/>
    <mergeCell ref="B16:F16"/>
    <mergeCell ref="B17:D17"/>
    <mergeCell ref="F17:F18"/>
    <mergeCell ref="B18:D18"/>
    <mergeCell ref="F6:F7"/>
    <mergeCell ref="F13:F15"/>
    <mergeCell ref="C14:C15"/>
    <mergeCell ref="I14:I15"/>
    <mergeCell ref="K14:K15"/>
    <mergeCell ref="M14:M15"/>
    <mergeCell ref="O14:O15"/>
  </mergeCells>
  <hyperlinks>
    <hyperlink r:id="rId2" ref="D13"/>
    <hyperlink r:id="rId3" ref="D14"/>
    <hyperlink r:id="rId4" ref="D15"/>
  </hyperlinks>
  <printOptions/>
  <pageMargins bottom="0.7480314960629921" footer="0.0" header="0.0" left="0.7086614173228347" right="0.7086614173228347" top="0.7480314960629921"/>
  <pageSetup orientation="landscape"/>
  <headerFooter>
    <oddFooter>&amp;C_x000D_#000000 OFFICIAL-InternalOnly</oddFooter>
  </headerFooter>
  <drawing r:id="rId5"/>
  <legacyDrawing r:id="rId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workbookViewId="0"/>
  </sheetViews>
  <sheetFormatPr customHeight="1" defaultColWidth="11.22" defaultRowHeight="15.0"/>
  <cols>
    <col customWidth="1" min="1" max="1" width="8.78"/>
    <col customWidth="1" min="2" max="2" width="17.44"/>
    <col customWidth="1" min="3" max="3" width="15.11"/>
    <col customWidth="1" min="4" max="4" width="31.44"/>
    <col customWidth="1" min="5" max="5" width="26.11"/>
    <col customWidth="1" min="6" max="6" width="13.67"/>
    <col customWidth="1" min="7" max="7" width="17.11"/>
    <col customWidth="1" min="8" max="8" width="14.44"/>
    <col customWidth="1" min="9" max="9" width="15.44"/>
    <col customWidth="1" min="10" max="10" width="14.44"/>
    <col customWidth="1" min="11" max="11" width="15.11"/>
    <col customWidth="1" min="12" max="12" width="14.44"/>
    <col customWidth="1" min="13" max="13" width="15.11"/>
    <col customWidth="1" min="14" max="14" width="17.67"/>
    <col customWidth="1" min="15" max="16" width="15.67"/>
    <col customWidth="1" min="17" max="19" width="14.67"/>
    <col customWidth="1" min="20" max="20" width="12.44"/>
    <col customWidth="1" min="21" max="21" width="14.22"/>
    <col customWidth="1" min="22" max="22" width="16.11"/>
    <col customWidth="1" min="23" max="23" width="15.44"/>
    <col customWidth="1" min="24" max="51" width="15.67"/>
  </cols>
  <sheetData>
    <row r="1" ht="16.5" customHeight="1">
      <c r="A1" s="42"/>
      <c r="B1" s="279"/>
      <c r="C1" s="279"/>
      <c r="D1" s="279"/>
      <c r="E1" s="279"/>
      <c r="F1" s="279"/>
      <c r="G1" s="279"/>
      <c r="H1" s="279"/>
      <c r="I1" s="279"/>
      <c r="J1" s="279"/>
      <c r="K1" s="279"/>
      <c r="L1" s="279"/>
      <c r="M1" s="279"/>
      <c r="N1" s="279"/>
      <c r="O1" s="279"/>
      <c r="P1" s="279"/>
      <c r="Q1" s="279"/>
      <c r="R1" s="279"/>
      <c r="S1" s="279"/>
      <c r="T1" s="279"/>
      <c r="U1" s="279"/>
      <c r="V1" s="279"/>
      <c r="W1" s="279"/>
      <c r="X1" s="279"/>
      <c r="Y1" s="279"/>
      <c r="Z1" s="279"/>
      <c r="AA1" s="279"/>
      <c r="AB1" s="279"/>
      <c r="AC1" s="279"/>
      <c r="AD1" s="279"/>
      <c r="AE1" s="279"/>
      <c r="AF1" s="279"/>
      <c r="AG1" s="279"/>
      <c r="AH1" s="279"/>
      <c r="AI1" s="279"/>
      <c r="AJ1" s="279"/>
      <c r="AK1" s="279"/>
      <c r="AL1" s="279"/>
      <c r="AM1" s="279"/>
      <c r="AN1" s="279"/>
      <c r="AO1" s="279"/>
      <c r="AP1" s="279"/>
      <c r="AQ1" s="279"/>
      <c r="AR1" s="279"/>
      <c r="AS1" s="279"/>
      <c r="AT1" s="279"/>
      <c r="AU1" s="279"/>
      <c r="AV1" s="279"/>
      <c r="AW1" s="279"/>
      <c r="AX1" s="279"/>
      <c r="AY1" s="279"/>
    </row>
    <row r="2" ht="18.75" customHeight="1">
      <c r="A2" s="42"/>
      <c r="B2" s="43" t="s">
        <v>375</v>
      </c>
      <c r="C2" s="43"/>
      <c r="D2" s="43"/>
      <c r="E2" s="43"/>
      <c r="F2" s="43"/>
      <c r="G2" s="42"/>
      <c r="H2" s="42"/>
      <c r="I2" s="42"/>
      <c r="J2" s="42"/>
      <c r="K2" s="42"/>
      <c r="L2" s="42"/>
      <c r="M2" s="42"/>
      <c r="N2" s="42"/>
      <c r="O2" s="42"/>
      <c r="P2" s="279"/>
      <c r="Q2" s="279"/>
      <c r="R2" s="279"/>
      <c r="S2" s="279"/>
      <c r="T2" s="279"/>
      <c r="U2" s="279"/>
      <c r="V2" s="279"/>
      <c r="W2" s="279"/>
      <c r="X2" s="279"/>
      <c r="Y2" s="279"/>
      <c r="Z2" s="279"/>
      <c r="AA2" s="279"/>
      <c r="AB2" s="279"/>
      <c r="AC2" s="279"/>
      <c r="AD2" s="279"/>
      <c r="AE2" s="279"/>
      <c r="AF2" s="279"/>
      <c r="AG2" s="279"/>
      <c r="AH2" s="279"/>
      <c r="AI2" s="279"/>
      <c r="AJ2" s="279"/>
      <c r="AK2" s="279"/>
      <c r="AL2" s="279"/>
      <c r="AM2" s="279"/>
      <c r="AN2" s="279"/>
      <c r="AO2" s="279"/>
      <c r="AP2" s="279"/>
      <c r="AQ2" s="279"/>
      <c r="AR2" s="279"/>
      <c r="AS2" s="279"/>
      <c r="AT2" s="279"/>
      <c r="AU2" s="279"/>
      <c r="AV2" s="279"/>
      <c r="AW2" s="279"/>
      <c r="AX2" s="279"/>
      <c r="AY2" s="279"/>
    </row>
    <row r="3" ht="29.25" customHeight="1">
      <c r="A3" s="42"/>
      <c r="B3" s="280" t="s">
        <v>376</v>
      </c>
      <c r="C3" s="27"/>
      <c r="D3" s="27"/>
      <c r="E3" s="27"/>
      <c r="F3" s="27"/>
      <c r="G3" s="27"/>
      <c r="H3" s="27"/>
      <c r="I3" s="27"/>
      <c r="J3" s="27"/>
      <c r="K3" s="27"/>
      <c r="L3" s="27"/>
      <c r="M3" s="27"/>
      <c r="N3" s="27"/>
      <c r="O3" s="28"/>
      <c r="P3" s="281"/>
      <c r="Q3" s="281"/>
      <c r="R3" s="281"/>
      <c r="S3" s="281"/>
      <c r="T3" s="281"/>
      <c r="U3" s="281"/>
      <c r="V3" s="279"/>
      <c r="W3" s="279"/>
      <c r="X3" s="279"/>
      <c r="Y3" s="279"/>
      <c r="Z3" s="279"/>
      <c r="AA3" s="279"/>
      <c r="AB3" s="279"/>
      <c r="AC3" s="279"/>
      <c r="AD3" s="279"/>
      <c r="AE3" s="279"/>
      <c r="AF3" s="279"/>
      <c r="AG3" s="279"/>
      <c r="AH3" s="279"/>
      <c r="AI3" s="279"/>
      <c r="AJ3" s="279"/>
      <c r="AK3" s="279"/>
      <c r="AL3" s="279"/>
      <c r="AM3" s="279"/>
      <c r="AN3" s="279"/>
      <c r="AO3" s="279"/>
      <c r="AP3" s="279"/>
      <c r="AQ3" s="279"/>
      <c r="AR3" s="279"/>
      <c r="AS3" s="279"/>
      <c r="AT3" s="279"/>
      <c r="AU3" s="279"/>
      <c r="AV3" s="279"/>
      <c r="AW3" s="279"/>
      <c r="AX3" s="279"/>
      <c r="AY3" s="279"/>
    </row>
    <row r="4" ht="21.0" customHeight="1">
      <c r="A4" s="35"/>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row>
    <row r="5" ht="27.75" customHeight="1">
      <c r="A5" s="47"/>
      <c r="B5" s="25" t="s">
        <v>377</v>
      </c>
      <c r="C5" s="25"/>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row>
    <row r="6" ht="21.75" customHeight="1">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row>
    <row r="7" ht="18.0" customHeight="1">
      <c r="A7" s="282"/>
      <c r="B7" s="283" t="s">
        <v>378</v>
      </c>
      <c r="C7" s="282"/>
      <c r="D7" s="282"/>
      <c r="E7" s="282"/>
      <c r="F7" s="282"/>
      <c r="G7" s="282"/>
      <c r="H7" s="282"/>
      <c r="I7" s="282"/>
      <c r="J7" s="282"/>
      <c r="K7" s="282"/>
      <c r="L7" s="282"/>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2"/>
      <c r="AU7" s="282"/>
      <c r="AV7" s="282"/>
      <c r="AW7" s="282"/>
      <c r="AX7" s="282"/>
      <c r="AY7" s="282"/>
    </row>
    <row r="8" ht="21.0" customHeight="1">
      <c r="A8" s="284"/>
      <c r="B8" s="42" t="s">
        <v>379</v>
      </c>
      <c r="C8" s="285"/>
      <c r="D8" s="284"/>
      <c r="E8" s="284"/>
      <c r="F8" s="284"/>
      <c r="G8" s="284"/>
      <c r="H8" s="284"/>
      <c r="I8" s="284"/>
      <c r="J8" s="284"/>
      <c r="K8" s="284"/>
      <c r="L8" s="284"/>
      <c r="M8" s="284"/>
      <c r="N8" s="284"/>
      <c r="O8" s="284"/>
      <c r="P8" s="284"/>
      <c r="Q8" s="284"/>
      <c r="R8" s="284"/>
      <c r="S8" s="284"/>
      <c r="T8" s="284"/>
      <c r="U8" s="284"/>
      <c r="V8" s="284"/>
      <c r="W8" s="284"/>
      <c r="X8" s="284"/>
      <c r="Y8" s="284"/>
      <c r="Z8" s="284"/>
      <c r="AA8" s="284"/>
      <c r="AB8" s="284"/>
      <c r="AC8" s="284"/>
      <c r="AD8" s="284"/>
      <c r="AE8" s="284"/>
      <c r="AF8" s="284"/>
      <c r="AG8" s="284"/>
      <c r="AH8" s="284"/>
      <c r="AI8" s="284"/>
      <c r="AJ8" s="284"/>
      <c r="AK8" s="284"/>
      <c r="AL8" s="284"/>
      <c r="AM8" s="284"/>
      <c r="AN8" s="284"/>
      <c r="AO8" s="284"/>
      <c r="AP8" s="284"/>
      <c r="AQ8" s="284"/>
      <c r="AR8" s="284"/>
      <c r="AS8" s="284"/>
      <c r="AT8" s="284"/>
      <c r="AU8" s="284"/>
      <c r="AV8" s="284"/>
      <c r="AW8" s="284"/>
      <c r="AX8" s="284"/>
      <c r="AY8" s="284"/>
    </row>
    <row r="9" ht="21.75" customHeight="1">
      <c r="A9" s="286"/>
      <c r="B9" s="42" t="s">
        <v>380</v>
      </c>
      <c r="C9" s="286"/>
      <c r="D9" s="286"/>
      <c r="E9" s="286"/>
      <c r="F9" s="286"/>
      <c r="G9" s="286"/>
      <c r="H9" s="286"/>
      <c r="I9" s="286"/>
      <c r="J9" s="286"/>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row>
    <row r="10" ht="21.75" customHeight="1">
      <c r="A10" s="127"/>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row>
    <row r="11" ht="39.75" customHeight="1">
      <c r="A11" s="127"/>
      <c r="B11" s="287" t="s">
        <v>381</v>
      </c>
      <c r="C11" s="288" t="s">
        <v>213</v>
      </c>
      <c r="D11" s="288" t="s">
        <v>382</v>
      </c>
      <c r="E11" s="127"/>
      <c r="F11" s="127"/>
      <c r="G11" s="127"/>
      <c r="H11" s="127"/>
      <c r="I11" s="127"/>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row>
    <row r="12" ht="21.75" customHeight="1">
      <c r="A12" s="127"/>
      <c r="B12" s="289">
        <v>7.0</v>
      </c>
      <c r="C12" s="289" t="s">
        <v>383</v>
      </c>
      <c r="D12" s="290">
        <v>8117254.0</v>
      </c>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27"/>
      <c r="AX12" s="127"/>
      <c r="AY12" s="127"/>
    </row>
    <row r="13" ht="21.75" customHeight="1">
      <c r="A13" s="127"/>
      <c r="B13" s="127"/>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c r="AG13" s="127"/>
      <c r="AH13" s="127"/>
      <c r="AI13" s="127"/>
      <c r="AJ13" s="127"/>
      <c r="AK13" s="127"/>
      <c r="AL13" s="127"/>
      <c r="AM13" s="127"/>
      <c r="AN13" s="127"/>
      <c r="AO13" s="127"/>
      <c r="AP13" s="127"/>
      <c r="AQ13" s="127"/>
      <c r="AR13" s="127"/>
      <c r="AS13" s="127"/>
      <c r="AT13" s="127"/>
      <c r="AU13" s="127"/>
      <c r="AV13" s="127"/>
      <c r="AW13" s="127"/>
      <c r="AX13" s="127"/>
      <c r="AY13" s="127"/>
    </row>
    <row r="14" ht="21.75" customHeight="1">
      <c r="A14" s="127"/>
      <c r="B14" s="287" t="s">
        <v>384</v>
      </c>
      <c r="C14" s="127"/>
      <c r="D14" s="127"/>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c r="AG14" s="127"/>
      <c r="AH14" s="127"/>
      <c r="AI14" s="127"/>
      <c r="AJ14" s="127"/>
      <c r="AK14" s="127"/>
      <c r="AL14" s="127"/>
      <c r="AM14" s="127"/>
      <c r="AN14" s="127"/>
      <c r="AO14" s="127"/>
      <c r="AP14" s="127"/>
      <c r="AQ14" s="127"/>
      <c r="AR14" s="127"/>
      <c r="AS14" s="127"/>
      <c r="AT14" s="127"/>
      <c r="AU14" s="127"/>
      <c r="AV14" s="127"/>
      <c r="AW14" s="127"/>
      <c r="AX14" s="127"/>
      <c r="AY14" s="127"/>
    </row>
    <row r="15" ht="21.75" customHeight="1">
      <c r="A15" s="127"/>
      <c r="B15" s="291">
        <v>0.1</v>
      </c>
      <c r="C15" s="127"/>
      <c r="D15" s="127"/>
      <c r="E15" s="127"/>
      <c r="F15" s="127"/>
      <c r="G15" s="127"/>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row>
    <row r="16" ht="21.0" customHeight="1">
      <c r="A16" s="127"/>
      <c r="B16" s="127"/>
      <c r="C16" s="127"/>
      <c r="D16" s="127"/>
      <c r="E16" s="127"/>
      <c r="F16" s="127"/>
      <c r="G16" s="127"/>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7"/>
      <c r="AQ16" s="127"/>
      <c r="AR16" s="127"/>
      <c r="AS16" s="127"/>
      <c r="AT16" s="127"/>
      <c r="AU16" s="127"/>
      <c r="AV16" s="127"/>
      <c r="AW16" s="127"/>
      <c r="AX16" s="127"/>
      <c r="AY16" s="127"/>
    </row>
    <row r="17" ht="19.5" customHeight="1">
      <c r="A17" s="282"/>
      <c r="B17" s="292" t="s">
        <v>385</v>
      </c>
      <c r="C17" s="292"/>
      <c r="D17" s="282"/>
      <c r="E17" s="282"/>
      <c r="F17" s="282"/>
      <c r="G17" s="282"/>
      <c r="H17" s="282"/>
      <c r="I17" s="282"/>
      <c r="J17" s="282"/>
      <c r="K17" s="282"/>
      <c r="L17" s="282"/>
      <c r="M17" s="282"/>
      <c r="N17" s="282"/>
      <c r="O17" s="282"/>
      <c r="P17" s="282"/>
      <c r="Q17" s="282"/>
      <c r="R17" s="282"/>
      <c r="S17" s="282"/>
      <c r="T17" s="282"/>
      <c r="U17" s="282"/>
      <c r="V17" s="282"/>
      <c r="W17" s="282"/>
      <c r="X17" s="282"/>
      <c r="Y17" s="282"/>
      <c r="Z17" s="282"/>
      <c r="AA17" s="282"/>
      <c r="AB17" s="282"/>
      <c r="AC17" s="282"/>
      <c r="AD17" s="282"/>
      <c r="AE17" s="282"/>
      <c r="AF17" s="282"/>
      <c r="AG17" s="282"/>
      <c r="AH17" s="282"/>
      <c r="AI17" s="282"/>
      <c r="AJ17" s="282"/>
      <c r="AK17" s="282"/>
      <c r="AL17" s="282"/>
      <c r="AM17" s="282"/>
      <c r="AN17" s="282"/>
      <c r="AO17" s="282"/>
      <c r="AP17" s="282"/>
      <c r="AQ17" s="282"/>
      <c r="AR17" s="282"/>
      <c r="AS17" s="282"/>
      <c r="AT17" s="282"/>
      <c r="AU17" s="282"/>
      <c r="AV17" s="282"/>
      <c r="AW17" s="282"/>
      <c r="AX17" s="282"/>
      <c r="AY17" s="282"/>
    </row>
    <row r="18" ht="24.75" customHeight="1">
      <c r="A18" s="284"/>
      <c r="B18" s="42" t="s">
        <v>386</v>
      </c>
      <c r="C18" s="285"/>
      <c r="D18" s="284"/>
      <c r="E18" s="284"/>
      <c r="F18" s="284"/>
      <c r="G18" s="284"/>
      <c r="H18" s="284"/>
      <c r="I18" s="284"/>
      <c r="J18" s="284"/>
      <c r="K18" s="284"/>
      <c r="L18" s="284"/>
      <c r="M18" s="284"/>
      <c r="N18" s="284"/>
      <c r="O18" s="284"/>
      <c r="P18" s="284"/>
      <c r="Q18" s="284"/>
      <c r="R18" s="284"/>
      <c r="S18" s="284"/>
      <c r="T18" s="284"/>
      <c r="U18" s="284"/>
      <c r="V18" s="284"/>
      <c r="W18" s="284"/>
      <c r="X18" s="284"/>
      <c r="Y18" s="284"/>
      <c r="Z18" s="284"/>
      <c r="AA18" s="284"/>
      <c r="AB18" s="284"/>
      <c r="AC18" s="284"/>
      <c r="AD18" s="284"/>
      <c r="AE18" s="284"/>
      <c r="AF18" s="284"/>
      <c r="AG18" s="284"/>
      <c r="AH18" s="284"/>
      <c r="AI18" s="284"/>
      <c r="AJ18" s="284"/>
      <c r="AK18" s="284"/>
      <c r="AL18" s="284"/>
      <c r="AM18" s="284"/>
      <c r="AN18" s="284"/>
      <c r="AO18" s="284"/>
      <c r="AP18" s="284"/>
      <c r="AQ18" s="284"/>
      <c r="AR18" s="284"/>
      <c r="AS18" s="284"/>
      <c r="AT18" s="284"/>
      <c r="AU18" s="284"/>
      <c r="AV18" s="284"/>
      <c r="AW18" s="284"/>
      <c r="AX18" s="284"/>
      <c r="AY18" s="284"/>
    </row>
    <row r="19" ht="27.0" customHeight="1">
      <c r="A19" s="284"/>
      <c r="B19" s="42" t="s">
        <v>387</v>
      </c>
      <c r="C19" s="285"/>
      <c r="D19" s="284"/>
      <c r="E19" s="284"/>
      <c r="F19" s="284"/>
      <c r="G19" s="284"/>
      <c r="H19" s="284"/>
      <c r="I19" s="284"/>
      <c r="J19" s="284"/>
      <c r="K19" s="284"/>
      <c r="L19" s="284"/>
      <c r="M19" s="284"/>
      <c r="N19" s="284"/>
      <c r="O19" s="284"/>
      <c r="P19" s="284"/>
      <c r="Q19" s="284"/>
      <c r="R19" s="284"/>
      <c r="S19" s="284"/>
      <c r="T19" s="284"/>
      <c r="U19" s="284"/>
      <c r="V19" s="284"/>
      <c r="W19" s="284"/>
      <c r="X19" s="284"/>
      <c r="Y19" s="284"/>
      <c r="Z19" s="284"/>
      <c r="AA19" s="284"/>
      <c r="AB19" s="284"/>
      <c r="AC19" s="284"/>
      <c r="AD19" s="284"/>
      <c r="AE19" s="284"/>
      <c r="AF19" s="284"/>
      <c r="AG19" s="284"/>
      <c r="AH19" s="284"/>
      <c r="AI19" s="284"/>
      <c r="AJ19" s="284"/>
      <c r="AK19" s="284"/>
      <c r="AL19" s="284"/>
      <c r="AM19" s="284"/>
      <c r="AN19" s="284"/>
      <c r="AO19" s="284"/>
      <c r="AP19" s="284"/>
      <c r="AQ19" s="284"/>
      <c r="AR19" s="284"/>
      <c r="AS19" s="284"/>
      <c r="AT19" s="284"/>
      <c r="AU19" s="284"/>
      <c r="AV19" s="284"/>
      <c r="AW19" s="284"/>
      <c r="AX19" s="284"/>
      <c r="AY19" s="284"/>
    </row>
    <row r="20" ht="16.5" customHeight="1">
      <c r="A20" s="127"/>
      <c r="B20" s="127"/>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row>
    <row r="21" ht="50.25" customHeight="1">
      <c r="A21" s="127"/>
      <c r="B21" s="287" t="s">
        <v>381</v>
      </c>
      <c r="C21" s="288" t="s">
        <v>213</v>
      </c>
      <c r="D21" s="288" t="s">
        <v>382</v>
      </c>
      <c r="E21" s="288" t="s">
        <v>388</v>
      </c>
      <c r="F21" s="127"/>
      <c r="G21" s="127"/>
      <c r="H21" s="127"/>
      <c r="I21" s="127"/>
      <c r="J21" s="127"/>
      <c r="K21" s="127"/>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7"/>
      <c r="AT21" s="127"/>
      <c r="AU21" s="127"/>
      <c r="AV21" s="127"/>
      <c r="AW21" s="127"/>
      <c r="AX21" s="127"/>
      <c r="AY21" s="127"/>
    </row>
    <row r="22" ht="16.5" customHeight="1">
      <c r="A22" s="127"/>
      <c r="B22" s="293">
        <v>6.0</v>
      </c>
      <c r="C22" s="293" t="s">
        <v>389</v>
      </c>
      <c r="D22" s="293"/>
      <c r="E22" s="294" t="str">
        <f t="shared" ref="E22:E36" si="1">IF(D22="","",D22/4)</f>
        <v/>
      </c>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row>
    <row r="23" ht="16.5" customHeight="1">
      <c r="A23" s="127"/>
      <c r="B23" s="289">
        <v>7.0</v>
      </c>
      <c r="C23" s="289" t="s">
        <v>383</v>
      </c>
      <c r="D23" s="295">
        <f t="shared" ref="D23:D36" si="2">IF(B23=$B$12,$D$12,D22*(1+$B$15))</f>
        <v>8117254</v>
      </c>
      <c r="E23" s="295">
        <f t="shared" si="1"/>
        <v>2029313.5</v>
      </c>
      <c r="F23" s="127"/>
      <c r="G23" s="127"/>
      <c r="H23" s="127"/>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7"/>
      <c r="AT23" s="127"/>
      <c r="AU23" s="127"/>
      <c r="AV23" s="127"/>
      <c r="AW23" s="127"/>
      <c r="AX23" s="127"/>
      <c r="AY23" s="127"/>
    </row>
    <row r="24" ht="16.5" customHeight="1">
      <c r="A24" s="127"/>
      <c r="B24" s="289">
        <v>8.0</v>
      </c>
      <c r="C24" s="289" t="s">
        <v>390</v>
      </c>
      <c r="D24" s="295">
        <f t="shared" si="2"/>
        <v>8928979.4</v>
      </c>
      <c r="E24" s="295">
        <f t="shared" si="1"/>
        <v>2232244.85</v>
      </c>
      <c r="F24" s="127"/>
      <c r="G24" s="127"/>
      <c r="H24" s="127"/>
      <c r="I24" s="127"/>
      <c r="J24" s="127"/>
      <c r="K24" s="127"/>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P24" s="127"/>
      <c r="AQ24" s="127"/>
      <c r="AR24" s="127"/>
      <c r="AS24" s="127"/>
      <c r="AT24" s="127"/>
      <c r="AU24" s="127"/>
      <c r="AV24" s="127"/>
      <c r="AW24" s="127"/>
      <c r="AX24" s="127"/>
      <c r="AY24" s="127"/>
    </row>
    <row r="25" ht="16.5" customHeight="1">
      <c r="A25" s="127"/>
      <c r="B25" s="289">
        <v>9.0</v>
      </c>
      <c r="C25" s="289" t="s">
        <v>218</v>
      </c>
      <c r="D25" s="295">
        <f t="shared" si="2"/>
        <v>9821877.34</v>
      </c>
      <c r="E25" s="295">
        <f t="shared" si="1"/>
        <v>2455469.335</v>
      </c>
      <c r="F25" s="127"/>
      <c r="G25" s="127"/>
      <c r="H25" s="127"/>
      <c r="I25" s="127"/>
      <c r="J25" s="127"/>
      <c r="K25" s="127"/>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c r="AP25" s="127"/>
      <c r="AQ25" s="127"/>
      <c r="AR25" s="127"/>
      <c r="AS25" s="127"/>
      <c r="AT25" s="127"/>
      <c r="AU25" s="127"/>
      <c r="AV25" s="127"/>
      <c r="AW25" s="127"/>
      <c r="AX25" s="127"/>
      <c r="AY25" s="127"/>
    </row>
    <row r="26" ht="16.5" customHeight="1">
      <c r="A26" s="127"/>
      <c r="B26" s="289">
        <v>10.0</v>
      </c>
      <c r="C26" s="289" t="s">
        <v>219</v>
      </c>
      <c r="D26" s="295">
        <f t="shared" si="2"/>
        <v>10804065.07</v>
      </c>
      <c r="E26" s="295">
        <f t="shared" si="1"/>
        <v>2701016.269</v>
      </c>
      <c r="F26" s="127"/>
      <c r="G26" s="127"/>
      <c r="H26" s="127"/>
      <c r="I26" s="127"/>
      <c r="J26" s="127"/>
      <c r="K26" s="127"/>
      <c r="L26" s="127"/>
      <c r="M26" s="127"/>
      <c r="N26" s="127"/>
      <c r="O26" s="127"/>
      <c r="P26" s="127"/>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c r="AY26" s="127"/>
    </row>
    <row r="27" ht="16.5" customHeight="1">
      <c r="A27" s="127"/>
      <c r="B27" s="289">
        <v>11.0</v>
      </c>
      <c r="C27" s="289" t="s">
        <v>220</v>
      </c>
      <c r="D27" s="295">
        <f t="shared" si="2"/>
        <v>11884471.58</v>
      </c>
      <c r="E27" s="295">
        <f t="shared" si="1"/>
        <v>2971117.895</v>
      </c>
      <c r="F27" s="127"/>
      <c r="G27" s="127"/>
      <c r="H27" s="127"/>
      <c r="I27" s="127"/>
      <c r="J27" s="127"/>
      <c r="K27" s="127"/>
      <c r="L27" s="127"/>
      <c r="M27" s="127"/>
      <c r="N27" s="127"/>
      <c r="O27" s="127"/>
      <c r="P27" s="127"/>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c r="AN27" s="127"/>
      <c r="AO27" s="127"/>
      <c r="AP27" s="127"/>
      <c r="AQ27" s="127"/>
      <c r="AR27" s="127"/>
      <c r="AS27" s="127"/>
      <c r="AT27" s="127"/>
      <c r="AU27" s="127"/>
      <c r="AV27" s="127"/>
      <c r="AW27" s="127"/>
      <c r="AX27" s="127"/>
      <c r="AY27" s="127"/>
    </row>
    <row r="28" ht="16.5" customHeight="1">
      <c r="A28" s="127"/>
      <c r="B28" s="289">
        <v>12.0</v>
      </c>
      <c r="C28" s="289" t="s">
        <v>221</v>
      </c>
      <c r="D28" s="295">
        <f t="shared" si="2"/>
        <v>13072918.74</v>
      </c>
      <c r="E28" s="295">
        <f t="shared" si="1"/>
        <v>3268229.685</v>
      </c>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P28" s="127"/>
      <c r="AQ28" s="127"/>
      <c r="AR28" s="127"/>
      <c r="AS28" s="127"/>
      <c r="AT28" s="127"/>
      <c r="AU28" s="127"/>
      <c r="AV28" s="127"/>
      <c r="AW28" s="127"/>
      <c r="AX28" s="127"/>
      <c r="AY28" s="127"/>
    </row>
    <row r="29" ht="16.5" customHeight="1">
      <c r="A29" s="127"/>
      <c r="B29" s="289">
        <v>13.0</v>
      </c>
      <c r="C29" s="289" t="s">
        <v>222</v>
      </c>
      <c r="D29" s="295">
        <f t="shared" si="2"/>
        <v>14380210.61</v>
      </c>
      <c r="E29" s="295">
        <f t="shared" si="1"/>
        <v>3595052.653</v>
      </c>
      <c r="F29" s="127"/>
      <c r="G29" s="127"/>
      <c r="H29" s="127"/>
      <c r="I29" s="127"/>
      <c r="J29" s="127"/>
      <c r="K29" s="127"/>
      <c r="L29" s="127"/>
      <c r="M29" s="127"/>
      <c r="N29" s="127"/>
      <c r="O29" s="127"/>
      <c r="P29" s="127"/>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7"/>
      <c r="AQ29" s="127"/>
      <c r="AR29" s="127"/>
      <c r="AS29" s="127"/>
      <c r="AT29" s="127"/>
      <c r="AU29" s="127"/>
      <c r="AV29" s="127"/>
      <c r="AW29" s="127"/>
      <c r="AX29" s="127"/>
      <c r="AY29" s="127"/>
    </row>
    <row r="30" ht="16.5" customHeight="1">
      <c r="A30" s="127"/>
      <c r="B30" s="289">
        <v>14.0</v>
      </c>
      <c r="C30" s="289" t="s">
        <v>223</v>
      </c>
      <c r="D30" s="295">
        <f t="shared" si="2"/>
        <v>15818231.67</v>
      </c>
      <c r="E30" s="295">
        <f t="shared" si="1"/>
        <v>3954557.919</v>
      </c>
      <c r="F30" s="127"/>
      <c r="G30" s="127"/>
      <c r="H30" s="127"/>
      <c r="I30" s="127"/>
      <c r="J30" s="127"/>
      <c r="K30" s="127"/>
      <c r="L30" s="127"/>
      <c r="M30" s="127"/>
      <c r="N30" s="127"/>
      <c r="O30" s="127"/>
      <c r="P30" s="127"/>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P30" s="127"/>
      <c r="AQ30" s="127"/>
      <c r="AR30" s="127"/>
      <c r="AS30" s="127"/>
      <c r="AT30" s="127"/>
      <c r="AU30" s="127"/>
      <c r="AV30" s="127"/>
      <c r="AW30" s="127"/>
      <c r="AX30" s="127"/>
      <c r="AY30" s="127"/>
    </row>
    <row r="31" ht="16.5" customHeight="1">
      <c r="A31" s="127"/>
      <c r="B31" s="289">
        <v>15.0</v>
      </c>
      <c r="C31" s="289" t="s">
        <v>224</v>
      </c>
      <c r="D31" s="295">
        <f t="shared" si="2"/>
        <v>17400054.84</v>
      </c>
      <c r="E31" s="295">
        <f t="shared" si="1"/>
        <v>4350013.711</v>
      </c>
      <c r="F31" s="127"/>
      <c r="G31" s="127"/>
      <c r="H31" s="127"/>
      <c r="I31" s="127"/>
      <c r="J31" s="127"/>
      <c r="K31" s="127"/>
      <c r="L31" s="127"/>
      <c r="M31" s="127"/>
      <c r="N31" s="127"/>
      <c r="O31" s="127"/>
      <c r="P31" s="127"/>
      <c r="Q31" s="127"/>
      <c r="R31" s="127"/>
      <c r="S31" s="127"/>
      <c r="T31" s="127"/>
      <c r="U31" s="127"/>
      <c r="V31" s="127"/>
      <c r="W31" s="127"/>
      <c r="X31" s="127"/>
      <c r="Y31" s="127"/>
      <c r="Z31" s="127"/>
      <c r="AA31" s="127"/>
      <c r="AB31" s="127"/>
      <c r="AC31" s="127"/>
      <c r="AD31" s="127"/>
      <c r="AE31" s="127"/>
      <c r="AF31" s="127"/>
      <c r="AG31" s="127"/>
      <c r="AH31" s="127"/>
      <c r="AI31" s="127"/>
      <c r="AJ31" s="127"/>
      <c r="AK31" s="127"/>
      <c r="AL31" s="127"/>
      <c r="AM31" s="127"/>
      <c r="AN31" s="127"/>
      <c r="AO31" s="127"/>
      <c r="AP31" s="127"/>
      <c r="AQ31" s="127"/>
      <c r="AR31" s="127"/>
      <c r="AS31" s="127"/>
      <c r="AT31" s="127"/>
      <c r="AU31" s="127"/>
      <c r="AV31" s="127"/>
      <c r="AW31" s="127"/>
      <c r="AX31" s="127"/>
      <c r="AY31" s="127"/>
    </row>
    <row r="32" ht="16.5" customHeight="1">
      <c r="A32" s="127"/>
      <c r="B32" s="289">
        <v>16.0</v>
      </c>
      <c r="C32" s="289" t="s">
        <v>225</v>
      </c>
      <c r="D32" s="295">
        <f t="shared" si="2"/>
        <v>19140060.33</v>
      </c>
      <c r="E32" s="295">
        <f t="shared" si="1"/>
        <v>4785015.082</v>
      </c>
      <c r="F32" s="127"/>
      <c r="G32" s="127"/>
      <c r="H32" s="127"/>
      <c r="I32" s="127"/>
      <c r="J32" s="127"/>
      <c r="K32" s="127"/>
      <c r="L32" s="127"/>
      <c r="M32" s="127"/>
      <c r="N32" s="127"/>
      <c r="O32" s="127"/>
      <c r="P32" s="127"/>
      <c r="Q32" s="127"/>
      <c r="R32" s="127"/>
      <c r="S32" s="127"/>
      <c r="T32" s="127"/>
      <c r="U32" s="127"/>
      <c r="V32" s="127"/>
      <c r="W32" s="127"/>
      <c r="X32" s="127"/>
      <c r="Y32" s="127"/>
      <c r="Z32" s="127"/>
      <c r="AA32" s="127"/>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row>
    <row r="33" ht="16.5" customHeight="1">
      <c r="A33" s="127"/>
      <c r="B33" s="289">
        <v>17.0</v>
      </c>
      <c r="C33" s="289" t="s">
        <v>226</v>
      </c>
      <c r="D33" s="295">
        <f t="shared" si="2"/>
        <v>21054066.36</v>
      </c>
      <c r="E33" s="295">
        <f t="shared" si="1"/>
        <v>5263516.59</v>
      </c>
      <c r="F33" s="127"/>
      <c r="G33" s="127"/>
      <c r="H33" s="127"/>
      <c r="I33" s="127"/>
      <c r="J33" s="127"/>
      <c r="K33" s="127"/>
      <c r="L33" s="127"/>
      <c r="M33" s="127"/>
      <c r="N33" s="127"/>
      <c r="O33" s="127"/>
      <c r="P33" s="127"/>
      <c r="Q33" s="127"/>
      <c r="R33" s="127"/>
      <c r="S33" s="127"/>
      <c r="T33" s="127"/>
      <c r="U33" s="127"/>
      <c r="V33" s="127"/>
      <c r="W33" s="127"/>
      <c r="X33" s="127"/>
      <c r="Y33" s="127"/>
      <c r="Z33" s="127"/>
      <c r="AA33" s="127"/>
      <c r="AB33" s="127"/>
      <c r="AC33" s="127"/>
      <c r="AD33" s="127"/>
      <c r="AE33" s="127"/>
      <c r="AF33" s="127"/>
      <c r="AG33" s="127"/>
      <c r="AH33" s="127"/>
      <c r="AI33" s="127"/>
      <c r="AJ33" s="127"/>
      <c r="AK33" s="127"/>
      <c r="AL33" s="127"/>
      <c r="AM33" s="127"/>
      <c r="AN33" s="127"/>
      <c r="AO33" s="127"/>
      <c r="AP33" s="127"/>
      <c r="AQ33" s="127"/>
      <c r="AR33" s="127"/>
      <c r="AS33" s="127"/>
      <c r="AT33" s="127"/>
      <c r="AU33" s="127"/>
      <c r="AV33" s="127"/>
      <c r="AW33" s="127"/>
      <c r="AX33" s="127"/>
      <c r="AY33" s="127"/>
    </row>
    <row r="34" ht="16.5" customHeight="1">
      <c r="A34" s="127"/>
      <c r="B34" s="289">
        <v>18.0</v>
      </c>
      <c r="C34" s="289" t="s">
        <v>227</v>
      </c>
      <c r="D34" s="295">
        <f t="shared" si="2"/>
        <v>23159473</v>
      </c>
      <c r="E34" s="295">
        <f t="shared" si="1"/>
        <v>5789868.249</v>
      </c>
      <c r="F34" s="127"/>
      <c r="G34" s="127"/>
      <c r="H34" s="127"/>
      <c r="I34" s="127"/>
      <c r="J34" s="127"/>
      <c r="K34" s="127"/>
      <c r="L34" s="127"/>
      <c r="M34" s="127"/>
      <c r="N34" s="127"/>
      <c r="O34" s="127"/>
      <c r="P34" s="127"/>
      <c r="Q34" s="127"/>
      <c r="R34" s="127"/>
      <c r="S34" s="127"/>
      <c r="T34" s="127"/>
      <c r="U34" s="127"/>
      <c r="V34" s="127"/>
      <c r="W34" s="127"/>
      <c r="X34" s="127"/>
      <c r="Y34" s="127"/>
      <c r="Z34" s="127"/>
      <c r="AA34" s="127"/>
      <c r="AB34" s="127"/>
      <c r="AC34" s="127"/>
      <c r="AD34" s="127"/>
      <c r="AE34" s="127"/>
      <c r="AF34" s="127"/>
      <c r="AG34" s="127"/>
      <c r="AH34" s="127"/>
      <c r="AI34" s="127"/>
      <c r="AJ34" s="127"/>
      <c r="AK34" s="127"/>
      <c r="AL34" s="127"/>
      <c r="AM34" s="127"/>
      <c r="AN34" s="127"/>
      <c r="AO34" s="127"/>
      <c r="AP34" s="127"/>
      <c r="AQ34" s="127"/>
      <c r="AR34" s="127"/>
      <c r="AS34" s="127"/>
      <c r="AT34" s="127"/>
      <c r="AU34" s="127"/>
      <c r="AV34" s="127"/>
      <c r="AW34" s="127"/>
      <c r="AX34" s="127"/>
      <c r="AY34" s="127"/>
    </row>
    <row r="35" ht="16.5" customHeight="1">
      <c r="A35" s="127"/>
      <c r="B35" s="289">
        <v>19.0</v>
      </c>
      <c r="C35" s="289" t="s">
        <v>228</v>
      </c>
      <c r="D35" s="295">
        <f t="shared" si="2"/>
        <v>25475420.29</v>
      </c>
      <c r="E35" s="295">
        <f t="shared" si="1"/>
        <v>6368855.074</v>
      </c>
      <c r="F35" s="127"/>
      <c r="G35" s="127"/>
      <c r="H35" s="127"/>
      <c r="I35" s="127"/>
      <c r="J35" s="127"/>
      <c r="K35" s="127"/>
      <c r="L35" s="127"/>
      <c r="M35" s="127"/>
      <c r="N35" s="127"/>
      <c r="O35" s="127"/>
      <c r="P35" s="127"/>
      <c r="Q35" s="127"/>
      <c r="R35" s="127"/>
      <c r="S35" s="127"/>
      <c r="T35" s="127"/>
      <c r="U35" s="127"/>
      <c r="V35" s="127"/>
      <c r="W35" s="127"/>
      <c r="X35" s="127"/>
      <c r="Y35" s="127"/>
      <c r="Z35" s="127"/>
      <c r="AA35" s="127"/>
      <c r="AB35" s="127"/>
      <c r="AC35" s="127"/>
      <c r="AD35" s="127"/>
      <c r="AE35" s="127"/>
      <c r="AF35" s="127"/>
      <c r="AG35" s="127"/>
      <c r="AH35" s="127"/>
      <c r="AI35" s="127"/>
      <c r="AJ35" s="127"/>
      <c r="AK35" s="127"/>
      <c r="AL35" s="127"/>
      <c r="AM35" s="127"/>
      <c r="AN35" s="127"/>
      <c r="AO35" s="127"/>
      <c r="AP35" s="127"/>
      <c r="AQ35" s="127"/>
      <c r="AR35" s="127"/>
      <c r="AS35" s="127"/>
      <c r="AT35" s="127"/>
      <c r="AU35" s="127"/>
      <c r="AV35" s="127"/>
      <c r="AW35" s="127"/>
      <c r="AX35" s="127"/>
      <c r="AY35" s="127"/>
    </row>
    <row r="36" ht="16.5" customHeight="1">
      <c r="A36" s="127"/>
      <c r="B36" s="289">
        <v>20.0</v>
      </c>
      <c r="C36" s="289" t="s">
        <v>229</v>
      </c>
      <c r="D36" s="295">
        <f t="shared" si="2"/>
        <v>28022962.32</v>
      </c>
      <c r="E36" s="295">
        <f t="shared" si="1"/>
        <v>7005740.581</v>
      </c>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row>
    <row r="37" ht="16.5" customHeight="1">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7"/>
      <c r="AH37" s="127"/>
      <c r="AI37" s="127"/>
      <c r="AJ37" s="127"/>
      <c r="AK37" s="127"/>
      <c r="AL37" s="127"/>
      <c r="AM37" s="127"/>
      <c r="AN37" s="127"/>
      <c r="AO37" s="127"/>
      <c r="AP37" s="127"/>
      <c r="AQ37" s="127"/>
      <c r="AR37" s="127"/>
      <c r="AS37" s="127"/>
      <c r="AT37" s="127"/>
      <c r="AU37" s="127"/>
      <c r="AV37" s="127"/>
      <c r="AW37" s="127"/>
      <c r="AX37" s="127"/>
      <c r="AY37" s="127"/>
    </row>
    <row r="38" ht="16.5" customHeight="1">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c r="AG38" s="127"/>
      <c r="AH38" s="127"/>
      <c r="AI38" s="127"/>
      <c r="AJ38" s="127"/>
      <c r="AK38" s="127"/>
      <c r="AL38" s="127"/>
      <c r="AM38" s="127"/>
      <c r="AN38" s="127"/>
      <c r="AO38" s="127"/>
      <c r="AP38" s="127"/>
      <c r="AQ38" s="127"/>
      <c r="AR38" s="127"/>
      <c r="AS38" s="127"/>
      <c r="AT38" s="127"/>
      <c r="AU38" s="127"/>
      <c r="AV38" s="127"/>
      <c r="AW38" s="127"/>
      <c r="AX38" s="127"/>
      <c r="AY38" s="127"/>
    </row>
    <row r="39" ht="16.5" customHeight="1">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7"/>
      <c r="AH39" s="127"/>
      <c r="AI39" s="127"/>
      <c r="AJ39" s="127"/>
      <c r="AK39" s="127"/>
      <c r="AL39" s="127"/>
      <c r="AM39" s="127"/>
      <c r="AN39" s="127"/>
      <c r="AO39" s="127"/>
      <c r="AP39" s="127"/>
      <c r="AQ39" s="127"/>
      <c r="AR39" s="127"/>
      <c r="AS39" s="127"/>
      <c r="AT39" s="127"/>
      <c r="AU39" s="127"/>
      <c r="AV39" s="127"/>
      <c r="AW39" s="127"/>
      <c r="AX39" s="127"/>
      <c r="AY39" s="127"/>
    </row>
    <row r="40" ht="25.5" customHeight="1">
      <c r="A40" s="47"/>
      <c r="B40" s="25" t="s">
        <v>391</v>
      </c>
      <c r="C40" s="25"/>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row>
    <row r="41" ht="42.75" customHeight="1">
      <c r="A41" s="284"/>
      <c r="B41" s="42" t="s">
        <v>392</v>
      </c>
      <c r="C41" s="285"/>
      <c r="D41" s="284"/>
      <c r="E41" s="284"/>
      <c r="F41" s="284"/>
      <c r="G41" s="284"/>
      <c r="H41" s="284"/>
      <c r="I41" s="284"/>
      <c r="J41" s="284"/>
      <c r="K41" s="284"/>
      <c r="L41" s="284"/>
      <c r="M41" s="284"/>
      <c r="N41" s="284"/>
      <c r="O41" s="284"/>
      <c r="P41" s="284"/>
      <c r="Q41" s="284"/>
      <c r="R41" s="284"/>
      <c r="S41" s="284"/>
      <c r="T41" s="284"/>
      <c r="U41" s="284"/>
      <c r="V41" s="284"/>
      <c r="W41" s="284"/>
      <c r="X41" s="284"/>
      <c r="Y41" s="284"/>
      <c r="Z41" s="284"/>
      <c r="AA41" s="284"/>
      <c r="AB41" s="284"/>
      <c r="AC41" s="284"/>
      <c r="AD41" s="284"/>
      <c r="AE41" s="284"/>
      <c r="AF41" s="284"/>
      <c r="AG41" s="284"/>
      <c r="AH41" s="284"/>
      <c r="AI41" s="284"/>
      <c r="AJ41" s="284"/>
      <c r="AK41" s="284"/>
      <c r="AL41" s="284"/>
      <c r="AM41" s="284"/>
      <c r="AN41" s="284"/>
      <c r="AO41" s="284"/>
      <c r="AP41" s="284"/>
      <c r="AQ41" s="284"/>
      <c r="AR41" s="284"/>
      <c r="AS41" s="284"/>
      <c r="AT41" s="284"/>
      <c r="AU41" s="284"/>
      <c r="AV41" s="284"/>
      <c r="AW41" s="284"/>
      <c r="AX41" s="284"/>
      <c r="AY41" s="284"/>
    </row>
    <row r="42" ht="21.75" customHeight="1">
      <c r="A42" s="284"/>
      <c r="B42" s="42" t="s">
        <v>393</v>
      </c>
      <c r="C42" s="285"/>
      <c r="D42" s="284"/>
      <c r="E42" s="284"/>
      <c r="F42" s="284"/>
      <c r="G42" s="284"/>
      <c r="H42" s="284"/>
      <c r="I42" s="284"/>
      <c r="J42" s="284"/>
      <c r="K42" s="284"/>
      <c r="L42" s="284"/>
      <c r="M42" s="284"/>
      <c r="N42" s="284"/>
      <c r="O42" s="284"/>
      <c r="P42" s="284"/>
      <c r="Q42" s="284"/>
      <c r="R42" s="284"/>
      <c r="S42" s="284"/>
      <c r="T42" s="284"/>
      <c r="U42" s="284"/>
      <c r="V42" s="284"/>
      <c r="W42" s="284"/>
      <c r="X42" s="284"/>
      <c r="Y42" s="284"/>
      <c r="Z42" s="284"/>
      <c r="AA42" s="284"/>
      <c r="AB42" s="284"/>
      <c r="AC42" s="284"/>
      <c r="AD42" s="284"/>
      <c r="AE42" s="284"/>
      <c r="AF42" s="284"/>
      <c r="AG42" s="284"/>
      <c r="AH42" s="284"/>
      <c r="AI42" s="284"/>
      <c r="AJ42" s="284"/>
      <c r="AK42" s="284"/>
      <c r="AL42" s="284"/>
      <c r="AM42" s="284"/>
      <c r="AN42" s="284"/>
      <c r="AO42" s="284"/>
      <c r="AP42" s="284"/>
      <c r="AQ42" s="284"/>
      <c r="AR42" s="284"/>
      <c r="AS42" s="284"/>
      <c r="AT42" s="284"/>
      <c r="AU42" s="284"/>
      <c r="AV42" s="284"/>
      <c r="AW42" s="284"/>
      <c r="AX42" s="284"/>
      <c r="AY42" s="284"/>
    </row>
    <row r="43" ht="13.5" customHeight="1"/>
    <row r="44" ht="66.75" customHeight="1">
      <c r="B44" s="296" t="s">
        <v>381</v>
      </c>
      <c r="C44" s="297" t="s">
        <v>213</v>
      </c>
      <c r="D44" s="297" t="s">
        <v>394</v>
      </c>
      <c r="E44" s="297" t="s">
        <v>395</v>
      </c>
      <c r="F44" s="298" t="s">
        <v>396</v>
      </c>
      <c r="G44" s="299" t="s">
        <v>397</v>
      </c>
      <c r="H44" s="297" t="s">
        <v>398</v>
      </c>
      <c r="I44" s="297" t="s">
        <v>399</v>
      </c>
      <c r="J44" s="297" t="s">
        <v>400</v>
      </c>
      <c r="K44" s="297" t="s">
        <v>401</v>
      </c>
    </row>
    <row r="45" ht="15.75" customHeight="1">
      <c r="B45" s="300">
        <v>6.0</v>
      </c>
      <c r="C45" s="301" t="s">
        <v>389</v>
      </c>
      <c r="D45" s="301" t="s">
        <v>402</v>
      </c>
      <c r="E45" s="302" t="s">
        <v>403</v>
      </c>
      <c r="F45" s="303">
        <v>2.84128916E8</v>
      </c>
      <c r="G45" s="303">
        <v>6.8043095E7</v>
      </c>
      <c r="H45" s="304">
        <f t="shared" ref="H45:H76" si="3">SUMIF($B$22:$B$36,B45,$E$22:$E$36)</f>
        <v>0</v>
      </c>
      <c r="I45" s="303">
        <v>0.0</v>
      </c>
      <c r="J45" s="302" t="s">
        <v>404</v>
      </c>
      <c r="K45" s="305" t="s">
        <v>405</v>
      </c>
    </row>
    <row r="46" ht="13.5" customHeight="1">
      <c r="B46" s="306">
        <v>6.0</v>
      </c>
      <c r="C46" s="289" t="s">
        <v>389</v>
      </c>
      <c r="D46" s="289" t="s">
        <v>406</v>
      </c>
      <c r="E46" s="254" t="s">
        <v>407</v>
      </c>
      <c r="F46" s="307">
        <v>3.36650457E8</v>
      </c>
      <c r="G46" s="307">
        <v>6.6434179E7</v>
      </c>
      <c r="H46" s="308">
        <f t="shared" si="3"/>
        <v>0</v>
      </c>
      <c r="I46" s="307">
        <v>0.0</v>
      </c>
      <c r="J46" s="254" t="s">
        <v>404</v>
      </c>
      <c r="K46" s="309" t="s">
        <v>405</v>
      </c>
    </row>
    <row r="47" ht="13.5" customHeight="1">
      <c r="B47" s="306">
        <v>6.0</v>
      </c>
      <c r="C47" s="289" t="s">
        <v>389</v>
      </c>
      <c r="D47" s="289" t="s">
        <v>408</v>
      </c>
      <c r="E47" s="254" t="s">
        <v>409</v>
      </c>
      <c r="F47" s="307">
        <v>2.63719607E8</v>
      </c>
      <c r="G47" s="307">
        <v>7.5616418E7</v>
      </c>
      <c r="H47" s="308">
        <f t="shared" si="3"/>
        <v>0</v>
      </c>
      <c r="I47" s="307">
        <v>0.0</v>
      </c>
      <c r="J47" s="254" t="s">
        <v>410</v>
      </c>
      <c r="K47" s="309" t="s">
        <v>405</v>
      </c>
    </row>
    <row r="48" ht="13.5" customHeight="1">
      <c r="B48" s="310">
        <v>6.0</v>
      </c>
      <c r="C48" s="311" t="s">
        <v>389</v>
      </c>
      <c r="D48" s="311" t="s">
        <v>411</v>
      </c>
      <c r="E48" s="312" t="s">
        <v>412</v>
      </c>
      <c r="F48" s="313">
        <v>2.18652465E8</v>
      </c>
      <c r="G48" s="313">
        <v>7.8992633E7</v>
      </c>
      <c r="H48" s="314">
        <f t="shared" si="3"/>
        <v>0</v>
      </c>
      <c r="I48" s="313">
        <v>0.0</v>
      </c>
      <c r="J48" s="312" t="s">
        <v>410</v>
      </c>
      <c r="K48" s="315" t="s">
        <v>405</v>
      </c>
    </row>
    <row r="49" ht="13.5" customHeight="1">
      <c r="B49" s="300">
        <v>7.0</v>
      </c>
      <c r="C49" s="301" t="s">
        <v>383</v>
      </c>
      <c r="D49" s="301" t="s">
        <v>402</v>
      </c>
      <c r="E49" s="302" t="s">
        <v>403</v>
      </c>
      <c r="F49" s="303">
        <v>3.17031811E8</v>
      </c>
      <c r="G49" s="303">
        <v>6.7196932E7</v>
      </c>
      <c r="H49" s="304">
        <f t="shared" si="3"/>
        <v>2029313.5</v>
      </c>
      <c r="I49" s="303">
        <v>0.0</v>
      </c>
      <c r="J49" s="302" t="s">
        <v>410</v>
      </c>
      <c r="K49" s="305" t="s">
        <v>413</v>
      </c>
    </row>
    <row r="50" ht="13.5" customHeight="1">
      <c r="B50" s="306">
        <v>7.0</v>
      </c>
      <c r="C50" s="289" t="s">
        <v>383</v>
      </c>
      <c r="D50" s="289" t="s">
        <v>406</v>
      </c>
      <c r="E50" s="254" t="s">
        <v>407</v>
      </c>
      <c r="F50" s="307">
        <v>4.0393738E8</v>
      </c>
      <c r="G50" s="307">
        <v>6.5223232E7</v>
      </c>
      <c r="H50" s="308">
        <f t="shared" si="3"/>
        <v>2029313.5</v>
      </c>
      <c r="I50" s="307">
        <v>0.0</v>
      </c>
      <c r="J50" s="254" t="s">
        <v>410</v>
      </c>
      <c r="K50" s="309" t="s">
        <v>413</v>
      </c>
    </row>
    <row r="51" ht="13.5" customHeight="1">
      <c r="B51" s="306">
        <v>7.0</v>
      </c>
      <c r="C51" s="289" t="s">
        <v>383</v>
      </c>
      <c r="D51" s="289" t="s">
        <v>408</v>
      </c>
      <c r="E51" s="254" t="s">
        <v>409</v>
      </c>
      <c r="F51" s="307">
        <v>3.0595312212E8</v>
      </c>
      <c r="G51" s="307">
        <v>7.6952244E7</v>
      </c>
      <c r="H51" s="308">
        <f t="shared" si="3"/>
        <v>2029313.5</v>
      </c>
      <c r="I51" s="307">
        <v>0.0</v>
      </c>
      <c r="J51" s="254" t="s">
        <v>414</v>
      </c>
      <c r="K51" s="309" t="s">
        <v>413</v>
      </c>
    </row>
    <row r="52" ht="13.5" customHeight="1">
      <c r="B52" s="310">
        <v>7.0</v>
      </c>
      <c r="C52" s="311" t="s">
        <v>383</v>
      </c>
      <c r="D52" s="311" t="s">
        <v>411</v>
      </c>
      <c r="E52" s="312" t="s">
        <v>412</v>
      </c>
      <c r="F52" s="313">
        <v>2.52277845E8</v>
      </c>
      <c r="G52" s="313">
        <v>7.8055804E7</v>
      </c>
      <c r="H52" s="314">
        <f t="shared" si="3"/>
        <v>2029313.5</v>
      </c>
      <c r="I52" s="313">
        <v>0.0</v>
      </c>
      <c r="J52" s="312" t="s">
        <v>414</v>
      </c>
      <c r="K52" s="315" t="s">
        <v>413</v>
      </c>
    </row>
    <row r="53" ht="13.5" customHeight="1">
      <c r="B53" s="300">
        <v>8.0</v>
      </c>
      <c r="C53" s="301" t="s">
        <v>390</v>
      </c>
      <c r="D53" s="301" t="s">
        <v>402</v>
      </c>
      <c r="E53" s="302" t="s">
        <v>403</v>
      </c>
      <c r="F53" s="303">
        <v>3.70345733E8</v>
      </c>
      <c r="G53" s="303">
        <v>6.5511193E7</v>
      </c>
      <c r="H53" s="304">
        <f t="shared" si="3"/>
        <v>2232244.85</v>
      </c>
      <c r="I53" s="303">
        <v>0.0</v>
      </c>
      <c r="J53" s="302" t="s">
        <v>414</v>
      </c>
      <c r="K53" s="305" t="s">
        <v>415</v>
      </c>
    </row>
    <row r="54" ht="13.5" customHeight="1">
      <c r="B54" s="306">
        <v>8.0</v>
      </c>
      <c r="C54" s="289" t="s">
        <v>390</v>
      </c>
      <c r="D54" s="289" t="s">
        <v>406</v>
      </c>
      <c r="E54" s="254" t="s">
        <v>407</v>
      </c>
      <c r="F54" s="307">
        <v>4.08397207E8</v>
      </c>
      <c r="G54" s="307">
        <v>6.4302061E7</v>
      </c>
      <c r="H54" s="308">
        <f t="shared" si="3"/>
        <v>2232244.85</v>
      </c>
      <c r="I54" s="307">
        <v>0.0</v>
      </c>
      <c r="J54" s="254" t="s">
        <v>414</v>
      </c>
      <c r="K54" s="309" t="s">
        <v>415</v>
      </c>
    </row>
    <row r="55" ht="13.5" customHeight="1">
      <c r="B55" s="306">
        <v>8.0</v>
      </c>
      <c r="C55" s="289" t="s">
        <v>390</v>
      </c>
      <c r="D55" s="289" t="s">
        <v>408</v>
      </c>
      <c r="E55" s="254" t="s">
        <v>409</v>
      </c>
      <c r="F55" s="307">
        <v>3.28300299E8</v>
      </c>
      <c r="G55" s="307">
        <v>7.6503263E7</v>
      </c>
      <c r="H55" s="308">
        <f t="shared" si="3"/>
        <v>2232244.85</v>
      </c>
      <c r="I55" s="307">
        <v>0.0</v>
      </c>
      <c r="J55" s="254" t="s">
        <v>416</v>
      </c>
      <c r="K55" s="309" t="s">
        <v>415</v>
      </c>
    </row>
    <row r="56" ht="13.5" customHeight="1">
      <c r="B56" s="310">
        <v>8.0</v>
      </c>
      <c r="C56" s="311" t="s">
        <v>390</v>
      </c>
      <c r="D56" s="311" t="s">
        <v>411</v>
      </c>
      <c r="E56" s="312" t="s">
        <v>412</v>
      </c>
      <c r="F56" s="313">
        <v>2.79798492E8</v>
      </c>
      <c r="G56" s="313">
        <v>7.9341513E7</v>
      </c>
      <c r="H56" s="314">
        <f t="shared" si="3"/>
        <v>2232244.85</v>
      </c>
      <c r="I56" s="313">
        <v>0.0</v>
      </c>
      <c r="J56" s="312" t="s">
        <v>416</v>
      </c>
      <c r="K56" s="315" t="s">
        <v>415</v>
      </c>
    </row>
    <row r="57" ht="13.5" customHeight="1">
      <c r="B57" s="300">
        <v>9.0</v>
      </c>
      <c r="C57" s="301" t="s">
        <v>218</v>
      </c>
      <c r="D57" s="301" t="s">
        <v>402</v>
      </c>
      <c r="E57" s="302" t="s">
        <v>403</v>
      </c>
      <c r="F57" s="303">
        <v>3.88513117E8</v>
      </c>
      <c r="G57" s="303">
        <v>6.4872088E7</v>
      </c>
      <c r="H57" s="304">
        <f t="shared" si="3"/>
        <v>2455469.335</v>
      </c>
      <c r="I57" s="303">
        <v>0.0</v>
      </c>
      <c r="J57" s="302" t="s">
        <v>416</v>
      </c>
      <c r="K57" s="305" t="s">
        <v>417</v>
      </c>
    </row>
    <row r="58" ht="13.5" customHeight="1">
      <c r="B58" s="306">
        <v>9.0</v>
      </c>
      <c r="C58" s="289" t="s">
        <v>218</v>
      </c>
      <c r="D58" s="289" t="s">
        <v>406</v>
      </c>
      <c r="E58" s="254" t="s">
        <v>407</v>
      </c>
      <c r="F58" s="307">
        <v>4.37946915E8</v>
      </c>
      <c r="G58" s="307">
        <v>6.4281744E7</v>
      </c>
      <c r="H58" s="308">
        <f t="shared" si="3"/>
        <v>2455469.335</v>
      </c>
      <c r="I58" s="307">
        <v>0.0</v>
      </c>
      <c r="J58" s="254" t="s">
        <v>416</v>
      </c>
      <c r="K58" s="309" t="s">
        <v>417</v>
      </c>
    </row>
    <row r="59" ht="13.5" customHeight="1">
      <c r="B59" s="306">
        <v>9.0</v>
      </c>
      <c r="C59" s="289" t="s">
        <v>218</v>
      </c>
      <c r="D59" s="289" t="s">
        <v>408</v>
      </c>
      <c r="E59" s="254" t="s">
        <v>409</v>
      </c>
      <c r="F59" s="307">
        <v>3.45349321E8</v>
      </c>
      <c r="G59" s="307">
        <v>7.1851516E7</v>
      </c>
      <c r="H59" s="308">
        <f t="shared" si="3"/>
        <v>2455469.335</v>
      </c>
      <c r="I59" s="307">
        <v>0.0</v>
      </c>
      <c r="J59" s="254" t="s">
        <v>418</v>
      </c>
      <c r="K59" s="309" t="s">
        <v>417</v>
      </c>
    </row>
    <row r="60" ht="13.5" customHeight="1">
      <c r="B60" s="310">
        <v>9.0</v>
      </c>
      <c r="C60" s="311" t="s">
        <v>218</v>
      </c>
      <c r="D60" s="311" t="s">
        <v>411</v>
      </c>
      <c r="E60" s="312" t="s">
        <v>412</v>
      </c>
      <c r="F60" s="313">
        <v>2.92475632E8</v>
      </c>
      <c r="G60" s="313">
        <v>7.4227469E7</v>
      </c>
      <c r="H60" s="314">
        <f t="shared" si="3"/>
        <v>2455469.335</v>
      </c>
      <c r="I60" s="313">
        <v>0.0</v>
      </c>
      <c r="J60" s="312" t="s">
        <v>418</v>
      </c>
      <c r="K60" s="315" t="s">
        <v>417</v>
      </c>
    </row>
    <row r="61" ht="13.5" customHeight="1">
      <c r="B61" s="300">
        <v>10.0</v>
      </c>
      <c r="C61" s="301" t="s">
        <v>219</v>
      </c>
      <c r="D61" s="301" t="s">
        <v>402</v>
      </c>
      <c r="E61" s="302" t="s">
        <v>403</v>
      </c>
      <c r="F61" s="303">
        <v>4.11065384E8</v>
      </c>
      <c r="G61" s="303">
        <v>6.4431133E7</v>
      </c>
      <c r="H61" s="304">
        <f t="shared" si="3"/>
        <v>2701016.269</v>
      </c>
      <c r="I61" s="303">
        <v>2253545.688</v>
      </c>
      <c r="J61" s="302" t="s">
        <v>418</v>
      </c>
      <c r="K61" s="305" t="s">
        <v>419</v>
      </c>
    </row>
    <row r="62" ht="13.5" customHeight="1">
      <c r="B62" s="306">
        <v>10.0</v>
      </c>
      <c r="C62" s="289" t="s">
        <v>219</v>
      </c>
      <c r="D62" s="289" t="s">
        <v>406</v>
      </c>
      <c r="E62" s="254" t="s">
        <v>407</v>
      </c>
      <c r="F62" s="307">
        <v>4.36369071E8</v>
      </c>
      <c r="G62" s="307">
        <v>6.317682E7</v>
      </c>
      <c r="H62" s="308">
        <f t="shared" si="3"/>
        <v>2701016.269</v>
      </c>
      <c r="I62" s="307">
        <v>2176850.696</v>
      </c>
      <c r="J62" s="254" t="s">
        <v>418</v>
      </c>
      <c r="K62" s="309" t="s">
        <v>419</v>
      </c>
    </row>
    <row r="63" ht="13.5" customHeight="1">
      <c r="B63" s="306">
        <v>10.0</v>
      </c>
      <c r="C63" s="289" t="s">
        <v>219</v>
      </c>
      <c r="D63" s="289" t="s">
        <v>408</v>
      </c>
      <c r="E63" s="254" t="s">
        <v>409</v>
      </c>
      <c r="F63" s="307">
        <v>3.52212095E8</v>
      </c>
      <c r="G63" s="307">
        <v>7.4631055E7</v>
      </c>
      <c r="H63" s="308">
        <f t="shared" si="3"/>
        <v>2701016.269</v>
      </c>
      <c r="I63" s="307">
        <v>2076932.987</v>
      </c>
      <c r="J63" s="254" t="s">
        <v>420</v>
      </c>
      <c r="K63" s="309" t="s">
        <v>419</v>
      </c>
    </row>
    <row r="64" ht="13.5" customHeight="1">
      <c r="B64" s="310">
        <v>10.0</v>
      </c>
      <c r="C64" s="311" t="s">
        <v>219</v>
      </c>
      <c r="D64" s="311" t="s">
        <v>411</v>
      </c>
      <c r="E64" s="312" t="s">
        <v>412</v>
      </c>
      <c r="F64" s="313">
        <v>3.11292548E8</v>
      </c>
      <c r="G64" s="313">
        <v>7.3027013E7</v>
      </c>
      <c r="H64" s="314">
        <f t="shared" si="3"/>
        <v>2701016.269</v>
      </c>
      <c r="I64" s="313">
        <v>2229268.018</v>
      </c>
      <c r="J64" s="312" t="s">
        <v>420</v>
      </c>
      <c r="K64" s="315" t="s">
        <v>419</v>
      </c>
    </row>
    <row r="65" ht="13.5" customHeight="1">
      <c r="B65" s="300">
        <v>11.0</v>
      </c>
      <c r="C65" s="301" t="s">
        <v>220</v>
      </c>
      <c r="D65" s="301" t="s">
        <v>402</v>
      </c>
      <c r="E65" s="302" t="s">
        <v>403</v>
      </c>
      <c r="F65" s="303">
        <v>4.90957439E8</v>
      </c>
      <c r="G65" s="303">
        <v>5.5167169E7</v>
      </c>
      <c r="H65" s="304">
        <f t="shared" si="3"/>
        <v>2971117.895</v>
      </c>
      <c r="I65" s="303">
        <v>1936850.652</v>
      </c>
      <c r="J65" s="302" t="s">
        <v>420</v>
      </c>
      <c r="K65" s="305" t="s">
        <v>421</v>
      </c>
    </row>
    <row r="66" ht="13.5" customHeight="1">
      <c r="B66" s="306">
        <v>11.0</v>
      </c>
      <c r="C66" s="289" t="s">
        <v>220</v>
      </c>
      <c r="D66" s="289" t="s">
        <v>406</v>
      </c>
      <c r="E66" s="254" t="s">
        <v>407</v>
      </c>
      <c r="F66" s="307">
        <v>4.69149403E8</v>
      </c>
      <c r="G66" s="307">
        <v>5.8960505E7</v>
      </c>
      <c r="H66" s="308">
        <f t="shared" si="3"/>
        <v>2971117.895</v>
      </c>
      <c r="I66" s="307">
        <v>2180616.59</v>
      </c>
      <c r="J66" s="254" t="s">
        <v>420</v>
      </c>
      <c r="K66" s="309" t="s">
        <v>421</v>
      </c>
    </row>
    <row r="67" ht="13.5" customHeight="1">
      <c r="B67" s="306">
        <v>11.0</v>
      </c>
      <c r="C67" s="289" t="s">
        <v>220</v>
      </c>
      <c r="D67" s="289" t="s">
        <v>408</v>
      </c>
      <c r="E67" s="254" t="s">
        <v>409</v>
      </c>
      <c r="F67" s="307">
        <v>3.616510725E8</v>
      </c>
      <c r="G67" s="307">
        <v>7.13092986E7</v>
      </c>
      <c r="H67" s="308">
        <f t="shared" si="3"/>
        <v>2971117.895</v>
      </c>
      <c r="I67" s="307">
        <v>2316780.5</v>
      </c>
      <c r="J67" s="254" t="s">
        <v>422</v>
      </c>
      <c r="K67" s="309" t="s">
        <v>421</v>
      </c>
    </row>
    <row r="68" ht="13.5" customHeight="1">
      <c r="B68" s="310">
        <v>11.0</v>
      </c>
      <c r="C68" s="311" t="s">
        <v>220</v>
      </c>
      <c r="D68" s="311" t="s">
        <v>411</v>
      </c>
      <c r="E68" s="312" t="s">
        <v>412</v>
      </c>
      <c r="F68" s="313">
        <v>2.8045449207E8</v>
      </c>
      <c r="G68" s="313">
        <v>7.2021705E7</v>
      </c>
      <c r="H68" s="314">
        <f t="shared" si="3"/>
        <v>2971117.895</v>
      </c>
      <c r="I68" s="313">
        <v>2364558.922</v>
      </c>
      <c r="J68" s="312" t="s">
        <v>422</v>
      </c>
      <c r="K68" s="315" t="s">
        <v>421</v>
      </c>
    </row>
    <row r="69" ht="13.5" customHeight="1">
      <c r="B69" s="300">
        <v>12.0</v>
      </c>
      <c r="C69" s="301" t="s">
        <v>221</v>
      </c>
      <c r="D69" s="301" t="s">
        <v>402</v>
      </c>
      <c r="E69" s="302" t="s">
        <v>403</v>
      </c>
      <c r="F69" s="303">
        <v>3.334345923E8</v>
      </c>
      <c r="G69" s="303">
        <v>6.245528E7</v>
      </c>
      <c r="H69" s="304">
        <f t="shared" si="3"/>
        <v>3268229.685</v>
      </c>
      <c r="I69" s="303">
        <v>2433172.0</v>
      </c>
      <c r="J69" s="302" t="s">
        <v>422</v>
      </c>
      <c r="K69" s="305" t="s">
        <v>423</v>
      </c>
    </row>
    <row r="70" ht="13.5" customHeight="1">
      <c r="B70" s="306">
        <v>12.0</v>
      </c>
      <c r="C70" s="289" t="s">
        <v>221</v>
      </c>
      <c r="D70" s="289" t="s">
        <v>406</v>
      </c>
      <c r="E70" s="254" t="s">
        <v>407</v>
      </c>
      <c r="F70" s="307">
        <v>3.8122669456E8</v>
      </c>
      <c r="G70" s="307">
        <v>5.9426897457E7</v>
      </c>
      <c r="H70" s="308">
        <f t="shared" si="3"/>
        <v>3268229.685</v>
      </c>
      <c r="I70" s="307">
        <v>2525349.945</v>
      </c>
      <c r="J70" s="254" t="s">
        <v>422</v>
      </c>
      <c r="K70" s="309" t="s">
        <v>423</v>
      </c>
    </row>
    <row r="71" ht="13.5" customHeight="1">
      <c r="B71" s="306">
        <v>12.0</v>
      </c>
      <c r="C71" s="289" t="s">
        <v>221</v>
      </c>
      <c r="D71" s="289" t="s">
        <v>408</v>
      </c>
      <c r="E71" s="254" t="s">
        <v>409</v>
      </c>
      <c r="F71" s="307">
        <v>3.11497612E8</v>
      </c>
      <c r="G71" s="307">
        <v>7.1731853E7</v>
      </c>
      <c r="H71" s="308">
        <f t="shared" si="3"/>
        <v>3268229.685</v>
      </c>
      <c r="I71" s="307">
        <v>2470101.0</v>
      </c>
      <c r="J71" s="254" t="s">
        <v>424</v>
      </c>
      <c r="K71" s="309" t="s">
        <v>423</v>
      </c>
    </row>
    <row r="72" ht="13.5" customHeight="1">
      <c r="B72" s="310">
        <v>12.0</v>
      </c>
      <c r="C72" s="311" t="s">
        <v>221</v>
      </c>
      <c r="D72" s="311" t="s">
        <v>411</v>
      </c>
      <c r="E72" s="312" t="s">
        <v>412</v>
      </c>
      <c r="F72" s="313">
        <v>2.45013993E8</v>
      </c>
      <c r="G72" s="313">
        <v>7.2226059E7</v>
      </c>
      <c r="H72" s="314">
        <f t="shared" si="3"/>
        <v>3268229.685</v>
      </c>
      <c r="I72" s="313">
        <v>2438769.0</v>
      </c>
      <c r="J72" s="312" t="s">
        <v>424</v>
      </c>
      <c r="K72" s="315" t="s">
        <v>423</v>
      </c>
    </row>
    <row r="73" ht="13.5" customHeight="1">
      <c r="B73" s="300">
        <v>13.0</v>
      </c>
      <c r="C73" s="301" t="s">
        <v>222</v>
      </c>
      <c r="D73" s="301" t="s">
        <v>402</v>
      </c>
      <c r="E73" s="302" t="s">
        <v>403</v>
      </c>
      <c r="F73" s="303">
        <v>3.76240533E8</v>
      </c>
      <c r="G73" s="303">
        <v>6.0293076E7</v>
      </c>
      <c r="H73" s="304">
        <f t="shared" si="3"/>
        <v>3595052.653</v>
      </c>
      <c r="I73" s="303">
        <v>2402876.0</v>
      </c>
      <c r="J73" s="302" t="s">
        <v>424</v>
      </c>
      <c r="K73" s="305" t="s">
        <v>425</v>
      </c>
    </row>
    <row r="74" ht="13.5" customHeight="1">
      <c r="B74" s="306">
        <v>13.0</v>
      </c>
      <c r="C74" s="289" t="s">
        <v>222</v>
      </c>
      <c r="D74" s="289" t="s">
        <v>406</v>
      </c>
      <c r="E74" s="254" t="s">
        <v>407</v>
      </c>
      <c r="F74" s="307">
        <v>3.9001807968E8</v>
      </c>
      <c r="G74" s="307">
        <v>5.9048561E7</v>
      </c>
      <c r="H74" s="308">
        <f t="shared" si="3"/>
        <v>3595052.653</v>
      </c>
      <c r="I74" s="307">
        <v>2343556.0</v>
      </c>
      <c r="J74" s="254" t="s">
        <v>424</v>
      </c>
      <c r="K74" s="309" t="s">
        <v>425</v>
      </c>
    </row>
    <row r="75" ht="13.5" customHeight="1">
      <c r="B75" s="306">
        <v>13.0</v>
      </c>
      <c r="C75" s="289" t="s">
        <v>222</v>
      </c>
      <c r="D75" s="289" t="s">
        <v>408</v>
      </c>
      <c r="E75" s="254" t="s">
        <v>409</v>
      </c>
      <c r="F75" s="307">
        <v>3.64122193E8</v>
      </c>
      <c r="G75" s="307">
        <v>6.8253106E7</v>
      </c>
      <c r="H75" s="308">
        <f t="shared" si="3"/>
        <v>3595052.653</v>
      </c>
      <c r="I75" s="307">
        <v>2346223.0</v>
      </c>
      <c r="J75" s="254" t="s">
        <v>426</v>
      </c>
      <c r="K75" s="309" t="s">
        <v>425</v>
      </c>
    </row>
    <row r="76" ht="13.5" customHeight="1">
      <c r="B76" s="310">
        <v>13.0</v>
      </c>
      <c r="C76" s="311" t="s">
        <v>222</v>
      </c>
      <c r="D76" s="311" t="s">
        <v>411</v>
      </c>
      <c r="E76" s="312" t="s">
        <v>412</v>
      </c>
      <c r="F76" s="313">
        <v>3.17471093E8</v>
      </c>
      <c r="G76" s="313">
        <v>6.9632638E7</v>
      </c>
      <c r="H76" s="314">
        <f t="shared" si="3"/>
        <v>3595052.653</v>
      </c>
      <c r="I76" s="313">
        <v>2311918.0</v>
      </c>
      <c r="J76" s="312" t="s">
        <v>426</v>
      </c>
      <c r="K76" s="315" t="s">
        <v>425</v>
      </c>
    </row>
    <row r="77" ht="13.5" customHeight="1">
      <c r="B77" s="300">
        <v>14.0</v>
      </c>
      <c r="C77" s="301" t="s">
        <v>223</v>
      </c>
      <c r="D77" s="301" t="s">
        <v>402</v>
      </c>
      <c r="E77" s="302" t="s">
        <v>403</v>
      </c>
      <c r="F77" s="303">
        <v>4.4146665951E8</v>
      </c>
      <c r="G77" s="303">
        <v>6.0040723E7</v>
      </c>
      <c r="H77" s="316" t="s">
        <v>427</v>
      </c>
      <c r="I77" s="303">
        <v>2377438.0</v>
      </c>
      <c r="J77" s="302" t="s">
        <v>426</v>
      </c>
      <c r="K77" s="305" t="s">
        <v>428</v>
      </c>
    </row>
    <row r="78" ht="13.5" customHeight="1">
      <c r="B78" s="306">
        <v>14.0</v>
      </c>
      <c r="C78" s="289" t="s">
        <v>223</v>
      </c>
      <c r="D78" s="289" t="s">
        <v>406</v>
      </c>
      <c r="E78" s="254" t="s">
        <v>407</v>
      </c>
      <c r="F78" s="307">
        <v>5.1450167491E8</v>
      </c>
      <c r="G78" s="307">
        <v>5.6754504E7</v>
      </c>
      <c r="H78" s="317" t="s">
        <v>427</v>
      </c>
      <c r="I78" s="307">
        <v>2364459.0</v>
      </c>
      <c r="J78" s="254" t="s">
        <v>426</v>
      </c>
      <c r="K78" s="309" t="s">
        <v>428</v>
      </c>
    </row>
    <row r="79" ht="13.5" customHeight="1">
      <c r="B79" s="306">
        <v>14.0</v>
      </c>
      <c r="C79" s="289" t="s">
        <v>223</v>
      </c>
      <c r="D79" s="289" t="s">
        <v>408</v>
      </c>
      <c r="E79" s="254" t="s">
        <v>409</v>
      </c>
      <c r="F79" s="307"/>
      <c r="G79" s="307"/>
      <c r="H79" s="317" t="s">
        <v>427</v>
      </c>
      <c r="I79" s="307"/>
      <c r="J79" s="254" t="s">
        <v>429</v>
      </c>
      <c r="K79" s="309" t="s">
        <v>428</v>
      </c>
    </row>
    <row r="80" ht="13.5" customHeight="1">
      <c r="B80" s="310">
        <v>14.0</v>
      </c>
      <c r="C80" s="311" t="s">
        <v>223</v>
      </c>
      <c r="D80" s="311" t="s">
        <v>411</v>
      </c>
      <c r="E80" s="312" t="s">
        <v>412</v>
      </c>
      <c r="F80" s="313"/>
      <c r="G80" s="313"/>
      <c r="H80" s="318" t="s">
        <v>427</v>
      </c>
      <c r="I80" s="313"/>
      <c r="J80" s="312" t="s">
        <v>429</v>
      </c>
      <c r="K80" s="315" t="s">
        <v>428</v>
      </c>
    </row>
    <row r="81" ht="13.5" customHeight="1">
      <c r="B81" s="300">
        <v>15.0</v>
      </c>
      <c r="C81" s="301" t="s">
        <v>224</v>
      </c>
      <c r="D81" s="301" t="s">
        <v>402</v>
      </c>
      <c r="E81" s="302" t="s">
        <v>403</v>
      </c>
      <c r="F81" s="303"/>
      <c r="G81" s="303"/>
      <c r="H81" s="316" t="s">
        <v>427</v>
      </c>
      <c r="I81" s="303"/>
      <c r="J81" s="302" t="s">
        <v>429</v>
      </c>
      <c r="K81" s="305" t="s">
        <v>430</v>
      </c>
    </row>
    <row r="82" ht="13.5" customHeight="1">
      <c r="B82" s="306">
        <v>15.0</v>
      </c>
      <c r="C82" s="289" t="s">
        <v>224</v>
      </c>
      <c r="D82" s="289" t="s">
        <v>406</v>
      </c>
      <c r="E82" s="254" t="s">
        <v>407</v>
      </c>
      <c r="F82" s="307"/>
      <c r="G82" s="307"/>
      <c r="H82" s="317" t="s">
        <v>427</v>
      </c>
      <c r="I82" s="307"/>
      <c r="J82" s="254" t="s">
        <v>429</v>
      </c>
      <c r="K82" s="309" t="s">
        <v>430</v>
      </c>
    </row>
    <row r="83" ht="13.5" customHeight="1">
      <c r="B83" s="306">
        <v>15.0</v>
      </c>
      <c r="C83" s="289" t="s">
        <v>224</v>
      </c>
      <c r="D83" s="289" t="s">
        <v>408</v>
      </c>
      <c r="E83" s="254" t="s">
        <v>409</v>
      </c>
      <c r="F83" s="307"/>
      <c r="G83" s="307"/>
      <c r="H83" s="317" t="s">
        <v>427</v>
      </c>
      <c r="I83" s="307"/>
      <c r="J83" s="254" t="s">
        <v>431</v>
      </c>
      <c r="K83" s="309" t="s">
        <v>430</v>
      </c>
    </row>
    <row r="84" ht="13.5" customHeight="1">
      <c r="B84" s="310">
        <v>15.0</v>
      </c>
      <c r="C84" s="311" t="s">
        <v>224</v>
      </c>
      <c r="D84" s="311" t="s">
        <v>411</v>
      </c>
      <c r="E84" s="312" t="s">
        <v>412</v>
      </c>
      <c r="F84" s="313"/>
      <c r="G84" s="313"/>
      <c r="H84" s="318" t="s">
        <v>427</v>
      </c>
      <c r="I84" s="313"/>
      <c r="J84" s="312" t="s">
        <v>431</v>
      </c>
      <c r="K84" s="315" t="s">
        <v>430</v>
      </c>
    </row>
    <row r="85" ht="13.5" customHeight="1">
      <c r="B85" s="300">
        <v>16.0</v>
      </c>
      <c r="C85" s="301" t="s">
        <v>225</v>
      </c>
      <c r="D85" s="301" t="s">
        <v>402</v>
      </c>
      <c r="E85" s="302" t="s">
        <v>403</v>
      </c>
      <c r="F85" s="303"/>
      <c r="G85" s="303"/>
      <c r="H85" s="316" t="s">
        <v>427</v>
      </c>
      <c r="I85" s="303"/>
      <c r="J85" s="302" t="s">
        <v>431</v>
      </c>
      <c r="K85" s="305" t="s">
        <v>432</v>
      </c>
    </row>
    <row r="86" ht="13.5" customHeight="1">
      <c r="B86" s="306">
        <v>16.0</v>
      </c>
      <c r="C86" s="289" t="s">
        <v>225</v>
      </c>
      <c r="D86" s="289" t="s">
        <v>406</v>
      </c>
      <c r="E86" s="254" t="s">
        <v>407</v>
      </c>
      <c r="F86" s="307"/>
      <c r="G86" s="307"/>
      <c r="H86" s="317" t="s">
        <v>427</v>
      </c>
      <c r="I86" s="307"/>
      <c r="J86" s="254" t="s">
        <v>431</v>
      </c>
      <c r="K86" s="309" t="s">
        <v>432</v>
      </c>
    </row>
    <row r="87" ht="13.5" customHeight="1">
      <c r="B87" s="306">
        <v>16.0</v>
      </c>
      <c r="C87" s="289" t="s">
        <v>225</v>
      </c>
      <c r="D87" s="289" t="s">
        <v>408</v>
      </c>
      <c r="E87" s="254" t="s">
        <v>409</v>
      </c>
      <c r="F87" s="307"/>
      <c r="G87" s="307"/>
      <c r="H87" s="317" t="s">
        <v>427</v>
      </c>
      <c r="I87" s="307"/>
      <c r="J87" s="254" t="s">
        <v>433</v>
      </c>
      <c r="K87" s="309" t="s">
        <v>432</v>
      </c>
    </row>
    <row r="88" ht="13.5" customHeight="1">
      <c r="B88" s="310">
        <v>16.0</v>
      </c>
      <c r="C88" s="311" t="s">
        <v>225</v>
      </c>
      <c r="D88" s="311" t="s">
        <v>411</v>
      </c>
      <c r="E88" s="312" t="s">
        <v>412</v>
      </c>
      <c r="F88" s="313"/>
      <c r="G88" s="313"/>
      <c r="H88" s="318" t="s">
        <v>427</v>
      </c>
      <c r="I88" s="313"/>
      <c r="J88" s="312" t="s">
        <v>433</v>
      </c>
      <c r="K88" s="315" t="s">
        <v>432</v>
      </c>
    </row>
    <row r="89" ht="13.5" customHeight="1">
      <c r="B89" s="300">
        <v>17.0</v>
      </c>
      <c r="C89" s="301" t="s">
        <v>226</v>
      </c>
      <c r="D89" s="301" t="s">
        <v>402</v>
      </c>
      <c r="E89" s="302" t="s">
        <v>403</v>
      </c>
      <c r="F89" s="303"/>
      <c r="G89" s="303"/>
      <c r="H89" s="316" t="s">
        <v>427</v>
      </c>
      <c r="I89" s="303"/>
      <c r="J89" s="302" t="s">
        <v>433</v>
      </c>
      <c r="K89" s="305" t="s">
        <v>434</v>
      </c>
    </row>
    <row r="90" ht="13.5" customHeight="1">
      <c r="B90" s="306">
        <v>17.0</v>
      </c>
      <c r="C90" s="289" t="s">
        <v>226</v>
      </c>
      <c r="D90" s="289" t="s">
        <v>406</v>
      </c>
      <c r="E90" s="254" t="s">
        <v>407</v>
      </c>
      <c r="F90" s="307"/>
      <c r="G90" s="307"/>
      <c r="H90" s="317" t="s">
        <v>427</v>
      </c>
      <c r="I90" s="307"/>
      <c r="J90" s="254" t="s">
        <v>433</v>
      </c>
      <c r="K90" s="309" t="s">
        <v>434</v>
      </c>
    </row>
    <row r="91" ht="13.5" customHeight="1">
      <c r="B91" s="306">
        <v>17.0</v>
      </c>
      <c r="C91" s="289" t="s">
        <v>226</v>
      </c>
      <c r="D91" s="289" t="s">
        <v>408</v>
      </c>
      <c r="E91" s="254" t="s">
        <v>409</v>
      </c>
      <c r="F91" s="307"/>
      <c r="G91" s="307"/>
      <c r="H91" s="317" t="s">
        <v>427</v>
      </c>
      <c r="I91" s="307"/>
      <c r="J91" s="254" t="s">
        <v>435</v>
      </c>
      <c r="K91" s="309" t="s">
        <v>434</v>
      </c>
    </row>
    <row r="92" ht="13.5" customHeight="1">
      <c r="B92" s="310">
        <v>17.0</v>
      </c>
      <c r="C92" s="311" t="s">
        <v>226</v>
      </c>
      <c r="D92" s="311" t="s">
        <v>411</v>
      </c>
      <c r="E92" s="312" t="s">
        <v>412</v>
      </c>
      <c r="F92" s="313"/>
      <c r="G92" s="313"/>
      <c r="H92" s="318" t="s">
        <v>427</v>
      </c>
      <c r="I92" s="313"/>
      <c r="J92" s="312" t="s">
        <v>435</v>
      </c>
      <c r="K92" s="315" t="s">
        <v>434</v>
      </c>
    </row>
    <row r="93" ht="13.5" customHeight="1">
      <c r="B93" s="300">
        <v>18.0</v>
      </c>
      <c r="C93" s="301" t="s">
        <v>227</v>
      </c>
      <c r="D93" s="301" t="s">
        <v>402</v>
      </c>
      <c r="E93" s="302" t="s">
        <v>403</v>
      </c>
      <c r="F93" s="303"/>
      <c r="G93" s="303"/>
      <c r="H93" s="316" t="s">
        <v>427</v>
      </c>
      <c r="I93" s="303"/>
      <c r="J93" s="302" t="s">
        <v>435</v>
      </c>
      <c r="K93" s="305" t="s">
        <v>436</v>
      </c>
    </row>
    <row r="94" ht="13.5" customHeight="1">
      <c r="B94" s="306">
        <v>18.0</v>
      </c>
      <c r="C94" s="289" t="s">
        <v>227</v>
      </c>
      <c r="D94" s="289" t="s">
        <v>406</v>
      </c>
      <c r="E94" s="254" t="s">
        <v>407</v>
      </c>
      <c r="F94" s="307"/>
      <c r="G94" s="307"/>
      <c r="H94" s="317" t="s">
        <v>427</v>
      </c>
      <c r="I94" s="307"/>
      <c r="J94" s="254" t="s">
        <v>435</v>
      </c>
      <c r="K94" s="309" t="s">
        <v>436</v>
      </c>
    </row>
    <row r="95" ht="13.5" customHeight="1">
      <c r="B95" s="306">
        <v>18.0</v>
      </c>
      <c r="C95" s="289" t="s">
        <v>227</v>
      </c>
      <c r="D95" s="289" t="s">
        <v>408</v>
      </c>
      <c r="E95" s="254" t="s">
        <v>409</v>
      </c>
      <c r="F95" s="307"/>
      <c r="G95" s="307"/>
      <c r="H95" s="317" t="s">
        <v>427</v>
      </c>
      <c r="I95" s="307"/>
      <c r="J95" s="254" t="s">
        <v>437</v>
      </c>
      <c r="K95" s="309" t="s">
        <v>436</v>
      </c>
    </row>
    <row r="96" ht="13.5" customHeight="1">
      <c r="B96" s="310">
        <v>18.0</v>
      </c>
      <c r="C96" s="311" t="s">
        <v>227</v>
      </c>
      <c r="D96" s="311" t="s">
        <v>411</v>
      </c>
      <c r="E96" s="312" t="s">
        <v>412</v>
      </c>
      <c r="F96" s="313"/>
      <c r="G96" s="313"/>
      <c r="H96" s="318" t="s">
        <v>427</v>
      </c>
      <c r="I96" s="313"/>
      <c r="J96" s="312" t="s">
        <v>437</v>
      </c>
      <c r="K96" s="315" t="s">
        <v>436</v>
      </c>
    </row>
    <row r="97" ht="13.5" customHeight="1">
      <c r="B97" s="300">
        <v>19.0</v>
      </c>
      <c r="C97" s="301" t="s">
        <v>228</v>
      </c>
      <c r="D97" s="301" t="s">
        <v>402</v>
      </c>
      <c r="E97" s="302" t="s">
        <v>403</v>
      </c>
      <c r="F97" s="303"/>
      <c r="G97" s="303"/>
      <c r="H97" s="316" t="s">
        <v>427</v>
      </c>
      <c r="I97" s="303"/>
      <c r="J97" s="302" t="s">
        <v>437</v>
      </c>
      <c r="K97" s="305" t="s">
        <v>438</v>
      </c>
    </row>
    <row r="98" ht="13.5" customHeight="1">
      <c r="B98" s="306">
        <v>19.0</v>
      </c>
      <c r="C98" s="289" t="s">
        <v>228</v>
      </c>
      <c r="D98" s="289" t="s">
        <v>406</v>
      </c>
      <c r="E98" s="254" t="s">
        <v>407</v>
      </c>
      <c r="F98" s="307"/>
      <c r="G98" s="307"/>
      <c r="H98" s="317" t="s">
        <v>427</v>
      </c>
      <c r="I98" s="307"/>
      <c r="J98" s="254" t="s">
        <v>437</v>
      </c>
      <c r="K98" s="309" t="s">
        <v>438</v>
      </c>
    </row>
    <row r="99" ht="13.5" customHeight="1">
      <c r="B99" s="306">
        <v>19.0</v>
      </c>
      <c r="C99" s="289" t="s">
        <v>228</v>
      </c>
      <c r="D99" s="289" t="s">
        <v>408</v>
      </c>
      <c r="E99" s="254" t="s">
        <v>409</v>
      </c>
      <c r="F99" s="307"/>
      <c r="G99" s="307"/>
      <c r="H99" s="317" t="s">
        <v>427</v>
      </c>
      <c r="I99" s="307"/>
      <c r="J99" s="254" t="s">
        <v>439</v>
      </c>
      <c r="K99" s="309" t="s">
        <v>438</v>
      </c>
    </row>
    <row r="100" ht="13.5" customHeight="1">
      <c r="B100" s="310">
        <v>19.0</v>
      </c>
      <c r="C100" s="311" t="s">
        <v>228</v>
      </c>
      <c r="D100" s="311" t="s">
        <v>411</v>
      </c>
      <c r="E100" s="312" t="s">
        <v>412</v>
      </c>
      <c r="F100" s="313"/>
      <c r="G100" s="313"/>
      <c r="H100" s="318" t="s">
        <v>427</v>
      </c>
      <c r="I100" s="313"/>
      <c r="J100" s="312" t="s">
        <v>439</v>
      </c>
      <c r="K100" s="315" t="s">
        <v>438</v>
      </c>
    </row>
    <row r="101" ht="13.5" customHeight="1">
      <c r="B101" s="300">
        <v>20.0</v>
      </c>
      <c r="C101" s="301" t="s">
        <v>229</v>
      </c>
      <c r="D101" s="301" t="s">
        <v>402</v>
      </c>
      <c r="E101" s="302" t="s">
        <v>403</v>
      </c>
      <c r="F101" s="303"/>
      <c r="G101" s="303"/>
      <c r="H101" s="316" t="s">
        <v>427</v>
      </c>
      <c r="I101" s="303"/>
      <c r="J101" s="302" t="s">
        <v>439</v>
      </c>
      <c r="K101" s="305" t="s">
        <v>440</v>
      </c>
    </row>
    <row r="102" ht="13.5" customHeight="1">
      <c r="B102" s="306">
        <v>20.0</v>
      </c>
      <c r="C102" s="289" t="s">
        <v>229</v>
      </c>
      <c r="D102" s="289" t="s">
        <v>406</v>
      </c>
      <c r="E102" s="254" t="s">
        <v>407</v>
      </c>
      <c r="F102" s="307"/>
      <c r="G102" s="307"/>
      <c r="H102" s="317" t="s">
        <v>427</v>
      </c>
      <c r="I102" s="307"/>
      <c r="J102" s="254" t="s">
        <v>439</v>
      </c>
      <c r="K102" s="309" t="s">
        <v>440</v>
      </c>
    </row>
    <row r="103" ht="13.5" customHeight="1">
      <c r="B103" s="306">
        <v>20.0</v>
      </c>
      <c r="C103" s="289" t="s">
        <v>229</v>
      </c>
      <c r="D103" s="289" t="s">
        <v>408</v>
      </c>
      <c r="E103" s="254" t="s">
        <v>409</v>
      </c>
      <c r="F103" s="307"/>
      <c r="G103" s="307"/>
      <c r="H103" s="317" t="s">
        <v>427</v>
      </c>
      <c r="I103" s="307"/>
      <c r="J103" s="254" t="s">
        <v>441</v>
      </c>
      <c r="K103" s="309" t="s">
        <v>440</v>
      </c>
    </row>
    <row r="104" ht="13.5" customHeight="1">
      <c r="B104" s="310">
        <v>20.0</v>
      </c>
      <c r="C104" s="311" t="s">
        <v>229</v>
      </c>
      <c r="D104" s="311" t="s">
        <v>411</v>
      </c>
      <c r="E104" s="312" t="s">
        <v>412</v>
      </c>
      <c r="F104" s="313"/>
      <c r="G104" s="313"/>
      <c r="H104" s="318" t="s">
        <v>427</v>
      </c>
      <c r="I104" s="313"/>
      <c r="J104" s="254" t="s">
        <v>441</v>
      </c>
      <c r="K104" s="315" t="s">
        <v>440</v>
      </c>
    </row>
    <row r="105" ht="13.5" customHeight="1">
      <c r="B105" s="300">
        <v>21.0</v>
      </c>
      <c r="C105" s="301" t="s">
        <v>230</v>
      </c>
      <c r="D105" s="301" t="s">
        <v>402</v>
      </c>
      <c r="E105" s="302" t="s">
        <v>403</v>
      </c>
      <c r="F105" s="303"/>
      <c r="G105" s="303"/>
      <c r="H105" s="316" t="s">
        <v>427</v>
      </c>
      <c r="I105" s="303"/>
      <c r="J105" s="302" t="s">
        <v>441</v>
      </c>
      <c r="K105" s="305" t="s">
        <v>442</v>
      </c>
    </row>
    <row r="106" ht="13.5" customHeight="1">
      <c r="B106" s="306">
        <v>21.0</v>
      </c>
      <c r="C106" s="289" t="s">
        <v>230</v>
      </c>
      <c r="D106" s="289" t="s">
        <v>406</v>
      </c>
      <c r="E106" s="254" t="s">
        <v>407</v>
      </c>
      <c r="F106" s="307"/>
      <c r="G106" s="307"/>
      <c r="H106" s="317" t="s">
        <v>427</v>
      </c>
      <c r="I106" s="307"/>
      <c r="J106" s="254" t="s">
        <v>441</v>
      </c>
      <c r="K106" s="309" t="s">
        <v>442</v>
      </c>
    </row>
    <row r="107" ht="13.5" customHeight="1">
      <c r="B107" s="306">
        <v>21.0</v>
      </c>
      <c r="C107" s="289" t="s">
        <v>230</v>
      </c>
      <c r="D107" s="289" t="s">
        <v>408</v>
      </c>
      <c r="E107" s="254" t="s">
        <v>409</v>
      </c>
      <c r="F107" s="307"/>
      <c r="G107" s="307"/>
      <c r="H107" s="317" t="s">
        <v>427</v>
      </c>
      <c r="I107" s="307"/>
      <c r="J107" s="254" t="s">
        <v>404</v>
      </c>
      <c r="K107" s="309" t="s">
        <v>442</v>
      </c>
    </row>
    <row r="108" ht="13.5" customHeight="1">
      <c r="B108" s="310">
        <v>21.0</v>
      </c>
      <c r="C108" s="311" t="s">
        <v>230</v>
      </c>
      <c r="D108" s="311" t="s">
        <v>411</v>
      </c>
      <c r="E108" s="312" t="s">
        <v>412</v>
      </c>
      <c r="F108" s="313"/>
      <c r="G108" s="313"/>
      <c r="H108" s="318" t="s">
        <v>427</v>
      </c>
      <c r="I108" s="313"/>
      <c r="J108" s="254" t="s">
        <v>404</v>
      </c>
      <c r="K108" s="315" t="s">
        <v>442</v>
      </c>
    </row>
    <row r="109" ht="13.5" customHeight="1"/>
    <row r="110" ht="13.5" customHeight="1">
      <c r="F110" s="319"/>
      <c r="G110" s="319"/>
    </row>
    <row r="111" ht="13.5" customHeight="1"/>
    <row r="112" ht="18.0" customHeight="1">
      <c r="A112" s="47"/>
      <c r="B112" s="25" t="s">
        <v>443</v>
      </c>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row>
    <row r="113" ht="19.5" customHeight="1">
      <c r="A113" s="284"/>
      <c r="B113" s="42" t="s">
        <v>444</v>
      </c>
      <c r="C113" s="285"/>
      <c r="D113" s="284"/>
      <c r="E113" s="284"/>
      <c r="F113" s="284"/>
      <c r="G113" s="284"/>
      <c r="H113" s="284"/>
      <c r="I113" s="284"/>
      <c r="J113" s="284"/>
      <c r="K113" s="284"/>
      <c r="L113" s="284"/>
      <c r="M113" s="284"/>
      <c r="N113" s="284"/>
      <c r="O113" s="284"/>
      <c r="P113" s="284"/>
      <c r="Q113" s="284"/>
      <c r="R113" s="284"/>
      <c r="S113" s="284"/>
      <c r="T113" s="284"/>
      <c r="U113" s="284"/>
      <c r="V113" s="284"/>
      <c r="W113" s="284"/>
      <c r="X113" s="284"/>
      <c r="Y113" s="284"/>
      <c r="Z113" s="284"/>
      <c r="AA113" s="284"/>
      <c r="AB113" s="284"/>
      <c r="AC113" s="284"/>
      <c r="AD113" s="284"/>
      <c r="AE113" s="284"/>
      <c r="AF113" s="284"/>
      <c r="AG113" s="284"/>
      <c r="AH113" s="284"/>
      <c r="AI113" s="284"/>
      <c r="AJ113" s="284"/>
      <c r="AK113" s="284"/>
      <c r="AL113" s="284"/>
      <c r="AM113" s="284"/>
      <c r="AN113" s="284"/>
      <c r="AO113" s="284"/>
      <c r="AP113" s="284"/>
      <c r="AQ113" s="284"/>
      <c r="AR113" s="284"/>
      <c r="AS113" s="284"/>
      <c r="AT113" s="284"/>
      <c r="AU113" s="284"/>
      <c r="AV113" s="284"/>
      <c r="AW113" s="284"/>
      <c r="AX113" s="284"/>
      <c r="AY113" s="284"/>
    </row>
    <row r="114" ht="13.5" customHeight="1"/>
    <row r="115" ht="13.5" customHeight="1"/>
    <row r="116" ht="60.75" customHeight="1">
      <c r="B116" s="320" t="s">
        <v>445</v>
      </c>
      <c r="C116" s="288" t="s">
        <v>213</v>
      </c>
      <c r="D116" s="321" t="s">
        <v>446</v>
      </c>
      <c r="E116" s="321" t="s">
        <v>447</v>
      </c>
    </row>
    <row r="117" ht="13.5" customHeight="1">
      <c r="B117" s="289">
        <v>6.0</v>
      </c>
      <c r="C117" s="289" t="s">
        <v>389</v>
      </c>
      <c r="D117" s="322">
        <v>1.6</v>
      </c>
      <c r="E117" s="323">
        <v>100.0</v>
      </c>
    </row>
    <row r="118" ht="13.5" customHeight="1">
      <c r="B118" s="289">
        <v>7.0</v>
      </c>
      <c r="C118" s="289" t="s">
        <v>383</v>
      </c>
      <c r="D118" s="322">
        <v>1.2</v>
      </c>
      <c r="E118" s="324">
        <f t="shared" ref="E118:E132" si="4">E117*(1+D118/100)</f>
        <v>101.2</v>
      </c>
    </row>
    <row r="119" ht="13.5" customHeight="1">
      <c r="B119" s="289">
        <v>8.0</v>
      </c>
      <c r="C119" s="289" t="s">
        <v>390</v>
      </c>
      <c r="D119" s="322">
        <v>2.5</v>
      </c>
      <c r="E119" s="324">
        <f t="shared" si="4"/>
        <v>103.73</v>
      </c>
    </row>
    <row r="120" ht="13.5" customHeight="1">
      <c r="B120" s="289">
        <v>9.0</v>
      </c>
      <c r="C120" s="289" t="s">
        <v>218</v>
      </c>
      <c r="D120" s="322">
        <v>4.1</v>
      </c>
      <c r="E120" s="324">
        <f t="shared" si="4"/>
        <v>107.98293</v>
      </c>
    </row>
    <row r="121" ht="13.5" customHeight="1">
      <c r="B121" s="289">
        <v>10.0</v>
      </c>
      <c r="C121" s="289" t="s">
        <v>219</v>
      </c>
      <c r="D121" s="322">
        <v>2.7</v>
      </c>
      <c r="E121" s="324">
        <f t="shared" si="4"/>
        <v>110.8984691</v>
      </c>
    </row>
    <row r="122" ht="13.5" customHeight="1">
      <c r="B122" s="289">
        <v>11.0</v>
      </c>
      <c r="C122" s="289" t="s">
        <v>220</v>
      </c>
      <c r="D122" s="322">
        <v>2.2</v>
      </c>
      <c r="E122" s="324">
        <f t="shared" si="4"/>
        <v>113.3382354</v>
      </c>
    </row>
    <row r="123" ht="13.5" customHeight="1">
      <c r="B123" s="289">
        <v>12.0</v>
      </c>
      <c r="C123" s="289" t="s">
        <v>221</v>
      </c>
      <c r="D123" s="322">
        <v>1.2</v>
      </c>
      <c r="E123" s="324">
        <f t="shared" si="4"/>
        <v>114.6982943</v>
      </c>
    </row>
    <row r="124" ht="13.5" customHeight="1">
      <c r="B124" s="289">
        <v>13.0</v>
      </c>
      <c r="C124" s="289" t="s">
        <v>222</v>
      </c>
      <c r="D124" s="322">
        <v>7.5</v>
      </c>
      <c r="E124" s="324">
        <f t="shared" si="4"/>
        <v>123.3006663</v>
      </c>
    </row>
    <row r="125" ht="13.5" customHeight="1">
      <c r="B125" s="289">
        <v>14.0</v>
      </c>
      <c r="C125" s="289" t="s">
        <v>223</v>
      </c>
      <c r="D125" s="322">
        <v>13.4</v>
      </c>
      <c r="E125" s="324">
        <f t="shared" si="4"/>
        <v>139.8229556</v>
      </c>
    </row>
    <row r="126" ht="13.5" customHeight="1">
      <c r="B126" s="289">
        <v>15.0</v>
      </c>
      <c r="C126" s="289" t="s">
        <v>224</v>
      </c>
      <c r="D126" s="322">
        <v>5.2</v>
      </c>
      <c r="E126" s="324">
        <f t="shared" si="4"/>
        <v>147.0937493</v>
      </c>
    </row>
    <row r="127" ht="13.5" customHeight="1">
      <c r="B127" s="289">
        <v>16.0</v>
      </c>
      <c r="C127" s="289" t="s">
        <v>225</v>
      </c>
      <c r="D127" s="322"/>
      <c r="E127" s="324">
        <f t="shared" si="4"/>
        <v>147.0937493</v>
      </c>
    </row>
    <row r="128" ht="13.5" customHeight="1">
      <c r="B128" s="289">
        <v>17.0</v>
      </c>
      <c r="C128" s="289" t="s">
        <v>226</v>
      </c>
      <c r="D128" s="322"/>
      <c r="E128" s="324">
        <f t="shared" si="4"/>
        <v>147.0937493</v>
      </c>
    </row>
    <row r="129" ht="13.5" customHeight="1">
      <c r="B129" s="289">
        <v>18.0</v>
      </c>
      <c r="C129" s="289" t="s">
        <v>227</v>
      </c>
      <c r="D129" s="322"/>
      <c r="E129" s="324">
        <f t="shared" si="4"/>
        <v>147.0937493</v>
      </c>
    </row>
    <row r="130" ht="13.5" customHeight="1">
      <c r="B130" s="289">
        <v>19.0</v>
      </c>
      <c r="C130" s="289" t="s">
        <v>228</v>
      </c>
      <c r="D130" s="322"/>
      <c r="E130" s="324">
        <f t="shared" si="4"/>
        <v>147.0937493</v>
      </c>
    </row>
    <row r="131" ht="13.5" customHeight="1">
      <c r="B131" s="289">
        <v>20.0</v>
      </c>
      <c r="C131" s="289" t="s">
        <v>229</v>
      </c>
      <c r="D131" s="322"/>
      <c r="E131" s="324">
        <f t="shared" si="4"/>
        <v>147.0937493</v>
      </c>
    </row>
    <row r="132" ht="13.5" customHeight="1">
      <c r="B132" s="289">
        <v>21.0</v>
      </c>
      <c r="C132" s="289" t="s">
        <v>230</v>
      </c>
      <c r="D132" s="322"/>
      <c r="E132" s="324">
        <f t="shared" si="4"/>
        <v>147.0937493</v>
      </c>
    </row>
    <row r="133" ht="13.5" customHeight="1"/>
    <row r="134" ht="13.5" customHeight="1"/>
    <row r="135" ht="13.5" customHeight="1"/>
    <row r="136" ht="18.0" customHeight="1">
      <c r="A136" s="47"/>
      <c r="B136" s="25" t="s">
        <v>448</v>
      </c>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row>
    <row r="137" ht="13.5" customHeight="1"/>
    <row r="138" ht="13.5" customHeight="1"/>
    <row r="139" ht="18.0" customHeight="1">
      <c r="A139" s="282"/>
      <c r="B139" s="283" t="s">
        <v>449</v>
      </c>
      <c r="C139" s="282"/>
      <c r="D139" s="282"/>
      <c r="E139" s="282"/>
      <c r="F139" s="282"/>
      <c r="G139" s="282"/>
      <c r="H139" s="282"/>
      <c r="I139" s="282"/>
      <c r="J139" s="282"/>
      <c r="K139" s="282"/>
      <c r="L139" s="282"/>
      <c r="M139" s="282"/>
      <c r="N139" s="282"/>
      <c r="O139" s="282"/>
      <c r="P139" s="282"/>
      <c r="Q139" s="282"/>
      <c r="R139" s="282"/>
      <c r="S139" s="282"/>
      <c r="T139" s="282"/>
      <c r="U139" s="282"/>
      <c r="V139" s="282"/>
      <c r="W139" s="282"/>
      <c r="X139" s="282"/>
      <c r="Y139" s="282"/>
      <c r="Z139" s="282"/>
      <c r="AA139" s="282"/>
      <c r="AB139" s="282"/>
      <c r="AC139" s="282"/>
      <c r="AD139" s="282"/>
      <c r="AE139" s="282"/>
      <c r="AF139" s="282"/>
      <c r="AG139" s="282"/>
      <c r="AH139" s="282"/>
      <c r="AI139" s="282"/>
      <c r="AJ139" s="282"/>
      <c r="AK139" s="282"/>
      <c r="AL139" s="282"/>
      <c r="AM139" s="282"/>
      <c r="AN139" s="282"/>
      <c r="AO139" s="282"/>
      <c r="AP139" s="282"/>
      <c r="AQ139" s="282"/>
      <c r="AR139" s="282"/>
      <c r="AS139" s="282"/>
      <c r="AT139" s="282"/>
      <c r="AU139" s="282"/>
      <c r="AV139" s="282"/>
      <c r="AW139" s="282"/>
      <c r="AX139" s="282"/>
      <c r="AY139" s="282"/>
    </row>
    <row r="140" ht="15.0" customHeight="1">
      <c r="A140" s="284"/>
      <c r="B140" s="42" t="s">
        <v>450</v>
      </c>
      <c r="C140" s="285"/>
      <c r="D140" s="284"/>
      <c r="E140" s="284"/>
      <c r="F140" s="284"/>
      <c r="G140" s="284"/>
      <c r="H140" s="284"/>
      <c r="I140" s="284"/>
      <c r="J140" s="284"/>
      <c r="K140" s="284"/>
      <c r="L140" s="284"/>
      <c r="M140" s="284"/>
      <c r="N140" s="284"/>
      <c r="O140" s="284"/>
      <c r="P140" s="284"/>
      <c r="Q140" s="284"/>
      <c r="R140" s="284"/>
      <c r="S140" s="284"/>
      <c r="T140" s="284"/>
      <c r="U140" s="284"/>
      <c r="V140" s="284"/>
      <c r="W140" s="284"/>
      <c r="X140" s="284"/>
      <c r="Y140" s="284"/>
      <c r="Z140" s="284"/>
      <c r="AA140" s="284"/>
      <c r="AB140" s="284"/>
      <c r="AC140" s="284"/>
      <c r="AD140" s="284"/>
      <c r="AE140" s="284"/>
      <c r="AF140" s="284"/>
      <c r="AG140" s="284"/>
      <c r="AH140" s="284"/>
      <c r="AI140" s="284"/>
      <c r="AJ140" s="284"/>
      <c r="AK140" s="284"/>
      <c r="AL140" s="284"/>
      <c r="AM140" s="284"/>
      <c r="AN140" s="284"/>
      <c r="AO140" s="284"/>
      <c r="AP140" s="284"/>
      <c r="AQ140" s="284"/>
      <c r="AR140" s="284"/>
      <c r="AS140" s="284"/>
      <c r="AT140" s="284"/>
      <c r="AU140" s="284"/>
      <c r="AV140" s="284"/>
      <c r="AW140" s="284"/>
      <c r="AX140" s="284"/>
      <c r="AY140" s="284"/>
    </row>
    <row r="141" ht="13.5" customHeight="1"/>
    <row r="142" ht="13.5" customHeight="1"/>
    <row r="143" ht="13.5" customHeight="1">
      <c r="B143" s="325"/>
      <c r="C143" s="325" t="s">
        <v>451</v>
      </c>
      <c r="D143" s="67" t="s">
        <v>102</v>
      </c>
      <c r="E143" s="67" t="s">
        <v>103</v>
      </c>
      <c r="F143" s="68" t="s">
        <v>104</v>
      </c>
      <c r="G143" s="67" t="s">
        <v>105</v>
      </c>
      <c r="H143" s="67" t="s">
        <v>106</v>
      </c>
      <c r="I143" s="326"/>
      <c r="J143" s="67" t="s">
        <v>107</v>
      </c>
      <c r="K143" s="69" t="s">
        <v>108</v>
      </c>
      <c r="L143" s="69" t="s">
        <v>109</v>
      </c>
      <c r="M143" s="70" t="s">
        <v>110</v>
      </c>
      <c r="N143" s="69" t="s">
        <v>111</v>
      </c>
      <c r="O143" s="69" t="s">
        <v>112</v>
      </c>
      <c r="P143" s="69" t="s">
        <v>113</v>
      </c>
      <c r="Q143" s="69" t="s">
        <v>114</v>
      </c>
      <c r="R143" s="326"/>
      <c r="S143" s="69" t="s">
        <v>115</v>
      </c>
      <c r="T143" s="69" t="s">
        <v>115</v>
      </c>
      <c r="U143" s="69" t="s">
        <v>116</v>
      </c>
      <c r="V143" s="69" t="s">
        <v>116</v>
      </c>
      <c r="W143" s="71" t="s">
        <v>117</v>
      </c>
      <c r="X143" s="71" t="s">
        <v>117</v>
      </c>
      <c r="Y143" s="71" t="s">
        <v>118</v>
      </c>
      <c r="Z143" s="71" t="s">
        <v>118</v>
      </c>
      <c r="AA143" s="71" t="s">
        <v>119</v>
      </c>
      <c r="AB143" s="71" t="s">
        <v>119</v>
      </c>
      <c r="AC143" s="71" t="s">
        <v>120</v>
      </c>
      <c r="AD143" s="71" t="s">
        <v>120</v>
      </c>
      <c r="AE143" s="71" t="s">
        <v>121</v>
      </c>
      <c r="AF143" s="71" t="s">
        <v>121</v>
      </c>
      <c r="AG143" s="71" t="s">
        <v>122</v>
      </c>
      <c r="AH143" s="71" t="s">
        <v>122</v>
      </c>
      <c r="AI143" s="71" t="s">
        <v>123</v>
      </c>
      <c r="AJ143" s="71" t="s">
        <v>123</v>
      </c>
      <c r="AK143" s="71" t="s">
        <v>124</v>
      </c>
      <c r="AL143" s="71" t="s">
        <v>124</v>
      </c>
      <c r="AM143" s="71" t="s">
        <v>125</v>
      </c>
      <c r="AN143" s="71" t="s">
        <v>125</v>
      </c>
      <c r="AO143" s="71" t="s">
        <v>126</v>
      </c>
      <c r="AP143" s="71" t="s">
        <v>126</v>
      </c>
      <c r="AQ143" s="71" t="s">
        <v>127</v>
      </c>
      <c r="AR143" s="71" t="s">
        <v>127</v>
      </c>
      <c r="AS143" s="71" t="s">
        <v>128</v>
      </c>
      <c r="AT143" s="71" t="s">
        <v>128</v>
      </c>
      <c r="AU143" s="71" t="s">
        <v>129</v>
      </c>
      <c r="AV143" s="71" t="s">
        <v>129</v>
      </c>
      <c r="AW143" s="71" t="s">
        <v>130</v>
      </c>
      <c r="AX143" s="71" t="s">
        <v>130</v>
      </c>
      <c r="AY143" s="71" t="s">
        <v>131</v>
      </c>
    </row>
    <row r="144" ht="13.5" customHeight="1">
      <c r="B144" s="325"/>
      <c r="C144" s="325" t="s">
        <v>451</v>
      </c>
      <c r="D144" s="67" t="s">
        <v>102</v>
      </c>
      <c r="E144" s="67" t="s">
        <v>103</v>
      </c>
      <c r="F144" s="68" t="s">
        <v>104</v>
      </c>
      <c r="G144" s="67" t="s">
        <v>105</v>
      </c>
      <c r="H144" s="67" t="s">
        <v>106</v>
      </c>
      <c r="I144" s="326"/>
      <c r="J144" s="67" t="s">
        <v>107</v>
      </c>
      <c r="K144" s="69" t="s">
        <v>108</v>
      </c>
      <c r="L144" s="69" t="s">
        <v>109</v>
      </c>
      <c r="M144" s="70" t="s">
        <v>110</v>
      </c>
      <c r="N144" s="69" t="s">
        <v>111</v>
      </c>
      <c r="O144" s="69" t="s">
        <v>112</v>
      </c>
      <c r="P144" s="69" t="s">
        <v>113</v>
      </c>
      <c r="Q144" s="69" t="s">
        <v>114</v>
      </c>
      <c r="R144" s="326"/>
      <c r="S144" s="69" t="s">
        <v>115</v>
      </c>
      <c r="T144" s="69" t="s">
        <v>132</v>
      </c>
      <c r="U144" s="69" t="s">
        <v>116</v>
      </c>
      <c r="V144" s="69" t="s">
        <v>133</v>
      </c>
      <c r="W144" s="69" t="s">
        <v>134</v>
      </c>
      <c r="X144" s="69" t="s">
        <v>135</v>
      </c>
      <c r="Y144" s="69" t="s">
        <v>136</v>
      </c>
      <c r="Z144" s="69" t="s">
        <v>137</v>
      </c>
      <c r="AA144" s="69" t="s">
        <v>138</v>
      </c>
      <c r="AB144" s="69" t="s">
        <v>139</v>
      </c>
      <c r="AC144" s="69" t="s">
        <v>140</v>
      </c>
      <c r="AD144" s="69" t="s">
        <v>141</v>
      </c>
      <c r="AE144" s="69" t="s">
        <v>142</v>
      </c>
      <c r="AF144" s="69" t="s">
        <v>143</v>
      </c>
      <c r="AG144" s="69" t="s">
        <v>144</v>
      </c>
      <c r="AH144" s="69" t="s">
        <v>145</v>
      </c>
      <c r="AI144" s="69" t="s">
        <v>146</v>
      </c>
      <c r="AJ144" s="69" t="s">
        <v>147</v>
      </c>
      <c r="AK144" s="69" t="s">
        <v>148</v>
      </c>
      <c r="AL144" s="69" t="s">
        <v>149</v>
      </c>
      <c r="AM144" s="69" t="s">
        <v>150</v>
      </c>
      <c r="AN144" s="69" t="s">
        <v>151</v>
      </c>
      <c r="AO144" s="69" t="s">
        <v>152</v>
      </c>
      <c r="AP144" s="69" t="s">
        <v>153</v>
      </c>
      <c r="AQ144" s="69" t="s">
        <v>154</v>
      </c>
      <c r="AR144" s="69" t="s">
        <v>155</v>
      </c>
      <c r="AS144" s="69" t="s">
        <v>156</v>
      </c>
      <c r="AT144" s="69" t="s">
        <v>157</v>
      </c>
      <c r="AU144" s="69" t="s">
        <v>158</v>
      </c>
      <c r="AV144" s="69" t="s">
        <v>159</v>
      </c>
      <c r="AW144" s="69" t="s">
        <v>160</v>
      </c>
      <c r="AX144" s="69" t="s">
        <v>161</v>
      </c>
      <c r="AY144" s="69" t="s">
        <v>162</v>
      </c>
    </row>
    <row r="145" ht="13.5" customHeight="1">
      <c r="B145" s="325" t="s">
        <v>452</v>
      </c>
      <c r="C145" s="325"/>
      <c r="D145" s="327" t="s">
        <v>405</v>
      </c>
      <c r="E145" s="325" t="s">
        <v>410</v>
      </c>
      <c r="F145" s="325" t="s">
        <v>413</v>
      </c>
      <c r="G145" s="325" t="s">
        <v>414</v>
      </c>
      <c r="H145" s="325" t="s">
        <v>415</v>
      </c>
      <c r="I145" s="326"/>
      <c r="J145" s="325" t="s">
        <v>415</v>
      </c>
      <c r="K145" s="325" t="s">
        <v>416</v>
      </c>
      <c r="L145" s="325" t="s">
        <v>417</v>
      </c>
      <c r="M145" s="325" t="s">
        <v>418</v>
      </c>
      <c r="N145" s="325" t="s">
        <v>419</v>
      </c>
      <c r="O145" s="325" t="s">
        <v>420</v>
      </c>
      <c r="P145" s="325" t="s">
        <v>421</v>
      </c>
      <c r="Q145" s="325" t="s">
        <v>422</v>
      </c>
      <c r="R145" s="326"/>
      <c r="S145" s="325" t="s">
        <v>423</v>
      </c>
      <c r="T145" s="325" t="s">
        <v>423</v>
      </c>
      <c r="U145" s="325" t="s">
        <v>424</v>
      </c>
      <c r="V145" s="325" t="s">
        <v>424</v>
      </c>
      <c r="W145" s="325" t="s">
        <v>425</v>
      </c>
      <c r="X145" s="325" t="s">
        <v>425</v>
      </c>
      <c r="Y145" s="325" t="s">
        <v>426</v>
      </c>
      <c r="Z145" s="325" t="s">
        <v>426</v>
      </c>
      <c r="AA145" s="325" t="s">
        <v>428</v>
      </c>
      <c r="AB145" s="325" t="s">
        <v>428</v>
      </c>
      <c r="AC145" s="325" t="s">
        <v>429</v>
      </c>
      <c r="AD145" s="325" t="s">
        <v>429</v>
      </c>
      <c r="AE145" s="325" t="s">
        <v>430</v>
      </c>
      <c r="AF145" s="325" t="s">
        <v>430</v>
      </c>
      <c r="AG145" s="325" t="s">
        <v>431</v>
      </c>
      <c r="AH145" s="325" t="s">
        <v>431</v>
      </c>
      <c r="AI145" s="325" t="s">
        <v>432</v>
      </c>
      <c r="AJ145" s="325" t="s">
        <v>432</v>
      </c>
      <c r="AK145" s="325" t="s">
        <v>433</v>
      </c>
      <c r="AL145" s="325" t="s">
        <v>433</v>
      </c>
      <c r="AM145" s="325" t="s">
        <v>434</v>
      </c>
      <c r="AN145" s="325" t="s">
        <v>434</v>
      </c>
      <c r="AO145" s="325" t="s">
        <v>435</v>
      </c>
      <c r="AP145" s="325" t="s">
        <v>435</v>
      </c>
      <c r="AQ145" s="325" t="s">
        <v>436</v>
      </c>
      <c r="AR145" s="325" t="s">
        <v>436</v>
      </c>
      <c r="AS145" s="325" t="s">
        <v>437</v>
      </c>
      <c r="AT145" s="325" t="s">
        <v>437</v>
      </c>
      <c r="AU145" s="325" t="s">
        <v>438</v>
      </c>
      <c r="AV145" s="325" t="s">
        <v>438</v>
      </c>
      <c r="AW145" s="325" t="s">
        <v>439</v>
      </c>
      <c r="AX145" s="325" t="s">
        <v>439</v>
      </c>
      <c r="AY145" s="325" t="s">
        <v>440</v>
      </c>
    </row>
    <row r="146" ht="13.5" customHeight="1">
      <c r="B146" s="328">
        <v>6.0</v>
      </c>
      <c r="C146" s="328"/>
      <c r="D146" s="329">
        <f>IF('3f WHD'!K$13&lt;&gt;"",SUMIFS($F$45:$F$108,$K$45:$K$108,"="&amp;D$145,$B$45:$B$108,"="&amp;$B146)+SUMIFS($F$45:$F$108,$J$45:$J$108,"="&amp;D$145,$B$45:$B$108,"="&amp;$B146),"")</f>
        <v>1103151445</v>
      </c>
      <c r="E146" s="329">
        <f>IF('3f WHD'!L$13&lt;&gt;"",SUMIFS($F$45:$F$108,$K$45:$K$108,"="&amp;E$145,$B$45:$B$108,"="&amp;$B146)+SUMIFS($F$45:$F$108,$J$45:$J$108,"="&amp;E$145,$B$45:$B$108,"="&amp;$B146),"")</f>
        <v>482372072</v>
      </c>
      <c r="F146" s="329">
        <f>IF('3f WHD'!M$13&lt;&gt;"",SUMIFS($F$45:$F$108,$K$45:$K$108,"="&amp;F$145,$B$45:$B$108,"="&amp;$B146)+SUMIFS($F$45:$F$108,$J$45:$J$108,"="&amp;F$145,$B$45:$B$108,"="&amp;$B146),"")</f>
        <v>0</v>
      </c>
      <c r="G146" s="329">
        <f>IF('3f WHD'!N$13&lt;&gt;"",SUMIFS($F$45:$F$108,$K$45:$K$108,"="&amp;G$145,$B$45:$B$108,"="&amp;$B146)+SUMIFS($F$45:$F$108,$J$45:$J$108,"="&amp;G$145,$B$45:$B$108,"="&amp;$B146),"")</f>
        <v>0</v>
      </c>
      <c r="H146" s="329">
        <f>IF('3f WHD'!O$13&lt;&gt;"",SUMIFS($F$45:$F$108,$K$45:$K$108,"="&amp;H$145,$B$45:$B$108,"="&amp;$B146)+SUMIFS($F$45:$F$108,$J$45:$J$108,"="&amp;H$145,$B$45:$B$108,"="&amp;$B146),"")</f>
        <v>0</v>
      </c>
      <c r="I146" s="330"/>
      <c r="J146" s="329">
        <f>IF('3f WHD'!Q$13&lt;&gt;"",SUMIFS($F$45:$F$108,$K$45:$K$108,"="&amp;J$145,$B$45:$B$108,"="&amp;$B146)+SUMIFS($F$45:$F$108,$J$45:$J$108,"="&amp;J$145,$B$45:$B$108,"="&amp;$B146),"")</f>
        <v>0</v>
      </c>
      <c r="K146" s="329">
        <f>IF('3f WHD'!R$13&lt;&gt;"",SUMIFS($F$45:$F$108,$K$45:$K$108,"="&amp;K$145,$B$45:$B$108,"="&amp;$B146)+SUMIFS($F$45:$F$108,$J$45:$J$108,"="&amp;K$145,$B$45:$B$108,"="&amp;$B146),"")</f>
        <v>0</v>
      </c>
      <c r="L146" s="329">
        <f>IF('3f WHD'!S$13&lt;&gt;"",SUMIFS($F$45:$F$108,$K$45:$K$108,"="&amp;L$145,$B$45:$B$108,"="&amp;$B146)+SUMIFS($F$45:$F$108,$J$45:$J$108,"="&amp;L$145,$B$45:$B$108,"="&amp;$B146),"")</f>
        <v>0</v>
      </c>
      <c r="M146" s="329">
        <f>IF('3f WHD'!T$13&lt;&gt;"",SUMIFS($F$45:$F$108,$K$45:$K$108,"="&amp;M$145,$B$45:$B$108,"="&amp;$B146)+SUMIFS($F$45:$F$108,$J$45:$J$108,"="&amp;M$145,$B$45:$B$108,"="&amp;$B146),"")</f>
        <v>0</v>
      </c>
      <c r="N146" s="329">
        <f>IF('3f WHD'!U$13&lt;&gt;"",SUMIFS($F$45:$F$108,$K$45:$K$108,"="&amp;N$145,$B$45:$B$108,"="&amp;$B146)+SUMIFS($F$45:$F$108,$J$45:$J$108,"="&amp;N$145,$B$45:$B$108,"="&amp;$B146),"")</f>
        <v>0</v>
      </c>
      <c r="O146" s="329">
        <f>IF('3f WHD'!V$13&lt;&gt;"",SUMIFS($F$45:$F$108,$K$45:$K$108,"="&amp;O$145,$B$45:$B$108,"="&amp;$B146)+SUMIFS($F$45:$F$108,$J$45:$J$108,"="&amp;O$145,$B$45:$B$108,"="&amp;$B146),"")</f>
        <v>0</v>
      </c>
      <c r="P146" s="329">
        <f>IF('3f WHD'!W$13&lt;&gt;"",SUMIFS($F$45:$F$108,$K$45:$K$108,"="&amp;P$145,$B$45:$B$108,"="&amp;$B146)+SUMIFS($F$45:$F$108,$J$45:$J$108,"="&amp;P$145,$B$45:$B$108,"="&amp;$B146),"")</f>
        <v>0</v>
      </c>
      <c r="Q146" s="329">
        <f>IF('3f WHD'!X$13&lt;&gt;"",SUMIFS($F$45:$F$108,$K$45:$K$108,"="&amp;Q$145,$B$45:$B$108,"="&amp;$B146)+SUMIFS($F$45:$F$108,$J$45:$J$108,"="&amp;Q$145,$B$45:$B$108,"="&amp;$B146),"")</f>
        <v>0</v>
      </c>
      <c r="R146" s="330"/>
      <c r="S146" s="329">
        <f>IF('3f WHD'!AA$13&lt;&gt;"",SUMIFS($F$45:$F$108,$K$45:$K$108,"="&amp;T$145,$B$45:$B$108,"="&amp;$B146)+SUMIFS($F$45:$F$108,$J$45:$J$108,"="&amp;T$145,$B$45:$B$108,"="&amp;$B146),"")</f>
        <v>0</v>
      </c>
      <c r="T146" s="329">
        <f>IF('3f WHD'!AA$13&lt;&gt;"",SUMIFS($F$45:$F$108,$K$45:$K$108,"="&amp;T$145,$B$45:$B$108,"="&amp;$B146)+SUMIFS($F$45:$F$108,$J$45:$J$108,"="&amp;T$145,$B$45:$B$108,"="&amp;$B146),"")</f>
        <v>0</v>
      </c>
      <c r="U146" s="329">
        <f>IF('3f WHD'!AC$13&lt;&gt;"",SUMIFS($F$45:$F$108,$K$45:$K$108,"="&amp;V$145,$B$45:$B$108,"="&amp;$B146)+SUMIFS($F$45:$F$108,$J$45:$J$108,"="&amp;V$145,$B$45:$B$108,"="&amp;$B146),"")</f>
        <v>0</v>
      </c>
      <c r="V146" s="329">
        <f>IF('3f WHD'!AC$13&lt;&gt;"",SUMIFS($F$45:$F$108,$K$45:$K$108,"="&amp;V$145,$B$45:$B$108,"="&amp;$B146)+SUMIFS($F$45:$F$108,$J$45:$J$108,"="&amp;V$145,$B$45:$B$108,"="&amp;$B146),"")</f>
        <v>0</v>
      </c>
      <c r="W146" s="329">
        <f>IF('3f WHD'!AD$13&lt;&gt;"",SUMIFS($F$45:$F$108,$K$45:$K$108,"="&amp;W$145,$B$45:$B$108,"="&amp;$B146)+SUMIFS($F$45:$F$108,$J$45:$J$108,"="&amp;W$145,$B$45:$B$108,"="&amp;$B146),"")</f>
        <v>0</v>
      </c>
      <c r="X146" s="329">
        <f>IF('3f WHD'!AE$13&lt;&gt;"",SUMIFS($F$45:$F$108,$K$45:$K$108,"="&amp;X$145,$B$45:$B$108,"="&amp;$B146)+SUMIFS($F$45:$F$108,$J$45:$J$108,"="&amp;X$145,$B$45:$B$108,"="&amp;$B146),"")</f>
        <v>0</v>
      </c>
      <c r="Y146" s="329">
        <f>IF('3f WHD'!AF$13&lt;&gt;"",SUMIFS($F$45:$F$108,$K$45:$K$108,"="&amp;Y$145,$B$45:$B$108,"="&amp;$B146)+SUMIFS($F$45:$F$108,$J$45:$J$108,"="&amp;Y$145,$B$45:$B$108,"="&amp;$B146),"")</f>
        <v>0</v>
      </c>
      <c r="Z146" s="329" t="str">
        <f>IF('3f WHD'!AG$13&lt;&gt;"",SUMIFS($F$45:$F$108,$K$45:$K$108,"="&amp;Z$145,$B$45:$B$108,"="&amp;$B146)+SUMIFS($F$45:$F$108,$J$45:$J$108,"="&amp;Z$145,$B$45:$B$108,"="&amp;$B146),"")</f>
        <v/>
      </c>
      <c r="AA146" s="329" t="str">
        <f>IF('3f WHD'!AH$13&lt;&gt;"",SUMIFS($F$45:$F$108,$K$45:$K$108,"="&amp;AA$145,$B$45:$B$108,"="&amp;$B146)+SUMIFS($F$45:$F$108,$J$45:$J$108,"="&amp;AA$145,$B$45:$B$108,"="&amp;$B146),"")</f>
        <v/>
      </c>
      <c r="AB146" s="329" t="str">
        <f>IF('3f WHD'!AI$13&lt;&gt;"",SUMIFS($F$45:$F$108,$K$45:$K$108,"="&amp;AB$145,$B$45:$B$108,"="&amp;$B146)+SUMIFS($F$45:$F$108,$J$45:$J$108,"="&amp;AB$145,$B$45:$B$108,"="&amp;$B146),"")</f>
        <v/>
      </c>
      <c r="AC146" s="329" t="str">
        <f>IF('3f WHD'!AJ$13&lt;&gt;"",SUMIFS($F$45:$F$108,$K$45:$K$108,"="&amp;AC$145,$B$45:$B$108,"="&amp;$B146)+SUMIFS($F$45:$F$108,$J$45:$J$108,"="&amp;AC$145,$B$45:$B$108,"="&amp;$B146),"")</f>
        <v/>
      </c>
      <c r="AD146" s="329" t="str">
        <f>IF('3f WHD'!AK$13&lt;&gt;"",SUMIFS($F$45:$F$108,$K$45:$K$108,"="&amp;AD$145,$B$45:$B$108,"="&amp;$B146)+SUMIFS($F$45:$F$108,$J$45:$J$108,"="&amp;AD$145,$B$45:$B$108,"="&amp;$B146),"")</f>
        <v/>
      </c>
      <c r="AE146" s="329" t="str">
        <f>IF('3f WHD'!AL$13&lt;&gt;"",SUMIFS($F$45:$F$108,$K$45:$K$108,"="&amp;AE$145,$B$45:$B$108,"="&amp;$B146)+SUMIFS($F$45:$F$108,$J$45:$J$108,"="&amp;AE$145,$B$45:$B$108,"="&amp;$B146),"")</f>
        <v/>
      </c>
      <c r="AF146" s="329" t="str">
        <f>IF('3f WHD'!AM$13&lt;&gt;"",SUMIFS($F$45:$F$108,$K$45:$K$108,"="&amp;AF$145,$B$45:$B$108,"="&amp;$B146)+SUMIFS($F$45:$F$108,$J$45:$J$108,"="&amp;AF$145,$B$45:$B$108,"="&amp;$B146),"")</f>
        <v/>
      </c>
      <c r="AG146" s="329" t="str">
        <f>IF('3f WHD'!AN$13&lt;&gt;"",SUMIFS($F$45:$F$108,$K$45:$K$108,"="&amp;AG$145,$B$45:$B$108,"="&amp;$B146)+SUMIFS($F$45:$F$108,$J$45:$J$108,"="&amp;AG$145,$B$45:$B$108,"="&amp;$B146),"")</f>
        <v/>
      </c>
      <c r="AH146" s="329" t="str">
        <f>IF('3f WHD'!AO$13&lt;&gt;"",SUMIFS($F$45:$F$108,$K$45:$K$108,"="&amp;AH$145,$B$45:$B$108,"="&amp;$B146)+SUMIFS($F$45:$F$108,$J$45:$J$108,"="&amp;AH$145,$B$45:$B$108,"="&amp;$B146),"")</f>
        <v/>
      </c>
      <c r="AI146" s="329" t="str">
        <f>IF('3f WHD'!AP$13&lt;&gt;"",SUMIFS($F$45:$F$108,$K$45:$K$108,"="&amp;AI$145,$B$45:$B$108,"="&amp;$B146)+SUMIFS($F$45:$F$108,$J$45:$J$108,"="&amp;AI$145,$B$45:$B$108,"="&amp;$B146),"")</f>
        <v/>
      </c>
      <c r="AJ146" s="329" t="str">
        <f>IF('3f WHD'!AQ$13&lt;&gt;"",SUMIFS($F$45:$F$108,$K$45:$K$108,"="&amp;AJ$145,$B$45:$B$108,"="&amp;$B146)+SUMIFS($F$45:$F$108,$J$45:$J$108,"="&amp;AJ$145,$B$45:$B$108,"="&amp;$B146),"")</f>
        <v/>
      </c>
      <c r="AK146" s="329" t="str">
        <f>IF('3f WHD'!AR$13&lt;&gt;"",SUMIFS($F$45:$F$108,$K$45:$K$108,"="&amp;AK$145,$B$45:$B$108,"="&amp;$B146)+SUMIFS($F$45:$F$108,$J$45:$J$108,"="&amp;AK$145,$B$45:$B$108,"="&amp;$B146),"")</f>
        <v/>
      </c>
      <c r="AL146" s="329" t="str">
        <f>IF('3f WHD'!AS$13&lt;&gt;"",SUMIFS($F$45:$F$108,$K$45:$K$108,"="&amp;AL$145,$B$45:$B$108,"="&amp;$B146)+SUMIFS($F$45:$F$108,$J$45:$J$108,"="&amp;AL$145,$B$45:$B$108,"="&amp;$B146),"")</f>
        <v/>
      </c>
      <c r="AM146" s="329" t="str">
        <f>IF('3f WHD'!AT$13&lt;&gt;"",SUMIFS($F$45:$F$108,$K$45:$K$108,"="&amp;AM$145,$B$45:$B$108,"="&amp;$B146)+SUMIFS($F$45:$F$108,$J$45:$J$108,"="&amp;AM$145,$B$45:$B$108,"="&amp;$B146),"")</f>
        <v/>
      </c>
      <c r="AN146" s="329" t="str">
        <f>IF('3f WHD'!AU$13&lt;&gt;"",SUMIFS($F$45:$F$108,$K$45:$K$108,"="&amp;AN$145,$B$45:$B$108,"="&amp;$B146)+SUMIFS($F$45:$F$108,$J$45:$J$108,"="&amp;AN$145,$B$45:$B$108,"="&amp;$B146),"")</f>
        <v/>
      </c>
      <c r="AO146" s="329" t="str">
        <f>IF('3f WHD'!AV$13&lt;&gt;"",SUMIFS($F$45:$F$108,$K$45:$K$108,"="&amp;AO$145,$B$45:$B$108,"="&amp;$B146)+SUMIFS($F$45:$F$108,$J$45:$J$108,"="&amp;AO$145,$B$45:$B$108,"="&amp;$B146),"")</f>
        <v/>
      </c>
      <c r="AP146" s="329" t="str">
        <f>IF('3f WHD'!AW$13&lt;&gt;"",SUMIFS($F$45:$F$108,$K$45:$K$108,"="&amp;AP$145,$B$45:$B$108,"="&amp;$B146)+SUMIFS($F$45:$F$108,$J$45:$J$108,"="&amp;AP$145,$B$45:$B$108,"="&amp;$B146),"")</f>
        <v/>
      </c>
      <c r="AQ146" s="329" t="str">
        <f>IF('3f WHD'!AX$13&lt;&gt;"",SUMIFS($F$45:$F$108,$K$45:$K$108,"="&amp;AQ$145,$B$45:$B$108,"="&amp;$B146)+SUMIFS($F$45:$F$108,$J$45:$J$108,"="&amp;AQ$145,$B$45:$B$108,"="&amp;$B146),"")</f>
        <v/>
      </c>
      <c r="AR146" s="329" t="str">
        <f>IF('3f WHD'!AY$13&lt;&gt;"",SUMIFS($F$45:$F$108,$K$45:$K$108,"="&amp;AR$145,$B$45:$B$108,"="&amp;$B146)+SUMIFS($F$45:$F$108,$J$45:$J$108,"="&amp;AR$145,$B$45:$B$108,"="&amp;$B146),"")</f>
        <v/>
      </c>
      <c r="AS146" s="329" t="str">
        <f>IF('3f WHD'!AZ$13&lt;&gt;"",SUMIFS($F$45:$F$108,$K$45:$K$108,"="&amp;AS$145,$B$45:$B$108,"="&amp;$B146)+SUMIFS($F$45:$F$108,$J$45:$J$108,"="&amp;AS$145,$B$45:$B$108,"="&amp;$B146),"")</f>
        <v/>
      </c>
      <c r="AT146" s="329" t="str">
        <f>IF('3f WHD'!BA$13&lt;&gt;"",SUMIFS($F$45:$F$108,$K$45:$K$108,"="&amp;AT$145,$B$45:$B$108,"="&amp;$B146)+SUMIFS($F$45:$F$108,$J$45:$J$108,"="&amp;AT$145,$B$45:$B$108,"="&amp;$B146),"")</f>
        <v/>
      </c>
      <c r="AU146" s="329" t="str">
        <f>IF('3f WHD'!BB$13&lt;&gt;"",SUMIFS($F$45:$F$108,$K$45:$K$108,"="&amp;AU$145,$B$45:$B$108,"="&amp;$B146)+SUMIFS($F$45:$F$108,$J$45:$J$108,"="&amp;AU$145,$B$45:$B$108,"="&amp;$B146),"")</f>
        <v/>
      </c>
      <c r="AV146" s="329" t="str">
        <f>IF('3f WHD'!BC$13&lt;&gt;"",SUMIFS($F$45:$F$108,$K$45:$K$108,"="&amp;AV$145,$B$45:$B$108,"="&amp;$B146)+SUMIFS($F$45:$F$108,$J$45:$J$108,"="&amp;AV$145,$B$45:$B$108,"="&amp;$B146),"")</f>
        <v/>
      </c>
      <c r="AW146" s="329" t="str">
        <f>IF('3f WHD'!BD$13&lt;&gt;"",SUMIFS($F$45:$F$108,$K$45:$K$108,"="&amp;AW$145,$B$45:$B$108,"="&amp;$B146)+SUMIFS($F$45:$F$108,$J$45:$J$108,"="&amp;AW$145,$B$45:$B$108,"="&amp;$B146),"")</f>
        <v/>
      </c>
      <c r="AX146" s="329" t="str">
        <f>IF('3f WHD'!BE$13&lt;&gt;"",SUMIFS($F$45:$F$108,$K$45:$K$108,"="&amp;AX$145,$B$45:$B$108,"="&amp;$B146)+SUMIFS($F$45:$F$108,$J$45:$J$108,"="&amp;AX$145,$B$45:$B$108,"="&amp;$B146),"")</f>
        <v/>
      </c>
      <c r="AY146" s="329" t="str">
        <f>IF('3f WHD'!BF$13&lt;&gt;"",SUMIFS($F$45:$F$108,$K$45:$K$108,"="&amp;AY$145,$B$45:$B$108,"="&amp;$B146)+SUMIFS($F$45:$F$108,$J$45:$J$108,"="&amp;AY$145,$B$45:$B$108,"="&amp;$B146),"")</f>
        <v/>
      </c>
    </row>
    <row r="147" ht="13.5" customHeight="1">
      <c r="B147" s="328">
        <v>7.0</v>
      </c>
      <c r="C147" s="328"/>
      <c r="D147" s="329">
        <f>IF('3f WHD'!K$13&lt;&gt;"",SUMIFS($F$45:$F$108,$K$45:$K$108,"="&amp;D$145,$B$45:$B$108,"="&amp;$B147)+SUMIFS($F$45:$F$108,$J$45:$J$108,"="&amp;D$145,$B$45:$B$108,"="&amp;$B147),"")</f>
        <v>0</v>
      </c>
      <c r="E147" s="329">
        <f>IF('3f WHD'!L$13&lt;&gt;"",SUMIFS($F$45:$F$108,$K$45:$K$108,"="&amp;E$145,$B$45:$B$108,"="&amp;$B147)+SUMIFS($F$45:$F$108,$J$45:$J$108,"="&amp;E$145,$B$45:$B$108,"="&amp;$B147),"")</f>
        <v>720969191</v>
      </c>
      <c r="F147" s="329">
        <f>IF('3f WHD'!M$13&lt;&gt;"",SUMIFS($F$45:$F$108,$K$45:$K$108,"="&amp;F$145,$B$45:$B$108,"="&amp;$B147)+SUMIFS($F$45:$F$108,$J$45:$J$108,"="&amp;F$145,$B$45:$B$108,"="&amp;$B147),"")</f>
        <v>1279200158</v>
      </c>
      <c r="G147" s="329">
        <f>IF('3f WHD'!N$13&lt;&gt;"",SUMIFS($F$45:$F$108,$K$45:$K$108,"="&amp;G$145,$B$45:$B$108,"="&amp;$B147)+SUMIFS($F$45:$F$108,$J$45:$J$108,"="&amp;G$145,$B$45:$B$108,"="&amp;$B147),"")</f>
        <v>558230967.1</v>
      </c>
      <c r="H147" s="329">
        <f>IF('3f WHD'!O$13&lt;&gt;"",SUMIFS($F$45:$F$108,$K$45:$K$108,"="&amp;H$145,$B$45:$B$108,"="&amp;$B147)+SUMIFS($F$45:$F$108,$J$45:$J$108,"="&amp;H$145,$B$45:$B$108,"="&amp;$B147),"")</f>
        <v>0</v>
      </c>
      <c r="I147" s="330"/>
      <c r="J147" s="329">
        <f>IF('3f WHD'!Q$13&lt;&gt;"",SUMIFS($F$45:$F$108,$K$45:$K$108,"="&amp;J$145,$B$45:$B$108,"="&amp;$B147)+SUMIFS($F$45:$F$108,$J$45:$J$108,"="&amp;J$145,$B$45:$B$108,"="&amp;$B147),"")</f>
        <v>0</v>
      </c>
      <c r="K147" s="329">
        <f>IF('3f WHD'!R$13&lt;&gt;"",SUMIFS($F$45:$F$108,$K$45:$K$108,"="&amp;K$145,$B$45:$B$108,"="&amp;$B147)+SUMIFS($F$45:$F$108,$J$45:$J$108,"="&amp;K$145,$B$45:$B$108,"="&amp;$B147),"")</f>
        <v>0</v>
      </c>
      <c r="L147" s="329">
        <f>IF('3f WHD'!S$13&lt;&gt;"",SUMIFS($F$45:$F$108,$K$45:$K$108,"="&amp;L$145,$B$45:$B$108,"="&amp;$B147)+SUMIFS($F$45:$F$108,$J$45:$J$108,"="&amp;L$145,$B$45:$B$108,"="&amp;$B147),"")</f>
        <v>0</v>
      </c>
      <c r="M147" s="329">
        <f>IF('3f WHD'!T$13&lt;&gt;"",SUMIFS($F$45:$F$108,$K$45:$K$108,"="&amp;M$145,$B$45:$B$108,"="&amp;$B147)+SUMIFS($F$45:$F$108,$J$45:$J$108,"="&amp;M$145,$B$45:$B$108,"="&amp;$B147),"")</f>
        <v>0</v>
      </c>
      <c r="N147" s="329">
        <f>IF('3f WHD'!U$13&lt;&gt;"",SUMIFS($F$45:$F$108,$K$45:$K$108,"="&amp;N$145,$B$45:$B$108,"="&amp;$B147)+SUMIFS($F$45:$F$108,$J$45:$J$108,"="&amp;N$145,$B$45:$B$108,"="&amp;$B147),"")</f>
        <v>0</v>
      </c>
      <c r="O147" s="329">
        <f>IF('3f WHD'!V$13&lt;&gt;"",SUMIFS($F$45:$F$108,$K$45:$K$108,"="&amp;O$145,$B$45:$B$108,"="&amp;$B147)+SUMIFS($F$45:$F$108,$J$45:$J$108,"="&amp;O$145,$B$45:$B$108,"="&amp;$B147),"")</f>
        <v>0</v>
      </c>
      <c r="P147" s="329">
        <f>IF('3f WHD'!W$13&lt;&gt;"",SUMIFS($F$45:$F$108,$K$45:$K$108,"="&amp;P$145,$B$45:$B$108,"="&amp;$B147)+SUMIFS($F$45:$F$108,$J$45:$J$108,"="&amp;P$145,$B$45:$B$108,"="&amp;$B147),"")</f>
        <v>0</v>
      </c>
      <c r="Q147" s="329">
        <f>IF('3f WHD'!X$13&lt;&gt;"",SUMIFS($F$45:$F$108,$K$45:$K$108,"="&amp;Q$145,$B$45:$B$108,"="&amp;$B147)+SUMIFS($F$45:$F$108,$J$45:$J$108,"="&amp;Q$145,$B$45:$B$108,"="&amp;$B147),"")</f>
        <v>0</v>
      </c>
      <c r="R147" s="330"/>
      <c r="S147" s="329">
        <f>IF('3f WHD'!AA$13&lt;&gt;"",SUMIFS($F$45:$F$108,$K$45:$K$108,"="&amp;T$145,$B$45:$B$108,"="&amp;$B147)+SUMIFS($F$45:$F$108,$J$45:$J$108,"="&amp;T$145,$B$45:$B$108,"="&amp;$B147),"")</f>
        <v>0</v>
      </c>
      <c r="T147" s="329">
        <f>IF('3f WHD'!AA$13&lt;&gt;"",SUMIFS($F$45:$F$108,$K$45:$K$108,"="&amp;T$145,$B$45:$B$108,"="&amp;$B147)+SUMIFS($F$45:$F$108,$J$45:$J$108,"="&amp;T$145,$B$45:$B$108,"="&amp;$B147),"")</f>
        <v>0</v>
      </c>
      <c r="U147" s="329">
        <f>IF('3f WHD'!AC$13&lt;&gt;"",SUMIFS($F$45:$F$108,$K$45:$K$108,"="&amp;V$145,$B$45:$B$108,"="&amp;$B147)+SUMIFS($F$45:$F$108,$J$45:$J$108,"="&amp;V$145,$B$45:$B$108,"="&amp;$B147),"")</f>
        <v>0</v>
      </c>
      <c r="V147" s="329">
        <f>IF('3f WHD'!AC$13&lt;&gt;"",SUMIFS($F$45:$F$108,$K$45:$K$108,"="&amp;V$145,$B$45:$B$108,"="&amp;$B147)+SUMIFS($F$45:$F$108,$J$45:$J$108,"="&amp;V$145,$B$45:$B$108,"="&amp;$B147),"")</f>
        <v>0</v>
      </c>
      <c r="W147" s="329">
        <f>IF('3f WHD'!AD$13&lt;&gt;"",SUMIFS($F$45:$F$108,$K$45:$K$108,"="&amp;W$145,$B$45:$B$108,"="&amp;$B147)+SUMIFS($F$45:$F$108,$J$45:$J$108,"="&amp;W$145,$B$45:$B$108,"="&amp;$B147),"")</f>
        <v>0</v>
      </c>
      <c r="X147" s="329">
        <f>IF('3f WHD'!AE$13&lt;&gt;"",SUMIFS($F$45:$F$108,$K$45:$K$108,"="&amp;X$145,$B$45:$B$108,"="&amp;$B147)+SUMIFS($F$45:$F$108,$J$45:$J$108,"="&amp;X$145,$B$45:$B$108,"="&amp;$B147),"")</f>
        <v>0</v>
      </c>
      <c r="Y147" s="329">
        <f>IF('3f WHD'!AF$13&lt;&gt;"",SUMIFS($F$45:$F$108,$K$45:$K$108,"="&amp;Y$145,$B$45:$B$108,"="&amp;$B147)+SUMIFS($F$45:$F$108,$J$45:$J$108,"="&amp;Y$145,$B$45:$B$108,"="&amp;$B147),"")</f>
        <v>0</v>
      </c>
      <c r="Z147" s="329" t="str">
        <f>IF('3f WHD'!AG$13&lt;&gt;"",SUMIFS($F$45:$F$108,$K$45:$K$108,"="&amp;Z$145,$B$45:$B$108,"="&amp;$B147)+SUMIFS($F$45:$F$108,$J$45:$J$108,"="&amp;Z$145,$B$45:$B$108,"="&amp;$B147),"")</f>
        <v/>
      </c>
      <c r="AA147" s="329" t="str">
        <f>IF('3f WHD'!AH$13&lt;&gt;"",SUMIFS($F$45:$F$108,$K$45:$K$108,"="&amp;AA$145,$B$45:$B$108,"="&amp;$B147)+SUMIFS($F$45:$F$108,$J$45:$J$108,"="&amp;AA$145,$B$45:$B$108,"="&amp;$B147),"")</f>
        <v/>
      </c>
      <c r="AB147" s="329" t="str">
        <f>IF('3f WHD'!AI$13&lt;&gt;"",SUMIFS($F$45:$F$108,$K$45:$K$108,"="&amp;AB$145,$B$45:$B$108,"="&amp;$B147)+SUMIFS($F$45:$F$108,$J$45:$J$108,"="&amp;AB$145,$B$45:$B$108,"="&amp;$B147),"")</f>
        <v/>
      </c>
      <c r="AC147" s="329" t="str">
        <f>IF('3f WHD'!AJ$13&lt;&gt;"",SUMIFS($F$45:$F$108,$K$45:$K$108,"="&amp;AC$145,$B$45:$B$108,"="&amp;$B147)+SUMIFS($F$45:$F$108,$J$45:$J$108,"="&amp;AC$145,$B$45:$B$108,"="&amp;$B147),"")</f>
        <v/>
      </c>
      <c r="AD147" s="329" t="str">
        <f>IF('3f WHD'!AK$13&lt;&gt;"",SUMIFS($F$45:$F$108,$K$45:$K$108,"="&amp;AD$145,$B$45:$B$108,"="&amp;$B147)+SUMIFS($F$45:$F$108,$J$45:$J$108,"="&amp;AD$145,$B$45:$B$108,"="&amp;$B147),"")</f>
        <v/>
      </c>
      <c r="AE147" s="329" t="str">
        <f>IF('3f WHD'!AL$13&lt;&gt;"",SUMIFS($F$45:$F$108,$K$45:$K$108,"="&amp;AE$145,$B$45:$B$108,"="&amp;$B147)+SUMIFS($F$45:$F$108,$J$45:$J$108,"="&amp;AE$145,$B$45:$B$108,"="&amp;$B147),"")</f>
        <v/>
      </c>
      <c r="AF147" s="329" t="str">
        <f>IF('3f WHD'!AM$13&lt;&gt;"",SUMIFS($F$45:$F$108,$K$45:$K$108,"="&amp;AF$145,$B$45:$B$108,"="&amp;$B147)+SUMIFS($F$45:$F$108,$J$45:$J$108,"="&amp;AF$145,$B$45:$B$108,"="&amp;$B147),"")</f>
        <v/>
      </c>
      <c r="AG147" s="329" t="str">
        <f>IF('3f WHD'!AN$13&lt;&gt;"",SUMIFS($F$45:$F$108,$K$45:$K$108,"="&amp;AG$145,$B$45:$B$108,"="&amp;$B147)+SUMIFS($F$45:$F$108,$J$45:$J$108,"="&amp;AG$145,$B$45:$B$108,"="&amp;$B147),"")</f>
        <v/>
      </c>
      <c r="AH147" s="329" t="str">
        <f>IF('3f WHD'!AO$13&lt;&gt;"",SUMIFS($F$45:$F$108,$K$45:$K$108,"="&amp;AH$145,$B$45:$B$108,"="&amp;$B147)+SUMIFS($F$45:$F$108,$J$45:$J$108,"="&amp;AH$145,$B$45:$B$108,"="&amp;$B147),"")</f>
        <v/>
      </c>
      <c r="AI147" s="329" t="str">
        <f>IF('3f WHD'!AP$13&lt;&gt;"",SUMIFS($F$45:$F$108,$K$45:$K$108,"="&amp;AI$145,$B$45:$B$108,"="&amp;$B147)+SUMIFS($F$45:$F$108,$J$45:$J$108,"="&amp;AI$145,$B$45:$B$108,"="&amp;$B147),"")</f>
        <v/>
      </c>
      <c r="AJ147" s="329" t="str">
        <f>IF('3f WHD'!AQ$13&lt;&gt;"",SUMIFS($F$45:$F$108,$K$45:$K$108,"="&amp;AJ$145,$B$45:$B$108,"="&amp;$B147)+SUMIFS($F$45:$F$108,$J$45:$J$108,"="&amp;AJ$145,$B$45:$B$108,"="&amp;$B147),"")</f>
        <v/>
      </c>
      <c r="AK147" s="329" t="str">
        <f>IF('3f WHD'!AR$13&lt;&gt;"",SUMIFS($F$45:$F$108,$K$45:$K$108,"="&amp;AK$145,$B$45:$B$108,"="&amp;$B147)+SUMIFS($F$45:$F$108,$J$45:$J$108,"="&amp;AK$145,$B$45:$B$108,"="&amp;$B147),"")</f>
        <v/>
      </c>
      <c r="AL147" s="329" t="str">
        <f>IF('3f WHD'!AS$13&lt;&gt;"",SUMIFS($F$45:$F$108,$K$45:$K$108,"="&amp;AL$145,$B$45:$B$108,"="&amp;$B147)+SUMIFS($F$45:$F$108,$J$45:$J$108,"="&amp;AL$145,$B$45:$B$108,"="&amp;$B147),"")</f>
        <v/>
      </c>
      <c r="AM147" s="329" t="str">
        <f>IF('3f WHD'!AT$13&lt;&gt;"",SUMIFS($F$45:$F$108,$K$45:$K$108,"="&amp;AM$145,$B$45:$B$108,"="&amp;$B147)+SUMIFS($F$45:$F$108,$J$45:$J$108,"="&amp;AM$145,$B$45:$B$108,"="&amp;$B147),"")</f>
        <v/>
      </c>
      <c r="AN147" s="329" t="str">
        <f>IF('3f WHD'!AU$13&lt;&gt;"",SUMIFS($F$45:$F$108,$K$45:$K$108,"="&amp;AN$145,$B$45:$B$108,"="&amp;$B147)+SUMIFS($F$45:$F$108,$J$45:$J$108,"="&amp;AN$145,$B$45:$B$108,"="&amp;$B147),"")</f>
        <v/>
      </c>
      <c r="AO147" s="329" t="str">
        <f>IF('3f WHD'!AV$13&lt;&gt;"",SUMIFS($F$45:$F$108,$K$45:$K$108,"="&amp;AO$145,$B$45:$B$108,"="&amp;$B147)+SUMIFS($F$45:$F$108,$J$45:$J$108,"="&amp;AO$145,$B$45:$B$108,"="&amp;$B147),"")</f>
        <v/>
      </c>
      <c r="AP147" s="329" t="str">
        <f>IF('3f WHD'!AW$13&lt;&gt;"",SUMIFS($F$45:$F$108,$K$45:$K$108,"="&amp;AP$145,$B$45:$B$108,"="&amp;$B147)+SUMIFS($F$45:$F$108,$J$45:$J$108,"="&amp;AP$145,$B$45:$B$108,"="&amp;$B147),"")</f>
        <v/>
      </c>
      <c r="AQ147" s="329" t="str">
        <f>IF('3f WHD'!AX$13&lt;&gt;"",SUMIFS($F$45:$F$108,$K$45:$K$108,"="&amp;AQ$145,$B$45:$B$108,"="&amp;$B147)+SUMIFS($F$45:$F$108,$J$45:$J$108,"="&amp;AQ$145,$B$45:$B$108,"="&amp;$B147),"")</f>
        <v/>
      </c>
      <c r="AR147" s="329" t="str">
        <f>IF('3f WHD'!AY$13&lt;&gt;"",SUMIFS($F$45:$F$108,$K$45:$K$108,"="&amp;AR$145,$B$45:$B$108,"="&amp;$B147)+SUMIFS($F$45:$F$108,$J$45:$J$108,"="&amp;AR$145,$B$45:$B$108,"="&amp;$B147),"")</f>
        <v/>
      </c>
      <c r="AS147" s="329" t="str">
        <f>IF('3f WHD'!AZ$13&lt;&gt;"",SUMIFS($F$45:$F$108,$K$45:$K$108,"="&amp;AS$145,$B$45:$B$108,"="&amp;$B147)+SUMIFS($F$45:$F$108,$J$45:$J$108,"="&amp;AS$145,$B$45:$B$108,"="&amp;$B147),"")</f>
        <v/>
      </c>
      <c r="AT147" s="329" t="str">
        <f>IF('3f WHD'!BA$13&lt;&gt;"",SUMIFS($F$45:$F$108,$K$45:$K$108,"="&amp;AT$145,$B$45:$B$108,"="&amp;$B147)+SUMIFS($F$45:$F$108,$J$45:$J$108,"="&amp;AT$145,$B$45:$B$108,"="&amp;$B147),"")</f>
        <v/>
      </c>
      <c r="AU147" s="329" t="str">
        <f>IF('3f WHD'!BB$13&lt;&gt;"",SUMIFS($F$45:$F$108,$K$45:$K$108,"="&amp;AU$145,$B$45:$B$108,"="&amp;$B147)+SUMIFS($F$45:$F$108,$J$45:$J$108,"="&amp;AU$145,$B$45:$B$108,"="&amp;$B147),"")</f>
        <v/>
      </c>
      <c r="AV147" s="329" t="str">
        <f>IF('3f WHD'!BC$13&lt;&gt;"",SUMIFS($F$45:$F$108,$K$45:$K$108,"="&amp;AV$145,$B$45:$B$108,"="&amp;$B147)+SUMIFS($F$45:$F$108,$J$45:$J$108,"="&amp;AV$145,$B$45:$B$108,"="&amp;$B147),"")</f>
        <v/>
      </c>
      <c r="AW147" s="329" t="str">
        <f>IF('3f WHD'!BD$13&lt;&gt;"",SUMIFS($F$45:$F$108,$K$45:$K$108,"="&amp;AW$145,$B$45:$B$108,"="&amp;$B147)+SUMIFS($F$45:$F$108,$J$45:$J$108,"="&amp;AW$145,$B$45:$B$108,"="&amp;$B147),"")</f>
        <v/>
      </c>
      <c r="AX147" s="329" t="str">
        <f>IF('3f WHD'!BE$13&lt;&gt;"",SUMIFS($F$45:$F$108,$K$45:$K$108,"="&amp;AX$145,$B$45:$B$108,"="&amp;$B147)+SUMIFS($F$45:$F$108,$J$45:$J$108,"="&amp;AX$145,$B$45:$B$108,"="&amp;$B147),"")</f>
        <v/>
      </c>
      <c r="AY147" s="329" t="str">
        <f>IF('3f WHD'!BF$13&lt;&gt;"",SUMIFS($F$45:$F$108,$K$45:$K$108,"="&amp;AY$145,$B$45:$B$108,"="&amp;$B147)+SUMIFS($F$45:$F$108,$J$45:$J$108,"="&amp;AY$145,$B$45:$B$108,"="&amp;$B147),"")</f>
        <v/>
      </c>
    </row>
    <row r="148" ht="13.5" customHeight="1">
      <c r="B148" s="328">
        <v>8.0</v>
      </c>
      <c r="C148" s="328"/>
      <c r="D148" s="329">
        <f>IF('3f WHD'!K$13&lt;&gt;"",SUMIFS($F$45:$F$108,$K$45:$K$108,"="&amp;D$145,$B$45:$B$108,"="&amp;$B148)+SUMIFS($F$45:$F$108,$J$45:$J$108,"="&amp;D$145,$B$45:$B$108,"="&amp;$B148),"")</f>
        <v>0</v>
      </c>
      <c r="E148" s="329">
        <f>IF('3f WHD'!L$13&lt;&gt;"",SUMIFS($F$45:$F$108,$K$45:$K$108,"="&amp;E$145,$B$45:$B$108,"="&amp;$B148)+SUMIFS($F$45:$F$108,$J$45:$J$108,"="&amp;E$145,$B$45:$B$108,"="&amp;$B148),"")</f>
        <v>0</v>
      </c>
      <c r="F148" s="329">
        <f>IF('3f WHD'!M$13&lt;&gt;"",SUMIFS($F$45:$F$108,$K$45:$K$108,"="&amp;F$145,$B$45:$B$108,"="&amp;$B148)+SUMIFS($F$45:$F$108,$J$45:$J$108,"="&amp;F$145,$B$45:$B$108,"="&amp;$B148),"")</f>
        <v>0</v>
      </c>
      <c r="G148" s="329">
        <f>IF('3f WHD'!N$13&lt;&gt;"",SUMIFS($F$45:$F$108,$K$45:$K$108,"="&amp;G$145,$B$45:$B$108,"="&amp;$B148)+SUMIFS($F$45:$F$108,$J$45:$J$108,"="&amp;G$145,$B$45:$B$108,"="&amp;$B148),"")</f>
        <v>778742940</v>
      </c>
      <c r="H148" s="329">
        <f>IF('3f WHD'!O$13&lt;&gt;"",SUMIFS($F$45:$F$108,$K$45:$K$108,"="&amp;H$145,$B$45:$B$108,"="&amp;$B148)+SUMIFS($F$45:$F$108,$J$45:$J$108,"="&amp;H$145,$B$45:$B$108,"="&amp;$B148),"")</f>
        <v>1386841731</v>
      </c>
      <c r="I148" s="330"/>
      <c r="J148" s="329">
        <f>IF('3f WHD'!Q$13&lt;&gt;"",SUMIFS($F$45:$F$108,$K$45:$K$108,"="&amp;J$145,$B$45:$B$108,"="&amp;$B148)+SUMIFS($F$45:$F$108,$J$45:$J$108,"="&amp;J$145,$B$45:$B$108,"="&amp;$B148),"")</f>
        <v>1386841731</v>
      </c>
      <c r="K148" s="329">
        <f>IF('3f WHD'!R$13&lt;&gt;"",SUMIFS($F$45:$F$108,$K$45:$K$108,"="&amp;K$145,$B$45:$B$108,"="&amp;$B148)+SUMIFS($F$45:$F$108,$J$45:$J$108,"="&amp;K$145,$B$45:$B$108,"="&amp;$B148),"")</f>
        <v>608098791</v>
      </c>
      <c r="L148" s="329">
        <f>IF('3f WHD'!S$13&lt;&gt;"",SUMIFS($F$45:$F$108,$K$45:$K$108,"="&amp;L$145,$B$45:$B$108,"="&amp;$B148)+SUMIFS($F$45:$F$108,$J$45:$J$108,"="&amp;L$145,$B$45:$B$108,"="&amp;$B148),"")</f>
        <v>0</v>
      </c>
      <c r="M148" s="329">
        <f>IF('3f WHD'!T$13&lt;&gt;"",SUMIFS($F$45:$F$108,$K$45:$K$108,"="&amp;M$145,$B$45:$B$108,"="&amp;$B148)+SUMIFS($F$45:$F$108,$J$45:$J$108,"="&amp;M$145,$B$45:$B$108,"="&amp;$B148),"")</f>
        <v>0</v>
      </c>
      <c r="N148" s="329">
        <f>IF('3f WHD'!U$13&lt;&gt;"",SUMIFS($F$45:$F$108,$K$45:$K$108,"="&amp;N$145,$B$45:$B$108,"="&amp;$B148)+SUMIFS($F$45:$F$108,$J$45:$J$108,"="&amp;N$145,$B$45:$B$108,"="&amp;$B148),"")</f>
        <v>0</v>
      </c>
      <c r="O148" s="329">
        <f>IF('3f WHD'!V$13&lt;&gt;"",SUMIFS($F$45:$F$108,$K$45:$K$108,"="&amp;O$145,$B$45:$B$108,"="&amp;$B148)+SUMIFS($F$45:$F$108,$J$45:$J$108,"="&amp;O$145,$B$45:$B$108,"="&amp;$B148),"")</f>
        <v>0</v>
      </c>
      <c r="P148" s="329">
        <f>IF('3f WHD'!W$13&lt;&gt;"",SUMIFS($F$45:$F$108,$K$45:$K$108,"="&amp;P$145,$B$45:$B$108,"="&amp;$B148)+SUMIFS($F$45:$F$108,$J$45:$J$108,"="&amp;P$145,$B$45:$B$108,"="&amp;$B148),"")</f>
        <v>0</v>
      </c>
      <c r="Q148" s="329">
        <f>IF('3f WHD'!X$13&lt;&gt;"",SUMIFS($F$45:$F$108,$K$45:$K$108,"="&amp;Q$145,$B$45:$B$108,"="&amp;$B148)+SUMIFS($F$45:$F$108,$J$45:$J$108,"="&amp;Q$145,$B$45:$B$108,"="&amp;$B148),"")</f>
        <v>0</v>
      </c>
      <c r="R148" s="330"/>
      <c r="S148" s="329">
        <f>IF('3f WHD'!AA$13&lt;&gt;"",SUMIFS($F$45:$F$108,$K$45:$K$108,"="&amp;T$145,$B$45:$B$108,"="&amp;$B148)+SUMIFS($F$45:$F$108,$J$45:$J$108,"="&amp;T$145,$B$45:$B$108,"="&amp;$B148),"")</f>
        <v>0</v>
      </c>
      <c r="T148" s="329">
        <f>IF('3f WHD'!AA$13&lt;&gt;"",SUMIFS($F$45:$F$108,$K$45:$K$108,"="&amp;T$145,$B$45:$B$108,"="&amp;$B148)+SUMIFS($F$45:$F$108,$J$45:$J$108,"="&amp;T$145,$B$45:$B$108,"="&amp;$B148),"")</f>
        <v>0</v>
      </c>
      <c r="U148" s="329">
        <f>IF('3f WHD'!AC$13&lt;&gt;"",SUMIFS($F$45:$F$108,$K$45:$K$108,"="&amp;V$145,$B$45:$B$108,"="&amp;$B148)+SUMIFS($F$45:$F$108,$J$45:$J$108,"="&amp;V$145,$B$45:$B$108,"="&amp;$B148),"")</f>
        <v>0</v>
      </c>
      <c r="V148" s="329">
        <f>IF('3f WHD'!AC$13&lt;&gt;"",SUMIFS($F$45:$F$108,$K$45:$K$108,"="&amp;V$145,$B$45:$B$108,"="&amp;$B148)+SUMIFS($F$45:$F$108,$J$45:$J$108,"="&amp;V$145,$B$45:$B$108,"="&amp;$B148),"")</f>
        <v>0</v>
      </c>
      <c r="W148" s="329">
        <f>IF('3f WHD'!AD$13&lt;&gt;"",SUMIFS($F$45:$F$108,$K$45:$K$108,"="&amp;W$145,$B$45:$B$108,"="&amp;$B148)+SUMIFS($F$45:$F$108,$J$45:$J$108,"="&amp;W$145,$B$45:$B$108,"="&amp;$B148),"")</f>
        <v>0</v>
      </c>
      <c r="X148" s="329">
        <f>IF('3f WHD'!AE$13&lt;&gt;"",SUMIFS($F$45:$F$108,$K$45:$K$108,"="&amp;X$145,$B$45:$B$108,"="&amp;$B148)+SUMIFS($F$45:$F$108,$J$45:$J$108,"="&amp;X$145,$B$45:$B$108,"="&amp;$B148),"")</f>
        <v>0</v>
      </c>
      <c r="Y148" s="329">
        <f>IF('3f WHD'!AF$13&lt;&gt;"",SUMIFS($F$45:$F$108,$K$45:$K$108,"="&amp;Y$145,$B$45:$B$108,"="&amp;$B148)+SUMIFS($F$45:$F$108,$J$45:$J$108,"="&amp;Y$145,$B$45:$B$108,"="&amp;$B148),"")</f>
        <v>0</v>
      </c>
      <c r="Z148" s="329" t="str">
        <f>IF('3f WHD'!AG$13&lt;&gt;"",SUMIFS($F$45:$F$108,$K$45:$K$108,"="&amp;Z$145,$B$45:$B$108,"="&amp;$B148)+SUMIFS($F$45:$F$108,$J$45:$J$108,"="&amp;Z$145,$B$45:$B$108,"="&amp;$B148),"")</f>
        <v/>
      </c>
      <c r="AA148" s="329" t="str">
        <f>IF('3f WHD'!AH$13&lt;&gt;"",SUMIFS($F$45:$F$108,$K$45:$K$108,"="&amp;AA$145,$B$45:$B$108,"="&amp;$B148)+SUMIFS($F$45:$F$108,$J$45:$J$108,"="&amp;AA$145,$B$45:$B$108,"="&amp;$B148),"")</f>
        <v/>
      </c>
      <c r="AB148" s="329" t="str">
        <f>IF('3f WHD'!AI$13&lt;&gt;"",SUMIFS($F$45:$F$108,$K$45:$K$108,"="&amp;AB$145,$B$45:$B$108,"="&amp;$B148)+SUMIFS($F$45:$F$108,$J$45:$J$108,"="&amp;AB$145,$B$45:$B$108,"="&amp;$B148),"")</f>
        <v/>
      </c>
      <c r="AC148" s="329" t="str">
        <f>IF('3f WHD'!AJ$13&lt;&gt;"",SUMIFS($F$45:$F$108,$K$45:$K$108,"="&amp;AC$145,$B$45:$B$108,"="&amp;$B148)+SUMIFS($F$45:$F$108,$J$45:$J$108,"="&amp;AC$145,$B$45:$B$108,"="&amp;$B148),"")</f>
        <v/>
      </c>
      <c r="AD148" s="329" t="str">
        <f>IF('3f WHD'!AK$13&lt;&gt;"",SUMIFS($F$45:$F$108,$K$45:$K$108,"="&amp;AD$145,$B$45:$B$108,"="&amp;$B148)+SUMIFS($F$45:$F$108,$J$45:$J$108,"="&amp;AD$145,$B$45:$B$108,"="&amp;$B148),"")</f>
        <v/>
      </c>
      <c r="AE148" s="329" t="str">
        <f>IF('3f WHD'!AL$13&lt;&gt;"",SUMIFS($F$45:$F$108,$K$45:$K$108,"="&amp;AE$145,$B$45:$B$108,"="&amp;$B148)+SUMIFS($F$45:$F$108,$J$45:$J$108,"="&amp;AE$145,$B$45:$B$108,"="&amp;$B148),"")</f>
        <v/>
      </c>
      <c r="AF148" s="329" t="str">
        <f>IF('3f WHD'!AM$13&lt;&gt;"",SUMIFS($F$45:$F$108,$K$45:$K$108,"="&amp;AF$145,$B$45:$B$108,"="&amp;$B148)+SUMIFS($F$45:$F$108,$J$45:$J$108,"="&amp;AF$145,$B$45:$B$108,"="&amp;$B148),"")</f>
        <v/>
      </c>
      <c r="AG148" s="329" t="str">
        <f>IF('3f WHD'!AN$13&lt;&gt;"",SUMIFS($F$45:$F$108,$K$45:$K$108,"="&amp;AG$145,$B$45:$B$108,"="&amp;$B148)+SUMIFS($F$45:$F$108,$J$45:$J$108,"="&amp;AG$145,$B$45:$B$108,"="&amp;$B148),"")</f>
        <v/>
      </c>
      <c r="AH148" s="329" t="str">
        <f>IF('3f WHD'!AO$13&lt;&gt;"",SUMIFS($F$45:$F$108,$K$45:$K$108,"="&amp;AH$145,$B$45:$B$108,"="&amp;$B148)+SUMIFS($F$45:$F$108,$J$45:$J$108,"="&amp;AH$145,$B$45:$B$108,"="&amp;$B148),"")</f>
        <v/>
      </c>
      <c r="AI148" s="329" t="str">
        <f>IF('3f WHD'!AP$13&lt;&gt;"",SUMIFS($F$45:$F$108,$K$45:$K$108,"="&amp;AI$145,$B$45:$B$108,"="&amp;$B148)+SUMIFS($F$45:$F$108,$J$45:$J$108,"="&amp;AI$145,$B$45:$B$108,"="&amp;$B148),"")</f>
        <v/>
      </c>
      <c r="AJ148" s="329" t="str">
        <f>IF('3f WHD'!AQ$13&lt;&gt;"",SUMIFS($F$45:$F$108,$K$45:$K$108,"="&amp;AJ$145,$B$45:$B$108,"="&amp;$B148)+SUMIFS($F$45:$F$108,$J$45:$J$108,"="&amp;AJ$145,$B$45:$B$108,"="&amp;$B148),"")</f>
        <v/>
      </c>
      <c r="AK148" s="329" t="str">
        <f>IF('3f WHD'!AR$13&lt;&gt;"",SUMIFS($F$45:$F$108,$K$45:$K$108,"="&amp;AK$145,$B$45:$B$108,"="&amp;$B148)+SUMIFS($F$45:$F$108,$J$45:$J$108,"="&amp;AK$145,$B$45:$B$108,"="&amp;$B148),"")</f>
        <v/>
      </c>
      <c r="AL148" s="329" t="str">
        <f>IF('3f WHD'!AS$13&lt;&gt;"",SUMIFS($F$45:$F$108,$K$45:$K$108,"="&amp;AL$145,$B$45:$B$108,"="&amp;$B148)+SUMIFS($F$45:$F$108,$J$45:$J$108,"="&amp;AL$145,$B$45:$B$108,"="&amp;$B148),"")</f>
        <v/>
      </c>
      <c r="AM148" s="329" t="str">
        <f>IF('3f WHD'!AT$13&lt;&gt;"",SUMIFS($F$45:$F$108,$K$45:$K$108,"="&amp;AM$145,$B$45:$B$108,"="&amp;$B148)+SUMIFS($F$45:$F$108,$J$45:$J$108,"="&amp;AM$145,$B$45:$B$108,"="&amp;$B148),"")</f>
        <v/>
      </c>
      <c r="AN148" s="329" t="str">
        <f>IF('3f WHD'!AU$13&lt;&gt;"",SUMIFS($F$45:$F$108,$K$45:$K$108,"="&amp;AN$145,$B$45:$B$108,"="&amp;$B148)+SUMIFS($F$45:$F$108,$J$45:$J$108,"="&amp;AN$145,$B$45:$B$108,"="&amp;$B148),"")</f>
        <v/>
      </c>
      <c r="AO148" s="329" t="str">
        <f>IF('3f WHD'!AV$13&lt;&gt;"",SUMIFS($F$45:$F$108,$K$45:$K$108,"="&amp;AO$145,$B$45:$B$108,"="&amp;$B148)+SUMIFS($F$45:$F$108,$J$45:$J$108,"="&amp;AO$145,$B$45:$B$108,"="&amp;$B148),"")</f>
        <v/>
      </c>
      <c r="AP148" s="329" t="str">
        <f>IF('3f WHD'!AW$13&lt;&gt;"",SUMIFS($F$45:$F$108,$K$45:$K$108,"="&amp;AP$145,$B$45:$B$108,"="&amp;$B148)+SUMIFS($F$45:$F$108,$J$45:$J$108,"="&amp;AP$145,$B$45:$B$108,"="&amp;$B148),"")</f>
        <v/>
      </c>
      <c r="AQ148" s="329" t="str">
        <f>IF('3f WHD'!AX$13&lt;&gt;"",SUMIFS($F$45:$F$108,$K$45:$K$108,"="&amp;AQ$145,$B$45:$B$108,"="&amp;$B148)+SUMIFS($F$45:$F$108,$J$45:$J$108,"="&amp;AQ$145,$B$45:$B$108,"="&amp;$B148),"")</f>
        <v/>
      </c>
      <c r="AR148" s="329" t="str">
        <f>IF('3f WHD'!AY$13&lt;&gt;"",SUMIFS($F$45:$F$108,$K$45:$K$108,"="&amp;AR$145,$B$45:$B$108,"="&amp;$B148)+SUMIFS($F$45:$F$108,$J$45:$J$108,"="&amp;AR$145,$B$45:$B$108,"="&amp;$B148),"")</f>
        <v/>
      </c>
      <c r="AS148" s="329" t="str">
        <f>IF('3f WHD'!AZ$13&lt;&gt;"",SUMIFS($F$45:$F$108,$K$45:$K$108,"="&amp;AS$145,$B$45:$B$108,"="&amp;$B148)+SUMIFS($F$45:$F$108,$J$45:$J$108,"="&amp;AS$145,$B$45:$B$108,"="&amp;$B148),"")</f>
        <v/>
      </c>
      <c r="AT148" s="329" t="str">
        <f>IF('3f WHD'!BA$13&lt;&gt;"",SUMIFS($F$45:$F$108,$K$45:$K$108,"="&amp;AT$145,$B$45:$B$108,"="&amp;$B148)+SUMIFS($F$45:$F$108,$J$45:$J$108,"="&amp;AT$145,$B$45:$B$108,"="&amp;$B148),"")</f>
        <v/>
      </c>
      <c r="AU148" s="329" t="str">
        <f>IF('3f WHD'!BB$13&lt;&gt;"",SUMIFS($F$45:$F$108,$K$45:$K$108,"="&amp;AU$145,$B$45:$B$108,"="&amp;$B148)+SUMIFS($F$45:$F$108,$J$45:$J$108,"="&amp;AU$145,$B$45:$B$108,"="&amp;$B148),"")</f>
        <v/>
      </c>
      <c r="AV148" s="329" t="str">
        <f>IF('3f WHD'!BC$13&lt;&gt;"",SUMIFS($F$45:$F$108,$K$45:$K$108,"="&amp;AV$145,$B$45:$B$108,"="&amp;$B148)+SUMIFS($F$45:$F$108,$J$45:$J$108,"="&amp;AV$145,$B$45:$B$108,"="&amp;$B148),"")</f>
        <v/>
      </c>
      <c r="AW148" s="329" t="str">
        <f>IF('3f WHD'!BD$13&lt;&gt;"",SUMIFS($F$45:$F$108,$K$45:$K$108,"="&amp;AW$145,$B$45:$B$108,"="&amp;$B148)+SUMIFS($F$45:$F$108,$J$45:$J$108,"="&amp;AW$145,$B$45:$B$108,"="&amp;$B148),"")</f>
        <v/>
      </c>
      <c r="AX148" s="329" t="str">
        <f>IF('3f WHD'!BE$13&lt;&gt;"",SUMIFS($F$45:$F$108,$K$45:$K$108,"="&amp;AX$145,$B$45:$B$108,"="&amp;$B148)+SUMIFS($F$45:$F$108,$J$45:$J$108,"="&amp;AX$145,$B$45:$B$108,"="&amp;$B148),"")</f>
        <v/>
      </c>
      <c r="AY148" s="329" t="str">
        <f>IF('3f WHD'!BF$13&lt;&gt;"",SUMIFS($F$45:$F$108,$K$45:$K$108,"="&amp;AY$145,$B$45:$B$108,"="&amp;$B148)+SUMIFS($F$45:$F$108,$J$45:$J$108,"="&amp;AY$145,$B$45:$B$108,"="&amp;$B148),"")</f>
        <v/>
      </c>
    </row>
    <row r="149" ht="13.5" customHeight="1">
      <c r="B149" s="328">
        <v>9.0</v>
      </c>
      <c r="C149" s="328"/>
      <c r="D149" s="329">
        <f>IF('3f WHD'!K$13&lt;&gt;"",SUMIFS($F$45:$F$108,$K$45:$K$108,"="&amp;D$145,$B$45:$B$108,"="&amp;$B149)+SUMIFS($F$45:$F$108,$J$45:$J$108,"="&amp;D$145,$B$45:$B$108,"="&amp;$B149),"")</f>
        <v>0</v>
      </c>
      <c r="E149" s="329">
        <f>IF('3f WHD'!L$13&lt;&gt;"",SUMIFS($F$45:$F$108,$K$45:$K$108,"="&amp;E$145,$B$45:$B$108,"="&amp;$B149)+SUMIFS($F$45:$F$108,$J$45:$J$108,"="&amp;E$145,$B$45:$B$108,"="&amp;$B149),"")</f>
        <v>0</v>
      </c>
      <c r="F149" s="329">
        <f>IF('3f WHD'!M$13&lt;&gt;"",SUMIFS($F$45:$F$108,$K$45:$K$108,"="&amp;F$145,$B$45:$B$108,"="&amp;$B149)+SUMIFS($F$45:$F$108,$J$45:$J$108,"="&amp;F$145,$B$45:$B$108,"="&amp;$B149),"")</f>
        <v>0</v>
      </c>
      <c r="G149" s="329">
        <f>IF('3f WHD'!N$13&lt;&gt;"",SUMIFS($F$45:$F$108,$K$45:$K$108,"="&amp;G$145,$B$45:$B$108,"="&amp;$B149)+SUMIFS($F$45:$F$108,$J$45:$J$108,"="&amp;G$145,$B$45:$B$108,"="&amp;$B149),"")</f>
        <v>0</v>
      </c>
      <c r="H149" s="329">
        <f>IF('3f WHD'!O$13&lt;&gt;"",SUMIFS($F$45:$F$108,$K$45:$K$108,"="&amp;H$145,$B$45:$B$108,"="&amp;$B149)+SUMIFS($F$45:$F$108,$J$45:$J$108,"="&amp;H$145,$B$45:$B$108,"="&amp;$B149),"")</f>
        <v>0</v>
      </c>
      <c r="I149" s="330"/>
      <c r="J149" s="329">
        <f>IF('3f WHD'!Q$13&lt;&gt;"",SUMIFS($F$45:$F$108,$K$45:$K$108,"="&amp;J$145,$B$45:$B$108,"="&amp;$B149)+SUMIFS($F$45:$F$108,$J$45:$J$108,"="&amp;J$145,$B$45:$B$108,"="&amp;$B149),"")</f>
        <v>0</v>
      </c>
      <c r="K149" s="329">
        <f>IF('3f WHD'!R$13&lt;&gt;"",SUMIFS($F$45:$F$108,$K$45:$K$108,"="&amp;K$145,$B$45:$B$108,"="&amp;$B149)+SUMIFS($F$45:$F$108,$J$45:$J$108,"="&amp;K$145,$B$45:$B$108,"="&amp;$B149),"")</f>
        <v>826460032</v>
      </c>
      <c r="L149" s="329">
        <f>IF('3f WHD'!S$13&lt;&gt;"",SUMIFS($F$45:$F$108,$K$45:$K$108,"="&amp;L$145,$B$45:$B$108,"="&amp;$B149)+SUMIFS($F$45:$F$108,$J$45:$J$108,"="&amp;L$145,$B$45:$B$108,"="&amp;$B149),"")</f>
        <v>1464284985</v>
      </c>
      <c r="M149" s="329">
        <f>IF('3f WHD'!T$13&lt;&gt;"",SUMIFS($F$45:$F$108,$K$45:$K$108,"="&amp;M$145,$B$45:$B$108,"="&amp;$B149)+SUMIFS($F$45:$F$108,$J$45:$J$108,"="&amp;M$145,$B$45:$B$108,"="&amp;$B149),"")</f>
        <v>637824953</v>
      </c>
      <c r="N149" s="329">
        <f>IF('3f WHD'!U$13&lt;&gt;"",SUMIFS($F$45:$F$108,$K$45:$K$108,"="&amp;N$145,$B$45:$B$108,"="&amp;$B149)+SUMIFS($F$45:$F$108,$J$45:$J$108,"="&amp;N$145,$B$45:$B$108,"="&amp;$B149),"")</f>
        <v>0</v>
      </c>
      <c r="O149" s="329">
        <f>IF('3f WHD'!V$13&lt;&gt;"",SUMIFS($F$45:$F$108,$K$45:$K$108,"="&amp;O$145,$B$45:$B$108,"="&amp;$B149)+SUMIFS($F$45:$F$108,$J$45:$J$108,"="&amp;O$145,$B$45:$B$108,"="&amp;$B149),"")</f>
        <v>0</v>
      </c>
      <c r="P149" s="329">
        <f>IF('3f WHD'!W$13&lt;&gt;"",SUMIFS($F$45:$F$108,$K$45:$K$108,"="&amp;P$145,$B$45:$B$108,"="&amp;$B149)+SUMIFS($F$45:$F$108,$J$45:$J$108,"="&amp;P$145,$B$45:$B$108,"="&amp;$B149),"")</f>
        <v>0</v>
      </c>
      <c r="Q149" s="329">
        <f>IF('3f WHD'!X$13&lt;&gt;"",SUMIFS($F$45:$F$108,$K$45:$K$108,"="&amp;Q$145,$B$45:$B$108,"="&amp;$B149)+SUMIFS($F$45:$F$108,$J$45:$J$108,"="&amp;Q$145,$B$45:$B$108,"="&amp;$B149),"")</f>
        <v>0</v>
      </c>
      <c r="R149" s="330"/>
      <c r="S149" s="329">
        <f>IF('3f WHD'!AA$13&lt;&gt;"",SUMIFS($F$45:$F$108,$K$45:$K$108,"="&amp;T$145,$B$45:$B$108,"="&amp;$B149)+SUMIFS($F$45:$F$108,$J$45:$J$108,"="&amp;T$145,$B$45:$B$108,"="&amp;$B149),"")</f>
        <v>0</v>
      </c>
      <c r="T149" s="329">
        <f>IF('3f WHD'!AA$13&lt;&gt;"",SUMIFS($F$45:$F$108,$K$45:$K$108,"="&amp;T$145,$B$45:$B$108,"="&amp;$B149)+SUMIFS($F$45:$F$108,$J$45:$J$108,"="&amp;T$145,$B$45:$B$108,"="&amp;$B149),"")</f>
        <v>0</v>
      </c>
      <c r="U149" s="329">
        <f>IF('3f WHD'!AC$13&lt;&gt;"",SUMIFS($F$45:$F$108,$K$45:$K$108,"="&amp;V$145,$B$45:$B$108,"="&amp;$B149)+SUMIFS($F$45:$F$108,$J$45:$J$108,"="&amp;V$145,$B$45:$B$108,"="&amp;$B149),"")</f>
        <v>0</v>
      </c>
      <c r="V149" s="329">
        <f>IF('3f WHD'!AC$13&lt;&gt;"",SUMIFS($F$45:$F$108,$K$45:$K$108,"="&amp;V$145,$B$45:$B$108,"="&amp;$B149)+SUMIFS($F$45:$F$108,$J$45:$J$108,"="&amp;V$145,$B$45:$B$108,"="&amp;$B149),"")</f>
        <v>0</v>
      </c>
      <c r="W149" s="329">
        <f>IF('3f WHD'!AD$13&lt;&gt;"",SUMIFS($F$45:$F$108,$K$45:$K$108,"="&amp;W$145,$B$45:$B$108,"="&amp;$B149)+SUMIFS($F$45:$F$108,$J$45:$J$108,"="&amp;W$145,$B$45:$B$108,"="&amp;$B149),"")</f>
        <v>0</v>
      </c>
      <c r="X149" s="329">
        <f>IF('3f WHD'!AE$13&lt;&gt;"",SUMIFS($F$45:$F$108,$K$45:$K$108,"="&amp;X$145,$B$45:$B$108,"="&amp;$B149)+SUMIFS($F$45:$F$108,$J$45:$J$108,"="&amp;X$145,$B$45:$B$108,"="&amp;$B149),"")</f>
        <v>0</v>
      </c>
      <c r="Y149" s="329">
        <f>IF('3f WHD'!AF$13&lt;&gt;"",SUMIFS($F$45:$F$108,$K$45:$K$108,"="&amp;Y$145,$B$45:$B$108,"="&amp;$B149)+SUMIFS($F$45:$F$108,$J$45:$J$108,"="&amp;Y$145,$B$45:$B$108,"="&amp;$B149),"")</f>
        <v>0</v>
      </c>
      <c r="Z149" s="329" t="str">
        <f>IF('3f WHD'!AG$13&lt;&gt;"",SUMIFS($F$45:$F$108,$K$45:$K$108,"="&amp;Z$145,$B$45:$B$108,"="&amp;$B149)+SUMIFS($F$45:$F$108,$J$45:$J$108,"="&amp;Z$145,$B$45:$B$108,"="&amp;$B149),"")</f>
        <v/>
      </c>
      <c r="AA149" s="329" t="str">
        <f>IF('3f WHD'!AH$13&lt;&gt;"",SUMIFS($F$45:$F$108,$K$45:$K$108,"="&amp;AA$145,$B$45:$B$108,"="&amp;$B149)+SUMIFS($F$45:$F$108,$J$45:$J$108,"="&amp;AA$145,$B$45:$B$108,"="&amp;$B149),"")</f>
        <v/>
      </c>
      <c r="AB149" s="329" t="str">
        <f>IF('3f WHD'!AI$13&lt;&gt;"",SUMIFS($F$45:$F$108,$K$45:$K$108,"="&amp;AB$145,$B$45:$B$108,"="&amp;$B149)+SUMIFS($F$45:$F$108,$J$45:$J$108,"="&amp;AB$145,$B$45:$B$108,"="&amp;$B149),"")</f>
        <v/>
      </c>
      <c r="AC149" s="329" t="str">
        <f>IF('3f WHD'!AJ$13&lt;&gt;"",SUMIFS($F$45:$F$108,$K$45:$K$108,"="&amp;AC$145,$B$45:$B$108,"="&amp;$B149)+SUMIFS($F$45:$F$108,$J$45:$J$108,"="&amp;AC$145,$B$45:$B$108,"="&amp;$B149),"")</f>
        <v/>
      </c>
      <c r="AD149" s="329" t="str">
        <f>IF('3f WHD'!AK$13&lt;&gt;"",SUMIFS($F$45:$F$108,$K$45:$K$108,"="&amp;AD$145,$B$45:$B$108,"="&amp;$B149)+SUMIFS($F$45:$F$108,$J$45:$J$108,"="&amp;AD$145,$B$45:$B$108,"="&amp;$B149),"")</f>
        <v/>
      </c>
      <c r="AE149" s="329" t="str">
        <f>IF('3f WHD'!AL$13&lt;&gt;"",SUMIFS($F$45:$F$108,$K$45:$K$108,"="&amp;AE$145,$B$45:$B$108,"="&amp;$B149)+SUMIFS($F$45:$F$108,$J$45:$J$108,"="&amp;AE$145,$B$45:$B$108,"="&amp;$B149),"")</f>
        <v/>
      </c>
      <c r="AF149" s="329" t="str">
        <f>IF('3f WHD'!AM$13&lt;&gt;"",SUMIFS($F$45:$F$108,$K$45:$K$108,"="&amp;AF$145,$B$45:$B$108,"="&amp;$B149)+SUMIFS($F$45:$F$108,$J$45:$J$108,"="&amp;AF$145,$B$45:$B$108,"="&amp;$B149),"")</f>
        <v/>
      </c>
      <c r="AG149" s="329" t="str">
        <f>IF('3f WHD'!AN$13&lt;&gt;"",SUMIFS($F$45:$F$108,$K$45:$K$108,"="&amp;AG$145,$B$45:$B$108,"="&amp;$B149)+SUMIFS($F$45:$F$108,$J$45:$J$108,"="&amp;AG$145,$B$45:$B$108,"="&amp;$B149),"")</f>
        <v/>
      </c>
      <c r="AH149" s="329" t="str">
        <f>IF('3f WHD'!AO$13&lt;&gt;"",SUMIFS($F$45:$F$108,$K$45:$K$108,"="&amp;AH$145,$B$45:$B$108,"="&amp;$B149)+SUMIFS($F$45:$F$108,$J$45:$J$108,"="&amp;AH$145,$B$45:$B$108,"="&amp;$B149),"")</f>
        <v/>
      </c>
      <c r="AI149" s="329" t="str">
        <f>IF('3f WHD'!AP$13&lt;&gt;"",SUMIFS($F$45:$F$108,$K$45:$K$108,"="&amp;AI$145,$B$45:$B$108,"="&amp;$B149)+SUMIFS($F$45:$F$108,$J$45:$J$108,"="&amp;AI$145,$B$45:$B$108,"="&amp;$B149),"")</f>
        <v/>
      </c>
      <c r="AJ149" s="329" t="str">
        <f>IF('3f WHD'!AQ$13&lt;&gt;"",SUMIFS($F$45:$F$108,$K$45:$K$108,"="&amp;AJ$145,$B$45:$B$108,"="&amp;$B149)+SUMIFS($F$45:$F$108,$J$45:$J$108,"="&amp;AJ$145,$B$45:$B$108,"="&amp;$B149),"")</f>
        <v/>
      </c>
      <c r="AK149" s="329" t="str">
        <f>IF('3f WHD'!AR$13&lt;&gt;"",SUMIFS($F$45:$F$108,$K$45:$K$108,"="&amp;AK$145,$B$45:$B$108,"="&amp;$B149)+SUMIFS($F$45:$F$108,$J$45:$J$108,"="&amp;AK$145,$B$45:$B$108,"="&amp;$B149),"")</f>
        <v/>
      </c>
      <c r="AL149" s="329" t="str">
        <f>IF('3f WHD'!AS$13&lt;&gt;"",SUMIFS($F$45:$F$108,$K$45:$K$108,"="&amp;AL$145,$B$45:$B$108,"="&amp;$B149)+SUMIFS($F$45:$F$108,$J$45:$J$108,"="&amp;AL$145,$B$45:$B$108,"="&amp;$B149),"")</f>
        <v/>
      </c>
      <c r="AM149" s="329" t="str">
        <f>IF('3f WHD'!AT$13&lt;&gt;"",SUMIFS($F$45:$F$108,$K$45:$K$108,"="&amp;AM$145,$B$45:$B$108,"="&amp;$B149)+SUMIFS($F$45:$F$108,$J$45:$J$108,"="&amp;AM$145,$B$45:$B$108,"="&amp;$B149),"")</f>
        <v/>
      </c>
      <c r="AN149" s="329" t="str">
        <f>IF('3f WHD'!AU$13&lt;&gt;"",SUMIFS($F$45:$F$108,$K$45:$K$108,"="&amp;AN$145,$B$45:$B$108,"="&amp;$B149)+SUMIFS($F$45:$F$108,$J$45:$J$108,"="&amp;AN$145,$B$45:$B$108,"="&amp;$B149),"")</f>
        <v/>
      </c>
      <c r="AO149" s="329" t="str">
        <f>IF('3f WHD'!AV$13&lt;&gt;"",SUMIFS($F$45:$F$108,$K$45:$K$108,"="&amp;AO$145,$B$45:$B$108,"="&amp;$B149)+SUMIFS($F$45:$F$108,$J$45:$J$108,"="&amp;AO$145,$B$45:$B$108,"="&amp;$B149),"")</f>
        <v/>
      </c>
      <c r="AP149" s="329" t="str">
        <f>IF('3f WHD'!AW$13&lt;&gt;"",SUMIFS($F$45:$F$108,$K$45:$K$108,"="&amp;AP$145,$B$45:$B$108,"="&amp;$B149)+SUMIFS($F$45:$F$108,$J$45:$J$108,"="&amp;AP$145,$B$45:$B$108,"="&amp;$B149),"")</f>
        <v/>
      </c>
      <c r="AQ149" s="329" t="str">
        <f>IF('3f WHD'!AX$13&lt;&gt;"",SUMIFS($F$45:$F$108,$K$45:$K$108,"="&amp;AQ$145,$B$45:$B$108,"="&amp;$B149)+SUMIFS($F$45:$F$108,$J$45:$J$108,"="&amp;AQ$145,$B$45:$B$108,"="&amp;$B149),"")</f>
        <v/>
      </c>
      <c r="AR149" s="329" t="str">
        <f>IF('3f WHD'!AY$13&lt;&gt;"",SUMIFS($F$45:$F$108,$K$45:$K$108,"="&amp;AR$145,$B$45:$B$108,"="&amp;$B149)+SUMIFS($F$45:$F$108,$J$45:$J$108,"="&amp;AR$145,$B$45:$B$108,"="&amp;$B149),"")</f>
        <v/>
      </c>
      <c r="AS149" s="329" t="str">
        <f>IF('3f WHD'!AZ$13&lt;&gt;"",SUMIFS($F$45:$F$108,$K$45:$K$108,"="&amp;AS$145,$B$45:$B$108,"="&amp;$B149)+SUMIFS($F$45:$F$108,$J$45:$J$108,"="&amp;AS$145,$B$45:$B$108,"="&amp;$B149),"")</f>
        <v/>
      </c>
      <c r="AT149" s="329" t="str">
        <f>IF('3f WHD'!BA$13&lt;&gt;"",SUMIFS($F$45:$F$108,$K$45:$K$108,"="&amp;AT$145,$B$45:$B$108,"="&amp;$B149)+SUMIFS($F$45:$F$108,$J$45:$J$108,"="&amp;AT$145,$B$45:$B$108,"="&amp;$B149),"")</f>
        <v/>
      </c>
      <c r="AU149" s="329" t="str">
        <f>IF('3f WHD'!BB$13&lt;&gt;"",SUMIFS($F$45:$F$108,$K$45:$K$108,"="&amp;AU$145,$B$45:$B$108,"="&amp;$B149)+SUMIFS($F$45:$F$108,$J$45:$J$108,"="&amp;AU$145,$B$45:$B$108,"="&amp;$B149),"")</f>
        <v/>
      </c>
      <c r="AV149" s="329" t="str">
        <f>IF('3f WHD'!BC$13&lt;&gt;"",SUMIFS($F$45:$F$108,$K$45:$K$108,"="&amp;AV$145,$B$45:$B$108,"="&amp;$B149)+SUMIFS($F$45:$F$108,$J$45:$J$108,"="&amp;AV$145,$B$45:$B$108,"="&amp;$B149),"")</f>
        <v/>
      </c>
      <c r="AW149" s="329" t="str">
        <f>IF('3f WHD'!BD$13&lt;&gt;"",SUMIFS($F$45:$F$108,$K$45:$K$108,"="&amp;AW$145,$B$45:$B$108,"="&amp;$B149)+SUMIFS($F$45:$F$108,$J$45:$J$108,"="&amp;AW$145,$B$45:$B$108,"="&amp;$B149),"")</f>
        <v/>
      </c>
      <c r="AX149" s="329" t="str">
        <f>IF('3f WHD'!BE$13&lt;&gt;"",SUMIFS($F$45:$F$108,$K$45:$K$108,"="&amp;AX$145,$B$45:$B$108,"="&amp;$B149)+SUMIFS($F$45:$F$108,$J$45:$J$108,"="&amp;AX$145,$B$45:$B$108,"="&amp;$B149),"")</f>
        <v/>
      </c>
      <c r="AY149" s="329" t="str">
        <f>IF('3f WHD'!BF$13&lt;&gt;"",SUMIFS($F$45:$F$108,$K$45:$K$108,"="&amp;AY$145,$B$45:$B$108,"="&amp;$B149)+SUMIFS($F$45:$F$108,$J$45:$J$108,"="&amp;AY$145,$B$45:$B$108,"="&amp;$B149),"")</f>
        <v/>
      </c>
    </row>
    <row r="150" ht="13.5" customHeight="1">
      <c r="B150" s="328">
        <v>10.0</v>
      </c>
      <c r="C150" s="328"/>
      <c r="D150" s="329">
        <f>IF('3f WHD'!K$13&lt;&gt;"",SUMIFS($F$45:$F$108,$K$45:$K$108,"="&amp;D$145,$B$45:$B$108,"="&amp;$B150)+SUMIFS($F$45:$F$108,$J$45:$J$108,"="&amp;D$145,$B$45:$B$108,"="&amp;$B150),"")</f>
        <v>0</v>
      </c>
      <c r="E150" s="329">
        <f>IF('3f WHD'!L$13&lt;&gt;"",SUMIFS($F$45:$F$108,$K$45:$K$108,"="&amp;E$145,$B$45:$B$108,"="&amp;$B150)+SUMIFS($F$45:$F$108,$J$45:$J$108,"="&amp;E$145,$B$45:$B$108,"="&amp;$B150),"")</f>
        <v>0</v>
      </c>
      <c r="F150" s="329">
        <f>IF('3f WHD'!M$13&lt;&gt;"",SUMIFS($F$45:$F$108,$K$45:$K$108,"="&amp;F$145,$B$45:$B$108,"="&amp;$B150)+SUMIFS($F$45:$F$108,$J$45:$J$108,"="&amp;F$145,$B$45:$B$108,"="&amp;$B150),"")</f>
        <v>0</v>
      </c>
      <c r="G150" s="329">
        <f>IF('3f WHD'!N$13&lt;&gt;"",SUMIFS($F$45:$F$108,$K$45:$K$108,"="&amp;G$145,$B$45:$B$108,"="&amp;$B150)+SUMIFS($F$45:$F$108,$J$45:$J$108,"="&amp;G$145,$B$45:$B$108,"="&amp;$B150),"")</f>
        <v>0</v>
      </c>
      <c r="H150" s="329">
        <f>IF('3f WHD'!O$13&lt;&gt;"",SUMIFS($F$45:$F$108,$K$45:$K$108,"="&amp;H$145,$B$45:$B$108,"="&amp;$B150)+SUMIFS($F$45:$F$108,$J$45:$J$108,"="&amp;H$145,$B$45:$B$108,"="&amp;$B150),"")</f>
        <v>0</v>
      </c>
      <c r="I150" s="330"/>
      <c r="J150" s="329">
        <f>IF('3f WHD'!Q$13&lt;&gt;"",SUMIFS($F$45:$F$108,$K$45:$K$108,"="&amp;J$145,$B$45:$B$108,"="&amp;$B150)+SUMIFS($F$45:$F$108,$J$45:$J$108,"="&amp;J$145,$B$45:$B$108,"="&amp;$B150),"")</f>
        <v>0</v>
      </c>
      <c r="K150" s="329">
        <f>IF('3f WHD'!R$13&lt;&gt;"",SUMIFS($F$45:$F$108,$K$45:$K$108,"="&amp;K$145,$B$45:$B$108,"="&amp;$B150)+SUMIFS($F$45:$F$108,$J$45:$J$108,"="&amp;K$145,$B$45:$B$108,"="&amp;$B150),"")</f>
        <v>0</v>
      </c>
      <c r="L150" s="329">
        <f>IF('3f WHD'!S$13&lt;&gt;"",SUMIFS($F$45:$F$108,$K$45:$K$108,"="&amp;L$145,$B$45:$B$108,"="&amp;$B150)+SUMIFS($F$45:$F$108,$J$45:$J$108,"="&amp;L$145,$B$45:$B$108,"="&amp;$B150),"")</f>
        <v>0</v>
      </c>
      <c r="M150" s="329">
        <f>IF('3f WHD'!T$13&lt;&gt;"",SUMIFS($F$45:$F$108,$K$45:$K$108,"="&amp;M$145,$B$45:$B$108,"="&amp;$B150)+SUMIFS($F$45:$F$108,$J$45:$J$108,"="&amp;M$145,$B$45:$B$108,"="&amp;$B150),"")</f>
        <v>847434455</v>
      </c>
      <c r="N150" s="329">
        <f>IF('3f WHD'!U$13&lt;&gt;"",SUMIFS($F$45:$F$108,$K$45:$K$108,"="&amp;N$145,$B$45:$B$108,"="&amp;$B150)+SUMIFS($F$45:$F$108,$J$45:$J$108,"="&amp;N$145,$B$45:$B$108,"="&amp;$B150),"")</f>
        <v>1510939098</v>
      </c>
      <c r="O150" s="329">
        <f>IF('3f WHD'!V$13&lt;&gt;"",SUMIFS($F$45:$F$108,$K$45:$K$108,"="&amp;O$145,$B$45:$B$108,"="&amp;$B150)+SUMIFS($F$45:$F$108,$J$45:$J$108,"="&amp;O$145,$B$45:$B$108,"="&amp;$B150),"")</f>
        <v>663504643</v>
      </c>
      <c r="P150" s="329">
        <f>IF('3f WHD'!W$13&lt;&gt;"",SUMIFS($F$45:$F$108,$K$45:$K$108,"="&amp;P$145,$B$45:$B$108,"="&amp;$B150)+SUMIFS($F$45:$F$108,$J$45:$J$108,"="&amp;P$145,$B$45:$B$108,"="&amp;$B150),"")</f>
        <v>0</v>
      </c>
      <c r="Q150" s="329">
        <f>IF('3f WHD'!X$13&lt;&gt;"",SUMIFS($F$45:$F$108,$K$45:$K$108,"="&amp;Q$145,$B$45:$B$108,"="&amp;$B150)+SUMIFS($F$45:$F$108,$J$45:$J$108,"="&amp;Q$145,$B$45:$B$108,"="&amp;$B150),"")</f>
        <v>0</v>
      </c>
      <c r="R150" s="330"/>
      <c r="S150" s="329">
        <f>IF('3f WHD'!AA$13&lt;&gt;"",SUMIFS($F$45:$F$108,$K$45:$K$108,"="&amp;T$145,$B$45:$B$108,"="&amp;$B150)+SUMIFS($F$45:$F$108,$J$45:$J$108,"="&amp;T$145,$B$45:$B$108,"="&amp;$B150),"")</f>
        <v>0</v>
      </c>
      <c r="T150" s="329">
        <f>IF('3f WHD'!AA$13&lt;&gt;"",SUMIFS($F$45:$F$108,$K$45:$K$108,"="&amp;T$145,$B$45:$B$108,"="&amp;$B150)+SUMIFS($F$45:$F$108,$J$45:$J$108,"="&amp;T$145,$B$45:$B$108,"="&amp;$B150),"")</f>
        <v>0</v>
      </c>
      <c r="U150" s="329">
        <f>IF('3f WHD'!AC$13&lt;&gt;"",SUMIFS($F$45:$F$108,$K$45:$K$108,"="&amp;V$145,$B$45:$B$108,"="&amp;$B150)+SUMIFS($F$45:$F$108,$J$45:$J$108,"="&amp;V$145,$B$45:$B$108,"="&amp;$B150),"")</f>
        <v>0</v>
      </c>
      <c r="V150" s="329">
        <f>IF('3f WHD'!AC$13&lt;&gt;"",SUMIFS($F$45:$F$108,$K$45:$K$108,"="&amp;V$145,$B$45:$B$108,"="&amp;$B150)+SUMIFS($F$45:$F$108,$J$45:$J$108,"="&amp;V$145,$B$45:$B$108,"="&amp;$B150),"")</f>
        <v>0</v>
      </c>
      <c r="W150" s="329">
        <f>IF('3f WHD'!AD$13&lt;&gt;"",SUMIFS($F$45:$F$108,$K$45:$K$108,"="&amp;W$145,$B$45:$B$108,"="&amp;$B150)+SUMIFS($F$45:$F$108,$J$45:$J$108,"="&amp;W$145,$B$45:$B$108,"="&amp;$B150),"")</f>
        <v>0</v>
      </c>
      <c r="X150" s="329">
        <f>IF('3f WHD'!AE$13&lt;&gt;"",SUMIFS($F$45:$F$108,$K$45:$K$108,"="&amp;X$145,$B$45:$B$108,"="&amp;$B150)+SUMIFS($F$45:$F$108,$J$45:$J$108,"="&amp;X$145,$B$45:$B$108,"="&amp;$B150),"")</f>
        <v>0</v>
      </c>
      <c r="Y150" s="329">
        <f>IF('3f WHD'!AF$13&lt;&gt;"",SUMIFS($F$45:$F$108,$K$45:$K$108,"="&amp;Y$145,$B$45:$B$108,"="&amp;$B150)+SUMIFS($F$45:$F$108,$J$45:$J$108,"="&amp;Y$145,$B$45:$B$108,"="&amp;$B150),"")</f>
        <v>0</v>
      </c>
      <c r="Z150" s="329" t="str">
        <f>IF('3f WHD'!AG$13&lt;&gt;"",SUMIFS($F$45:$F$108,$K$45:$K$108,"="&amp;Z$145,$B$45:$B$108,"="&amp;$B150)+SUMIFS($F$45:$F$108,$J$45:$J$108,"="&amp;Z$145,$B$45:$B$108,"="&amp;$B150),"")</f>
        <v/>
      </c>
      <c r="AA150" s="329" t="str">
        <f>IF('3f WHD'!AH$13&lt;&gt;"",SUMIFS($F$45:$F$108,$K$45:$K$108,"="&amp;AA$145,$B$45:$B$108,"="&amp;$B150)+SUMIFS($F$45:$F$108,$J$45:$J$108,"="&amp;AA$145,$B$45:$B$108,"="&amp;$B150),"")</f>
        <v/>
      </c>
      <c r="AB150" s="329" t="str">
        <f>IF('3f WHD'!AI$13&lt;&gt;"",SUMIFS($F$45:$F$108,$K$45:$K$108,"="&amp;AB$145,$B$45:$B$108,"="&amp;$B150)+SUMIFS($F$45:$F$108,$J$45:$J$108,"="&amp;AB$145,$B$45:$B$108,"="&amp;$B150),"")</f>
        <v/>
      </c>
      <c r="AC150" s="329" t="str">
        <f>IF('3f WHD'!AJ$13&lt;&gt;"",SUMIFS($F$45:$F$108,$K$45:$K$108,"="&amp;AC$145,$B$45:$B$108,"="&amp;$B150)+SUMIFS($F$45:$F$108,$J$45:$J$108,"="&amp;AC$145,$B$45:$B$108,"="&amp;$B150),"")</f>
        <v/>
      </c>
      <c r="AD150" s="329" t="str">
        <f>IF('3f WHD'!AK$13&lt;&gt;"",SUMIFS($F$45:$F$108,$K$45:$K$108,"="&amp;AD$145,$B$45:$B$108,"="&amp;$B150)+SUMIFS($F$45:$F$108,$J$45:$J$108,"="&amp;AD$145,$B$45:$B$108,"="&amp;$B150),"")</f>
        <v/>
      </c>
      <c r="AE150" s="329" t="str">
        <f>IF('3f WHD'!AL$13&lt;&gt;"",SUMIFS($F$45:$F$108,$K$45:$K$108,"="&amp;AE$145,$B$45:$B$108,"="&amp;$B150)+SUMIFS($F$45:$F$108,$J$45:$J$108,"="&amp;AE$145,$B$45:$B$108,"="&amp;$B150),"")</f>
        <v/>
      </c>
      <c r="AF150" s="329" t="str">
        <f>IF('3f WHD'!AM$13&lt;&gt;"",SUMIFS($F$45:$F$108,$K$45:$K$108,"="&amp;AF$145,$B$45:$B$108,"="&amp;$B150)+SUMIFS($F$45:$F$108,$J$45:$J$108,"="&amp;AF$145,$B$45:$B$108,"="&amp;$B150),"")</f>
        <v/>
      </c>
      <c r="AG150" s="329" t="str">
        <f>IF('3f WHD'!AN$13&lt;&gt;"",SUMIFS($F$45:$F$108,$K$45:$K$108,"="&amp;AG$145,$B$45:$B$108,"="&amp;$B150)+SUMIFS($F$45:$F$108,$J$45:$J$108,"="&amp;AG$145,$B$45:$B$108,"="&amp;$B150),"")</f>
        <v/>
      </c>
      <c r="AH150" s="329" t="str">
        <f>IF('3f WHD'!AO$13&lt;&gt;"",SUMIFS($F$45:$F$108,$K$45:$K$108,"="&amp;AH$145,$B$45:$B$108,"="&amp;$B150)+SUMIFS($F$45:$F$108,$J$45:$J$108,"="&amp;AH$145,$B$45:$B$108,"="&amp;$B150),"")</f>
        <v/>
      </c>
      <c r="AI150" s="329" t="str">
        <f>IF('3f WHD'!AP$13&lt;&gt;"",SUMIFS($F$45:$F$108,$K$45:$K$108,"="&amp;AI$145,$B$45:$B$108,"="&amp;$B150)+SUMIFS($F$45:$F$108,$J$45:$J$108,"="&amp;AI$145,$B$45:$B$108,"="&amp;$B150),"")</f>
        <v/>
      </c>
      <c r="AJ150" s="329" t="str">
        <f>IF('3f WHD'!AQ$13&lt;&gt;"",SUMIFS($F$45:$F$108,$K$45:$K$108,"="&amp;AJ$145,$B$45:$B$108,"="&amp;$B150)+SUMIFS($F$45:$F$108,$J$45:$J$108,"="&amp;AJ$145,$B$45:$B$108,"="&amp;$B150),"")</f>
        <v/>
      </c>
      <c r="AK150" s="329" t="str">
        <f>IF('3f WHD'!AR$13&lt;&gt;"",SUMIFS($F$45:$F$108,$K$45:$K$108,"="&amp;AK$145,$B$45:$B$108,"="&amp;$B150)+SUMIFS($F$45:$F$108,$J$45:$J$108,"="&amp;AK$145,$B$45:$B$108,"="&amp;$B150),"")</f>
        <v/>
      </c>
      <c r="AL150" s="329" t="str">
        <f>IF('3f WHD'!AS$13&lt;&gt;"",SUMIFS($F$45:$F$108,$K$45:$K$108,"="&amp;AL$145,$B$45:$B$108,"="&amp;$B150)+SUMIFS($F$45:$F$108,$J$45:$J$108,"="&amp;AL$145,$B$45:$B$108,"="&amp;$B150),"")</f>
        <v/>
      </c>
      <c r="AM150" s="329" t="str">
        <f>IF('3f WHD'!AT$13&lt;&gt;"",SUMIFS($F$45:$F$108,$K$45:$K$108,"="&amp;AM$145,$B$45:$B$108,"="&amp;$B150)+SUMIFS($F$45:$F$108,$J$45:$J$108,"="&amp;AM$145,$B$45:$B$108,"="&amp;$B150),"")</f>
        <v/>
      </c>
      <c r="AN150" s="329" t="str">
        <f>IF('3f WHD'!AU$13&lt;&gt;"",SUMIFS($F$45:$F$108,$K$45:$K$108,"="&amp;AN$145,$B$45:$B$108,"="&amp;$B150)+SUMIFS($F$45:$F$108,$J$45:$J$108,"="&amp;AN$145,$B$45:$B$108,"="&amp;$B150),"")</f>
        <v/>
      </c>
      <c r="AO150" s="329" t="str">
        <f>IF('3f WHD'!AV$13&lt;&gt;"",SUMIFS($F$45:$F$108,$K$45:$K$108,"="&amp;AO$145,$B$45:$B$108,"="&amp;$B150)+SUMIFS($F$45:$F$108,$J$45:$J$108,"="&amp;AO$145,$B$45:$B$108,"="&amp;$B150),"")</f>
        <v/>
      </c>
      <c r="AP150" s="329" t="str">
        <f>IF('3f WHD'!AW$13&lt;&gt;"",SUMIFS($F$45:$F$108,$K$45:$K$108,"="&amp;AP$145,$B$45:$B$108,"="&amp;$B150)+SUMIFS($F$45:$F$108,$J$45:$J$108,"="&amp;AP$145,$B$45:$B$108,"="&amp;$B150),"")</f>
        <v/>
      </c>
      <c r="AQ150" s="329" t="str">
        <f>IF('3f WHD'!AX$13&lt;&gt;"",SUMIFS($F$45:$F$108,$K$45:$K$108,"="&amp;AQ$145,$B$45:$B$108,"="&amp;$B150)+SUMIFS($F$45:$F$108,$J$45:$J$108,"="&amp;AQ$145,$B$45:$B$108,"="&amp;$B150),"")</f>
        <v/>
      </c>
      <c r="AR150" s="329" t="str">
        <f>IF('3f WHD'!AY$13&lt;&gt;"",SUMIFS($F$45:$F$108,$K$45:$K$108,"="&amp;AR$145,$B$45:$B$108,"="&amp;$B150)+SUMIFS($F$45:$F$108,$J$45:$J$108,"="&amp;AR$145,$B$45:$B$108,"="&amp;$B150),"")</f>
        <v/>
      </c>
      <c r="AS150" s="329" t="str">
        <f>IF('3f WHD'!AZ$13&lt;&gt;"",SUMIFS($F$45:$F$108,$K$45:$K$108,"="&amp;AS$145,$B$45:$B$108,"="&amp;$B150)+SUMIFS($F$45:$F$108,$J$45:$J$108,"="&amp;AS$145,$B$45:$B$108,"="&amp;$B150),"")</f>
        <v/>
      </c>
      <c r="AT150" s="329" t="str">
        <f>IF('3f WHD'!BA$13&lt;&gt;"",SUMIFS($F$45:$F$108,$K$45:$K$108,"="&amp;AT$145,$B$45:$B$108,"="&amp;$B150)+SUMIFS($F$45:$F$108,$J$45:$J$108,"="&amp;AT$145,$B$45:$B$108,"="&amp;$B150),"")</f>
        <v/>
      </c>
      <c r="AU150" s="329" t="str">
        <f>IF('3f WHD'!BB$13&lt;&gt;"",SUMIFS($F$45:$F$108,$K$45:$K$108,"="&amp;AU$145,$B$45:$B$108,"="&amp;$B150)+SUMIFS($F$45:$F$108,$J$45:$J$108,"="&amp;AU$145,$B$45:$B$108,"="&amp;$B150),"")</f>
        <v/>
      </c>
      <c r="AV150" s="329" t="str">
        <f>IF('3f WHD'!BC$13&lt;&gt;"",SUMIFS($F$45:$F$108,$K$45:$K$108,"="&amp;AV$145,$B$45:$B$108,"="&amp;$B150)+SUMIFS($F$45:$F$108,$J$45:$J$108,"="&amp;AV$145,$B$45:$B$108,"="&amp;$B150),"")</f>
        <v/>
      </c>
      <c r="AW150" s="329" t="str">
        <f>IF('3f WHD'!BD$13&lt;&gt;"",SUMIFS($F$45:$F$108,$K$45:$K$108,"="&amp;AW$145,$B$45:$B$108,"="&amp;$B150)+SUMIFS($F$45:$F$108,$J$45:$J$108,"="&amp;AW$145,$B$45:$B$108,"="&amp;$B150),"")</f>
        <v/>
      </c>
      <c r="AX150" s="329" t="str">
        <f>IF('3f WHD'!BE$13&lt;&gt;"",SUMIFS($F$45:$F$108,$K$45:$K$108,"="&amp;AX$145,$B$45:$B$108,"="&amp;$B150)+SUMIFS($F$45:$F$108,$J$45:$J$108,"="&amp;AX$145,$B$45:$B$108,"="&amp;$B150),"")</f>
        <v/>
      </c>
      <c r="AY150" s="329" t="str">
        <f>IF('3f WHD'!BF$13&lt;&gt;"",SUMIFS($F$45:$F$108,$K$45:$K$108,"="&amp;AY$145,$B$45:$B$108,"="&amp;$B150)+SUMIFS($F$45:$F$108,$J$45:$J$108,"="&amp;AY$145,$B$45:$B$108,"="&amp;$B150),"")</f>
        <v/>
      </c>
    </row>
    <row r="151" ht="13.5" customHeight="1">
      <c r="B151" s="328">
        <v>11.0</v>
      </c>
      <c r="C151" s="328"/>
      <c r="D151" s="329">
        <f>IF('3f WHD'!K$13&lt;&gt;"",SUMIFS($F$45:$F$108,$K$45:$K$108,"="&amp;D$145,$B$45:$B$108,"="&amp;$B151)+SUMIFS($F$45:$F$108,$J$45:$J$108,"="&amp;D$145,$B$45:$B$108,"="&amp;$B151),"")</f>
        <v>0</v>
      </c>
      <c r="E151" s="329">
        <f>IF('3f WHD'!L$13&lt;&gt;"",SUMIFS($F$45:$F$108,$K$45:$K$108,"="&amp;E$145,$B$45:$B$108,"="&amp;$B151)+SUMIFS($F$45:$F$108,$J$45:$J$108,"="&amp;E$145,$B$45:$B$108,"="&amp;$B151),"")</f>
        <v>0</v>
      </c>
      <c r="F151" s="329">
        <f>IF('3f WHD'!M$13&lt;&gt;"",SUMIFS($F$45:$F$108,$K$45:$K$108,"="&amp;F$145,$B$45:$B$108,"="&amp;$B151)+SUMIFS($F$45:$F$108,$J$45:$J$108,"="&amp;F$145,$B$45:$B$108,"="&amp;$B151),"")</f>
        <v>0</v>
      </c>
      <c r="G151" s="329">
        <f>IF('3f WHD'!N$13&lt;&gt;"",SUMIFS($F$45:$F$108,$K$45:$K$108,"="&amp;G$145,$B$45:$B$108,"="&amp;$B151)+SUMIFS($F$45:$F$108,$J$45:$J$108,"="&amp;G$145,$B$45:$B$108,"="&amp;$B151),"")</f>
        <v>0</v>
      </c>
      <c r="H151" s="329">
        <f>IF('3f WHD'!O$13&lt;&gt;"",SUMIFS($F$45:$F$108,$K$45:$K$108,"="&amp;H$145,$B$45:$B$108,"="&amp;$B151)+SUMIFS($F$45:$F$108,$J$45:$J$108,"="&amp;H$145,$B$45:$B$108,"="&amp;$B151),"")</f>
        <v>0</v>
      </c>
      <c r="I151" s="330"/>
      <c r="J151" s="329">
        <f>IF('3f WHD'!Q$13&lt;&gt;"",SUMIFS($F$45:$F$108,$K$45:$K$108,"="&amp;J$145,$B$45:$B$108,"="&amp;$B151)+SUMIFS($F$45:$F$108,$J$45:$J$108,"="&amp;J$145,$B$45:$B$108,"="&amp;$B151),"")</f>
        <v>0</v>
      </c>
      <c r="K151" s="329">
        <f>IF('3f WHD'!R$13&lt;&gt;"",SUMIFS($F$45:$F$108,$K$45:$K$108,"="&amp;K$145,$B$45:$B$108,"="&amp;$B151)+SUMIFS($F$45:$F$108,$J$45:$J$108,"="&amp;K$145,$B$45:$B$108,"="&amp;$B151),"")</f>
        <v>0</v>
      </c>
      <c r="L151" s="329">
        <f>IF('3f WHD'!S$13&lt;&gt;"",SUMIFS($F$45:$F$108,$K$45:$K$108,"="&amp;L$145,$B$45:$B$108,"="&amp;$B151)+SUMIFS($F$45:$F$108,$J$45:$J$108,"="&amp;L$145,$B$45:$B$108,"="&amp;$B151),"")</f>
        <v>0</v>
      </c>
      <c r="M151" s="329">
        <f>IF('3f WHD'!T$13&lt;&gt;"",SUMIFS($F$45:$F$108,$K$45:$K$108,"="&amp;M$145,$B$45:$B$108,"="&amp;$B151)+SUMIFS($F$45:$F$108,$J$45:$J$108,"="&amp;M$145,$B$45:$B$108,"="&amp;$B151),"")</f>
        <v>0</v>
      </c>
      <c r="N151" s="329">
        <f>IF('3f WHD'!U$13&lt;&gt;"",SUMIFS($F$45:$F$108,$K$45:$K$108,"="&amp;N$145,$B$45:$B$108,"="&amp;$B151)+SUMIFS($F$45:$F$108,$J$45:$J$108,"="&amp;N$145,$B$45:$B$108,"="&amp;$B151),"")</f>
        <v>0</v>
      </c>
      <c r="O151" s="329">
        <f>IF('3f WHD'!V$13&lt;&gt;"",SUMIFS($F$45:$F$108,$K$45:$K$108,"="&amp;O$145,$B$45:$B$108,"="&amp;$B151)+SUMIFS($F$45:$F$108,$J$45:$J$108,"="&amp;O$145,$B$45:$B$108,"="&amp;$B151),"")</f>
        <v>960106842</v>
      </c>
      <c r="P151" s="329">
        <f>IF('3f WHD'!W$13&lt;&gt;"",SUMIFS($F$45:$F$108,$K$45:$K$108,"="&amp;P$145,$B$45:$B$108,"="&amp;$B151)+SUMIFS($F$45:$F$108,$J$45:$J$108,"="&amp;P$145,$B$45:$B$108,"="&amp;$B151),"")</f>
        <v>1602212407</v>
      </c>
      <c r="Q151" s="329">
        <f>IF('3f WHD'!X$13&lt;&gt;"",SUMIFS($F$45:$F$108,$K$45:$K$108,"="&amp;Q$145,$B$45:$B$108,"="&amp;$B151)+SUMIFS($F$45:$F$108,$J$45:$J$108,"="&amp;Q$145,$B$45:$B$108,"="&amp;$B151),"")</f>
        <v>642105564.6</v>
      </c>
      <c r="R151" s="330"/>
      <c r="S151" s="329">
        <f>IF('3f WHD'!AA$13&lt;&gt;"",SUMIFS($F$45:$F$108,$K$45:$K$108,"="&amp;T$145,$B$45:$B$108,"="&amp;$B151)+SUMIFS($F$45:$F$108,$J$45:$J$108,"="&amp;T$145,$B$45:$B$108,"="&amp;$B151),"")</f>
        <v>0</v>
      </c>
      <c r="T151" s="329">
        <f>IF('3f WHD'!AA$13&lt;&gt;"",SUMIFS($F$45:$F$108,$K$45:$K$108,"="&amp;T$145,$B$45:$B$108,"="&amp;$B151)+SUMIFS($F$45:$F$108,$J$45:$J$108,"="&amp;T$145,$B$45:$B$108,"="&amp;$B151),"")</f>
        <v>0</v>
      </c>
      <c r="U151" s="329">
        <f>IF('3f WHD'!AC$13&lt;&gt;"",SUMIFS($F$45:$F$108,$K$45:$K$108,"="&amp;V$145,$B$45:$B$108,"="&amp;$B151)+SUMIFS($F$45:$F$108,$J$45:$J$108,"="&amp;V$145,$B$45:$B$108,"="&amp;$B151),"")</f>
        <v>0</v>
      </c>
      <c r="V151" s="329">
        <f>IF('3f WHD'!AC$13&lt;&gt;"",SUMIFS($F$45:$F$108,$K$45:$K$108,"="&amp;V$145,$B$45:$B$108,"="&amp;$B151)+SUMIFS($F$45:$F$108,$J$45:$J$108,"="&amp;V$145,$B$45:$B$108,"="&amp;$B151),"")</f>
        <v>0</v>
      </c>
      <c r="W151" s="329">
        <f>IF('3f WHD'!AD$13&lt;&gt;"",SUMIFS($F$45:$F$108,$K$45:$K$108,"="&amp;W$145,$B$45:$B$108,"="&amp;$B151)+SUMIFS($F$45:$F$108,$J$45:$J$108,"="&amp;W$145,$B$45:$B$108,"="&amp;$B151),"")</f>
        <v>0</v>
      </c>
      <c r="X151" s="329">
        <f>IF('3f WHD'!AE$13&lt;&gt;"",SUMIFS($F$45:$F$108,$K$45:$K$108,"="&amp;X$145,$B$45:$B$108,"="&amp;$B151)+SUMIFS($F$45:$F$108,$J$45:$J$108,"="&amp;X$145,$B$45:$B$108,"="&amp;$B151),"")</f>
        <v>0</v>
      </c>
      <c r="Y151" s="329">
        <f>IF('3f WHD'!AF$13&lt;&gt;"",SUMIFS($F$45:$F$108,$K$45:$K$108,"="&amp;Y$145,$B$45:$B$108,"="&amp;$B151)+SUMIFS($F$45:$F$108,$J$45:$J$108,"="&amp;Y$145,$B$45:$B$108,"="&amp;$B151),"")</f>
        <v>0</v>
      </c>
      <c r="Z151" s="329" t="str">
        <f>IF('3f WHD'!AG$13&lt;&gt;"",SUMIFS($F$45:$F$108,$K$45:$K$108,"="&amp;Z$145,$B$45:$B$108,"="&amp;$B151)+SUMIFS($F$45:$F$108,$J$45:$J$108,"="&amp;Z$145,$B$45:$B$108,"="&amp;$B151),"")</f>
        <v/>
      </c>
      <c r="AA151" s="329" t="str">
        <f>IF('3f WHD'!AH$13&lt;&gt;"",SUMIFS($F$45:$F$108,$K$45:$K$108,"="&amp;AA$145,$B$45:$B$108,"="&amp;$B151)+SUMIFS($F$45:$F$108,$J$45:$J$108,"="&amp;AA$145,$B$45:$B$108,"="&amp;$B151),"")</f>
        <v/>
      </c>
      <c r="AB151" s="329" t="str">
        <f>IF('3f WHD'!AI$13&lt;&gt;"",SUMIFS($F$45:$F$108,$K$45:$K$108,"="&amp;AB$145,$B$45:$B$108,"="&amp;$B151)+SUMIFS($F$45:$F$108,$J$45:$J$108,"="&amp;AB$145,$B$45:$B$108,"="&amp;$B151),"")</f>
        <v/>
      </c>
      <c r="AC151" s="329" t="str">
        <f>IF('3f WHD'!AJ$13&lt;&gt;"",SUMIFS($F$45:$F$108,$K$45:$K$108,"="&amp;AC$145,$B$45:$B$108,"="&amp;$B151)+SUMIFS($F$45:$F$108,$J$45:$J$108,"="&amp;AC$145,$B$45:$B$108,"="&amp;$B151),"")</f>
        <v/>
      </c>
      <c r="AD151" s="329" t="str">
        <f>IF('3f WHD'!AK$13&lt;&gt;"",SUMIFS($F$45:$F$108,$K$45:$K$108,"="&amp;AD$145,$B$45:$B$108,"="&amp;$B151)+SUMIFS($F$45:$F$108,$J$45:$J$108,"="&amp;AD$145,$B$45:$B$108,"="&amp;$B151),"")</f>
        <v/>
      </c>
      <c r="AE151" s="329" t="str">
        <f>IF('3f WHD'!AL$13&lt;&gt;"",SUMIFS($F$45:$F$108,$K$45:$K$108,"="&amp;AE$145,$B$45:$B$108,"="&amp;$B151)+SUMIFS($F$45:$F$108,$J$45:$J$108,"="&amp;AE$145,$B$45:$B$108,"="&amp;$B151),"")</f>
        <v/>
      </c>
      <c r="AF151" s="329" t="str">
        <f>IF('3f WHD'!AM$13&lt;&gt;"",SUMIFS($F$45:$F$108,$K$45:$K$108,"="&amp;AF$145,$B$45:$B$108,"="&amp;$B151)+SUMIFS($F$45:$F$108,$J$45:$J$108,"="&amp;AF$145,$B$45:$B$108,"="&amp;$B151),"")</f>
        <v/>
      </c>
      <c r="AG151" s="329" t="str">
        <f>IF('3f WHD'!AN$13&lt;&gt;"",SUMIFS($F$45:$F$108,$K$45:$K$108,"="&amp;AG$145,$B$45:$B$108,"="&amp;$B151)+SUMIFS($F$45:$F$108,$J$45:$J$108,"="&amp;AG$145,$B$45:$B$108,"="&amp;$B151),"")</f>
        <v/>
      </c>
      <c r="AH151" s="329" t="str">
        <f>IF('3f WHD'!AO$13&lt;&gt;"",SUMIFS($F$45:$F$108,$K$45:$K$108,"="&amp;AH$145,$B$45:$B$108,"="&amp;$B151)+SUMIFS($F$45:$F$108,$J$45:$J$108,"="&amp;AH$145,$B$45:$B$108,"="&amp;$B151),"")</f>
        <v/>
      </c>
      <c r="AI151" s="329" t="str">
        <f>IF('3f WHD'!AP$13&lt;&gt;"",SUMIFS($F$45:$F$108,$K$45:$K$108,"="&amp;AI$145,$B$45:$B$108,"="&amp;$B151)+SUMIFS($F$45:$F$108,$J$45:$J$108,"="&amp;AI$145,$B$45:$B$108,"="&amp;$B151),"")</f>
        <v/>
      </c>
      <c r="AJ151" s="329" t="str">
        <f>IF('3f WHD'!AQ$13&lt;&gt;"",SUMIFS($F$45:$F$108,$K$45:$K$108,"="&amp;AJ$145,$B$45:$B$108,"="&amp;$B151)+SUMIFS($F$45:$F$108,$J$45:$J$108,"="&amp;AJ$145,$B$45:$B$108,"="&amp;$B151),"")</f>
        <v/>
      </c>
      <c r="AK151" s="329" t="str">
        <f>IF('3f WHD'!AR$13&lt;&gt;"",SUMIFS($F$45:$F$108,$K$45:$K$108,"="&amp;AK$145,$B$45:$B$108,"="&amp;$B151)+SUMIFS($F$45:$F$108,$J$45:$J$108,"="&amp;AK$145,$B$45:$B$108,"="&amp;$B151),"")</f>
        <v/>
      </c>
      <c r="AL151" s="329" t="str">
        <f>IF('3f WHD'!AS$13&lt;&gt;"",SUMIFS($F$45:$F$108,$K$45:$K$108,"="&amp;AL$145,$B$45:$B$108,"="&amp;$B151)+SUMIFS($F$45:$F$108,$J$45:$J$108,"="&amp;AL$145,$B$45:$B$108,"="&amp;$B151),"")</f>
        <v/>
      </c>
      <c r="AM151" s="329" t="str">
        <f>IF('3f WHD'!AT$13&lt;&gt;"",SUMIFS($F$45:$F$108,$K$45:$K$108,"="&amp;AM$145,$B$45:$B$108,"="&amp;$B151)+SUMIFS($F$45:$F$108,$J$45:$J$108,"="&amp;AM$145,$B$45:$B$108,"="&amp;$B151),"")</f>
        <v/>
      </c>
      <c r="AN151" s="329" t="str">
        <f>IF('3f WHD'!AU$13&lt;&gt;"",SUMIFS($F$45:$F$108,$K$45:$K$108,"="&amp;AN$145,$B$45:$B$108,"="&amp;$B151)+SUMIFS($F$45:$F$108,$J$45:$J$108,"="&amp;AN$145,$B$45:$B$108,"="&amp;$B151),"")</f>
        <v/>
      </c>
      <c r="AO151" s="329" t="str">
        <f>IF('3f WHD'!AV$13&lt;&gt;"",SUMIFS($F$45:$F$108,$K$45:$K$108,"="&amp;AO$145,$B$45:$B$108,"="&amp;$B151)+SUMIFS($F$45:$F$108,$J$45:$J$108,"="&amp;AO$145,$B$45:$B$108,"="&amp;$B151),"")</f>
        <v/>
      </c>
      <c r="AP151" s="329" t="str">
        <f>IF('3f WHD'!AW$13&lt;&gt;"",SUMIFS($F$45:$F$108,$K$45:$K$108,"="&amp;AP$145,$B$45:$B$108,"="&amp;$B151)+SUMIFS($F$45:$F$108,$J$45:$J$108,"="&amp;AP$145,$B$45:$B$108,"="&amp;$B151),"")</f>
        <v/>
      </c>
      <c r="AQ151" s="329" t="str">
        <f>IF('3f WHD'!AX$13&lt;&gt;"",SUMIFS($F$45:$F$108,$K$45:$K$108,"="&amp;AQ$145,$B$45:$B$108,"="&amp;$B151)+SUMIFS($F$45:$F$108,$J$45:$J$108,"="&amp;AQ$145,$B$45:$B$108,"="&amp;$B151),"")</f>
        <v/>
      </c>
      <c r="AR151" s="329" t="str">
        <f>IF('3f WHD'!AY$13&lt;&gt;"",SUMIFS($F$45:$F$108,$K$45:$K$108,"="&amp;AR$145,$B$45:$B$108,"="&amp;$B151)+SUMIFS($F$45:$F$108,$J$45:$J$108,"="&amp;AR$145,$B$45:$B$108,"="&amp;$B151),"")</f>
        <v/>
      </c>
      <c r="AS151" s="329" t="str">
        <f>IF('3f WHD'!AZ$13&lt;&gt;"",SUMIFS($F$45:$F$108,$K$45:$K$108,"="&amp;AS$145,$B$45:$B$108,"="&amp;$B151)+SUMIFS($F$45:$F$108,$J$45:$J$108,"="&amp;AS$145,$B$45:$B$108,"="&amp;$B151),"")</f>
        <v/>
      </c>
      <c r="AT151" s="329" t="str">
        <f>IF('3f WHD'!BA$13&lt;&gt;"",SUMIFS($F$45:$F$108,$K$45:$K$108,"="&amp;AT$145,$B$45:$B$108,"="&amp;$B151)+SUMIFS($F$45:$F$108,$J$45:$J$108,"="&amp;AT$145,$B$45:$B$108,"="&amp;$B151),"")</f>
        <v/>
      </c>
      <c r="AU151" s="329" t="str">
        <f>IF('3f WHD'!BB$13&lt;&gt;"",SUMIFS($F$45:$F$108,$K$45:$K$108,"="&amp;AU$145,$B$45:$B$108,"="&amp;$B151)+SUMIFS($F$45:$F$108,$J$45:$J$108,"="&amp;AU$145,$B$45:$B$108,"="&amp;$B151),"")</f>
        <v/>
      </c>
      <c r="AV151" s="329" t="str">
        <f>IF('3f WHD'!BC$13&lt;&gt;"",SUMIFS($F$45:$F$108,$K$45:$K$108,"="&amp;AV$145,$B$45:$B$108,"="&amp;$B151)+SUMIFS($F$45:$F$108,$J$45:$J$108,"="&amp;AV$145,$B$45:$B$108,"="&amp;$B151),"")</f>
        <v/>
      </c>
      <c r="AW151" s="329" t="str">
        <f>IF('3f WHD'!BD$13&lt;&gt;"",SUMIFS($F$45:$F$108,$K$45:$K$108,"="&amp;AW$145,$B$45:$B$108,"="&amp;$B151)+SUMIFS($F$45:$F$108,$J$45:$J$108,"="&amp;AW$145,$B$45:$B$108,"="&amp;$B151),"")</f>
        <v/>
      </c>
      <c r="AX151" s="329" t="str">
        <f>IF('3f WHD'!BE$13&lt;&gt;"",SUMIFS($F$45:$F$108,$K$45:$K$108,"="&amp;AX$145,$B$45:$B$108,"="&amp;$B151)+SUMIFS($F$45:$F$108,$J$45:$J$108,"="&amp;AX$145,$B$45:$B$108,"="&amp;$B151),"")</f>
        <v/>
      </c>
      <c r="AY151" s="329" t="str">
        <f>IF('3f WHD'!BF$13&lt;&gt;"",SUMIFS($F$45:$F$108,$K$45:$K$108,"="&amp;AY$145,$B$45:$B$108,"="&amp;$B151)+SUMIFS($F$45:$F$108,$J$45:$J$108,"="&amp;AY$145,$B$45:$B$108,"="&amp;$B151),"")</f>
        <v/>
      </c>
    </row>
    <row r="152" ht="13.5" customHeight="1">
      <c r="B152" s="328">
        <v>12.0</v>
      </c>
      <c r="C152" s="328"/>
      <c r="D152" s="329">
        <f>IF('3f WHD'!K$13&lt;&gt;"",SUMIFS($F$45:$F$108,$K$45:$K$108,"="&amp;D$145,$B$45:$B$108,"="&amp;$B152)+SUMIFS($F$45:$F$108,$J$45:$J$108,"="&amp;D$145,$B$45:$B$108,"="&amp;$B152),"")</f>
        <v>0</v>
      </c>
      <c r="E152" s="329">
        <f>IF('3f WHD'!L$13&lt;&gt;"",SUMIFS($F$45:$F$108,$K$45:$K$108,"="&amp;E$145,$B$45:$B$108,"="&amp;$B152)+SUMIFS($F$45:$F$108,$J$45:$J$108,"="&amp;E$145,$B$45:$B$108,"="&amp;$B152),"")</f>
        <v>0</v>
      </c>
      <c r="F152" s="329">
        <f>IF('3f WHD'!M$13&lt;&gt;"",SUMIFS($F$45:$F$108,$K$45:$K$108,"="&amp;F$145,$B$45:$B$108,"="&amp;$B152)+SUMIFS($F$45:$F$108,$J$45:$J$108,"="&amp;F$145,$B$45:$B$108,"="&amp;$B152),"")</f>
        <v>0</v>
      </c>
      <c r="G152" s="329">
        <f>IF('3f WHD'!N$13&lt;&gt;"",SUMIFS($F$45:$F$108,$K$45:$K$108,"="&amp;G$145,$B$45:$B$108,"="&amp;$B152)+SUMIFS($F$45:$F$108,$J$45:$J$108,"="&amp;G$145,$B$45:$B$108,"="&amp;$B152),"")</f>
        <v>0</v>
      </c>
      <c r="H152" s="329">
        <f>IF('3f WHD'!O$13&lt;&gt;"",SUMIFS($F$45:$F$108,$K$45:$K$108,"="&amp;H$145,$B$45:$B$108,"="&amp;$B152)+SUMIFS($F$45:$F$108,$J$45:$J$108,"="&amp;H$145,$B$45:$B$108,"="&amp;$B152),"")</f>
        <v>0</v>
      </c>
      <c r="I152" s="330"/>
      <c r="J152" s="329">
        <f>IF('3f WHD'!Q$13&lt;&gt;"",SUMIFS($F$45:$F$108,$K$45:$K$108,"="&amp;J$145,$B$45:$B$108,"="&amp;$B152)+SUMIFS($F$45:$F$108,$J$45:$J$108,"="&amp;J$145,$B$45:$B$108,"="&amp;$B152),"")</f>
        <v>0</v>
      </c>
      <c r="K152" s="329">
        <f>IF('3f WHD'!R$13&lt;&gt;"",SUMIFS($F$45:$F$108,$K$45:$K$108,"="&amp;K$145,$B$45:$B$108,"="&amp;$B152)+SUMIFS($F$45:$F$108,$J$45:$J$108,"="&amp;K$145,$B$45:$B$108,"="&amp;$B152),"")</f>
        <v>0</v>
      </c>
      <c r="L152" s="329">
        <f>IF('3f WHD'!S$13&lt;&gt;"",SUMIFS($F$45:$F$108,$K$45:$K$108,"="&amp;L$145,$B$45:$B$108,"="&amp;$B152)+SUMIFS($F$45:$F$108,$J$45:$J$108,"="&amp;L$145,$B$45:$B$108,"="&amp;$B152),"")</f>
        <v>0</v>
      </c>
      <c r="M152" s="329">
        <f>IF('3f WHD'!T$13&lt;&gt;"",SUMIFS($F$45:$F$108,$K$45:$K$108,"="&amp;M$145,$B$45:$B$108,"="&amp;$B152)+SUMIFS($F$45:$F$108,$J$45:$J$108,"="&amp;M$145,$B$45:$B$108,"="&amp;$B152),"")</f>
        <v>0</v>
      </c>
      <c r="N152" s="329">
        <f>IF('3f WHD'!U$13&lt;&gt;"",SUMIFS($F$45:$F$108,$K$45:$K$108,"="&amp;N$145,$B$45:$B$108,"="&amp;$B152)+SUMIFS($F$45:$F$108,$J$45:$J$108,"="&amp;N$145,$B$45:$B$108,"="&amp;$B152),"")</f>
        <v>0</v>
      </c>
      <c r="O152" s="329">
        <f>IF('3f WHD'!V$13&lt;&gt;"",SUMIFS($F$45:$F$108,$K$45:$K$108,"="&amp;O$145,$B$45:$B$108,"="&amp;$B152)+SUMIFS($F$45:$F$108,$J$45:$J$108,"="&amp;O$145,$B$45:$B$108,"="&amp;$B152),"")</f>
        <v>0</v>
      </c>
      <c r="P152" s="329">
        <f>IF('3f WHD'!W$13&lt;&gt;"",SUMIFS($F$45:$F$108,$K$45:$K$108,"="&amp;P$145,$B$45:$B$108,"="&amp;$B152)+SUMIFS($F$45:$F$108,$J$45:$J$108,"="&amp;P$145,$B$45:$B$108,"="&amp;$B152),"")</f>
        <v>0</v>
      </c>
      <c r="Q152" s="329">
        <f>IF('3f WHD'!X$13&lt;&gt;"",SUMIFS($F$45:$F$108,$K$45:$K$108,"="&amp;Q$145,$B$45:$B$108,"="&amp;$B152)+SUMIFS($F$45:$F$108,$J$45:$J$108,"="&amp;Q$145,$B$45:$B$108,"="&amp;$B152),"")</f>
        <v>714661286.9</v>
      </c>
      <c r="R152" s="330"/>
      <c r="S152" s="329">
        <f>IF('3f WHD'!AA$13&lt;&gt;"",SUMIFS($F$45:$F$108,$K$45:$K$108,"="&amp;T$145,$B$45:$B$108,"="&amp;$B152)+SUMIFS($F$45:$F$108,$J$45:$J$108,"="&amp;T$145,$B$45:$B$108,"="&amp;$B152),"")</f>
        <v>1271172892</v>
      </c>
      <c r="T152" s="329">
        <f>IF('3f WHD'!AA$13&lt;&gt;"",SUMIFS($F$45:$F$108,$K$45:$K$108,"="&amp;T$145,$B$45:$B$108,"="&amp;$B152)+SUMIFS($F$45:$F$108,$J$45:$J$108,"="&amp;T$145,$B$45:$B$108,"="&amp;$B152),"")</f>
        <v>1271172892</v>
      </c>
      <c r="U152" s="329">
        <f>IF('3f WHD'!AC$13&lt;&gt;"",SUMIFS($F$45:$F$108,$K$45:$K$108,"="&amp;V$145,$B$45:$B$108,"="&amp;$B152)+SUMIFS($F$45:$F$108,$J$45:$J$108,"="&amp;V$145,$B$45:$B$108,"="&amp;$B152),"")</f>
        <v>556511605</v>
      </c>
      <c r="V152" s="329">
        <f>IF('3f WHD'!AC$13&lt;&gt;"",SUMIFS($F$45:$F$108,$K$45:$K$108,"="&amp;V$145,$B$45:$B$108,"="&amp;$B152)+SUMIFS($F$45:$F$108,$J$45:$J$108,"="&amp;V$145,$B$45:$B$108,"="&amp;$B152),"")</f>
        <v>556511605</v>
      </c>
      <c r="W152" s="329">
        <f>IF('3f WHD'!AD$13&lt;&gt;"",SUMIFS($F$45:$F$108,$K$45:$K$108,"="&amp;W$145,$B$45:$B$108,"="&amp;$B152)+SUMIFS($F$45:$F$108,$J$45:$J$108,"="&amp;W$145,$B$45:$B$108,"="&amp;$B152),"")</f>
        <v>0</v>
      </c>
      <c r="X152" s="329">
        <f>IF('3f WHD'!AE$13&lt;&gt;"",SUMIFS($F$45:$F$108,$K$45:$K$108,"="&amp;X$145,$B$45:$B$108,"="&amp;$B152)+SUMIFS($F$45:$F$108,$J$45:$J$108,"="&amp;X$145,$B$45:$B$108,"="&amp;$B152),"")</f>
        <v>0</v>
      </c>
      <c r="Y152" s="329">
        <f>IF('3f WHD'!AF$13&lt;&gt;"",SUMIFS($F$45:$F$108,$K$45:$K$108,"="&amp;Y$145,$B$45:$B$108,"="&amp;$B152)+SUMIFS($F$45:$F$108,$J$45:$J$108,"="&amp;Y$145,$B$45:$B$108,"="&amp;$B152),"")</f>
        <v>0</v>
      </c>
      <c r="Z152" s="329" t="str">
        <f>IF('3f WHD'!AG$13&lt;&gt;"",SUMIFS($F$45:$F$108,$K$45:$K$108,"="&amp;Z$145,$B$45:$B$108,"="&amp;$B152)+SUMIFS($F$45:$F$108,$J$45:$J$108,"="&amp;Z$145,$B$45:$B$108,"="&amp;$B152),"")</f>
        <v/>
      </c>
      <c r="AA152" s="329" t="str">
        <f>IF('3f WHD'!AH$13&lt;&gt;"",SUMIFS($F$45:$F$108,$K$45:$K$108,"="&amp;AA$145,$B$45:$B$108,"="&amp;$B152)+SUMIFS($F$45:$F$108,$J$45:$J$108,"="&amp;AA$145,$B$45:$B$108,"="&amp;$B152),"")</f>
        <v/>
      </c>
      <c r="AB152" s="329" t="str">
        <f>IF('3f WHD'!AI$13&lt;&gt;"",SUMIFS($F$45:$F$108,$K$45:$K$108,"="&amp;AB$145,$B$45:$B$108,"="&amp;$B152)+SUMIFS($F$45:$F$108,$J$45:$J$108,"="&amp;AB$145,$B$45:$B$108,"="&amp;$B152),"")</f>
        <v/>
      </c>
      <c r="AC152" s="329" t="str">
        <f>IF('3f WHD'!AJ$13&lt;&gt;"",SUMIFS($F$45:$F$108,$K$45:$K$108,"="&amp;AC$145,$B$45:$B$108,"="&amp;$B152)+SUMIFS($F$45:$F$108,$J$45:$J$108,"="&amp;AC$145,$B$45:$B$108,"="&amp;$B152),"")</f>
        <v/>
      </c>
      <c r="AD152" s="329" t="str">
        <f>IF('3f WHD'!AK$13&lt;&gt;"",SUMIFS($F$45:$F$108,$K$45:$K$108,"="&amp;AD$145,$B$45:$B$108,"="&amp;$B152)+SUMIFS($F$45:$F$108,$J$45:$J$108,"="&amp;AD$145,$B$45:$B$108,"="&amp;$B152),"")</f>
        <v/>
      </c>
      <c r="AE152" s="329" t="str">
        <f>IF('3f WHD'!AL$13&lt;&gt;"",SUMIFS($F$45:$F$108,$K$45:$K$108,"="&amp;AE$145,$B$45:$B$108,"="&amp;$B152)+SUMIFS($F$45:$F$108,$J$45:$J$108,"="&amp;AE$145,$B$45:$B$108,"="&amp;$B152),"")</f>
        <v/>
      </c>
      <c r="AF152" s="329" t="str">
        <f>IF('3f WHD'!AM$13&lt;&gt;"",SUMIFS($F$45:$F$108,$K$45:$K$108,"="&amp;AF$145,$B$45:$B$108,"="&amp;$B152)+SUMIFS($F$45:$F$108,$J$45:$J$108,"="&amp;AF$145,$B$45:$B$108,"="&amp;$B152),"")</f>
        <v/>
      </c>
      <c r="AG152" s="329" t="str">
        <f>IF('3f WHD'!AN$13&lt;&gt;"",SUMIFS($F$45:$F$108,$K$45:$K$108,"="&amp;AG$145,$B$45:$B$108,"="&amp;$B152)+SUMIFS($F$45:$F$108,$J$45:$J$108,"="&amp;AG$145,$B$45:$B$108,"="&amp;$B152),"")</f>
        <v/>
      </c>
      <c r="AH152" s="329" t="str">
        <f>IF('3f WHD'!AO$13&lt;&gt;"",SUMIFS($F$45:$F$108,$K$45:$K$108,"="&amp;AH$145,$B$45:$B$108,"="&amp;$B152)+SUMIFS($F$45:$F$108,$J$45:$J$108,"="&amp;AH$145,$B$45:$B$108,"="&amp;$B152),"")</f>
        <v/>
      </c>
      <c r="AI152" s="329" t="str">
        <f>IF('3f WHD'!AP$13&lt;&gt;"",SUMIFS($F$45:$F$108,$K$45:$K$108,"="&amp;AI$145,$B$45:$B$108,"="&amp;$B152)+SUMIFS($F$45:$F$108,$J$45:$J$108,"="&amp;AI$145,$B$45:$B$108,"="&amp;$B152),"")</f>
        <v/>
      </c>
      <c r="AJ152" s="329" t="str">
        <f>IF('3f WHD'!AQ$13&lt;&gt;"",SUMIFS($F$45:$F$108,$K$45:$K$108,"="&amp;AJ$145,$B$45:$B$108,"="&amp;$B152)+SUMIFS($F$45:$F$108,$J$45:$J$108,"="&amp;AJ$145,$B$45:$B$108,"="&amp;$B152),"")</f>
        <v/>
      </c>
      <c r="AK152" s="329" t="str">
        <f>IF('3f WHD'!AR$13&lt;&gt;"",SUMIFS($F$45:$F$108,$K$45:$K$108,"="&amp;AK$145,$B$45:$B$108,"="&amp;$B152)+SUMIFS($F$45:$F$108,$J$45:$J$108,"="&amp;AK$145,$B$45:$B$108,"="&amp;$B152),"")</f>
        <v/>
      </c>
      <c r="AL152" s="329" t="str">
        <f>IF('3f WHD'!AS$13&lt;&gt;"",SUMIFS($F$45:$F$108,$K$45:$K$108,"="&amp;AL$145,$B$45:$B$108,"="&amp;$B152)+SUMIFS($F$45:$F$108,$J$45:$J$108,"="&amp;AL$145,$B$45:$B$108,"="&amp;$B152),"")</f>
        <v/>
      </c>
      <c r="AM152" s="329" t="str">
        <f>IF('3f WHD'!AT$13&lt;&gt;"",SUMIFS($F$45:$F$108,$K$45:$K$108,"="&amp;AM$145,$B$45:$B$108,"="&amp;$B152)+SUMIFS($F$45:$F$108,$J$45:$J$108,"="&amp;AM$145,$B$45:$B$108,"="&amp;$B152),"")</f>
        <v/>
      </c>
      <c r="AN152" s="329" t="str">
        <f>IF('3f WHD'!AU$13&lt;&gt;"",SUMIFS($F$45:$F$108,$K$45:$K$108,"="&amp;AN$145,$B$45:$B$108,"="&amp;$B152)+SUMIFS($F$45:$F$108,$J$45:$J$108,"="&amp;AN$145,$B$45:$B$108,"="&amp;$B152),"")</f>
        <v/>
      </c>
      <c r="AO152" s="329" t="str">
        <f>IF('3f WHD'!AV$13&lt;&gt;"",SUMIFS($F$45:$F$108,$K$45:$K$108,"="&amp;AO$145,$B$45:$B$108,"="&amp;$B152)+SUMIFS($F$45:$F$108,$J$45:$J$108,"="&amp;AO$145,$B$45:$B$108,"="&amp;$B152),"")</f>
        <v/>
      </c>
      <c r="AP152" s="329" t="str">
        <f>IF('3f WHD'!AW$13&lt;&gt;"",SUMIFS($F$45:$F$108,$K$45:$K$108,"="&amp;AP$145,$B$45:$B$108,"="&amp;$B152)+SUMIFS($F$45:$F$108,$J$45:$J$108,"="&amp;AP$145,$B$45:$B$108,"="&amp;$B152),"")</f>
        <v/>
      </c>
      <c r="AQ152" s="329" t="str">
        <f>IF('3f WHD'!AX$13&lt;&gt;"",SUMIFS($F$45:$F$108,$K$45:$K$108,"="&amp;AQ$145,$B$45:$B$108,"="&amp;$B152)+SUMIFS($F$45:$F$108,$J$45:$J$108,"="&amp;AQ$145,$B$45:$B$108,"="&amp;$B152),"")</f>
        <v/>
      </c>
      <c r="AR152" s="329" t="str">
        <f>IF('3f WHD'!AY$13&lt;&gt;"",SUMIFS($F$45:$F$108,$K$45:$K$108,"="&amp;AR$145,$B$45:$B$108,"="&amp;$B152)+SUMIFS($F$45:$F$108,$J$45:$J$108,"="&amp;AR$145,$B$45:$B$108,"="&amp;$B152),"")</f>
        <v/>
      </c>
      <c r="AS152" s="329" t="str">
        <f>IF('3f WHD'!AZ$13&lt;&gt;"",SUMIFS($F$45:$F$108,$K$45:$K$108,"="&amp;AS$145,$B$45:$B$108,"="&amp;$B152)+SUMIFS($F$45:$F$108,$J$45:$J$108,"="&amp;AS$145,$B$45:$B$108,"="&amp;$B152),"")</f>
        <v/>
      </c>
      <c r="AT152" s="329" t="str">
        <f>IF('3f WHD'!BA$13&lt;&gt;"",SUMIFS($F$45:$F$108,$K$45:$K$108,"="&amp;AT$145,$B$45:$B$108,"="&amp;$B152)+SUMIFS($F$45:$F$108,$J$45:$J$108,"="&amp;AT$145,$B$45:$B$108,"="&amp;$B152),"")</f>
        <v/>
      </c>
      <c r="AU152" s="329" t="str">
        <f>IF('3f WHD'!BB$13&lt;&gt;"",SUMIFS($F$45:$F$108,$K$45:$K$108,"="&amp;AU$145,$B$45:$B$108,"="&amp;$B152)+SUMIFS($F$45:$F$108,$J$45:$J$108,"="&amp;AU$145,$B$45:$B$108,"="&amp;$B152),"")</f>
        <v/>
      </c>
      <c r="AV152" s="329" t="str">
        <f>IF('3f WHD'!BC$13&lt;&gt;"",SUMIFS($F$45:$F$108,$K$45:$K$108,"="&amp;AV$145,$B$45:$B$108,"="&amp;$B152)+SUMIFS($F$45:$F$108,$J$45:$J$108,"="&amp;AV$145,$B$45:$B$108,"="&amp;$B152),"")</f>
        <v/>
      </c>
      <c r="AW152" s="329" t="str">
        <f>IF('3f WHD'!BD$13&lt;&gt;"",SUMIFS($F$45:$F$108,$K$45:$K$108,"="&amp;AW$145,$B$45:$B$108,"="&amp;$B152)+SUMIFS($F$45:$F$108,$J$45:$J$108,"="&amp;AW$145,$B$45:$B$108,"="&amp;$B152),"")</f>
        <v/>
      </c>
      <c r="AX152" s="329" t="str">
        <f>IF('3f WHD'!BE$13&lt;&gt;"",SUMIFS($F$45:$F$108,$K$45:$K$108,"="&amp;AX$145,$B$45:$B$108,"="&amp;$B152)+SUMIFS($F$45:$F$108,$J$45:$J$108,"="&amp;AX$145,$B$45:$B$108,"="&amp;$B152),"")</f>
        <v/>
      </c>
      <c r="AY152" s="329" t="str">
        <f>IF('3f WHD'!BF$13&lt;&gt;"",SUMIFS($F$45:$F$108,$K$45:$K$108,"="&amp;AY$145,$B$45:$B$108,"="&amp;$B152)+SUMIFS($F$45:$F$108,$J$45:$J$108,"="&amp;AY$145,$B$45:$B$108,"="&amp;$B152),"")</f>
        <v/>
      </c>
    </row>
    <row r="153" ht="13.5" customHeight="1">
      <c r="B153" s="328">
        <v>13.0</v>
      </c>
      <c r="C153" s="328"/>
      <c r="D153" s="329">
        <f>IF('3f WHD'!K$13&lt;&gt;"",SUMIFS($F$45:$F$108,$K$45:$K$108,"="&amp;D$145,$B$45:$B$108,"="&amp;$B153)+SUMIFS($F$45:$F$108,$J$45:$J$108,"="&amp;D$145,$B$45:$B$108,"="&amp;$B153),"")</f>
        <v>0</v>
      </c>
      <c r="E153" s="329">
        <f>IF('3f WHD'!L$13&lt;&gt;"",SUMIFS($F$45:$F$108,$K$45:$K$108,"="&amp;E$145,$B$45:$B$108,"="&amp;$B153)+SUMIFS($F$45:$F$108,$J$45:$J$108,"="&amp;E$145,$B$45:$B$108,"="&amp;$B153),"")</f>
        <v>0</v>
      </c>
      <c r="F153" s="329">
        <f>IF('3f WHD'!M$13&lt;&gt;"",SUMIFS($F$45:$F$108,$K$45:$K$108,"="&amp;F$145,$B$45:$B$108,"="&amp;$B153)+SUMIFS($F$45:$F$108,$J$45:$J$108,"="&amp;F$145,$B$45:$B$108,"="&amp;$B153),"")</f>
        <v>0</v>
      </c>
      <c r="G153" s="329">
        <f>IF('3f WHD'!N$13&lt;&gt;"",SUMIFS($F$45:$F$108,$K$45:$K$108,"="&amp;G$145,$B$45:$B$108,"="&amp;$B153)+SUMIFS($F$45:$F$108,$J$45:$J$108,"="&amp;G$145,$B$45:$B$108,"="&amp;$B153),"")</f>
        <v>0</v>
      </c>
      <c r="H153" s="329">
        <f>IF('3f WHD'!O$13&lt;&gt;"",SUMIFS($F$45:$F$108,$K$45:$K$108,"="&amp;H$145,$B$45:$B$108,"="&amp;$B153)+SUMIFS($F$45:$F$108,$J$45:$J$108,"="&amp;H$145,$B$45:$B$108,"="&amp;$B153),"")</f>
        <v>0</v>
      </c>
      <c r="I153" s="330"/>
      <c r="J153" s="329">
        <f>IF('3f WHD'!Q$13&lt;&gt;"",SUMIFS($F$45:$F$108,$K$45:$K$108,"="&amp;J$145,$B$45:$B$108,"="&amp;$B153)+SUMIFS($F$45:$F$108,$J$45:$J$108,"="&amp;J$145,$B$45:$B$108,"="&amp;$B153),"")</f>
        <v>0</v>
      </c>
      <c r="K153" s="329">
        <f>IF('3f WHD'!R$13&lt;&gt;"",SUMIFS($F$45:$F$108,$K$45:$K$108,"="&amp;K$145,$B$45:$B$108,"="&amp;$B153)+SUMIFS($F$45:$F$108,$J$45:$J$108,"="&amp;K$145,$B$45:$B$108,"="&amp;$B153),"")</f>
        <v>0</v>
      </c>
      <c r="L153" s="329">
        <f>IF('3f WHD'!S$13&lt;&gt;"",SUMIFS($F$45:$F$108,$K$45:$K$108,"="&amp;L$145,$B$45:$B$108,"="&amp;$B153)+SUMIFS($F$45:$F$108,$J$45:$J$108,"="&amp;L$145,$B$45:$B$108,"="&amp;$B153),"")</f>
        <v>0</v>
      </c>
      <c r="M153" s="329">
        <f>IF('3f WHD'!T$13&lt;&gt;"",SUMIFS($F$45:$F$108,$K$45:$K$108,"="&amp;M$145,$B$45:$B$108,"="&amp;$B153)+SUMIFS($F$45:$F$108,$J$45:$J$108,"="&amp;M$145,$B$45:$B$108,"="&amp;$B153),"")</f>
        <v>0</v>
      </c>
      <c r="N153" s="329">
        <f>IF('3f WHD'!U$13&lt;&gt;"",SUMIFS($F$45:$F$108,$K$45:$K$108,"="&amp;N$145,$B$45:$B$108,"="&amp;$B153)+SUMIFS($F$45:$F$108,$J$45:$J$108,"="&amp;N$145,$B$45:$B$108,"="&amp;$B153),"")</f>
        <v>0</v>
      </c>
      <c r="O153" s="329">
        <f>IF('3f WHD'!V$13&lt;&gt;"",SUMIFS($F$45:$F$108,$K$45:$K$108,"="&amp;O$145,$B$45:$B$108,"="&amp;$B153)+SUMIFS($F$45:$F$108,$J$45:$J$108,"="&amp;O$145,$B$45:$B$108,"="&amp;$B153),"")</f>
        <v>0</v>
      </c>
      <c r="P153" s="329">
        <f>IF('3f WHD'!W$13&lt;&gt;"",SUMIFS($F$45:$F$108,$K$45:$K$108,"="&amp;P$145,$B$45:$B$108,"="&amp;$B153)+SUMIFS($F$45:$F$108,$J$45:$J$108,"="&amp;P$145,$B$45:$B$108,"="&amp;$B153),"")</f>
        <v>0</v>
      </c>
      <c r="Q153" s="329">
        <f>IF('3f WHD'!X$13&lt;&gt;"",SUMIFS($F$45:$F$108,$K$45:$K$108,"="&amp;Q$145,$B$45:$B$108,"="&amp;$B153)+SUMIFS($F$45:$F$108,$J$45:$J$108,"="&amp;Q$145,$B$45:$B$108,"="&amp;$B153),"")</f>
        <v>0</v>
      </c>
      <c r="R153" s="330"/>
      <c r="S153" s="329">
        <f>IF('3f WHD'!AA$13&lt;&gt;"",SUMIFS($F$45:$F$108,$K$45:$K$108,"="&amp;T$145,$B$45:$B$108,"="&amp;$B153)+SUMIFS($F$45:$F$108,$J$45:$J$108,"="&amp;T$145,$B$45:$B$108,"="&amp;$B153),"")</f>
        <v>0</v>
      </c>
      <c r="T153" s="329">
        <f>IF('3f WHD'!AA$13&lt;&gt;"",SUMIFS($F$45:$F$108,$K$45:$K$108,"="&amp;T$145,$B$45:$B$108,"="&amp;$B153)+SUMIFS($F$45:$F$108,$J$45:$J$108,"="&amp;T$145,$B$45:$B$108,"="&amp;$B153),"")</f>
        <v>0</v>
      </c>
      <c r="U153" s="329">
        <f>IF('3f WHD'!AC$13&lt;&gt;"",SUMIFS($F$45:$F$108,$K$45:$K$108,"="&amp;V$145,$B$45:$B$108,"="&amp;$B153)+SUMIFS($F$45:$F$108,$J$45:$J$108,"="&amp;V$145,$B$45:$B$108,"="&amp;$B153),"")</f>
        <v>766258612.7</v>
      </c>
      <c r="V153" s="329">
        <f>IF('3f WHD'!AC$13&lt;&gt;"",SUMIFS($F$45:$F$108,$K$45:$K$108,"="&amp;V$145,$B$45:$B$108,"="&amp;$B153)+SUMIFS($F$45:$F$108,$J$45:$J$108,"="&amp;V$145,$B$45:$B$108,"="&amp;$B153),"")</f>
        <v>766258612.7</v>
      </c>
      <c r="W153" s="329">
        <f>IF('3f WHD'!AD$13&lt;&gt;"",SUMIFS($F$45:$F$108,$K$45:$K$108,"="&amp;W$145,$B$45:$B$108,"="&amp;$B153)+SUMIFS($F$45:$F$108,$J$45:$J$108,"="&amp;W$145,$B$45:$B$108,"="&amp;$B153),"")</f>
        <v>1447851899</v>
      </c>
      <c r="X153" s="329">
        <f>IF('3f WHD'!AE$13&lt;&gt;"",SUMIFS($F$45:$F$108,$K$45:$K$108,"="&amp;X$145,$B$45:$B$108,"="&amp;$B153)+SUMIFS($F$45:$F$108,$J$45:$J$108,"="&amp;X$145,$B$45:$B$108,"="&amp;$B153),"")</f>
        <v>1447851899</v>
      </c>
      <c r="Y153" s="329">
        <f>IF('3f WHD'!AF$13&lt;&gt;"",SUMIFS($F$45:$F$108,$K$45:$K$108,"="&amp;Y$145,$B$45:$B$108,"="&amp;$B153)+SUMIFS($F$45:$F$108,$J$45:$J$108,"="&amp;Y$145,$B$45:$B$108,"="&amp;$B153),"")</f>
        <v>681593286</v>
      </c>
      <c r="Z153" s="329" t="str">
        <f>IF('3f WHD'!AG$13&lt;&gt;"",SUMIFS($F$45:$F$108,$K$45:$K$108,"="&amp;Z$145,$B$45:$B$108,"="&amp;$B153)+SUMIFS($F$45:$F$108,$J$45:$J$108,"="&amp;Z$145,$B$45:$B$108,"="&amp;$B153),"")</f>
        <v/>
      </c>
      <c r="AA153" s="329" t="str">
        <f>IF('3f WHD'!AH$13&lt;&gt;"",SUMIFS($F$45:$F$108,$K$45:$K$108,"="&amp;AA$145,$B$45:$B$108,"="&amp;$B153)+SUMIFS($F$45:$F$108,$J$45:$J$108,"="&amp;AA$145,$B$45:$B$108,"="&amp;$B153),"")</f>
        <v/>
      </c>
      <c r="AB153" s="329" t="str">
        <f>IF('3f WHD'!AI$13&lt;&gt;"",SUMIFS($F$45:$F$108,$K$45:$K$108,"="&amp;AB$145,$B$45:$B$108,"="&amp;$B153)+SUMIFS($F$45:$F$108,$J$45:$J$108,"="&amp;AB$145,$B$45:$B$108,"="&amp;$B153),"")</f>
        <v/>
      </c>
      <c r="AC153" s="329" t="str">
        <f>IF('3f WHD'!AJ$13&lt;&gt;"",SUMIFS($F$45:$F$108,$K$45:$K$108,"="&amp;AC$145,$B$45:$B$108,"="&amp;$B153)+SUMIFS($F$45:$F$108,$J$45:$J$108,"="&amp;AC$145,$B$45:$B$108,"="&amp;$B153),"")</f>
        <v/>
      </c>
      <c r="AD153" s="329" t="str">
        <f>IF('3f WHD'!AK$13&lt;&gt;"",SUMIFS($F$45:$F$108,$K$45:$K$108,"="&amp;AD$145,$B$45:$B$108,"="&amp;$B153)+SUMIFS($F$45:$F$108,$J$45:$J$108,"="&amp;AD$145,$B$45:$B$108,"="&amp;$B153),"")</f>
        <v/>
      </c>
      <c r="AE153" s="329" t="str">
        <f>IF('3f WHD'!AL$13&lt;&gt;"",SUMIFS($F$45:$F$108,$K$45:$K$108,"="&amp;AE$145,$B$45:$B$108,"="&amp;$B153)+SUMIFS($F$45:$F$108,$J$45:$J$108,"="&amp;AE$145,$B$45:$B$108,"="&amp;$B153),"")</f>
        <v/>
      </c>
      <c r="AF153" s="329" t="str">
        <f>IF('3f WHD'!AM$13&lt;&gt;"",SUMIFS($F$45:$F$108,$K$45:$K$108,"="&amp;AF$145,$B$45:$B$108,"="&amp;$B153)+SUMIFS($F$45:$F$108,$J$45:$J$108,"="&amp;AF$145,$B$45:$B$108,"="&amp;$B153),"")</f>
        <v/>
      </c>
      <c r="AG153" s="329" t="str">
        <f>IF('3f WHD'!AN$13&lt;&gt;"",SUMIFS($F$45:$F$108,$K$45:$K$108,"="&amp;AG$145,$B$45:$B$108,"="&amp;$B153)+SUMIFS($F$45:$F$108,$J$45:$J$108,"="&amp;AG$145,$B$45:$B$108,"="&amp;$B153),"")</f>
        <v/>
      </c>
      <c r="AH153" s="329" t="str">
        <f>IF('3f WHD'!AO$13&lt;&gt;"",SUMIFS($F$45:$F$108,$K$45:$K$108,"="&amp;AH$145,$B$45:$B$108,"="&amp;$B153)+SUMIFS($F$45:$F$108,$J$45:$J$108,"="&amp;AH$145,$B$45:$B$108,"="&amp;$B153),"")</f>
        <v/>
      </c>
      <c r="AI153" s="329" t="str">
        <f>IF('3f WHD'!AP$13&lt;&gt;"",SUMIFS($F$45:$F$108,$K$45:$K$108,"="&amp;AI$145,$B$45:$B$108,"="&amp;$B153)+SUMIFS($F$45:$F$108,$J$45:$J$108,"="&amp;AI$145,$B$45:$B$108,"="&amp;$B153),"")</f>
        <v/>
      </c>
      <c r="AJ153" s="329" t="str">
        <f>IF('3f WHD'!AQ$13&lt;&gt;"",SUMIFS($F$45:$F$108,$K$45:$K$108,"="&amp;AJ$145,$B$45:$B$108,"="&amp;$B153)+SUMIFS($F$45:$F$108,$J$45:$J$108,"="&amp;AJ$145,$B$45:$B$108,"="&amp;$B153),"")</f>
        <v/>
      </c>
      <c r="AK153" s="329" t="str">
        <f>IF('3f WHD'!AR$13&lt;&gt;"",SUMIFS($F$45:$F$108,$K$45:$K$108,"="&amp;AK$145,$B$45:$B$108,"="&amp;$B153)+SUMIFS($F$45:$F$108,$J$45:$J$108,"="&amp;AK$145,$B$45:$B$108,"="&amp;$B153),"")</f>
        <v/>
      </c>
      <c r="AL153" s="329" t="str">
        <f>IF('3f WHD'!AS$13&lt;&gt;"",SUMIFS($F$45:$F$108,$K$45:$K$108,"="&amp;AL$145,$B$45:$B$108,"="&amp;$B153)+SUMIFS($F$45:$F$108,$J$45:$J$108,"="&amp;AL$145,$B$45:$B$108,"="&amp;$B153),"")</f>
        <v/>
      </c>
      <c r="AM153" s="329" t="str">
        <f>IF('3f WHD'!AT$13&lt;&gt;"",SUMIFS($F$45:$F$108,$K$45:$K$108,"="&amp;AM$145,$B$45:$B$108,"="&amp;$B153)+SUMIFS($F$45:$F$108,$J$45:$J$108,"="&amp;AM$145,$B$45:$B$108,"="&amp;$B153),"")</f>
        <v/>
      </c>
      <c r="AN153" s="329" t="str">
        <f>IF('3f WHD'!AU$13&lt;&gt;"",SUMIFS($F$45:$F$108,$K$45:$K$108,"="&amp;AN$145,$B$45:$B$108,"="&amp;$B153)+SUMIFS($F$45:$F$108,$J$45:$J$108,"="&amp;AN$145,$B$45:$B$108,"="&amp;$B153),"")</f>
        <v/>
      </c>
      <c r="AO153" s="329" t="str">
        <f>IF('3f WHD'!AV$13&lt;&gt;"",SUMIFS($F$45:$F$108,$K$45:$K$108,"="&amp;AO$145,$B$45:$B$108,"="&amp;$B153)+SUMIFS($F$45:$F$108,$J$45:$J$108,"="&amp;AO$145,$B$45:$B$108,"="&amp;$B153),"")</f>
        <v/>
      </c>
      <c r="AP153" s="329" t="str">
        <f>IF('3f WHD'!AW$13&lt;&gt;"",SUMIFS($F$45:$F$108,$K$45:$K$108,"="&amp;AP$145,$B$45:$B$108,"="&amp;$B153)+SUMIFS($F$45:$F$108,$J$45:$J$108,"="&amp;AP$145,$B$45:$B$108,"="&amp;$B153),"")</f>
        <v/>
      </c>
      <c r="AQ153" s="329" t="str">
        <f>IF('3f WHD'!AX$13&lt;&gt;"",SUMIFS($F$45:$F$108,$K$45:$K$108,"="&amp;AQ$145,$B$45:$B$108,"="&amp;$B153)+SUMIFS($F$45:$F$108,$J$45:$J$108,"="&amp;AQ$145,$B$45:$B$108,"="&amp;$B153),"")</f>
        <v/>
      </c>
      <c r="AR153" s="329" t="str">
        <f>IF('3f WHD'!AY$13&lt;&gt;"",SUMIFS($F$45:$F$108,$K$45:$K$108,"="&amp;AR$145,$B$45:$B$108,"="&amp;$B153)+SUMIFS($F$45:$F$108,$J$45:$J$108,"="&amp;AR$145,$B$45:$B$108,"="&amp;$B153),"")</f>
        <v/>
      </c>
      <c r="AS153" s="329" t="str">
        <f>IF('3f WHD'!AZ$13&lt;&gt;"",SUMIFS($F$45:$F$108,$K$45:$K$108,"="&amp;AS$145,$B$45:$B$108,"="&amp;$B153)+SUMIFS($F$45:$F$108,$J$45:$J$108,"="&amp;AS$145,$B$45:$B$108,"="&amp;$B153),"")</f>
        <v/>
      </c>
      <c r="AT153" s="329" t="str">
        <f>IF('3f WHD'!BA$13&lt;&gt;"",SUMIFS($F$45:$F$108,$K$45:$K$108,"="&amp;AT$145,$B$45:$B$108,"="&amp;$B153)+SUMIFS($F$45:$F$108,$J$45:$J$108,"="&amp;AT$145,$B$45:$B$108,"="&amp;$B153),"")</f>
        <v/>
      </c>
      <c r="AU153" s="329" t="str">
        <f>IF('3f WHD'!BB$13&lt;&gt;"",SUMIFS($F$45:$F$108,$K$45:$K$108,"="&amp;AU$145,$B$45:$B$108,"="&amp;$B153)+SUMIFS($F$45:$F$108,$J$45:$J$108,"="&amp;AU$145,$B$45:$B$108,"="&amp;$B153),"")</f>
        <v/>
      </c>
      <c r="AV153" s="329" t="str">
        <f>IF('3f WHD'!BC$13&lt;&gt;"",SUMIFS($F$45:$F$108,$K$45:$K$108,"="&amp;AV$145,$B$45:$B$108,"="&amp;$B153)+SUMIFS($F$45:$F$108,$J$45:$J$108,"="&amp;AV$145,$B$45:$B$108,"="&amp;$B153),"")</f>
        <v/>
      </c>
      <c r="AW153" s="329" t="str">
        <f>IF('3f WHD'!BD$13&lt;&gt;"",SUMIFS($F$45:$F$108,$K$45:$K$108,"="&amp;AW$145,$B$45:$B$108,"="&amp;$B153)+SUMIFS($F$45:$F$108,$J$45:$J$108,"="&amp;AW$145,$B$45:$B$108,"="&amp;$B153),"")</f>
        <v/>
      </c>
      <c r="AX153" s="329" t="str">
        <f>IF('3f WHD'!BE$13&lt;&gt;"",SUMIFS($F$45:$F$108,$K$45:$K$108,"="&amp;AX$145,$B$45:$B$108,"="&amp;$B153)+SUMIFS($F$45:$F$108,$J$45:$J$108,"="&amp;AX$145,$B$45:$B$108,"="&amp;$B153),"")</f>
        <v/>
      </c>
      <c r="AY153" s="329" t="str">
        <f>IF('3f WHD'!BF$13&lt;&gt;"",SUMIFS($F$45:$F$108,$K$45:$K$108,"="&amp;AY$145,$B$45:$B$108,"="&amp;$B153)+SUMIFS($F$45:$F$108,$J$45:$J$108,"="&amp;AY$145,$B$45:$B$108,"="&amp;$B153),"")</f>
        <v/>
      </c>
    </row>
    <row r="154" ht="13.5" customHeight="1">
      <c r="B154" s="328">
        <v>14.0</v>
      </c>
      <c r="C154" s="328"/>
      <c r="D154" s="329">
        <f>IF('3f WHD'!K$13&lt;&gt;"",SUMIFS($F$45:$F$108,$K$45:$K$108,"="&amp;D$145,$B$45:$B$108,"="&amp;$B154)+SUMIFS($F$45:$F$108,$J$45:$J$108,"="&amp;D$145,$B$45:$B$108,"="&amp;$B154),"")</f>
        <v>0</v>
      </c>
      <c r="E154" s="329">
        <f>IF('3f WHD'!L$13&lt;&gt;"",SUMIFS($F$45:$F$108,$K$45:$K$108,"="&amp;E$145,$B$45:$B$108,"="&amp;$B154)+SUMIFS($F$45:$F$108,$J$45:$J$108,"="&amp;E$145,$B$45:$B$108,"="&amp;$B154),"")</f>
        <v>0</v>
      </c>
      <c r="F154" s="329">
        <f>IF('3f WHD'!M$13&lt;&gt;"",SUMIFS($F$45:$F$108,$K$45:$K$108,"="&amp;F$145,$B$45:$B$108,"="&amp;$B154)+SUMIFS($F$45:$F$108,$J$45:$J$108,"="&amp;F$145,$B$45:$B$108,"="&amp;$B154),"")</f>
        <v>0</v>
      </c>
      <c r="G154" s="329">
        <f>IF('3f WHD'!N$13&lt;&gt;"",SUMIFS($F$45:$F$108,$K$45:$K$108,"="&amp;G$145,$B$45:$B$108,"="&amp;$B154)+SUMIFS($F$45:$F$108,$J$45:$J$108,"="&amp;G$145,$B$45:$B$108,"="&amp;$B154),"")</f>
        <v>0</v>
      </c>
      <c r="H154" s="329">
        <f>IF('3f WHD'!O$13&lt;&gt;"",SUMIFS($F$45:$F$108,$K$45:$K$108,"="&amp;H$145,$B$45:$B$108,"="&amp;$B154)+SUMIFS($F$45:$F$108,$J$45:$J$108,"="&amp;H$145,$B$45:$B$108,"="&amp;$B154),"")</f>
        <v>0</v>
      </c>
      <c r="I154" s="330"/>
      <c r="J154" s="329">
        <f>IF('3f WHD'!Q$13&lt;&gt;"",SUMIFS($F$45:$F$108,$K$45:$K$108,"="&amp;J$145,$B$45:$B$108,"="&amp;$B154)+SUMIFS($F$45:$F$108,$J$45:$J$108,"="&amp;J$145,$B$45:$B$108,"="&amp;$B154),"")</f>
        <v>0</v>
      </c>
      <c r="K154" s="329">
        <f>IF('3f WHD'!R$13&lt;&gt;"",SUMIFS($F$45:$F$108,$K$45:$K$108,"="&amp;K$145,$B$45:$B$108,"="&amp;$B154)+SUMIFS($F$45:$F$108,$J$45:$J$108,"="&amp;K$145,$B$45:$B$108,"="&amp;$B154),"")</f>
        <v>0</v>
      </c>
      <c r="L154" s="329">
        <f>IF('3f WHD'!S$13&lt;&gt;"",SUMIFS($F$45:$F$108,$K$45:$K$108,"="&amp;L$145,$B$45:$B$108,"="&amp;$B154)+SUMIFS($F$45:$F$108,$J$45:$J$108,"="&amp;L$145,$B$45:$B$108,"="&amp;$B154),"")</f>
        <v>0</v>
      </c>
      <c r="M154" s="329">
        <f>IF('3f WHD'!T$13&lt;&gt;"",SUMIFS($F$45:$F$108,$K$45:$K$108,"="&amp;M$145,$B$45:$B$108,"="&amp;$B154)+SUMIFS($F$45:$F$108,$J$45:$J$108,"="&amp;M$145,$B$45:$B$108,"="&amp;$B154),"")</f>
        <v>0</v>
      </c>
      <c r="N154" s="329">
        <f>IF('3f WHD'!U$13&lt;&gt;"",SUMIFS($F$45:$F$108,$K$45:$K$108,"="&amp;N$145,$B$45:$B$108,"="&amp;$B154)+SUMIFS($F$45:$F$108,$J$45:$J$108,"="&amp;N$145,$B$45:$B$108,"="&amp;$B154),"")</f>
        <v>0</v>
      </c>
      <c r="O154" s="329">
        <f>IF('3f WHD'!V$13&lt;&gt;"",SUMIFS($F$45:$F$108,$K$45:$K$108,"="&amp;O$145,$B$45:$B$108,"="&amp;$B154)+SUMIFS($F$45:$F$108,$J$45:$J$108,"="&amp;O$145,$B$45:$B$108,"="&amp;$B154),"")</f>
        <v>0</v>
      </c>
      <c r="P154" s="329">
        <f>IF('3f WHD'!W$13&lt;&gt;"",SUMIFS($F$45:$F$108,$K$45:$K$108,"="&amp;P$145,$B$45:$B$108,"="&amp;$B154)+SUMIFS($F$45:$F$108,$J$45:$J$108,"="&amp;P$145,$B$45:$B$108,"="&amp;$B154),"")</f>
        <v>0</v>
      </c>
      <c r="Q154" s="329">
        <f>IF('3f WHD'!X$13&lt;&gt;"",SUMIFS($F$45:$F$108,$K$45:$K$108,"="&amp;Q$145,$B$45:$B$108,"="&amp;$B154)+SUMIFS($F$45:$F$108,$J$45:$J$108,"="&amp;Q$145,$B$45:$B$108,"="&amp;$B154),"")</f>
        <v>0</v>
      </c>
      <c r="R154" s="330"/>
      <c r="S154" s="329">
        <f>IF('3f WHD'!AA$13&lt;&gt;"",SUMIFS($F$45:$F$108,$K$45:$K$108,"="&amp;T$145,$B$45:$B$108,"="&amp;$B154)+SUMIFS($F$45:$F$108,$J$45:$J$108,"="&amp;T$145,$B$45:$B$108,"="&amp;$B154),"")</f>
        <v>0</v>
      </c>
      <c r="T154" s="329">
        <f>IF('3f WHD'!AA$13&lt;&gt;"",SUMIFS($F$45:$F$108,$K$45:$K$108,"="&amp;T$145,$B$45:$B$108,"="&amp;$B154)+SUMIFS($F$45:$F$108,$J$45:$J$108,"="&amp;T$145,$B$45:$B$108,"="&amp;$B154),"")</f>
        <v>0</v>
      </c>
      <c r="U154" s="329">
        <f>IF('3f WHD'!AC$13&lt;&gt;"",SUMIFS($F$45:$F$108,$K$45:$K$108,"="&amp;V$145,$B$45:$B$108,"="&amp;$B154)+SUMIFS($F$45:$F$108,$J$45:$J$108,"="&amp;V$145,$B$45:$B$108,"="&amp;$B154),"")</f>
        <v>0</v>
      </c>
      <c r="V154" s="329">
        <f>IF('3f WHD'!AC$13&lt;&gt;"",SUMIFS($F$45:$F$108,$K$45:$K$108,"="&amp;V$145,$B$45:$B$108,"="&amp;$B154)+SUMIFS($F$45:$F$108,$J$45:$J$108,"="&amp;V$145,$B$45:$B$108,"="&amp;$B154),"")</f>
        <v>0</v>
      </c>
      <c r="W154" s="329">
        <f>IF('3f WHD'!AD$13&lt;&gt;"",SUMIFS($F$45:$F$108,$K$45:$K$108,"="&amp;W$145,$B$45:$B$108,"="&amp;$B154)+SUMIFS($F$45:$F$108,$J$45:$J$108,"="&amp;W$145,$B$45:$B$108,"="&amp;$B154),"")</f>
        <v>0</v>
      </c>
      <c r="X154" s="329">
        <f>IF('3f WHD'!AE$13&lt;&gt;"",SUMIFS($F$45:$F$108,$K$45:$K$108,"="&amp;X$145,$B$45:$B$108,"="&amp;$B154)+SUMIFS($F$45:$F$108,$J$45:$J$108,"="&amp;X$145,$B$45:$B$108,"="&amp;$B154),"")</f>
        <v>0</v>
      </c>
      <c r="Y154" s="329">
        <f>IF('3f WHD'!AF$13&lt;&gt;"",SUMIFS($F$45:$F$108,$K$45:$K$108,"="&amp;Y$145,$B$45:$B$108,"="&amp;$B154)+SUMIFS($F$45:$F$108,$J$45:$J$108,"="&amp;Y$145,$B$45:$B$108,"="&amp;$B154),"")</f>
        <v>955968334.4</v>
      </c>
      <c r="Z154" s="329" t="str">
        <f>IF('3f WHD'!AG$13&lt;&gt;"",SUMIFS($F$45:$F$108,$K$45:$K$108,"="&amp;Z$145,$B$45:$B$108,"="&amp;$B154)+SUMIFS($F$45:$F$108,$J$45:$J$108,"="&amp;Z$145,$B$45:$B$108,"="&amp;$B154),"")</f>
        <v/>
      </c>
      <c r="AA154" s="329" t="str">
        <f>IF('3f WHD'!AH$13&lt;&gt;"",SUMIFS($F$45:$F$108,$K$45:$K$108,"="&amp;AA$145,$B$45:$B$108,"="&amp;$B154)+SUMIFS($F$45:$F$108,$J$45:$J$108,"="&amp;AA$145,$B$45:$B$108,"="&amp;$B154),"")</f>
        <v/>
      </c>
      <c r="AB154" s="329" t="str">
        <f>IF('3f WHD'!AI$13&lt;&gt;"",SUMIFS($F$45:$F$108,$K$45:$K$108,"="&amp;AB$145,$B$45:$B$108,"="&amp;$B154)+SUMIFS($F$45:$F$108,$J$45:$J$108,"="&amp;AB$145,$B$45:$B$108,"="&amp;$B154),"")</f>
        <v/>
      </c>
      <c r="AC154" s="329" t="str">
        <f>IF('3f WHD'!AJ$13&lt;&gt;"",SUMIFS($F$45:$F$108,$K$45:$K$108,"="&amp;AC$145,$B$45:$B$108,"="&amp;$B154)+SUMIFS($F$45:$F$108,$J$45:$J$108,"="&amp;AC$145,$B$45:$B$108,"="&amp;$B154),"")</f>
        <v/>
      </c>
      <c r="AD154" s="329" t="str">
        <f>IF('3f WHD'!AK$13&lt;&gt;"",SUMIFS($F$45:$F$108,$K$45:$K$108,"="&amp;AD$145,$B$45:$B$108,"="&amp;$B154)+SUMIFS($F$45:$F$108,$J$45:$J$108,"="&amp;AD$145,$B$45:$B$108,"="&amp;$B154),"")</f>
        <v/>
      </c>
      <c r="AE154" s="329" t="str">
        <f>IF('3f WHD'!AL$13&lt;&gt;"",SUMIFS($F$45:$F$108,$K$45:$K$108,"="&amp;AE$145,$B$45:$B$108,"="&amp;$B154)+SUMIFS($F$45:$F$108,$J$45:$J$108,"="&amp;AE$145,$B$45:$B$108,"="&amp;$B154),"")</f>
        <v/>
      </c>
      <c r="AF154" s="329" t="str">
        <f>IF('3f WHD'!AM$13&lt;&gt;"",SUMIFS($F$45:$F$108,$K$45:$K$108,"="&amp;AF$145,$B$45:$B$108,"="&amp;$B154)+SUMIFS($F$45:$F$108,$J$45:$J$108,"="&amp;AF$145,$B$45:$B$108,"="&amp;$B154),"")</f>
        <v/>
      </c>
      <c r="AG154" s="329" t="str">
        <f>IF('3f WHD'!AN$13&lt;&gt;"",SUMIFS($F$45:$F$108,$K$45:$K$108,"="&amp;AG$145,$B$45:$B$108,"="&amp;$B154)+SUMIFS($F$45:$F$108,$J$45:$J$108,"="&amp;AG$145,$B$45:$B$108,"="&amp;$B154),"")</f>
        <v/>
      </c>
      <c r="AH154" s="329" t="str">
        <f>IF('3f WHD'!AO$13&lt;&gt;"",SUMIFS($F$45:$F$108,$K$45:$K$108,"="&amp;AH$145,$B$45:$B$108,"="&amp;$B154)+SUMIFS($F$45:$F$108,$J$45:$J$108,"="&amp;AH$145,$B$45:$B$108,"="&amp;$B154),"")</f>
        <v/>
      </c>
      <c r="AI154" s="329" t="str">
        <f>IF('3f WHD'!AP$13&lt;&gt;"",SUMIFS($F$45:$F$108,$K$45:$K$108,"="&amp;AI$145,$B$45:$B$108,"="&amp;$B154)+SUMIFS($F$45:$F$108,$J$45:$J$108,"="&amp;AI$145,$B$45:$B$108,"="&amp;$B154),"")</f>
        <v/>
      </c>
      <c r="AJ154" s="329" t="str">
        <f>IF('3f WHD'!AQ$13&lt;&gt;"",SUMIFS($F$45:$F$108,$K$45:$K$108,"="&amp;AJ$145,$B$45:$B$108,"="&amp;$B154)+SUMIFS($F$45:$F$108,$J$45:$J$108,"="&amp;AJ$145,$B$45:$B$108,"="&amp;$B154),"")</f>
        <v/>
      </c>
      <c r="AK154" s="329" t="str">
        <f>IF('3f WHD'!AR$13&lt;&gt;"",SUMIFS($F$45:$F$108,$K$45:$K$108,"="&amp;AK$145,$B$45:$B$108,"="&amp;$B154)+SUMIFS($F$45:$F$108,$J$45:$J$108,"="&amp;AK$145,$B$45:$B$108,"="&amp;$B154),"")</f>
        <v/>
      </c>
      <c r="AL154" s="329" t="str">
        <f>IF('3f WHD'!AS$13&lt;&gt;"",SUMIFS($F$45:$F$108,$K$45:$K$108,"="&amp;AL$145,$B$45:$B$108,"="&amp;$B154)+SUMIFS($F$45:$F$108,$J$45:$J$108,"="&amp;AL$145,$B$45:$B$108,"="&amp;$B154),"")</f>
        <v/>
      </c>
      <c r="AM154" s="329" t="str">
        <f>IF('3f WHD'!AT$13&lt;&gt;"",SUMIFS($F$45:$F$108,$K$45:$K$108,"="&amp;AM$145,$B$45:$B$108,"="&amp;$B154)+SUMIFS($F$45:$F$108,$J$45:$J$108,"="&amp;AM$145,$B$45:$B$108,"="&amp;$B154),"")</f>
        <v/>
      </c>
      <c r="AN154" s="329" t="str">
        <f>IF('3f WHD'!AU$13&lt;&gt;"",SUMIFS($F$45:$F$108,$K$45:$K$108,"="&amp;AN$145,$B$45:$B$108,"="&amp;$B154)+SUMIFS($F$45:$F$108,$J$45:$J$108,"="&amp;AN$145,$B$45:$B$108,"="&amp;$B154),"")</f>
        <v/>
      </c>
      <c r="AO154" s="329" t="str">
        <f>IF('3f WHD'!AV$13&lt;&gt;"",SUMIFS($F$45:$F$108,$K$45:$K$108,"="&amp;AO$145,$B$45:$B$108,"="&amp;$B154)+SUMIFS($F$45:$F$108,$J$45:$J$108,"="&amp;AO$145,$B$45:$B$108,"="&amp;$B154),"")</f>
        <v/>
      </c>
      <c r="AP154" s="329" t="str">
        <f>IF('3f WHD'!AW$13&lt;&gt;"",SUMIFS($F$45:$F$108,$K$45:$K$108,"="&amp;AP$145,$B$45:$B$108,"="&amp;$B154)+SUMIFS($F$45:$F$108,$J$45:$J$108,"="&amp;AP$145,$B$45:$B$108,"="&amp;$B154),"")</f>
        <v/>
      </c>
      <c r="AQ154" s="329" t="str">
        <f>IF('3f WHD'!AX$13&lt;&gt;"",SUMIFS($F$45:$F$108,$K$45:$K$108,"="&amp;AQ$145,$B$45:$B$108,"="&amp;$B154)+SUMIFS($F$45:$F$108,$J$45:$J$108,"="&amp;AQ$145,$B$45:$B$108,"="&amp;$B154),"")</f>
        <v/>
      </c>
      <c r="AR154" s="329" t="str">
        <f>IF('3f WHD'!AY$13&lt;&gt;"",SUMIFS($F$45:$F$108,$K$45:$K$108,"="&amp;AR$145,$B$45:$B$108,"="&amp;$B154)+SUMIFS($F$45:$F$108,$J$45:$J$108,"="&amp;AR$145,$B$45:$B$108,"="&amp;$B154),"")</f>
        <v/>
      </c>
      <c r="AS154" s="329" t="str">
        <f>IF('3f WHD'!AZ$13&lt;&gt;"",SUMIFS($F$45:$F$108,$K$45:$K$108,"="&amp;AS$145,$B$45:$B$108,"="&amp;$B154)+SUMIFS($F$45:$F$108,$J$45:$J$108,"="&amp;AS$145,$B$45:$B$108,"="&amp;$B154),"")</f>
        <v/>
      </c>
      <c r="AT154" s="329" t="str">
        <f>IF('3f WHD'!BA$13&lt;&gt;"",SUMIFS($F$45:$F$108,$K$45:$K$108,"="&amp;AT$145,$B$45:$B$108,"="&amp;$B154)+SUMIFS($F$45:$F$108,$J$45:$J$108,"="&amp;AT$145,$B$45:$B$108,"="&amp;$B154),"")</f>
        <v/>
      </c>
      <c r="AU154" s="329" t="str">
        <f>IF('3f WHD'!BB$13&lt;&gt;"",SUMIFS($F$45:$F$108,$K$45:$K$108,"="&amp;AU$145,$B$45:$B$108,"="&amp;$B154)+SUMIFS($F$45:$F$108,$J$45:$J$108,"="&amp;AU$145,$B$45:$B$108,"="&amp;$B154),"")</f>
        <v/>
      </c>
      <c r="AV154" s="329" t="str">
        <f>IF('3f WHD'!BC$13&lt;&gt;"",SUMIFS($F$45:$F$108,$K$45:$K$108,"="&amp;AV$145,$B$45:$B$108,"="&amp;$B154)+SUMIFS($F$45:$F$108,$J$45:$J$108,"="&amp;AV$145,$B$45:$B$108,"="&amp;$B154),"")</f>
        <v/>
      </c>
      <c r="AW154" s="329" t="str">
        <f>IF('3f WHD'!BD$13&lt;&gt;"",SUMIFS($F$45:$F$108,$K$45:$K$108,"="&amp;AW$145,$B$45:$B$108,"="&amp;$B154)+SUMIFS($F$45:$F$108,$J$45:$J$108,"="&amp;AW$145,$B$45:$B$108,"="&amp;$B154),"")</f>
        <v/>
      </c>
      <c r="AX154" s="329" t="str">
        <f>IF('3f WHD'!BE$13&lt;&gt;"",SUMIFS($F$45:$F$108,$K$45:$K$108,"="&amp;AX$145,$B$45:$B$108,"="&amp;$B154)+SUMIFS($F$45:$F$108,$J$45:$J$108,"="&amp;AX$145,$B$45:$B$108,"="&amp;$B154),"")</f>
        <v/>
      </c>
      <c r="AY154" s="329" t="str">
        <f>IF('3f WHD'!BF$13&lt;&gt;"",SUMIFS($F$45:$F$108,$K$45:$K$108,"="&amp;AY$145,$B$45:$B$108,"="&amp;$B154)+SUMIFS($F$45:$F$108,$J$45:$J$108,"="&amp;AY$145,$B$45:$B$108,"="&amp;$B154),"")</f>
        <v/>
      </c>
    </row>
    <row r="155" ht="13.5" customHeight="1">
      <c r="B155" s="328">
        <v>15.0</v>
      </c>
      <c r="C155" s="328"/>
      <c r="D155" s="329">
        <f>IF('3f WHD'!K$13&lt;&gt;"",SUMIFS($F$45:$F$108,$K$45:$K$108,"="&amp;D$145,$B$45:$B$108,"="&amp;$B155)+SUMIFS($F$45:$F$108,$J$45:$J$108,"="&amp;D$145,$B$45:$B$108,"="&amp;$B155),"")</f>
        <v>0</v>
      </c>
      <c r="E155" s="329">
        <f>IF('3f WHD'!L$13&lt;&gt;"",SUMIFS($F$45:$F$108,$K$45:$K$108,"="&amp;E$145,$B$45:$B$108,"="&amp;$B155)+SUMIFS($F$45:$F$108,$J$45:$J$108,"="&amp;E$145,$B$45:$B$108,"="&amp;$B155),"")</f>
        <v>0</v>
      </c>
      <c r="F155" s="329">
        <f>IF('3f WHD'!M$13&lt;&gt;"",SUMIFS($F$45:$F$108,$K$45:$K$108,"="&amp;F$145,$B$45:$B$108,"="&amp;$B155)+SUMIFS($F$45:$F$108,$J$45:$J$108,"="&amp;F$145,$B$45:$B$108,"="&amp;$B155),"")</f>
        <v>0</v>
      </c>
      <c r="G155" s="329">
        <f>IF('3f WHD'!N$13&lt;&gt;"",SUMIFS($F$45:$F$108,$K$45:$K$108,"="&amp;G$145,$B$45:$B$108,"="&amp;$B155)+SUMIFS($F$45:$F$108,$J$45:$J$108,"="&amp;G$145,$B$45:$B$108,"="&amp;$B155),"")</f>
        <v>0</v>
      </c>
      <c r="H155" s="329">
        <f>IF('3f WHD'!O$13&lt;&gt;"",SUMIFS($F$45:$F$108,$K$45:$K$108,"="&amp;H$145,$B$45:$B$108,"="&amp;$B155)+SUMIFS($F$45:$F$108,$J$45:$J$108,"="&amp;H$145,$B$45:$B$108,"="&amp;$B155),"")</f>
        <v>0</v>
      </c>
      <c r="I155" s="330"/>
      <c r="J155" s="329">
        <f>IF('3f WHD'!Q$13&lt;&gt;"",SUMIFS($F$45:$F$108,$K$45:$K$108,"="&amp;J$145,$B$45:$B$108,"="&amp;$B155)+SUMIFS($F$45:$F$108,$J$45:$J$108,"="&amp;J$145,$B$45:$B$108,"="&amp;$B155),"")</f>
        <v>0</v>
      </c>
      <c r="K155" s="329">
        <f>IF('3f WHD'!R$13&lt;&gt;"",SUMIFS($F$45:$F$108,$K$45:$K$108,"="&amp;K$145,$B$45:$B$108,"="&amp;$B155)+SUMIFS($F$45:$F$108,$J$45:$J$108,"="&amp;K$145,$B$45:$B$108,"="&amp;$B155),"")</f>
        <v>0</v>
      </c>
      <c r="L155" s="329">
        <f>IF('3f WHD'!S$13&lt;&gt;"",SUMIFS($F$45:$F$108,$K$45:$K$108,"="&amp;L$145,$B$45:$B$108,"="&amp;$B155)+SUMIFS($F$45:$F$108,$J$45:$J$108,"="&amp;L$145,$B$45:$B$108,"="&amp;$B155),"")</f>
        <v>0</v>
      </c>
      <c r="M155" s="329">
        <f>IF('3f WHD'!T$13&lt;&gt;"",SUMIFS($F$45:$F$108,$K$45:$K$108,"="&amp;M$145,$B$45:$B$108,"="&amp;$B155)+SUMIFS($F$45:$F$108,$J$45:$J$108,"="&amp;M$145,$B$45:$B$108,"="&amp;$B155),"")</f>
        <v>0</v>
      </c>
      <c r="N155" s="329">
        <f>IF('3f WHD'!U$13&lt;&gt;"",SUMIFS($F$45:$F$108,$K$45:$K$108,"="&amp;N$145,$B$45:$B$108,"="&amp;$B155)+SUMIFS($F$45:$F$108,$J$45:$J$108,"="&amp;N$145,$B$45:$B$108,"="&amp;$B155),"")</f>
        <v>0</v>
      </c>
      <c r="O155" s="329">
        <f>IF('3f WHD'!V$13&lt;&gt;"",SUMIFS($F$45:$F$108,$K$45:$K$108,"="&amp;O$145,$B$45:$B$108,"="&amp;$B155)+SUMIFS($F$45:$F$108,$J$45:$J$108,"="&amp;O$145,$B$45:$B$108,"="&amp;$B155),"")</f>
        <v>0</v>
      </c>
      <c r="P155" s="329">
        <f>IF('3f WHD'!W$13&lt;&gt;"",SUMIFS($F$45:$F$108,$K$45:$K$108,"="&amp;P$145,$B$45:$B$108,"="&amp;$B155)+SUMIFS($F$45:$F$108,$J$45:$J$108,"="&amp;P$145,$B$45:$B$108,"="&amp;$B155),"")</f>
        <v>0</v>
      </c>
      <c r="Q155" s="329">
        <f>IF('3f WHD'!X$13&lt;&gt;"",SUMIFS($F$45:$F$108,$K$45:$K$108,"="&amp;Q$145,$B$45:$B$108,"="&amp;$B155)+SUMIFS($F$45:$F$108,$J$45:$J$108,"="&amp;Q$145,$B$45:$B$108,"="&amp;$B155),"")</f>
        <v>0</v>
      </c>
      <c r="R155" s="330"/>
      <c r="S155" s="329">
        <f>IF('3f WHD'!AA$13&lt;&gt;"",SUMIFS($F$45:$F$108,$K$45:$K$108,"="&amp;T$145,$B$45:$B$108,"="&amp;$B155)+SUMIFS($F$45:$F$108,$J$45:$J$108,"="&amp;T$145,$B$45:$B$108,"="&amp;$B155),"")</f>
        <v>0</v>
      </c>
      <c r="T155" s="329">
        <f>IF('3f WHD'!AA$13&lt;&gt;"",SUMIFS($F$45:$F$108,$K$45:$K$108,"="&amp;T$145,$B$45:$B$108,"="&amp;$B155)+SUMIFS($F$45:$F$108,$J$45:$J$108,"="&amp;T$145,$B$45:$B$108,"="&amp;$B155),"")</f>
        <v>0</v>
      </c>
      <c r="U155" s="329">
        <f>IF('3f WHD'!AC$13&lt;&gt;"",SUMIFS($F$45:$F$108,$K$45:$K$108,"="&amp;V$145,$B$45:$B$108,"="&amp;$B155)+SUMIFS($F$45:$F$108,$J$45:$J$108,"="&amp;V$145,$B$45:$B$108,"="&amp;$B155),"")</f>
        <v>0</v>
      </c>
      <c r="V155" s="329">
        <f>IF('3f WHD'!AC$13&lt;&gt;"",SUMIFS($F$45:$F$108,$K$45:$K$108,"="&amp;V$145,$B$45:$B$108,"="&amp;$B155)+SUMIFS($F$45:$F$108,$J$45:$J$108,"="&amp;V$145,$B$45:$B$108,"="&amp;$B155),"")</f>
        <v>0</v>
      </c>
      <c r="W155" s="329">
        <f>IF('3f WHD'!AD$13&lt;&gt;"",SUMIFS($F$45:$F$108,$K$45:$K$108,"="&amp;W$145,$B$45:$B$108,"="&amp;$B155)+SUMIFS($F$45:$F$108,$J$45:$J$108,"="&amp;W$145,$B$45:$B$108,"="&amp;$B155),"")</f>
        <v>0</v>
      </c>
      <c r="X155" s="329">
        <f>IF('3f WHD'!AE$13&lt;&gt;"",SUMIFS($F$45:$F$108,$K$45:$K$108,"="&amp;X$145,$B$45:$B$108,"="&amp;$B155)+SUMIFS($F$45:$F$108,$J$45:$J$108,"="&amp;X$145,$B$45:$B$108,"="&amp;$B155),"")</f>
        <v>0</v>
      </c>
      <c r="Y155" s="329">
        <f>IF('3f WHD'!AF$13&lt;&gt;"",SUMIFS($F$45:$F$108,$K$45:$K$108,"="&amp;Y$145,$B$45:$B$108,"="&amp;$B155)+SUMIFS($F$45:$F$108,$J$45:$J$108,"="&amp;Y$145,$B$45:$B$108,"="&amp;$B155),"")</f>
        <v>0</v>
      </c>
      <c r="Z155" s="329" t="str">
        <f>IF('3f WHD'!AG$13&lt;&gt;"",SUMIFS($F$45:$F$108,$K$45:$K$108,"="&amp;Z$145,$B$45:$B$108,"="&amp;$B155)+SUMIFS($F$45:$F$108,$J$45:$J$108,"="&amp;Z$145,$B$45:$B$108,"="&amp;$B155),"")</f>
        <v/>
      </c>
      <c r="AA155" s="329" t="str">
        <f>IF('3f WHD'!AH$13&lt;&gt;"",SUMIFS($F$45:$F$108,$K$45:$K$108,"="&amp;AA$145,$B$45:$B$108,"="&amp;$B155)+SUMIFS($F$45:$F$108,$J$45:$J$108,"="&amp;AA$145,$B$45:$B$108,"="&amp;$B155),"")</f>
        <v/>
      </c>
      <c r="AB155" s="329" t="str">
        <f>IF('3f WHD'!AI$13&lt;&gt;"",SUMIFS($F$45:$F$108,$K$45:$K$108,"="&amp;AB$145,$B$45:$B$108,"="&amp;$B155)+SUMIFS($F$45:$F$108,$J$45:$J$108,"="&amp;AB$145,$B$45:$B$108,"="&amp;$B155),"")</f>
        <v/>
      </c>
      <c r="AC155" s="329" t="str">
        <f>IF('3f WHD'!AJ$13&lt;&gt;"",SUMIFS($F$45:$F$108,$K$45:$K$108,"="&amp;AC$145,$B$45:$B$108,"="&amp;$B155)+SUMIFS($F$45:$F$108,$J$45:$J$108,"="&amp;AC$145,$B$45:$B$108,"="&amp;$B155),"")</f>
        <v/>
      </c>
      <c r="AD155" s="329" t="str">
        <f>IF('3f WHD'!AK$13&lt;&gt;"",SUMIFS($F$45:$F$108,$K$45:$K$108,"="&amp;AD$145,$B$45:$B$108,"="&amp;$B155)+SUMIFS($F$45:$F$108,$J$45:$J$108,"="&amp;AD$145,$B$45:$B$108,"="&amp;$B155),"")</f>
        <v/>
      </c>
      <c r="AE155" s="329" t="str">
        <f>IF('3f WHD'!AL$13&lt;&gt;"",SUMIFS($F$45:$F$108,$K$45:$K$108,"="&amp;AE$145,$B$45:$B$108,"="&amp;$B155)+SUMIFS($F$45:$F$108,$J$45:$J$108,"="&amp;AE$145,$B$45:$B$108,"="&amp;$B155),"")</f>
        <v/>
      </c>
      <c r="AF155" s="329" t="str">
        <f>IF('3f WHD'!AM$13&lt;&gt;"",SUMIFS($F$45:$F$108,$K$45:$K$108,"="&amp;AF$145,$B$45:$B$108,"="&amp;$B155)+SUMIFS($F$45:$F$108,$J$45:$J$108,"="&amp;AF$145,$B$45:$B$108,"="&amp;$B155),"")</f>
        <v/>
      </c>
      <c r="AG155" s="329" t="str">
        <f>IF('3f WHD'!AN$13&lt;&gt;"",SUMIFS($F$45:$F$108,$K$45:$K$108,"="&amp;AG$145,$B$45:$B$108,"="&amp;$B155)+SUMIFS($F$45:$F$108,$J$45:$J$108,"="&amp;AG$145,$B$45:$B$108,"="&amp;$B155),"")</f>
        <v/>
      </c>
      <c r="AH155" s="329" t="str">
        <f>IF('3f WHD'!AO$13&lt;&gt;"",SUMIFS($F$45:$F$108,$K$45:$K$108,"="&amp;AH$145,$B$45:$B$108,"="&amp;$B155)+SUMIFS($F$45:$F$108,$J$45:$J$108,"="&amp;AH$145,$B$45:$B$108,"="&amp;$B155),"")</f>
        <v/>
      </c>
      <c r="AI155" s="329" t="str">
        <f>IF('3f WHD'!AP$13&lt;&gt;"",SUMIFS($F$45:$F$108,$K$45:$K$108,"="&amp;AI$145,$B$45:$B$108,"="&amp;$B155)+SUMIFS($F$45:$F$108,$J$45:$J$108,"="&amp;AI$145,$B$45:$B$108,"="&amp;$B155),"")</f>
        <v/>
      </c>
      <c r="AJ155" s="329" t="str">
        <f>IF('3f WHD'!AQ$13&lt;&gt;"",SUMIFS($F$45:$F$108,$K$45:$K$108,"="&amp;AJ$145,$B$45:$B$108,"="&amp;$B155)+SUMIFS($F$45:$F$108,$J$45:$J$108,"="&amp;AJ$145,$B$45:$B$108,"="&amp;$B155),"")</f>
        <v/>
      </c>
      <c r="AK155" s="329" t="str">
        <f>IF('3f WHD'!AR$13&lt;&gt;"",SUMIFS($F$45:$F$108,$K$45:$K$108,"="&amp;AK$145,$B$45:$B$108,"="&amp;$B155)+SUMIFS($F$45:$F$108,$J$45:$J$108,"="&amp;AK$145,$B$45:$B$108,"="&amp;$B155),"")</f>
        <v/>
      </c>
      <c r="AL155" s="329" t="str">
        <f>IF('3f WHD'!AS$13&lt;&gt;"",SUMIFS($F$45:$F$108,$K$45:$K$108,"="&amp;AL$145,$B$45:$B$108,"="&amp;$B155)+SUMIFS($F$45:$F$108,$J$45:$J$108,"="&amp;AL$145,$B$45:$B$108,"="&amp;$B155),"")</f>
        <v/>
      </c>
      <c r="AM155" s="329" t="str">
        <f>IF('3f WHD'!AT$13&lt;&gt;"",SUMIFS($F$45:$F$108,$K$45:$K$108,"="&amp;AM$145,$B$45:$B$108,"="&amp;$B155)+SUMIFS($F$45:$F$108,$J$45:$J$108,"="&amp;AM$145,$B$45:$B$108,"="&amp;$B155),"")</f>
        <v/>
      </c>
      <c r="AN155" s="329" t="str">
        <f>IF('3f WHD'!AU$13&lt;&gt;"",SUMIFS($F$45:$F$108,$K$45:$K$108,"="&amp;AN$145,$B$45:$B$108,"="&amp;$B155)+SUMIFS($F$45:$F$108,$J$45:$J$108,"="&amp;AN$145,$B$45:$B$108,"="&amp;$B155),"")</f>
        <v/>
      </c>
      <c r="AO155" s="329" t="str">
        <f>IF('3f WHD'!AV$13&lt;&gt;"",SUMIFS($F$45:$F$108,$K$45:$K$108,"="&amp;AO$145,$B$45:$B$108,"="&amp;$B155)+SUMIFS($F$45:$F$108,$J$45:$J$108,"="&amp;AO$145,$B$45:$B$108,"="&amp;$B155),"")</f>
        <v/>
      </c>
      <c r="AP155" s="329" t="str">
        <f>IF('3f WHD'!AW$13&lt;&gt;"",SUMIFS($F$45:$F$108,$K$45:$K$108,"="&amp;AP$145,$B$45:$B$108,"="&amp;$B155)+SUMIFS($F$45:$F$108,$J$45:$J$108,"="&amp;AP$145,$B$45:$B$108,"="&amp;$B155),"")</f>
        <v/>
      </c>
      <c r="AQ155" s="329" t="str">
        <f>IF('3f WHD'!AX$13&lt;&gt;"",SUMIFS($F$45:$F$108,$K$45:$K$108,"="&amp;AQ$145,$B$45:$B$108,"="&amp;$B155)+SUMIFS($F$45:$F$108,$J$45:$J$108,"="&amp;AQ$145,$B$45:$B$108,"="&amp;$B155),"")</f>
        <v/>
      </c>
      <c r="AR155" s="329" t="str">
        <f>IF('3f WHD'!AY$13&lt;&gt;"",SUMIFS($F$45:$F$108,$K$45:$K$108,"="&amp;AR$145,$B$45:$B$108,"="&amp;$B155)+SUMIFS($F$45:$F$108,$J$45:$J$108,"="&amp;AR$145,$B$45:$B$108,"="&amp;$B155),"")</f>
        <v/>
      </c>
      <c r="AS155" s="329" t="str">
        <f>IF('3f WHD'!AZ$13&lt;&gt;"",SUMIFS($F$45:$F$108,$K$45:$K$108,"="&amp;AS$145,$B$45:$B$108,"="&amp;$B155)+SUMIFS($F$45:$F$108,$J$45:$J$108,"="&amp;AS$145,$B$45:$B$108,"="&amp;$B155),"")</f>
        <v/>
      </c>
      <c r="AT155" s="329" t="str">
        <f>IF('3f WHD'!BA$13&lt;&gt;"",SUMIFS($F$45:$F$108,$K$45:$K$108,"="&amp;AT$145,$B$45:$B$108,"="&amp;$B155)+SUMIFS($F$45:$F$108,$J$45:$J$108,"="&amp;AT$145,$B$45:$B$108,"="&amp;$B155),"")</f>
        <v/>
      </c>
      <c r="AU155" s="329" t="str">
        <f>IF('3f WHD'!BB$13&lt;&gt;"",SUMIFS($F$45:$F$108,$K$45:$K$108,"="&amp;AU$145,$B$45:$B$108,"="&amp;$B155)+SUMIFS($F$45:$F$108,$J$45:$J$108,"="&amp;AU$145,$B$45:$B$108,"="&amp;$B155),"")</f>
        <v/>
      </c>
      <c r="AV155" s="329" t="str">
        <f>IF('3f WHD'!BC$13&lt;&gt;"",SUMIFS($F$45:$F$108,$K$45:$K$108,"="&amp;AV$145,$B$45:$B$108,"="&amp;$B155)+SUMIFS($F$45:$F$108,$J$45:$J$108,"="&amp;AV$145,$B$45:$B$108,"="&amp;$B155),"")</f>
        <v/>
      </c>
      <c r="AW155" s="329" t="str">
        <f>IF('3f WHD'!BD$13&lt;&gt;"",SUMIFS($F$45:$F$108,$K$45:$K$108,"="&amp;AW$145,$B$45:$B$108,"="&amp;$B155)+SUMIFS($F$45:$F$108,$J$45:$J$108,"="&amp;AW$145,$B$45:$B$108,"="&amp;$B155),"")</f>
        <v/>
      </c>
      <c r="AX155" s="329" t="str">
        <f>IF('3f WHD'!BE$13&lt;&gt;"",SUMIFS($F$45:$F$108,$K$45:$K$108,"="&amp;AX$145,$B$45:$B$108,"="&amp;$B155)+SUMIFS($F$45:$F$108,$J$45:$J$108,"="&amp;AX$145,$B$45:$B$108,"="&amp;$B155),"")</f>
        <v/>
      </c>
      <c r="AY155" s="329" t="str">
        <f>IF('3f WHD'!BF$13&lt;&gt;"",SUMIFS($F$45:$F$108,$K$45:$K$108,"="&amp;AY$145,$B$45:$B$108,"="&amp;$B155)+SUMIFS($F$45:$F$108,$J$45:$J$108,"="&amp;AY$145,$B$45:$B$108,"="&amp;$B155),"")</f>
        <v/>
      </c>
    </row>
    <row r="156" ht="13.5" customHeight="1">
      <c r="B156" s="328">
        <v>16.0</v>
      </c>
      <c r="C156" s="328"/>
      <c r="D156" s="329">
        <f>IF('3f WHD'!K$13&lt;&gt;"",SUMIFS($F$45:$F$108,$K$45:$K$108,"="&amp;D$145,$B$45:$B$108,"="&amp;$B156)+SUMIFS($F$45:$F$108,$J$45:$J$108,"="&amp;D$145,$B$45:$B$108,"="&amp;$B156),"")</f>
        <v>0</v>
      </c>
      <c r="E156" s="329">
        <f>IF('3f WHD'!L$13&lt;&gt;"",SUMIFS($F$45:$F$108,$K$45:$K$108,"="&amp;E$145,$B$45:$B$108,"="&amp;$B156)+SUMIFS($F$45:$F$108,$J$45:$J$108,"="&amp;E$145,$B$45:$B$108,"="&amp;$B156),"")</f>
        <v>0</v>
      </c>
      <c r="F156" s="329">
        <f>IF('3f WHD'!M$13&lt;&gt;"",SUMIFS($F$45:$F$108,$K$45:$K$108,"="&amp;F$145,$B$45:$B$108,"="&amp;$B156)+SUMIFS($F$45:$F$108,$J$45:$J$108,"="&amp;F$145,$B$45:$B$108,"="&amp;$B156),"")</f>
        <v>0</v>
      </c>
      <c r="G156" s="329">
        <f>IF('3f WHD'!N$13&lt;&gt;"",SUMIFS($F$45:$F$108,$K$45:$K$108,"="&amp;G$145,$B$45:$B$108,"="&amp;$B156)+SUMIFS($F$45:$F$108,$J$45:$J$108,"="&amp;G$145,$B$45:$B$108,"="&amp;$B156),"")</f>
        <v>0</v>
      </c>
      <c r="H156" s="329">
        <f>IF('3f WHD'!O$13&lt;&gt;"",SUMIFS($F$45:$F$108,$K$45:$K$108,"="&amp;H$145,$B$45:$B$108,"="&amp;$B156)+SUMIFS($F$45:$F$108,$J$45:$J$108,"="&amp;H$145,$B$45:$B$108,"="&amp;$B156),"")</f>
        <v>0</v>
      </c>
      <c r="I156" s="330"/>
      <c r="J156" s="329">
        <f>IF('3f WHD'!Q$13&lt;&gt;"",SUMIFS($F$45:$F$108,$K$45:$K$108,"="&amp;J$145,$B$45:$B$108,"="&amp;$B156)+SUMIFS($F$45:$F$108,$J$45:$J$108,"="&amp;J$145,$B$45:$B$108,"="&amp;$B156),"")</f>
        <v>0</v>
      </c>
      <c r="K156" s="329">
        <f>IF('3f WHD'!R$13&lt;&gt;"",SUMIFS($F$45:$F$108,$K$45:$K$108,"="&amp;K$145,$B$45:$B$108,"="&amp;$B156)+SUMIFS($F$45:$F$108,$J$45:$J$108,"="&amp;K$145,$B$45:$B$108,"="&amp;$B156),"")</f>
        <v>0</v>
      </c>
      <c r="L156" s="329">
        <f>IF('3f WHD'!S$13&lt;&gt;"",SUMIFS($F$45:$F$108,$K$45:$K$108,"="&amp;L$145,$B$45:$B$108,"="&amp;$B156)+SUMIFS($F$45:$F$108,$J$45:$J$108,"="&amp;L$145,$B$45:$B$108,"="&amp;$B156),"")</f>
        <v>0</v>
      </c>
      <c r="M156" s="329">
        <f>IF('3f WHD'!T$13&lt;&gt;"",SUMIFS($F$45:$F$108,$K$45:$K$108,"="&amp;M$145,$B$45:$B$108,"="&amp;$B156)+SUMIFS($F$45:$F$108,$J$45:$J$108,"="&amp;M$145,$B$45:$B$108,"="&amp;$B156),"")</f>
        <v>0</v>
      </c>
      <c r="N156" s="329">
        <f>IF('3f WHD'!U$13&lt;&gt;"",SUMIFS($F$45:$F$108,$K$45:$K$108,"="&amp;N$145,$B$45:$B$108,"="&amp;$B156)+SUMIFS($F$45:$F$108,$J$45:$J$108,"="&amp;N$145,$B$45:$B$108,"="&amp;$B156),"")</f>
        <v>0</v>
      </c>
      <c r="O156" s="329">
        <f>IF('3f WHD'!V$13&lt;&gt;"",SUMIFS($F$45:$F$108,$K$45:$K$108,"="&amp;O$145,$B$45:$B$108,"="&amp;$B156)+SUMIFS($F$45:$F$108,$J$45:$J$108,"="&amp;O$145,$B$45:$B$108,"="&amp;$B156),"")</f>
        <v>0</v>
      </c>
      <c r="P156" s="329">
        <f>IF('3f WHD'!W$13&lt;&gt;"",SUMIFS($F$45:$F$108,$K$45:$K$108,"="&amp;P$145,$B$45:$B$108,"="&amp;$B156)+SUMIFS($F$45:$F$108,$J$45:$J$108,"="&amp;P$145,$B$45:$B$108,"="&amp;$B156),"")</f>
        <v>0</v>
      </c>
      <c r="Q156" s="329">
        <f>IF('3f WHD'!X$13&lt;&gt;"",SUMIFS($F$45:$F$108,$K$45:$K$108,"="&amp;Q$145,$B$45:$B$108,"="&amp;$B156)+SUMIFS($F$45:$F$108,$J$45:$J$108,"="&amp;Q$145,$B$45:$B$108,"="&amp;$B156),"")</f>
        <v>0</v>
      </c>
      <c r="R156" s="330"/>
      <c r="S156" s="329">
        <f>IF('3f WHD'!AA$13&lt;&gt;"",SUMIFS($F$45:$F$108,$K$45:$K$108,"="&amp;T$145,$B$45:$B$108,"="&amp;$B156)+SUMIFS($F$45:$F$108,$J$45:$J$108,"="&amp;T$145,$B$45:$B$108,"="&amp;$B156),"")</f>
        <v>0</v>
      </c>
      <c r="T156" s="329">
        <f>IF('3f WHD'!AA$13&lt;&gt;"",SUMIFS($F$45:$F$108,$K$45:$K$108,"="&amp;T$145,$B$45:$B$108,"="&amp;$B156)+SUMIFS($F$45:$F$108,$J$45:$J$108,"="&amp;T$145,$B$45:$B$108,"="&amp;$B156),"")</f>
        <v>0</v>
      </c>
      <c r="U156" s="329">
        <f>IF('3f WHD'!AC$13&lt;&gt;"",SUMIFS($F$45:$F$108,$K$45:$K$108,"="&amp;V$145,$B$45:$B$108,"="&amp;$B156)+SUMIFS($F$45:$F$108,$J$45:$J$108,"="&amp;V$145,$B$45:$B$108,"="&amp;$B156),"")</f>
        <v>0</v>
      </c>
      <c r="V156" s="329">
        <f>IF('3f WHD'!AC$13&lt;&gt;"",SUMIFS($F$45:$F$108,$K$45:$K$108,"="&amp;V$145,$B$45:$B$108,"="&amp;$B156)+SUMIFS($F$45:$F$108,$J$45:$J$108,"="&amp;V$145,$B$45:$B$108,"="&amp;$B156),"")</f>
        <v>0</v>
      </c>
      <c r="W156" s="329">
        <f>IF('3f WHD'!AD$13&lt;&gt;"",SUMIFS($F$45:$F$108,$K$45:$K$108,"="&amp;W$145,$B$45:$B$108,"="&amp;$B156)+SUMIFS($F$45:$F$108,$J$45:$J$108,"="&amp;W$145,$B$45:$B$108,"="&amp;$B156),"")</f>
        <v>0</v>
      </c>
      <c r="X156" s="329">
        <f>IF('3f WHD'!AE$13&lt;&gt;"",SUMIFS($F$45:$F$108,$K$45:$K$108,"="&amp;X$145,$B$45:$B$108,"="&amp;$B156)+SUMIFS($F$45:$F$108,$J$45:$J$108,"="&amp;X$145,$B$45:$B$108,"="&amp;$B156),"")</f>
        <v>0</v>
      </c>
      <c r="Y156" s="329">
        <f>IF('3f WHD'!AF$13&lt;&gt;"",SUMIFS($F$45:$F$108,$K$45:$K$108,"="&amp;Y$145,$B$45:$B$108,"="&amp;$B156)+SUMIFS($F$45:$F$108,$J$45:$J$108,"="&amp;Y$145,$B$45:$B$108,"="&amp;$B156),"")</f>
        <v>0</v>
      </c>
      <c r="Z156" s="329" t="str">
        <f>IF('3f WHD'!AG$13&lt;&gt;"",SUMIFS($F$45:$F$108,$K$45:$K$108,"="&amp;Z$145,$B$45:$B$108,"="&amp;$B156)+SUMIFS($F$45:$F$108,$J$45:$J$108,"="&amp;Z$145,$B$45:$B$108,"="&amp;$B156),"")</f>
        <v/>
      </c>
      <c r="AA156" s="329" t="str">
        <f>IF('3f WHD'!AH$13&lt;&gt;"",SUMIFS($F$45:$F$108,$K$45:$K$108,"="&amp;AA$145,$B$45:$B$108,"="&amp;$B156)+SUMIFS($F$45:$F$108,$J$45:$J$108,"="&amp;AA$145,$B$45:$B$108,"="&amp;$B156),"")</f>
        <v/>
      </c>
      <c r="AB156" s="329" t="str">
        <f>IF('3f WHD'!AI$13&lt;&gt;"",SUMIFS($F$45:$F$108,$K$45:$K$108,"="&amp;AB$145,$B$45:$B$108,"="&amp;$B156)+SUMIFS($F$45:$F$108,$J$45:$J$108,"="&amp;AB$145,$B$45:$B$108,"="&amp;$B156),"")</f>
        <v/>
      </c>
      <c r="AC156" s="329" t="str">
        <f>IF('3f WHD'!AJ$13&lt;&gt;"",SUMIFS($F$45:$F$108,$K$45:$K$108,"="&amp;AC$145,$B$45:$B$108,"="&amp;$B156)+SUMIFS($F$45:$F$108,$J$45:$J$108,"="&amp;AC$145,$B$45:$B$108,"="&amp;$B156),"")</f>
        <v/>
      </c>
      <c r="AD156" s="329" t="str">
        <f>IF('3f WHD'!AK$13&lt;&gt;"",SUMIFS($F$45:$F$108,$K$45:$K$108,"="&amp;AD$145,$B$45:$B$108,"="&amp;$B156)+SUMIFS($F$45:$F$108,$J$45:$J$108,"="&amp;AD$145,$B$45:$B$108,"="&amp;$B156),"")</f>
        <v/>
      </c>
      <c r="AE156" s="329" t="str">
        <f>IF('3f WHD'!AL$13&lt;&gt;"",SUMIFS($F$45:$F$108,$K$45:$K$108,"="&amp;AE$145,$B$45:$B$108,"="&amp;$B156)+SUMIFS($F$45:$F$108,$J$45:$J$108,"="&amp;AE$145,$B$45:$B$108,"="&amp;$B156),"")</f>
        <v/>
      </c>
      <c r="AF156" s="329" t="str">
        <f>IF('3f WHD'!AM$13&lt;&gt;"",SUMIFS($F$45:$F$108,$K$45:$K$108,"="&amp;AF$145,$B$45:$B$108,"="&amp;$B156)+SUMIFS($F$45:$F$108,$J$45:$J$108,"="&amp;AF$145,$B$45:$B$108,"="&amp;$B156),"")</f>
        <v/>
      </c>
      <c r="AG156" s="329" t="str">
        <f>IF('3f WHD'!AN$13&lt;&gt;"",SUMIFS($F$45:$F$108,$K$45:$K$108,"="&amp;AG$145,$B$45:$B$108,"="&amp;$B156)+SUMIFS($F$45:$F$108,$J$45:$J$108,"="&amp;AG$145,$B$45:$B$108,"="&amp;$B156),"")</f>
        <v/>
      </c>
      <c r="AH156" s="329" t="str">
        <f>IF('3f WHD'!AO$13&lt;&gt;"",SUMIFS($F$45:$F$108,$K$45:$K$108,"="&amp;AH$145,$B$45:$B$108,"="&amp;$B156)+SUMIFS($F$45:$F$108,$J$45:$J$108,"="&amp;AH$145,$B$45:$B$108,"="&amp;$B156),"")</f>
        <v/>
      </c>
      <c r="AI156" s="329" t="str">
        <f>IF('3f WHD'!AP$13&lt;&gt;"",SUMIFS($F$45:$F$108,$K$45:$K$108,"="&amp;AI$145,$B$45:$B$108,"="&amp;$B156)+SUMIFS($F$45:$F$108,$J$45:$J$108,"="&amp;AI$145,$B$45:$B$108,"="&amp;$B156),"")</f>
        <v/>
      </c>
      <c r="AJ156" s="329" t="str">
        <f>IF('3f WHD'!AQ$13&lt;&gt;"",SUMIFS($F$45:$F$108,$K$45:$K$108,"="&amp;AJ$145,$B$45:$B$108,"="&amp;$B156)+SUMIFS($F$45:$F$108,$J$45:$J$108,"="&amp;AJ$145,$B$45:$B$108,"="&amp;$B156),"")</f>
        <v/>
      </c>
      <c r="AK156" s="329" t="str">
        <f>IF('3f WHD'!AR$13&lt;&gt;"",SUMIFS($F$45:$F$108,$K$45:$K$108,"="&amp;AK$145,$B$45:$B$108,"="&amp;$B156)+SUMIFS($F$45:$F$108,$J$45:$J$108,"="&amp;AK$145,$B$45:$B$108,"="&amp;$B156),"")</f>
        <v/>
      </c>
      <c r="AL156" s="329" t="str">
        <f>IF('3f WHD'!AS$13&lt;&gt;"",SUMIFS($F$45:$F$108,$K$45:$K$108,"="&amp;AL$145,$B$45:$B$108,"="&amp;$B156)+SUMIFS($F$45:$F$108,$J$45:$J$108,"="&amp;AL$145,$B$45:$B$108,"="&amp;$B156),"")</f>
        <v/>
      </c>
      <c r="AM156" s="329" t="str">
        <f>IF('3f WHD'!AT$13&lt;&gt;"",SUMIFS($F$45:$F$108,$K$45:$K$108,"="&amp;AM$145,$B$45:$B$108,"="&amp;$B156)+SUMIFS($F$45:$F$108,$J$45:$J$108,"="&amp;AM$145,$B$45:$B$108,"="&amp;$B156),"")</f>
        <v/>
      </c>
      <c r="AN156" s="329" t="str">
        <f>IF('3f WHD'!AU$13&lt;&gt;"",SUMIFS($F$45:$F$108,$K$45:$K$108,"="&amp;AN$145,$B$45:$B$108,"="&amp;$B156)+SUMIFS($F$45:$F$108,$J$45:$J$108,"="&amp;AN$145,$B$45:$B$108,"="&amp;$B156),"")</f>
        <v/>
      </c>
      <c r="AO156" s="329" t="str">
        <f>IF('3f WHD'!AV$13&lt;&gt;"",SUMIFS($F$45:$F$108,$K$45:$K$108,"="&amp;AO$145,$B$45:$B$108,"="&amp;$B156)+SUMIFS($F$45:$F$108,$J$45:$J$108,"="&amp;AO$145,$B$45:$B$108,"="&amp;$B156),"")</f>
        <v/>
      </c>
      <c r="AP156" s="329" t="str">
        <f>IF('3f WHD'!AW$13&lt;&gt;"",SUMIFS($F$45:$F$108,$K$45:$K$108,"="&amp;AP$145,$B$45:$B$108,"="&amp;$B156)+SUMIFS($F$45:$F$108,$J$45:$J$108,"="&amp;AP$145,$B$45:$B$108,"="&amp;$B156),"")</f>
        <v/>
      </c>
      <c r="AQ156" s="329" t="str">
        <f>IF('3f WHD'!AX$13&lt;&gt;"",SUMIFS($F$45:$F$108,$K$45:$K$108,"="&amp;AQ$145,$B$45:$B$108,"="&amp;$B156)+SUMIFS($F$45:$F$108,$J$45:$J$108,"="&amp;AQ$145,$B$45:$B$108,"="&amp;$B156),"")</f>
        <v/>
      </c>
      <c r="AR156" s="329" t="str">
        <f>IF('3f WHD'!AY$13&lt;&gt;"",SUMIFS($F$45:$F$108,$K$45:$K$108,"="&amp;AR$145,$B$45:$B$108,"="&amp;$B156)+SUMIFS($F$45:$F$108,$J$45:$J$108,"="&amp;AR$145,$B$45:$B$108,"="&amp;$B156),"")</f>
        <v/>
      </c>
      <c r="AS156" s="329" t="str">
        <f>IF('3f WHD'!AZ$13&lt;&gt;"",SUMIFS($F$45:$F$108,$K$45:$K$108,"="&amp;AS$145,$B$45:$B$108,"="&amp;$B156)+SUMIFS($F$45:$F$108,$J$45:$J$108,"="&amp;AS$145,$B$45:$B$108,"="&amp;$B156),"")</f>
        <v/>
      </c>
      <c r="AT156" s="329" t="str">
        <f>IF('3f WHD'!BA$13&lt;&gt;"",SUMIFS($F$45:$F$108,$K$45:$K$108,"="&amp;AT$145,$B$45:$B$108,"="&amp;$B156)+SUMIFS($F$45:$F$108,$J$45:$J$108,"="&amp;AT$145,$B$45:$B$108,"="&amp;$B156),"")</f>
        <v/>
      </c>
      <c r="AU156" s="329" t="str">
        <f>IF('3f WHD'!BB$13&lt;&gt;"",SUMIFS($F$45:$F$108,$K$45:$K$108,"="&amp;AU$145,$B$45:$B$108,"="&amp;$B156)+SUMIFS($F$45:$F$108,$J$45:$J$108,"="&amp;AU$145,$B$45:$B$108,"="&amp;$B156),"")</f>
        <v/>
      </c>
      <c r="AV156" s="329" t="str">
        <f>IF('3f WHD'!BC$13&lt;&gt;"",SUMIFS($F$45:$F$108,$K$45:$K$108,"="&amp;AV$145,$B$45:$B$108,"="&amp;$B156)+SUMIFS($F$45:$F$108,$J$45:$J$108,"="&amp;AV$145,$B$45:$B$108,"="&amp;$B156),"")</f>
        <v/>
      </c>
      <c r="AW156" s="329" t="str">
        <f>IF('3f WHD'!BD$13&lt;&gt;"",SUMIFS($F$45:$F$108,$K$45:$K$108,"="&amp;AW$145,$B$45:$B$108,"="&amp;$B156)+SUMIFS($F$45:$F$108,$J$45:$J$108,"="&amp;AW$145,$B$45:$B$108,"="&amp;$B156),"")</f>
        <v/>
      </c>
      <c r="AX156" s="329" t="str">
        <f>IF('3f WHD'!BE$13&lt;&gt;"",SUMIFS($F$45:$F$108,$K$45:$K$108,"="&amp;AX$145,$B$45:$B$108,"="&amp;$B156)+SUMIFS($F$45:$F$108,$J$45:$J$108,"="&amp;AX$145,$B$45:$B$108,"="&amp;$B156),"")</f>
        <v/>
      </c>
      <c r="AY156" s="329" t="str">
        <f>IF('3f WHD'!BF$13&lt;&gt;"",SUMIFS($F$45:$F$108,$K$45:$K$108,"="&amp;AY$145,$B$45:$B$108,"="&amp;$B156)+SUMIFS($F$45:$F$108,$J$45:$J$108,"="&amp;AY$145,$B$45:$B$108,"="&amp;$B156),"")</f>
        <v/>
      </c>
    </row>
    <row r="157" ht="13.5" customHeight="1">
      <c r="B157" s="328">
        <v>17.0</v>
      </c>
      <c r="C157" s="328"/>
      <c r="D157" s="329">
        <f>IF('3f WHD'!K$13&lt;&gt;"",SUMIFS($F$45:$F$108,$K$45:$K$108,"="&amp;D$145,$B$45:$B$108,"="&amp;$B157)+SUMIFS($F$45:$F$108,$J$45:$J$108,"="&amp;D$145,$B$45:$B$108,"="&amp;$B157),"")</f>
        <v>0</v>
      </c>
      <c r="E157" s="329">
        <f>IF('3f WHD'!L$13&lt;&gt;"",SUMIFS($F$45:$F$108,$K$45:$K$108,"="&amp;E$145,$B$45:$B$108,"="&amp;$B157)+SUMIFS($F$45:$F$108,$J$45:$J$108,"="&amp;E$145,$B$45:$B$108,"="&amp;$B157),"")</f>
        <v>0</v>
      </c>
      <c r="F157" s="329">
        <f>IF('3f WHD'!M$13&lt;&gt;"",SUMIFS($F$45:$F$108,$K$45:$K$108,"="&amp;F$145,$B$45:$B$108,"="&amp;$B157)+SUMIFS($F$45:$F$108,$J$45:$J$108,"="&amp;F$145,$B$45:$B$108,"="&amp;$B157),"")</f>
        <v>0</v>
      </c>
      <c r="G157" s="329">
        <f>IF('3f WHD'!N$13&lt;&gt;"",SUMIFS($F$45:$F$108,$K$45:$K$108,"="&amp;G$145,$B$45:$B$108,"="&amp;$B157)+SUMIFS($F$45:$F$108,$J$45:$J$108,"="&amp;G$145,$B$45:$B$108,"="&amp;$B157),"")</f>
        <v>0</v>
      </c>
      <c r="H157" s="329">
        <f>IF('3f WHD'!O$13&lt;&gt;"",SUMIFS($F$45:$F$108,$K$45:$K$108,"="&amp;H$145,$B$45:$B$108,"="&amp;$B157)+SUMIFS($F$45:$F$108,$J$45:$J$108,"="&amp;H$145,$B$45:$B$108,"="&amp;$B157),"")</f>
        <v>0</v>
      </c>
      <c r="I157" s="330"/>
      <c r="J157" s="329">
        <f>IF('3f WHD'!Q$13&lt;&gt;"",SUMIFS($F$45:$F$108,$K$45:$K$108,"="&amp;J$145,$B$45:$B$108,"="&amp;$B157)+SUMIFS($F$45:$F$108,$J$45:$J$108,"="&amp;J$145,$B$45:$B$108,"="&amp;$B157),"")</f>
        <v>0</v>
      </c>
      <c r="K157" s="329">
        <f>IF('3f WHD'!R$13&lt;&gt;"",SUMIFS($F$45:$F$108,$K$45:$K$108,"="&amp;K$145,$B$45:$B$108,"="&amp;$B157)+SUMIFS($F$45:$F$108,$J$45:$J$108,"="&amp;K$145,$B$45:$B$108,"="&amp;$B157),"")</f>
        <v>0</v>
      </c>
      <c r="L157" s="329">
        <f>IF('3f WHD'!S$13&lt;&gt;"",SUMIFS($F$45:$F$108,$K$45:$K$108,"="&amp;L$145,$B$45:$B$108,"="&amp;$B157)+SUMIFS($F$45:$F$108,$J$45:$J$108,"="&amp;L$145,$B$45:$B$108,"="&amp;$B157),"")</f>
        <v>0</v>
      </c>
      <c r="M157" s="329">
        <f>IF('3f WHD'!T$13&lt;&gt;"",SUMIFS($F$45:$F$108,$K$45:$K$108,"="&amp;M$145,$B$45:$B$108,"="&amp;$B157)+SUMIFS($F$45:$F$108,$J$45:$J$108,"="&amp;M$145,$B$45:$B$108,"="&amp;$B157),"")</f>
        <v>0</v>
      </c>
      <c r="N157" s="329">
        <f>IF('3f WHD'!U$13&lt;&gt;"",SUMIFS($F$45:$F$108,$K$45:$K$108,"="&amp;N$145,$B$45:$B$108,"="&amp;$B157)+SUMIFS($F$45:$F$108,$J$45:$J$108,"="&amp;N$145,$B$45:$B$108,"="&amp;$B157),"")</f>
        <v>0</v>
      </c>
      <c r="O157" s="329">
        <f>IF('3f WHD'!V$13&lt;&gt;"",SUMIFS($F$45:$F$108,$K$45:$K$108,"="&amp;O$145,$B$45:$B$108,"="&amp;$B157)+SUMIFS($F$45:$F$108,$J$45:$J$108,"="&amp;O$145,$B$45:$B$108,"="&amp;$B157),"")</f>
        <v>0</v>
      </c>
      <c r="P157" s="329">
        <f>IF('3f WHD'!W$13&lt;&gt;"",SUMIFS($F$45:$F$108,$K$45:$K$108,"="&amp;P$145,$B$45:$B$108,"="&amp;$B157)+SUMIFS($F$45:$F$108,$J$45:$J$108,"="&amp;P$145,$B$45:$B$108,"="&amp;$B157),"")</f>
        <v>0</v>
      </c>
      <c r="Q157" s="329">
        <f>IF('3f WHD'!X$13&lt;&gt;"",SUMIFS($F$45:$F$108,$K$45:$K$108,"="&amp;Q$145,$B$45:$B$108,"="&amp;$B157)+SUMIFS($F$45:$F$108,$J$45:$J$108,"="&amp;Q$145,$B$45:$B$108,"="&amp;$B157),"")</f>
        <v>0</v>
      </c>
      <c r="R157" s="330"/>
      <c r="S157" s="329">
        <f>IF('3f WHD'!AA$13&lt;&gt;"",SUMIFS($F$45:$F$108,$K$45:$K$108,"="&amp;T$145,$B$45:$B$108,"="&amp;$B157)+SUMIFS($F$45:$F$108,$J$45:$J$108,"="&amp;T$145,$B$45:$B$108,"="&amp;$B157),"")</f>
        <v>0</v>
      </c>
      <c r="T157" s="329">
        <f>IF('3f WHD'!AA$13&lt;&gt;"",SUMIFS($F$45:$F$108,$K$45:$K$108,"="&amp;T$145,$B$45:$B$108,"="&amp;$B157)+SUMIFS($F$45:$F$108,$J$45:$J$108,"="&amp;T$145,$B$45:$B$108,"="&amp;$B157),"")</f>
        <v>0</v>
      </c>
      <c r="U157" s="329">
        <f>IF('3f WHD'!AC$13&lt;&gt;"",SUMIFS($F$45:$F$108,$K$45:$K$108,"="&amp;V$145,$B$45:$B$108,"="&amp;$B157)+SUMIFS($F$45:$F$108,$J$45:$J$108,"="&amp;V$145,$B$45:$B$108,"="&amp;$B157),"")</f>
        <v>0</v>
      </c>
      <c r="V157" s="329">
        <f>IF('3f WHD'!AC$13&lt;&gt;"",SUMIFS($F$45:$F$108,$K$45:$K$108,"="&amp;V$145,$B$45:$B$108,"="&amp;$B157)+SUMIFS($F$45:$F$108,$J$45:$J$108,"="&amp;V$145,$B$45:$B$108,"="&amp;$B157),"")</f>
        <v>0</v>
      </c>
      <c r="W157" s="329">
        <f>IF('3f WHD'!AD$13&lt;&gt;"",SUMIFS($F$45:$F$108,$K$45:$K$108,"="&amp;W$145,$B$45:$B$108,"="&amp;$B157)+SUMIFS($F$45:$F$108,$J$45:$J$108,"="&amp;W$145,$B$45:$B$108,"="&amp;$B157),"")</f>
        <v>0</v>
      </c>
      <c r="X157" s="329">
        <f>IF('3f WHD'!AE$13&lt;&gt;"",SUMIFS($F$45:$F$108,$K$45:$K$108,"="&amp;X$145,$B$45:$B$108,"="&amp;$B157)+SUMIFS($F$45:$F$108,$J$45:$J$108,"="&amp;X$145,$B$45:$B$108,"="&amp;$B157),"")</f>
        <v>0</v>
      </c>
      <c r="Y157" s="329">
        <f>IF('3f WHD'!AF$13&lt;&gt;"",SUMIFS($F$45:$F$108,$K$45:$K$108,"="&amp;Y$145,$B$45:$B$108,"="&amp;$B157)+SUMIFS($F$45:$F$108,$J$45:$J$108,"="&amp;Y$145,$B$45:$B$108,"="&amp;$B157),"")</f>
        <v>0</v>
      </c>
      <c r="Z157" s="329" t="str">
        <f>IF('3f WHD'!AG$13&lt;&gt;"",SUMIFS($F$45:$F$108,$K$45:$K$108,"="&amp;Z$145,$B$45:$B$108,"="&amp;$B157)+SUMIFS($F$45:$F$108,$J$45:$J$108,"="&amp;Z$145,$B$45:$B$108,"="&amp;$B157),"")</f>
        <v/>
      </c>
      <c r="AA157" s="329" t="str">
        <f>IF('3f WHD'!AH$13&lt;&gt;"",SUMIFS($F$45:$F$108,$K$45:$K$108,"="&amp;AA$145,$B$45:$B$108,"="&amp;$B157)+SUMIFS($F$45:$F$108,$J$45:$J$108,"="&amp;AA$145,$B$45:$B$108,"="&amp;$B157),"")</f>
        <v/>
      </c>
      <c r="AB157" s="329" t="str">
        <f>IF('3f WHD'!AI$13&lt;&gt;"",SUMIFS($F$45:$F$108,$K$45:$K$108,"="&amp;AB$145,$B$45:$B$108,"="&amp;$B157)+SUMIFS($F$45:$F$108,$J$45:$J$108,"="&amp;AB$145,$B$45:$B$108,"="&amp;$B157),"")</f>
        <v/>
      </c>
      <c r="AC157" s="329" t="str">
        <f>IF('3f WHD'!AJ$13&lt;&gt;"",SUMIFS($F$45:$F$108,$K$45:$K$108,"="&amp;AC$145,$B$45:$B$108,"="&amp;$B157)+SUMIFS($F$45:$F$108,$J$45:$J$108,"="&amp;AC$145,$B$45:$B$108,"="&amp;$B157),"")</f>
        <v/>
      </c>
      <c r="AD157" s="329" t="str">
        <f>IF('3f WHD'!AK$13&lt;&gt;"",SUMIFS($F$45:$F$108,$K$45:$K$108,"="&amp;AD$145,$B$45:$B$108,"="&amp;$B157)+SUMIFS($F$45:$F$108,$J$45:$J$108,"="&amp;AD$145,$B$45:$B$108,"="&amp;$B157),"")</f>
        <v/>
      </c>
      <c r="AE157" s="329" t="str">
        <f>IF('3f WHD'!AL$13&lt;&gt;"",SUMIFS($F$45:$F$108,$K$45:$K$108,"="&amp;AE$145,$B$45:$B$108,"="&amp;$B157)+SUMIFS($F$45:$F$108,$J$45:$J$108,"="&amp;AE$145,$B$45:$B$108,"="&amp;$B157),"")</f>
        <v/>
      </c>
      <c r="AF157" s="329" t="str">
        <f>IF('3f WHD'!AM$13&lt;&gt;"",SUMIFS($F$45:$F$108,$K$45:$K$108,"="&amp;AF$145,$B$45:$B$108,"="&amp;$B157)+SUMIFS($F$45:$F$108,$J$45:$J$108,"="&amp;AF$145,$B$45:$B$108,"="&amp;$B157),"")</f>
        <v/>
      </c>
      <c r="AG157" s="329" t="str">
        <f>IF('3f WHD'!AN$13&lt;&gt;"",SUMIFS($F$45:$F$108,$K$45:$K$108,"="&amp;AG$145,$B$45:$B$108,"="&amp;$B157)+SUMIFS($F$45:$F$108,$J$45:$J$108,"="&amp;AG$145,$B$45:$B$108,"="&amp;$B157),"")</f>
        <v/>
      </c>
      <c r="AH157" s="329" t="str">
        <f>IF('3f WHD'!AO$13&lt;&gt;"",SUMIFS($F$45:$F$108,$K$45:$K$108,"="&amp;AH$145,$B$45:$B$108,"="&amp;$B157)+SUMIFS($F$45:$F$108,$J$45:$J$108,"="&amp;AH$145,$B$45:$B$108,"="&amp;$B157),"")</f>
        <v/>
      </c>
      <c r="AI157" s="329" t="str">
        <f>IF('3f WHD'!AP$13&lt;&gt;"",SUMIFS($F$45:$F$108,$K$45:$K$108,"="&amp;AI$145,$B$45:$B$108,"="&amp;$B157)+SUMIFS($F$45:$F$108,$J$45:$J$108,"="&amp;AI$145,$B$45:$B$108,"="&amp;$B157),"")</f>
        <v/>
      </c>
      <c r="AJ157" s="329" t="str">
        <f>IF('3f WHD'!AQ$13&lt;&gt;"",SUMIFS($F$45:$F$108,$K$45:$K$108,"="&amp;AJ$145,$B$45:$B$108,"="&amp;$B157)+SUMIFS($F$45:$F$108,$J$45:$J$108,"="&amp;AJ$145,$B$45:$B$108,"="&amp;$B157),"")</f>
        <v/>
      </c>
      <c r="AK157" s="329" t="str">
        <f>IF('3f WHD'!AR$13&lt;&gt;"",SUMIFS($F$45:$F$108,$K$45:$K$108,"="&amp;AK$145,$B$45:$B$108,"="&amp;$B157)+SUMIFS($F$45:$F$108,$J$45:$J$108,"="&amp;AK$145,$B$45:$B$108,"="&amp;$B157),"")</f>
        <v/>
      </c>
      <c r="AL157" s="329" t="str">
        <f>IF('3f WHD'!AS$13&lt;&gt;"",SUMIFS($F$45:$F$108,$K$45:$K$108,"="&amp;AL$145,$B$45:$B$108,"="&amp;$B157)+SUMIFS($F$45:$F$108,$J$45:$J$108,"="&amp;AL$145,$B$45:$B$108,"="&amp;$B157),"")</f>
        <v/>
      </c>
      <c r="AM157" s="329" t="str">
        <f>IF('3f WHD'!AT$13&lt;&gt;"",SUMIFS($F$45:$F$108,$K$45:$K$108,"="&amp;AM$145,$B$45:$B$108,"="&amp;$B157)+SUMIFS($F$45:$F$108,$J$45:$J$108,"="&amp;AM$145,$B$45:$B$108,"="&amp;$B157),"")</f>
        <v/>
      </c>
      <c r="AN157" s="329" t="str">
        <f>IF('3f WHD'!AU$13&lt;&gt;"",SUMIFS($F$45:$F$108,$K$45:$K$108,"="&amp;AN$145,$B$45:$B$108,"="&amp;$B157)+SUMIFS($F$45:$F$108,$J$45:$J$108,"="&amp;AN$145,$B$45:$B$108,"="&amp;$B157),"")</f>
        <v/>
      </c>
      <c r="AO157" s="329" t="str">
        <f>IF('3f WHD'!AV$13&lt;&gt;"",SUMIFS($F$45:$F$108,$K$45:$K$108,"="&amp;AO$145,$B$45:$B$108,"="&amp;$B157)+SUMIFS($F$45:$F$108,$J$45:$J$108,"="&amp;AO$145,$B$45:$B$108,"="&amp;$B157),"")</f>
        <v/>
      </c>
      <c r="AP157" s="329" t="str">
        <f>IF('3f WHD'!AW$13&lt;&gt;"",SUMIFS($F$45:$F$108,$K$45:$K$108,"="&amp;AP$145,$B$45:$B$108,"="&amp;$B157)+SUMIFS($F$45:$F$108,$J$45:$J$108,"="&amp;AP$145,$B$45:$B$108,"="&amp;$B157),"")</f>
        <v/>
      </c>
      <c r="AQ157" s="329" t="str">
        <f>IF('3f WHD'!AX$13&lt;&gt;"",SUMIFS($F$45:$F$108,$K$45:$K$108,"="&amp;AQ$145,$B$45:$B$108,"="&amp;$B157)+SUMIFS($F$45:$F$108,$J$45:$J$108,"="&amp;AQ$145,$B$45:$B$108,"="&amp;$B157),"")</f>
        <v/>
      </c>
      <c r="AR157" s="329" t="str">
        <f>IF('3f WHD'!AY$13&lt;&gt;"",SUMIFS($F$45:$F$108,$K$45:$K$108,"="&amp;AR$145,$B$45:$B$108,"="&amp;$B157)+SUMIFS($F$45:$F$108,$J$45:$J$108,"="&amp;AR$145,$B$45:$B$108,"="&amp;$B157),"")</f>
        <v/>
      </c>
      <c r="AS157" s="329" t="str">
        <f>IF('3f WHD'!AZ$13&lt;&gt;"",SUMIFS($F$45:$F$108,$K$45:$K$108,"="&amp;AS$145,$B$45:$B$108,"="&amp;$B157)+SUMIFS($F$45:$F$108,$J$45:$J$108,"="&amp;AS$145,$B$45:$B$108,"="&amp;$B157),"")</f>
        <v/>
      </c>
      <c r="AT157" s="329" t="str">
        <f>IF('3f WHD'!BA$13&lt;&gt;"",SUMIFS($F$45:$F$108,$K$45:$K$108,"="&amp;AT$145,$B$45:$B$108,"="&amp;$B157)+SUMIFS($F$45:$F$108,$J$45:$J$108,"="&amp;AT$145,$B$45:$B$108,"="&amp;$B157),"")</f>
        <v/>
      </c>
      <c r="AU157" s="329" t="str">
        <f>IF('3f WHD'!BB$13&lt;&gt;"",SUMIFS($F$45:$F$108,$K$45:$K$108,"="&amp;AU$145,$B$45:$B$108,"="&amp;$B157)+SUMIFS($F$45:$F$108,$J$45:$J$108,"="&amp;AU$145,$B$45:$B$108,"="&amp;$B157),"")</f>
        <v/>
      </c>
      <c r="AV157" s="329" t="str">
        <f>IF('3f WHD'!BC$13&lt;&gt;"",SUMIFS($F$45:$F$108,$K$45:$K$108,"="&amp;AV$145,$B$45:$B$108,"="&amp;$B157)+SUMIFS($F$45:$F$108,$J$45:$J$108,"="&amp;AV$145,$B$45:$B$108,"="&amp;$B157),"")</f>
        <v/>
      </c>
      <c r="AW157" s="329" t="str">
        <f>IF('3f WHD'!BD$13&lt;&gt;"",SUMIFS($F$45:$F$108,$K$45:$K$108,"="&amp;AW$145,$B$45:$B$108,"="&amp;$B157)+SUMIFS($F$45:$F$108,$J$45:$J$108,"="&amp;AW$145,$B$45:$B$108,"="&amp;$B157),"")</f>
        <v/>
      </c>
      <c r="AX157" s="329" t="str">
        <f>IF('3f WHD'!BE$13&lt;&gt;"",SUMIFS($F$45:$F$108,$K$45:$K$108,"="&amp;AX$145,$B$45:$B$108,"="&amp;$B157)+SUMIFS($F$45:$F$108,$J$45:$J$108,"="&amp;AX$145,$B$45:$B$108,"="&amp;$B157),"")</f>
        <v/>
      </c>
      <c r="AY157" s="329" t="str">
        <f>IF('3f WHD'!BF$13&lt;&gt;"",SUMIFS($F$45:$F$108,$K$45:$K$108,"="&amp;AY$145,$B$45:$B$108,"="&amp;$B157)+SUMIFS($F$45:$F$108,$J$45:$J$108,"="&amp;AY$145,$B$45:$B$108,"="&amp;$B157),"")</f>
        <v/>
      </c>
    </row>
    <row r="158" ht="13.5" customHeight="1">
      <c r="B158" s="328">
        <v>18.0</v>
      </c>
      <c r="C158" s="328"/>
      <c r="D158" s="329">
        <f>IF('3f WHD'!K$13&lt;&gt;"",SUMIFS($F$45:$F$108,$K$45:$K$108,"="&amp;D$145,$B$45:$B$108,"="&amp;$B158)+SUMIFS($F$45:$F$108,$J$45:$J$108,"="&amp;D$145,$B$45:$B$108,"="&amp;$B158),"")</f>
        <v>0</v>
      </c>
      <c r="E158" s="329">
        <f>IF('3f WHD'!L$13&lt;&gt;"",SUMIFS($F$45:$F$108,$K$45:$K$108,"="&amp;E$145,$B$45:$B$108,"="&amp;$B158)+SUMIFS($F$45:$F$108,$J$45:$J$108,"="&amp;E$145,$B$45:$B$108,"="&amp;$B158),"")</f>
        <v>0</v>
      </c>
      <c r="F158" s="329">
        <f>IF('3f WHD'!M$13&lt;&gt;"",SUMIFS($F$45:$F$108,$K$45:$K$108,"="&amp;F$145,$B$45:$B$108,"="&amp;$B158)+SUMIFS($F$45:$F$108,$J$45:$J$108,"="&amp;F$145,$B$45:$B$108,"="&amp;$B158),"")</f>
        <v>0</v>
      </c>
      <c r="G158" s="329">
        <f>IF('3f WHD'!N$13&lt;&gt;"",SUMIFS($F$45:$F$108,$K$45:$K$108,"="&amp;G$145,$B$45:$B$108,"="&amp;$B158)+SUMIFS($F$45:$F$108,$J$45:$J$108,"="&amp;G$145,$B$45:$B$108,"="&amp;$B158),"")</f>
        <v>0</v>
      </c>
      <c r="H158" s="329">
        <f>IF('3f WHD'!O$13&lt;&gt;"",SUMIFS($F$45:$F$108,$K$45:$K$108,"="&amp;H$145,$B$45:$B$108,"="&amp;$B158)+SUMIFS($F$45:$F$108,$J$45:$J$108,"="&amp;H$145,$B$45:$B$108,"="&amp;$B158),"")</f>
        <v>0</v>
      </c>
      <c r="I158" s="330"/>
      <c r="J158" s="329">
        <f>IF('3f WHD'!Q$13&lt;&gt;"",SUMIFS($F$45:$F$108,$K$45:$K$108,"="&amp;J$145,$B$45:$B$108,"="&amp;$B158)+SUMIFS($F$45:$F$108,$J$45:$J$108,"="&amp;J$145,$B$45:$B$108,"="&amp;$B158),"")</f>
        <v>0</v>
      </c>
      <c r="K158" s="329">
        <f>IF('3f WHD'!R$13&lt;&gt;"",SUMIFS($F$45:$F$108,$K$45:$K$108,"="&amp;K$145,$B$45:$B$108,"="&amp;$B158)+SUMIFS($F$45:$F$108,$J$45:$J$108,"="&amp;K$145,$B$45:$B$108,"="&amp;$B158),"")</f>
        <v>0</v>
      </c>
      <c r="L158" s="329">
        <f>IF('3f WHD'!S$13&lt;&gt;"",SUMIFS($F$45:$F$108,$K$45:$K$108,"="&amp;L$145,$B$45:$B$108,"="&amp;$B158)+SUMIFS($F$45:$F$108,$J$45:$J$108,"="&amp;L$145,$B$45:$B$108,"="&amp;$B158),"")</f>
        <v>0</v>
      </c>
      <c r="M158" s="329">
        <f>IF('3f WHD'!T$13&lt;&gt;"",SUMIFS($F$45:$F$108,$K$45:$K$108,"="&amp;M$145,$B$45:$B$108,"="&amp;$B158)+SUMIFS($F$45:$F$108,$J$45:$J$108,"="&amp;M$145,$B$45:$B$108,"="&amp;$B158),"")</f>
        <v>0</v>
      </c>
      <c r="N158" s="329">
        <f>IF('3f WHD'!U$13&lt;&gt;"",SUMIFS($F$45:$F$108,$K$45:$K$108,"="&amp;N$145,$B$45:$B$108,"="&amp;$B158)+SUMIFS($F$45:$F$108,$J$45:$J$108,"="&amp;N$145,$B$45:$B$108,"="&amp;$B158),"")</f>
        <v>0</v>
      </c>
      <c r="O158" s="329">
        <f>IF('3f WHD'!V$13&lt;&gt;"",SUMIFS($F$45:$F$108,$K$45:$K$108,"="&amp;O$145,$B$45:$B$108,"="&amp;$B158)+SUMIFS($F$45:$F$108,$J$45:$J$108,"="&amp;O$145,$B$45:$B$108,"="&amp;$B158),"")</f>
        <v>0</v>
      </c>
      <c r="P158" s="329">
        <f>IF('3f WHD'!W$13&lt;&gt;"",SUMIFS($F$45:$F$108,$K$45:$K$108,"="&amp;P$145,$B$45:$B$108,"="&amp;$B158)+SUMIFS($F$45:$F$108,$J$45:$J$108,"="&amp;P$145,$B$45:$B$108,"="&amp;$B158),"")</f>
        <v>0</v>
      </c>
      <c r="Q158" s="329">
        <f>IF('3f WHD'!X$13&lt;&gt;"",SUMIFS($F$45:$F$108,$K$45:$K$108,"="&amp;Q$145,$B$45:$B$108,"="&amp;$B158)+SUMIFS($F$45:$F$108,$J$45:$J$108,"="&amp;Q$145,$B$45:$B$108,"="&amp;$B158),"")</f>
        <v>0</v>
      </c>
      <c r="R158" s="330"/>
      <c r="S158" s="329">
        <f>IF('3f WHD'!AA$13&lt;&gt;"",SUMIFS($F$45:$F$108,$K$45:$K$108,"="&amp;T$145,$B$45:$B$108,"="&amp;$B158)+SUMIFS($F$45:$F$108,$J$45:$J$108,"="&amp;T$145,$B$45:$B$108,"="&amp;$B158),"")</f>
        <v>0</v>
      </c>
      <c r="T158" s="329">
        <f>IF('3f WHD'!AA$13&lt;&gt;"",SUMIFS($F$45:$F$108,$K$45:$K$108,"="&amp;T$145,$B$45:$B$108,"="&amp;$B158)+SUMIFS($F$45:$F$108,$J$45:$J$108,"="&amp;T$145,$B$45:$B$108,"="&amp;$B158),"")</f>
        <v>0</v>
      </c>
      <c r="U158" s="329">
        <f>IF('3f WHD'!AC$13&lt;&gt;"",SUMIFS($F$45:$F$108,$K$45:$K$108,"="&amp;V$145,$B$45:$B$108,"="&amp;$B158)+SUMIFS($F$45:$F$108,$J$45:$J$108,"="&amp;V$145,$B$45:$B$108,"="&amp;$B158),"")</f>
        <v>0</v>
      </c>
      <c r="V158" s="329">
        <f>IF('3f WHD'!AC$13&lt;&gt;"",SUMIFS($F$45:$F$108,$K$45:$K$108,"="&amp;V$145,$B$45:$B$108,"="&amp;$B158)+SUMIFS($F$45:$F$108,$J$45:$J$108,"="&amp;V$145,$B$45:$B$108,"="&amp;$B158),"")</f>
        <v>0</v>
      </c>
      <c r="W158" s="329">
        <f>IF('3f WHD'!AD$13&lt;&gt;"",SUMIFS($F$45:$F$108,$K$45:$K$108,"="&amp;W$145,$B$45:$B$108,"="&amp;$B158)+SUMIFS($F$45:$F$108,$J$45:$J$108,"="&amp;W$145,$B$45:$B$108,"="&amp;$B158),"")</f>
        <v>0</v>
      </c>
      <c r="X158" s="329">
        <f>IF('3f WHD'!AE$13&lt;&gt;"",SUMIFS($F$45:$F$108,$K$45:$K$108,"="&amp;X$145,$B$45:$B$108,"="&amp;$B158)+SUMIFS($F$45:$F$108,$J$45:$J$108,"="&amp;X$145,$B$45:$B$108,"="&amp;$B158),"")</f>
        <v>0</v>
      </c>
      <c r="Y158" s="329">
        <f>IF('3f WHD'!AF$13&lt;&gt;"",SUMIFS($F$45:$F$108,$K$45:$K$108,"="&amp;Y$145,$B$45:$B$108,"="&amp;$B158)+SUMIFS($F$45:$F$108,$J$45:$J$108,"="&amp;Y$145,$B$45:$B$108,"="&amp;$B158),"")</f>
        <v>0</v>
      </c>
      <c r="Z158" s="329" t="str">
        <f>IF('3f WHD'!AG$13&lt;&gt;"",SUMIFS($F$45:$F$108,$K$45:$K$108,"="&amp;Z$145,$B$45:$B$108,"="&amp;$B158)+SUMIFS($F$45:$F$108,$J$45:$J$108,"="&amp;Z$145,$B$45:$B$108,"="&amp;$B158),"")</f>
        <v/>
      </c>
      <c r="AA158" s="329" t="str">
        <f>IF('3f WHD'!AH$13&lt;&gt;"",SUMIFS($F$45:$F$108,$K$45:$K$108,"="&amp;AA$145,$B$45:$B$108,"="&amp;$B158)+SUMIFS($F$45:$F$108,$J$45:$J$108,"="&amp;AA$145,$B$45:$B$108,"="&amp;$B158),"")</f>
        <v/>
      </c>
      <c r="AB158" s="329" t="str">
        <f>IF('3f WHD'!AI$13&lt;&gt;"",SUMIFS($F$45:$F$108,$K$45:$K$108,"="&amp;AB$145,$B$45:$B$108,"="&amp;$B158)+SUMIFS($F$45:$F$108,$J$45:$J$108,"="&amp;AB$145,$B$45:$B$108,"="&amp;$B158),"")</f>
        <v/>
      </c>
      <c r="AC158" s="329" t="str">
        <f>IF('3f WHD'!AJ$13&lt;&gt;"",SUMIFS($F$45:$F$108,$K$45:$K$108,"="&amp;AC$145,$B$45:$B$108,"="&amp;$B158)+SUMIFS($F$45:$F$108,$J$45:$J$108,"="&amp;AC$145,$B$45:$B$108,"="&amp;$B158),"")</f>
        <v/>
      </c>
      <c r="AD158" s="329" t="str">
        <f>IF('3f WHD'!AK$13&lt;&gt;"",SUMIFS($F$45:$F$108,$K$45:$K$108,"="&amp;AD$145,$B$45:$B$108,"="&amp;$B158)+SUMIFS($F$45:$F$108,$J$45:$J$108,"="&amp;AD$145,$B$45:$B$108,"="&amp;$B158),"")</f>
        <v/>
      </c>
      <c r="AE158" s="329" t="str">
        <f>IF('3f WHD'!AL$13&lt;&gt;"",SUMIFS($F$45:$F$108,$K$45:$K$108,"="&amp;AE$145,$B$45:$B$108,"="&amp;$B158)+SUMIFS($F$45:$F$108,$J$45:$J$108,"="&amp;AE$145,$B$45:$B$108,"="&amp;$B158),"")</f>
        <v/>
      </c>
      <c r="AF158" s="329" t="str">
        <f>IF('3f WHD'!AM$13&lt;&gt;"",SUMIFS($F$45:$F$108,$K$45:$K$108,"="&amp;AF$145,$B$45:$B$108,"="&amp;$B158)+SUMIFS($F$45:$F$108,$J$45:$J$108,"="&amp;AF$145,$B$45:$B$108,"="&amp;$B158),"")</f>
        <v/>
      </c>
      <c r="AG158" s="329" t="str">
        <f>IF('3f WHD'!AN$13&lt;&gt;"",SUMIFS($F$45:$F$108,$K$45:$K$108,"="&amp;AG$145,$B$45:$B$108,"="&amp;$B158)+SUMIFS($F$45:$F$108,$J$45:$J$108,"="&amp;AG$145,$B$45:$B$108,"="&amp;$B158),"")</f>
        <v/>
      </c>
      <c r="AH158" s="329" t="str">
        <f>IF('3f WHD'!AO$13&lt;&gt;"",SUMIFS($F$45:$F$108,$K$45:$K$108,"="&amp;AH$145,$B$45:$B$108,"="&amp;$B158)+SUMIFS($F$45:$F$108,$J$45:$J$108,"="&amp;AH$145,$B$45:$B$108,"="&amp;$B158),"")</f>
        <v/>
      </c>
      <c r="AI158" s="329" t="str">
        <f>IF('3f WHD'!AP$13&lt;&gt;"",SUMIFS($F$45:$F$108,$K$45:$K$108,"="&amp;AI$145,$B$45:$B$108,"="&amp;$B158)+SUMIFS($F$45:$F$108,$J$45:$J$108,"="&amp;AI$145,$B$45:$B$108,"="&amp;$B158),"")</f>
        <v/>
      </c>
      <c r="AJ158" s="329" t="str">
        <f>IF('3f WHD'!AQ$13&lt;&gt;"",SUMIFS($F$45:$F$108,$K$45:$K$108,"="&amp;AJ$145,$B$45:$B$108,"="&amp;$B158)+SUMIFS($F$45:$F$108,$J$45:$J$108,"="&amp;AJ$145,$B$45:$B$108,"="&amp;$B158),"")</f>
        <v/>
      </c>
      <c r="AK158" s="329" t="str">
        <f>IF('3f WHD'!AR$13&lt;&gt;"",SUMIFS($F$45:$F$108,$K$45:$K$108,"="&amp;AK$145,$B$45:$B$108,"="&amp;$B158)+SUMIFS($F$45:$F$108,$J$45:$J$108,"="&amp;AK$145,$B$45:$B$108,"="&amp;$B158),"")</f>
        <v/>
      </c>
      <c r="AL158" s="329" t="str">
        <f>IF('3f WHD'!AS$13&lt;&gt;"",SUMIFS($F$45:$F$108,$K$45:$K$108,"="&amp;AL$145,$B$45:$B$108,"="&amp;$B158)+SUMIFS($F$45:$F$108,$J$45:$J$108,"="&amp;AL$145,$B$45:$B$108,"="&amp;$B158),"")</f>
        <v/>
      </c>
      <c r="AM158" s="329" t="str">
        <f>IF('3f WHD'!AT$13&lt;&gt;"",SUMIFS($F$45:$F$108,$K$45:$K$108,"="&amp;AM$145,$B$45:$B$108,"="&amp;$B158)+SUMIFS($F$45:$F$108,$J$45:$J$108,"="&amp;AM$145,$B$45:$B$108,"="&amp;$B158),"")</f>
        <v/>
      </c>
      <c r="AN158" s="329" t="str">
        <f>IF('3f WHD'!AU$13&lt;&gt;"",SUMIFS($F$45:$F$108,$K$45:$K$108,"="&amp;AN$145,$B$45:$B$108,"="&amp;$B158)+SUMIFS($F$45:$F$108,$J$45:$J$108,"="&amp;AN$145,$B$45:$B$108,"="&amp;$B158),"")</f>
        <v/>
      </c>
      <c r="AO158" s="329" t="str">
        <f>IF('3f WHD'!AV$13&lt;&gt;"",SUMIFS($F$45:$F$108,$K$45:$K$108,"="&amp;AO$145,$B$45:$B$108,"="&amp;$B158)+SUMIFS($F$45:$F$108,$J$45:$J$108,"="&amp;AO$145,$B$45:$B$108,"="&amp;$B158),"")</f>
        <v/>
      </c>
      <c r="AP158" s="329" t="str">
        <f>IF('3f WHD'!AW$13&lt;&gt;"",SUMIFS($F$45:$F$108,$K$45:$K$108,"="&amp;AP$145,$B$45:$B$108,"="&amp;$B158)+SUMIFS($F$45:$F$108,$J$45:$J$108,"="&amp;AP$145,$B$45:$B$108,"="&amp;$B158),"")</f>
        <v/>
      </c>
      <c r="AQ158" s="329" t="str">
        <f>IF('3f WHD'!AX$13&lt;&gt;"",SUMIFS($F$45:$F$108,$K$45:$K$108,"="&amp;AQ$145,$B$45:$B$108,"="&amp;$B158)+SUMIFS($F$45:$F$108,$J$45:$J$108,"="&amp;AQ$145,$B$45:$B$108,"="&amp;$B158),"")</f>
        <v/>
      </c>
      <c r="AR158" s="329" t="str">
        <f>IF('3f WHD'!AY$13&lt;&gt;"",SUMIFS($F$45:$F$108,$K$45:$K$108,"="&amp;AR$145,$B$45:$B$108,"="&amp;$B158)+SUMIFS($F$45:$F$108,$J$45:$J$108,"="&amp;AR$145,$B$45:$B$108,"="&amp;$B158),"")</f>
        <v/>
      </c>
      <c r="AS158" s="329" t="str">
        <f>IF('3f WHD'!AZ$13&lt;&gt;"",SUMIFS($F$45:$F$108,$K$45:$K$108,"="&amp;AS$145,$B$45:$B$108,"="&amp;$B158)+SUMIFS($F$45:$F$108,$J$45:$J$108,"="&amp;AS$145,$B$45:$B$108,"="&amp;$B158),"")</f>
        <v/>
      </c>
      <c r="AT158" s="329" t="str">
        <f>IF('3f WHD'!BA$13&lt;&gt;"",SUMIFS($F$45:$F$108,$K$45:$K$108,"="&amp;AT$145,$B$45:$B$108,"="&amp;$B158)+SUMIFS($F$45:$F$108,$J$45:$J$108,"="&amp;AT$145,$B$45:$B$108,"="&amp;$B158),"")</f>
        <v/>
      </c>
      <c r="AU158" s="329" t="str">
        <f>IF('3f WHD'!BB$13&lt;&gt;"",SUMIFS($F$45:$F$108,$K$45:$K$108,"="&amp;AU$145,$B$45:$B$108,"="&amp;$B158)+SUMIFS($F$45:$F$108,$J$45:$J$108,"="&amp;AU$145,$B$45:$B$108,"="&amp;$B158),"")</f>
        <v/>
      </c>
      <c r="AV158" s="329" t="str">
        <f>IF('3f WHD'!BC$13&lt;&gt;"",SUMIFS($F$45:$F$108,$K$45:$K$108,"="&amp;AV$145,$B$45:$B$108,"="&amp;$B158)+SUMIFS($F$45:$F$108,$J$45:$J$108,"="&amp;AV$145,$B$45:$B$108,"="&amp;$B158),"")</f>
        <v/>
      </c>
      <c r="AW158" s="329" t="str">
        <f>IF('3f WHD'!BD$13&lt;&gt;"",SUMIFS($F$45:$F$108,$K$45:$K$108,"="&amp;AW$145,$B$45:$B$108,"="&amp;$B158)+SUMIFS($F$45:$F$108,$J$45:$J$108,"="&amp;AW$145,$B$45:$B$108,"="&amp;$B158),"")</f>
        <v/>
      </c>
      <c r="AX158" s="329" t="str">
        <f>IF('3f WHD'!BE$13&lt;&gt;"",SUMIFS($F$45:$F$108,$K$45:$K$108,"="&amp;AX$145,$B$45:$B$108,"="&amp;$B158)+SUMIFS($F$45:$F$108,$J$45:$J$108,"="&amp;AX$145,$B$45:$B$108,"="&amp;$B158),"")</f>
        <v/>
      </c>
      <c r="AY158" s="329" t="str">
        <f>IF('3f WHD'!BF$13&lt;&gt;"",SUMIFS($F$45:$F$108,$K$45:$K$108,"="&amp;AY$145,$B$45:$B$108,"="&amp;$B158)+SUMIFS($F$45:$F$108,$J$45:$J$108,"="&amp;AY$145,$B$45:$B$108,"="&amp;$B158),"")</f>
        <v/>
      </c>
    </row>
    <row r="159" ht="13.5" customHeight="1">
      <c r="B159" s="328">
        <v>19.0</v>
      </c>
      <c r="C159" s="328"/>
      <c r="D159" s="329">
        <f>IF('3f WHD'!K$13&lt;&gt;"",SUMIFS($F$45:$F$108,$K$45:$K$108,"="&amp;D$145,$B$45:$B$108,"="&amp;$B159)+SUMIFS($F$45:$F$108,$J$45:$J$108,"="&amp;D$145,$B$45:$B$108,"="&amp;$B159),"")</f>
        <v>0</v>
      </c>
      <c r="E159" s="329">
        <f>IF('3f WHD'!L$13&lt;&gt;"",SUMIFS($F$45:$F$108,$K$45:$K$108,"="&amp;E$145,$B$45:$B$108,"="&amp;$B159)+SUMIFS($F$45:$F$108,$J$45:$J$108,"="&amp;E$145,$B$45:$B$108,"="&amp;$B159),"")</f>
        <v>0</v>
      </c>
      <c r="F159" s="329">
        <f>IF('3f WHD'!M$13&lt;&gt;"",SUMIFS($F$45:$F$108,$K$45:$K$108,"="&amp;F$145,$B$45:$B$108,"="&amp;$B159)+SUMIFS($F$45:$F$108,$J$45:$J$108,"="&amp;F$145,$B$45:$B$108,"="&amp;$B159),"")</f>
        <v>0</v>
      </c>
      <c r="G159" s="329">
        <f>IF('3f WHD'!N$13&lt;&gt;"",SUMIFS($F$45:$F$108,$K$45:$K$108,"="&amp;G$145,$B$45:$B$108,"="&amp;$B159)+SUMIFS($F$45:$F$108,$J$45:$J$108,"="&amp;G$145,$B$45:$B$108,"="&amp;$B159),"")</f>
        <v>0</v>
      </c>
      <c r="H159" s="329">
        <f>IF('3f WHD'!O$13&lt;&gt;"",SUMIFS($F$45:$F$108,$K$45:$K$108,"="&amp;H$145,$B$45:$B$108,"="&amp;$B159)+SUMIFS($F$45:$F$108,$J$45:$J$108,"="&amp;H$145,$B$45:$B$108,"="&amp;$B159),"")</f>
        <v>0</v>
      </c>
      <c r="I159" s="330"/>
      <c r="J159" s="329">
        <f>IF('3f WHD'!Q$13&lt;&gt;"",SUMIFS($F$45:$F$108,$K$45:$K$108,"="&amp;J$145,$B$45:$B$108,"="&amp;$B159)+SUMIFS($F$45:$F$108,$J$45:$J$108,"="&amp;J$145,$B$45:$B$108,"="&amp;$B159),"")</f>
        <v>0</v>
      </c>
      <c r="K159" s="329">
        <f>IF('3f WHD'!R$13&lt;&gt;"",SUMIFS($F$45:$F$108,$K$45:$K$108,"="&amp;K$145,$B$45:$B$108,"="&amp;$B159)+SUMIFS($F$45:$F$108,$J$45:$J$108,"="&amp;K$145,$B$45:$B$108,"="&amp;$B159),"")</f>
        <v>0</v>
      </c>
      <c r="L159" s="329">
        <f>IF('3f WHD'!S$13&lt;&gt;"",SUMIFS($F$45:$F$108,$K$45:$K$108,"="&amp;L$145,$B$45:$B$108,"="&amp;$B159)+SUMIFS($F$45:$F$108,$J$45:$J$108,"="&amp;L$145,$B$45:$B$108,"="&amp;$B159),"")</f>
        <v>0</v>
      </c>
      <c r="M159" s="329">
        <f>IF('3f WHD'!T$13&lt;&gt;"",SUMIFS($F$45:$F$108,$K$45:$K$108,"="&amp;M$145,$B$45:$B$108,"="&amp;$B159)+SUMIFS($F$45:$F$108,$J$45:$J$108,"="&amp;M$145,$B$45:$B$108,"="&amp;$B159),"")</f>
        <v>0</v>
      </c>
      <c r="N159" s="329">
        <f>IF('3f WHD'!U$13&lt;&gt;"",SUMIFS($F$45:$F$108,$K$45:$K$108,"="&amp;N$145,$B$45:$B$108,"="&amp;$B159)+SUMIFS($F$45:$F$108,$J$45:$J$108,"="&amp;N$145,$B$45:$B$108,"="&amp;$B159),"")</f>
        <v>0</v>
      </c>
      <c r="O159" s="329">
        <f>IF('3f WHD'!V$13&lt;&gt;"",SUMIFS($F$45:$F$108,$K$45:$K$108,"="&amp;O$145,$B$45:$B$108,"="&amp;$B159)+SUMIFS($F$45:$F$108,$J$45:$J$108,"="&amp;O$145,$B$45:$B$108,"="&amp;$B159),"")</f>
        <v>0</v>
      </c>
      <c r="P159" s="329">
        <f>IF('3f WHD'!W$13&lt;&gt;"",SUMIFS($F$45:$F$108,$K$45:$K$108,"="&amp;P$145,$B$45:$B$108,"="&amp;$B159)+SUMIFS($F$45:$F$108,$J$45:$J$108,"="&amp;P$145,$B$45:$B$108,"="&amp;$B159),"")</f>
        <v>0</v>
      </c>
      <c r="Q159" s="329">
        <f>IF('3f WHD'!X$13&lt;&gt;"",SUMIFS($F$45:$F$108,$K$45:$K$108,"="&amp;Q$145,$B$45:$B$108,"="&amp;$B159)+SUMIFS($F$45:$F$108,$J$45:$J$108,"="&amp;Q$145,$B$45:$B$108,"="&amp;$B159),"")</f>
        <v>0</v>
      </c>
      <c r="R159" s="330"/>
      <c r="S159" s="329">
        <f>IF('3f WHD'!AA$13&lt;&gt;"",SUMIFS($F$45:$F$108,$K$45:$K$108,"="&amp;T$145,$B$45:$B$108,"="&amp;$B159)+SUMIFS($F$45:$F$108,$J$45:$J$108,"="&amp;T$145,$B$45:$B$108,"="&amp;$B159),"")</f>
        <v>0</v>
      </c>
      <c r="T159" s="329">
        <f>IF('3f WHD'!AA$13&lt;&gt;"",SUMIFS($F$45:$F$108,$K$45:$K$108,"="&amp;T$145,$B$45:$B$108,"="&amp;$B159)+SUMIFS($F$45:$F$108,$J$45:$J$108,"="&amp;T$145,$B$45:$B$108,"="&amp;$B159),"")</f>
        <v>0</v>
      </c>
      <c r="U159" s="329">
        <f>IF('3f WHD'!AC$13&lt;&gt;"",SUMIFS($F$45:$F$108,$K$45:$K$108,"="&amp;V$145,$B$45:$B$108,"="&amp;$B159)+SUMIFS($F$45:$F$108,$J$45:$J$108,"="&amp;V$145,$B$45:$B$108,"="&amp;$B159),"")</f>
        <v>0</v>
      </c>
      <c r="V159" s="329">
        <f>IF('3f WHD'!AC$13&lt;&gt;"",SUMIFS($F$45:$F$108,$K$45:$K$108,"="&amp;V$145,$B$45:$B$108,"="&amp;$B159)+SUMIFS($F$45:$F$108,$J$45:$J$108,"="&amp;V$145,$B$45:$B$108,"="&amp;$B159),"")</f>
        <v>0</v>
      </c>
      <c r="W159" s="329">
        <f>IF('3f WHD'!AD$13&lt;&gt;"",SUMIFS($F$45:$F$108,$K$45:$K$108,"="&amp;W$145,$B$45:$B$108,"="&amp;$B159)+SUMIFS($F$45:$F$108,$J$45:$J$108,"="&amp;W$145,$B$45:$B$108,"="&amp;$B159),"")</f>
        <v>0</v>
      </c>
      <c r="X159" s="329">
        <f>IF('3f WHD'!AE$13&lt;&gt;"",SUMIFS($F$45:$F$108,$K$45:$K$108,"="&amp;X$145,$B$45:$B$108,"="&amp;$B159)+SUMIFS($F$45:$F$108,$J$45:$J$108,"="&amp;X$145,$B$45:$B$108,"="&amp;$B159),"")</f>
        <v>0</v>
      </c>
      <c r="Y159" s="329">
        <f>IF('3f WHD'!AF$13&lt;&gt;"",SUMIFS($F$45:$F$108,$K$45:$K$108,"="&amp;Y$145,$B$45:$B$108,"="&amp;$B159)+SUMIFS($F$45:$F$108,$J$45:$J$108,"="&amp;Y$145,$B$45:$B$108,"="&amp;$B159),"")</f>
        <v>0</v>
      </c>
      <c r="Z159" s="329" t="str">
        <f>IF('3f WHD'!AG$13&lt;&gt;"",SUMIFS($F$45:$F$108,$K$45:$K$108,"="&amp;Z$145,$B$45:$B$108,"="&amp;$B159)+SUMIFS($F$45:$F$108,$J$45:$J$108,"="&amp;Z$145,$B$45:$B$108,"="&amp;$B159),"")</f>
        <v/>
      </c>
      <c r="AA159" s="329" t="str">
        <f>IF('3f WHD'!AH$13&lt;&gt;"",SUMIFS($F$45:$F$108,$K$45:$K$108,"="&amp;AA$145,$B$45:$B$108,"="&amp;$B159)+SUMIFS($F$45:$F$108,$J$45:$J$108,"="&amp;AA$145,$B$45:$B$108,"="&amp;$B159),"")</f>
        <v/>
      </c>
      <c r="AB159" s="329" t="str">
        <f>IF('3f WHD'!AI$13&lt;&gt;"",SUMIFS($F$45:$F$108,$K$45:$K$108,"="&amp;AB$145,$B$45:$B$108,"="&amp;$B159)+SUMIFS($F$45:$F$108,$J$45:$J$108,"="&amp;AB$145,$B$45:$B$108,"="&amp;$B159),"")</f>
        <v/>
      </c>
      <c r="AC159" s="329" t="str">
        <f>IF('3f WHD'!AJ$13&lt;&gt;"",SUMIFS($F$45:$F$108,$K$45:$K$108,"="&amp;AC$145,$B$45:$B$108,"="&amp;$B159)+SUMIFS($F$45:$F$108,$J$45:$J$108,"="&amp;AC$145,$B$45:$B$108,"="&amp;$B159),"")</f>
        <v/>
      </c>
      <c r="AD159" s="329" t="str">
        <f>IF('3f WHD'!AK$13&lt;&gt;"",SUMIFS($F$45:$F$108,$K$45:$K$108,"="&amp;AD$145,$B$45:$B$108,"="&amp;$B159)+SUMIFS($F$45:$F$108,$J$45:$J$108,"="&amp;AD$145,$B$45:$B$108,"="&amp;$B159),"")</f>
        <v/>
      </c>
      <c r="AE159" s="329" t="str">
        <f>IF('3f WHD'!AL$13&lt;&gt;"",SUMIFS($F$45:$F$108,$K$45:$K$108,"="&amp;AE$145,$B$45:$B$108,"="&amp;$B159)+SUMIFS($F$45:$F$108,$J$45:$J$108,"="&amp;AE$145,$B$45:$B$108,"="&amp;$B159),"")</f>
        <v/>
      </c>
      <c r="AF159" s="329" t="str">
        <f>IF('3f WHD'!AM$13&lt;&gt;"",SUMIFS($F$45:$F$108,$K$45:$K$108,"="&amp;AF$145,$B$45:$B$108,"="&amp;$B159)+SUMIFS($F$45:$F$108,$J$45:$J$108,"="&amp;AF$145,$B$45:$B$108,"="&amp;$B159),"")</f>
        <v/>
      </c>
      <c r="AG159" s="329" t="str">
        <f>IF('3f WHD'!AN$13&lt;&gt;"",SUMIFS($F$45:$F$108,$K$45:$K$108,"="&amp;AG$145,$B$45:$B$108,"="&amp;$B159)+SUMIFS($F$45:$F$108,$J$45:$J$108,"="&amp;AG$145,$B$45:$B$108,"="&amp;$B159),"")</f>
        <v/>
      </c>
      <c r="AH159" s="329" t="str">
        <f>IF('3f WHD'!AO$13&lt;&gt;"",SUMIFS($F$45:$F$108,$K$45:$K$108,"="&amp;AH$145,$B$45:$B$108,"="&amp;$B159)+SUMIFS($F$45:$F$108,$J$45:$J$108,"="&amp;AH$145,$B$45:$B$108,"="&amp;$B159),"")</f>
        <v/>
      </c>
      <c r="AI159" s="329" t="str">
        <f>IF('3f WHD'!AP$13&lt;&gt;"",SUMIFS($F$45:$F$108,$K$45:$K$108,"="&amp;AI$145,$B$45:$B$108,"="&amp;$B159)+SUMIFS($F$45:$F$108,$J$45:$J$108,"="&amp;AI$145,$B$45:$B$108,"="&amp;$B159),"")</f>
        <v/>
      </c>
      <c r="AJ159" s="329" t="str">
        <f>IF('3f WHD'!AQ$13&lt;&gt;"",SUMIFS($F$45:$F$108,$K$45:$K$108,"="&amp;AJ$145,$B$45:$B$108,"="&amp;$B159)+SUMIFS($F$45:$F$108,$J$45:$J$108,"="&amp;AJ$145,$B$45:$B$108,"="&amp;$B159),"")</f>
        <v/>
      </c>
      <c r="AK159" s="329" t="str">
        <f>IF('3f WHD'!AR$13&lt;&gt;"",SUMIFS($F$45:$F$108,$K$45:$K$108,"="&amp;AK$145,$B$45:$B$108,"="&amp;$B159)+SUMIFS($F$45:$F$108,$J$45:$J$108,"="&amp;AK$145,$B$45:$B$108,"="&amp;$B159),"")</f>
        <v/>
      </c>
      <c r="AL159" s="329" t="str">
        <f>IF('3f WHD'!AS$13&lt;&gt;"",SUMIFS($F$45:$F$108,$K$45:$K$108,"="&amp;AL$145,$B$45:$B$108,"="&amp;$B159)+SUMIFS($F$45:$F$108,$J$45:$J$108,"="&amp;AL$145,$B$45:$B$108,"="&amp;$B159),"")</f>
        <v/>
      </c>
      <c r="AM159" s="329" t="str">
        <f>IF('3f WHD'!AT$13&lt;&gt;"",SUMIFS($F$45:$F$108,$K$45:$K$108,"="&amp;AM$145,$B$45:$B$108,"="&amp;$B159)+SUMIFS($F$45:$F$108,$J$45:$J$108,"="&amp;AM$145,$B$45:$B$108,"="&amp;$B159),"")</f>
        <v/>
      </c>
      <c r="AN159" s="329" t="str">
        <f>IF('3f WHD'!AU$13&lt;&gt;"",SUMIFS($F$45:$F$108,$K$45:$K$108,"="&amp;AN$145,$B$45:$B$108,"="&amp;$B159)+SUMIFS($F$45:$F$108,$J$45:$J$108,"="&amp;AN$145,$B$45:$B$108,"="&amp;$B159),"")</f>
        <v/>
      </c>
      <c r="AO159" s="329" t="str">
        <f>IF('3f WHD'!AV$13&lt;&gt;"",SUMIFS($F$45:$F$108,$K$45:$K$108,"="&amp;AO$145,$B$45:$B$108,"="&amp;$B159)+SUMIFS($F$45:$F$108,$J$45:$J$108,"="&amp;AO$145,$B$45:$B$108,"="&amp;$B159),"")</f>
        <v/>
      </c>
      <c r="AP159" s="329" t="str">
        <f>IF('3f WHD'!AW$13&lt;&gt;"",SUMIFS($F$45:$F$108,$K$45:$K$108,"="&amp;AP$145,$B$45:$B$108,"="&amp;$B159)+SUMIFS($F$45:$F$108,$J$45:$J$108,"="&amp;AP$145,$B$45:$B$108,"="&amp;$B159),"")</f>
        <v/>
      </c>
      <c r="AQ159" s="329" t="str">
        <f>IF('3f WHD'!AX$13&lt;&gt;"",SUMIFS($F$45:$F$108,$K$45:$K$108,"="&amp;AQ$145,$B$45:$B$108,"="&amp;$B159)+SUMIFS($F$45:$F$108,$J$45:$J$108,"="&amp;AQ$145,$B$45:$B$108,"="&amp;$B159),"")</f>
        <v/>
      </c>
      <c r="AR159" s="329" t="str">
        <f>IF('3f WHD'!AY$13&lt;&gt;"",SUMIFS($F$45:$F$108,$K$45:$K$108,"="&amp;AR$145,$B$45:$B$108,"="&amp;$B159)+SUMIFS($F$45:$F$108,$J$45:$J$108,"="&amp;AR$145,$B$45:$B$108,"="&amp;$B159),"")</f>
        <v/>
      </c>
      <c r="AS159" s="329" t="str">
        <f>IF('3f WHD'!AZ$13&lt;&gt;"",SUMIFS($F$45:$F$108,$K$45:$K$108,"="&amp;AS$145,$B$45:$B$108,"="&amp;$B159)+SUMIFS($F$45:$F$108,$J$45:$J$108,"="&amp;AS$145,$B$45:$B$108,"="&amp;$B159),"")</f>
        <v/>
      </c>
      <c r="AT159" s="329" t="str">
        <f>IF('3f WHD'!BA$13&lt;&gt;"",SUMIFS($F$45:$F$108,$K$45:$K$108,"="&amp;AT$145,$B$45:$B$108,"="&amp;$B159)+SUMIFS($F$45:$F$108,$J$45:$J$108,"="&amp;AT$145,$B$45:$B$108,"="&amp;$B159),"")</f>
        <v/>
      </c>
      <c r="AU159" s="329" t="str">
        <f>IF('3f WHD'!BB$13&lt;&gt;"",SUMIFS($F$45:$F$108,$K$45:$K$108,"="&amp;AU$145,$B$45:$B$108,"="&amp;$B159)+SUMIFS($F$45:$F$108,$J$45:$J$108,"="&amp;AU$145,$B$45:$B$108,"="&amp;$B159),"")</f>
        <v/>
      </c>
      <c r="AV159" s="329" t="str">
        <f>IF('3f WHD'!BC$13&lt;&gt;"",SUMIFS($F$45:$F$108,$K$45:$K$108,"="&amp;AV$145,$B$45:$B$108,"="&amp;$B159)+SUMIFS($F$45:$F$108,$J$45:$J$108,"="&amp;AV$145,$B$45:$B$108,"="&amp;$B159),"")</f>
        <v/>
      </c>
      <c r="AW159" s="329" t="str">
        <f>IF('3f WHD'!BD$13&lt;&gt;"",SUMIFS($F$45:$F$108,$K$45:$K$108,"="&amp;AW$145,$B$45:$B$108,"="&amp;$B159)+SUMIFS($F$45:$F$108,$J$45:$J$108,"="&amp;AW$145,$B$45:$B$108,"="&amp;$B159),"")</f>
        <v/>
      </c>
      <c r="AX159" s="329" t="str">
        <f>IF('3f WHD'!BE$13&lt;&gt;"",SUMIFS($F$45:$F$108,$K$45:$K$108,"="&amp;AX$145,$B$45:$B$108,"="&amp;$B159)+SUMIFS($F$45:$F$108,$J$45:$J$108,"="&amp;AX$145,$B$45:$B$108,"="&amp;$B159),"")</f>
        <v/>
      </c>
      <c r="AY159" s="329" t="str">
        <f>IF('3f WHD'!BF$13&lt;&gt;"",SUMIFS($F$45:$F$108,$K$45:$K$108,"="&amp;AY$145,$B$45:$B$108,"="&amp;$B159)+SUMIFS($F$45:$F$108,$J$45:$J$108,"="&amp;AY$145,$B$45:$B$108,"="&amp;$B159),"")</f>
        <v/>
      </c>
    </row>
    <row r="160" ht="13.5" customHeight="1">
      <c r="B160" s="328">
        <v>20.0</v>
      </c>
      <c r="C160" s="328"/>
      <c r="D160" s="329">
        <f>IF('3f WHD'!K$13&lt;&gt;"",SUMIFS($F$45:$F$108,$K$45:$K$108,"="&amp;D$145,$B$45:$B$108,"="&amp;$B160)+SUMIFS($F$45:$F$108,$J$45:$J$108,"="&amp;D$145,$B$45:$B$108,"="&amp;$B160),"")</f>
        <v>0</v>
      </c>
      <c r="E160" s="329">
        <f>IF('3f WHD'!L$13&lt;&gt;"",SUMIFS($F$45:$F$108,$K$45:$K$108,"="&amp;E$145,$B$45:$B$108,"="&amp;$B160)+SUMIFS($F$45:$F$108,$J$45:$J$108,"="&amp;E$145,$B$45:$B$108,"="&amp;$B160),"")</f>
        <v>0</v>
      </c>
      <c r="F160" s="329">
        <f>IF('3f WHD'!M$13&lt;&gt;"",SUMIFS($F$45:$F$108,$K$45:$K$108,"="&amp;F$145,$B$45:$B$108,"="&amp;$B160)+SUMIFS($F$45:$F$108,$J$45:$J$108,"="&amp;F$145,$B$45:$B$108,"="&amp;$B160),"")</f>
        <v>0</v>
      </c>
      <c r="G160" s="329">
        <f>IF('3f WHD'!N$13&lt;&gt;"",SUMIFS($F$45:$F$108,$K$45:$K$108,"="&amp;G$145,$B$45:$B$108,"="&amp;$B160)+SUMIFS($F$45:$F$108,$J$45:$J$108,"="&amp;G$145,$B$45:$B$108,"="&amp;$B160),"")</f>
        <v>0</v>
      </c>
      <c r="H160" s="329">
        <f>IF('3f WHD'!O$13&lt;&gt;"",SUMIFS($F$45:$F$108,$K$45:$K$108,"="&amp;H$145,$B$45:$B$108,"="&amp;$B160)+SUMIFS($F$45:$F$108,$J$45:$J$108,"="&amp;H$145,$B$45:$B$108,"="&amp;$B160),"")</f>
        <v>0</v>
      </c>
      <c r="I160" s="330"/>
      <c r="J160" s="329">
        <f>IF('3f WHD'!Q$13&lt;&gt;"",SUMIFS($F$45:$F$108,$K$45:$K$108,"="&amp;J$145,$B$45:$B$108,"="&amp;$B160)+SUMIFS($F$45:$F$108,$J$45:$J$108,"="&amp;J$145,$B$45:$B$108,"="&amp;$B160),"")</f>
        <v>0</v>
      </c>
      <c r="K160" s="329">
        <f>IF('3f WHD'!R$13&lt;&gt;"",SUMIFS($F$45:$F$108,$K$45:$K$108,"="&amp;K$145,$B$45:$B$108,"="&amp;$B160)+SUMIFS($F$45:$F$108,$J$45:$J$108,"="&amp;K$145,$B$45:$B$108,"="&amp;$B160),"")</f>
        <v>0</v>
      </c>
      <c r="L160" s="329">
        <f>IF('3f WHD'!S$13&lt;&gt;"",SUMIFS($F$45:$F$108,$K$45:$K$108,"="&amp;L$145,$B$45:$B$108,"="&amp;$B160)+SUMIFS($F$45:$F$108,$J$45:$J$108,"="&amp;L$145,$B$45:$B$108,"="&amp;$B160),"")</f>
        <v>0</v>
      </c>
      <c r="M160" s="329">
        <f>IF('3f WHD'!T$13&lt;&gt;"",SUMIFS($F$45:$F$108,$K$45:$K$108,"="&amp;M$145,$B$45:$B$108,"="&amp;$B160)+SUMIFS($F$45:$F$108,$J$45:$J$108,"="&amp;M$145,$B$45:$B$108,"="&amp;$B160),"")</f>
        <v>0</v>
      </c>
      <c r="N160" s="329">
        <f>IF('3f WHD'!U$13&lt;&gt;"",SUMIFS($F$45:$F$108,$K$45:$K$108,"="&amp;N$145,$B$45:$B$108,"="&amp;$B160)+SUMIFS($F$45:$F$108,$J$45:$J$108,"="&amp;N$145,$B$45:$B$108,"="&amp;$B160),"")</f>
        <v>0</v>
      </c>
      <c r="O160" s="329">
        <f>IF('3f WHD'!V$13&lt;&gt;"",SUMIFS($F$45:$F$108,$K$45:$K$108,"="&amp;O$145,$B$45:$B$108,"="&amp;$B160)+SUMIFS($F$45:$F$108,$J$45:$J$108,"="&amp;O$145,$B$45:$B$108,"="&amp;$B160),"")</f>
        <v>0</v>
      </c>
      <c r="P160" s="329">
        <f>IF('3f WHD'!W$13&lt;&gt;"",SUMIFS($F$45:$F$108,$K$45:$K$108,"="&amp;P$145,$B$45:$B$108,"="&amp;$B160)+SUMIFS($F$45:$F$108,$J$45:$J$108,"="&amp;P$145,$B$45:$B$108,"="&amp;$B160),"")</f>
        <v>0</v>
      </c>
      <c r="Q160" s="329">
        <f>IF('3f WHD'!X$13&lt;&gt;"",SUMIFS($F$45:$F$108,$K$45:$K$108,"="&amp;Q$145,$B$45:$B$108,"="&amp;$B160)+SUMIFS($F$45:$F$108,$J$45:$J$108,"="&amp;Q$145,$B$45:$B$108,"="&amp;$B160),"")</f>
        <v>0</v>
      </c>
      <c r="R160" s="330"/>
      <c r="S160" s="329">
        <f>IF('3f WHD'!AA$13&lt;&gt;"",SUMIFS($F$45:$F$108,$K$45:$K$108,"="&amp;T$145,$B$45:$B$108,"="&amp;$B160)+SUMIFS($F$45:$F$108,$J$45:$J$108,"="&amp;T$145,$B$45:$B$108,"="&amp;$B160),"")</f>
        <v>0</v>
      </c>
      <c r="T160" s="329">
        <f>IF('3f WHD'!AA$13&lt;&gt;"",SUMIFS($F$45:$F$108,$K$45:$K$108,"="&amp;T$145,$B$45:$B$108,"="&amp;$B160)+SUMIFS($F$45:$F$108,$J$45:$J$108,"="&amp;T$145,$B$45:$B$108,"="&amp;$B160),"")</f>
        <v>0</v>
      </c>
      <c r="U160" s="329">
        <f>IF('3f WHD'!AC$13&lt;&gt;"",SUMIFS($F$45:$F$108,$K$45:$K$108,"="&amp;V$145,$B$45:$B$108,"="&amp;$B160)+SUMIFS($F$45:$F$108,$J$45:$J$108,"="&amp;V$145,$B$45:$B$108,"="&amp;$B160),"")</f>
        <v>0</v>
      </c>
      <c r="V160" s="329">
        <f>IF('3f WHD'!AC$13&lt;&gt;"",SUMIFS($F$45:$F$108,$K$45:$K$108,"="&amp;V$145,$B$45:$B$108,"="&amp;$B160)+SUMIFS($F$45:$F$108,$J$45:$J$108,"="&amp;V$145,$B$45:$B$108,"="&amp;$B160),"")</f>
        <v>0</v>
      </c>
      <c r="W160" s="329">
        <f>IF('3f WHD'!AD$13&lt;&gt;"",SUMIFS($F$45:$F$108,$K$45:$K$108,"="&amp;W$145,$B$45:$B$108,"="&amp;$B160)+SUMIFS($F$45:$F$108,$J$45:$J$108,"="&amp;W$145,$B$45:$B$108,"="&amp;$B160),"")</f>
        <v>0</v>
      </c>
      <c r="X160" s="329">
        <f>IF('3f WHD'!AE$13&lt;&gt;"",SUMIFS($F$45:$F$108,$K$45:$K$108,"="&amp;X$145,$B$45:$B$108,"="&amp;$B160)+SUMIFS($F$45:$F$108,$J$45:$J$108,"="&amp;X$145,$B$45:$B$108,"="&amp;$B160),"")</f>
        <v>0</v>
      </c>
      <c r="Y160" s="329">
        <f>IF('3f WHD'!AF$13&lt;&gt;"",SUMIFS($F$45:$F$108,$K$45:$K$108,"="&amp;Y$145,$B$45:$B$108,"="&amp;$B160)+SUMIFS($F$45:$F$108,$J$45:$J$108,"="&amp;Y$145,$B$45:$B$108,"="&amp;$B160),"")</f>
        <v>0</v>
      </c>
      <c r="Z160" s="329" t="str">
        <f>IF('3f WHD'!AG$13&lt;&gt;"",SUMIFS($F$45:$F$108,$K$45:$K$108,"="&amp;Z$145,$B$45:$B$108,"="&amp;$B160)+SUMIFS($F$45:$F$108,$J$45:$J$108,"="&amp;Z$145,$B$45:$B$108,"="&amp;$B160),"")</f>
        <v/>
      </c>
      <c r="AA160" s="329" t="str">
        <f>IF('3f WHD'!AH$13&lt;&gt;"",SUMIFS($F$45:$F$108,$K$45:$K$108,"="&amp;AA$145,$B$45:$B$108,"="&amp;$B160)+SUMIFS($F$45:$F$108,$J$45:$J$108,"="&amp;AA$145,$B$45:$B$108,"="&amp;$B160),"")</f>
        <v/>
      </c>
      <c r="AB160" s="329" t="str">
        <f>IF('3f WHD'!AI$13&lt;&gt;"",SUMIFS($F$45:$F$108,$K$45:$K$108,"="&amp;AB$145,$B$45:$B$108,"="&amp;$B160)+SUMIFS($F$45:$F$108,$J$45:$J$108,"="&amp;AB$145,$B$45:$B$108,"="&amp;$B160),"")</f>
        <v/>
      </c>
      <c r="AC160" s="329" t="str">
        <f>IF('3f WHD'!AJ$13&lt;&gt;"",SUMIFS($F$45:$F$108,$K$45:$K$108,"="&amp;AC$145,$B$45:$B$108,"="&amp;$B160)+SUMIFS($F$45:$F$108,$J$45:$J$108,"="&amp;AC$145,$B$45:$B$108,"="&amp;$B160),"")</f>
        <v/>
      </c>
      <c r="AD160" s="329" t="str">
        <f>IF('3f WHD'!AK$13&lt;&gt;"",SUMIFS($F$45:$F$108,$K$45:$K$108,"="&amp;AD$145,$B$45:$B$108,"="&amp;$B160)+SUMIFS($F$45:$F$108,$J$45:$J$108,"="&amp;AD$145,$B$45:$B$108,"="&amp;$B160),"")</f>
        <v/>
      </c>
      <c r="AE160" s="329" t="str">
        <f>IF('3f WHD'!AL$13&lt;&gt;"",SUMIFS($F$45:$F$108,$K$45:$K$108,"="&amp;AE$145,$B$45:$B$108,"="&amp;$B160)+SUMIFS($F$45:$F$108,$J$45:$J$108,"="&amp;AE$145,$B$45:$B$108,"="&amp;$B160),"")</f>
        <v/>
      </c>
      <c r="AF160" s="329" t="str">
        <f>IF('3f WHD'!AM$13&lt;&gt;"",SUMIFS($F$45:$F$108,$K$45:$K$108,"="&amp;AF$145,$B$45:$B$108,"="&amp;$B160)+SUMIFS($F$45:$F$108,$J$45:$J$108,"="&amp;AF$145,$B$45:$B$108,"="&amp;$B160),"")</f>
        <v/>
      </c>
      <c r="AG160" s="329" t="str">
        <f>IF('3f WHD'!AN$13&lt;&gt;"",SUMIFS($F$45:$F$108,$K$45:$K$108,"="&amp;AG$145,$B$45:$B$108,"="&amp;$B160)+SUMIFS($F$45:$F$108,$J$45:$J$108,"="&amp;AG$145,$B$45:$B$108,"="&amp;$B160),"")</f>
        <v/>
      </c>
      <c r="AH160" s="329" t="str">
        <f>IF('3f WHD'!AO$13&lt;&gt;"",SUMIFS($F$45:$F$108,$K$45:$K$108,"="&amp;AH$145,$B$45:$B$108,"="&amp;$B160)+SUMIFS($F$45:$F$108,$J$45:$J$108,"="&amp;AH$145,$B$45:$B$108,"="&amp;$B160),"")</f>
        <v/>
      </c>
      <c r="AI160" s="329" t="str">
        <f>IF('3f WHD'!AP$13&lt;&gt;"",SUMIFS($F$45:$F$108,$K$45:$K$108,"="&amp;AI$145,$B$45:$B$108,"="&amp;$B160)+SUMIFS($F$45:$F$108,$J$45:$J$108,"="&amp;AI$145,$B$45:$B$108,"="&amp;$B160),"")</f>
        <v/>
      </c>
      <c r="AJ160" s="329" t="str">
        <f>IF('3f WHD'!AQ$13&lt;&gt;"",SUMIFS($F$45:$F$108,$K$45:$K$108,"="&amp;AJ$145,$B$45:$B$108,"="&amp;$B160)+SUMIFS($F$45:$F$108,$J$45:$J$108,"="&amp;AJ$145,$B$45:$B$108,"="&amp;$B160),"")</f>
        <v/>
      </c>
      <c r="AK160" s="329" t="str">
        <f>IF('3f WHD'!AR$13&lt;&gt;"",SUMIFS($F$45:$F$108,$K$45:$K$108,"="&amp;AK$145,$B$45:$B$108,"="&amp;$B160)+SUMIFS($F$45:$F$108,$J$45:$J$108,"="&amp;AK$145,$B$45:$B$108,"="&amp;$B160),"")</f>
        <v/>
      </c>
      <c r="AL160" s="329" t="str">
        <f>IF('3f WHD'!AS$13&lt;&gt;"",SUMIFS($F$45:$F$108,$K$45:$K$108,"="&amp;AL$145,$B$45:$B$108,"="&amp;$B160)+SUMIFS($F$45:$F$108,$J$45:$J$108,"="&amp;AL$145,$B$45:$B$108,"="&amp;$B160),"")</f>
        <v/>
      </c>
      <c r="AM160" s="329" t="str">
        <f>IF('3f WHD'!AT$13&lt;&gt;"",SUMIFS($F$45:$F$108,$K$45:$K$108,"="&amp;AM$145,$B$45:$B$108,"="&amp;$B160)+SUMIFS($F$45:$F$108,$J$45:$J$108,"="&amp;AM$145,$B$45:$B$108,"="&amp;$B160),"")</f>
        <v/>
      </c>
      <c r="AN160" s="329" t="str">
        <f>IF('3f WHD'!AU$13&lt;&gt;"",SUMIFS($F$45:$F$108,$K$45:$K$108,"="&amp;AN$145,$B$45:$B$108,"="&amp;$B160)+SUMIFS($F$45:$F$108,$J$45:$J$108,"="&amp;AN$145,$B$45:$B$108,"="&amp;$B160),"")</f>
        <v/>
      </c>
      <c r="AO160" s="329" t="str">
        <f>IF('3f WHD'!AV$13&lt;&gt;"",SUMIFS($F$45:$F$108,$K$45:$K$108,"="&amp;AO$145,$B$45:$B$108,"="&amp;$B160)+SUMIFS($F$45:$F$108,$J$45:$J$108,"="&amp;AO$145,$B$45:$B$108,"="&amp;$B160),"")</f>
        <v/>
      </c>
      <c r="AP160" s="329" t="str">
        <f>IF('3f WHD'!AW$13&lt;&gt;"",SUMIFS($F$45:$F$108,$K$45:$K$108,"="&amp;AP$145,$B$45:$B$108,"="&amp;$B160)+SUMIFS($F$45:$F$108,$J$45:$J$108,"="&amp;AP$145,$B$45:$B$108,"="&amp;$B160),"")</f>
        <v/>
      </c>
      <c r="AQ160" s="329" t="str">
        <f>IF('3f WHD'!AX$13&lt;&gt;"",SUMIFS($F$45:$F$108,$K$45:$K$108,"="&amp;AQ$145,$B$45:$B$108,"="&amp;$B160)+SUMIFS($F$45:$F$108,$J$45:$J$108,"="&amp;AQ$145,$B$45:$B$108,"="&amp;$B160),"")</f>
        <v/>
      </c>
      <c r="AR160" s="329" t="str">
        <f>IF('3f WHD'!AY$13&lt;&gt;"",SUMIFS($F$45:$F$108,$K$45:$K$108,"="&amp;AR$145,$B$45:$B$108,"="&amp;$B160)+SUMIFS($F$45:$F$108,$J$45:$J$108,"="&amp;AR$145,$B$45:$B$108,"="&amp;$B160),"")</f>
        <v/>
      </c>
      <c r="AS160" s="329" t="str">
        <f>IF('3f WHD'!AZ$13&lt;&gt;"",SUMIFS($F$45:$F$108,$K$45:$K$108,"="&amp;AS$145,$B$45:$B$108,"="&amp;$B160)+SUMIFS($F$45:$F$108,$J$45:$J$108,"="&amp;AS$145,$B$45:$B$108,"="&amp;$B160),"")</f>
        <v/>
      </c>
      <c r="AT160" s="329" t="str">
        <f>IF('3f WHD'!BA$13&lt;&gt;"",SUMIFS($F$45:$F$108,$K$45:$K$108,"="&amp;AT$145,$B$45:$B$108,"="&amp;$B160)+SUMIFS($F$45:$F$108,$J$45:$J$108,"="&amp;AT$145,$B$45:$B$108,"="&amp;$B160),"")</f>
        <v/>
      </c>
      <c r="AU160" s="329" t="str">
        <f>IF('3f WHD'!BB$13&lt;&gt;"",SUMIFS($F$45:$F$108,$K$45:$K$108,"="&amp;AU$145,$B$45:$B$108,"="&amp;$B160)+SUMIFS($F$45:$F$108,$J$45:$J$108,"="&amp;AU$145,$B$45:$B$108,"="&amp;$B160),"")</f>
        <v/>
      </c>
      <c r="AV160" s="329" t="str">
        <f>IF('3f WHD'!BC$13&lt;&gt;"",SUMIFS($F$45:$F$108,$K$45:$K$108,"="&amp;AV$145,$B$45:$B$108,"="&amp;$B160)+SUMIFS($F$45:$F$108,$J$45:$J$108,"="&amp;AV$145,$B$45:$B$108,"="&amp;$B160),"")</f>
        <v/>
      </c>
      <c r="AW160" s="329" t="str">
        <f>IF('3f WHD'!BD$13&lt;&gt;"",SUMIFS($F$45:$F$108,$K$45:$K$108,"="&amp;AW$145,$B$45:$B$108,"="&amp;$B160)+SUMIFS($F$45:$F$108,$J$45:$J$108,"="&amp;AW$145,$B$45:$B$108,"="&amp;$B160),"")</f>
        <v/>
      </c>
      <c r="AX160" s="329" t="str">
        <f>IF('3f WHD'!BE$13&lt;&gt;"",SUMIFS($F$45:$F$108,$K$45:$K$108,"="&amp;AX$145,$B$45:$B$108,"="&amp;$B160)+SUMIFS($F$45:$F$108,$J$45:$J$108,"="&amp;AX$145,$B$45:$B$108,"="&amp;$B160),"")</f>
        <v/>
      </c>
      <c r="AY160" s="329" t="str">
        <f>IF('3f WHD'!BF$13&lt;&gt;"",SUMIFS($F$45:$F$108,$K$45:$K$108,"="&amp;AY$145,$B$45:$B$108,"="&amp;$B160)+SUMIFS($F$45:$F$108,$J$45:$J$108,"="&amp;AY$145,$B$45:$B$108,"="&amp;$B160),"")</f>
        <v/>
      </c>
    </row>
    <row r="161" ht="13.5" customHeight="1">
      <c r="B161" s="328">
        <v>21.0</v>
      </c>
      <c r="C161" s="328"/>
      <c r="D161" s="329">
        <f>IF('3f WHD'!K$13&lt;&gt;"",SUMIFS($F$45:$F$108,$K$45:$K$108,"="&amp;D$145,$B$45:$B$108,"="&amp;$B161)+SUMIFS($F$45:$F$108,$J$45:$J$108,"="&amp;D$145,$B$45:$B$108,"="&amp;$B161),"")</f>
        <v>0</v>
      </c>
      <c r="E161" s="329">
        <f>IF('3f WHD'!L$13&lt;&gt;"",SUMIFS($F$45:$F$108,$K$45:$K$108,"="&amp;E$145,$B$45:$B$108,"="&amp;$B161)+SUMIFS($F$45:$F$108,$J$45:$J$108,"="&amp;E$145,$B$45:$B$108,"="&amp;$B161),"")</f>
        <v>0</v>
      </c>
      <c r="F161" s="329">
        <f>IF('3f WHD'!M$13&lt;&gt;"",SUMIFS($F$45:$F$108,$K$45:$K$108,"="&amp;F$145,$B$45:$B$108,"="&amp;$B161)+SUMIFS($F$45:$F$108,$J$45:$J$108,"="&amp;F$145,$B$45:$B$108,"="&amp;$B161),"")</f>
        <v>0</v>
      </c>
      <c r="G161" s="329">
        <f>IF('3f WHD'!N$13&lt;&gt;"",SUMIFS($F$45:$F$108,$K$45:$K$108,"="&amp;G$145,$B$45:$B$108,"="&amp;$B161)+SUMIFS($F$45:$F$108,$J$45:$J$108,"="&amp;G$145,$B$45:$B$108,"="&amp;$B161),"")</f>
        <v>0</v>
      </c>
      <c r="H161" s="329">
        <f>IF('3f WHD'!O$13&lt;&gt;"",SUMIFS($F$45:$F$108,$K$45:$K$108,"="&amp;H$145,$B$45:$B$108,"="&amp;$B161)+SUMIFS($F$45:$F$108,$J$45:$J$108,"="&amp;H$145,$B$45:$B$108,"="&amp;$B161),"")</f>
        <v>0</v>
      </c>
      <c r="I161" s="330"/>
      <c r="J161" s="329">
        <f>IF('3f WHD'!Q$13&lt;&gt;"",SUMIFS($F$45:$F$108,$K$45:$K$108,"="&amp;J$145,$B$45:$B$108,"="&amp;$B161)+SUMIFS($F$45:$F$108,$J$45:$J$108,"="&amp;J$145,$B$45:$B$108,"="&amp;$B161),"")</f>
        <v>0</v>
      </c>
      <c r="K161" s="329">
        <f>IF('3f WHD'!R$13&lt;&gt;"",SUMIFS($F$45:$F$108,$K$45:$K$108,"="&amp;K$145,$B$45:$B$108,"="&amp;$B161)+SUMIFS($F$45:$F$108,$J$45:$J$108,"="&amp;K$145,$B$45:$B$108,"="&amp;$B161),"")</f>
        <v>0</v>
      </c>
      <c r="L161" s="329">
        <f>IF('3f WHD'!S$13&lt;&gt;"",SUMIFS($F$45:$F$108,$K$45:$K$108,"="&amp;L$145,$B$45:$B$108,"="&amp;$B161)+SUMIFS($F$45:$F$108,$J$45:$J$108,"="&amp;L$145,$B$45:$B$108,"="&amp;$B161),"")</f>
        <v>0</v>
      </c>
      <c r="M161" s="329">
        <f>IF('3f WHD'!T$13&lt;&gt;"",SUMIFS($F$45:$F$108,$K$45:$K$108,"="&amp;M$145,$B$45:$B$108,"="&amp;$B161)+SUMIFS($F$45:$F$108,$J$45:$J$108,"="&amp;M$145,$B$45:$B$108,"="&amp;$B161),"")</f>
        <v>0</v>
      </c>
      <c r="N161" s="329">
        <f>IF('3f WHD'!U$13&lt;&gt;"",SUMIFS($F$45:$F$108,$K$45:$K$108,"="&amp;N$145,$B$45:$B$108,"="&amp;$B161)+SUMIFS($F$45:$F$108,$J$45:$J$108,"="&amp;N$145,$B$45:$B$108,"="&amp;$B161),"")</f>
        <v>0</v>
      </c>
      <c r="O161" s="329">
        <f>IF('3f WHD'!V$13&lt;&gt;"",SUMIFS($F$45:$F$108,$K$45:$K$108,"="&amp;O$145,$B$45:$B$108,"="&amp;$B161)+SUMIFS($F$45:$F$108,$J$45:$J$108,"="&amp;O$145,$B$45:$B$108,"="&amp;$B161),"")</f>
        <v>0</v>
      </c>
      <c r="P161" s="329">
        <f>IF('3f WHD'!W$13&lt;&gt;"",SUMIFS($F$45:$F$108,$K$45:$K$108,"="&amp;P$145,$B$45:$B$108,"="&amp;$B161)+SUMIFS($F$45:$F$108,$J$45:$J$108,"="&amp;P$145,$B$45:$B$108,"="&amp;$B161),"")</f>
        <v>0</v>
      </c>
      <c r="Q161" s="329">
        <f>IF('3f WHD'!X$13&lt;&gt;"",SUMIFS($F$45:$F$108,$K$45:$K$108,"="&amp;Q$145,$B$45:$B$108,"="&amp;$B161)+SUMIFS($F$45:$F$108,$J$45:$J$108,"="&amp;Q$145,$B$45:$B$108,"="&amp;$B161),"")</f>
        <v>0</v>
      </c>
      <c r="R161" s="330"/>
      <c r="S161" s="329">
        <f>IF('3f WHD'!AA$13&lt;&gt;"",SUMIFS($F$45:$F$108,$K$45:$K$108,"="&amp;T$145,$B$45:$B$108,"="&amp;$B161)+SUMIFS($F$45:$F$108,$J$45:$J$108,"="&amp;T$145,$B$45:$B$108,"="&amp;$B161),"")</f>
        <v>0</v>
      </c>
      <c r="T161" s="329">
        <f>IF('3f WHD'!AA$13&lt;&gt;"",SUMIFS($F$45:$F$108,$K$45:$K$108,"="&amp;T$145,$B$45:$B$108,"="&amp;$B161)+SUMIFS($F$45:$F$108,$J$45:$J$108,"="&amp;T$145,$B$45:$B$108,"="&amp;$B161),"")</f>
        <v>0</v>
      </c>
      <c r="U161" s="329">
        <f>IF('3f WHD'!AC$13&lt;&gt;"",SUMIFS($F$45:$F$108,$K$45:$K$108,"="&amp;V$145,$B$45:$B$108,"="&amp;$B161)+SUMIFS($F$45:$F$108,$J$45:$J$108,"="&amp;V$145,$B$45:$B$108,"="&amp;$B161),"")</f>
        <v>0</v>
      </c>
      <c r="V161" s="329">
        <f>IF('3f WHD'!AC$13&lt;&gt;"",SUMIFS($F$45:$F$108,$K$45:$K$108,"="&amp;V$145,$B$45:$B$108,"="&amp;$B161)+SUMIFS($F$45:$F$108,$J$45:$J$108,"="&amp;V$145,$B$45:$B$108,"="&amp;$B161),"")</f>
        <v>0</v>
      </c>
      <c r="W161" s="329">
        <f>IF('3f WHD'!AD$13&lt;&gt;"",SUMIFS($F$45:$F$108,$K$45:$K$108,"="&amp;W$145,$B$45:$B$108,"="&amp;$B161)+SUMIFS($F$45:$F$108,$J$45:$J$108,"="&amp;W$145,$B$45:$B$108,"="&amp;$B161),"")</f>
        <v>0</v>
      </c>
      <c r="X161" s="329">
        <f>IF('3f WHD'!AE$13&lt;&gt;"",SUMIFS($F$45:$F$108,$K$45:$K$108,"="&amp;X$145,$B$45:$B$108,"="&amp;$B161)+SUMIFS($F$45:$F$108,$J$45:$J$108,"="&amp;X$145,$B$45:$B$108,"="&amp;$B161),"")</f>
        <v>0</v>
      </c>
      <c r="Y161" s="329">
        <f>IF('3f WHD'!AF$13&lt;&gt;"",SUMIFS($F$45:$F$108,$K$45:$K$108,"="&amp;Y$145,$B$45:$B$108,"="&amp;$B161)+SUMIFS($F$45:$F$108,$J$45:$J$108,"="&amp;Y$145,$B$45:$B$108,"="&amp;$B161),"")</f>
        <v>0</v>
      </c>
      <c r="Z161" s="329" t="str">
        <f>IF('3f WHD'!AG$13&lt;&gt;"",SUMIFS($F$45:$F$108,$K$45:$K$108,"="&amp;Z$145,$B$45:$B$108,"="&amp;$B161)+SUMIFS($F$45:$F$108,$J$45:$J$108,"="&amp;Z$145,$B$45:$B$108,"="&amp;$B161),"")</f>
        <v/>
      </c>
      <c r="AA161" s="329" t="str">
        <f>IF('3f WHD'!AH$13&lt;&gt;"",SUMIFS($F$45:$F$108,$K$45:$K$108,"="&amp;AA$145,$B$45:$B$108,"="&amp;$B161)+SUMIFS($F$45:$F$108,$J$45:$J$108,"="&amp;AA$145,$B$45:$B$108,"="&amp;$B161),"")</f>
        <v/>
      </c>
      <c r="AB161" s="329" t="str">
        <f>IF('3f WHD'!AI$13&lt;&gt;"",SUMIFS($F$45:$F$108,$K$45:$K$108,"="&amp;AB$145,$B$45:$B$108,"="&amp;$B161)+SUMIFS($F$45:$F$108,$J$45:$J$108,"="&amp;AB$145,$B$45:$B$108,"="&amp;$B161),"")</f>
        <v/>
      </c>
      <c r="AC161" s="329" t="str">
        <f>IF('3f WHD'!AJ$13&lt;&gt;"",SUMIFS($F$45:$F$108,$K$45:$K$108,"="&amp;AC$145,$B$45:$B$108,"="&amp;$B161)+SUMIFS($F$45:$F$108,$J$45:$J$108,"="&amp;AC$145,$B$45:$B$108,"="&amp;$B161),"")</f>
        <v/>
      </c>
      <c r="AD161" s="329" t="str">
        <f>IF('3f WHD'!AK$13&lt;&gt;"",SUMIFS($F$45:$F$108,$K$45:$K$108,"="&amp;AD$145,$B$45:$B$108,"="&amp;$B161)+SUMIFS($F$45:$F$108,$J$45:$J$108,"="&amp;AD$145,$B$45:$B$108,"="&amp;$B161),"")</f>
        <v/>
      </c>
      <c r="AE161" s="329" t="str">
        <f>IF('3f WHD'!AL$13&lt;&gt;"",SUMIFS($F$45:$F$108,$K$45:$K$108,"="&amp;AE$145,$B$45:$B$108,"="&amp;$B161)+SUMIFS($F$45:$F$108,$J$45:$J$108,"="&amp;AE$145,$B$45:$B$108,"="&amp;$B161),"")</f>
        <v/>
      </c>
      <c r="AF161" s="329" t="str">
        <f>IF('3f WHD'!AM$13&lt;&gt;"",SUMIFS($F$45:$F$108,$K$45:$K$108,"="&amp;AF$145,$B$45:$B$108,"="&amp;$B161)+SUMIFS($F$45:$F$108,$J$45:$J$108,"="&amp;AF$145,$B$45:$B$108,"="&amp;$B161),"")</f>
        <v/>
      </c>
      <c r="AG161" s="329" t="str">
        <f>IF('3f WHD'!AN$13&lt;&gt;"",SUMIFS($F$45:$F$108,$K$45:$K$108,"="&amp;AG$145,$B$45:$B$108,"="&amp;$B161)+SUMIFS($F$45:$F$108,$J$45:$J$108,"="&amp;AG$145,$B$45:$B$108,"="&amp;$B161),"")</f>
        <v/>
      </c>
      <c r="AH161" s="329" t="str">
        <f>IF('3f WHD'!AO$13&lt;&gt;"",SUMIFS($F$45:$F$108,$K$45:$K$108,"="&amp;AH$145,$B$45:$B$108,"="&amp;$B161)+SUMIFS($F$45:$F$108,$J$45:$J$108,"="&amp;AH$145,$B$45:$B$108,"="&amp;$B161),"")</f>
        <v/>
      </c>
      <c r="AI161" s="329" t="str">
        <f>IF('3f WHD'!AP$13&lt;&gt;"",SUMIFS($F$45:$F$108,$K$45:$K$108,"="&amp;AI$145,$B$45:$B$108,"="&amp;$B161)+SUMIFS($F$45:$F$108,$J$45:$J$108,"="&amp;AI$145,$B$45:$B$108,"="&amp;$B161),"")</f>
        <v/>
      </c>
      <c r="AJ161" s="329" t="str">
        <f>IF('3f WHD'!AQ$13&lt;&gt;"",SUMIFS($F$45:$F$108,$K$45:$K$108,"="&amp;AJ$145,$B$45:$B$108,"="&amp;$B161)+SUMIFS($F$45:$F$108,$J$45:$J$108,"="&amp;AJ$145,$B$45:$B$108,"="&amp;$B161),"")</f>
        <v/>
      </c>
      <c r="AK161" s="329" t="str">
        <f>IF('3f WHD'!AR$13&lt;&gt;"",SUMIFS($F$45:$F$108,$K$45:$K$108,"="&amp;AK$145,$B$45:$B$108,"="&amp;$B161)+SUMIFS($F$45:$F$108,$J$45:$J$108,"="&amp;AK$145,$B$45:$B$108,"="&amp;$B161),"")</f>
        <v/>
      </c>
      <c r="AL161" s="329" t="str">
        <f>IF('3f WHD'!AS$13&lt;&gt;"",SUMIFS($F$45:$F$108,$K$45:$K$108,"="&amp;AL$145,$B$45:$B$108,"="&amp;$B161)+SUMIFS($F$45:$F$108,$J$45:$J$108,"="&amp;AL$145,$B$45:$B$108,"="&amp;$B161),"")</f>
        <v/>
      </c>
      <c r="AM161" s="329" t="str">
        <f>IF('3f WHD'!AT$13&lt;&gt;"",SUMIFS($F$45:$F$108,$K$45:$K$108,"="&amp;AM$145,$B$45:$B$108,"="&amp;$B161)+SUMIFS($F$45:$F$108,$J$45:$J$108,"="&amp;AM$145,$B$45:$B$108,"="&amp;$B161),"")</f>
        <v/>
      </c>
      <c r="AN161" s="329" t="str">
        <f>IF('3f WHD'!AU$13&lt;&gt;"",SUMIFS($F$45:$F$108,$K$45:$K$108,"="&amp;AN$145,$B$45:$B$108,"="&amp;$B161)+SUMIFS($F$45:$F$108,$J$45:$J$108,"="&amp;AN$145,$B$45:$B$108,"="&amp;$B161),"")</f>
        <v/>
      </c>
      <c r="AO161" s="329" t="str">
        <f>IF('3f WHD'!AV$13&lt;&gt;"",SUMIFS($F$45:$F$108,$K$45:$K$108,"="&amp;AO$145,$B$45:$B$108,"="&amp;$B161)+SUMIFS($F$45:$F$108,$J$45:$J$108,"="&amp;AO$145,$B$45:$B$108,"="&amp;$B161),"")</f>
        <v/>
      </c>
      <c r="AP161" s="329" t="str">
        <f>IF('3f WHD'!AW$13&lt;&gt;"",SUMIFS($F$45:$F$108,$K$45:$K$108,"="&amp;AP$145,$B$45:$B$108,"="&amp;$B161)+SUMIFS($F$45:$F$108,$J$45:$J$108,"="&amp;AP$145,$B$45:$B$108,"="&amp;$B161),"")</f>
        <v/>
      </c>
      <c r="AQ161" s="329" t="str">
        <f>IF('3f WHD'!AX$13&lt;&gt;"",SUMIFS($F$45:$F$108,$K$45:$K$108,"="&amp;AQ$145,$B$45:$B$108,"="&amp;$B161)+SUMIFS($F$45:$F$108,$J$45:$J$108,"="&amp;AQ$145,$B$45:$B$108,"="&amp;$B161),"")</f>
        <v/>
      </c>
      <c r="AR161" s="329" t="str">
        <f>IF('3f WHD'!AY$13&lt;&gt;"",SUMIFS($F$45:$F$108,$K$45:$K$108,"="&amp;AR$145,$B$45:$B$108,"="&amp;$B161)+SUMIFS($F$45:$F$108,$J$45:$J$108,"="&amp;AR$145,$B$45:$B$108,"="&amp;$B161),"")</f>
        <v/>
      </c>
      <c r="AS161" s="329" t="str">
        <f>IF('3f WHD'!AZ$13&lt;&gt;"",SUMIFS($F$45:$F$108,$K$45:$K$108,"="&amp;AS$145,$B$45:$B$108,"="&amp;$B161)+SUMIFS($F$45:$F$108,$J$45:$J$108,"="&amp;AS$145,$B$45:$B$108,"="&amp;$B161),"")</f>
        <v/>
      </c>
      <c r="AT161" s="329" t="str">
        <f>IF('3f WHD'!BA$13&lt;&gt;"",SUMIFS($F$45:$F$108,$K$45:$K$108,"="&amp;AT$145,$B$45:$B$108,"="&amp;$B161)+SUMIFS($F$45:$F$108,$J$45:$J$108,"="&amp;AT$145,$B$45:$B$108,"="&amp;$B161),"")</f>
        <v/>
      </c>
      <c r="AU161" s="329" t="str">
        <f>IF('3f WHD'!BB$13&lt;&gt;"",SUMIFS($F$45:$F$108,$K$45:$K$108,"="&amp;AU$145,$B$45:$B$108,"="&amp;$B161)+SUMIFS($F$45:$F$108,$J$45:$J$108,"="&amp;AU$145,$B$45:$B$108,"="&amp;$B161),"")</f>
        <v/>
      </c>
      <c r="AV161" s="329" t="str">
        <f>IF('3f WHD'!BC$13&lt;&gt;"",SUMIFS($F$45:$F$108,$K$45:$K$108,"="&amp;AV$145,$B$45:$B$108,"="&amp;$B161)+SUMIFS($F$45:$F$108,$J$45:$J$108,"="&amp;AV$145,$B$45:$B$108,"="&amp;$B161),"")</f>
        <v/>
      </c>
      <c r="AW161" s="329" t="str">
        <f>IF('3f WHD'!BD$13&lt;&gt;"",SUMIFS($F$45:$F$108,$K$45:$K$108,"="&amp;AW$145,$B$45:$B$108,"="&amp;$B161)+SUMIFS($F$45:$F$108,$J$45:$J$108,"="&amp;AW$145,$B$45:$B$108,"="&amp;$B161),"")</f>
        <v/>
      </c>
      <c r="AX161" s="329" t="str">
        <f>IF('3f WHD'!BE$13&lt;&gt;"",SUMIFS($F$45:$F$108,$K$45:$K$108,"="&amp;AX$145,$B$45:$B$108,"="&amp;$B161)+SUMIFS($F$45:$F$108,$J$45:$J$108,"="&amp;AX$145,$B$45:$B$108,"="&amp;$B161),"")</f>
        <v/>
      </c>
      <c r="AY161" s="329" t="str">
        <f>IF('3f WHD'!BF$13&lt;&gt;"",SUMIFS($F$45:$F$108,$K$45:$K$108,"="&amp;AY$145,$B$45:$B$108,"="&amp;$B161)+SUMIFS($F$45:$F$108,$J$45:$J$108,"="&amp;AY$145,$B$45:$B$108,"="&amp;$B161),"")</f>
        <v/>
      </c>
    </row>
    <row r="162" ht="13.5" customHeight="1"/>
    <row r="163" ht="13.5" customHeight="1"/>
    <row r="164" ht="18.0" customHeight="1">
      <c r="A164" s="282"/>
      <c r="B164" s="283" t="s">
        <v>453</v>
      </c>
      <c r="C164" s="282"/>
      <c r="D164" s="282"/>
      <c r="E164" s="282"/>
      <c r="F164" s="282"/>
      <c r="G164" s="282"/>
      <c r="H164" s="282"/>
      <c r="I164" s="282"/>
      <c r="J164" s="282"/>
      <c r="K164" s="282"/>
      <c r="L164" s="282"/>
      <c r="M164" s="282"/>
      <c r="N164" s="282"/>
      <c r="O164" s="282"/>
      <c r="P164" s="282"/>
      <c r="Q164" s="282"/>
      <c r="R164" s="282"/>
      <c r="S164" s="282"/>
      <c r="T164" s="282"/>
      <c r="U164" s="282"/>
      <c r="V164" s="282"/>
      <c r="W164" s="282"/>
      <c r="X164" s="282"/>
      <c r="Y164" s="282"/>
      <c r="Z164" s="282"/>
      <c r="AA164" s="282"/>
      <c r="AB164" s="282"/>
      <c r="AC164" s="282"/>
      <c r="AD164" s="282"/>
      <c r="AE164" s="282"/>
      <c r="AF164" s="282"/>
      <c r="AG164" s="282"/>
      <c r="AH164" s="282"/>
      <c r="AI164" s="282"/>
      <c r="AJ164" s="282"/>
      <c r="AK164" s="282"/>
      <c r="AL164" s="282"/>
      <c r="AM164" s="282"/>
      <c r="AN164" s="282"/>
      <c r="AO164" s="282"/>
      <c r="AP164" s="282"/>
      <c r="AQ164" s="282"/>
      <c r="AR164" s="282"/>
      <c r="AS164" s="282"/>
      <c r="AT164" s="282"/>
      <c r="AU164" s="282"/>
      <c r="AV164" s="282"/>
      <c r="AW164" s="282"/>
      <c r="AX164" s="282"/>
      <c r="AY164" s="282"/>
    </row>
    <row r="165" ht="15.0" customHeight="1">
      <c r="A165" s="284"/>
      <c r="B165" s="42" t="s">
        <v>454</v>
      </c>
      <c r="C165" s="285"/>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84"/>
      <c r="AS165" s="284"/>
      <c r="AT165" s="284"/>
      <c r="AU165" s="284"/>
      <c r="AV165" s="284"/>
      <c r="AW165" s="284"/>
      <c r="AX165" s="284"/>
      <c r="AY165" s="284"/>
    </row>
    <row r="166" ht="18.0" customHeight="1">
      <c r="A166" s="331"/>
      <c r="B166" s="332"/>
      <c r="C166" s="331"/>
      <c r="D166" s="331"/>
      <c r="E166" s="331"/>
      <c r="F166" s="331"/>
      <c r="G166" s="331"/>
      <c r="H166" s="331"/>
      <c r="I166" s="331"/>
      <c r="J166" s="331"/>
      <c r="K166" s="331"/>
      <c r="L166" s="331"/>
      <c r="M166" s="331"/>
      <c r="N166" s="331"/>
      <c r="O166" s="331"/>
      <c r="P166" s="331"/>
      <c r="Q166" s="331"/>
      <c r="R166" s="331"/>
      <c r="S166" s="331"/>
      <c r="T166" s="331"/>
      <c r="U166" s="331"/>
      <c r="V166" s="331"/>
      <c r="W166" s="331"/>
      <c r="X166" s="331"/>
      <c r="Y166" s="331"/>
      <c r="Z166" s="331"/>
      <c r="AA166" s="331"/>
      <c r="AB166" s="331"/>
      <c r="AC166" s="331"/>
      <c r="AD166" s="331"/>
      <c r="AE166" s="331"/>
      <c r="AF166" s="331"/>
      <c r="AG166" s="331"/>
      <c r="AH166" s="331"/>
      <c r="AI166" s="331"/>
      <c r="AJ166" s="331"/>
      <c r="AK166" s="331"/>
      <c r="AL166" s="331"/>
      <c r="AM166" s="331"/>
      <c r="AN166" s="331"/>
      <c r="AO166" s="331"/>
      <c r="AP166" s="331"/>
      <c r="AQ166" s="331"/>
      <c r="AR166" s="331"/>
      <c r="AS166" s="331"/>
      <c r="AT166" s="331"/>
      <c r="AU166" s="331"/>
      <c r="AV166" s="331"/>
      <c r="AW166" s="331"/>
      <c r="AX166" s="331"/>
      <c r="AY166" s="331"/>
    </row>
    <row r="167" ht="13.5" customHeight="1"/>
    <row r="168" ht="13.5" customHeight="1">
      <c r="B168" s="325"/>
      <c r="C168" s="325" t="s">
        <v>451</v>
      </c>
      <c r="D168" s="67" t="s">
        <v>102</v>
      </c>
      <c r="E168" s="67" t="s">
        <v>103</v>
      </c>
      <c r="F168" s="68" t="s">
        <v>104</v>
      </c>
      <c r="G168" s="67" t="s">
        <v>105</v>
      </c>
      <c r="H168" s="67" t="s">
        <v>106</v>
      </c>
      <c r="I168" s="326"/>
      <c r="J168" s="67" t="s">
        <v>107</v>
      </c>
      <c r="K168" s="69" t="s">
        <v>108</v>
      </c>
      <c r="L168" s="69" t="s">
        <v>109</v>
      </c>
      <c r="M168" s="70" t="s">
        <v>110</v>
      </c>
      <c r="N168" s="69" t="s">
        <v>111</v>
      </c>
      <c r="O168" s="69" t="s">
        <v>112</v>
      </c>
      <c r="P168" s="69" t="s">
        <v>113</v>
      </c>
      <c r="Q168" s="69" t="s">
        <v>114</v>
      </c>
      <c r="R168" s="326"/>
      <c r="S168" s="69" t="s">
        <v>115</v>
      </c>
      <c r="T168" s="69" t="s">
        <v>115</v>
      </c>
      <c r="U168" s="69" t="s">
        <v>116</v>
      </c>
      <c r="V168" s="69" t="s">
        <v>116</v>
      </c>
      <c r="W168" s="71" t="s">
        <v>117</v>
      </c>
      <c r="X168" s="71" t="s">
        <v>117</v>
      </c>
      <c r="Y168" s="72" t="s">
        <v>118</v>
      </c>
      <c r="Z168" s="73" t="s">
        <v>118</v>
      </c>
      <c r="AA168" s="73" t="s">
        <v>119</v>
      </c>
      <c r="AB168" s="73" t="s">
        <v>119</v>
      </c>
      <c r="AC168" s="73" t="s">
        <v>120</v>
      </c>
      <c r="AD168" s="73" t="s">
        <v>120</v>
      </c>
      <c r="AE168" s="73" t="s">
        <v>121</v>
      </c>
      <c r="AF168" s="73" t="s">
        <v>121</v>
      </c>
      <c r="AG168" s="73" t="s">
        <v>122</v>
      </c>
      <c r="AH168" s="73" t="s">
        <v>122</v>
      </c>
      <c r="AI168" s="73" t="s">
        <v>123</v>
      </c>
      <c r="AJ168" s="73" t="s">
        <v>123</v>
      </c>
      <c r="AK168" s="73" t="s">
        <v>124</v>
      </c>
      <c r="AL168" s="73" t="s">
        <v>124</v>
      </c>
      <c r="AM168" s="73" t="s">
        <v>125</v>
      </c>
      <c r="AN168" s="73" t="s">
        <v>125</v>
      </c>
      <c r="AO168" s="73" t="s">
        <v>126</v>
      </c>
      <c r="AP168" s="73" t="s">
        <v>126</v>
      </c>
      <c r="AQ168" s="73" t="s">
        <v>127</v>
      </c>
      <c r="AR168" s="73" t="s">
        <v>127</v>
      </c>
      <c r="AS168" s="73" t="s">
        <v>128</v>
      </c>
      <c r="AT168" s="73" t="s">
        <v>128</v>
      </c>
      <c r="AU168" s="73" t="s">
        <v>129</v>
      </c>
      <c r="AV168" s="73" t="s">
        <v>129</v>
      </c>
      <c r="AW168" s="73" t="s">
        <v>130</v>
      </c>
      <c r="AX168" s="73" t="s">
        <v>130</v>
      </c>
      <c r="AY168" s="73" t="s">
        <v>131</v>
      </c>
    </row>
    <row r="169" ht="13.5" customHeight="1">
      <c r="B169" s="325"/>
      <c r="C169" s="325" t="s">
        <v>451</v>
      </c>
      <c r="D169" s="67" t="s">
        <v>102</v>
      </c>
      <c r="E169" s="67" t="s">
        <v>103</v>
      </c>
      <c r="F169" s="68" t="s">
        <v>104</v>
      </c>
      <c r="G169" s="67" t="s">
        <v>105</v>
      </c>
      <c r="H169" s="67" t="s">
        <v>106</v>
      </c>
      <c r="I169" s="326"/>
      <c r="J169" s="67" t="s">
        <v>107</v>
      </c>
      <c r="K169" s="69" t="s">
        <v>108</v>
      </c>
      <c r="L169" s="69" t="s">
        <v>109</v>
      </c>
      <c r="M169" s="70" t="s">
        <v>110</v>
      </c>
      <c r="N169" s="69" t="s">
        <v>111</v>
      </c>
      <c r="O169" s="69" t="s">
        <v>112</v>
      </c>
      <c r="P169" s="69" t="s">
        <v>113</v>
      </c>
      <c r="Q169" s="69" t="s">
        <v>114</v>
      </c>
      <c r="R169" s="326"/>
      <c r="S169" s="69" t="s">
        <v>115</v>
      </c>
      <c r="T169" s="69" t="s">
        <v>132</v>
      </c>
      <c r="U169" s="69" t="s">
        <v>116</v>
      </c>
      <c r="V169" s="69" t="s">
        <v>133</v>
      </c>
      <c r="W169" s="69" t="s">
        <v>134</v>
      </c>
      <c r="X169" s="69" t="s">
        <v>135</v>
      </c>
      <c r="Y169" s="69" t="s">
        <v>136</v>
      </c>
      <c r="Z169" s="69" t="s">
        <v>137</v>
      </c>
      <c r="AA169" s="69" t="s">
        <v>138</v>
      </c>
      <c r="AB169" s="69" t="s">
        <v>139</v>
      </c>
      <c r="AC169" s="69" t="s">
        <v>140</v>
      </c>
      <c r="AD169" s="69" t="s">
        <v>141</v>
      </c>
      <c r="AE169" s="69" t="s">
        <v>142</v>
      </c>
      <c r="AF169" s="69" t="s">
        <v>143</v>
      </c>
      <c r="AG169" s="69" t="s">
        <v>144</v>
      </c>
      <c r="AH169" s="69" t="s">
        <v>145</v>
      </c>
      <c r="AI169" s="69" t="s">
        <v>146</v>
      </c>
      <c r="AJ169" s="69" t="s">
        <v>147</v>
      </c>
      <c r="AK169" s="69" t="s">
        <v>148</v>
      </c>
      <c r="AL169" s="69" t="s">
        <v>149</v>
      </c>
      <c r="AM169" s="69" t="s">
        <v>150</v>
      </c>
      <c r="AN169" s="69" t="s">
        <v>151</v>
      </c>
      <c r="AO169" s="69" t="s">
        <v>152</v>
      </c>
      <c r="AP169" s="69" t="s">
        <v>153</v>
      </c>
      <c r="AQ169" s="69" t="s">
        <v>154</v>
      </c>
      <c r="AR169" s="69" t="s">
        <v>155</v>
      </c>
      <c r="AS169" s="69" t="s">
        <v>156</v>
      </c>
      <c r="AT169" s="69" t="s">
        <v>157</v>
      </c>
      <c r="AU169" s="69" t="s">
        <v>158</v>
      </c>
      <c r="AV169" s="69" t="s">
        <v>159</v>
      </c>
      <c r="AW169" s="69" t="s">
        <v>160</v>
      </c>
      <c r="AX169" s="69" t="s">
        <v>161</v>
      </c>
      <c r="AY169" s="69" t="s">
        <v>162</v>
      </c>
    </row>
    <row r="170" ht="13.5" customHeight="1">
      <c r="B170" s="325" t="s">
        <v>455</v>
      </c>
      <c r="C170" s="333" t="s">
        <v>456</v>
      </c>
      <c r="D170" s="134">
        <v>7.0</v>
      </c>
      <c r="E170" s="134">
        <v>8.0</v>
      </c>
      <c r="F170" s="334">
        <v>8.0</v>
      </c>
      <c r="G170" s="134">
        <v>9.0</v>
      </c>
      <c r="H170" s="134">
        <v>9.0</v>
      </c>
      <c r="I170" s="326"/>
      <c r="J170" s="134">
        <v>9.0</v>
      </c>
      <c r="K170" s="335">
        <v>10.0</v>
      </c>
      <c r="L170" s="335">
        <v>10.0</v>
      </c>
      <c r="M170" s="336">
        <v>11.0</v>
      </c>
      <c r="N170" s="335">
        <v>11.0</v>
      </c>
      <c r="O170" s="335">
        <v>12.0</v>
      </c>
      <c r="P170" s="335">
        <v>12.0</v>
      </c>
      <c r="Q170" s="335">
        <v>13.0</v>
      </c>
      <c r="R170" s="326"/>
      <c r="S170" s="335">
        <v>13.0</v>
      </c>
      <c r="T170" s="335">
        <v>13.0</v>
      </c>
      <c r="U170" s="335">
        <v>14.0</v>
      </c>
      <c r="V170" s="335">
        <v>14.0</v>
      </c>
      <c r="W170" s="335">
        <v>14.0</v>
      </c>
      <c r="X170" s="134">
        <v>14.0</v>
      </c>
      <c r="Y170" s="134">
        <v>15.0</v>
      </c>
      <c r="Z170" s="134">
        <v>15.0</v>
      </c>
      <c r="AA170" s="134">
        <v>15.0</v>
      </c>
      <c r="AB170" s="134">
        <v>15.0</v>
      </c>
      <c r="AC170" s="134">
        <v>16.0</v>
      </c>
      <c r="AD170" s="134">
        <v>16.0</v>
      </c>
      <c r="AE170" s="134">
        <v>16.0</v>
      </c>
      <c r="AF170" s="134">
        <v>16.0</v>
      </c>
      <c r="AG170" s="134">
        <v>17.0</v>
      </c>
      <c r="AH170" s="134">
        <v>17.0</v>
      </c>
      <c r="AI170" s="134">
        <v>17.0</v>
      </c>
      <c r="AJ170" s="134">
        <v>17.0</v>
      </c>
      <c r="AK170" s="134">
        <v>18.0</v>
      </c>
      <c r="AL170" s="134">
        <v>18.0</v>
      </c>
      <c r="AM170" s="134">
        <v>18.0</v>
      </c>
      <c r="AN170" s="134">
        <v>18.0</v>
      </c>
      <c r="AO170" s="134">
        <v>19.0</v>
      </c>
      <c r="AP170" s="134">
        <v>19.0</v>
      </c>
      <c r="AQ170" s="134">
        <v>19.0</v>
      </c>
      <c r="AR170" s="134">
        <v>19.0</v>
      </c>
      <c r="AS170" s="134">
        <v>20.0</v>
      </c>
      <c r="AT170" s="134">
        <v>20.0</v>
      </c>
      <c r="AU170" s="134">
        <v>20.0</v>
      </c>
      <c r="AV170" s="134">
        <v>20.0</v>
      </c>
      <c r="AW170" s="134">
        <v>21.0</v>
      </c>
      <c r="AX170" s="134">
        <v>21.0</v>
      </c>
      <c r="AY170" s="134">
        <v>21.0</v>
      </c>
    </row>
    <row r="171" ht="13.5" customHeight="1">
      <c r="B171" s="337">
        <v>6.0</v>
      </c>
      <c r="C171" s="337"/>
      <c r="D171" s="338">
        <f t="shared" ref="D171:H171" si="5">IF(D146="","",IF(D146&lt;&gt;0,SUMIF($B$117:$B$132,D$170,$E$117:$E$132)/SUMIF($B$117:$B$132,$B171,$E$117:$E$132),""))</f>
        <v>1.012</v>
      </c>
      <c r="E171" s="338">
        <f t="shared" si="5"/>
        <v>1.0373</v>
      </c>
      <c r="F171" s="338" t="str">
        <f t="shared" si="5"/>
        <v/>
      </c>
      <c r="G171" s="338" t="str">
        <f t="shared" si="5"/>
        <v/>
      </c>
      <c r="H171" s="338" t="str">
        <f t="shared" si="5"/>
        <v/>
      </c>
      <c r="I171" s="339"/>
      <c r="J171" s="338" t="str">
        <f t="shared" ref="J171:Q171" si="6">IF(J146="","",IF(J146&lt;&gt;0,SUMIF($B$117:$B$132,J$170,$E$117:$E$132)/SUMIF($B$117:$B$132,$B171,$E$117:$E$132),""))</f>
        <v/>
      </c>
      <c r="K171" s="338" t="str">
        <f t="shared" si="6"/>
        <v/>
      </c>
      <c r="L171" s="338" t="str">
        <f t="shared" si="6"/>
        <v/>
      </c>
      <c r="M171" s="338" t="str">
        <f t="shared" si="6"/>
        <v/>
      </c>
      <c r="N171" s="338" t="str">
        <f t="shared" si="6"/>
        <v/>
      </c>
      <c r="O171" s="338" t="str">
        <f t="shared" si="6"/>
        <v/>
      </c>
      <c r="P171" s="338" t="str">
        <f t="shared" si="6"/>
        <v/>
      </c>
      <c r="Q171" s="338" t="str">
        <f t="shared" si="6"/>
        <v/>
      </c>
      <c r="R171" s="339"/>
      <c r="S171" s="338" t="str">
        <f t="shared" ref="S171:S186" si="10">IF(T146="","",IF(T146&lt;&gt;0,SUMIF($B$117:$B$132,T$170,$E$117:$E$132)/SUMIF($B$117:$B$132,$B171,$E$117:$E$132),""))</f>
        <v/>
      </c>
      <c r="T171" s="338" t="str">
        <f t="shared" ref="T171:T186" si="11">IF(T146="","",IF(T146&lt;&gt;0,SUMIF($B$117:$B$132,T$170,$E$117:$E$132)/SUMIF($B$117:$B$132,$B171,$E$117:$E$132),""))</f>
        <v/>
      </c>
      <c r="U171" s="338" t="str">
        <f t="shared" ref="U171:U186" si="12">IF(V146="","",IF(V146&lt;&gt;0,SUMIF($B$117:$B$132,V$170,$E$117:$E$132)/SUMIF($B$117:$B$132,$B171,$E$117:$E$132),""))</f>
        <v/>
      </c>
      <c r="V171" s="338" t="str">
        <f t="shared" ref="V171:AY171" si="7">IF(V146="","",IF(V146&lt;&gt;0,SUMIF($B$117:$B$132,V$170,$E$117:$E$132)/SUMIF($B$117:$B$132,$B171,$E$117:$E$132),""))</f>
        <v/>
      </c>
      <c r="W171" s="338" t="str">
        <f t="shared" si="7"/>
        <v/>
      </c>
      <c r="X171" s="338" t="str">
        <f t="shared" si="7"/>
        <v/>
      </c>
      <c r="Y171" s="338" t="str">
        <f t="shared" si="7"/>
        <v/>
      </c>
      <c r="Z171" s="338" t="str">
        <f t="shared" si="7"/>
        <v/>
      </c>
      <c r="AA171" s="338" t="str">
        <f t="shared" si="7"/>
        <v/>
      </c>
      <c r="AB171" s="338" t="str">
        <f t="shared" si="7"/>
        <v/>
      </c>
      <c r="AC171" s="338" t="str">
        <f t="shared" si="7"/>
        <v/>
      </c>
      <c r="AD171" s="338" t="str">
        <f t="shared" si="7"/>
        <v/>
      </c>
      <c r="AE171" s="338" t="str">
        <f t="shared" si="7"/>
        <v/>
      </c>
      <c r="AF171" s="338" t="str">
        <f t="shared" si="7"/>
        <v/>
      </c>
      <c r="AG171" s="338" t="str">
        <f t="shared" si="7"/>
        <v/>
      </c>
      <c r="AH171" s="338" t="str">
        <f t="shared" si="7"/>
        <v/>
      </c>
      <c r="AI171" s="338" t="str">
        <f t="shared" si="7"/>
        <v/>
      </c>
      <c r="AJ171" s="338" t="str">
        <f t="shared" si="7"/>
        <v/>
      </c>
      <c r="AK171" s="338" t="str">
        <f t="shared" si="7"/>
        <v/>
      </c>
      <c r="AL171" s="338" t="str">
        <f t="shared" si="7"/>
        <v/>
      </c>
      <c r="AM171" s="338" t="str">
        <f t="shared" si="7"/>
        <v/>
      </c>
      <c r="AN171" s="338" t="str">
        <f t="shared" si="7"/>
        <v/>
      </c>
      <c r="AO171" s="338" t="str">
        <f t="shared" si="7"/>
        <v/>
      </c>
      <c r="AP171" s="338" t="str">
        <f t="shared" si="7"/>
        <v/>
      </c>
      <c r="AQ171" s="338" t="str">
        <f t="shared" si="7"/>
        <v/>
      </c>
      <c r="AR171" s="338" t="str">
        <f t="shared" si="7"/>
        <v/>
      </c>
      <c r="AS171" s="338" t="str">
        <f t="shared" si="7"/>
        <v/>
      </c>
      <c r="AT171" s="338" t="str">
        <f t="shared" si="7"/>
        <v/>
      </c>
      <c r="AU171" s="338" t="str">
        <f t="shared" si="7"/>
        <v/>
      </c>
      <c r="AV171" s="338" t="str">
        <f t="shared" si="7"/>
        <v/>
      </c>
      <c r="AW171" s="338" t="str">
        <f t="shared" si="7"/>
        <v/>
      </c>
      <c r="AX171" s="338" t="str">
        <f t="shared" si="7"/>
        <v/>
      </c>
      <c r="AY171" s="338" t="str">
        <f t="shared" si="7"/>
        <v/>
      </c>
    </row>
    <row r="172" ht="13.5" customHeight="1">
      <c r="B172" s="337">
        <v>7.0</v>
      </c>
      <c r="C172" s="337"/>
      <c r="D172" s="338" t="str">
        <f t="shared" ref="D172:H172" si="8">IF(D147="","",IF(D147&lt;&gt;0,SUMIF($B$117:$B$132,D$170,$E$117:$E$132)/SUMIF($B$117:$B$132,$B172,$E$117:$E$132),""))</f>
        <v/>
      </c>
      <c r="E172" s="338">
        <f t="shared" si="8"/>
        <v>1.025</v>
      </c>
      <c r="F172" s="338">
        <f t="shared" si="8"/>
        <v>1.025</v>
      </c>
      <c r="G172" s="338">
        <f t="shared" si="8"/>
        <v>1.067025</v>
      </c>
      <c r="H172" s="338" t="str">
        <f t="shared" si="8"/>
        <v/>
      </c>
      <c r="I172" s="339"/>
      <c r="J172" s="338" t="str">
        <f t="shared" ref="J172:Q172" si="9">IF(J147="","",IF(J147&lt;&gt;0,SUMIF($B$117:$B$132,J$170,$E$117:$E$132)/SUMIF($B$117:$B$132,$B172,$E$117:$E$132),""))</f>
        <v/>
      </c>
      <c r="K172" s="338" t="str">
        <f t="shared" si="9"/>
        <v/>
      </c>
      <c r="L172" s="338" t="str">
        <f t="shared" si="9"/>
        <v/>
      </c>
      <c r="M172" s="338" t="str">
        <f t="shared" si="9"/>
        <v/>
      </c>
      <c r="N172" s="338" t="str">
        <f t="shared" si="9"/>
        <v/>
      </c>
      <c r="O172" s="338" t="str">
        <f t="shared" si="9"/>
        <v/>
      </c>
      <c r="P172" s="338" t="str">
        <f t="shared" si="9"/>
        <v/>
      </c>
      <c r="Q172" s="338" t="str">
        <f t="shared" si="9"/>
        <v/>
      </c>
      <c r="R172" s="339"/>
      <c r="S172" s="338" t="str">
        <f t="shared" si="10"/>
        <v/>
      </c>
      <c r="T172" s="338" t="str">
        <f t="shared" si="11"/>
        <v/>
      </c>
      <c r="U172" s="338" t="str">
        <f t="shared" si="12"/>
        <v/>
      </c>
      <c r="V172" s="338" t="str">
        <f t="shared" ref="V172:AY172" si="13">IF(V147="","",IF(V147&lt;&gt;0,SUMIF($B$117:$B$132,V$170,$E$117:$E$132)/SUMIF($B$117:$B$132,$B172,$E$117:$E$132),""))</f>
        <v/>
      </c>
      <c r="W172" s="338" t="str">
        <f t="shared" si="13"/>
        <v/>
      </c>
      <c r="X172" s="338" t="str">
        <f t="shared" si="13"/>
        <v/>
      </c>
      <c r="Y172" s="338" t="str">
        <f t="shared" si="13"/>
        <v/>
      </c>
      <c r="Z172" s="338" t="str">
        <f t="shared" si="13"/>
        <v/>
      </c>
      <c r="AA172" s="338" t="str">
        <f t="shared" si="13"/>
        <v/>
      </c>
      <c r="AB172" s="338" t="str">
        <f t="shared" si="13"/>
        <v/>
      </c>
      <c r="AC172" s="338" t="str">
        <f t="shared" si="13"/>
        <v/>
      </c>
      <c r="AD172" s="338" t="str">
        <f t="shared" si="13"/>
        <v/>
      </c>
      <c r="AE172" s="338" t="str">
        <f t="shared" si="13"/>
        <v/>
      </c>
      <c r="AF172" s="338" t="str">
        <f t="shared" si="13"/>
        <v/>
      </c>
      <c r="AG172" s="338" t="str">
        <f t="shared" si="13"/>
        <v/>
      </c>
      <c r="AH172" s="338" t="str">
        <f t="shared" si="13"/>
        <v/>
      </c>
      <c r="AI172" s="338" t="str">
        <f t="shared" si="13"/>
        <v/>
      </c>
      <c r="AJ172" s="338" t="str">
        <f t="shared" si="13"/>
        <v/>
      </c>
      <c r="AK172" s="338" t="str">
        <f t="shared" si="13"/>
        <v/>
      </c>
      <c r="AL172" s="338" t="str">
        <f t="shared" si="13"/>
        <v/>
      </c>
      <c r="AM172" s="338" t="str">
        <f t="shared" si="13"/>
        <v/>
      </c>
      <c r="AN172" s="338" t="str">
        <f t="shared" si="13"/>
        <v/>
      </c>
      <c r="AO172" s="338" t="str">
        <f t="shared" si="13"/>
        <v/>
      </c>
      <c r="AP172" s="338" t="str">
        <f t="shared" si="13"/>
        <v/>
      </c>
      <c r="AQ172" s="338" t="str">
        <f t="shared" si="13"/>
        <v/>
      </c>
      <c r="AR172" s="338" t="str">
        <f t="shared" si="13"/>
        <v/>
      </c>
      <c r="AS172" s="338" t="str">
        <f t="shared" si="13"/>
        <v/>
      </c>
      <c r="AT172" s="338" t="str">
        <f t="shared" si="13"/>
        <v/>
      </c>
      <c r="AU172" s="338" t="str">
        <f t="shared" si="13"/>
        <v/>
      </c>
      <c r="AV172" s="338" t="str">
        <f t="shared" si="13"/>
        <v/>
      </c>
      <c r="AW172" s="338" t="str">
        <f t="shared" si="13"/>
        <v/>
      </c>
      <c r="AX172" s="338" t="str">
        <f t="shared" si="13"/>
        <v/>
      </c>
      <c r="AY172" s="338" t="str">
        <f t="shared" si="13"/>
        <v/>
      </c>
    </row>
    <row r="173" ht="13.5" customHeight="1">
      <c r="B173" s="337">
        <v>8.0</v>
      </c>
      <c r="C173" s="337"/>
      <c r="D173" s="338" t="str">
        <f t="shared" ref="D173:H173" si="14">IF(D148="","",IF(D148&lt;&gt;0,SUMIF($B$117:$B$132,D$170,$E$117:$E$132)/SUMIF($B$117:$B$132,$B173,$E$117:$E$132),""))</f>
        <v/>
      </c>
      <c r="E173" s="338" t="str">
        <f t="shared" si="14"/>
        <v/>
      </c>
      <c r="F173" s="338" t="str">
        <f t="shared" si="14"/>
        <v/>
      </c>
      <c r="G173" s="338">
        <f t="shared" si="14"/>
        <v>1.041</v>
      </c>
      <c r="H173" s="338">
        <f t="shared" si="14"/>
        <v>1.041</v>
      </c>
      <c r="I173" s="339"/>
      <c r="J173" s="338">
        <f t="shared" ref="J173:Q173" si="15">IF(J148="","",IF(J148&lt;&gt;0,SUMIF($B$117:$B$132,J$170,$E$117:$E$132)/SUMIF($B$117:$B$132,$B173,$E$117:$E$132),""))</f>
        <v>1.041</v>
      </c>
      <c r="K173" s="338">
        <f t="shared" si="15"/>
        <v>1.069107</v>
      </c>
      <c r="L173" s="338" t="str">
        <f t="shared" si="15"/>
        <v/>
      </c>
      <c r="M173" s="338" t="str">
        <f t="shared" si="15"/>
        <v/>
      </c>
      <c r="N173" s="338" t="str">
        <f t="shared" si="15"/>
        <v/>
      </c>
      <c r="O173" s="338" t="str">
        <f t="shared" si="15"/>
        <v/>
      </c>
      <c r="P173" s="338" t="str">
        <f t="shared" si="15"/>
        <v/>
      </c>
      <c r="Q173" s="338" t="str">
        <f t="shared" si="15"/>
        <v/>
      </c>
      <c r="R173" s="339"/>
      <c r="S173" s="338" t="str">
        <f t="shared" si="10"/>
        <v/>
      </c>
      <c r="T173" s="338" t="str">
        <f t="shared" si="11"/>
        <v/>
      </c>
      <c r="U173" s="338" t="str">
        <f t="shared" si="12"/>
        <v/>
      </c>
      <c r="V173" s="338" t="str">
        <f t="shared" ref="V173:AY173" si="16">IF(V148="","",IF(V148&lt;&gt;0,SUMIF($B$117:$B$132,V$170,$E$117:$E$132)/SUMIF($B$117:$B$132,$B173,$E$117:$E$132),""))</f>
        <v/>
      </c>
      <c r="W173" s="338" t="str">
        <f t="shared" si="16"/>
        <v/>
      </c>
      <c r="X173" s="338" t="str">
        <f t="shared" si="16"/>
        <v/>
      </c>
      <c r="Y173" s="338" t="str">
        <f t="shared" si="16"/>
        <v/>
      </c>
      <c r="Z173" s="338" t="str">
        <f t="shared" si="16"/>
        <v/>
      </c>
      <c r="AA173" s="338" t="str">
        <f t="shared" si="16"/>
        <v/>
      </c>
      <c r="AB173" s="338" t="str">
        <f t="shared" si="16"/>
        <v/>
      </c>
      <c r="AC173" s="338" t="str">
        <f t="shared" si="16"/>
        <v/>
      </c>
      <c r="AD173" s="338" t="str">
        <f t="shared" si="16"/>
        <v/>
      </c>
      <c r="AE173" s="338" t="str">
        <f t="shared" si="16"/>
        <v/>
      </c>
      <c r="AF173" s="338" t="str">
        <f t="shared" si="16"/>
        <v/>
      </c>
      <c r="AG173" s="338" t="str">
        <f t="shared" si="16"/>
        <v/>
      </c>
      <c r="AH173" s="338" t="str">
        <f t="shared" si="16"/>
        <v/>
      </c>
      <c r="AI173" s="338" t="str">
        <f t="shared" si="16"/>
        <v/>
      </c>
      <c r="AJ173" s="338" t="str">
        <f t="shared" si="16"/>
        <v/>
      </c>
      <c r="AK173" s="338" t="str">
        <f t="shared" si="16"/>
        <v/>
      </c>
      <c r="AL173" s="338" t="str">
        <f t="shared" si="16"/>
        <v/>
      </c>
      <c r="AM173" s="338" t="str">
        <f t="shared" si="16"/>
        <v/>
      </c>
      <c r="AN173" s="338" t="str">
        <f t="shared" si="16"/>
        <v/>
      </c>
      <c r="AO173" s="338" t="str">
        <f t="shared" si="16"/>
        <v/>
      </c>
      <c r="AP173" s="338" t="str">
        <f t="shared" si="16"/>
        <v/>
      </c>
      <c r="AQ173" s="338" t="str">
        <f t="shared" si="16"/>
        <v/>
      </c>
      <c r="AR173" s="338" t="str">
        <f t="shared" si="16"/>
        <v/>
      </c>
      <c r="AS173" s="338" t="str">
        <f t="shared" si="16"/>
        <v/>
      </c>
      <c r="AT173" s="338" t="str">
        <f t="shared" si="16"/>
        <v/>
      </c>
      <c r="AU173" s="338" t="str">
        <f t="shared" si="16"/>
        <v/>
      </c>
      <c r="AV173" s="338" t="str">
        <f t="shared" si="16"/>
        <v/>
      </c>
      <c r="AW173" s="338" t="str">
        <f t="shared" si="16"/>
        <v/>
      </c>
      <c r="AX173" s="338" t="str">
        <f t="shared" si="16"/>
        <v/>
      </c>
      <c r="AY173" s="338" t="str">
        <f t="shared" si="16"/>
        <v/>
      </c>
    </row>
    <row r="174" ht="13.5" customHeight="1">
      <c r="B174" s="337">
        <v>9.0</v>
      </c>
      <c r="C174" s="337"/>
      <c r="D174" s="338" t="str">
        <f t="shared" ref="D174:H174" si="17">IF(D149="","",IF(D149&lt;&gt;0,SUMIF($B$117:$B$132,D$170,$E$117:$E$132)/SUMIF($B$117:$B$132,$B174,$E$117:$E$132),""))</f>
        <v/>
      </c>
      <c r="E174" s="338" t="str">
        <f t="shared" si="17"/>
        <v/>
      </c>
      <c r="F174" s="338" t="str">
        <f t="shared" si="17"/>
        <v/>
      </c>
      <c r="G174" s="338" t="str">
        <f t="shared" si="17"/>
        <v/>
      </c>
      <c r="H174" s="338" t="str">
        <f t="shared" si="17"/>
        <v/>
      </c>
      <c r="I174" s="339"/>
      <c r="J174" s="338" t="str">
        <f t="shared" ref="J174:Q174" si="18">IF(J149="","",IF(J149&lt;&gt;0,SUMIF($B$117:$B$132,J$170,$E$117:$E$132)/SUMIF($B$117:$B$132,$B174,$E$117:$E$132),""))</f>
        <v/>
      </c>
      <c r="K174" s="338">
        <f t="shared" si="18"/>
        <v>1.027</v>
      </c>
      <c r="L174" s="338">
        <f t="shared" si="18"/>
        <v>1.027</v>
      </c>
      <c r="M174" s="338">
        <f t="shared" si="18"/>
        <v>1.049594</v>
      </c>
      <c r="N174" s="338" t="str">
        <f t="shared" si="18"/>
        <v/>
      </c>
      <c r="O174" s="338" t="str">
        <f t="shared" si="18"/>
        <v/>
      </c>
      <c r="P174" s="338" t="str">
        <f t="shared" si="18"/>
        <v/>
      </c>
      <c r="Q174" s="338" t="str">
        <f t="shared" si="18"/>
        <v/>
      </c>
      <c r="R174" s="339"/>
      <c r="S174" s="338" t="str">
        <f t="shared" si="10"/>
        <v/>
      </c>
      <c r="T174" s="338" t="str">
        <f t="shared" si="11"/>
        <v/>
      </c>
      <c r="U174" s="338" t="str">
        <f t="shared" si="12"/>
        <v/>
      </c>
      <c r="V174" s="338" t="str">
        <f t="shared" ref="V174:AY174" si="19">IF(V149="","",IF(V149&lt;&gt;0,SUMIF($B$117:$B$132,V$170,$E$117:$E$132)/SUMIF($B$117:$B$132,$B174,$E$117:$E$132),""))</f>
        <v/>
      </c>
      <c r="W174" s="338" t="str">
        <f t="shared" si="19"/>
        <v/>
      </c>
      <c r="X174" s="338" t="str">
        <f t="shared" si="19"/>
        <v/>
      </c>
      <c r="Y174" s="338" t="str">
        <f t="shared" si="19"/>
        <v/>
      </c>
      <c r="Z174" s="338" t="str">
        <f t="shared" si="19"/>
        <v/>
      </c>
      <c r="AA174" s="338" t="str">
        <f t="shared" si="19"/>
        <v/>
      </c>
      <c r="AB174" s="338" t="str">
        <f t="shared" si="19"/>
        <v/>
      </c>
      <c r="AC174" s="338" t="str">
        <f t="shared" si="19"/>
        <v/>
      </c>
      <c r="AD174" s="338" t="str">
        <f t="shared" si="19"/>
        <v/>
      </c>
      <c r="AE174" s="338" t="str">
        <f t="shared" si="19"/>
        <v/>
      </c>
      <c r="AF174" s="338" t="str">
        <f t="shared" si="19"/>
        <v/>
      </c>
      <c r="AG174" s="338" t="str">
        <f t="shared" si="19"/>
        <v/>
      </c>
      <c r="AH174" s="338" t="str">
        <f t="shared" si="19"/>
        <v/>
      </c>
      <c r="AI174" s="338" t="str">
        <f t="shared" si="19"/>
        <v/>
      </c>
      <c r="AJ174" s="338" t="str">
        <f t="shared" si="19"/>
        <v/>
      </c>
      <c r="AK174" s="338" t="str">
        <f t="shared" si="19"/>
        <v/>
      </c>
      <c r="AL174" s="338" t="str">
        <f t="shared" si="19"/>
        <v/>
      </c>
      <c r="AM174" s="338" t="str">
        <f t="shared" si="19"/>
        <v/>
      </c>
      <c r="AN174" s="338" t="str">
        <f t="shared" si="19"/>
        <v/>
      </c>
      <c r="AO174" s="338" t="str">
        <f t="shared" si="19"/>
        <v/>
      </c>
      <c r="AP174" s="338" t="str">
        <f t="shared" si="19"/>
        <v/>
      </c>
      <c r="AQ174" s="338" t="str">
        <f t="shared" si="19"/>
        <v/>
      </c>
      <c r="AR174" s="338" t="str">
        <f t="shared" si="19"/>
        <v/>
      </c>
      <c r="AS174" s="338" t="str">
        <f t="shared" si="19"/>
        <v/>
      </c>
      <c r="AT174" s="338" t="str">
        <f t="shared" si="19"/>
        <v/>
      </c>
      <c r="AU174" s="338" t="str">
        <f t="shared" si="19"/>
        <v/>
      </c>
      <c r="AV174" s="338" t="str">
        <f t="shared" si="19"/>
        <v/>
      </c>
      <c r="AW174" s="338" t="str">
        <f t="shared" si="19"/>
        <v/>
      </c>
      <c r="AX174" s="338" t="str">
        <f t="shared" si="19"/>
        <v/>
      </c>
      <c r="AY174" s="338" t="str">
        <f t="shared" si="19"/>
        <v/>
      </c>
    </row>
    <row r="175" ht="13.5" customHeight="1">
      <c r="B175" s="337">
        <v>10.0</v>
      </c>
      <c r="C175" s="337"/>
      <c r="D175" s="338" t="str">
        <f t="shared" ref="D175:H175" si="20">IF(D150="","",IF(D150&lt;&gt;0,SUMIF($B$117:$B$132,D$170,$E$117:$E$132)/SUMIF($B$117:$B$132,$B175,$E$117:$E$132),""))</f>
        <v/>
      </c>
      <c r="E175" s="338" t="str">
        <f t="shared" si="20"/>
        <v/>
      </c>
      <c r="F175" s="338" t="str">
        <f t="shared" si="20"/>
        <v/>
      </c>
      <c r="G175" s="338" t="str">
        <f t="shared" si="20"/>
        <v/>
      </c>
      <c r="H175" s="338" t="str">
        <f t="shared" si="20"/>
        <v/>
      </c>
      <c r="I175" s="339"/>
      <c r="J175" s="338" t="str">
        <f t="shared" ref="J175:Q175" si="21">IF(J150="","",IF(J150&lt;&gt;0,SUMIF($B$117:$B$132,J$170,$E$117:$E$132)/SUMIF($B$117:$B$132,$B175,$E$117:$E$132),""))</f>
        <v/>
      </c>
      <c r="K175" s="338" t="str">
        <f t="shared" si="21"/>
        <v/>
      </c>
      <c r="L175" s="338" t="str">
        <f t="shared" si="21"/>
        <v/>
      </c>
      <c r="M175" s="338">
        <f t="shared" si="21"/>
        <v>1.022</v>
      </c>
      <c r="N175" s="338">
        <f t="shared" si="21"/>
        <v>1.022</v>
      </c>
      <c r="O175" s="338">
        <f t="shared" si="21"/>
        <v>1.034264</v>
      </c>
      <c r="P175" s="338" t="str">
        <f t="shared" si="21"/>
        <v/>
      </c>
      <c r="Q175" s="338" t="str">
        <f t="shared" si="21"/>
        <v/>
      </c>
      <c r="R175" s="339"/>
      <c r="S175" s="338" t="str">
        <f t="shared" si="10"/>
        <v/>
      </c>
      <c r="T175" s="338" t="str">
        <f t="shared" si="11"/>
        <v/>
      </c>
      <c r="U175" s="338" t="str">
        <f t="shared" si="12"/>
        <v/>
      </c>
      <c r="V175" s="338" t="str">
        <f t="shared" ref="V175:AY175" si="22">IF(V150="","",IF(V150&lt;&gt;0,SUMIF($B$117:$B$132,V$170,$E$117:$E$132)/SUMIF($B$117:$B$132,$B175,$E$117:$E$132),""))</f>
        <v/>
      </c>
      <c r="W175" s="338" t="str">
        <f t="shared" si="22"/>
        <v/>
      </c>
      <c r="X175" s="338" t="str">
        <f t="shared" si="22"/>
        <v/>
      </c>
      <c r="Y175" s="338" t="str">
        <f t="shared" si="22"/>
        <v/>
      </c>
      <c r="Z175" s="338" t="str">
        <f t="shared" si="22"/>
        <v/>
      </c>
      <c r="AA175" s="338" t="str">
        <f t="shared" si="22"/>
        <v/>
      </c>
      <c r="AB175" s="338" t="str">
        <f t="shared" si="22"/>
        <v/>
      </c>
      <c r="AC175" s="338" t="str">
        <f t="shared" si="22"/>
        <v/>
      </c>
      <c r="AD175" s="338" t="str">
        <f t="shared" si="22"/>
        <v/>
      </c>
      <c r="AE175" s="338" t="str">
        <f t="shared" si="22"/>
        <v/>
      </c>
      <c r="AF175" s="338" t="str">
        <f t="shared" si="22"/>
        <v/>
      </c>
      <c r="AG175" s="338" t="str">
        <f t="shared" si="22"/>
        <v/>
      </c>
      <c r="AH175" s="338" t="str">
        <f t="shared" si="22"/>
        <v/>
      </c>
      <c r="AI175" s="338" t="str">
        <f t="shared" si="22"/>
        <v/>
      </c>
      <c r="AJ175" s="338" t="str">
        <f t="shared" si="22"/>
        <v/>
      </c>
      <c r="AK175" s="338" t="str">
        <f t="shared" si="22"/>
        <v/>
      </c>
      <c r="AL175" s="338" t="str">
        <f t="shared" si="22"/>
        <v/>
      </c>
      <c r="AM175" s="338" t="str">
        <f t="shared" si="22"/>
        <v/>
      </c>
      <c r="AN175" s="338" t="str">
        <f t="shared" si="22"/>
        <v/>
      </c>
      <c r="AO175" s="338" t="str">
        <f t="shared" si="22"/>
        <v/>
      </c>
      <c r="AP175" s="338" t="str">
        <f t="shared" si="22"/>
        <v/>
      </c>
      <c r="AQ175" s="338" t="str">
        <f t="shared" si="22"/>
        <v/>
      </c>
      <c r="AR175" s="338" t="str">
        <f t="shared" si="22"/>
        <v/>
      </c>
      <c r="AS175" s="338" t="str">
        <f t="shared" si="22"/>
        <v/>
      </c>
      <c r="AT175" s="338" t="str">
        <f t="shared" si="22"/>
        <v/>
      </c>
      <c r="AU175" s="338" t="str">
        <f t="shared" si="22"/>
        <v/>
      </c>
      <c r="AV175" s="338" t="str">
        <f t="shared" si="22"/>
        <v/>
      </c>
      <c r="AW175" s="338" t="str">
        <f t="shared" si="22"/>
        <v/>
      </c>
      <c r="AX175" s="338" t="str">
        <f t="shared" si="22"/>
        <v/>
      </c>
      <c r="AY175" s="338" t="str">
        <f t="shared" si="22"/>
        <v/>
      </c>
    </row>
    <row r="176" ht="13.5" customHeight="1">
      <c r="B176" s="337">
        <v>11.0</v>
      </c>
      <c r="C176" s="337"/>
      <c r="D176" s="338" t="str">
        <f t="shared" ref="D176:H176" si="23">IF(D151="","",IF(D151&lt;&gt;0,SUMIF($B$117:$B$132,D$170,$E$117:$E$132)/SUMIF($B$117:$B$132,$B176,$E$117:$E$132),""))</f>
        <v/>
      </c>
      <c r="E176" s="338" t="str">
        <f t="shared" si="23"/>
        <v/>
      </c>
      <c r="F176" s="338" t="str">
        <f t="shared" si="23"/>
        <v/>
      </c>
      <c r="G176" s="338" t="str">
        <f t="shared" si="23"/>
        <v/>
      </c>
      <c r="H176" s="338" t="str">
        <f t="shared" si="23"/>
        <v/>
      </c>
      <c r="I176" s="339"/>
      <c r="J176" s="338" t="str">
        <f t="shared" ref="J176:Q176" si="24">IF(J151="","",IF(J151&lt;&gt;0,SUMIF($B$117:$B$132,J$170,$E$117:$E$132)/SUMIF($B$117:$B$132,$B176,$E$117:$E$132),""))</f>
        <v/>
      </c>
      <c r="K176" s="338" t="str">
        <f t="shared" si="24"/>
        <v/>
      </c>
      <c r="L176" s="338" t="str">
        <f t="shared" si="24"/>
        <v/>
      </c>
      <c r="M176" s="338" t="str">
        <f t="shared" si="24"/>
        <v/>
      </c>
      <c r="N176" s="338" t="str">
        <f t="shared" si="24"/>
        <v/>
      </c>
      <c r="O176" s="338">
        <f t="shared" si="24"/>
        <v>1.012</v>
      </c>
      <c r="P176" s="338">
        <f t="shared" si="24"/>
        <v>1.012</v>
      </c>
      <c r="Q176" s="338">
        <f t="shared" si="24"/>
        <v>1.0879</v>
      </c>
      <c r="R176" s="339"/>
      <c r="S176" s="338" t="str">
        <f t="shared" si="10"/>
        <v/>
      </c>
      <c r="T176" s="338" t="str">
        <f t="shared" si="11"/>
        <v/>
      </c>
      <c r="U176" s="338" t="str">
        <f t="shared" si="12"/>
        <v/>
      </c>
      <c r="V176" s="338" t="str">
        <f t="shared" ref="V176:AY176" si="25">IF(V151="","",IF(V151&lt;&gt;0,SUMIF($B$117:$B$132,V$170,$E$117:$E$132)/SUMIF($B$117:$B$132,$B176,$E$117:$E$132),""))</f>
        <v/>
      </c>
      <c r="W176" s="338" t="str">
        <f t="shared" si="25"/>
        <v/>
      </c>
      <c r="X176" s="338" t="str">
        <f t="shared" si="25"/>
        <v/>
      </c>
      <c r="Y176" s="338" t="str">
        <f t="shared" si="25"/>
        <v/>
      </c>
      <c r="Z176" s="338" t="str">
        <f t="shared" si="25"/>
        <v/>
      </c>
      <c r="AA176" s="338" t="str">
        <f t="shared" si="25"/>
        <v/>
      </c>
      <c r="AB176" s="338" t="str">
        <f t="shared" si="25"/>
        <v/>
      </c>
      <c r="AC176" s="338" t="str">
        <f t="shared" si="25"/>
        <v/>
      </c>
      <c r="AD176" s="338" t="str">
        <f t="shared" si="25"/>
        <v/>
      </c>
      <c r="AE176" s="338" t="str">
        <f t="shared" si="25"/>
        <v/>
      </c>
      <c r="AF176" s="338" t="str">
        <f t="shared" si="25"/>
        <v/>
      </c>
      <c r="AG176" s="338" t="str">
        <f t="shared" si="25"/>
        <v/>
      </c>
      <c r="AH176" s="338" t="str">
        <f t="shared" si="25"/>
        <v/>
      </c>
      <c r="AI176" s="338" t="str">
        <f t="shared" si="25"/>
        <v/>
      </c>
      <c r="AJ176" s="338" t="str">
        <f t="shared" si="25"/>
        <v/>
      </c>
      <c r="AK176" s="338" t="str">
        <f t="shared" si="25"/>
        <v/>
      </c>
      <c r="AL176" s="338" t="str">
        <f t="shared" si="25"/>
        <v/>
      </c>
      <c r="AM176" s="338" t="str">
        <f t="shared" si="25"/>
        <v/>
      </c>
      <c r="AN176" s="338" t="str">
        <f t="shared" si="25"/>
        <v/>
      </c>
      <c r="AO176" s="338" t="str">
        <f t="shared" si="25"/>
        <v/>
      </c>
      <c r="AP176" s="338" t="str">
        <f t="shared" si="25"/>
        <v/>
      </c>
      <c r="AQ176" s="338" t="str">
        <f t="shared" si="25"/>
        <v/>
      </c>
      <c r="AR176" s="338" t="str">
        <f t="shared" si="25"/>
        <v/>
      </c>
      <c r="AS176" s="338" t="str">
        <f t="shared" si="25"/>
        <v/>
      </c>
      <c r="AT176" s="338" t="str">
        <f t="shared" si="25"/>
        <v/>
      </c>
      <c r="AU176" s="338" t="str">
        <f t="shared" si="25"/>
        <v/>
      </c>
      <c r="AV176" s="338" t="str">
        <f t="shared" si="25"/>
        <v/>
      </c>
      <c r="AW176" s="338" t="str">
        <f t="shared" si="25"/>
        <v/>
      </c>
      <c r="AX176" s="338" t="str">
        <f t="shared" si="25"/>
        <v/>
      </c>
      <c r="AY176" s="338" t="str">
        <f t="shared" si="25"/>
        <v/>
      </c>
    </row>
    <row r="177" ht="13.5" customHeight="1">
      <c r="B177" s="337">
        <v>12.0</v>
      </c>
      <c r="C177" s="337"/>
      <c r="D177" s="338" t="str">
        <f t="shared" ref="D177:H177" si="26">IF(D152="","",IF(D152&lt;&gt;0,SUMIF($B$117:$B$132,D$170,$E$117:$E$132)/SUMIF($B$117:$B$132,$B177,$E$117:$E$132),""))</f>
        <v/>
      </c>
      <c r="E177" s="338" t="str">
        <f t="shared" si="26"/>
        <v/>
      </c>
      <c r="F177" s="338" t="str">
        <f t="shared" si="26"/>
        <v/>
      </c>
      <c r="G177" s="338" t="str">
        <f t="shared" si="26"/>
        <v/>
      </c>
      <c r="H177" s="338" t="str">
        <f t="shared" si="26"/>
        <v/>
      </c>
      <c r="I177" s="339"/>
      <c r="J177" s="338" t="str">
        <f t="shared" ref="J177:Q177" si="27">IF(J152="","",IF(J152&lt;&gt;0,SUMIF($B$117:$B$132,J$170,$E$117:$E$132)/SUMIF($B$117:$B$132,$B177,$E$117:$E$132),""))</f>
        <v/>
      </c>
      <c r="K177" s="338" t="str">
        <f t="shared" si="27"/>
        <v/>
      </c>
      <c r="L177" s="338" t="str">
        <f t="shared" si="27"/>
        <v/>
      </c>
      <c r="M177" s="338" t="str">
        <f t="shared" si="27"/>
        <v/>
      </c>
      <c r="N177" s="338" t="str">
        <f t="shared" si="27"/>
        <v/>
      </c>
      <c r="O177" s="338" t="str">
        <f t="shared" si="27"/>
        <v/>
      </c>
      <c r="P177" s="338" t="str">
        <f t="shared" si="27"/>
        <v/>
      </c>
      <c r="Q177" s="338">
        <f t="shared" si="27"/>
        <v>1.075</v>
      </c>
      <c r="R177" s="339"/>
      <c r="S177" s="338">
        <f t="shared" si="10"/>
        <v>1.075</v>
      </c>
      <c r="T177" s="338">
        <f t="shared" si="11"/>
        <v>1.075</v>
      </c>
      <c r="U177" s="338">
        <f t="shared" si="12"/>
        <v>1.21905</v>
      </c>
      <c r="V177" s="338">
        <f t="shared" ref="V177:AY177" si="28">IF(V152="","",IF(V152&lt;&gt;0,SUMIF($B$117:$B$132,V$170,$E$117:$E$132)/SUMIF($B$117:$B$132,$B177,$E$117:$E$132),""))</f>
        <v>1.21905</v>
      </c>
      <c r="W177" s="338" t="str">
        <f t="shared" si="28"/>
        <v/>
      </c>
      <c r="X177" s="338" t="str">
        <f t="shared" si="28"/>
        <v/>
      </c>
      <c r="Y177" s="338" t="str">
        <f t="shared" si="28"/>
        <v/>
      </c>
      <c r="Z177" s="338" t="str">
        <f t="shared" si="28"/>
        <v/>
      </c>
      <c r="AA177" s="338" t="str">
        <f t="shared" si="28"/>
        <v/>
      </c>
      <c r="AB177" s="338" t="str">
        <f t="shared" si="28"/>
        <v/>
      </c>
      <c r="AC177" s="338" t="str">
        <f t="shared" si="28"/>
        <v/>
      </c>
      <c r="AD177" s="338" t="str">
        <f t="shared" si="28"/>
        <v/>
      </c>
      <c r="AE177" s="338" t="str">
        <f t="shared" si="28"/>
        <v/>
      </c>
      <c r="AF177" s="338" t="str">
        <f t="shared" si="28"/>
        <v/>
      </c>
      <c r="AG177" s="338" t="str">
        <f t="shared" si="28"/>
        <v/>
      </c>
      <c r="AH177" s="338" t="str">
        <f t="shared" si="28"/>
        <v/>
      </c>
      <c r="AI177" s="338" t="str">
        <f t="shared" si="28"/>
        <v/>
      </c>
      <c r="AJ177" s="338" t="str">
        <f t="shared" si="28"/>
        <v/>
      </c>
      <c r="AK177" s="338" t="str">
        <f t="shared" si="28"/>
        <v/>
      </c>
      <c r="AL177" s="338" t="str">
        <f t="shared" si="28"/>
        <v/>
      </c>
      <c r="AM177" s="338" t="str">
        <f t="shared" si="28"/>
        <v/>
      </c>
      <c r="AN177" s="338" t="str">
        <f t="shared" si="28"/>
        <v/>
      </c>
      <c r="AO177" s="338" t="str">
        <f t="shared" si="28"/>
        <v/>
      </c>
      <c r="AP177" s="338" t="str">
        <f t="shared" si="28"/>
        <v/>
      </c>
      <c r="AQ177" s="338" t="str">
        <f t="shared" si="28"/>
        <v/>
      </c>
      <c r="AR177" s="338" t="str">
        <f t="shared" si="28"/>
        <v/>
      </c>
      <c r="AS177" s="338" t="str">
        <f t="shared" si="28"/>
        <v/>
      </c>
      <c r="AT177" s="338" t="str">
        <f t="shared" si="28"/>
        <v/>
      </c>
      <c r="AU177" s="338" t="str">
        <f t="shared" si="28"/>
        <v/>
      </c>
      <c r="AV177" s="338" t="str">
        <f t="shared" si="28"/>
        <v/>
      </c>
      <c r="AW177" s="338" t="str">
        <f t="shared" si="28"/>
        <v/>
      </c>
      <c r="AX177" s="338" t="str">
        <f t="shared" si="28"/>
        <v/>
      </c>
      <c r="AY177" s="338" t="str">
        <f t="shared" si="28"/>
        <v/>
      </c>
    </row>
    <row r="178" ht="13.5" customHeight="1">
      <c r="B178" s="337">
        <v>13.0</v>
      </c>
      <c r="C178" s="337"/>
      <c r="D178" s="338" t="str">
        <f t="shared" ref="D178:H178" si="29">IF(D153="","",IF(D153&lt;&gt;0,SUMIF($B$117:$B$132,D$170,$E$117:$E$132)/SUMIF($B$117:$B$132,$B178,$E$117:$E$132),""))</f>
        <v/>
      </c>
      <c r="E178" s="338" t="str">
        <f t="shared" si="29"/>
        <v/>
      </c>
      <c r="F178" s="338" t="str">
        <f t="shared" si="29"/>
        <v/>
      </c>
      <c r="G178" s="338" t="str">
        <f t="shared" si="29"/>
        <v/>
      </c>
      <c r="H178" s="338" t="str">
        <f t="shared" si="29"/>
        <v/>
      </c>
      <c r="I178" s="339"/>
      <c r="J178" s="338" t="str">
        <f t="shared" ref="J178:Q178" si="30">IF(J153="","",IF(J153&lt;&gt;0,SUMIF($B$117:$B$132,J$170,$E$117:$E$132)/SUMIF($B$117:$B$132,$B178,$E$117:$E$132),""))</f>
        <v/>
      </c>
      <c r="K178" s="338" t="str">
        <f t="shared" si="30"/>
        <v/>
      </c>
      <c r="L178" s="338" t="str">
        <f t="shared" si="30"/>
        <v/>
      </c>
      <c r="M178" s="338" t="str">
        <f t="shared" si="30"/>
        <v/>
      </c>
      <c r="N178" s="338" t="str">
        <f t="shared" si="30"/>
        <v/>
      </c>
      <c r="O178" s="338" t="str">
        <f t="shared" si="30"/>
        <v/>
      </c>
      <c r="P178" s="338" t="str">
        <f t="shared" si="30"/>
        <v/>
      </c>
      <c r="Q178" s="338" t="str">
        <f t="shared" si="30"/>
        <v/>
      </c>
      <c r="R178" s="339"/>
      <c r="S178" s="338" t="str">
        <f t="shared" si="10"/>
        <v/>
      </c>
      <c r="T178" s="338" t="str">
        <f t="shared" si="11"/>
        <v/>
      </c>
      <c r="U178" s="338">
        <f t="shared" si="12"/>
        <v>1.134</v>
      </c>
      <c r="V178" s="338">
        <f t="shared" ref="V178:AY178" si="31">IF(V153="","",IF(V153&lt;&gt;0,SUMIF($B$117:$B$132,V$170,$E$117:$E$132)/SUMIF($B$117:$B$132,$B178,$E$117:$E$132),""))</f>
        <v>1.134</v>
      </c>
      <c r="W178" s="338">
        <f t="shared" si="31"/>
        <v>1.134</v>
      </c>
      <c r="X178" s="338">
        <f t="shared" si="31"/>
        <v>1.134</v>
      </c>
      <c r="Y178" s="338">
        <f t="shared" si="31"/>
        <v>1.192968</v>
      </c>
      <c r="Z178" s="338" t="str">
        <f t="shared" si="31"/>
        <v/>
      </c>
      <c r="AA178" s="338" t="str">
        <f t="shared" si="31"/>
        <v/>
      </c>
      <c r="AB178" s="338" t="str">
        <f t="shared" si="31"/>
        <v/>
      </c>
      <c r="AC178" s="338" t="str">
        <f t="shared" si="31"/>
        <v/>
      </c>
      <c r="AD178" s="338" t="str">
        <f t="shared" si="31"/>
        <v/>
      </c>
      <c r="AE178" s="338" t="str">
        <f t="shared" si="31"/>
        <v/>
      </c>
      <c r="AF178" s="338" t="str">
        <f t="shared" si="31"/>
        <v/>
      </c>
      <c r="AG178" s="338" t="str">
        <f t="shared" si="31"/>
        <v/>
      </c>
      <c r="AH178" s="338" t="str">
        <f t="shared" si="31"/>
        <v/>
      </c>
      <c r="AI178" s="338" t="str">
        <f t="shared" si="31"/>
        <v/>
      </c>
      <c r="AJ178" s="338" t="str">
        <f t="shared" si="31"/>
        <v/>
      </c>
      <c r="AK178" s="338" t="str">
        <f t="shared" si="31"/>
        <v/>
      </c>
      <c r="AL178" s="338" t="str">
        <f t="shared" si="31"/>
        <v/>
      </c>
      <c r="AM178" s="338" t="str">
        <f t="shared" si="31"/>
        <v/>
      </c>
      <c r="AN178" s="338" t="str">
        <f t="shared" si="31"/>
        <v/>
      </c>
      <c r="AO178" s="338" t="str">
        <f t="shared" si="31"/>
        <v/>
      </c>
      <c r="AP178" s="338" t="str">
        <f t="shared" si="31"/>
        <v/>
      </c>
      <c r="AQ178" s="338" t="str">
        <f t="shared" si="31"/>
        <v/>
      </c>
      <c r="AR178" s="338" t="str">
        <f t="shared" si="31"/>
        <v/>
      </c>
      <c r="AS178" s="338" t="str">
        <f t="shared" si="31"/>
        <v/>
      </c>
      <c r="AT178" s="338" t="str">
        <f t="shared" si="31"/>
        <v/>
      </c>
      <c r="AU178" s="338" t="str">
        <f t="shared" si="31"/>
        <v/>
      </c>
      <c r="AV178" s="338" t="str">
        <f t="shared" si="31"/>
        <v/>
      </c>
      <c r="AW178" s="338" t="str">
        <f t="shared" si="31"/>
        <v/>
      </c>
      <c r="AX178" s="338" t="str">
        <f t="shared" si="31"/>
        <v/>
      </c>
      <c r="AY178" s="338" t="str">
        <f t="shared" si="31"/>
        <v/>
      </c>
    </row>
    <row r="179" ht="13.5" customHeight="1">
      <c r="B179" s="337">
        <v>14.0</v>
      </c>
      <c r="C179" s="337"/>
      <c r="D179" s="338" t="str">
        <f t="shared" ref="D179:H179" si="32">IF(D154="","",IF(D154&lt;&gt;0,SUMIF($B$117:$B$132,D$170,$E$117:$E$132)/SUMIF($B$117:$B$132,$B179,$E$117:$E$132),""))</f>
        <v/>
      </c>
      <c r="E179" s="338" t="str">
        <f t="shared" si="32"/>
        <v/>
      </c>
      <c r="F179" s="338" t="str">
        <f t="shared" si="32"/>
        <v/>
      </c>
      <c r="G179" s="338" t="str">
        <f t="shared" si="32"/>
        <v/>
      </c>
      <c r="H179" s="338" t="str">
        <f t="shared" si="32"/>
        <v/>
      </c>
      <c r="I179" s="339"/>
      <c r="J179" s="338" t="str">
        <f t="shared" ref="J179:Q179" si="33">IF(J154="","",IF(J154&lt;&gt;0,SUMIF($B$117:$B$132,J$170,$E$117:$E$132)/SUMIF($B$117:$B$132,$B179,$E$117:$E$132),""))</f>
        <v/>
      </c>
      <c r="K179" s="338" t="str">
        <f t="shared" si="33"/>
        <v/>
      </c>
      <c r="L179" s="338" t="str">
        <f t="shared" si="33"/>
        <v/>
      </c>
      <c r="M179" s="338" t="str">
        <f t="shared" si="33"/>
        <v/>
      </c>
      <c r="N179" s="338" t="str">
        <f t="shared" si="33"/>
        <v/>
      </c>
      <c r="O179" s="338" t="str">
        <f t="shared" si="33"/>
        <v/>
      </c>
      <c r="P179" s="338" t="str">
        <f t="shared" si="33"/>
        <v/>
      </c>
      <c r="Q179" s="338" t="str">
        <f t="shared" si="33"/>
        <v/>
      </c>
      <c r="R179" s="339"/>
      <c r="S179" s="338" t="str">
        <f t="shared" si="10"/>
        <v/>
      </c>
      <c r="T179" s="338" t="str">
        <f t="shared" si="11"/>
        <v/>
      </c>
      <c r="U179" s="338" t="str">
        <f t="shared" si="12"/>
        <v/>
      </c>
      <c r="V179" s="338" t="str">
        <f t="shared" ref="V179:AY179" si="34">IF(V154="","",IF(V154&lt;&gt;0,SUMIF($B$117:$B$132,V$170,$E$117:$E$132)/SUMIF($B$117:$B$132,$B179,$E$117:$E$132),""))</f>
        <v/>
      </c>
      <c r="W179" s="338" t="str">
        <f t="shared" si="34"/>
        <v/>
      </c>
      <c r="X179" s="338" t="str">
        <f t="shared" si="34"/>
        <v/>
      </c>
      <c r="Y179" s="338">
        <f t="shared" si="34"/>
        <v>1.052</v>
      </c>
      <c r="Z179" s="338" t="str">
        <f t="shared" si="34"/>
        <v/>
      </c>
      <c r="AA179" s="338" t="str">
        <f t="shared" si="34"/>
        <v/>
      </c>
      <c r="AB179" s="338" t="str">
        <f t="shared" si="34"/>
        <v/>
      </c>
      <c r="AC179" s="338" t="str">
        <f t="shared" si="34"/>
        <v/>
      </c>
      <c r="AD179" s="338" t="str">
        <f t="shared" si="34"/>
        <v/>
      </c>
      <c r="AE179" s="338" t="str">
        <f t="shared" si="34"/>
        <v/>
      </c>
      <c r="AF179" s="338" t="str">
        <f t="shared" si="34"/>
        <v/>
      </c>
      <c r="AG179" s="338" t="str">
        <f t="shared" si="34"/>
        <v/>
      </c>
      <c r="AH179" s="338" t="str">
        <f t="shared" si="34"/>
        <v/>
      </c>
      <c r="AI179" s="338" t="str">
        <f t="shared" si="34"/>
        <v/>
      </c>
      <c r="AJ179" s="338" t="str">
        <f t="shared" si="34"/>
        <v/>
      </c>
      <c r="AK179" s="338" t="str">
        <f t="shared" si="34"/>
        <v/>
      </c>
      <c r="AL179" s="338" t="str">
        <f t="shared" si="34"/>
        <v/>
      </c>
      <c r="AM179" s="338" t="str">
        <f t="shared" si="34"/>
        <v/>
      </c>
      <c r="AN179" s="338" t="str">
        <f t="shared" si="34"/>
        <v/>
      </c>
      <c r="AO179" s="338" t="str">
        <f t="shared" si="34"/>
        <v/>
      </c>
      <c r="AP179" s="338" t="str">
        <f t="shared" si="34"/>
        <v/>
      </c>
      <c r="AQ179" s="338" t="str">
        <f t="shared" si="34"/>
        <v/>
      </c>
      <c r="AR179" s="338" t="str">
        <f t="shared" si="34"/>
        <v/>
      </c>
      <c r="AS179" s="338" t="str">
        <f t="shared" si="34"/>
        <v/>
      </c>
      <c r="AT179" s="338" t="str">
        <f t="shared" si="34"/>
        <v/>
      </c>
      <c r="AU179" s="338" t="str">
        <f t="shared" si="34"/>
        <v/>
      </c>
      <c r="AV179" s="338" t="str">
        <f t="shared" si="34"/>
        <v/>
      </c>
      <c r="AW179" s="338" t="str">
        <f t="shared" si="34"/>
        <v/>
      </c>
      <c r="AX179" s="338" t="str">
        <f t="shared" si="34"/>
        <v/>
      </c>
      <c r="AY179" s="338" t="str">
        <f t="shared" si="34"/>
        <v/>
      </c>
    </row>
    <row r="180" ht="13.5" customHeight="1">
      <c r="B180" s="337">
        <v>15.0</v>
      </c>
      <c r="C180" s="337"/>
      <c r="D180" s="338" t="str">
        <f t="shared" ref="D180:H180" si="35">IF(D155="","",IF(D155&lt;&gt;0,SUMIF($B$117:$B$132,D$170,$E$117:$E$132)/SUMIF($B$117:$B$132,$B180,$E$117:$E$132),""))</f>
        <v/>
      </c>
      <c r="E180" s="338" t="str">
        <f t="shared" si="35"/>
        <v/>
      </c>
      <c r="F180" s="338" t="str">
        <f t="shared" si="35"/>
        <v/>
      </c>
      <c r="G180" s="338" t="str">
        <f t="shared" si="35"/>
        <v/>
      </c>
      <c r="H180" s="338" t="str">
        <f t="shared" si="35"/>
        <v/>
      </c>
      <c r="I180" s="339"/>
      <c r="J180" s="338" t="str">
        <f t="shared" ref="J180:Q180" si="36">IF(J155="","",IF(J155&lt;&gt;0,SUMIF($B$117:$B$132,J$170,$E$117:$E$132)/SUMIF($B$117:$B$132,$B180,$E$117:$E$132),""))</f>
        <v/>
      </c>
      <c r="K180" s="338" t="str">
        <f t="shared" si="36"/>
        <v/>
      </c>
      <c r="L180" s="338" t="str">
        <f t="shared" si="36"/>
        <v/>
      </c>
      <c r="M180" s="338" t="str">
        <f t="shared" si="36"/>
        <v/>
      </c>
      <c r="N180" s="338" t="str">
        <f t="shared" si="36"/>
        <v/>
      </c>
      <c r="O180" s="338" t="str">
        <f t="shared" si="36"/>
        <v/>
      </c>
      <c r="P180" s="338" t="str">
        <f t="shared" si="36"/>
        <v/>
      </c>
      <c r="Q180" s="338" t="str">
        <f t="shared" si="36"/>
        <v/>
      </c>
      <c r="R180" s="339"/>
      <c r="S180" s="338" t="str">
        <f t="shared" si="10"/>
        <v/>
      </c>
      <c r="T180" s="338" t="str">
        <f t="shared" si="11"/>
        <v/>
      </c>
      <c r="U180" s="338" t="str">
        <f t="shared" si="12"/>
        <v/>
      </c>
      <c r="V180" s="338" t="str">
        <f t="shared" ref="V180:AY180" si="37">IF(V155="","",IF(V155&lt;&gt;0,SUMIF($B$117:$B$132,V$170,$E$117:$E$132)/SUMIF($B$117:$B$132,$B180,$E$117:$E$132),""))</f>
        <v/>
      </c>
      <c r="W180" s="338" t="str">
        <f t="shared" si="37"/>
        <v/>
      </c>
      <c r="X180" s="338" t="str">
        <f t="shared" si="37"/>
        <v/>
      </c>
      <c r="Y180" s="338" t="str">
        <f t="shared" si="37"/>
        <v/>
      </c>
      <c r="Z180" s="338" t="str">
        <f t="shared" si="37"/>
        <v/>
      </c>
      <c r="AA180" s="338" t="str">
        <f t="shared" si="37"/>
        <v/>
      </c>
      <c r="AB180" s="338" t="str">
        <f t="shared" si="37"/>
        <v/>
      </c>
      <c r="AC180" s="338" t="str">
        <f t="shared" si="37"/>
        <v/>
      </c>
      <c r="AD180" s="338" t="str">
        <f t="shared" si="37"/>
        <v/>
      </c>
      <c r="AE180" s="338" t="str">
        <f t="shared" si="37"/>
        <v/>
      </c>
      <c r="AF180" s="338" t="str">
        <f t="shared" si="37"/>
        <v/>
      </c>
      <c r="AG180" s="338" t="str">
        <f t="shared" si="37"/>
        <v/>
      </c>
      <c r="AH180" s="338" t="str">
        <f t="shared" si="37"/>
        <v/>
      </c>
      <c r="AI180" s="338" t="str">
        <f t="shared" si="37"/>
        <v/>
      </c>
      <c r="AJ180" s="338" t="str">
        <f t="shared" si="37"/>
        <v/>
      </c>
      <c r="AK180" s="338" t="str">
        <f t="shared" si="37"/>
        <v/>
      </c>
      <c r="AL180" s="338" t="str">
        <f t="shared" si="37"/>
        <v/>
      </c>
      <c r="AM180" s="338" t="str">
        <f t="shared" si="37"/>
        <v/>
      </c>
      <c r="AN180" s="338" t="str">
        <f t="shared" si="37"/>
        <v/>
      </c>
      <c r="AO180" s="338" t="str">
        <f t="shared" si="37"/>
        <v/>
      </c>
      <c r="AP180" s="338" t="str">
        <f t="shared" si="37"/>
        <v/>
      </c>
      <c r="AQ180" s="338" t="str">
        <f t="shared" si="37"/>
        <v/>
      </c>
      <c r="AR180" s="338" t="str">
        <f t="shared" si="37"/>
        <v/>
      </c>
      <c r="AS180" s="338" t="str">
        <f t="shared" si="37"/>
        <v/>
      </c>
      <c r="AT180" s="338" t="str">
        <f t="shared" si="37"/>
        <v/>
      </c>
      <c r="AU180" s="338" t="str">
        <f t="shared" si="37"/>
        <v/>
      </c>
      <c r="AV180" s="338" t="str">
        <f t="shared" si="37"/>
        <v/>
      </c>
      <c r="AW180" s="338" t="str">
        <f t="shared" si="37"/>
        <v/>
      </c>
      <c r="AX180" s="338" t="str">
        <f t="shared" si="37"/>
        <v/>
      </c>
      <c r="AY180" s="338" t="str">
        <f t="shared" si="37"/>
        <v/>
      </c>
    </row>
    <row r="181" ht="13.5" customHeight="1">
      <c r="B181" s="337">
        <v>16.0</v>
      </c>
      <c r="C181" s="337"/>
      <c r="D181" s="338" t="str">
        <f t="shared" ref="D181:H181" si="38">IF(D156="","",IF(D156&lt;&gt;0,SUMIF($B$117:$B$132,D$170,$E$117:$E$132)/SUMIF($B$117:$B$132,$B181,$E$117:$E$132),""))</f>
        <v/>
      </c>
      <c r="E181" s="338" t="str">
        <f t="shared" si="38"/>
        <v/>
      </c>
      <c r="F181" s="338" t="str">
        <f t="shared" si="38"/>
        <v/>
      </c>
      <c r="G181" s="338" t="str">
        <f t="shared" si="38"/>
        <v/>
      </c>
      <c r="H181" s="338" t="str">
        <f t="shared" si="38"/>
        <v/>
      </c>
      <c r="I181" s="339"/>
      <c r="J181" s="338" t="str">
        <f t="shared" ref="J181:Q181" si="39">IF(J156="","",IF(J156&lt;&gt;0,SUMIF($B$117:$B$132,J$170,$E$117:$E$132)/SUMIF($B$117:$B$132,$B181,$E$117:$E$132),""))</f>
        <v/>
      </c>
      <c r="K181" s="338" t="str">
        <f t="shared" si="39"/>
        <v/>
      </c>
      <c r="L181" s="338" t="str">
        <f t="shared" si="39"/>
        <v/>
      </c>
      <c r="M181" s="338" t="str">
        <f t="shared" si="39"/>
        <v/>
      </c>
      <c r="N181" s="338" t="str">
        <f t="shared" si="39"/>
        <v/>
      </c>
      <c r="O181" s="338" t="str">
        <f t="shared" si="39"/>
        <v/>
      </c>
      <c r="P181" s="338" t="str">
        <f t="shared" si="39"/>
        <v/>
      </c>
      <c r="Q181" s="338" t="str">
        <f t="shared" si="39"/>
        <v/>
      </c>
      <c r="R181" s="339"/>
      <c r="S181" s="338" t="str">
        <f t="shared" si="10"/>
        <v/>
      </c>
      <c r="T181" s="338" t="str">
        <f t="shared" si="11"/>
        <v/>
      </c>
      <c r="U181" s="338" t="str">
        <f t="shared" si="12"/>
        <v/>
      </c>
      <c r="V181" s="338" t="str">
        <f t="shared" ref="V181:AY181" si="40">IF(V156="","",IF(V156&lt;&gt;0,SUMIF($B$117:$B$132,V$170,$E$117:$E$132)/SUMIF($B$117:$B$132,$B181,$E$117:$E$132),""))</f>
        <v/>
      </c>
      <c r="W181" s="338" t="str">
        <f t="shared" si="40"/>
        <v/>
      </c>
      <c r="X181" s="338" t="str">
        <f t="shared" si="40"/>
        <v/>
      </c>
      <c r="Y181" s="338" t="str">
        <f t="shared" si="40"/>
        <v/>
      </c>
      <c r="Z181" s="338" t="str">
        <f t="shared" si="40"/>
        <v/>
      </c>
      <c r="AA181" s="338" t="str">
        <f t="shared" si="40"/>
        <v/>
      </c>
      <c r="AB181" s="338" t="str">
        <f t="shared" si="40"/>
        <v/>
      </c>
      <c r="AC181" s="338" t="str">
        <f t="shared" si="40"/>
        <v/>
      </c>
      <c r="AD181" s="338" t="str">
        <f t="shared" si="40"/>
        <v/>
      </c>
      <c r="AE181" s="338" t="str">
        <f t="shared" si="40"/>
        <v/>
      </c>
      <c r="AF181" s="338" t="str">
        <f t="shared" si="40"/>
        <v/>
      </c>
      <c r="AG181" s="338" t="str">
        <f t="shared" si="40"/>
        <v/>
      </c>
      <c r="AH181" s="338" t="str">
        <f t="shared" si="40"/>
        <v/>
      </c>
      <c r="AI181" s="338" t="str">
        <f t="shared" si="40"/>
        <v/>
      </c>
      <c r="AJ181" s="338" t="str">
        <f t="shared" si="40"/>
        <v/>
      </c>
      <c r="AK181" s="338" t="str">
        <f t="shared" si="40"/>
        <v/>
      </c>
      <c r="AL181" s="338" t="str">
        <f t="shared" si="40"/>
        <v/>
      </c>
      <c r="AM181" s="338" t="str">
        <f t="shared" si="40"/>
        <v/>
      </c>
      <c r="AN181" s="338" t="str">
        <f t="shared" si="40"/>
        <v/>
      </c>
      <c r="AO181" s="338" t="str">
        <f t="shared" si="40"/>
        <v/>
      </c>
      <c r="AP181" s="338" t="str">
        <f t="shared" si="40"/>
        <v/>
      </c>
      <c r="AQ181" s="338" t="str">
        <f t="shared" si="40"/>
        <v/>
      </c>
      <c r="AR181" s="338" t="str">
        <f t="shared" si="40"/>
        <v/>
      </c>
      <c r="AS181" s="338" t="str">
        <f t="shared" si="40"/>
        <v/>
      </c>
      <c r="AT181" s="338" t="str">
        <f t="shared" si="40"/>
        <v/>
      </c>
      <c r="AU181" s="338" t="str">
        <f t="shared" si="40"/>
        <v/>
      </c>
      <c r="AV181" s="338" t="str">
        <f t="shared" si="40"/>
        <v/>
      </c>
      <c r="AW181" s="338" t="str">
        <f t="shared" si="40"/>
        <v/>
      </c>
      <c r="AX181" s="338" t="str">
        <f t="shared" si="40"/>
        <v/>
      </c>
      <c r="AY181" s="338" t="str">
        <f t="shared" si="40"/>
        <v/>
      </c>
    </row>
    <row r="182" ht="13.5" customHeight="1">
      <c r="B182" s="337">
        <v>17.0</v>
      </c>
      <c r="C182" s="337"/>
      <c r="D182" s="338" t="str">
        <f t="shared" ref="D182:H182" si="41">IF(D157="","",IF(D157&lt;&gt;0,SUMIF($B$117:$B$132,D$170,$E$117:$E$132)/SUMIF($B$117:$B$132,$B182,$E$117:$E$132),""))</f>
        <v/>
      </c>
      <c r="E182" s="338" t="str">
        <f t="shared" si="41"/>
        <v/>
      </c>
      <c r="F182" s="338" t="str">
        <f t="shared" si="41"/>
        <v/>
      </c>
      <c r="G182" s="338" t="str">
        <f t="shared" si="41"/>
        <v/>
      </c>
      <c r="H182" s="338" t="str">
        <f t="shared" si="41"/>
        <v/>
      </c>
      <c r="I182" s="339"/>
      <c r="J182" s="338" t="str">
        <f t="shared" ref="J182:Q182" si="42">IF(J157="","",IF(J157&lt;&gt;0,SUMIF($B$117:$B$132,J$170,$E$117:$E$132)/SUMIF($B$117:$B$132,$B182,$E$117:$E$132),""))</f>
        <v/>
      </c>
      <c r="K182" s="338" t="str">
        <f t="shared" si="42"/>
        <v/>
      </c>
      <c r="L182" s="338" t="str">
        <f t="shared" si="42"/>
        <v/>
      </c>
      <c r="M182" s="338" t="str">
        <f t="shared" si="42"/>
        <v/>
      </c>
      <c r="N182" s="338" t="str">
        <f t="shared" si="42"/>
        <v/>
      </c>
      <c r="O182" s="338" t="str">
        <f t="shared" si="42"/>
        <v/>
      </c>
      <c r="P182" s="338" t="str">
        <f t="shared" si="42"/>
        <v/>
      </c>
      <c r="Q182" s="338" t="str">
        <f t="shared" si="42"/>
        <v/>
      </c>
      <c r="R182" s="339"/>
      <c r="S182" s="338" t="str">
        <f t="shared" si="10"/>
        <v/>
      </c>
      <c r="T182" s="338" t="str">
        <f t="shared" si="11"/>
        <v/>
      </c>
      <c r="U182" s="338" t="str">
        <f t="shared" si="12"/>
        <v/>
      </c>
      <c r="V182" s="338" t="str">
        <f t="shared" ref="V182:AY182" si="43">IF(V157="","",IF(V157&lt;&gt;0,SUMIF($B$117:$B$132,V$170,$E$117:$E$132)/SUMIF($B$117:$B$132,$B182,$E$117:$E$132),""))</f>
        <v/>
      </c>
      <c r="W182" s="338" t="str">
        <f t="shared" si="43"/>
        <v/>
      </c>
      <c r="X182" s="338" t="str">
        <f t="shared" si="43"/>
        <v/>
      </c>
      <c r="Y182" s="338" t="str">
        <f t="shared" si="43"/>
        <v/>
      </c>
      <c r="Z182" s="338" t="str">
        <f t="shared" si="43"/>
        <v/>
      </c>
      <c r="AA182" s="338" t="str">
        <f t="shared" si="43"/>
        <v/>
      </c>
      <c r="AB182" s="338" t="str">
        <f t="shared" si="43"/>
        <v/>
      </c>
      <c r="AC182" s="338" t="str">
        <f t="shared" si="43"/>
        <v/>
      </c>
      <c r="AD182" s="338" t="str">
        <f t="shared" si="43"/>
        <v/>
      </c>
      <c r="AE182" s="338" t="str">
        <f t="shared" si="43"/>
        <v/>
      </c>
      <c r="AF182" s="338" t="str">
        <f t="shared" si="43"/>
        <v/>
      </c>
      <c r="AG182" s="338" t="str">
        <f t="shared" si="43"/>
        <v/>
      </c>
      <c r="AH182" s="338" t="str">
        <f t="shared" si="43"/>
        <v/>
      </c>
      <c r="AI182" s="338" t="str">
        <f t="shared" si="43"/>
        <v/>
      </c>
      <c r="AJ182" s="338" t="str">
        <f t="shared" si="43"/>
        <v/>
      </c>
      <c r="AK182" s="338" t="str">
        <f t="shared" si="43"/>
        <v/>
      </c>
      <c r="AL182" s="338" t="str">
        <f t="shared" si="43"/>
        <v/>
      </c>
      <c r="AM182" s="338" t="str">
        <f t="shared" si="43"/>
        <v/>
      </c>
      <c r="AN182" s="338" t="str">
        <f t="shared" si="43"/>
        <v/>
      </c>
      <c r="AO182" s="338" t="str">
        <f t="shared" si="43"/>
        <v/>
      </c>
      <c r="AP182" s="338" t="str">
        <f t="shared" si="43"/>
        <v/>
      </c>
      <c r="AQ182" s="338" t="str">
        <f t="shared" si="43"/>
        <v/>
      </c>
      <c r="AR182" s="338" t="str">
        <f t="shared" si="43"/>
        <v/>
      </c>
      <c r="AS182" s="338" t="str">
        <f t="shared" si="43"/>
        <v/>
      </c>
      <c r="AT182" s="338" t="str">
        <f t="shared" si="43"/>
        <v/>
      </c>
      <c r="AU182" s="338" t="str">
        <f t="shared" si="43"/>
        <v/>
      </c>
      <c r="AV182" s="338" t="str">
        <f t="shared" si="43"/>
        <v/>
      </c>
      <c r="AW182" s="338" t="str">
        <f t="shared" si="43"/>
        <v/>
      </c>
      <c r="AX182" s="338" t="str">
        <f t="shared" si="43"/>
        <v/>
      </c>
      <c r="AY182" s="338" t="str">
        <f t="shared" si="43"/>
        <v/>
      </c>
    </row>
    <row r="183" ht="13.5" customHeight="1">
      <c r="B183" s="337">
        <v>18.0</v>
      </c>
      <c r="C183" s="337"/>
      <c r="D183" s="338" t="str">
        <f t="shared" ref="D183:H183" si="44">IF(D158="","",IF(D158&lt;&gt;0,SUMIF($B$117:$B$132,D$170,$E$117:$E$132)/SUMIF($B$117:$B$132,$B183,$E$117:$E$132),""))</f>
        <v/>
      </c>
      <c r="E183" s="338" t="str">
        <f t="shared" si="44"/>
        <v/>
      </c>
      <c r="F183" s="338" t="str">
        <f t="shared" si="44"/>
        <v/>
      </c>
      <c r="G183" s="338" t="str">
        <f t="shared" si="44"/>
        <v/>
      </c>
      <c r="H183" s="338" t="str">
        <f t="shared" si="44"/>
        <v/>
      </c>
      <c r="I183" s="339"/>
      <c r="J183" s="338" t="str">
        <f t="shared" ref="J183:Q183" si="45">IF(J158="","",IF(J158&lt;&gt;0,SUMIF($B$117:$B$132,J$170,$E$117:$E$132)/SUMIF($B$117:$B$132,$B183,$E$117:$E$132),""))</f>
        <v/>
      </c>
      <c r="K183" s="338" t="str">
        <f t="shared" si="45"/>
        <v/>
      </c>
      <c r="L183" s="338" t="str">
        <f t="shared" si="45"/>
        <v/>
      </c>
      <c r="M183" s="338" t="str">
        <f t="shared" si="45"/>
        <v/>
      </c>
      <c r="N183" s="338" t="str">
        <f t="shared" si="45"/>
        <v/>
      </c>
      <c r="O183" s="338" t="str">
        <f t="shared" si="45"/>
        <v/>
      </c>
      <c r="P183" s="338" t="str">
        <f t="shared" si="45"/>
        <v/>
      </c>
      <c r="Q183" s="338" t="str">
        <f t="shared" si="45"/>
        <v/>
      </c>
      <c r="R183" s="339"/>
      <c r="S183" s="338" t="str">
        <f t="shared" si="10"/>
        <v/>
      </c>
      <c r="T183" s="338" t="str">
        <f t="shared" si="11"/>
        <v/>
      </c>
      <c r="U183" s="338" t="str">
        <f t="shared" si="12"/>
        <v/>
      </c>
      <c r="V183" s="338" t="str">
        <f t="shared" ref="V183:AY183" si="46">IF(V158="","",IF(V158&lt;&gt;0,SUMIF($B$117:$B$132,V$170,$E$117:$E$132)/SUMIF($B$117:$B$132,$B183,$E$117:$E$132),""))</f>
        <v/>
      </c>
      <c r="W183" s="338" t="str">
        <f t="shared" si="46"/>
        <v/>
      </c>
      <c r="X183" s="338" t="str">
        <f t="shared" si="46"/>
        <v/>
      </c>
      <c r="Y183" s="338" t="str">
        <f t="shared" si="46"/>
        <v/>
      </c>
      <c r="Z183" s="338" t="str">
        <f t="shared" si="46"/>
        <v/>
      </c>
      <c r="AA183" s="338" t="str">
        <f t="shared" si="46"/>
        <v/>
      </c>
      <c r="AB183" s="338" t="str">
        <f t="shared" si="46"/>
        <v/>
      </c>
      <c r="AC183" s="338" t="str">
        <f t="shared" si="46"/>
        <v/>
      </c>
      <c r="AD183" s="338" t="str">
        <f t="shared" si="46"/>
        <v/>
      </c>
      <c r="AE183" s="338" t="str">
        <f t="shared" si="46"/>
        <v/>
      </c>
      <c r="AF183" s="338" t="str">
        <f t="shared" si="46"/>
        <v/>
      </c>
      <c r="AG183" s="338" t="str">
        <f t="shared" si="46"/>
        <v/>
      </c>
      <c r="AH183" s="338" t="str">
        <f t="shared" si="46"/>
        <v/>
      </c>
      <c r="AI183" s="338" t="str">
        <f t="shared" si="46"/>
        <v/>
      </c>
      <c r="AJ183" s="338" t="str">
        <f t="shared" si="46"/>
        <v/>
      </c>
      <c r="AK183" s="338" t="str">
        <f t="shared" si="46"/>
        <v/>
      </c>
      <c r="AL183" s="338" t="str">
        <f t="shared" si="46"/>
        <v/>
      </c>
      <c r="AM183" s="338" t="str">
        <f t="shared" si="46"/>
        <v/>
      </c>
      <c r="AN183" s="338" t="str">
        <f t="shared" si="46"/>
        <v/>
      </c>
      <c r="AO183" s="338" t="str">
        <f t="shared" si="46"/>
        <v/>
      </c>
      <c r="AP183" s="338" t="str">
        <f t="shared" si="46"/>
        <v/>
      </c>
      <c r="AQ183" s="338" t="str">
        <f t="shared" si="46"/>
        <v/>
      </c>
      <c r="AR183" s="338" t="str">
        <f t="shared" si="46"/>
        <v/>
      </c>
      <c r="AS183" s="338" t="str">
        <f t="shared" si="46"/>
        <v/>
      </c>
      <c r="AT183" s="338" t="str">
        <f t="shared" si="46"/>
        <v/>
      </c>
      <c r="AU183" s="338" t="str">
        <f t="shared" si="46"/>
        <v/>
      </c>
      <c r="AV183" s="338" t="str">
        <f t="shared" si="46"/>
        <v/>
      </c>
      <c r="AW183" s="338" t="str">
        <f t="shared" si="46"/>
        <v/>
      </c>
      <c r="AX183" s="338" t="str">
        <f t="shared" si="46"/>
        <v/>
      </c>
      <c r="AY183" s="338" t="str">
        <f t="shared" si="46"/>
        <v/>
      </c>
    </row>
    <row r="184" ht="13.5" customHeight="1">
      <c r="B184" s="337">
        <v>19.0</v>
      </c>
      <c r="C184" s="337"/>
      <c r="D184" s="338" t="str">
        <f t="shared" ref="D184:H184" si="47">IF(D159="","",IF(D159&lt;&gt;0,SUMIF($B$117:$B$132,D$170,$E$117:$E$132)/SUMIF($B$117:$B$132,$B184,$E$117:$E$132),""))</f>
        <v/>
      </c>
      <c r="E184" s="338" t="str">
        <f t="shared" si="47"/>
        <v/>
      </c>
      <c r="F184" s="338" t="str">
        <f t="shared" si="47"/>
        <v/>
      </c>
      <c r="G184" s="338" t="str">
        <f t="shared" si="47"/>
        <v/>
      </c>
      <c r="H184" s="338" t="str">
        <f t="shared" si="47"/>
        <v/>
      </c>
      <c r="I184" s="339"/>
      <c r="J184" s="338" t="str">
        <f t="shared" ref="J184:Q184" si="48">IF(J159="","",IF(J159&lt;&gt;0,SUMIF($B$117:$B$132,J$170,$E$117:$E$132)/SUMIF($B$117:$B$132,$B184,$E$117:$E$132),""))</f>
        <v/>
      </c>
      <c r="K184" s="338" t="str">
        <f t="shared" si="48"/>
        <v/>
      </c>
      <c r="L184" s="338" t="str">
        <f t="shared" si="48"/>
        <v/>
      </c>
      <c r="M184" s="338" t="str">
        <f t="shared" si="48"/>
        <v/>
      </c>
      <c r="N184" s="338" t="str">
        <f t="shared" si="48"/>
        <v/>
      </c>
      <c r="O184" s="338" t="str">
        <f t="shared" si="48"/>
        <v/>
      </c>
      <c r="P184" s="338" t="str">
        <f t="shared" si="48"/>
        <v/>
      </c>
      <c r="Q184" s="338" t="str">
        <f t="shared" si="48"/>
        <v/>
      </c>
      <c r="R184" s="339"/>
      <c r="S184" s="338" t="str">
        <f t="shared" si="10"/>
        <v/>
      </c>
      <c r="T184" s="338" t="str">
        <f t="shared" si="11"/>
        <v/>
      </c>
      <c r="U184" s="338" t="str">
        <f t="shared" si="12"/>
        <v/>
      </c>
      <c r="V184" s="338" t="str">
        <f t="shared" ref="V184:AY184" si="49">IF(V159="","",IF(V159&lt;&gt;0,SUMIF($B$117:$B$132,V$170,$E$117:$E$132)/SUMIF($B$117:$B$132,$B184,$E$117:$E$132),""))</f>
        <v/>
      </c>
      <c r="W184" s="338" t="str">
        <f t="shared" si="49"/>
        <v/>
      </c>
      <c r="X184" s="338" t="str">
        <f t="shared" si="49"/>
        <v/>
      </c>
      <c r="Y184" s="338" t="str">
        <f t="shared" si="49"/>
        <v/>
      </c>
      <c r="Z184" s="338" t="str">
        <f t="shared" si="49"/>
        <v/>
      </c>
      <c r="AA184" s="338" t="str">
        <f t="shared" si="49"/>
        <v/>
      </c>
      <c r="AB184" s="338" t="str">
        <f t="shared" si="49"/>
        <v/>
      </c>
      <c r="AC184" s="338" t="str">
        <f t="shared" si="49"/>
        <v/>
      </c>
      <c r="AD184" s="338" t="str">
        <f t="shared" si="49"/>
        <v/>
      </c>
      <c r="AE184" s="338" t="str">
        <f t="shared" si="49"/>
        <v/>
      </c>
      <c r="AF184" s="338" t="str">
        <f t="shared" si="49"/>
        <v/>
      </c>
      <c r="AG184" s="338" t="str">
        <f t="shared" si="49"/>
        <v/>
      </c>
      <c r="AH184" s="338" t="str">
        <f t="shared" si="49"/>
        <v/>
      </c>
      <c r="AI184" s="338" t="str">
        <f t="shared" si="49"/>
        <v/>
      </c>
      <c r="AJ184" s="338" t="str">
        <f t="shared" si="49"/>
        <v/>
      </c>
      <c r="AK184" s="338" t="str">
        <f t="shared" si="49"/>
        <v/>
      </c>
      <c r="AL184" s="338" t="str">
        <f t="shared" si="49"/>
        <v/>
      </c>
      <c r="AM184" s="338" t="str">
        <f t="shared" si="49"/>
        <v/>
      </c>
      <c r="AN184" s="338" t="str">
        <f t="shared" si="49"/>
        <v/>
      </c>
      <c r="AO184" s="338" t="str">
        <f t="shared" si="49"/>
        <v/>
      </c>
      <c r="AP184" s="338" t="str">
        <f t="shared" si="49"/>
        <v/>
      </c>
      <c r="AQ184" s="338" t="str">
        <f t="shared" si="49"/>
        <v/>
      </c>
      <c r="AR184" s="338" t="str">
        <f t="shared" si="49"/>
        <v/>
      </c>
      <c r="AS184" s="338" t="str">
        <f t="shared" si="49"/>
        <v/>
      </c>
      <c r="AT184" s="338" t="str">
        <f t="shared" si="49"/>
        <v/>
      </c>
      <c r="AU184" s="338" t="str">
        <f t="shared" si="49"/>
        <v/>
      </c>
      <c r="AV184" s="338" t="str">
        <f t="shared" si="49"/>
        <v/>
      </c>
      <c r="AW184" s="338" t="str">
        <f t="shared" si="49"/>
        <v/>
      </c>
      <c r="AX184" s="338" t="str">
        <f t="shared" si="49"/>
        <v/>
      </c>
      <c r="AY184" s="338" t="str">
        <f t="shared" si="49"/>
        <v/>
      </c>
    </row>
    <row r="185" ht="13.5" customHeight="1">
      <c r="B185" s="337">
        <v>20.0</v>
      </c>
      <c r="C185" s="337"/>
      <c r="D185" s="338" t="str">
        <f t="shared" ref="D185:H185" si="50">IF(D160="","",IF(D160&lt;&gt;0,SUMIF($B$117:$B$132,D$170,$E$117:$E$132)/SUMIF($B$117:$B$132,$B185,$E$117:$E$132),""))</f>
        <v/>
      </c>
      <c r="E185" s="338" t="str">
        <f t="shared" si="50"/>
        <v/>
      </c>
      <c r="F185" s="338" t="str">
        <f t="shared" si="50"/>
        <v/>
      </c>
      <c r="G185" s="338" t="str">
        <f t="shared" si="50"/>
        <v/>
      </c>
      <c r="H185" s="338" t="str">
        <f t="shared" si="50"/>
        <v/>
      </c>
      <c r="I185" s="339"/>
      <c r="J185" s="338" t="str">
        <f t="shared" ref="J185:Q185" si="51">IF(J160="","",IF(J160&lt;&gt;0,SUMIF($B$117:$B$132,J$170,$E$117:$E$132)/SUMIF($B$117:$B$132,$B185,$E$117:$E$132),""))</f>
        <v/>
      </c>
      <c r="K185" s="338" t="str">
        <f t="shared" si="51"/>
        <v/>
      </c>
      <c r="L185" s="338" t="str">
        <f t="shared" si="51"/>
        <v/>
      </c>
      <c r="M185" s="338" t="str">
        <f t="shared" si="51"/>
        <v/>
      </c>
      <c r="N185" s="338" t="str">
        <f t="shared" si="51"/>
        <v/>
      </c>
      <c r="O185" s="338" t="str">
        <f t="shared" si="51"/>
        <v/>
      </c>
      <c r="P185" s="338" t="str">
        <f t="shared" si="51"/>
        <v/>
      </c>
      <c r="Q185" s="338" t="str">
        <f t="shared" si="51"/>
        <v/>
      </c>
      <c r="R185" s="339"/>
      <c r="S185" s="338" t="str">
        <f t="shared" si="10"/>
        <v/>
      </c>
      <c r="T185" s="338" t="str">
        <f t="shared" si="11"/>
        <v/>
      </c>
      <c r="U185" s="338" t="str">
        <f t="shared" si="12"/>
        <v/>
      </c>
      <c r="V185" s="338" t="str">
        <f t="shared" ref="V185:AY185" si="52">IF(V160="","",IF(V160&lt;&gt;0,SUMIF($B$117:$B$132,V$170,$E$117:$E$132)/SUMIF($B$117:$B$132,$B185,$E$117:$E$132),""))</f>
        <v/>
      </c>
      <c r="W185" s="338" t="str">
        <f t="shared" si="52"/>
        <v/>
      </c>
      <c r="X185" s="338" t="str">
        <f t="shared" si="52"/>
        <v/>
      </c>
      <c r="Y185" s="338" t="str">
        <f t="shared" si="52"/>
        <v/>
      </c>
      <c r="Z185" s="338" t="str">
        <f t="shared" si="52"/>
        <v/>
      </c>
      <c r="AA185" s="338" t="str">
        <f t="shared" si="52"/>
        <v/>
      </c>
      <c r="AB185" s="338" t="str">
        <f t="shared" si="52"/>
        <v/>
      </c>
      <c r="AC185" s="338" t="str">
        <f t="shared" si="52"/>
        <v/>
      </c>
      <c r="AD185" s="338" t="str">
        <f t="shared" si="52"/>
        <v/>
      </c>
      <c r="AE185" s="338" t="str">
        <f t="shared" si="52"/>
        <v/>
      </c>
      <c r="AF185" s="338" t="str">
        <f t="shared" si="52"/>
        <v/>
      </c>
      <c r="AG185" s="338" t="str">
        <f t="shared" si="52"/>
        <v/>
      </c>
      <c r="AH185" s="338" t="str">
        <f t="shared" si="52"/>
        <v/>
      </c>
      <c r="AI185" s="338" t="str">
        <f t="shared" si="52"/>
        <v/>
      </c>
      <c r="AJ185" s="338" t="str">
        <f t="shared" si="52"/>
        <v/>
      </c>
      <c r="AK185" s="338" t="str">
        <f t="shared" si="52"/>
        <v/>
      </c>
      <c r="AL185" s="338" t="str">
        <f t="shared" si="52"/>
        <v/>
      </c>
      <c r="AM185" s="338" t="str">
        <f t="shared" si="52"/>
        <v/>
      </c>
      <c r="AN185" s="338" t="str">
        <f t="shared" si="52"/>
        <v/>
      </c>
      <c r="AO185" s="338" t="str">
        <f t="shared" si="52"/>
        <v/>
      </c>
      <c r="AP185" s="338" t="str">
        <f t="shared" si="52"/>
        <v/>
      </c>
      <c r="AQ185" s="338" t="str">
        <f t="shared" si="52"/>
        <v/>
      </c>
      <c r="AR185" s="338" t="str">
        <f t="shared" si="52"/>
        <v/>
      </c>
      <c r="AS185" s="338" t="str">
        <f t="shared" si="52"/>
        <v/>
      </c>
      <c r="AT185" s="338" t="str">
        <f t="shared" si="52"/>
        <v/>
      </c>
      <c r="AU185" s="338" t="str">
        <f t="shared" si="52"/>
        <v/>
      </c>
      <c r="AV185" s="338" t="str">
        <f t="shared" si="52"/>
        <v/>
      </c>
      <c r="AW185" s="338" t="str">
        <f t="shared" si="52"/>
        <v/>
      </c>
      <c r="AX185" s="338" t="str">
        <f t="shared" si="52"/>
        <v/>
      </c>
      <c r="AY185" s="338" t="str">
        <f t="shared" si="52"/>
        <v/>
      </c>
    </row>
    <row r="186" ht="13.5" customHeight="1">
      <c r="B186" s="337">
        <v>21.0</v>
      </c>
      <c r="C186" s="337"/>
      <c r="D186" s="338" t="str">
        <f t="shared" ref="D186:H186" si="53">IF(D161="","",IF(D161&lt;&gt;0,SUMIF($B$117:$B$132,D$170,$E$117:$E$132)/SUMIF($B$117:$B$132,$B186,$E$117:$E$132),""))</f>
        <v/>
      </c>
      <c r="E186" s="338" t="str">
        <f t="shared" si="53"/>
        <v/>
      </c>
      <c r="F186" s="338" t="str">
        <f t="shared" si="53"/>
        <v/>
      </c>
      <c r="G186" s="338" t="str">
        <f t="shared" si="53"/>
        <v/>
      </c>
      <c r="H186" s="338" t="str">
        <f t="shared" si="53"/>
        <v/>
      </c>
      <c r="I186" s="339"/>
      <c r="J186" s="338" t="str">
        <f t="shared" ref="J186:Q186" si="54">IF(J161="","",IF(J161&lt;&gt;0,SUMIF($B$117:$B$132,J$170,$E$117:$E$132)/SUMIF($B$117:$B$132,$B186,$E$117:$E$132),""))</f>
        <v/>
      </c>
      <c r="K186" s="338" t="str">
        <f t="shared" si="54"/>
        <v/>
      </c>
      <c r="L186" s="338" t="str">
        <f t="shared" si="54"/>
        <v/>
      </c>
      <c r="M186" s="338" t="str">
        <f t="shared" si="54"/>
        <v/>
      </c>
      <c r="N186" s="338" t="str">
        <f t="shared" si="54"/>
        <v/>
      </c>
      <c r="O186" s="338" t="str">
        <f t="shared" si="54"/>
        <v/>
      </c>
      <c r="P186" s="338" t="str">
        <f t="shared" si="54"/>
        <v/>
      </c>
      <c r="Q186" s="338" t="str">
        <f t="shared" si="54"/>
        <v/>
      </c>
      <c r="R186" s="339"/>
      <c r="S186" s="338" t="str">
        <f t="shared" si="10"/>
        <v/>
      </c>
      <c r="T186" s="338" t="str">
        <f t="shared" si="11"/>
        <v/>
      </c>
      <c r="U186" s="338" t="str">
        <f t="shared" si="12"/>
        <v/>
      </c>
      <c r="V186" s="338" t="str">
        <f t="shared" ref="V186:AY186" si="55">IF(V161="","",IF(V161&lt;&gt;0,SUMIF($B$117:$B$132,V$170,$E$117:$E$132)/SUMIF($B$117:$B$132,$B186,$E$117:$E$132),""))</f>
        <v/>
      </c>
      <c r="W186" s="338" t="str">
        <f t="shared" si="55"/>
        <v/>
      </c>
      <c r="X186" s="338" t="str">
        <f t="shared" si="55"/>
        <v/>
      </c>
      <c r="Y186" s="338" t="str">
        <f t="shared" si="55"/>
        <v/>
      </c>
      <c r="Z186" s="338" t="str">
        <f t="shared" si="55"/>
        <v/>
      </c>
      <c r="AA186" s="338" t="str">
        <f t="shared" si="55"/>
        <v/>
      </c>
      <c r="AB186" s="338" t="str">
        <f t="shared" si="55"/>
        <v/>
      </c>
      <c r="AC186" s="338" t="str">
        <f t="shared" si="55"/>
        <v/>
      </c>
      <c r="AD186" s="338" t="str">
        <f t="shared" si="55"/>
        <v/>
      </c>
      <c r="AE186" s="338" t="str">
        <f t="shared" si="55"/>
        <v/>
      </c>
      <c r="AF186" s="338" t="str">
        <f t="shared" si="55"/>
        <v/>
      </c>
      <c r="AG186" s="338" t="str">
        <f t="shared" si="55"/>
        <v/>
      </c>
      <c r="AH186" s="338" t="str">
        <f t="shared" si="55"/>
        <v/>
      </c>
      <c r="AI186" s="338" t="str">
        <f t="shared" si="55"/>
        <v/>
      </c>
      <c r="AJ186" s="338" t="str">
        <f t="shared" si="55"/>
        <v/>
      </c>
      <c r="AK186" s="338" t="str">
        <f t="shared" si="55"/>
        <v/>
      </c>
      <c r="AL186" s="338" t="str">
        <f t="shared" si="55"/>
        <v/>
      </c>
      <c r="AM186" s="338" t="str">
        <f t="shared" si="55"/>
        <v/>
      </c>
      <c r="AN186" s="338" t="str">
        <f t="shared" si="55"/>
        <v/>
      </c>
      <c r="AO186" s="338" t="str">
        <f t="shared" si="55"/>
        <v/>
      </c>
      <c r="AP186" s="338" t="str">
        <f t="shared" si="55"/>
        <v/>
      </c>
      <c r="AQ186" s="338" t="str">
        <f t="shared" si="55"/>
        <v/>
      </c>
      <c r="AR186" s="338" t="str">
        <f t="shared" si="55"/>
        <v/>
      </c>
      <c r="AS186" s="338" t="str">
        <f t="shared" si="55"/>
        <v/>
      </c>
      <c r="AT186" s="338" t="str">
        <f t="shared" si="55"/>
        <v/>
      </c>
      <c r="AU186" s="338" t="str">
        <f t="shared" si="55"/>
        <v/>
      </c>
      <c r="AV186" s="338" t="str">
        <f t="shared" si="55"/>
        <v/>
      </c>
      <c r="AW186" s="338" t="str">
        <f t="shared" si="55"/>
        <v/>
      </c>
      <c r="AX186" s="338" t="str">
        <f t="shared" si="55"/>
        <v/>
      </c>
      <c r="AY186" s="338" t="str">
        <f t="shared" si="55"/>
        <v/>
      </c>
    </row>
    <row r="187" ht="13.5" customHeight="1"/>
    <row r="188" ht="13.5" customHeight="1"/>
    <row r="189" ht="18.0" customHeight="1">
      <c r="A189" s="282"/>
      <c r="B189" s="283" t="s">
        <v>457</v>
      </c>
      <c r="C189" s="282"/>
      <c r="D189" s="282"/>
      <c r="E189" s="282"/>
      <c r="F189" s="282"/>
      <c r="G189" s="282"/>
      <c r="H189" s="282"/>
      <c r="I189" s="282"/>
      <c r="J189" s="282"/>
      <c r="K189" s="282"/>
      <c r="L189" s="282"/>
      <c r="M189" s="282"/>
      <c r="N189" s="282"/>
      <c r="O189" s="282"/>
      <c r="P189" s="282"/>
      <c r="Q189" s="282"/>
      <c r="R189" s="282"/>
      <c r="S189" s="282"/>
      <c r="T189" s="282"/>
      <c r="U189" s="282"/>
      <c r="V189" s="282"/>
      <c r="W189" s="282"/>
      <c r="X189" s="282"/>
      <c r="Y189" s="282"/>
      <c r="Z189" s="282"/>
      <c r="AA189" s="282"/>
      <c r="AB189" s="282"/>
      <c r="AC189" s="282"/>
      <c r="AD189" s="282"/>
      <c r="AE189" s="282"/>
      <c r="AF189" s="282"/>
      <c r="AG189" s="282"/>
      <c r="AH189" s="282"/>
      <c r="AI189" s="282"/>
      <c r="AJ189" s="282"/>
      <c r="AK189" s="282"/>
      <c r="AL189" s="282"/>
      <c r="AM189" s="282"/>
      <c r="AN189" s="282"/>
      <c r="AO189" s="282"/>
      <c r="AP189" s="282"/>
      <c r="AQ189" s="282"/>
      <c r="AR189" s="282"/>
      <c r="AS189" s="282"/>
      <c r="AT189" s="282"/>
      <c r="AU189" s="282"/>
      <c r="AV189" s="282"/>
      <c r="AW189" s="282"/>
      <c r="AX189" s="282"/>
      <c r="AY189" s="282"/>
    </row>
    <row r="190" ht="15.0" customHeight="1">
      <c r="A190" s="284"/>
      <c r="B190" s="42" t="s">
        <v>458</v>
      </c>
      <c r="C190" s="285"/>
      <c r="D190" s="284"/>
      <c r="E190" s="284"/>
      <c r="F190" s="284"/>
      <c r="G190" s="284"/>
      <c r="H190" s="284"/>
      <c r="I190" s="284"/>
      <c r="J190" s="284"/>
      <c r="K190" s="284"/>
      <c r="L190" s="284"/>
      <c r="M190" s="284"/>
      <c r="N190" s="284"/>
      <c r="O190" s="284"/>
      <c r="P190" s="284"/>
      <c r="Q190" s="284"/>
      <c r="R190" s="284"/>
      <c r="S190" s="284"/>
      <c r="T190" s="284"/>
      <c r="U190" s="284"/>
      <c r="V190" s="284"/>
      <c r="W190" s="284"/>
      <c r="X190" s="284"/>
      <c r="Y190" s="284"/>
      <c r="Z190" s="284"/>
      <c r="AA190" s="284"/>
      <c r="AB190" s="284"/>
      <c r="AC190" s="284"/>
      <c r="AD190" s="284"/>
      <c r="AE190" s="284"/>
      <c r="AF190" s="284"/>
      <c r="AG190" s="284"/>
      <c r="AH190" s="284"/>
      <c r="AI190" s="284"/>
      <c r="AJ190" s="284"/>
      <c r="AK190" s="284"/>
      <c r="AL190" s="284"/>
      <c r="AM190" s="284"/>
      <c r="AN190" s="284"/>
      <c r="AO190" s="284"/>
      <c r="AP190" s="284"/>
      <c r="AQ190" s="284"/>
      <c r="AR190" s="284"/>
      <c r="AS190" s="284"/>
      <c r="AT190" s="284"/>
      <c r="AU190" s="284"/>
      <c r="AV190" s="284"/>
      <c r="AW190" s="284"/>
      <c r="AX190" s="284"/>
      <c r="AY190" s="284"/>
    </row>
    <row r="191" ht="13.5" customHeight="1"/>
    <row r="192" ht="13.5" customHeight="1"/>
    <row r="193" ht="13.5" customHeight="1">
      <c r="B193" s="325"/>
      <c r="C193" s="325" t="s">
        <v>451</v>
      </c>
      <c r="D193" s="67" t="s">
        <v>102</v>
      </c>
      <c r="E193" s="67" t="s">
        <v>103</v>
      </c>
      <c r="F193" s="68" t="s">
        <v>104</v>
      </c>
      <c r="G193" s="67" t="s">
        <v>105</v>
      </c>
      <c r="H193" s="67" t="s">
        <v>106</v>
      </c>
      <c r="I193" s="326"/>
      <c r="J193" s="67" t="s">
        <v>107</v>
      </c>
      <c r="K193" s="69" t="s">
        <v>108</v>
      </c>
      <c r="L193" s="69" t="s">
        <v>109</v>
      </c>
      <c r="M193" s="70" t="s">
        <v>110</v>
      </c>
      <c r="N193" s="69" t="s">
        <v>111</v>
      </c>
      <c r="O193" s="69" t="s">
        <v>112</v>
      </c>
      <c r="P193" s="69" t="s">
        <v>113</v>
      </c>
      <c r="Q193" s="69" t="s">
        <v>114</v>
      </c>
      <c r="R193" s="326"/>
      <c r="S193" s="69" t="s">
        <v>115</v>
      </c>
      <c r="T193" s="69" t="s">
        <v>115</v>
      </c>
      <c r="U193" s="69" t="s">
        <v>116</v>
      </c>
      <c r="V193" s="69" t="s">
        <v>116</v>
      </c>
      <c r="W193" s="71" t="s">
        <v>117</v>
      </c>
      <c r="X193" s="71" t="s">
        <v>117</v>
      </c>
      <c r="Y193" s="72" t="s">
        <v>118</v>
      </c>
      <c r="Z193" s="73" t="s">
        <v>118</v>
      </c>
      <c r="AA193" s="73" t="s">
        <v>119</v>
      </c>
      <c r="AB193" s="73" t="s">
        <v>119</v>
      </c>
      <c r="AC193" s="73" t="s">
        <v>120</v>
      </c>
      <c r="AD193" s="73" t="s">
        <v>120</v>
      </c>
      <c r="AE193" s="73" t="s">
        <v>121</v>
      </c>
      <c r="AF193" s="73" t="s">
        <v>121</v>
      </c>
      <c r="AG193" s="73" t="s">
        <v>122</v>
      </c>
      <c r="AH193" s="73" t="s">
        <v>122</v>
      </c>
      <c r="AI193" s="73" t="s">
        <v>123</v>
      </c>
      <c r="AJ193" s="73" t="s">
        <v>123</v>
      </c>
      <c r="AK193" s="73" t="s">
        <v>124</v>
      </c>
      <c r="AL193" s="73" t="s">
        <v>124</v>
      </c>
      <c r="AM193" s="73" t="s">
        <v>125</v>
      </c>
      <c r="AN193" s="73" t="s">
        <v>125</v>
      </c>
      <c r="AO193" s="73" t="s">
        <v>126</v>
      </c>
      <c r="AP193" s="73" t="s">
        <v>126</v>
      </c>
      <c r="AQ193" s="73" t="s">
        <v>127</v>
      </c>
      <c r="AR193" s="73" t="s">
        <v>127</v>
      </c>
      <c r="AS193" s="73" t="s">
        <v>128</v>
      </c>
      <c r="AT193" s="73" t="s">
        <v>128</v>
      </c>
      <c r="AU193" s="73" t="s">
        <v>129</v>
      </c>
      <c r="AV193" s="73" t="s">
        <v>129</v>
      </c>
      <c r="AW193" s="73" t="s">
        <v>130</v>
      </c>
      <c r="AX193" s="73" t="s">
        <v>130</v>
      </c>
      <c r="AY193" s="73" t="s">
        <v>131</v>
      </c>
    </row>
    <row r="194" ht="13.5" customHeight="1">
      <c r="B194" s="325"/>
      <c r="C194" s="325" t="s">
        <v>451</v>
      </c>
      <c r="D194" s="67" t="s">
        <v>102</v>
      </c>
      <c r="E194" s="67" t="s">
        <v>103</v>
      </c>
      <c r="F194" s="68" t="s">
        <v>104</v>
      </c>
      <c r="G194" s="67" t="s">
        <v>105</v>
      </c>
      <c r="H194" s="67" t="s">
        <v>106</v>
      </c>
      <c r="I194" s="326"/>
      <c r="J194" s="67" t="s">
        <v>107</v>
      </c>
      <c r="K194" s="69" t="s">
        <v>108</v>
      </c>
      <c r="L194" s="69" t="s">
        <v>109</v>
      </c>
      <c r="M194" s="70" t="s">
        <v>110</v>
      </c>
      <c r="N194" s="69" t="s">
        <v>111</v>
      </c>
      <c r="O194" s="69" t="s">
        <v>112</v>
      </c>
      <c r="P194" s="69" t="s">
        <v>113</v>
      </c>
      <c r="Q194" s="69" t="s">
        <v>114</v>
      </c>
      <c r="R194" s="326"/>
      <c r="S194" s="69" t="s">
        <v>115</v>
      </c>
      <c r="T194" s="69" t="s">
        <v>132</v>
      </c>
      <c r="U194" s="69" t="s">
        <v>116</v>
      </c>
      <c r="V194" s="69" t="s">
        <v>133</v>
      </c>
      <c r="W194" s="69" t="s">
        <v>134</v>
      </c>
      <c r="X194" s="69" t="s">
        <v>135</v>
      </c>
      <c r="Y194" s="69" t="s">
        <v>136</v>
      </c>
      <c r="Z194" s="69" t="s">
        <v>137</v>
      </c>
      <c r="AA194" s="69" t="s">
        <v>138</v>
      </c>
      <c r="AB194" s="69" t="s">
        <v>139</v>
      </c>
      <c r="AC194" s="69" t="s">
        <v>140</v>
      </c>
      <c r="AD194" s="69" t="s">
        <v>141</v>
      </c>
      <c r="AE194" s="69" t="s">
        <v>142</v>
      </c>
      <c r="AF194" s="69" t="s">
        <v>143</v>
      </c>
      <c r="AG194" s="69" t="s">
        <v>144</v>
      </c>
      <c r="AH194" s="69" t="s">
        <v>145</v>
      </c>
      <c r="AI194" s="69" t="s">
        <v>146</v>
      </c>
      <c r="AJ194" s="69" t="s">
        <v>147</v>
      </c>
      <c r="AK194" s="69" t="s">
        <v>148</v>
      </c>
      <c r="AL194" s="69" t="s">
        <v>149</v>
      </c>
      <c r="AM194" s="69" t="s">
        <v>150</v>
      </c>
      <c r="AN194" s="69" t="s">
        <v>151</v>
      </c>
      <c r="AO194" s="69" t="s">
        <v>152</v>
      </c>
      <c r="AP194" s="69" t="s">
        <v>153</v>
      </c>
      <c r="AQ194" s="69" t="s">
        <v>154</v>
      </c>
      <c r="AR194" s="69" t="s">
        <v>155</v>
      </c>
      <c r="AS194" s="69" t="s">
        <v>156</v>
      </c>
      <c r="AT194" s="69" t="s">
        <v>157</v>
      </c>
      <c r="AU194" s="69" t="s">
        <v>158</v>
      </c>
      <c r="AV194" s="69" t="s">
        <v>159</v>
      </c>
      <c r="AW194" s="69" t="s">
        <v>160</v>
      </c>
      <c r="AX194" s="69" t="s">
        <v>161</v>
      </c>
      <c r="AY194" s="69" t="s">
        <v>162</v>
      </c>
    </row>
    <row r="195" ht="13.5" customHeight="1">
      <c r="B195" s="325" t="s">
        <v>455</v>
      </c>
      <c r="C195" s="325"/>
      <c r="D195" s="327" t="s">
        <v>405</v>
      </c>
      <c r="E195" s="325" t="s">
        <v>410</v>
      </c>
      <c r="F195" s="325" t="s">
        <v>413</v>
      </c>
      <c r="G195" s="325" t="s">
        <v>414</v>
      </c>
      <c r="H195" s="325" t="s">
        <v>415</v>
      </c>
      <c r="I195" s="326"/>
      <c r="J195" s="325" t="s">
        <v>415</v>
      </c>
      <c r="K195" s="325" t="s">
        <v>416</v>
      </c>
      <c r="L195" s="325" t="s">
        <v>417</v>
      </c>
      <c r="M195" s="325" t="s">
        <v>418</v>
      </c>
      <c r="N195" s="325" t="s">
        <v>419</v>
      </c>
      <c r="O195" s="325" t="s">
        <v>420</v>
      </c>
      <c r="P195" s="325" t="s">
        <v>421</v>
      </c>
      <c r="Q195" s="325" t="s">
        <v>422</v>
      </c>
      <c r="R195" s="326"/>
      <c r="S195" s="325" t="s">
        <v>423</v>
      </c>
      <c r="T195" s="325" t="s">
        <v>423</v>
      </c>
      <c r="U195" s="325" t="s">
        <v>424</v>
      </c>
      <c r="V195" s="325" t="s">
        <v>424</v>
      </c>
      <c r="W195" s="325" t="s">
        <v>425</v>
      </c>
      <c r="X195" s="325" t="s">
        <v>425</v>
      </c>
      <c r="Y195" s="325" t="s">
        <v>426</v>
      </c>
      <c r="Z195" s="325" t="s">
        <v>426</v>
      </c>
      <c r="AA195" s="325" t="s">
        <v>428</v>
      </c>
      <c r="AB195" s="325" t="s">
        <v>428</v>
      </c>
      <c r="AC195" s="325" t="s">
        <v>429</v>
      </c>
      <c r="AD195" s="325" t="s">
        <v>429</v>
      </c>
      <c r="AE195" s="325" t="s">
        <v>430</v>
      </c>
      <c r="AF195" s="325" t="s">
        <v>430</v>
      </c>
      <c r="AG195" s="325" t="s">
        <v>431</v>
      </c>
      <c r="AH195" s="325" t="s">
        <v>431</v>
      </c>
      <c r="AI195" s="325" t="s">
        <v>432</v>
      </c>
      <c r="AJ195" s="325" t="s">
        <v>432</v>
      </c>
      <c r="AK195" s="325" t="s">
        <v>433</v>
      </c>
      <c r="AL195" s="325" t="s">
        <v>433</v>
      </c>
      <c r="AM195" s="325" t="s">
        <v>434</v>
      </c>
      <c r="AN195" s="325" t="s">
        <v>434</v>
      </c>
      <c r="AO195" s="325" t="s">
        <v>435</v>
      </c>
      <c r="AP195" s="325" t="s">
        <v>435</v>
      </c>
      <c r="AQ195" s="325" t="s">
        <v>436</v>
      </c>
      <c r="AR195" s="325" t="s">
        <v>436</v>
      </c>
      <c r="AS195" s="325" t="s">
        <v>437</v>
      </c>
      <c r="AT195" s="325" t="s">
        <v>437</v>
      </c>
      <c r="AU195" s="325" t="s">
        <v>438</v>
      </c>
      <c r="AV195" s="325" t="s">
        <v>438</v>
      </c>
      <c r="AW195" s="325" t="s">
        <v>439</v>
      </c>
      <c r="AX195" s="325" t="s">
        <v>439</v>
      </c>
      <c r="AY195" s="325" t="s">
        <v>440</v>
      </c>
    </row>
    <row r="196" ht="13.5" customHeight="1">
      <c r="B196" s="328">
        <v>6.0</v>
      </c>
      <c r="C196" s="328"/>
      <c r="D196" s="329">
        <f t="shared" ref="D196:H196" si="56">IFERROR(D146*D171,"")</f>
        <v>1116389262</v>
      </c>
      <c r="E196" s="329">
        <f t="shared" si="56"/>
        <v>500364550.3</v>
      </c>
      <c r="F196" s="329">
        <f t="shared" si="56"/>
        <v>0</v>
      </c>
      <c r="G196" s="329">
        <f t="shared" si="56"/>
        <v>0</v>
      </c>
      <c r="H196" s="329">
        <f t="shared" si="56"/>
        <v>0</v>
      </c>
      <c r="I196" s="330"/>
      <c r="J196" s="329">
        <f t="shared" ref="J196:Q196" si="57">IFERROR(J146*J171,"")</f>
        <v>0</v>
      </c>
      <c r="K196" s="329">
        <f t="shared" si="57"/>
        <v>0</v>
      </c>
      <c r="L196" s="329">
        <f t="shared" si="57"/>
        <v>0</v>
      </c>
      <c r="M196" s="329">
        <f t="shared" si="57"/>
        <v>0</v>
      </c>
      <c r="N196" s="329">
        <f t="shared" si="57"/>
        <v>0</v>
      </c>
      <c r="O196" s="329">
        <f t="shared" si="57"/>
        <v>0</v>
      </c>
      <c r="P196" s="329">
        <f t="shared" si="57"/>
        <v>0</v>
      </c>
      <c r="Q196" s="329">
        <f t="shared" si="57"/>
        <v>0</v>
      </c>
      <c r="R196" s="330"/>
      <c r="S196" s="329">
        <f t="shared" ref="S196:S211" si="61">IFERROR(T146*T171,"")</f>
        <v>0</v>
      </c>
      <c r="T196" s="329">
        <f t="shared" ref="T196:T211" si="62">IFERROR(T146*T171,"")</f>
        <v>0</v>
      </c>
      <c r="U196" s="329">
        <f t="shared" ref="U196:U211" si="63">IFERROR(V146*V171,"")</f>
        <v>0</v>
      </c>
      <c r="V196" s="329">
        <f t="shared" ref="V196:AY196" si="58">IFERROR(V146*V171,"")</f>
        <v>0</v>
      </c>
      <c r="W196" s="329">
        <f t="shared" si="58"/>
        <v>0</v>
      </c>
      <c r="X196" s="329">
        <f t="shared" si="58"/>
        <v>0</v>
      </c>
      <c r="Y196" s="329">
        <f t="shared" si="58"/>
        <v>0</v>
      </c>
      <c r="Z196" s="329">
        <f t="shared" si="58"/>
        <v>0</v>
      </c>
      <c r="AA196" s="329">
        <f t="shared" si="58"/>
        <v>0</v>
      </c>
      <c r="AB196" s="329">
        <f t="shared" si="58"/>
        <v>0</v>
      </c>
      <c r="AC196" s="329">
        <f t="shared" si="58"/>
        <v>0</v>
      </c>
      <c r="AD196" s="329">
        <f t="shared" si="58"/>
        <v>0</v>
      </c>
      <c r="AE196" s="329">
        <f t="shared" si="58"/>
        <v>0</v>
      </c>
      <c r="AF196" s="329">
        <f t="shared" si="58"/>
        <v>0</v>
      </c>
      <c r="AG196" s="329">
        <f t="shared" si="58"/>
        <v>0</v>
      </c>
      <c r="AH196" s="329">
        <f t="shared" si="58"/>
        <v>0</v>
      </c>
      <c r="AI196" s="329">
        <f t="shared" si="58"/>
        <v>0</v>
      </c>
      <c r="AJ196" s="329">
        <f t="shared" si="58"/>
        <v>0</v>
      </c>
      <c r="AK196" s="329">
        <f t="shared" si="58"/>
        <v>0</v>
      </c>
      <c r="AL196" s="329">
        <f t="shared" si="58"/>
        <v>0</v>
      </c>
      <c r="AM196" s="329">
        <f t="shared" si="58"/>
        <v>0</v>
      </c>
      <c r="AN196" s="329">
        <f t="shared" si="58"/>
        <v>0</v>
      </c>
      <c r="AO196" s="329">
        <f t="shared" si="58"/>
        <v>0</v>
      </c>
      <c r="AP196" s="329">
        <f t="shared" si="58"/>
        <v>0</v>
      </c>
      <c r="AQ196" s="329">
        <f t="shared" si="58"/>
        <v>0</v>
      </c>
      <c r="AR196" s="329">
        <f t="shared" si="58"/>
        <v>0</v>
      </c>
      <c r="AS196" s="329">
        <f t="shared" si="58"/>
        <v>0</v>
      </c>
      <c r="AT196" s="329">
        <f t="shared" si="58"/>
        <v>0</v>
      </c>
      <c r="AU196" s="329">
        <f t="shared" si="58"/>
        <v>0</v>
      </c>
      <c r="AV196" s="329">
        <f t="shared" si="58"/>
        <v>0</v>
      </c>
      <c r="AW196" s="329">
        <f t="shared" si="58"/>
        <v>0</v>
      </c>
      <c r="AX196" s="329">
        <f t="shared" si="58"/>
        <v>0</v>
      </c>
      <c r="AY196" s="329">
        <f t="shared" si="58"/>
        <v>0</v>
      </c>
    </row>
    <row r="197" ht="13.5" customHeight="1">
      <c r="B197" s="328">
        <v>7.0</v>
      </c>
      <c r="C197" s="328"/>
      <c r="D197" s="329">
        <f t="shared" ref="D197:H197" si="59">IFERROR(D147*D172,"")</f>
        <v>0</v>
      </c>
      <c r="E197" s="329">
        <f t="shared" si="59"/>
        <v>738993420.8</v>
      </c>
      <c r="F197" s="329">
        <f t="shared" si="59"/>
        <v>1311180162</v>
      </c>
      <c r="G197" s="329">
        <f t="shared" si="59"/>
        <v>595646397.7</v>
      </c>
      <c r="H197" s="329">
        <f t="shared" si="59"/>
        <v>0</v>
      </c>
      <c r="I197" s="330"/>
      <c r="J197" s="329">
        <f t="shared" ref="J197:Q197" si="60">IFERROR(J147*J172,"")</f>
        <v>0</v>
      </c>
      <c r="K197" s="329">
        <f t="shared" si="60"/>
        <v>0</v>
      </c>
      <c r="L197" s="329">
        <f t="shared" si="60"/>
        <v>0</v>
      </c>
      <c r="M197" s="329">
        <f t="shared" si="60"/>
        <v>0</v>
      </c>
      <c r="N197" s="329">
        <f t="shared" si="60"/>
        <v>0</v>
      </c>
      <c r="O197" s="329">
        <f t="shared" si="60"/>
        <v>0</v>
      </c>
      <c r="P197" s="329">
        <f t="shared" si="60"/>
        <v>0</v>
      </c>
      <c r="Q197" s="329">
        <f t="shared" si="60"/>
        <v>0</v>
      </c>
      <c r="R197" s="330"/>
      <c r="S197" s="329">
        <f t="shared" si="61"/>
        <v>0</v>
      </c>
      <c r="T197" s="329">
        <f t="shared" si="62"/>
        <v>0</v>
      </c>
      <c r="U197" s="329">
        <f t="shared" si="63"/>
        <v>0</v>
      </c>
      <c r="V197" s="329">
        <f t="shared" ref="V197:AY197" si="64">IFERROR(V147*V172,"")</f>
        <v>0</v>
      </c>
      <c r="W197" s="329">
        <f t="shared" si="64"/>
        <v>0</v>
      </c>
      <c r="X197" s="329">
        <f t="shared" si="64"/>
        <v>0</v>
      </c>
      <c r="Y197" s="329">
        <f t="shared" si="64"/>
        <v>0</v>
      </c>
      <c r="Z197" s="329">
        <f t="shared" si="64"/>
        <v>0</v>
      </c>
      <c r="AA197" s="329">
        <f t="shared" si="64"/>
        <v>0</v>
      </c>
      <c r="AB197" s="329">
        <f t="shared" si="64"/>
        <v>0</v>
      </c>
      <c r="AC197" s="329">
        <f t="shared" si="64"/>
        <v>0</v>
      </c>
      <c r="AD197" s="329">
        <f t="shared" si="64"/>
        <v>0</v>
      </c>
      <c r="AE197" s="329">
        <f t="shared" si="64"/>
        <v>0</v>
      </c>
      <c r="AF197" s="329">
        <f t="shared" si="64"/>
        <v>0</v>
      </c>
      <c r="AG197" s="329">
        <f t="shared" si="64"/>
        <v>0</v>
      </c>
      <c r="AH197" s="329">
        <f t="shared" si="64"/>
        <v>0</v>
      </c>
      <c r="AI197" s="329">
        <f t="shared" si="64"/>
        <v>0</v>
      </c>
      <c r="AJ197" s="329">
        <f t="shared" si="64"/>
        <v>0</v>
      </c>
      <c r="AK197" s="329">
        <f t="shared" si="64"/>
        <v>0</v>
      </c>
      <c r="AL197" s="329">
        <f t="shared" si="64"/>
        <v>0</v>
      </c>
      <c r="AM197" s="329">
        <f t="shared" si="64"/>
        <v>0</v>
      </c>
      <c r="AN197" s="329">
        <f t="shared" si="64"/>
        <v>0</v>
      </c>
      <c r="AO197" s="329">
        <f t="shared" si="64"/>
        <v>0</v>
      </c>
      <c r="AP197" s="329">
        <f t="shared" si="64"/>
        <v>0</v>
      </c>
      <c r="AQ197" s="329">
        <f t="shared" si="64"/>
        <v>0</v>
      </c>
      <c r="AR197" s="329">
        <f t="shared" si="64"/>
        <v>0</v>
      </c>
      <c r="AS197" s="329">
        <f t="shared" si="64"/>
        <v>0</v>
      </c>
      <c r="AT197" s="329">
        <f t="shared" si="64"/>
        <v>0</v>
      </c>
      <c r="AU197" s="329">
        <f t="shared" si="64"/>
        <v>0</v>
      </c>
      <c r="AV197" s="329">
        <f t="shared" si="64"/>
        <v>0</v>
      </c>
      <c r="AW197" s="329">
        <f t="shared" si="64"/>
        <v>0</v>
      </c>
      <c r="AX197" s="329">
        <f t="shared" si="64"/>
        <v>0</v>
      </c>
      <c r="AY197" s="329">
        <f t="shared" si="64"/>
        <v>0</v>
      </c>
    </row>
    <row r="198" ht="13.5" customHeight="1">
      <c r="B198" s="328">
        <v>8.0</v>
      </c>
      <c r="C198" s="328"/>
      <c r="D198" s="329">
        <f t="shared" ref="D198:H198" si="65">IFERROR(D148*D173,"")</f>
        <v>0</v>
      </c>
      <c r="E198" s="329">
        <f t="shared" si="65"/>
        <v>0</v>
      </c>
      <c r="F198" s="329">
        <f t="shared" si="65"/>
        <v>0</v>
      </c>
      <c r="G198" s="329">
        <f t="shared" si="65"/>
        <v>810671400.5</v>
      </c>
      <c r="H198" s="329">
        <f t="shared" si="65"/>
        <v>1443702242</v>
      </c>
      <c r="I198" s="330"/>
      <c r="J198" s="329">
        <f t="shared" ref="J198:Q198" si="66">IFERROR(J148*J173,"")</f>
        <v>1443702242</v>
      </c>
      <c r="K198" s="329">
        <f t="shared" si="66"/>
        <v>650122674.1</v>
      </c>
      <c r="L198" s="329">
        <f t="shared" si="66"/>
        <v>0</v>
      </c>
      <c r="M198" s="329">
        <f t="shared" si="66"/>
        <v>0</v>
      </c>
      <c r="N198" s="329">
        <f t="shared" si="66"/>
        <v>0</v>
      </c>
      <c r="O198" s="329">
        <f t="shared" si="66"/>
        <v>0</v>
      </c>
      <c r="P198" s="329">
        <f t="shared" si="66"/>
        <v>0</v>
      </c>
      <c r="Q198" s="329">
        <f t="shared" si="66"/>
        <v>0</v>
      </c>
      <c r="R198" s="330"/>
      <c r="S198" s="329">
        <f t="shared" si="61"/>
        <v>0</v>
      </c>
      <c r="T198" s="329">
        <f t="shared" si="62"/>
        <v>0</v>
      </c>
      <c r="U198" s="329">
        <f t="shared" si="63"/>
        <v>0</v>
      </c>
      <c r="V198" s="329">
        <f t="shared" ref="V198:AY198" si="67">IFERROR(V148*V173,"")</f>
        <v>0</v>
      </c>
      <c r="W198" s="329">
        <f t="shared" si="67"/>
        <v>0</v>
      </c>
      <c r="X198" s="329">
        <f t="shared" si="67"/>
        <v>0</v>
      </c>
      <c r="Y198" s="329">
        <f t="shared" si="67"/>
        <v>0</v>
      </c>
      <c r="Z198" s="329">
        <f t="shared" si="67"/>
        <v>0</v>
      </c>
      <c r="AA198" s="329">
        <f t="shared" si="67"/>
        <v>0</v>
      </c>
      <c r="AB198" s="329">
        <f t="shared" si="67"/>
        <v>0</v>
      </c>
      <c r="AC198" s="329">
        <f t="shared" si="67"/>
        <v>0</v>
      </c>
      <c r="AD198" s="329">
        <f t="shared" si="67"/>
        <v>0</v>
      </c>
      <c r="AE198" s="329">
        <f t="shared" si="67"/>
        <v>0</v>
      </c>
      <c r="AF198" s="329">
        <f t="shared" si="67"/>
        <v>0</v>
      </c>
      <c r="AG198" s="329">
        <f t="shared" si="67"/>
        <v>0</v>
      </c>
      <c r="AH198" s="329">
        <f t="shared" si="67"/>
        <v>0</v>
      </c>
      <c r="AI198" s="329">
        <f t="shared" si="67"/>
        <v>0</v>
      </c>
      <c r="AJ198" s="329">
        <f t="shared" si="67"/>
        <v>0</v>
      </c>
      <c r="AK198" s="329">
        <f t="shared" si="67"/>
        <v>0</v>
      </c>
      <c r="AL198" s="329">
        <f t="shared" si="67"/>
        <v>0</v>
      </c>
      <c r="AM198" s="329">
        <f t="shared" si="67"/>
        <v>0</v>
      </c>
      <c r="AN198" s="329">
        <f t="shared" si="67"/>
        <v>0</v>
      </c>
      <c r="AO198" s="329">
        <f t="shared" si="67"/>
        <v>0</v>
      </c>
      <c r="AP198" s="329">
        <f t="shared" si="67"/>
        <v>0</v>
      </c>
      <c r="AQ198" s="329">
        <f t="shared" si="67"/>
        <v>0</v>
      </c>
      <c r="AR198" s="329">
        <f t="shared" si="67"/>
        <v>0</v>
      </c>
      <c r="AS198" s="329">
        <f t="shared" si="67"/>
        <v>0</v>
      </c>
      <c r="AT198" s="329">
        <f t="shared" si="67"/>
        <v>0</v>
      </c>
      <c r="AU198" s="329">
        <f t="shared" si="67"/>
        <v>0</v>
      </c>
      <c r="AV198" s="329">
        <f t="shared" si="67"/>
        <v>0</v>
      </c>
      <c r="AW198" s="329">
        <f t="shared" si="67"/>
        <v>0</v>
      </c>
      <c r="AX198" s="329">
        <f t="shared" si="67"/>
        <v>0</v>
      </c>
      <c r="AY198" s="329">
        <f t="shared" si="67"/>
        <v>0</v>
      </c>
    </row>
    <row r="199" ht="13.5" customHeight="1">
      <c r="B199" s="328">
        <v>9.0</v>
      </c>
      <c r="C199" s="328"/>
      <c r="D199" s="329">
        <f t="shared" ref="D199:H199" si="68">IFERROR(D149*D174,"")</f>
        <v>0</v>
      </c>
      <c r="E199" s="329">
        <f t="shared" si="68"/>
        <v>0</v>
      </c>
      <c r="F199" s="329">
        <f t="shared" si="68"/>
        <v>0</v>
      </c>
      <c r="G199" s="329">
        <f t="shared" si="68"/>
        <v>0</v>
      </c>
      <c r="H199" s="329">
        <f t="shared" si="68"/>
        <v>0</v>
      </c>
      <c r="I199" s="330"/>
      <c r="J199" s="329">
        <f t="shared" ref="J199:Q199" si="69">IFERROR(J149*J174,"")</f>
        <v>0</v>
      </c>
      <c r="K199" s="329">
        <f t="shared" si="69"/>
        <v>848774452.9</v>
      </c>
      <c r="L199" s="329">
        <f t="shared" si="69"/>
        <v>1503820680</v>
      </c>
      <c r="M199" s="329">
        <f t="shared" si="69"/>
        <v>669457243.7</v>
      </c>
      <c r="N199" s="329">
        <f t="shared" si="69"/>
        <v>0</v>
      </c>
      <c r="O199" s="329">
        <f t="shared" si="69"/>
        <v>0</v>
      </c>
      <c r="P199" s="329">
        <f t="shared" si="69"/>
        <v>0</v>
      </c>
      <c r="Q199" s="329">
        <f t="shared" si="69"/>
        <v>0</v>
      </c>
      <c r="R199" s="330"/>
      <c r="S199" s="329">
        <f t="shared" si="61"/>
        <v>0</v>
      </c>
      <c r="T199" s="329">
        <f t="shared" si="62"/>
        <v>0</v>
      </c>
      <c r="U199" s="329">
        <f t="shared" si="63"/>
        <v>0</v>
      </c>
      <c r="V199" s="329">
        <f t="shared" ref="V199:AY199" si="70">IFERROR(V149*V174,"")</f>
        <v>0</v>
      </c>
      <c r="W199" s="329">
        <f t="shared" si="70"/>
        <v>0</v>
      </c>
      <c r="X199" s="329">
        <f t="shared" si="70"/>
        <v>0</v>
      </c>
      <c r="Y199" s="329">
        <f t="shared" si="70"/>
        <v>0</v>
      </c>
      <c r="Z199" s="329">
        <f t="shared" si="70"/>
        <v>0</v>
      </c>
      <c r="AA199" s="329">
        <f t="shared" si="70"/>
        <v>0</v>
      </c>
      <c r="AB199" s="329">
        <f t="shared" si="70"/>
        <v>0</v>
      </c>
      <c r="AC199" s="329">
        <f t="shared" si="70"/>
        <v>0</v>
      </c>
      <c r="AD199" s="329">
        <f t="shared" si="70"/>
        <v>0</v>
      </c>
      <c r="AE199" s="329">
        <f t="shared" si="70"/>
        <v>0</v>
      </c>
      <c r="AF199" s="329">
        <f t="shared" si="70"/>
        <v>0</v>
      </c>
      <c r="AG199" s="329">
        <f t="shared" si="70"/>
        <v>0</v>
      </c>
      <c r="AH199" s="329">
        <f t="shared" si="70"/>
        <v>0</v>
      </c>
      <c r="AI199" s="329">
        <f t="shared" si="70"/>
        <v>0</v>
      </c>
      <c r="AJ199" s="329">
        <f t="shared" si="70"/>
        <v>0</v>
      </c>
      <c r="AK199" s="329">
        <f t="shared" si="70"/>
        <v>0</v>
      </c>
      <c r="AL199" s="329">
        <f t="shared" si="70"/>
        <v>0</v>
      </c>
      <c r="AM199" s="329">
        <f t="shared" si="70"/>
        <v>0</v>
      </c>
      <c r="AN199" s="329">
        <f t="shared" si="70"/>
        <v>0</v>
      </c>
      <c r="AO199" s="329">
        <f t="shared" si="70"/>
        <v>0</v>
      </c>
      <c r="AP199" s="329">
        <f t="shared" si="70"/>
        <v>0</v>
      </c>
      <c r="AQ199" s="329">
        <f t="shared" si="70"/>
        <v>0</v>
      </c>
      <c r="AR199" s="329">
        <f t="shared" si="70"/>
        <v>0</v>
      </c>
      <c r="AS199" s="329">
        <f t="shared" si="70"/>
        <v>0</v>
      </c>
      <c r="AT199" s="329">
        <f t="shared" si="70"/>
        <v>0</v>
      </c>
      <c r="AU199" s="329">
        <f t="shared" si="70"/>
        <v>0</v>
      </c>
      <c r="AV199" s="329">
        <f t="shared" si="70"/>
        <v>0</v>
      </c>
      <c r="AW199" s="329">
        <f t="shared" si="70"/>
        <v>0</v>
      </c>
      <c r="AX199" s="329">
        <f t="shared" si="70"/>
        <v>0</v>
      </c>
      <c r="AY199" s="329">
        <f t="shared" si="70"/>
        <v>0</v>
      </c>
    </row>
    <row r="200" ht="13.5" customHeight="1">
      <c r="B200" s="328">
        <v>10.0</v>
      </c>
      <c r="C200" s="328"/>
      <c r="D200" s="329">
        <f t="shared" ref="D200:H200" si="71">IFERROR(D150*D175,"")</f>
        <v>0</v>
      </c>
      <c r="E200" s="329">
        <f t="shared" si="71"/>
        <v>0</v>
      </c>
      <c r="F200" s="329">
        <f t="shared" si="71"/>
        <v>0</v>
      </c>
      <c r="G200" s="329">
        <f t="shared" si="71"/>
        <v>0</v>
      </c>
      <c r="H200" s="329">
        <f t="shared" si="71"/>
        <v>0</v>
      </c>
      <c r="I200" s="330"/>
      <c r="J200" s="329">
        <f t="shared" ref="J200:Q200" si="72">IFERROR(J150*J175,"")</f>
        <v>0</v>
      </c>
      <c r="K200" s="329">
        <f t="shared" si="72"/>
        <v>0</v>
      </c>
      <c r="L200" s="329">
        <f t="shared" si="72"/>
        <v>0</v>
      </c>
      <c r="M200" s="329">
        <f t="shared" si="72"/>
        <v>866078013</v>
      </c>
      <c r="N200" s="329">
        <f t="shared" si="72"/>
        <v>1544179758</v>
      </c>
      <c r="O200" s="329">
        <f t="shared" si="72"/>
        <v>686238966.1</v>
      </c>
      <c r="P200" s="329">
        <f t="shared" si="72"/>
        <v>0</v>
      </c>
      <c r="Q200" s="329">
        <f t="shared" si="72"/>
        <v>0</v>
      </c>
      <c r="R200" s="330"/>
      <c r="S200" s="329">
        <f t="shared" si="61"/>
        <v>0</v>
      </c>
      <c r="T200" s="329">
        <f t="shared" si="62"/>
        <v>0</v>
      </c>
      <c r="U200" s="329">
        <f t="shared" si="63"/>
        <v>0</v>
      </c>
      <c r="V200" s="329">
        <f t="shared" ref="V200:AY200" si="73">IFERROR(V150*V175,"")</f>
        <v>0</v>
      </c>
      <c r="W200" s="329">
        <f t="shared" si="73"/>
        <v>0</v>
      </c>
      <c r="X200" s="329">
        <f t="shared" si="73"/>
        <v>0</v>
      </c>
      <c r="Y200" s="329">
        <f t="shared" si="73"/>
        <v>0</v>
      </c>
      <c r="Z200" s="329">
        <f t="shared" si="73"/>
        <v>0</v>
      </c>
      <c r="AA200" s="329">
        <f t="shared" si="73"/>
        <v>0</v>
      </c>
      <c r="AB200" s="329">
        <f t="shared" si="73"/>
        <v>0</v>
      </c>
      <c r="AC200" s="329">
        <f t="shared" si="73"/>
        <v>0</v>
      </c>
      <c r="AD200" s="329">
        <f t="shared" si="73"/>
        <v>0</v>
      </c>
      <c r="AE200" s="329">
        <f t="shared" si="73"/>
        <v>0</v>
      </c>
      <c r="AF200" s="329">
        <f t="shared" si="73"/>
        <v>0</v>
      </c>
      <c r="AG200" s="329">
        <f t="shared" si="73"/>
        <v>0</v>
      </c>
      <c r="AH200" s="329">
        <f t="shared" si="73"/>
        <v>0</v>
      </c>
      <c r="AI200" s="329">
        <f t="shared" si="73"/>
        <v>0</v>
      </c>
      <c r="AJ200" s="329">
        <f t="shared" si="73"/>
        <v>0</v>
      </c>
      <c r="AK200" s="329">
        <f t="shared" si="73"/>
        <v>0</v>
      </c>
      <c r="AL200" s="329">
        <f t="shared" si="73"/>
        <v>0</v>
      </c>
      <c r="AM200" s="329">
        <f t="shared" si="73"/>
        <v>0</v>
      </c>
      <c r="AN200" s="329">
        <f t="shared" si="73"/>
        <v>0</v>
      </c>
      <c r="AO200" s="329">
        <f t="shared" si="73"/>
        <v>0</v>
      </c>
      <c r="AP200" s="329">
        <f t="shared" si="73"/>
        <v>0</v>
      </c>
      <c r="AQ200" s="329">
        <f t="shared" si="73"/>
        <v>0</v>
      </c>
      <c r="AR200" s="329">
        <f t="shared" si="73"/>
        <v>0</v>
      </c>
      <c r="AS200" s="329">
        <f t="shared" si="73"/>
        <v>0</v>
      </c>
      <c r="AT200" s="329">
        <f t="shared" si="73"/>
        <v>0</v>
      </c>
      <c r="AU200" s="329">
        <f t="shared" si="73"/>
        <v>0</v>
      </c>
      <c r="AV200" s="329">
        <f t="shared" si="73"/>
        <v>0</v>
      </c>
      <c r="AW200" s="329">
        <f t="shared" si="73"/>
        <v>0</v>
      </c>
      <c r="AX200" s="329">
        <f t="shared" si="73"/>
        <v>0</v>
      </c>
      <c r="AY200" s="329">
        <f t="shared" si="73"/>
        <v>0</v>
      </c>
    </row>
    <row r="201" ht="13.5" customHeight="1">
      <c r="B201" s="328">
        <v>11.0</v>
      </c>
      <c r="C201" s="328"/>
      <c r="D201" s="329">
        <f t="shared" ref="D201:H201" si="74">IFERROR(D151*D176,"")</f>
        <v>0</v>
      </c>
      <c r="E201" s="329">
        <f t="shared" si="74"/>
        <v>0</v>
      </c>
      <c r="F201" s="329">
        <f t="shared" si="74"/>
        <v>0</v>
      </c>
      <c r="G201" s="329">
        <f t="shared" si="74"/>
        <v>0</v>
      </c>
      <c r="H201" s="329">
        <f t="shared" si="74"/>
        <v>0</v>
      </c>
      <c r="I201" s="330"/>
      <c r="J201" s="329">
        <f t="shared" ref="J201:Q201" si="75">IFERROR(J151*J176,"")</f>
        <v>0</v>
      </c>
      <c r="K201" s="329">
        <f t="shared" si="75"/>
        <v>0</v>
      </c>
      <c r="L201" s="329">
        <f t="shared" si="75"/>
        <v>0</v>
      </c>
      <c r="M201" s="329">
        <f t="shared" si="75"/>
        <v>0</v>
      </c>
      <c r="N201" s="329">
        <f t="shared" si="75"/>
        <v>0</v>
      </c>
      <c r="O201" s="329">
        <f t="shared" si="75"/>
        <v>971628124.1</v>
      </c>
      <c r="P201" s="329">
        <f t="shared" si="75"/>
        <v>1621438955</v>
      </c>
      <c r="Q201" s="329">
        <f t="shared" si="75"/>
        <v>698546643.7</v>
      </c>
      <c r="R201" s="330"/>
      <c r="S201" s="329">
        <f t="shared" si="61"/>
        <v>0</v>
      </c>
      <c r="T201" s="329">
        <f t="shared" si="62"/>
        <v>0</v>
      </c>
      <c r="U201" s="329">
        <f t="shared" si="63"/>
        <v>0</v>
      </c>
      <c r="V201" s="329">
        <f t="shared" ref="V201:AY201" si="76">IFERROR(V151*V176,"")</f>
        <v>0</v>
      </c>
      <c r="W201" s="329">
        <f t="shared" si="76"/>
        <v>0</v>
      </c>
      <c r="X201" s="329">
        <f t="shared" si="76"/>
        <v>0</v>
      </c>
      <c r="Y201" s="329">
        <f t="shared" si="76"/>
        <v>0</v>
      </c>
      <c r="Z201" s="329">
        <f t="shared" si="76"/>
        <v>0</v>
      </c>
      <c r="AA201" s="329">
        <f t="shared" si="76"/>
        <v>0</v>
      </c>
      <c r="AB201" s="329">
        <f t="shared" si="76"/>
        <v>0</v>
      </c>
      <c r="AC201" s="329">
        <f t="shared" si="76"/>
        <v>0</v>
      </c>
      <c r="AD201" s="329">
        <f t="shared" si="76"/>
        <v>0</v>
      </c>
      <c r="AE201" s="329">
        <f t="shared" si="76"/>
        <v>0</v>
      </c>
      <c r="AF201" s="329">
        <f t="shared" si="76"/>
        <v>0</v>
      </c>
      <c r="AG201" s="329">
        <f t="shared" si="76"/>
        <v>0</v>
      </c>
      <c r="AH201" s="329">
        <f t="shared" si="76"/>
        <v>0</v>
      </c>
      <c r="AI201" s="329">
        <f t="shared" si="76"/>
        <v>0</v>
      </c>
      <c r="AJ201" s="329">
        <f t="shared" si="76"/>
        <v>0</v>
      </c>
      <c r="AK201" s="329">
        <f t="shared" si="76"/>
        <v>0</v>
      </c>
      <c r="AL201" s="329">
        <f t="shared" si="76"/>
        <v>0</v>
      </c>
      <c r="AM201" s="329">
        <f t="shared" si="76"/>
        <v>0</v>
      </c>
      <c r="AN201" s="329">
        <f t="shared" si="76"/>
        <v>0</v>
      </c>
      <c r="AO201" s="329">
        <f t="shared" si="76"/>
        <v>0</v>
      </c>
      <c r="AP201" s="329">
        <f t="shared" si="76"/>
        <v>0</v>
      </c>
      <c r="AQ201" s="329">
        <f t="shared" si="76"/>
        <v>0</v>
      </c>
      <c r="AR201" s="329">
        <f t="shared" si="76"/>
        <v>0</v>
      </c>
      <c r="AS201" s="329">
        <f t="shared" si="76"/>
        <v>0</v>
      </c>
      <c r="AT201" s="329">
        <f t="shared" si="76"/>
        <v>0</v>
      </c>
      <c r="AU201" s="329">
        <f t="shared" si="76"/>
        <v>0</v>
      </c>
      <c r="AV201" s="329">
        <f t="shared" si="76"/>
        <v>0</v>
      </c>
      <c r="AW201" s="329">
        <f t="shared" si="76"/>
        <v>0</v>
      </c>
      <c r="AX201" s="329">
        <f t="shared" si="76"/>
        <v>0</v>
      </c>
      <c r="AY201" s="329">
        <f t="shared" si="76"/>
        <v>0</v>
      </c>
    </row>
    <row r="202" ht="13.5" customHeight="1">
      <c r="B202" s="328">
        <v>12.0</v>
      </c>
      <c r="C202" s="328"/>
      <c r="D202" s="329">
        <f t="shared" ref="D202:H202" si="77">IFERROR(D152*D177,"")</f>
        <v>0</v>
      </c>
      <c r="E202" s="329">
        <f t="shared" si="77"/>
        <v>0</v>
      </c>
      <c r="F202" s="329">
        <f t="shared" si="77"/>
        <v>0</v>
      </c>
      <c r="G202" s="329">
        <f t="shared" si="77"/>
        <v>0</v>
      </c>
      <c r="H202" s="329">
        <f t="shared" si="77"/>
        <v>0</v>
      </c>
      <c r="I202" s="330"/>
      <c r="J202" s="329">
        <f t="shared" ref="J202:Q202" si="78">IFERROR(J152*J177,"")</f>
        <v>0</v>
      </c>
      <c r="K202" s="329">
        <f t="shared" si="78"/>
        <v>0</v>
      </c>
      <c r="L202" s="329">
        <f t="shared" si="78"/>
        <v>0</v>
      </c>
      <c r="M202" s="329">
        <f t="shared" si="78"/>
        <v>0</v>
      </c>
      <c r="N202" s="329">
        <f t="shared" si="78"/>
        <v>0</v>
      </c>
      <c r="O202" s="329">
        <f t="shared" si="78"/>
        <v>0</v>
      </c>
      <c r="P202" s="329">
        <f t="shared" si="78"/>
        <v>0</v>
      </c>
      <c r="Q202" s="329">
        <f t="shared" si="78"/>
        <v>768260883.4</v>
      </c>
      <c r="R202" s="330"/>
      <c r="S202" s="329">
        <f t="shared" si="61"/>
        <v>1366510859</v>
      </c>
      <c r="T202" s="329">
        <f t="shared" si="62"/>
        <v>1366510859</v>
      </c>
      <c r="U202" s="329">
        <f t="shared" si="63"/>
        <v>678415472.1</v>
      </c>
      <c r="V202" s="329">
        <f t="shared" ref="V202:AY202" si="79">IFERROR(V152*V177,"")</f>
        <v>678415472.1</v>
      </c>
      <c r="W202" s="329">
        <f t="shared" si="79"/>
        <v>0</v>
      </c>
      <c r="X202" s="329">
        <f t="shared" si="79"/>
        <v>0</v>
      </c>
      <c r="Y202" s="329">
        <f t="shared" si="79"/>
        <v>0</v>
      </c>
      <c r="Z202" s="329">
        <f t="shared" si="79"/>
        <v>0</v>
      </c>
      <c r="AA202" s="329">
        <f t="shared" si="79"/>
        <v>0</v>
      </c>
      <c r="AB202" s="329">
        <f t="shared" si="79"/>
        <v>0</v>
      </c>
      <c r="AC202" s="329">
        <f t="shared" si="79"/>
        <v>0</v>
      </c>
      <c r="AD202" s="329">
        <f t="shared" si="79"/>
        <v>0</v>
      </c>
      <c r="AE202" s="329">
        <f t="shared" si="79"/>
        <v>0</v>
      </c>
      <c r="AF202" s="329">
        <f t="shared" si="79"/>
        <v>0</v>
      </c>
      <c r="AG202" s="329">
        <f t="shared" si="79"/>
        <v>0</v>
      </c>
      <c r="AH202" s="329">
        <f t="shared" si="79"/>
        <v>0</v>
      </c>
      <c r="AI202" s="329">
        <f t="shared" si="79"/>
        <v>0</v>
      </c>
      <c r="AJ202" s="329">
        <f t="shared" si="79"/>
        <v>0</v>
      </c>
      <c r="AK202" s="329">
        <f t="shared" si="79"/>
        <v>0</v>
      </c>
      <c r="AL202" s="329">
        <f t="shared" si="79"/>
        <v>0</v>
      </c>
      <c r="AM202" s="329">
        <f t="shared" si="79"/>
        <v>0</v>
      </c>
      <c r="AN202" s="329">
        <f t="shared" si="79"/>
        <v>0</v>
      </c>
      <c r="AO202" s="329">
        <f t="shared" si="79"/>
        <v>0</v>
      </c>
      <c r="AP202" s="329">
        <f t="shared" si="79"/>
        <v>0</v>
      </c>
      <c r="AQ202" s="329">
        <f t="shared" si="79"/>
        <v>0</v>
      </c>
      <c r="AR202" s="329">
        <f t="shared" si="79"/>
        <v>0</v>
      </c>
      <c r="AS202" s="329">
        <f t="shared" si="79"/>
        <v>0</v>
      </c>
      <c r="AT202" s="329">
        <f t="shared" si="79"/>
        <v>0</v>
      </c>
      <c r="AU202" s="329">
        <f t="shared" si="79"/>
        <v>0</v>
      </c>
      <c r="AV202" s="329">
        <f t="shared" si="79"/>
        <v>0</v>
      </c>
      <c r="AW202" s="329">
        <f t="shared" si="79"/>
        <v>0</v>
      </c>
      <c r="AX202" s="329">
        <f t="shared" si="79"/>
        <v>0</v>
      </c>
      <c r="AY202" s="329">
        <f t="shared" si="79"/>
        <v>0</v>
      </c>
    </row>
    <row r="203" ht="13.5" customHeight="1">
      <c r="B203" s="328">
        <v>13.0</v>
      </c>
      <c r="C203" s="328"/>
      <c r="D203" s="329">
        <f t="shared" ref="D203:H203" si="80">IFERROR(D153*D178,"")</f>
        <v>0</v>
      </c>
      <c r="E203" s="329">
        <f t="shared" si="80"/>
        <v>0</v>
      </c>
      <c r="F203" s="329">
        <f t="shared" si="80"/>
        <v>0</v>
      </c>
      <c r="G203" s="329">
        <f t="shared" si="80"/>
        <v>0</v>
      </c>
      <c r="H203" s="329">
        <f t="shared" si="80"/>
        <v>0</v>
      </c>
      <c r="I203" s="330"/>
      <c r="J203" s="329">
        <f t="shared" ref="J203:Q203" si="81">IFERROR(J153*J178,"")</f>
        <v>0</v>
      </c>
      <c r="K203" s="329">
        <f t="shared" si="81"/>
        <v>0</v>
      </c>
      <c r="L203" s="329">
        <f t="shared" si="81"/>
        <v>0</v>
      </c>
      <c r="M203" s="329">
        <f t="shared" si="81"/>
        <v>0</v>
      </c>
      <c r="N203" s="329">
        <f t="shared" si="81"/>
        <v>0</v>
      </c>
      <c r="O203" s="329">
        <f t="shared" si="81"/>
        <v>0</v>
      </c>
      <c r="P203" s="329">
        <f t="shared" si="81"/>
        <v>0</v>
      </c>
      <c r="Q203" s="329">
        <f t="shared" si="81"/>
        <v>0</v>
      </c>
      <c r="R203" s="330"/>
      <c r="S203" s="329">
        <f t="shared" si="61"/>
        <v>0</v>
      </c>
      <c r="T203" s="329">
        <f t="shared" si="62"/>
        <v>0</v>
      </c>
      <c r="U203" s="329">
        <f t="shared" si="63"/>
        <v>868937266.8</v>
      </c>
      <c r="V203" s="329">
        <f t="shared" ref="V203:AY203" si="82">IFERROR(V153*V178,"")</f>
        <v>868937266.8</v>
      </c>
      <c r="W203" s="329">
        <f t="shared" si="82"/>
        <v>1641864053</v>
      </c>
      <c r="X203" s="329">
        <f t="shared" si="82"/>
        <v>1641864053</v>
      </c>
      <c r="Y203" s="329">
        <f t="shared" si="82"/>
        <v>813118979.2</v>
      </c>
      <c r="Z203" s="329">
        <f t="shared" si="82"/>
        <v>0</v>
      </c>
      <c r="AA203" s="329">
        <f t="shared" si="82"/>
        <v>0</v>
      </c>
      <c r="AB203" s="329">
        <f t="shared" si="82"/>
        <v>0</v>
      </c>
      <c r="AC203" s="329">
        <f t="shared" si="82"/>
        <v>0</v>
      </c>
      <c r="AD203" s="329">
        <f t="shared" si="82"/>
        <v>0</v>
      </c>
      <c r="AE203" s="329">
        <f t="shared" si="82"/>
        <v>0</v>
      </c>
      <c r="AF203" s="329">
        <f t="shared" si="82"/>
        <v>0</v>
      </c>
      <c r="AG203" s="329">
        <f t="shared" si="82"/>
        <v>0</v>
      </c>
      <c r="AH203" s="329">
        <f t="shared" si="82"/>
        <v>0</v>
      </c>
      <c r="AI203" s="329">
        <f t="shared" si="82"/>
        <v>0</v>
      </c>
      <c r="AJ203" s="329">
        <f t="shared" si="82"/>
        <v>0</v>
      </c>
      <c r="AK203" s="329">
        <f t="shared" si="82"/>
        <v>0</v>
      </c>
      <c r="AL203" s="329">
        <f t="shared" si="82"/>
        <v>0</v>
      </c>
      <c r="AM203" s="329">
        <f t="shared" si="82"/>
        <v>0</v>
      </c>
      <c r="AN203" s="329">
        <f t="shared" si="82"/>
        <v>0</v>
      </c>
      <c r="AO203" s="329">
        <f t="shared" si="82"/>
        <v>0</v>
      </c>
      <c r="AP203" s="329">
        <f t="shared" si="82"/>
        <v>0</v>
      </c>
      <c r="AQ203" s="329">
        <f t="shared" si="82"/>
        <v>0</v>
      </c>
      <c r="AR203" s="329">
        <f t="shared" si="82"/>
        <v>0</v>
      </c>
      <c r="AS203" s="329">
        <f t="shared" si="82"/>
        <v>0</v>
      </c>
      <c r="AT203" s="329">
        <f t="shared" si="82"/>
        <v>0</v>
      </c>
      <c r="AU203" s="329">
        <f t="shared" si="82"/>
        <v>0</v>
      </c>
      <c r="AV203" s="329">
        <f t="shared" si="82"/>
        <v>0</v>
      </c>
      <c r="AW203" s="329">
        <f t="shared" si="82"/>
        <v>0</v>
      </c>
      <c r="AX203" s="329">
        <f t="shared" si="82"/>
        <v>0</v>
      </c>
      <c r="AY203" s="329">
        <f t="shared" si="82"/>
        <v>0</v>
      </c>
    </row>
    <row r="204" ht="13.5" customHeight="1">
      <c r="B204" s="328">
        <v>14.0</v>
      </c>
      <c r="C204" s="328"/>
      <c r="D204" s="329">
        <f t="shared" ref="D204:H204" si="83">IFERROR(D154*D179,"")</f>
        <v>0</v>
      </c>
      <c r="E204" s="329">
        <f t="shared" si="83"/>
        <v>0</v>
      </c>
      <c r="F204" s="329">
        <f t="shared" si="83"/>
        <v>0</v>
      </c>
      <c r="G204" s="329">
        <f t="shared" si="83"/>
        <v>0</v>
      </c>
      <c r="H204" s="329">
        <f t="shared" si="83"/>
        <v>0</v>
      </c>
      <c r="I204" s="330"/>
      <c r="J204" s="329">
        <f t="shared" ref="J204:Q204" si="84">IFERROR(J154*J179,"")</f>
        <v>0</v>
      </c>
      <c r="K204" s="329">
        <f t="shared" si="84"/>
        <v>0</v>
      </c>
      <c r="L204" s="329">
        <f t="shared" si="84"/>
        <v>0</v>
      </c>
      <c r="M204" s="329">
        <f t="shared" si="84"/>
        <v>0</v>
      </c>
      <c r="N204" s="329">
        <f t="shared" si="84"/>
        <v>0</v>
      </c>
      <c r="O204" s="329">
        <f t="shared" si="84"/>
        <v>0</v>
      </c>
      <c r="P204" s="329">
        <f t="shared" si="84"/>
        <v>0</v>
      </c>
      <c r="Q204" s="329">
        <f t="shared" si="84"/>
        <v>0</v>
      </c>
      <c r="R204" s="330"/>
      <c r="S204" s="329">
        <f t="shared" si="61"/>
        <v>0</v>
      </c>
      <c r="T204" s="329">
        <f t="shared" si="62"/>
        <v>0</v>
      </c>
      <c r="U204" s="329">
        <f t="shared" si="63"/>
        <v>0</v>
      </c>
      <c r="V204" s="329">
        <f t="shared" ref="V204:AY204" si="85">IFERROR(V154*V179,"")</f>
        <v>0</v>
      </c>
      <c r="W204" s="329">
        <f t="shared" si="85"/>
        <v>0</v>
      </c>
      <c r="X204" s="329">
        <f t="shared" si="85"/>
        <v>0</v>
      </c>
      <c r="Y204" s="329">
        <f t="shared" si="85"/>
        <v>1005678688</v>
      </c>
      <c r="Z204" s="329">
        <f t="shared" si="85"/>
        <v>0</v>
      </c>
      <c r="AA204" s="329">
        <f t="shared" si="85"/>
        <v>0</v>
      </c>
      <c r="AB204" s="329">
        <f t="shared" si="85"/>
        <v>0</v>
      </c>
      <c r="AC204" s="329">
        <f t="shared" si="85"/>
        <v>0</v>
      </c>
      <c r="AD204" s="329">
        <f t="shared" si="85"/>
        <v>0</v>
      </c>
      <c r="AE204" s="329">
        <f t="shared" si="85"/>
        <v>0</v>
      </c>
      <c r="AF204" s="329">
        <f t="shared" si="85"/>
        <v>0</v>
      </c>
      <c r="AG204" s="329">
        <f t="shared" si="85"/>
        <v>0</v>
      </c>
      <c r="AH204" s="329">
        <f t="shared" si="85"/>
        <v>0</v>
      </c>
      <c r="AI204" s="329">
        <f t="shared" si="85"/>
        <v>0</v>
      </c>
      <c r="AJ204" s="329">
        <f t="shared" si="85"/>
        <v>0</v>
      </c>
      <c r="AK204" s="329">
        <f t="shared" si="85"/>
        <v>0</v>
      </c>
      <c r="AL204" s="329">
        <f t="shared" si="85"/>
        <v>0</v>
      </c>
      <c r="AM204" s="329">
        <f t="shared" si="85"/>
        <v>0</v>
      </c>
      <c r="AN204" s="329">
        <f t="shared" si="85"/>
        <v>0</v>
      </c>
      <c r="AO204" s="329">
        <f t="shared" si="85"/>
        <v>0</v>
      </c>
      <c r="AP204" s="329">
        <f t="shared" si="85"/>
        <v>0</v>
      </c>
      <c r="AQ204" s="329">
        <f t="shared" si="85"/>
        <v>0</v>
      </c>
      <c r="AR204" s="329">
        <f t="shared" si="85"/>
        <v>0</v>
      </c>
      <c r="AS204" s="329">
        <f t="shared" si="85"/>
        <v>0</v>
      </c>
      <c r="AT204" s="329">
        <f t="shared" si="85"/>
        <v>0</v>
      </c>
      <c r="AU204" s="329">
        <f t="shared" si="85"/>
        <v>0</v>
      </c>
      <c r="AV204" s="329">
        <f t="shared" si="85"/>
        <v>0</v>
      </c>
      <c r="AW204" s="329">
        <f t="shared" si="85"/>
        <v>0</v>
      </c>
      <c r="AX204" s="329">
        <f t="shared" si="85"/>
        <v>0</v>
      </c>
      <c r="AY204" s="329">
        <f t="shared" si="85"/>
        <v>0</v>
      </c>
    </row>
    <row r="205" ht="13.5" customHeight="1">
      <c r="B205" s="328">
        <v>15.0</v>
      </c>
      <c r="C205" s="328"/>
      <c r="D205" s="329">
        <f t="shared" ref="D205:H205" si="86">IFERROR(D155*D180,"")</f>
        <v>0</v>
      </c>
      <c r="E205" s="329">
        <f t="shared" si="86"/>
        <v>0</v>
      </c>
      <c r="F205" s="329">
        <f t="shared" si="86"/>
        <v>0</v>
      </c>
      <c r="G205" s="329">
        <f t="shared" si="86"/>
        <v>0</v>
      </c>
      <c r="H205" s="329">
        <f t="shared" si="86"/>
        <v>0</v>
      </c>
      <c r="I205" s="330"/>
      <c r="J205" s="329">
        <f t="shared" ref="J205:Q205" si="87">IFERROR(J155*J180,"")</f>
        <v>0</v>
      </c>
      <c r="K205" s="329">
        <f t="shared" si="87"/>
        <v>0</v>
      </c>
      <c r="L205" s="329">
        <f t="shared" si="87"/>
        <v>0</v>
      </c>
      <c r="M205" s="329">
        <f t="shared" si="87"/>
        <v>0</v>
      </c>
      <c r="N205" s="329">
        <f t="shared" si="87"/>
        <v>0</v>
      </c>
      <c r="O205" s="329">
        <f t="shared" si="87"/>
        <v>0</v>
      </c>
      <c r="P205" s="329">
        <f t="shared" si="87"/>
        <v>0</v>
      </c>
      <c r="Q205" s="329">
        <f t="shared" si="87"/>
        <v>0</v>
      </c>
      <c r="R205" s="330"/>
      <c r="S205" s="329">
        <f t="shared" si="61"/>
        <v>0</v>
      </c>
      <c r="T205" s="329">
        <f t="shared" si="62"/>
        <v>0</v>
      </c>
      <c r="U205" s="329">
        <f t="shared" si="63"/>
        <v>0</v>
      </c>
      <c r="V205" s="329">
        <f t="shared" ref="V205:AY205" si="88">IFERROR(V155*V180,"")</f>
        <v>0</v>
      </c>
      <c r="W205" s="329">
        <f t="shared" si="88"/>
        <v>0</v>
      </c>
      <c r="X205" s="329">
        <f t="shared" si="88"/>
        <v>0</v>
      </c>
      <c r="Y205" s="329">
        <f t="shared" si="88"/>
        <v>0</v>
      </c>
      <c r="Z205" s="329">
        <f t="shared" si="88"/>
        <v>0</v>
      </c>
      <c r="AA205" s="329">
        <f t="shared" si="88"/>
        <v>0</v>
      </c>
      <c r="AB205" s="329">
        <f t="shared" si="88"/>
        <v>0</v>
      </c>
      <c r="AC205" s="329">
        <f t="shared" si="88"/>
        <v>0</v>
      </c>
      <c r="AD205" s="329">
        <f t="shared" si="88"/>
        <v>0</v>
      </c>
      <c r="AE205" s="329">
        <f t="shared" si="88"/>
        <v>0</v>
      </c>
      <c r="AF205" s="329">
        <f t="shared" si="88"/>
        <v>0</v>
      </c>
      <c r="AG205" s="329">
        <f t="shared" si="88"/>
        <v>0</v>
      </c>
      <c r="AH205" s="329">
        <f t="shared" si="88"/>
        <v>0</v>
      </c>
      <c r="AI205" s="329">
        <f t="shared" si="88"/>
        <v>0</v>
      </c>
      <c r="AJ205" s="329">
        <f t="shared" si="88"/>
        <v>0</v>
      </c>
      <c r="AK205" s="329">
        <f t="shared" si="88"/>
        <v>0</v>
      </c>
      <c r="AL205" s="329">
        <f t="shared" si="88"/>
        <v>0</v>
      </c>
      <c r="AM205" s="329">
        <f t="shared" si="88"/>
        <v>0</v>
      </c>
      <c r="AN205" s="329">
        <f t="shared" si="88"/>
        <v>0</v>
      </c>
      <c r="AO205" s="329">
        <f t="shared" si="88"/>
        <v>0</v>
      </c>
      <c r="AP205" s="329">
        <f t="shared" si="88"/>
        <v>0</v>
      </c>
      <c r="AQ205" s="329">
        <f t="shared" si="88"/>
        <v>0</v>
      </c>
      <c r="AR205" s="329">
        <f t="shared" si="88"/>
        <v>0</v>
      </c>
      <c r="AS205" s="329">
        <f t="shared" si="88"/>
        <v>0</v>
      </c>
      <c r="AT205" s="329">
        <f t="shared" si="88"/>
        <v>0</v>
      </c>
      <c r="AU205" s="329">
        <f t="shared" si="88"/>
        <v>0</v>
      </c>
      <c r="AV205" s="329">
        <f t="shared" si="88"/>
        <v>0</v>
      </c>
      <c r="AW205" s="329">
        <f t="shared" si="88"/>
        <v>0</v>
      </c>
      <c r="AX205" s="329">
        <f t="shared" si="88"/>
        <v>0</v>
      </c>
      <c r="AY205" s="329">
        <f t="shared" si="88"/>
        <v>0</v>
      </c>
    </row>
    <row r="206" ht="13.5" customHeight="1">
      <c r="B206" s="328">
        <v>16.0</v>
      </c>
      <c r="C206" s="328"/>
      <c r="D206" s="329">
        <f t="shared" ref="D206:H206" si="89">IFERROR(D156*D181,"")</f>
        <v>0</v>
      </c>
      <c r="E206" s="329">
        <f t="shared" si="89"/>
        <v>0</v>
      </c>
      <c r="F206" s="329">
        <f t="shared" si="89"/>
        <v>0</v>
      </c>
      <c r="G206" s="329">
        <f t="shared" si="89"/>
        <v>0</v>
      </c>
      <c r="H206" s="329">
        <f t="shared" si="89"/>
        <v>0</v>
      </c>
      <c r="I206" s="330"/>
      <c r="J206" s="329">
        <f t="shared" ref="J206:Q206" si="90">IFERROR(J156*J181,"")</f>
        <v>0</v>
      </c>
      <c r="K206" s="329">
        <f t="shared" si="90"/>
        <v>0</v>
      </c>
      <c r="L206" s="329">
        <f t="shared" si="90"/>
        <v>0</v>
      </c>
      <c r="M206" s="329">
        <f t="shared" si="90"/>
        <v>0</v>
      </c>
      <c r="N206" s="329">
        <f t="shared" si="90"/>
        <v>0</v>
      </c>
      <c r="O206" s="329">
        <f t="shared" si="90"/>
        <v>0</v>
      </c>
      <c r="P206" s="329">
        <f t="shared" si="90"/>
        <v>0</v>
      </c>
      <c r="Q206" s="329">
        <f t="shared" si="90"/>
        <v>0</v>
      </c>
      <c r="R206" s="330"/>
      <c r="S206" s="329">
        <f t="shared" si="61"/>
        <v>0</v>
      </c>
      <c r="T206" s="329">
        <f t="shared" si="62"/>
        <v>0</v>
      </c>
      <c r="U206" s="329">
        <f t="shared" si="63"/>
        <v>0</v>
      </c>
      <c r="V206" s="329">
        <f t="shared" ref="V206:AY206" si="91">IFERROR(V156*V181,"")</f>
        <v>0</v>
      </c>
      <c r="W206" s="329">
        <f t="shared" si="91"/>
        <v>0</v>
      </c>
      <c r="X206" s="329">
        <f t="shared" si="91"/>
        <v>0</v>
      </c>
      <c r="Y206" s="329">
        <f t="shared" si="91"/>
        <v>0</v>
      </c>
      <c r="Z206" s="329">
        <f t="shared" si="91"/>
        <v>0</v>
      </c>
      <c r="AA206" s="329">
        <f t="shared" si="91"/>
        <v>0</v>
      </c>
      <c r="AB206" s="329">
        <f t="shared" si="91"/>
        <v>0</v>
      </c>
      <c r="AC206" s="329">
        <f t="shared" si="91"/>
        <v>0</v>
      </c>
      <c r="AD206" s="329">
        <f t="shared" si="91"/>
        <v>0</v>
      </c>
      <c r="AE206" s="329">
        <f t="shared" si="91"/>
        <v>0</v>
      </c>
      <c r="AF206" s="329">
        <f t="shared" si="91"/>
        <v>0</v>
      </c>
      <c r="AG206" s="329">
        <f t="shared" si="91"/>
        <v>0</v>
      </c>
      <c r="AH206" s="329">
        <f t="shared" si="91"/>
        <v>0</v>
      </c>
      <c r="AI206" s="329">
        <f t="shared" si="91"/>
        <v>0</v>
      </c>
      <c r="AJ206" s="329">
        <f t="shared" si="91"/>
        <v>0</v>
      </c>
      <c r="AK206" s="329">
        <f t="shared" si="91"/>
        <v>0</v>
      </c>
      <c r="AL206" s="329">
        <f t="shared" si="91"/>
        <v>0</v>
      </c>
      <c r="AM206" s="329">
        <f t="shared" si="91"/>
        <v>0</v>
      </c>
      <c r="AN206" s="329">
        <f t="shared" si="91"/>
        <v>0</v>
      </c>
      <c r="AO206" s="329">
        <f t="shared" si="91"/>
        <v>0</v>
      </c>
      <c r="AP206" s="329">
        <f t="shared" si="91"/>
        <v>0</v>
      </c>
      <c r="AQ206" s="329">
        <f t="shared" si="91"/>
        <v>0</v>
      </c>
      <c r="AR206" s="329">
        <f t="shared" si="91"/>
        <v>0</v>
      </c>
      <c r="AS206" s="329">
        <f t="shared" si="91"/>
        <v>0</v>
      </c>
      <c r="AT206" s="329">
        <f t="shared" si="91"/>
        <v>0</v>
      </c>
      <c r="AU206" s="329">
        <f t="shared" si="91"/>
        <v>0</v>
      </c>
      <c r="AV206" s="329">
        <f t="shared" si="91"/>
        <v>0</v>
      </c>
      <c r="AW206" s="329">
        <f t="shared" si="91"/>
        <v>0</v>
      </c>
      <c r="AX206" s="329">
        <f t="shared" si="91"/>
        <v>0</v>
      </c>
      <c r="AY206" s="329">
        <f t="shared" si="91"/>
        <v>0</v>
      </c>
    </row>
    <row r="207" ht="13.5" customHeight="1">
      <c r="B207" s="328">
        <v>17.0</v>
      </c>
      <c r="C207" s="328"/>
      <c r="D207" s="329">
        <f t="shared" ref="D207:H207" si="92">IFERROR(D157*D182,"")</f>
        <v>0</v>
      </c>
      <c r="E207" s="329">
        <f t="shared" si="92"/>
        <v>0</v>
      </c>
      <c r="F207" s="329">
        <f t="shared" si="92"/>
        <v>0</v>
      </c>
      <c r="G207" s="329">
        <f t="shared" si="92"/>
        <v>0</v>
      </c>
      <c r="H207" s="329">
        <f t="shared" si="92"/>
        <v>0</v>
      </c>
      <c r="I207" s="330"/>
      <c r="J207" s="329">
        <f t="shared" ref="J207:Q207" si="93">IFERROR(J157*J182,"")</f>
        <v>0</v>
      </c>
      <c r="K207" s="329">
        <f t="shared" si="93"/>
        <v>0</v>
      </c>
      <c r="L207" s="329">
        <f t="shared" si="93"/>
        <v>0</v>
      </c>
      <c r="M207" s="329">
        <f t="shared" si="93"/>
        <v>0</v>
      </c>
      <c r="N207" s="329">
        <f t="shared" si="93"/>
        <v>0</v>
      </c>
      <c r="O207" s="329">
        <f t="shared" si="93"/>
        <v>0</v>
      </c>
      <c r="P207" s="329">
        <f t="shared" si="93"/>
        <v>0</v>
      </c>
      <c r="Q207" s="329">
        <f t="shared" si="93"/>
        <v>0</v>
      </c>
      <c r="R207" s="330"/>
      <c r="S207" s="329">
        <f t="shared" si="61"/>
        <v>0</v>
      </c>
      <c r="T207" s="329">
        <f t="shared" si="62"/>
        <v>0</v>
      </c>
      <c r="U207" s="329">
        <f t="shared" si="63"/>
        <v>0</v>
      </c>
      <c r="V207" s="329">
        <f t="shared" ref="V207:AY207" si="94">IFERROR(V157*V182,"")</f>
        <v>0</v>
      </c>
      <c r="W207" s="329">
        <f t="shared" si="94"/>
        <v>0</v>
      </c>
      <c r="X207" s="329">
        <f t="shared" si="94"/>
        <v>0</v>
      </c>
      <c r="Y207" s="329">
        <f t="shared" si="94"/>
        <v>0</v>
      </c>
      <c r="Z207" s="329">
        <f t="shared" si="94"/>
        <v>0</v>
      </c>
      <c r="AA207" s="329">
        <f t="shared" si="94"/>
        <v>0</v>
      </c>
      <c r="AB207" s="329">
        <f t="shared" si="94"/>
        <v>0</v>
      </c>
      <c r="AC207" s="329">
        <f t="shared" si="94"/>
        <v>0</v>
      </c>
      <c r="AD207" s="329">
        <f t="shared" si="94"/>
        <v>0</v>
      </c>
      <c r="AE207" s="329">
        <f t="shared" si="94"/>
        <v>0</v>
      </c>
      <c r="AF207" s="329">
        <f t="shared" si="94"/>
        <v>0</v>
      </c>
      <c r="AG207" s="329">
        <f t="shared" si="94"/>
        <v>0</v>
      </c>
      <c r="AH207" s="329">
        <f t="shared" si="94"/>
        <v>0</v>
      </c>
      <c r="AI207" s="329">
        <f t="shared" si="94"/>
        <v>0</v>
      </c>
      <c r="AJ207" s="329">
        <f t="shared" si="94"/>
        <v>0</v>
      </c>
      <c r="AK207" s="329">
        <f t="shared" si="94"/>
        <v>0</v>
      </c>
      <c r="AL207" s="329">
        <f t="shared" si="94"/>
        <v>0</v>
      </c>
      <c r="AM207" s="329">
        <f t="shared" si="94"/>
        <v>0</v>
      </c>
      <c r="AN207" s="329">
        <f t="shared" si="94"/>
        <v>0</v>
      </c>
      <c r="AO207" s="329">
        <f t="shared" si="94"/>
        <v>0</v>
      </c>
      <c r="AP207" s="329">
        <f t="shared" si="94"/>
        <v>0</v>
      </c>
      <c r="AQ207" s="329">
        <f t="shared" si="94"/>
        <v>0</v>
      </c>
      <c r="AR207" s="329">
        <f t="shared" si="94"/>
        <v>0</v>
      </c>
      <c r="AS207" s="329">
        <f t="shared" si="94"/>
        <v>0</v>
      </c>
      <c r="AT207" s="329">
        <f t="shared" si="94"/>
        <v>0</v>
      </c>
      <c r="AU207" s="329">
        <f t="shared" si="94"/>
        <v>0</v>
      </c>
      <c r="AV207" s="329">
        <f t="shared" si="94"/>
        <v>0</v>
      </c>
      <c r="AW207" s="329">
        <f t="shared" si="94"/>
        <v>0</v>
      </c>
      <c r="AX207" s="329">
        <f t="shared" si="94"/>
        <v>0</v>
      </c>
      <c r="AY207" s="329">
        <f t="shared" si="94"/>
        <v>0</v>
      </c>
    </row>
    <row r="208" ht="13.5" customHeight="1">
      <c r="B208" s="328">
        <v>18.0</v>
      </c>
      <c r="C208" s="328"/>
      <c r="D208" s="329">
        <f t="shared" ref="D208:H208" si="95">IFERROR(D158*D183,"")</f>
        <v>0</v>
      </c>
      <c r="E208" s="329">
        <f t="shared" si="95"/>
        <v>0</v>
      </c>
      <c r="F208" s="329">
        <f t="shared" si="95"/>
        <v>0</v>
      </c>
      <c r="G208" s="329">
        <f t="shared" si="95"/>
        <v>0</v>
      </c>
      <c r="H208" s="329">
        <f t="shared" si="95"/>
        <v>0</v>
      </c>
      <c r="I208" s="330"/>
      <c r="J208" s="329">
        <f t="shared" ref="J208:Q208" si="96">IFERROR(J158*J183,"")</f>
        <v>0</v>
      </c>
      <c r="K208" s="329">
        <f t="shared" si="96"/>
        <v>0</v>
      </c>
      <c r="L208" s="329">
        <f t="shared" si="96"/>
        <v>0</v>
      </c>
      <c r="M208" s="329">
        <f t="shared" si="96"/>
        <v>0</v>
      </c>
      <c r="N208" s="329">
        <f t="shared" si="96"/>
        <v>0</v>
      </c>
      <c r="O208" s="329">
        <f t="shared" si="96"/>
        <v>0</v>
      </c>
      <c r="P208" s="329">
        <f t="shared" si="96"/>
        <v>0</v>
      </c>
      <c r="Q208" s="329">
        <f t="shared" si="96"/>
        <v>0</v>
      </c>
      <c r="R208" s="330"/>
      <c r="S208" s="329">
        <f t="shared" si="61"/>
        <v>0</v>
      </c>
      <c r="T208" s="329">
        <f t="shared" si="62"/>
        <v>0</v>
      </c>
      <c r="U208" s="329">
        <f t="shared" si="63"/>
        <v>0</v>
      </c>
      <c r="V208" s="329">
        <f t="shared" ref="V208:AY208" si="97">IFERROR(V158*V183,"")</f>
        <v>0</v>
      </c>
      <c r="W208" s="329">
        <f t="shared" si="97"/>
        <v>0</v>
      </c>
      <c r="X208" s="329">
        <f t="shared" si="97"/>
        <v>0</v>
      </c>
      <c r="Y208" s="329">
        <f t="shared" si="97"/>
        <v>0</v>
      </c>
      <c r="Z208" s="329">
        <f t="shared" si="97"/>
        <v>0</v>
      </c>
      <c r="AA208" s="329">
        <f t="shared" si="97"/>
        <v>0</v>
      </c>
      <c r="AB208" s="329">
        <f t="shared" si="97"/>
        <v>0</v>
      </c>
      <c r="AC208" s="329">
        <f t="shared" si="97"/>
        <v>0</v>
      </c>
      <c r="AD208" s="329">
        <f t="shared" si="97"/>
        <v>0</v>
      </c>
      <c r="AE208" s="329">
        <f t="shared" si="97"/>
        <v>0</v>
      </c>
      <c r="AF208" s="329">
        <f t="shared" si="97"/>
        <v>0</v>
      </c>
      <c r="AG208" s="329">
        <f t="shared" si="97"/>
        <v>0</v>
      </c>
      <c r="AH208" s="329">
        <f t="shared" si="97"/>
        <v>0</v>
      </c>
      <c r="AI208" s="329">
        <f t="shared" si="97"/>
        <v>0</v>
      </c>
      <c r="AJ208" s="329">
        <f t="shared" si="97"/>
        <v>0</v>
      </c>
      <c r="AK208" s="329">
        <f t="shared" si="97"/>
        <v>0</v>
      </c>
      <c r="AL208" s="329">
        <f t="shared" si="97"/>
        <v>0</v>
      </c>
      <c r="AM208" s="329">
        <f t="shared" si="97"/>
        <v>0</v>
      </c>
      <c r="AN208" s="329">
        <f t="shared" si="97"/>
        <v>0</v>
      </c>
      <c r="AO208" s="329">
        <f t="shared" si="97"/>
        <v>0</v>
      </c>
      <c r="AP208" s="329">
        <f t="shared" si="97"/>
        <v>0</v>
      </c>
      <c r="AQ208" s="329">
        <f t="shared" si="97"/>
        <v>0</v>
      </c>
      <c r="AR208" s="329">
        <f t="shared" si="97"/>
        <v>0</v>
      </c>
      <c r="AS208" s="329">
        <f t="shared" si="97"/>
        <v>0</v>
      </c>
      <c r="AT208" s="329">
        <f t="shared" si="97"/>
        <v>0</v>
      </c>
      <c r="AU208" s="329">
        <f t="shared" si="97"/>
        <v>0</v>
      </c>
      <c r="AV208" s="329">
        <f t="shared" si="97"/>
        <v>0</v>
      </c>
      <c r="AW208" s="329">
        <f t="shared" si="97"/>
        <v>0</v>
      </c>
      <c r="AX208" s="329">
        <f t="shared" si="97"/>
        <v>0</v>
      </c>
      <c r="AY208" s="329">
        <f t="shared" si="97"/>
        <v>0</v>
      </c>
    </row>
    <row r="209" ht="13.5" customHeight="1">
      <c r="B209" s="328">
        <v>19.0</v>
      </c>
      <c r="C209" s="328"/>
      <c r="D209" s="329">
        <f t="shared" ref="D209:H209" si="98">IFERROR(D159*D184,"")</f>
        <v>0</v>
      </c>
      <c r="E209" s="329">
        <f t="shared" si="98"/>
        <v>0</v>
      </c>
      <c r="F209" s="329">
        <f t="shared" si="98"/>
        <v>0</v>
      </c>
      <c r="G209" s="329">
        <f t="shared" si="98"/>
        <v>0</v>
      </c>
      <c r="H209" s="329">
        <f t="shared" si="98"/>
        <v>0</v>
      </c>
      <c r="I209" s="330"/>
      <c r="J209" s="329">
        <f t="shared" ref="J209:Q209" si="99">IFERROR(J159*J184,"")</f>
        <v>0</v>
      </c>
      <c r="K209" s="329">
        <f t="shared" si="99"/>
        <v>0</v>
      </c>
      <c r="L209" s="329">
        <f t="shared" si="99"/>
        <v>0</v>
      </c>
      <c r="M209" s="329">
        <f t="shared" si="99"/>
        <v>0</v>
      </c>
      <c r="N209" s="329">
        <f t="shared" si="99"/>
        <v>0</v>
      </c>
      <c r="O209" s="329">
        <f t="shared" si="99"/>
        <v>0</v>
      </c>
      <c r="P209" s="329">
        <f t="shared" si="99"/>
        <v>0</v>
      </c>
      <c r="Q209" s="329">
        <f t="shared" si="99"/>
        <v>0</v>
      </c>
      <c r="R209" s="330"/>
      <c r="S209" s="329">
        <f t="shared" si="61"/>
        <v>0</v>
      </c>
      <c r="T209" s="329">
        <f t="shared" si="62"/>
        <v>0</v>
      </c>
      <c r="U209" s="329">
        <f t="shared" si="63"/>
        <v>0</v>
      </c>
      <c r="V209" s="329">
        <f t="shared" ref="V209:AY209" si="100">IFERROR(V159*V184,"")</f>
        <v>0</v>
      </c>
      <c r="W209" s="329">
        <f t="shared" si="100"/>
        <v>0</v>
      </c>
      <c r="X209" s="329">
        <f t="shared" si="100"/>
        <v>0</v>
      </c>
      <c r="Y209" s="329">
        <f t="shared" si="100"/>
        <v>0</v>
      </c>
      <c r="Z209" s="329">
        <f t="shared" si="100"/>
        <v>0</v>
      </c>
      <c r="AA209" s="329">
        <f t="shared" si="100"/>
        <v>0</v>
      </c>
      <c r="AB209" s="329">
        <f t="shared" si="100"/>
        <v>0</v>
      </c>
      <c r="AC209" s="329">
        <f t="shared" si="100"/>
        <v>0</v>
      </c>
      <c r="AD209" s="329">
        <f t="shared" si="100"/>
        <v>0</v>
      </c>
      <c r="AE209" s="329">
        <f t="shared" si="100"/>
        <v>0</v>
      </c>
      <c r="AF209" s="329">
        <f t="shared" si="100"/>
        <v>0</v>
      </c>
      <c r="AG209" s="329">
        <f t="shared" si="100"/>
        <v>0</v>
      </c>
      <c r="AH209" s="329">
        <f t="shared" si="100"/>
        <v>0</v>
      </c>
      <c r="AI209" s="329">
        <f t="shared" si="100"/>
        <v>0</v>
      </c>
      <c r="AJ209" s="329">
        <f t="shared" si="100"/>
        <v>0</v>
      </c>
      <c r="AK209" s="329">
        <f t="shared" si="100"/>
        <v>0</v>
      </c>
      <c r="AL209" s="329">
        <f t="shared" si="100"/>
        <v>0</v>
      </c>
      <c r="AM209" s="329">
        <f t="shared" si="100"/>
        <v>0</v>
      </c>
      <c r="AN209" s="329">
        <f t="shared" si="100"/>
        <v>0</v>
      </c>
      <c r="AO209" s="329">
        <f t="shared" si="100"/>
        <v>0</v>
      </c>
      <c r="AP209" s="329">
        <f t="shared" si="100"/>
        <v>0</v>
      </c>
      <c r="AQ209" s="329">
        <f t="shared" si="100"/>
        <v>0</v>
      </c>
      <c r="AR209" s="329">
        <f t="shared" si="100"/>
        <v>0</v>
      </c>
      <c r="AS209" s="329">
        <f t="shared" si="100"/>
        <v>0</v>
      </c>
      <c r="AT209" s="329">
        <f t="shared" si="100"/>
        <v>0</v>
      </c>
      <c r="AU209" s="329">
        <f t="shared" si="100"/>
        <v>0</v>
      </c>
      <c r="AV209" s="329">
        <f t="shared" si="100"/>
        <v>0</v>
      </c>
      <c r="AW209" s="329">
        <f t="shared" si="100"/>
        <v>0</v>
      </c>
      <c r="AX209" s="329">
        <f t="shared" si="100"/>
        <v>0</v>
      </c>
      <c r="AY209" s="329">
        <f t="shared" si="100"/>
        <v>0</v>
      </c>
    </row>
    <row r="210" ht="13.5" customHeight="1">
      <c r="B210" s="328">
        <v>20.0</v>
      </c>
      <c r="C210" s="328"/>
      <c r="D210" s="329">
        <f t="shared" ref="D210:H210" si="101">IFERROR(D160*D185,"")</f>
        <v>0</v>
      </c>
      <c r="E210" s="329">
        <f t="shared" si="101"/>
        <v>0</v>
      </c>
      <c r="F210" s="329">
        <f t="shared" si="101"/>
        <v>0</v>
      </c>
      <c r="G210" s="329">
        <f t="shared" si="101"/>
        <v>0</v>
      </c>
      <c r="H210" s="329">
        <f t="shared" si="101"/>
        <v>0</v>
      </c>
      <c r="I210" s="330"/>
      <c r="J210" s="329">
        <f t="shared" ref="J210:Q210" si="102">IFERROR(J160*J185,"")</f>
        <v>0</v>
      </c>
      <c r="K210" s="329">
        <f t="shared" si="102"/>
        <v>0</v>
      </c>
      <c r="L210" s="329">
        <f t="shared" si="102"/>
        <v>0</v>
      </c>
      <c r="M210" s="329">
        <f t="shared" si="102"/>
        <v>0</v>
      </c>
      <c r="N210" s="329">
        <f t="shared" si="102"/>
        <v>0</v>
      </c>
      <c r="O210" s="329">
        <f t="shared" si="102"/>
        <v>0</v>
      </c>
      <c r="P210" s="329">
        <f t="shared" si="102"/>
        <v>0</v>
      </c>
      <c r="Q210" s="329">
        <f t="shared" si="102"/>
        <v>0</v>
      </c>
      <c r="R210" s="330"/>
      <c r="S210" s="329">
        <f t="shared" si="61"/>
        <v>0</v>
      </c>
      <c r="T210" s="329">
        <f t="shared" si="62"/>
        <v>0</v>
      </c>
      <c r="U210" s="329">
        <f t="shared" si="63"/>
        <v>0</v>
      </c>
      <c r="V210" s="329">
        <f t="shared" ref="V210:AY210" si="103">IFERROR(V160*V185,"")</f>
        <v>0</v>
      </c>
      <c r="W210" s="329">
        <f t="shared" si="103"/>
        <v>0</v>
      </c>
      <c r="X210" s="329">
        <f t="shared" si="103"/>
        <v>0</v>
      </c>
      <c r="Y210" s="329">
        <f t="shared" si="103"/>
        <v>0</v>
      </c>
      <c r="Z210" s="329">
        <f t="shared" si="103"/>
        <v>0</v>
      </c>
      <c r="AA210" s="329">
        <f t="shared" si="103"/>
        <v>0</v>
      </c>
      <c r="AB210" s="329">
        <f t="shared" si="103"/>
        <v>0</v>
      </c>
      <c r="AC210" s="329">
        <f t="shared" si="103"/>
        <v>0</v>
      </c>
      <c r="AD210" s="329">
        <f t="shared" si="103"/>
        <v>0</v>
      </c>
      <c r="AE210" s="329">
        <f t="shared" si="103"/>
        <v>0</v>
      </c>
      <c r="AF210" s="329">
        <f t="shared" si="103"/>
        <v>0</v>
      </c>
      <c r="AG210" s="329">
        <f t="shared" si="103"/>
        <v>0</v>
      </c>
      <c r="AH210" s="329">
        <f t="shared" si="103"/>
        <v>0</v>
      </c>
      <c r="AI210" s="329">
        <f t="shared" si="103"/>
        <v>0</v>
      </c>
      <c r="AJ210" s="329">
        <f t="shared" si="103"/>
        <v>0</v>
      </c>
      <c r="AK210" s="329">
        <f t="shared" si="103"/>
        <v>0</v>
      </c>
      <c r="AL210" s="329">
        <f t="shared" si="103"/>
        <v>0</v>
      </c>
      <c r="AM210" s="329">
        <f t="shared" si="103"/>
        <v>0</v>
      </c>
      <c r="AN210" s="329">
        <f t="shared" si="103"/>
        <v>0</v>
      </c>
      <c r="AO210" s="329">
        <f t="shared" si="103"/>
        <v>0</v>
      </c>
      <c r="AP210" s="329">
        <f t="shared" si="103"/>
        <v>0</v>
      </c>
      <c r="AQ210" s="329">
        <f t="shared" si="103"/>
        <v>0</v>
      </c>
      <c r="AR210" s="329">
        <f t="shared" si="103"/>
        <v>0</v>
      </c>
      <c r="AS210" s="329">
        <f t="shared" si="103"/>
        <v>0</v>
      </c>
      <c r="AT210" s="329">
        <f t="shared" si="103"/>
        <v>0</v>
      </c>
      <c r="AU210" s="329">
        <f t="shared" si="103"/>
        <v>0</v>
      </c>
      <c r="AV210" s="329">
        <f t="shared" si="103"/>
        <v>0</v>
      </c>
      <c r="AW210" s="329">
        <f t="shared" si="103"/>
        <v>0</v>
      </c>
      <c r="AX210" s="329">
        <f t="shared" si="103"/>
        <v>0</v>
      </c>
      <c r="AY210" s="329">
        <f t="shared" si="103"/>
        <v>0</v>
      </c>
    </row>
    <row r="211" ht="13.5" customHeight="1">
      <c r="B211" s="328">
        <v>21.0</v>
      </c>
      <c r="C211" s="328"/>
      <c r="D211" s="329">
        <f t="shared" ref="D211:H211" si="104">IFERROR(D161*D186,"")</f>
        <v>0</v>
      </c>
      <c r="E211" s="329">
        <f t="shared" si="104"/>
        <v>0</v>
      </c>
      <c r="F211" s="329">
        <f t="shared" si="104"/>
        <v>0</v>
      </c>
      <c r="G211" s="329">
        <f t="shared" si="104"/>
        <v>0</v>
      </c>
      <c r="H211" s="329">
        <f t="shared" si="104"/>
        <v>0</v>
      </c>
      <c r="I211" s="330"/>
      <c r="J211" s="329">
        <f t="shared" ref="J211:Q211" si="105">IFERROR(J161*J186,"")</f>
        <v>0</v>
      </c>
      <c r="K211" s="329">
        <f t="shared" si="105"/>
        <v>0</v>
      </c>
      <c r="L211" s="329">
        <f t="shared" si="105"/>
        <v>0</v>
      </c>
      <c r="M211" s="329">
        <f t="shared" si="105"/>
        <v>0</v>
      </c>
      <c r="N211" s="329">
        <f t="shared" si="105"/>
        <v>0</v>
      </c>
      <c r="O211" s="329">
        <f t="shared" si="105"/>
        <v>0</v>
      </c>
      <c r="P211" s="329">
        <f t="shared" si="105"/>
        <v>0</v>
      </c>
      <c r="Q211" s="329">
        <f t="shared" si="105"/>
        <v>0</v>
      </c>
      <c r="R211" s="330"/>
      <c r="S211" s="329">
        <f t="shared" si="61"/>
        <v>0</v>
      </c>
      <c r="T211" s="329">
        <f t="shared" si="62"/>
        <v>0</v>
      </c>
      <c r="U211" s="329">
        <f t="shared" si="63"/>
        <v>0</v>
      </c>
      <c r="V211" s="329">
        <f t="shared" ref="V211:AY211" si="106">IFERROR(V161*V186,"")</f>
        <v>0</v>
      </c>
      <c r="W211" s="329">
        <f t="shared" si="106"/>
        <v>0</v>
      </c>
      <c r="X211" s="329">
        <f t="shared" si="106"/>
        <v>0</v>
      </c>
      <c r="Y211" s="329">
        <f t="shared" si="106"/>
        <v>0</v>
      </c>
      <c r="Z211" s="329">
        <f t="shared" si="106"/>
        <v>0</v>
      </c>
      <c r="AA211" s="329">
        <f t="shared" si="106"/>
        <v>0</v>
      </c>
      <c r="AB211" s="329">
        <f t="shared" si="106"/>
        <v>0</v>
      </c>
      <c r="AC211" s="329">
        <f t="shared" si="106"/>
        <v>0</v>
      </c>
      <c r="AD211" s="329">
        <f t="shared" si="106"/>
        <v>0</v>
      </c>
      <c r="AE211" s="329">
        <f t="shared" si="106"/>
        <v>0</v>
      </c>
      <c r="AF211" s="329">
        <f t="shared" si="106"/>
        <v>0</v>
      </c>
      <c r="AG211" s="329">
        <f t="shared" si="106"/>
        <v>0</v>
      </c>
      <c r="AH211" s="329">
        <f t="shared" si="106"/>
        <v>0</v>
      </c>
      <c r="AI211" s="329">
        <f t="shared" si="106"/>
        <v>0</v>
      </c>
      <c r="AJ211" s="329">
        <f t="shared" si="106"/>
        <v>0</v>
      </c>
      <c r="AK211" s="329">
        <f t="shared" si="106"/>
        <v>0</v>
      </c>
      <c r="AL211" s="329">
        <f t="shared" si="106"/>
        <v>0</v>
      </c>
      <c r="AM211" s="329">
        <f t="shared" si="106"/>
        <v>0</v>
      </c>
      <c r="AN211" s="329">
        <f t="shared" si="106"/>
        <v>0</v>
      </c>
      <c r="AO211" s="329">
        <f t="shared" si="106"/>
        <v>0</v>
      </c>
      <c r="AP211" s="329">
        <f t="shared" si="106"/>
        <v>0</v>
      </c>
      <c r="AQ211" s="329">
        <f t="shared" si="106"/>
        <v>0</v>
      </c>
      <c r="AR211" s="329">
        <f t="shared" si="106"/>
        <v>0</v>
      </c>
      <c r="AS211" s="329">
        <f t="shared" si="106"/>
        <v>0</v>
      </c>
      <c r="AT211" s="329">
        <f t="shared" si="106"/>
        <v>0</v>
      </c>
      <c r="AU211" s="329">
        <f t="shared" si="106"/>
        <v>0</v>
      </c>
      <c r="AV211" s="329">
        <f t="shared" si="106"/>
        <v>0</v>
      </c>
      <c r="AW211" s="329">
        <f t="shared" si="106"/>
        <v>0</v>
      </c>
      <c r="AX211" s="329">
        <f t="shared" si="106"/>
        <v>0</v>
      </c>
      <c r="AY211" s="329">
        <f t="shared" si="106"/>
        <v>0</v>
      </c>
    </row>
    <row r="212" ht="13.5" customHeight="1"/>
    <row r="213" ht="13.5" customHeight="1"/>
    <row r="214" ht="18.0" customHeight="1">
      <c r="A214" s="47"/>
      <c r="B214" s="25" t="s">
        <v>459</v>
      </c>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row>
    <row r="215" ht="21.0" customHeight="1">
      <c r="A215" s="284"/>
      <c r="B215" s="42" t="s">
        <v>460</v>
      </c>
      <c r="C215" s="285"/>
      <c r="D215" s="284"/>
      <c r="E215" s="284"/>
      <c r="F215" s="284"/>
      <c r="G215" s="284"/>
      <c r="H215" s="284"/>
      <c r="I215" s="284"/>
      <c r="J215" s="284"/>
      <c r="K215" s="284"/>
      <c r="L215" s="284"/>
      <c r="M215" s="284"/>
      <c r="N215" s="284"/>
      <c r="O215" s="284"/>
      <c r="P215" s="284"/>
      <c r="Q215" s="284"/>
      <c r="R215" s="284"/>
      <c r="S215" s="284"/>
      <c r="T215" s="284"/>
      <c r="U215" s="284"/>
      <c r="V215" s="284"/>
      <c r="W215" s="284"/>
      <c r="X215" s="284"/>
      <c r="Y215" s="284"/>
      <c r="Z215" s="284"/>
      <c r="AA215" s="284"/>
      <c r="AB215" s="284"/>
      <c r="AC215" s="284"/>
      <c r="AD215" s="284"/>
      <c r="AE215" s="284"/>
      <c r="AF215" s="284"/>
      <c r="AG215" s="284"/>
      <c r="AH215" s="284"/>
      <c r="AI215" s="284"/>
      <c r="AJ215" s="284"/>
      <c r="AK215" s="284"/>
      <c r="AL215" s="284"/>
      <c r="AM215" s="284"/>
      <c r="AN215" s="284"/>
      <c r="AO215" s="284"/>
      <c r="AP215" s="284"/>
      <c r="AQ215" s="284"/>
      <c r="AR215" s="284"/>
      <c r="AS215" s="284"/>
      <c r="AT215" s="284"/>
      <c r="AU215" s="284"/>
      <c r="AV215" s="284"/>
      <c r="AW215" s="284"/>
      <c r="AX215" s="284"/>
      <c r="AY215" s="284"/>
    </row>
    <row r="216" ht="21.0" customHeight="1">
      <c r="A216" s="331"/>
      <c r="B216" s="340"/>
      <c r="C216" s="341"/>
      <c r="D216" s="331"/>
      <c r="E216" s="331"/>
      <c r="F216" s="331"/>
      <c r="G216" s="331"/>
      <c r="H216" s="331"/>
      <c r="I216" s="331"/>
      <c r="J216" s="331"/>
      <c r="K216" s="331"/>
      <c r="L216" s="331"/>
      <c r="M216" s="331"/>
      <c r="N216" s="331"/>
      <c r="O216" s="331"/>
      <c r="P216" s="331"/>
      <c r="Q216" s="331"/>
      <c r="R216" s="331"/>
      <c r="S216" s="331"/>
      <c r="T216" s="331"/>
      <c r="U216" s="331"/>
      <c r="V216" s="331"/>
      <c r="W216" s="331"/>
      <c r="X216" s="331"/>
      <c r="Y216" s="331"/>
      <c r="Z216" s="331"/>
      <c r="AA216" s="331"/>
      <c r="AB216" s="331"/>
      <c r="AC216" s="331"/>
      <c r="AD216" s="331"/>
      <c r="AE216" s="331"/>
      <c r="AF216" s="331"/>
      <c r="AG216" s="331"/>
      <c r="AH216" s="331"/>
      <c r="AI216" s="331"/>
      <c r="AJ216" s="331"/>
      <c r="AK216" s="331"/>
      <c r="AL216" s="331"/>
      <c r="AM216" s="331"/>
      <c r="AN216" s="331"/>
      <c r="AO216" s="331"/>
      <c r="AP216" s="331"/>
      <c r="AQ216" s="331"/>
      <c r="AR216" s="331"/>
      <c r="AS216" s="331"/>
      <c r="AT216" s="331"/>
      <c r="AU216" s="331"/>
      <c r="AV216" s="331"/>
      <c r="AW216" s="331"/>
      <c r="AX216" s="331"/>
      <c r="AY216" s="331"/>
    </row>
    <row r="217" ht="21.0" customHeight="1">
      <c r="A217" s="331"/>
      <c r="B217" s="340"/>
      <c r="C217" s="342"/>
      <c r="D217" s="52" t="s">
        <v>94</v>
      </c>
      <c r="E217" s="53"/>
      <c r="F217" s="53"/>
      <c r="G217" s="53"/>
      <c r="H217" s="53"/>
      <c r="I217" s="53"/>
      <c r="J217" s="53"/>
      <c r="K217" s="53"/>
      <c r="L217" s="53"/>
      <c r="M217" s="53"/>
      <c r="N217" s="343"/>
      <c r="O217" s="344" t="s">
        <v>95</v>
      </c>
      <c r="P217" s="345"/>
      <c r="Q217" s="345"/>
      <c r="R217" s="326"/>
      <c r="S217" s="345"/>
      <c r="T217" s="345"/>
      <c r="U217" s="345"/>
      <c r="V217" s="345"/>
      <c r="W217" s="345"/>
      <c r="X217" s="345"/>
      <c r="Y217" s="345"/>
      <c r="Z217" s="345"/>
      <c r="AA217" s="345"/>
      <c r="AB217" s="345"/>
      <c r="AC217" s="345"/>
      <c r="AD217" s="345"/>
      <c r="AE217" s="345"/>
      <c r="AF217" s="345"/>
      <c r="AG217" s="345"/>
      <c r="AH217" s="345"/>
      <c r="AI217" s="345"/>
      <c r="AJ217" s="345"/>
      <c r="AK217" s="345"/>
      <c r="AL217" s="345"/>
      <c r="AM217" s="345"/>
      <c r="AN217" s="345"/>
      <c r="AO217" s="345"/>
      <c r="AP217" s="345"/>
      <c r="AQ217" s="345"/>
      <c r="AR217" s="345"/>
      <c r="AS217" s="345"/>
      <c r="AT217" s="345"/>
      <c r="AU217" s="345"/>
      <c r="AV217" s="345"/>
      <c r="AW217" s="345"/>
      <c r="AX217" s="345"/>
      <c r="AY217" s="346"/>
    </row>
    <row r="218" ht="21.0" customHeight="1">
      <c r="A218" s="331"/>
      <c r="B218" s="340"/>
      <c r="C218" s="248"/>
      <c r="D218" s="347" t="s">
        <v>96</v>
      </c>
      <c r="E218" s="61"/>
      <c r="F218" s="61"/>
      <c r="G218" s="61"/>
      <c r="H218" s="61"/>
      <c r="I218" s="61"/>
      <c r="J218" s="61"/>
      <c r="K218" s="61"/>
      <c r="L218" s="61"/>
      <c r="M218" s="61"/>
      <c r="N218" s="348"/>
      <c r="O218" s="349" t="s">
        <v>97</v>
      </c>
      <c r="P218" s="350"/>
      <c r="Q218" s="350"/>
      <c r="R218" s="326"/>
      <c r="S218" s="350"/>
      <c r="T218" s="350"/>
      <c r="U218" s="350"/>
      <c r="V218" s="350"/>
      <c r="W218" s="350"/>
      <c r="X218" s="350"/>
      <c r="Y218" s="350"/>
      <c r="Z218" s="350"/>
      <c r="AA218" s="350"/>
      <c r="AB218" s="350"/>
      <c r="AC218" s="350"/>
      <c r="AD218" s="350"/>
      <c r="AE218" s="350"/>
      <c r="AF218" s="350"/>
      <c r="AG218" s="350"/>
      <c r="AH218" s="350"/>
      <c r="AI218" s="350"/>
      <c r="AJ218" s="350"/>
      <c r="AK218" s="350"/>
      <c r="AL218" s="350"/>
      <c r="AM218" s="350"/>
      <c r="AN218" s="350"/>
      <c r="AO218" s="350"/>
      <c r="AP218" s="350"/>
      <c r="AQ218" s="350"/>
      <c r="AR218" s="350"/>
      <c r="AS218" s="350"/>
      <c r="AT218" s="350"/>
      <c r="AU218" s="350"/>
      <c r="AV218" s="350"/>
      <c r="AW218" s="350"/>
      <c r="AX218" s="350"/>
      <c r="AY218" s="351"/>
    </row>
    <row r="219" ht="42.75" customHeight="1">
      <c r="C219" s="325" t="s">
        <v>451</v>
      </c>
      <c r="D219" s="67" t="s">
        <v>102</v>
      </c>
      <c r="E219" s="67" t="s">
        <v>103</v>
      </c>
      <c r="F219" s="67" t="s">
        <v>104</v>
      </c>
      <c r="G219" s="67" t="s">
        <v>105</v>
      </c>
      <c r="H219" s="67" t="s">
        <v>106</v>
      </c>
      <c r="I219" s="326"/>
      <c r="J219" s="67" t="s">
        <v>107</v>
      </c>
      <c r="K219" s="67" t="s">
        <v>108</v>
      </c>
      <c r="L219" s="67" t="s">
        <v>109</v>
      </c>
      <c r="M219" s="67" t="s">
        <v>110</v>
      </c>
      <c r="N219" s="67" t="s">
        <v>111</v>
      </c>
      <c r="O219" s="67" t="s">
        <v>112</v>
      </c>
      <c r="P219" s="67" t="s">
        <v>113</v>
      </c>
      <c r="Q219" s="67" t="s">
        <v>114</v>
      </c>
      <c r="R219" s="326"/>
      <c r="S219" s="69" t="s">
        <v>461</v>
      </c>
      <c r="T219" s="69" t="s">
        <v>115</v>
      </c>
      <c r="U219" s="69" t="s">
        <v>116</v>
      </c>
      <c r="V219" s="69" t="s">
        <v>116</v>
      </c>
      <c r="W219" s="71" t="s">
        <v>117</v>
      </c>
      <c r="X219" s="71" t="s">
        <v>117</v>
      </c>
      <c r="Y219" s="72" t="s">
        <v>118</v>
      </c>
      <c r="Z219" s="73" t="s">
        <v>118</v>
      </c>
      <c r="AA219" s="73" t="s">
        <v>119</v>
      </c>
      <c r="AB219" s="73" t="s">
        <v>119</v>
      </c>
      <c r="AC219" s="73" t="s">
        <v>120</v>
      </c>
      <c r="AD219" s="73" t="s">
        <v>120</v>
      </c>
      <c r="AE219" s="73" t="s">
        <v>121</v>
      </c>
      <c r="AF219" s="73" t="s">
        <v>121</v>
      </c>
      <c r="AG219" s="73" t="s">
        <v>122</v>
      </c>
      <c r="AH219" s="73" t="s">
        <v>122</v>
      </c>
      <c r="AI219" s="73" t="s">
        <v>123</v>
      </c>
      <c r="AJ219" s="73" t="s">
        <v>123</v>
      </c>
      <c r="AK219" s="73" t="s">
        <v>124</v>
      </c>
      <c r="AL219" s="73" t="s">
        <v>124</v>
      </c>
      <c r="AM219" s="73" t="s">
        <v>125</v>
      </c>
      <c r="AN219" s="73" t="s">
        <v>125</v>
      </c>
      <c r="AO219" s="73" t="s">
        <v>126</v>
      </c>
      <c r="AP219" s="73" t="s">
        <v>126</v>
      </c>
      <c r="AQ219" s="73" t="s">
        <v>127</v>
      </c>
      <c r="AR219" s="73" t="s">
        <v>127</v>
      </c>
      <c r="AS219" s="73" t="s">
        <v>128</v>
      </c>
      <c r="AT219" s="73" t="s">
        <v>128</v>
      </c>
      <c r="AU219" s="73" t="s">
        <v>129</v>
      </c>
      <c r="AV219" s="73" t="s">
        <v>129</v>
      </c>
      <c r="AW219" s="73" t="s">
        <v>130</v>
      </c>
      <c r="AX219" s="73" t="s">
        <v>130</v>
      </c>
      <c r="AY219" s="73" t="s">
        <v>131</v>
      </c>
    </row>
    <row r="220" ht="42.75" customHeight="1">
      <c r="C220" s="325" t="s">
        <v>451</v>
      </c>
      <c r="D220" s="67" t="s">
        <v>102</v>
      </c>
      <c r="E220" s="67" t="s">
        <v>103</v>
      </c>
      <c r="F220" s="67" t="s">
        <v>104</v>
      </c>
      <c r="G220" s="67" t="s">
        <v>105</v>
      </c>
      <c r="H220" s="67" t="s">
        <v>106</v>
      </c>
      <c r="I220" s="326"/>
      <c r="J220" s="67" t="s">
        <v>107</v>
      </c>
      <c r="K220" s="67" t="s">
        <v>108</v>
      </c>
      <c r="L220" s="67" t="s">
        <v>109</v>
      </c>
      <c r="M220" s="67" t="s">
        <v>110</v>
      </c>
      <c r="N220" s="67" t="s">
        <v>111</v>
      </c>
      <c r="O220" s="67" t="s">
        <v>112</v>
      </c>
      <c r="P220" s="67" t="s">
        <v>113</v>
      </c>
      <c r="Q220" s="67" t="s">
        <v>114</v>
      </c>
      <c r="R220" s="326"/>
      <c r="S220" s="69" t="s">
        <v>461</v>
      </c>
      <c r="T220" s="69" t="s">
        <v>132</v>
      </c>
      <c r="U220" s="69" t="s">
        <v>116</v>
      </c>
      <c r="V220" s="69" t="s">
        <v>133</v>
      </c>
      <c r="W220" s="69" t="s">
        <v>134</v>
      </c>
      <c r="X220" s="69" t="s">
        <v>135</v>
      </c>
      <c r="Y220" s="69" t="s">
        <v>136</v>
      </c>
      <c r="Z220" s="69" t="s">
        <v>137</v>
      </c>
      <c r="AA220" s="69" t="s">
        <v>138</v>
      </c>
      <c r="AB220" s="69" t="s">
        <v>139</v>
      </c>
      <c r="AC220" s="69" t="s">
        <v>140</v>
      </c>
      <c r="AD220" s="69" t="s">
        <v>141</v>
      </c>
      <c r="AE220" s="69" t="s">
        <v>142</v>
      </c>
      <c r="AF220" s="69" t="s">
        <v>143</v>
      </c>
      <c r="AG220" s="69" t="s">
        <v>144</v>
      </c>
      <c r="AH220" s="69" t="s">
        <v>145</v>
      </c>
      <c r="AI220" s="69" t="s">
        <v>146</v>
      </c>
      <c r="AJ220" s="69" t="s">
        <v>147</v>
      </c>
      <c r="AK220" s="69" t="s">
        <v>148</v>
      </c>
      <c r="AL220" s="69" t="s">
        <v>149</v>
      </c>
      <c r="AM220" s="69" t="s">
        <v>150</v>
      </c>
      <c r="AN220" s="69" t="s">
        <v>151</v>
      </c>
      <c r="AO220" s="69" t="s">
        <v>152</v>
      </c>
      <c r="AP220" s="69" t="s">
        <v>153</v>
      </c>
      <c r="AQ220" s="69" t="s">
        <v>154</v>
      </c>
      <c r="AR220" s="69" t="s">
        <v>155</v>
      </c>
      <c r="AS220" s="69" t="s">
        <v>156</v>
      </c>
      <c r="AT220" s="69" t="s">
        <v>157</v>
      </c>
      <c r="AU220" s="69" t="s">
        <v>158</v>
      </c>
      <c r="AV220" s="69" t="s">
        <v>159</v>
      </c>
      <c r="AW220" s="69" t="s">
        <v>160</v>
      </c>
      <c r="AX220" s="69" t="s">
        <v>161</v>
      </c>
      <c r="AY220" s="69" t="s">
        <v>162</v>
      </c>
    </row>
    <row r="221" ht="30.75" customHeight="1">
      <c r="C221" s="325" t="s">
        <v>462</v>
      </c>
      <c r="D221" s="352" t="s">
        <v>405</v>
      </c>
      <c r="E221" s="353" t="s">
        <v>410</v>
      </c>
      <c r="F221" s="353" t="s">
        <v>413</v>
      </c>
      <c r="G221" s="353" t="s">
        <v>414</v>
      </c>
      <c r="H221" s="325" t="s">
        <v>415</v>
      </c>
      <c r="I221" s="326"/>
      <c r="J221" s="325" t="s">
        <v>415</v>
      </c>
      <c r="K221" s="353" t="s">
        <v>416</v>
      </c>
      <c r="L221" s="353" t="s">
        <v>417</v>
      </c>
      <c r="M221" s="353" t="s">
        <v>418</v>
      </c>
      <c r="N221" s="353" t="s">
        <v>419</v>
      </c>
      <c r="O221" s="353" t="s">
        <v>420</v>
      </c>
      <c r="P221" s="353" t="s">
        <v>421</v>
      </c>
      <c r="Q221" s="353" t="s">
        <v>422</v>
      </c>
      <c r="R221" s="326"/>
      <c r="S221" s="353" t="s">
        <v>423</v>
      </c>
      <c r="T221" s="353" t="s">
        <v>423</v>
      </c>
      <c r="U221" s="353" t="s">
        <v>424</v>
      </c>
      <c r="V221" s="353" t="s">
        <v>424</v>
      </c>
      <c r="W221" s="353" t="s">
        <v>425</v>
      </c>
      <c r="X221" s="325" t="s">
        <v>425</v>
      </c>
      <c r="Y221" s="325" t="s">
        <v>426</v>
      </c>
      <c r="Z221" s="325" t="s">
        <v>426</v>
      </c>
      <c r="AA221" s="325" t="s">
        <v>428</v>
      </c>
      <c r="AB221" s="325" t="s">
        <v>428</v>
      </c>
      <c r="AC221" s="325" t="s">
        <v>429</v>
      </c>
      <c r="AD221" s="325" t="s">
        <v>429</v>
      </c>
      <c r="AE221" s="325" t="s">
        <v>430</v>
      </c>
      <c r="AF221" s="325" t="s">
        <v>430</v>
      </c>
      <c r="AG221" s="325" t="s">
        <v>431</v>
      </c>
      <c r="AH221" s="325" t="s">
        <v>431</v>
      </c>
      <c r="AI221" s="325" t="s">
        <v>432</v>
      </c>
      <c r="AJ221" s="325" t="s">
        <v>432</v>
      </c>
      <c r="AK221" s="325" t="s">
        <v>433</v>
      </c>
      <c r="AL221" s="325" t="s">
        <v>433</v>
      </c>
      <c r="AM221" s="325" t="s">
        <v>434</v>
      </c>
      <c r="AN221" s="325" t="s">
        <v>434</v>
      </c>
      <c r="AO221" s="325" t="s">
        <v>435</v>
      </c>
      <c r="AP221" s="325" t="s">
        <v>435</v>
      </c>
      <c r="AQ221" s="325" t="s">
        <v>436</v>
      </c>
      <c r="AR221" s="325" t="s">
        <v>436</v>
      </c>
      <c r="AS221" s="325" t="s">
        <v>437</v>
      </c>
      <c r="AT221" s="325" t="s">
        <v>437</v>
      </c>
      <c r="AU221" s="325" t="s">
        <v>438</v>
      </c>
      <c r="AV221" s="325" t="s">
        <v>438</v>
      </c>
      <c r="AW221" s="325" t="s">
        <v>439</v>
      </c>
      <c r="AX221" s="325" t="s">
        <v>439</v>
      </c>
      <c r="AY221" s="325" t="s">
        <v>440</v>
      </c>
    </row>
    <row r="222" ht="56.25" customHeight="1">
      <c r="C222" s="328" t="s">
        <v>463</v>
      </c>
      <c r="D222" s="354">
        <f t="shared" ref="D222:H222" si="107">IFERROR(SUM(D196:D211),"")</f>
        <v>1116389262</v>
      </c>
      <c r="E222" s="354">
        <f t="shared" si="107"/>
        <v>1239357971</v>
      </c>
      <c r="F222" s="354">
        <f t="shared" si="107"/>
        <v>1311180162</v>
      </c>
      <c r="G222" s="354">
        <f t="shared" si="107"/>
        <v>1406317798</v>
      </c>
      <c r="H222" s="354">
        <f t="shared" si="107"/>
        <v>1443702242</v>
      </c>
      <c r="I222" s="330"/>
      <c r="J222" s="354">
        <f t="shared" ref="J222:Q222" si="108">IFERROR(SUM(J196:J211),"")</f>
        <v>1443702242</v>
      </c>
      <c r="K222" s="354">
        <f t="shared" si="108"/>
        <v>1498897127</v>
      </c>
      <c r="L222" s="354">
        <f t="shared" si="108"/>
        <v>1503820680</v>
      </c>
      <c r="M222" s="354">
        <f t="shared" si="108"/>
        <v>1535535257</v>
      </c>
      <c r="N222" s="354">
        <f t="shared" si="108"/>
        <v>1544179758</v>
      </c>
      <c r="O222" s="354">
        <f t="shared" si="108"/>
        <v>1657867090</v>
      </c>
      <c r="P222" s="354">
        <f t="shared" si="108"/>
        <v>1621438955</v>
      </c>
      <c r="Q222" s="354">
        <f t="shared" si="108"/>
        <v>1466807527</v>
      </c>
      <c r="R222" s="330"/>
      <c r="S222" s="354">
        <f>IFERROR(SUM(T196:T211),"")</f>
        <v>1366510859</v>
      </c>
      <c r="T222" s="354">
        <f>IFERROR(SUM(T196:T211),"")</f>
        <v>1366510859</v>
      </c>
      <c r="U222" s="354">
        <f>IFERROR(SUM(V196:V211),"")</f>
        <v>1547352739</v>
      </c>
      <c r="V222" s="354">
        <f t="shared" ref="V222:AY222" si="109">IFERROR(SUM(V196:V211),"")</f>
        <v>1547352739</v>
      </c>
      <c r="W222" s="354">
        <f t="shared" si="109"/>
        <v>1641864053</v>
      </c>
      <c r="X222" s="354">
        <f t="shared" si="109"/>
        <v>1641864053</v>
      </c>
      <c r="Y222" s="354">
        <f t="shared" si="109"/>
        <v>1818797667</v>
      </c>
      <c r="Z222" s="354">
        <f t="shared" si="109"/>
        <v>0</v>
      </c>
      <c r="AA222" s="354">
        <f t="shared" si="109"/>
        <v>0</v>
      </c>
      <c r="AB222" s="354">
        <f t="shared" si="109"/>
        <v>0</v>
      </c>
      <c r="AC222" s="354">
        <f t="shared" si="109"/>
        <v>0</v>
      </c>
      <c r="AD222" s="354">
        <f t="shared" si="109"/>
        <v>0</v>
      </c>
      <c r="AE222" s="354">
        <f t="shared" si="109"/>
        <v>0</v>
      </c>
      <c r="AF222" s="354">
        <f t="shared" si="109"/>
        <v>0</v>
      </c>
      <c r="AG222" s="354">
        <f t="shared" si="109"/>
        <v>0</v>
      </c>
      <c r="AH222" s="354">
        <f t="shared" si="109"/>
        <v>0</v>
      </c>
      <c r="AI222" s="354">
        <f t="shared" si="109"/>
        <v>0</v>
      </c>
      <c r="AJ222" s="354">
        <f t="shared" si="109"/>
        <v>0</v>
      </c>
      <c r="AK222" s="354">
        <f t="shared" si="109"/>
        <v>0</v>
      </c>
      <c r="AL222" s="354">
        <f t="shared" si="109"/>
        <v>0</v>
      </c>
      <c r="AM222" s="354">
        <f t="shared" si="109"/>
        <v>0</v>
      </c>
      <c r="AN222" s="354">
        <f t="shared" si="109"/>
        <v>0</v>
      </c>
      <c r="AO222" s="354">
        <f t="shared" si="109"/>
        <v>0</v>
      </c>
      <c r="AP222" s="354">
        <f t="shared" si="109"/>
        <v>0</v>
      </c>
      <c r="AQ222" s="354">
        <f t="shared" si="109"/>
        <v>0</v>
      </c>
      <c r="AR222" s="354">
        <f t="shared" si="109"/>
        <v>0</v>
      </c>
      <c r="AS222" s="354">
        <f t="shared" si="109"/>
        <v>0</v>
      </c>
      <c r="AT222" s="354">
        <f t="shared" si="109"/>
        <v>0</v>
      </c>
      <c r="AU222" s="354">
        <f t="shared" si="109"/>
        <v>0</v>
      </c>
      <c r="AV222" s="354">
        <f t="shared" si="109"/>
        <v>0</v>
      </c>
      <c r="AW222" s="354">
        <f t="shared" si="109"/>
        <v>0</v>
      </c>
      <c r="AX222" s="354">
        <f t="shared" si="109"/>
        <v>0</v>
      </c>
      <c r="AY222" s="354">
        <f t="shared" si="109"/>
        <v>0</v>
      </c>
    </row>
    <row r="223" ht="54.75" customHeight="1">
      <c r="C223" s="328" t="s">
        <v>397</v>
      </c>
      <c r="D223" s="354">
        <f>IF('3f WHD'!K$13&lt;&gt;"",SUMIF($K$45:$K$108,"="&amp;D$221,$G$45:$G$108)+SUMIF($J$45:$J$108,"="&amp;D$221,$G$45:$G$108),"")</f>
        <v>289086325</v>
      </c>
      <c r="E223" s="354">
        <f>IF('3f WHD'!L$13&lt;&gt;"",SUMIF($K$45:$K$108,"="&amp;E$221,$G$45:$G$108)+SUMIF($J$45:$J$108,"="&amp;E$221,$G$45:$G$108),"")</f>
        <v>287029215</v>
      </c>
      <c r="F223" s="354">
        <f>IF('3f WHD'!M$13&lt;&gt;"",SUMIF($K$45:$K$108,"="&amp;F$221,$G$45:$G$108)+SUMIF($J$45:$J$108,"="&amp;F$221,$G$45:$G$108),"")</f>
        <v>287428212</v>
      </c>
      <c r="G223" s="354">
        <f>IF('3f WHD'!N$13&lt;&gt;"",SUMIF($K$45:$K$108,"="&amp;G$221,$G$45:$G$108)+SUMIF($J$45:$J$108,"="&amp;G$221,$G$45:$G$108),"")</f>
        <v>284821302</v>
      </c>
      <c r="H223" s="354">
        <f>IF('3f WHD'!O$13&lt;&gt;"",SUMIF($K$45:$K$108,"="&amp;H$221,$G$45:$G$108)+SUMIF($J$45:$J$108,"="&amp;H$221,$G$45:$G$108),"")</f>
        <v>285658030</v>
      </c>
      <c r="I223" s="330"/>
      <c r="J223" s="354">
        <f>IF('3f WHD'!Q$13&lt;&gt;"",SUMIF($K$45:$K$108,"="&amp;J$221,$G$45:$G$108)+SUMIF($J$45:$J$108,"="&amp;J$221,$G$45:$G$108),"")</f>
        <v>285658030</v>
      </c>
      <c r="K223" s="354">
        <f>IF('3f WHD'!R$13&lt;&gt;"",SUMIF($K$45:$K$108,"="&amp;K$221,$G$45:$G$108)+SUMIF($J$45:$J$108,"="&amp;K$221,$G$45:$G$108),"")</f>
        <v>284998608</v>
      </c>
      <c r="L223" s="354">
        <f>IF('3f WHD'!S$13&lt;&gt;"",SUMIF($K$45:$K$108,"="&amp;L$221,$G$45:$G$108)+SUMIF($J$45:$J$108,"="&amp;L$221,$G$45:$G$108),"")</f>
        <v>275232817</v>
      </c>
      <c r="M223" s="354">
        <f>IF('3f WHD'!T$13&lt;&gt;"",SUMIF($K$45:$K$108,"="&amp;M$221,$G$45:$G$108)+SUMIF($J$45:$J$108,"="&amp;M$221,$G$45:$G$108),"")</f>
        <v>273686938</v>
      </c>
      <c r="N223" s="354">
        <f>IF('3f WHD'!U$13&lt;&gt;"",SUMIF($K$45:$K$108,"="&amp;N$221,$G$45:$G$108)+SUMIF($J$45:$J$108,"="&amp;N$221,$G$45:$G$108),"")</f>
        <v>275266021</v>
      </c>
      <c r="O223" s="354">
        <f>IF('3f WHD'!V$13&lt;&gt;"",SUMIF($K$45:$K$108,"="&amp;O$221,$G$45:$G$108)+SUMIF($J$45:$J$108,"="&amp;O$221,$G$45:$G$108),"")</f>
        <v>261785742</v>
      </c>
      <c r="P223" s="354">
        <f>IF('3f WHD'!W$13&lt;&gt;"",SUMIF($K$45:$K$108,"="&amp;P$221,$G$45:$G$108)+SUMIF($J$45:$J$108,"="&amp;P$221,$G$45:$G$108),"")</f>
        <v>257458677.6</v>
      </c>
      <c r="Q223" s="354">
        <f>IF('3f WHD'!X$13&lt;&gt;"",SUMIF($K$45:$K$108,"="&amp;Q$221,$G$45:$G$108)+SUMIF($J$45:$J$108,"="&amp;Q$221,$G$45:$G$108),"")</f>
        <v>265213181.1</v>
      </c>
      <c r="R223" s="330"/>
      <c r="S223" s="354">
        <f>IF('3f WHD'!AA$13&lt;&gt;"",SUMIF($K$45:$K$108,"="&amp;T$221,$G$45:$G$108)+SUMIF($J$45:$J$108,"="&amp;T$221,$G$45:$G$108),"")</f>
        <v>265840089.5</v>
      </c>
      <c r="T223" s="354">
        <f>IF('3f WHD'!AA$13&lt;&gt;"",SUMIF($K$45:$K$108,"="&amp;T$221,$G$45:$G$108)+SUMIF($J$45:$J$108,"="&amp;T$221,$G$45:$G$108),"")</f>
        <v>265840089.5</v>
      </c>
      <c r="U223" s="354">
        <f>IF('3f WHD'!AC$13&lt;&gt;"",SUMIF($K$45:$K$108,"="&amp;V$221,$G$45:$G$108)+SUMIF($J$45:$J$108,"="&amp;V$221,$G$45:$G$108),"")</f>
        <v>263299549</v>
      </c>
      <c r="V223" s="354">
        <f>IF('3f WHD'!AC$13&lt;&gt;"",SUMIF($K$45:$K$108,"="&amp;V$221,$G$45:$G$108)+SUMIF($J$45:$J$108,"="&amp;V$221,$G$45:$G$108),"")</f>
        <v>263299549</v>
      </c>
      <c r="W223" s="354">
        <f>IF('3f WHD'!AD$13&lt;&gt;"",SUMIF($K$45:$K$108,"="&amp;W$221,$G$45:$G$108)+SUMIF($J$45:$J$108,"="&amp;W$221,$G$45:$G$108),"")</f>
        <v>257227381</v>
      </c>
      <c r="X223" s="354">
        <f>IF('3f WHD'!AE$13&lt;&gt;"",SUMIF($K$45:$K$108,"="&amp;X$221,$G$45:$G$108)+SUMIF($J$45:$J$108,"="&amp;X$221,$G$45:$G$108),"")</f>
        <v>257227381</v>
      </c>
      <c r="Y223" s="354">
        <f>IF('3f WHD'!AF$13&lt;&gt;"",SUMIF($K$45:$K$108,"="&amp;Y$221,$G$45:$G$108)+SUMIF($J$45:$J$108,"="&amp;Y$221,$G$45:$G$108),"")</f>
        <v>254680971</v>
      </c>
      <c r="Z223" s="354" t="str">
        <f>IF('3f WHD'!AG$13&lt;&gt;"",SUMIF($K$45:$K$108,"="&amp;Z$221,$G$45:$G$108)+SUMIF($J$45:$J$108,"="&amp;Z$221,$G$45:$G$108),"")</f>
        <v/>
      </c>
      <c r="AA223" s="354" t="str">
        <f>IF('3f WHD'!AH$13&lt;&gt;"",SUMIF($K$45:$K$108,"="&amp;AA$221,$G$45:$G$108)+SUMIF($J$45:$J$108,"="&amp;AA$221,$G$45:$G$108),"")</f>
        <v/>
      </c>
      <c r="AB223" s="354" t="str">
        <f>IF('3f WHD'!AI$13&lt;&gt;"",SUMIF($K$45:$K$108,"="&amp;AB$221,$G$45:$G$108)+SUMIF($J$45:$J$108,"="&amp;AB$221,$G$45:$G$108),"")</f>
        <v/>
      </c>
      <c r="AC223" s="354" t="str">
        <f>IF('3f WHD'!AJ$13&lt;&gt;"",SUMIF($K$45:$K$108,"="&amp;AC$221,$G$45:$G$108)+SUMIF($J$45:$J$108,"="&amp;AC$221,$G$45:$G$108),"")</f>
        <v/>
      </c>
      <c r="AD223" s="354" t="str">
        <f>IF('3f WHD'!AK$13&lt;&gt;"",SUMIF($K$45:$K$108,"="&amp;AD$221,$G$45:$G$108)+SUMIF($J$45:$J$108,"="&amp;AD$221,$G$45:$G$108),"")</f>
        <v/>
      </c>
      <c r="AE223" s="354" t="str">
        <f>IF('3f WHD'!AL$13&lt;&gt;"",SUMIF($K$45:$K$108,"="&amp;AE$221,$G$45:$G$108)+SUMIF($J$45:$J$108,"="&amp;AE$221,$G$45:$G$108),"")</f>
        <v/>
      </c>
      <c r="AF223" s="354" t="str">
        <f>IF('3f WHD'!AM$13&lt;&gt;"",SUMIF($K$45:$K$108,"="&amp;AF$221,$G$45:$G$108)+SUMIF($J$45:$J$108,"="&amp;AF$221,$G$45:$G$108),"")</f>
        <v/>
      </c>
      <c r="AG223" s="354" t="str">
        <f>IF('3f WHD'!AN$13&lt;&gt;"",SUMIF($K$45:$K$108,"="&amp;AG$221,$G$45:$G$108)+SUMIF($J$45:$J$108,"="&amp;AG$221,$G$45:$G$108),"")</f>
        <v/>
      </c>
      <c r="AH223" s="354" t="str">
        <f>IF('3f WHD'!AO$13&lt;&gt;"",SUMIF($K$45:$K$108,"="&amp;AH$221,$G$45:$G$108)+SUMIF($J$45:$J$108,"="&amp;AH$221,$G$45:$G$108),"")</f>
        <v/>
      </c>
      <c r="AI223" s="354" t="str">
        <f>IF('3f WHD'!AP$13&lt;&gt;"",SUMIF($K$45:$K$108,"="&amp;AI$221,$G$45:$G$108)+SUMIF($J$45:$J$108,"="&amp;AI$221,$G$45:$G$108),"")</f>
        <v/>
      </c>
      <c r="AJ223" s="354" t="str">
        <f>IF('3f WHD'!AQ$13&lt;&gt;"",SUMIF($K$45:$K$108,"="&amp;AJ$221,$G$45:$G$108)+SUMIF($J$45:$J$108,"="&amp;AJ$221,$G$45:$G$108),"")</f>
        <v/>
      </c>
      <c r="AK223" s="354" t="str">
        <f>IF('3f WHD'!AR$13&lt;&gt;"",SUMIF($K$45:$K$108,"="&amp;AK$221,$G$45:$G$108)+SUMIF($J$45:$J$108,"="&amp;AK$221,$G$45:$G$108),"")</f>
        <v/>
      </c>
      <c r="AL223" s="354" t="str">
        <f>IF('3f WHD'!AS$13&lt;&gt;"",SUMIF($K$45:$K$108,"="&amp;AL$221,$G$45:$G$108)+SUMIF($J$45:$J$108,"="&amp;AL$221,$G$45:$G$108),"")</f>
        <v/>
      </c>
      <c r="AM223" s="354" t="str">
        <f>IF('3f WHD'!AT$13&lt;&gt;"",SUMIF($K$45:$K$108,"="&amp;AM$221,$G$45:$G$108)+SUMIF($J$45:$J$108,"="&amp;AM$221,$G$45:$G$108),"")</f>
        <v/>
      </c>
      <c r="AN223" s="354" t="str">
        <f>IF('3f WHD'!AU$13&lt;&gt;"",SUMIF($K$45:$K$108,"="&amp;AN$221,$G$45:$G$108)+SUMIF($J$45:$J$108,"="&amp;AN$221,$G$45:$G$108),"")</f>
        <v/>
      </c>
      <c r="AO223" s="354" t="str">
        <f>IF('3f WHD'!AV$13&lt;&gt;"",SUMIF($K$45:$K$108,"="&amp;AO$221,$G$45:$G$108)+SUMIF($J$45:$J$108,"="&amp;AO$221,$G$45:$G$108),"")</f>
        <v/>
      </c>
      <c r="AP223" s="354" t="str">
        <f>IF('3f WHD'!AW$13&lt;&gt;"",SUMIF($K$45:$K$108,"="&amp;AP$221,$G$45:$G$108)+SUMIF($J$45:$J$108,"="&amp;AP$221,$G$45:$G$108),"")</f>
        <v/>
      </c>
      <c r="AQ223" s="354" t="str">
        <f>IF('3f WHD'!AX$13&lt;&gt;"",SUMIF($K$45:$K$108,"="&amp;AQ$221,$G$45:$G$108)+SUMIF($J$45:$J$108,"="&amp;AQ$221,$G$45:$G$108),"")</f>
        <v/>
      </c>
      <c r="AR223" s="354" t="str">
        <f>IF('3f WHD'!AY$13&lt;&gt;"",SUMIF($K$45:$K$108,"="&amp;AR$221,$G$45:$G$108)+SUMIF($J$45:$J$108,"="&amp;AR$221,$G$45:$G$108),"")</f>
        <v/>
      </c>
      <c r="AS223" s="354" t="str">
        <f>IF('3f WHD'!AZ$13&lt;&gt;"",SUMIF($K$45:$K$108,"="&amp;AS$221,$G$45:$G$108)+SUMIF($J$45:$J$108,"="&amp;AS$221,$G$45:$G$108),"")</f>
        <v/>
      </c>
      <c r="AT223" s="354" t="str">
        <f>IF('3f WHD'!BA$13&lt;&gt;"",SUMIF($K$45:$K$108,"="&amp;AT$221,$G$45:$G$108)+SUMIF($J$45:$J$108,"="&amp;AT$221,$G$45:$G$108),"")</f>
        <v/>
      </c>
      <c r="AU223" s="354" t="str">
        <f>IF('3f WHD'!BB$13&lt;&gt;"",SUMIF($K$45:$K$108,"="&amp;AU$221,$G$45:$G$108)+SUMIF($J$45:$J$108,"="&amp;AU$221,$G$45:$G$108),"")</f>
        <v/>
      </c>
      <c r="AV223" s="354" t="str">
        <f>IF('3f WHD'!BC$13&lt;&gt;"",SUMIF($K$45:$K$108,"="&amp;AV$221,$G$45:$G$108)+SUMIF($J$45:$J$108,"="&amp;AV$221,$G$45:$G$108),"")</f>
        <v/>
      </c>
      <c r="AW223" s="354" t="str">
        <f>IF('3f WHD'!BD$13&lt;&gt;"",SUMIF($K$45:$K$108,"="&amp;AW$221,$G$45:$G$108)+SUMIF($J$45:$J$108,"="&amp;AW$221,$G$45:$G$108),"")</f>
        <v/>
      </c>
      <c r="AX223" s="354" t="str">
        <f>IF('3f WHD'!BE$13&lt;&gt;"",SUMIF($K$45:$K$108,"="&amp;AX$221,$G$45:$G$108)+SUMIF($J$45:$J$108,"="&amp;AX$221,$G$45:$G$108),"")</f>
        <v/>
      </c>
      <c r="AY223" s="354" t="str">
        <f>IF('3f WHD'!BF$13&lt;&gt;"",SUMIF($K$45:$K$108,"="&amp;AY$221,$G$45:$G$108)+SUMIF($J$45:$J$108,"="&amp;AY$221,$G$45:$G$108),"")</f>
        <v/>
      </c>
    </row>
    <row r="224" ht="63.75" customHeight="1">
      <c r="C224" s="328" t="s">
        <v>464</v>
      </c>
      <c r="D224" s="354">
        <f>IF('3f WHD'!K$13&lt;&gt;"",SUMIF($K$45:$K$108,"="&amp;D$221,$H$45:$H$108)+SUMIF($J$45:$J$108,"="&amp;D$221,$H$45:$H$108),"")</f>
        <v>0</v>
      </c>
      <c r="E224" s="354">
        <f>IF('3f WHD'!L$13&lt;&gt;"",SUMIF($K$45:$K$108,"="&amp;E$221,$H$45:$H$108)+SUMIF($J$45:$J$108,"="&amp;E$221,$H$45:$H$108),"")</f>
        <v>4058627</v>
      </c>
      <c r="F224" s="354">
        <f>IF('3f WHD'!M$13&lt;&gt;"",SUMIF($K$45:$K$108,"="&amp;F$221,$H$45:$H$108)+SUMIF($J$45:$J$108,"="&amp;F$221,$H$45:$H$108),"")</f>
        <v>8117254</v>
      </c>
      <c r="G224" s="354">
        <f>IF('3f WHD'!N$13&lt;&gt;"",SUMIF($K$45:$K$108,"="&amp;G$221,$H$45:$H$108)+SUMIF($J$45:$J$108,"="&amp;G$221,$H$45:$H$108),"")</f>
        <v>8523116.7</v>
      </c>
      <c r="H224" s="354">
        <f>IF('3f WHD'!O$13&lt;&gt;"",SUMIF($K$45:$K$108,"="&amp;H$221,$H$45:$H$108)+SUMIF($J$45:$J$108,"="&amp;H$221,$H$45:$H$108),"")</f>
        <v>8928979.4</v>
      </c>
      <c r="I224" s="330"/>
      <c r="J224" s="354">
        <f>IF('3f WHD'!Q$13&lt;&gt;"",SUMIF($K$45:$K$108,"="&amp;J$221,$H$45:$H$108)+SUMIF($J$45:$J$108,"="&amp;J$221,$H$45:$H$108),"")</f>
        <v>8928979.4</v>
      </c>
      <c r="K224" s="354">
        <f>IF('3f WHD'!R$13&lt;&gt;"",SUMIF($K$45:$K$108,"="&amp;K$221,$H$45:$H$108)+SUMIF($J$45:$J$108,"="&amp;K$221,$H$45:$H$108),"")</f>
        <v>9375428.37</v>
      </c>
      <c r="L224" s="354">
        <f>IF('3f WHD'!S$13&lt;&gt;"",SUMIF($K$45:$K$108,"="&amp;L$221,$H$45:$H$108)+SUMIF($J$45:$J$108,"="&amp;L$221,$H$45:$H$108),"")</f>
        <v>9821877.34</v>
      </c>
      <c r="M224" s="354">
        <f>IF('3f WHD'!T$13&lt;&gt;"",SUMIF($K$45:$K$108,"="&amp;M$221,$H$45:$H$108)+SUMIF($J$45:$J$108,"="&amp;M$221,$H$45:$H$108),"")</f>
        <v>10312971.21</v>
      </c>
      <c r="N224" s="354">
        <f>IF('3f WHD'!U$13&lt;&gt;"",SUMIF($K$45:$K$108,"="&amp;N$221,$H$45:$H$108)+SUMIF($J$45:$J$108,"="&amp;N$221,$H$45:$H$108),"")</f>
        <v>10804065.07</v>
      </c>
      <c r="O224" s="354">
        <f>IF('3f WHD'!V$13&lt;&gt;"",SUMIF($K$45:$K$108,"="&amp;O$221,$H$45:$H$108)+SUMIF($J$45:$J$108,"="&amp;O$221,$H$45:$H$108),"")</f>
        <v>11344268.33</v>
      </c>
      <c r="P224" s="354">
        <f>IF('3f WHD'!W$13&lt;&gt;"",SUMIF($K$45:$K$108,"="&amp;P$221,$H$45:$H$108)+SUMIF($J$45:$J$108,"="&amp;P$221,$H$45:$H$108),"")</f>
        <v>11884471.58</v>
      </c>
      <c r="Q224" s="354">
        <f>IF('3f WHD'!X$13&lt;&gt;"",SUMIF($K$45:$K$108,"="&amp;Q$221,$H$45:$H$108)+SUMIF($J$45:$J$108,"="&amp;Q$221,$H$45:$H$108),"")</f>
        <v>12478695.16</v>
      </c>
      <c r="R224" s="330"/>
      <c r="S224" s="354">
        <f>IF('3f WHD'!AA$13&lt;&gt;"",SUMIF($K$45:$K$108,"="&amp;T$221,$H$45:$H$108)+SUMIF($J$45:$J$108,"="&amp;T$221,$H$45:$H$108),"")</f>
        <v>13072918.74</v>
      </c>
      <c r="T224" s="354">
        <f>IF('3f WHD'!AA$13&lt;&gt;"",SUMIF($K$45:$K$108,"="&amp;T$221,$H$45:$H$108)+SUMIF($J$45:$J$108,"="&amp;T$221,$H$45:$H$108),"")</f>
        <v>13072918.74</v>
      </c>
      <c r="U224" s="354">
        <f>IF('3f WHD'!AC$13&lt;&gt;"",SUMIF($K$45:$K$108,"="&amp;V$221,$H$45:$H$108)+SUMIF($J$45:$J$108,"="&amp;V$221,$H$45:$H$108),"")</f>
        <v>13726564.68</v>
      </c>
      <c r="V224" s="354">
        <f>IF('3f WHD'!AC$13&lt;&gt;"",SUMIF($K$45:$K$108,"="&amp;V$221,$H$45:$H$108)+SUMIF($J$45:$J$108,"="&amp;V$221,$H$45:$H$108),"")</f>
        <v>13726564.68</v>
      </c>
      <c r="W224" s="354">
        <f>IF('3f WHD'!AD$13&lt;&gt;"",SUMIF($K$45:$K$108,"="&amp;W$221,$H$45:$H$108)+SUMIF($J$45:$J$108,"="&amp;W$221,$H$45:$H$108),"")</f>
        <v>14380210.61</v>
      </c>
      <c r="X224" s="354">
        <f>IF('3f WHD'!AE$13&lt;&gt;"",SUMIF($K$45:$K$108,"="&amp;X$221,$H$45:$H$108)+SUMIF($J$45:$J$108,"="&amp;X$221,$H$45:$H$108),"")</f>
        <v>14380210.61</v>
      </c>
      <c r="Y224" s="354">
        <f>IF('3f WHD'!AF$13&lt;&gt;"",SUMIF($K$45:$K$108,"="&amp;Y$221,$H$45:$H$108)+SUMIF($J$45:$J$108,"="&amp;Y$221,$H$45:$H$108),"")</f>
        <v>7190105.307</v>
      </c>
      <c r="Z224" s="354" t="str">
        <f>IF('3f WHD'!AG$13&lt;&gt;"",SUMIF($K$45:$K$108,"="&amp;Z$221,$H$45:$H$108)+SUMIF($J$45:$J$108,"="&amp;Z$221,$H$45:$H$108),"")</f>
        <v/>
      </c>
      <c r="AA224" s="354" t="str">
        <f>IF('3f WHD'!AH$13&lt;&gt;"",SUMIF($K$45:$K$108,"="&amp;AA$221,$H$45:$H$108)+SUMIF($J$45:$J$108,"="&amp;AA$221,$H$45:$H$108),"")</f>
        <v/>
      </c>
      <c r="AB224" s="354" t="str">
        <f>IF('3f WHD'!AI$13&lt;&gt;"",SUMIF($K$45:$K$108,"="&amp;AB$221,$H$45:$H$108)+SUMIF($J$45:$J$108,"="&amp;AB$221,$H$45:$H$108),"")</f>
        <v/>
      </c>
      <c r="AC224" s="354" t="str">
        <f>IF('3f WHD'!AJ$13&lt;&gt;"",SUMIF($K$45:$K$108,"="&amp;AC$221,$H$45:$H$108)+SUMIF($J$45:$J$108,"="&amp;AC$221,$H$45:$H$108),"")</f>
        <v/>
      </c>
      <c r="AD224" s="354" t="str">
        <f>IF('3f WHD'!AK$13&lt;&gt;"",SUMIF($K$45:$K$108,"="&amp;AD$221,$H$45:$H$108)+SUMIF($J$45:$J$108,"="&amp;AD$221,$H$45:$H$108),"")</f>
        <v/>
      </c>
      <c r="AE224" s="354" t="str">
        <f>IF('3f WHD'!AL$13&lt;&gt;"",SUMIF($K$45:$K$108,"="&amp;AE$221,$H$45:$H$108)+SUMIF($J$45:$J$108,"="&amp;AE$221,$H$45:$H$108),"")</f>
        <v/>
      </c>
      <c r="AF224" s="354" t="str">
        <f>IF('3f WHD'!AM$13&lt;&gt;"",SUMIF($K$45:$K$108,"="&amp;AF$221,$H$45:$H$108)+SUMIF($J$45:$J$108,"="&amp;AF$221,$H$45:$H$108),"")</f>
        <v/>
      </c>
      <c r="AG224" s="354" t="str">
        <f>IF('3f WHD'!AN$13&lt;&gt;"",SUMIF($K$45:$K$108,"="&amp;AG$221,$H$45:$H$108)+SUMIF($J$45:$J$108,"="&amp;AG$221,$H$45:$H$108),"")</f>
        <v/>
      </c>
      <c r="AH224" s="354" t="str">
        <f>IF('3f WHD'!AO$13&lt;&gt;"",SUMIF($K$45:$K$108,"="&amp;AH$221,$H$45:$H$108)+SUMIF($J$45:$J$108,"="&amp;AH$221,$H$45:$H$108),"")</f>
        <v/>
      </c>
      <c r="AI224" s="354" t="str">
        <f>IF('3f WHD'!AP$13&lt;&gt;"",SUMIF($K$45:$K$108,"="&amp;AI$221,$H$45:$H$108)+SUMIF($J$45:$J$108,"="&amp;AI$221,$H$45:$H$108),"")</f>
        <v/>
      </c>
      <c r="AJ224" s="354" t="str">
        <f>IF('3f WHD'!AQ$13&lt;&gt;"",SUMIF($K$45:$K$108,"="&amp;AJ$221,$H$45:$H$108)+SUMIF($J$45:$J$108,"="&amp;AJ$221,$H$45:$H$108),"")</f>
        <v/>
      </c>
      <c r="AK224" s="354" t="str">
        <f>IF('3f WHD'!AR$13&lt;&gt;"",SUMIF($K$45:$K$108,"="&amp;AK$221,$H$45:$H$108)+SUMIF($J$45:$J$108,"="&amp;AK$221,$H$45:$H$108),"")</f>
        <v/>
      </c>
      <c r="AL224" s="354" t="str">
        <f>IF('3f WHD'!AS$13&lt;&gt;"",SUMIF($K$45:$K$108,"="&amp;AL$221,$H$45:$H$108)+SUMIF($J$45:$J$108,"="&amp;AL$221,$H$45:$H$108),"")</f>
        <v/>
      </c>
      <c r="AM224" s="354" t="str">
        <f>IF('3f WHD'!AT$13&lt;&gt;"",SUMIF($K$45:$K$108,"="&amp;AM$221,$H$45:$H$108)+SUMIF($J$45:$J$108,"="&amp;AM$221,$H$45:$H$108),"")</f>
        <v/>
      </c>
      <c r="AN224" s="354" t="str">
        <f>IF('3f WHD'!AU$13&lt;&gt;"",SUMIF($K$45:$K$108,"="&amp;AN$221,$H$45:$H$108)+SUMIF($J$45:$J$108,"="&amp;AN$221,$H$45:$H$108),"")</f>
        <v/>
      </c>
      <c r="AO224" s="354" t="str">
        <f>IF('3f WHD'!AV$13&lt;&gt;"",SUMIF($K$45:$K$108,"="&amp;AO$221,$H$45:$H$108)+SUMIF($J$45:$J$108,"="&amp;AO$221,$H$45:$H$108),"")</f>
        <v/>
      </c>
      <c r="AP224" s="354" t="str">
        <f>IF('3f WHD'!AW$13&lt;&gt;"",SUMIF($K$45:$K$108,"="&amp;AP$221,$H$45:$H$108)+SUMIF($J$45:$J$108,"="&amp;AP$221,$H$45:$H$108),"")</f>
        <v/>
      </c>
      <c r="AQ224" s="354" t="str">
        <f>IF('3f WHD'!AX$13&lt;&gt;"",SUMIF($K$45:$K$108,"="&amp;AQ$221,$H$45:$H$108)+SUMIF($J$45:$J$108,"="&amp;AQ$221,$H$45:$H$108),"")</f>
        <v/>
      </c>
      <c r="AR224" s="354" t="str">
        <f>IF('3f WHD'!AY$13&lt;&gt;"",SUMIF($K$45:$K$108,"="&amp;AR$221,$H$45:$H$108)+SUMIF($J$45:$J$108,"="&amp;AR$221,$H$45:$H$108),"")</f>
        <v/>
      </c>
      <c r="AS224" s="354" t="str">
        <f>IF('3f WHD'!AZ$13&lt;&gt;"",SUMIF($K$45:$K$108,"="&amp;AS$221,$H$45:$H$108)+SUMIF($J$45:$J$108,"="&amp;AS$221,$H$45:$H$108),"")</f>
        <v/>
      </c>
      <c r="AT224" s="354" t="str">
        <f>IF('3f WHD'!BA$13&lt;&gt;"",SUMIF($K$45:$K$108,"="&amp;AT$221,$H$45:$H$108)+SUMIF($J$45:$J$108,"="&amp;AT$221,$H$45:$H$108),"")</f>
        <v/>
      </c>
      <c r="AU224" s="354" t="str">
        <f>IF('3f WHD'!BB$13&lt;&gt;"",SUMIF($K$45:$K$108,"="&amp;AU$221,$H$45:$H$108)+SUMIF($J$45:$J$108,"="&amp;AU$221,$H$45:$H$108),"")</f>
        <v/>
      </c>
      <c r="AV224" s="354" t="str">
        <f>IF('3f WHD'!BC$13&lt;&gt;"",SUMIF($K$45:$K$108,"="&amp;AV$221,$H$45:$H$108)+SUMIF($J$45:$J$108,"="&amp;AV$221,$H$45:$H$108),"")</f>
        <v/>
      </c>
      <c r="AW224" s="354" t="str">
        <f>IF('3f WHD'!BD$13&lt;&gt;"",SUMIF($K$45:$K$108,"="&amp;AW$221,$H$45:$H$108)+SUMIF($J$45:$J$108,"="&amp;AW$221,$H$45:$H$108),"")</f>
        <v/>
      </c>
      <c r="AX224" s="354" t="str">
        <f>IF('3f WHD'!BE$13&lt;&gt;"",SUMIF($K$45:$K$108,"="&amp;AX$221,$H$45:$H$108)+SUMIF($J$45:$J$108,"="&amp;AX$221,$H$45:$H$108),"")</f>
        <v/>
      </c>
      <c r="AY224" s="354" t="str">
        <f>IF('3f WHD'!BF$13&lt;&gt;"",SUMIF($K$45:$K$108,"="&amp;AY$221,$H$45:$H$108)+SUMIF($J$45:$J$108,"="&amp;AY$221,$H$45:$H$108),"")</f>
        <v/>
      </c>
    </row>
    <row r="225" ht="48.75" customHeight="1">
      <c r="C225" s="328" t="s">
        <v>465</v>
      </c>
      <c r="D225" s="354">
        <f>IF('3f WHD'!K$13&lt;&gt;"",SUMIF($K$45:$K$108,"="&amp;D$221,$I$45:$I$108)+SUMIF($J$45:$J$108,"="&amp;D$221,$I$45:$I$108),"")</f>
        <v>0</v>
      </c>
      <c r="E225" s="354">
        <f>IF('3f WHD'!L$13&lt;&gt;"",SUMIF($K$45:$K$108,"="&amp;E$221,$I$45:$I$108)+SUMIF($J$45:$J$108,"="&amp;E$221,$I$45:$I$108),"")</f>
        <v>0</v>
      </c>
      <c r="F225" s="354">
        <f>IF('3f WHD'!M$13&lt;&gt;"",SUMIF($K$45:$K$108,"="&amp;F$221,$I$45:$I$108)+SUMIF($J$45:$J$108,"="&amp;F$221,$I$45:$I$108),"")</f>
        <v>0</v>
      </c>
      <c r="G225" s="354">
        <f>IF('3f WHD'!N$13&lt;&gt;"",SUMIF($K$45:$K$108,"="&amp;G$221,$I$45:$I$108)+SUMIF($J$45:$J$108,"="&amp;G$221,$I$45:$I$108),"")</f>
        <v>0</v>
      </c>
      <c r="H225" s="354">
        <f>IF('3f WHD'!O$13&lt;&gt;"",SUMIF($K$45:$K$108,"="&amp;H$221,$I$45:$I$108)+SUMIF($J$45:$J$108,"="&amp;H$221,$I$45:$I$108),"")</f>
        <v>0</v>
      </c>
      <c r="I225" s="330"/>
      <c r="J225" s="354">
        <f>IF('3f WHD'!Q$13&lt;&gt;"",SUMIF($K$45:$K$108,"="&amp;J$221,$I$45:$I$108)+SUMIF($J$45:$J$108,"="&amp;J$221,$I$45:$I$108),"")</f>
        <v>0</v>
      </c>
      <c r="K225" s="354">
        <f>IF('3f WHD'!R$13&lt;&gt;"",SUMIF($K$45:$K$108,"="&amp;K$221,$I$45:$I$108)+SUMIF($J$45:$J$108,"="&amp;K$221,$I$45:$I$108),"")</f>
        <v>0</v>
      </c>
      <c r="L225" s="354">
        <f>IF('3f WHD'!S$13&lt;&gt;"",SUMIF($K$45:$K$108,"="&amp;L$221,$I$45:$I$108)+SUMIF($J$45:$J$108,"="&amp;L$221,$I$45:$I$108),"")</f>
        <v>0</v>
      </c>
      <c r="M225" s="354">
        <f>IF('3f WHD'!T$13&lt;&gt;"",SUMIF($K$45:$K$108,"="&amp;M$221,$I$45:$I$108)+SUMIF($J$45:$J$108,"="&amp;M$221,$I$45:$I$108),"")</f>
        <v>4430396.384</v>
      </c>
      <c r="N225" s="354">
        <f>IF('3f WHD'!U$13&lt;&gt;"",SUMIF($K$45:$K$108,"="&amp;N$221,$I$45:$I$108)+SUMIF($J$45:$J$108,"="&amp;N$221,$I$45:$I$108),"")</f>
        <v>8736597.389</v>
      </c>
      <c r="O225" s="354">
        <f>IF('3f WHD'!V$13&lt;&gt;"",SUMIF($K$45:$K$108,"="&amp;O$221,$I$45:$I$108)+SUMIF($J$45:$J$108,"="&amp;O$221,$I$45:$I$108),"")</f>
        <v>8423668.247</v>
      </c>
      <c r="P225" s="354">
        <f>IF('3f WHD'!W$13&lt;&gt;"",SUMIF($K$45:$K$108,"="&amp;P$221,$I$45:$I$108)+SUMIF($J$45:$J$108,"="&amp;P$221,$I$45:$I$108),"")</f>
        <v>8798806.664</v>
      </c>
      <c r="Q225" s="354">
        <f>IF('3f WHD'!X$13&lt;&gt;"",SUMIF($K$45:$K$108,"="&amp;Q$221,$I$45:$I$108)+SUMIF($J$45:$J$108,"="&amp;Q$221,$I$45:$I$108),"")</f>
        <v>9639861.367</v>
      </c>
      <c r="R225" s="330"/>
      <c r="S225" s="354">
        <f>IF('3f WHD'!AA$13&lt;&gt;"",SUMIF($K$45:$K$108,"="&amp;T$221,$I$45:$I$108)+SUMIF($J$45:$J$108,"="&amp;T$221,$I$45:$I$108),"")</f>
        <v>9867391.945</v>
      </c>
      <c r="T225" s="354">
        <f>IF('3f WHD'!AA$13&lt;&gt;"",SUMIF($K$45:$K$108,"="&amp;T$221,$I$45:$I$108)+SUMIF($J$45:$J$108,"="&amp;T$221,$I$45:$I$108),"")</f>
        <v>9867391.945</v>
      </c>
      <c r="U225" s="354">
        <f>IF('3f WHD'!AC$13&lt;&gt;"",SUMIF($K$45:$K$108,"="&amp;V$221,$I$45:$I$108)+SUMIF($J$45:$J$108,"="&amp;V$221,$I$45:$I$108),"")</f>
        <v>9655302</v>
      </c>
      <c r="V225" s="354">
        <f>IF('3f WHD'!AC$13&lt;&gt;"",SUMIF($K$45:$K$108,"="&amp;V$221,$I$45:$I$108)+SUMIF($J$45:$J$108,"="&amp;V$221,$I$45:$I$108),"")</f>
        <v>9655302</v>
      </c>
      <c r="W225" s="354">
        <f>IF('3f WHD'!AD$13&lt;&gt;"",SUMIF($K$45:$K$108,"="&amp;W$221,$I$45:$I$108)+SUMIF($J$45:$J$108,"="&amp;W$221,$I$45:$I$108),"")</f>
        <v>9404573</v>
      </c>
      <c r="X225" s="354">
        <f>IF('3f WHD'!AE$13&lt;&gt;"",SUMIF($K$45:$K$108,"="&amp;X$221,$I$45:$I$108)+SUMIF($J$45:$J$108,"="&amp;X$221,$I$45:$I$108),"")</f>
        <v>9404573</v>
      </c>
      <c r="Y225" s="354">
        <f>IF('3f WHD'!AF$13&lt;&gt;"",SUMIF($K$45:$K$108,"="&amp;Y$221,$I$45:$I$108)+SUMIF($J$45:$J$108,"="&amp;Y$221,$I$45:$I$108),"")</f>
        <v>9400038</v>
      </c>
      <c r="Z225" s="354" t="str">
        <f>IF('3f WHD'!AG$13&lt;&gt;"",SUMIF($K$45:$K$108,"="&amp;Z$221,$I$45:$I$108)+SUMIF($J$45:$J$108,"="&amp;Z$221,$I$45:$I$108),"")</f>
        <v/>
      </c>
      <c r="AA225" s="354" t="str">
        <f>IF('3f WHD'!AH$13&lt;&gt;"",SUMIF($K$45:$K$108,"="&amp;AA$221,$I$45:$I$108)+SUMIF($J$45:$J$108,"="&amp;AA$221,$I$45:$I$108),"")</f>
        <v/>
      </c>
      <c r="AB225" s="354" t="str">
        <f>IF('3f WHD'!AI$13&lt;&gt;"",SUMIF($K$45:$K$108,"="&amp;AB$221,$I$45:$I$108)+SUMIF($J$45:$J$108,"="&amp;AB$221,$I$45:$I$108),"")</f>
        <v/>
      </c>
      <c r="AC225" s="354" t="str">
        <f>IF('3f WHD'!AJ$13&lt;&gt;"",SUMIF($K$45:$K$108,"="&amp;AC$221,$I$45:$I$108)+SUMIF($J$45:$J$108,"="&amp;AC$221,$I$45:$I$108),"")</f>
        <v/>
      </c>
      <c r="AD225" s="354" t="str">
        <f>IF('3f WHD'!AK$13&lt;&gt;"",SUMIF($K$45:$K$108,"="&amp;AD$221,$I$45:$I$108)+SUMIF($J$45:$J$108,"="&amp;AD$221,$I$45:$I$108),"")</f>
        <v/>
      </c>
      <c r="AE225" s="354" t="str">
        <f>IF('3f WHD'!AL$13&lt;&gt;"",SUMIF($K$45:$K$108,"="&amp;AE$221,$I$45:$I$108)+SUMIF($J$45:$J$108,"="&amp;AE$221,$I$45:$I$108),"")</f>
        <v/>
      </c>
      <c r="AF225" s="354" t="str">
        <f>IF('3f WHD'!AM$13&lt;&gt;"",SUMIF($K$45:$K$108,"="&amp;AF$221,$I$45:$I$108)+SUMIF($J$45:$J$108,"="&amp;AF$221,$I$45:$I$108),"")</f>
        <v/>
      </c>
      <c r="AG225" s="354" t="str">
        <f>IF('3f WHD'!AN$13&lt;&gt;"",SUMIF($K$45:$K$108,"="&amp;AG$221,$I$45:$I$108)+SUMIF($J$45:$J$108,"="&amp;AG$221,$I$45:$I$108),"")</f>
        <v/>
      </c>
      <c r="AH225" s="354" t="str">
        <f>IF('3f WHD'!AO$13&lt;&gt;"",SUMIF($K$45:$K$108,"="&amp;AH$221,$I$45:$I$108)+SUMIF($J$45:$J$108,"="&amp;AH$221,$I$45:$I$108),"")</f>
        <v/>
      </c>
      <c r="AI225" s="354" t="str">
        <f>IF('3f WHD'!AP$13&lt;&gt;"",SUMIF($K$45:$K$108,"="&amp;AI$221,$I$45:$I$108)+SUMIF($J$45:$J$108,"="&amp;AI$221,$I$45:$I$108),"")</f>
        <v/>
      </c>
      <c r="AJ225" s="354" t="str">
        <f>IF('3f WHD'!AQ$13&lt;&gt;"",SUMIF($K$45:$K$108,"="&amp;AJ$221,$I$45:$I$108)+SUMIF($J$45:$J$108,"="&amp;AJ$221,$I$45:$I$108),"")</f>
        <v/>
      </c>
      <c r="AK225" s="354" t="str">
        <f>IF('3f WHD'!AR$13&lt;&gt;"",SUMIF($K$45:$K$108,"="&amp;AK$221,$I$45:$I$108)+SUMIF($J$45:$J$108,"="&amp;AK$221,$I$45:$I$108),"")</f>
        <v/>
      </c>
      <c r="AL225" s="354" t="str">
        <f>IF('3f WHD'!AS$13&lt;&gt;"",SUMIF($K$45:$K$108,"="&amp;AL$221,$I$45:$I$108)+SUMIF($J$45:$J$108,"="&amp;AL$221,$I$45:$I$108),"")</f>
        <v/>
      </c>
      <c r="AM225" s="354" t="str">
        <f>IF('3f WHD'!AT$13&lt;&gt;"",SUMIF($K$45:$K$108,"="&amp;AM$221,$I$45:$I$108)+SUMIF($J$45:$J$108,"="&amp;AM$221,$I$45:$I$108),"")</f>
        <v/>
      </c>
      <c r="AN225" s="354" t="str">
        <f>IF('3f WHD'!AU$13&lt;&gt;"",SUMIF($K$45:$K$108,"="&amp;AN$221,$I$45:$I$108)+SUMIF($J$45:$J$108,"="&amp;AN$221,$I$45:$I$108),"")</f>
        <v/>
      </c>
      <c r="AO225" s="354" t="str">
        <f>IF('3f WHD'!AV$13&lt;&gt;"",SUMIF($K$45:$K$108,"="&amp;AO$221,$I$45:$I$108)+SUMIF($J$45:$J$108,"="&amp;AO$221,$I$45:$I$108),"")</f>
        <v/>
      </c>
      <c r="AP225" s="354" t="str">
        <f>IF('3f WHD'!AW$13&lt;&gt;"",SUMIF($K$45:$K$108,"="&amp;AP$221,$I$45:$I$108)+SUMIF($J$45:$J$108,"="&amp;AP$221,$I$45:$I$108),"")</f>
        <v/>
      </c>
      <c r="AQ225" s="354" t="str">
        <f>IF('3f WHD'!AX$13&lt;&gt;"",SUMIF($K$45:$K$108,"="&amp;AQ$221,$I$45:$I$108)+SUMIF($J$45:$J$108,"="&amp;AQ$221,$I$45:$I$108),"")</f>
        <v/>
      </c>
      <c r="AR225" s="354" t="str">
        <f>IF('3f WHD'!AY$13&lt;&gt;"",SUMIF($K$45:$K$108,"="&amp;AR$221,$I$45:$I$108)+SUMIF($J$45:$J$108,"="&amp;AR$221,$I$45:$I$108),"")</f>
        <v/>
      </c>
      <c r="AS225" s="354" t="str">
        <f>IF('3f WHD'!AZ$13&lt;&gt;"",SUMIF($K$45:$K$108,"="&amp;AS$221,$I$45:$I$108)+SUMIF($J$45:$J$108,"="&amp;AS$221,$I$45:$I$108),"")</f>
        <v/>
      </c>
      <c r="AT225" s="354" t="str">
        <f>IF('3f WHD'!BA$13&lt;&gt;"",SUMIF($K$45:$K$108,"="&amp;AT$221,$I$45:$I$108)+SUMIF($J$45:$J$108,"="&amp;AT$221,$I$45:$I$108),"")</f>
        <v/>
      </c>
      <c r="AU225" s="354" t="str">
        <f>IF('3f WHD'!BB$13&lt;&gt;"",SUMIF($K$45:$K$108,"="&amp;AU$221,$I$45:$I$108)+SUMIF($J$45:$J$108,"="&amp;AU$221,$I$45:$I$108),"")</f>
        <v/>
      </c>
      <c r="AV225" s="354" t="str">
        <f>IF('3f WHD'!BC$13&lt;&gt;"",SUMIF($K$45:$K$108,"="&amp;AV$221,$I$45:$I$108)+SUMIF($J$45:$J$108,"="&amp;AV$221,$I$45:$I$108),"")</f>
        <v/>
      </c>
      <c r="AW225" s="354" t="str">
        <f>IF('3f WHD'!BD$13&lt;&gt;"",SUMIF($K$45:$K$108,"="&amp;AW$221,$I$45:$I$108)+SUMIF($J$45:$J$108,"="&amp;AW$221,$I$45:$I$108),"")</f>
        <v/>
      </c>
      <c r="AX225" s="354" t="str">
        <f>IF('3f WHD'!BE$13&lt;&gt;"",SUMIF($K$45:$K$108,"="&amp;AX$221,$I$45:$I$108)+SUMIF($J$45:$J$108,"="&amp;AX$221,$I$45:$I$108),"")</f>
        <v/>
      </c>
      <c r="AY225" s="354" t="str">
        <f>IF('3f WHD'!BF$13&lt;&gt;"",SUMIF($K$45:$K$108,"="&amp;AY$221,$I$45:$I$108)+SUMIF($J$45:$J$108,"="&amp;AY$221,$I$45:$I$108),"")</f>
        <v/>
      </c>
    </row>
    <row r="226" ht="13.5" customHeight="1"/>
    <row r="227" ht="13.5" customHeight="1"/>
    <row r="228" ht="55.5" customHeight="1">
      <c r="C228" s="328" t="s">
        <v>466</v>
      </c>
      <c r="D228" s="355">
        <f t="shared" ref="D228:H228" si="110">IFERROR(D222/(D223-D224-D225),"-")</f>
        <v>3.861785099</v>
      </c>
      <c r="E228" s="355">
        <f t="shared" si="110"/>
        <v>4.379811979</v>
      </c>
      <c r="F228" s="355">
        <f t="shared" si="110"/>
        <v>4.694338423</v>
      </c>
      <c r="G228" s="355">
        <f t="shared" si="110"/>
        <v>5.089855356</v>
      </c>
      <c r="H228" s="355">
        <f t="shared" si="110"/>
        <v>5.217024519</v>
      </c>
      <c r="I228" s="330"/>
      <c r="J228" s="355">
        <f t="shared" ref="J228:Q228" si="111">IFERROR(J222/(J223-J224-J225),"-")</f>
        <v>5.217024519</v>
      </c>
      <c r="K228" s="355">
        <f t="shared" si="111"/>
        <v>5.438211434</v>
      </c>
      <c r="L228" s="355">
        <f t="shared" si="111"/>
        <v>5.666008649</v>
      </c>
      <c r="M228" s="355">
        <f t="shared" si="111"/>
        <v>5.929999553</v>
      </c>
      <c r="N228" s="355">
        <f t="shared" si="111"/>
        <v>6.038430318</v>
      </c>
      <c r="O228" s="109">
        <f t="shared" si="111"/>
        <v>6.850186445</v>
      </c>
      <c r="P228" s="109">
        <f t="shared" si="111"/>
        <v>6.848004311</v>
      </c>
      <c r="Q228" s="109">
        <f t="shared" si="111"/>
        <v>6.03389536</v>
      </c>
      <c r="R228" s="330"/>
      <c r="S228" s="354">
        <f>IFERROR(T222/(T223-T224-T225),"-")</f>
        <v>5.625821751</v>
      </c>
      <c r="T228" s="109">
        <f>IFERROR(T222/(T223-T224-T225),"-")</f>
        <v>5.625821751</v>
      </c>
      <c r="U228" s="109">
        <f>IFERROR(V222/(V223-V224-V225),"-")</f>
        <v>6.4495152</v>
      </c>
      <c r="V228" s="109">
        <f t="shared" ref="V228:AY228" si="112">IFERROR(V222/(V223-V224-V225),"-")</f>
        <v>6.4495152</v>
      </c>
      <c r="W228" s="109">
        <f t="shared" si="112"/>
        <v>7.033266728</v>
      </c>
      <c r="X228" s="109">
        <f t="shared" si="112"/>
        <v>7.033266728</v>
      </c>
      <c r="Y228" s="109">
        <f t="shared" si="112"/>
        <v>7.639091706</v>
      </c>
      <c r="Z228" s="109" t="str">
        <f t="shared" si="112"/>
        <v>-</v>
      </c>
      <c r="AA228" s="109" t="str">
        <f t="shared" si="112"/>
        <v>-</v>
      </c>
      <c r="AB228" s="109" t="str">
        <f t="shared" si="112"/>
        <v>-</v>
      </c>
      <c r="AC228" s="109" t="str">
        <f t="shared" si="112"/>
        <v>-</v>
      </c>
      <c r="AD228" s="109" t="str">
        <f t="shared" si="112"/>
        <v>-</v>
      </c>
      <c r="AE228" s="109" t="str">
        <f t="shared" si="112"/>
        <v>-</v>
      </c>
      <c r="AF228" s="109" t="str">
        <f t="shared" si="112"/>
        <v>-</v>
      </c>
      <c r="AG228" s="109" t="str">
        <f t="shared" si="112"/>
        <v>-</v>
      </c>
      <c r="AH228" s="109" t="str">
        <f t="shared" si="112"/>
        <v>-</v>
      </c>
      <c r="AI228" s="109" t="str">
        <f t="shared" si="112"/>
        <v>-</v>
      </c>
      <c r="AJ228" s="109" t="str">
        <f t="shared" si="112"/>
        <v>-</v>
      </c>
      <c r="AK228" s="109" t="str">
        <f t="shared" si="112"/>
        <v>-</v>
      </c>
      <c r="AL228" s="109" t="str">
        <f t="shared" si="112"/>
        <v>-</v>
      </c>
      <c r="AM228" s="109" t="str">
        <f t="shared" si="112"/>
        <v>-</v>
      </c>
      <c r="AN228" s="109" t="str">
        <f t="shared" si="112"/>
        <v>-</v>
      </c>
      <c r="AO228" s="109" t="str">
        <f t="shared" si="112"/>
        <v>-</v>
      </c>
      <c r="AP228" s="109" t="str">
        <f t="shared" si="112"/>
        <v>-</v>
      </c>
      <c r="AQ228" s="109" t="str">
        <f t="shared" si="112"/>
        <v>-</v>
      </c>
      <c r="AR228" s="109" t="str">
        <f t="shared" si="112"/>
        <v>-</v>
      </c>
      <c r="AS228" s="109" t="str">
        <f t="shared" si="112"/>
        <v>-</v>
      </c>
      <c r="AT228" s="109" t="str">
        <f t="shared" si="112"/>
        <v>-</v>
      </c>
      <c r="AU228" s="109" t="str">
        <f t="shared" si="112"/>
        <v>-</v>
      </c>
      <c r="AV228" s="109" t="str">
        <f t="shared" si="112"/>
        <v>-</v>
      </c>
      <c r="AW228" s="109" t="str">
        <f t="shared" si="112"/>
        <v>-</v>
      </c>
      <c r="AX228" s="109" t="str">
        <f t="shared" si="112"/>
        <v>-</v>
      </c>
      <c r="AY228" s="109" t="str">
        <f t="shared" si="112"/>
        <v>-</v>
      </c>
    </row>
    <row r="229" ht="13.5" customHeight="1">
      <c r="V229" s="356"/>
    </row>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B3:O3"/>
    <mergeCell ref="C217:C218"/>
    <mergeCell ref="D217:N217"/>
    <mergeCell ref="D218:N218"/>
  </mergeCells>
  <printOptions/>
  <pageMargins bottom="0.75" footer="0.0" header="0.0" left="0.7" right="0.7" top="0.75"/>
  <pageSetup paperSize="9" orientation="portrait"/>
  <headerFooter>
    <oddFooter>&amp;C_x000D_#000000 OFFICIAL-InternalOnly</oddFooter>
  </headerFooter>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workbookViewId="0"/>
  </sheetViews>
  <sheetFormatPr customHeight="1" defaultColWidth="11.22" defaultRowHeight="15.0"/>
  <cols>
    <col customWidth="1" min="1" max="1" width="3.0"/>
    <col customWidth="1" min="2" max="2" width="36.0"/>
    <col customWidth="1" min="3" max="3" width="36.89"/>
    <col customWidth="1" min="4" max="4" width="21.11"/>
    <col customWidth="1" min="5" max="5" width="15.67"/>
    <col customWidth="1" min="6" max="6" width="20.44"/>
    <col customWidth="1" min="7" max="7" width="1.44"/>
    <col customWidth="1" min="8" max="8" width="18.0"/>
    <col customWidth="1" min="9" max="9" width="13.0"/>
    <col customWidth="1" min="10" max="10" width="16.0"/>
    <col customWidth="1" min="11" max="11" width="11.44"/>
    <col customWidth="1" min="12" max="12" width="15.67"/>
    <col customWidth="1" min="13" max="13" width="13.89"/>
    <col customWidth="1" min="14" max="15" width="13.0"/>
    <col customWidth="1" min="16" max="16" width="1.44"/>
    <col customWidth="1" min="17" max="24" width="15.67"/>
    <col customWidth="1" min="25" max="25" width="1.44"/>
    <col customWidth="1" min="26" max="26" width="15.44"/>
    <col customWidth="1" min="27" max="58" width="15.67"/>
  </cols>
  <sheetData>
    <row r="1" ht="12.75" customHeight="1">
      <c r="A1" s="42"/>
      <c r="B1" s="42"/>
      <c r="C1" s="42"/>
      <c r="D1" s="42"/>
      <c r="E1" s="45"/>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row>
    <row r="2" ht="18.75" customHeight="1">
      <c r="A2" s="42"/>
      <c r="B2" s="43" t="s">
        <v>467</v>
      </c>
      <c r="C2" s="43"/>
      <c r="D2" s="42"/>
      <c r="E2" s="45"/>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c r="A3" s="42"/>
      <c r="B3" s="44" t="s">
        <v>468</v>
      </c>
      <c r="C3" s="27"/>
      <c r="D3" s="27"/>
      <c r="E3" s="27"/>
      <c r="F3" s="28"/>
      <c r="G3" s="45"/>
      <c r="H3" s="45"/>
      <c r="I3" s="45"/>
      <c r="J3" s="45"/>
      <c r="K3" s="45"/>
      <c r="L3" s="45"/>
      <c r="M3" s="45"/>
      <c r="N3" s="45"/>
      <c r="O3" s="45"/>
      <c r="P3" s="45"/>
      <c r="Q3" s="45"/>
      <c r="R3" s="45"/>
      <c r="S3" s="45"/>
      <c r="T3" s="45"/>
      <c r="U3" s="42"/>
      <c r="V3" s="42"/>
      <c r="W3" s="42"/>
      <c r="X3" s="42"/>
      <c r="Y3" s="45"/>
      <c r="Z3" s="45"/>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row>
    <row r="4" ht="12.75" customHeight="1">
      <c r="A4" s="42"/>
      <c r="B4" s="42"/>
      <c r="C4" s="42"/>
      <c r="D4" s="42"/>
      <c r="E4" s="45"/>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row>
    <row r="5">
      <c r="A5" s="2"/>
      <c r="B5" s="2"/>
      <c r="C5" s="2"/>
      <c r="D5" s="2"/>
      <c r="E5" s="2"/>
      <c r="F5" s="2"/>
      <c r="G5" s="35"/>
      <c r="H5" s="2"/>
      <c r="I5" s="2"/>
      <c r="J5" s="2"/>
      <c r="K5" s="2"/>
      <c r="L5" s="2"/>
      <c r="M5" s="2"/>
      <c r="N5" s="2"/>
      <c r="O5" s="2"/>
      <c r="P5" s="35"/>
      <c r="Q5" s="2"/>
      <c r="R5" s="2"/>
      <c r="S5" s="2"/>
      <c r="T5" s="2"/>
      <c r="U5" s="2"/>
      <c r="V5" s="2"/>
      <c r="W5" s="2"/>
      <c r="X5" s="2"/>
      <c r="Y5" s="35"/>
      <c r="Z5" s="35"/>
      <c r="AA5" s="2"/>
      <c r="AB5" s="2"/>
      <c r="AC5" s="2"/>
      <c r="AD5" s="2"/>
      <c r="AE5" s="2"/>
    </row>
    <row r="6" ht="12.75" customHeight="1">
      <c r="A6" s="2"/>
      <c r="B6" s="49" t="s">
        <v>41</v>
      </c>
      <c r="C6" s="129" t="s">
        <v>57</v>
      </c>
      <c r="D6" s="130" t="s">
        <v>284</v>
      </c>
      <c r="E6" s="129" t="s">
        <v>93</v>
      </c>
      <c r="F6" s="50"/>
      <c r="G6" s="84"/>
      <c r="H6" s="102" t="s">
        <v>94</v>
      </c>
      <c r="I6" s="53"/>
      <c r="J6" s="53"/>
      <c r="K6" s="53"/>
      <c r="L6" s="53"/>
      <c r="M6" s="53"/>
      <c r="N6" s="53"/>
      <c r="O6" s="54"/>
      <c r="P6" s="51"/>
      <c r="Q6" s="55" t="s">
        <v>95</v>
      </c>
      <c r="R6" s="56"/>
      <c r="S6" s="56"/>
      <c r="T6" s="56"/>
      <c r="U6" s="56"/>
      <c r="V6" s="56"/>
      <c r="W6" s="56"/>
      <c r="X6" s="56"/>
      <c r="Y6" s="84"/>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7"/>
    </row>
    <row r="7" ht="12.75" customHeight="1">
      <c r="A7" s="2"/>
      <c r="B7" s="58"/>
      <c r="C7" s="58"/>
      <c r="D7" s="58"/>
      <c r="E7" s="58"/>
      <c r="F7" s="59"/>
      <c r="G7" s="84"/>
      <c r="H7" s="60" t="s">
        <v>96</v>
      </c>
      <c r="I7" s="61"/>
      <c r="J7" s="61"/>
      <c r="K7" s="61"/>
      <c r="L7" s="61"/>
      <c r="M7" s="61"/>
      <c r="N7" s="61"/>
      <c r="O7" s="62"/>
      <c r="P7" s="51"/>
      <c r="Q7" s="63" t="s">
        <v>97</v>
      </c>
      <c r="R7" s="64"/>
      <c r="S7" s="64"/>
      <c r="T7" s="64"/>
      <c r="U7" s="64"/>
      <c r="V7" s="64"/>
      <c r="W7" s="64"/>
      <c r="X7" s="64"/>
      <c r="Y7" s="8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5"/>
    </row>
    <row r="8" ht="25.5" customHeight="1">
      <c r="A8" s="2"/>
      <c r="B8" s="58"/>
      <c r="C8" s="58"/>
      <c r="D8" s="58"/>
      <c r="E8" s="58"/>
      <c r="F8" s="132" t="s">
        <v>98</v>
      </c>
      <c r="G8" s="84"/>
      <c r="H8" s="67" t="s">
        <v>99</v>
      </c>
      <c r="I8" s="67" t="s">
        <v>100</v>
      </c>
      <c r="J8" s="67" t="s">
        <v>101</v>
      </c>
      <c r="K8" s="67" t="s">
        <v>102</v>
      </c>
      <c r="L8" s="67" t="s">
        <v>103</v>
      </c>
      <c r="M8" s="68" t="s">
        <v>104</v>
      </c>
      <c r="N8" s="67" t="s">
        <v>105</v>
      </c>
      <c r="O8" s="67" t="s">
        <v>106</v>
      </c>
      <c r="P8" s="84"/>
      <c r="Q8" s="69" t="s">
        <v>107</v>
      </c>
      <c r="R8" s="69" t="s">
        <v>108</v>
      </c>
      <c r="S8" s="69" t="s">
        <v>109</v>
      </c>
      <c r="T8" s="70" t="s">
        <v>110</v>
      </c>
      <c r="U8" s="69" t="s">
        <v>111</v>
      </c>
      <c r="V8" s="69" t="s">
        <v>112</v>
      </c>
      <c r="W8" s="69" t="s">
        <v>113</v>
      </c>
      <c r="X8" s="69" t="s">
        <v>114</v>
      </c>
      <c r="Y8" s="84"/>
      <c r="Z8" s="69" t="s">
        <v>115</v>
      </c>
      <c r="AA8" s="69" t="s">
        <v>115</v>
      </c>
      <c r="AB8" s="69" t="s">
        <v>116</v>
      </c>
      <c r="AC8" s="69" t="s">
        <v>116</v>
      </c>
      <c r="AD8" s="71" t="s">
        <v>117</v>
      </c>
      <c r="AE8" s="71" t="s">
        <v>117</v>
      </c>
      <c r="AF8" s="72" t="s">
        <v>118</v>
      </c>
      <c r="AG8" s="73" t="s">
        <v>118</v>
      </c>
      <c r="AH8" s="73" t="s">
        <v>119</v>
      </c>
      <c r="AI8" s="73" t="s">
        <v>119</v>
      </c>
      <c r="AJ8" s="73" t="s">
        <v>120</v>
      </c>
      <c r="AK8" s="73" t="s">
        <v>120</v>
      </c>
      <c r="AL8" s="73" t="s">
        <v>121</v>
      </c>
      <c r="AM8" s="73" t="s">
        <v>121</v>
      </c>
      <c r="AN8" s="73" t="s">
        <v>122</v>
      </c>
      <c r="AO8" s="73" t="s">
        <v>122</v>
      </c>
      <c r="AP8" s="73" t="s">
        <v>123</v>
      </c>
      <c r="AQ8" s="73" t="s">
        <v>123</v>
      </c>
      <c r="AR8" s="73" t="s">
        <v>124</v>
      </c>
      <c r="AS8" s="73" t="s">
        <v>124</v>
      </c>
      <c r="AT8" s="73" t="s">
        <v>125</v>
      </c>
      <c r="AU8" s="73" t="s">
        <v>125</v>
      </c>
      <c r="AV8" s="73" t="s">
        <v>126</v>
      </c>
      <c r="AW8" s="73" t="s">
        <v>126</v>
      </c>
      <c r="AX8" s="73" t="s">
        <v>127</v>
      </c>
      <c r="AY8" s="73" t="s">
        <v>127</v>
      </c>
      <c r="AZ8" s="73" t="s">
        <v>128</v>
      </c>
      <c r="BA8" s="73" t="s">
        <v>128</v>
      </c>
      <c r="BB8" s="73" t="s">
        <v>129</v>
      </c>
      <c r="BC8" s="73" t="s">
        <v>129</v>
      </c>
      <c r="BD8" s="73" t="s">
        <v>130</v>
      </c>
      <c r="BE8" s="73" t="s">
        <v>130</v>
      </c>
      <c r="BF8" s="73" t="s">
        <v>131</v>
      </c>
    </row>
    <row r="9" ht="25.5" customHeight="1">
      <c r="A9" s="2"/>
      <c r="B9" s="58"/>
      <c r="C9" s="58"/>
      <c r="D9" s="58"/>
      <c r="E9" s="58"/>
      <c r="F9" s="66" t="s">
        <v>98</v>
      </c>
      <c r="G9" s="51"/>
      <c r="H9" s="67" t="s">
        <v>99</v>
      </c>
      <c r="I9" s="67" t="s">
        <v>100</v>
      </c>
      <c r="J9" s="67" t="s">
        <v>101</v>
      </c>
      <c r="K9" s="67" t="s">
        <v>102</v>
      </c>
      <c r="L9" s="67" t="s">
        <v>103</v>
      </c>
      <c r="M9" s="68" t="s">
        <v>104</v>
      </c>
      <c r="N9" s="67" t="s">
        <v>105</v>
      </c>
      <c r="O9" s="67" t="s">
        <v>106</v>
      </c>
      <c r="P9" s="51"/>
      <c r="Q9" s="69" t="s">
        <v>107</v>
      </c>
      <c r="R9" s="69" t="s">
        <v>108</v>
      </c>
      <c r="S9" s="69" t="s">
        <v>109</v>
      </c>
      <c r="T9" s="70" t="s">
        <v>110</v>
      </c>
      <c r="U9" s="69" t="s">
        <v>111</v>
      </c>
      <c r="V9" s="69" t="s">
        <v>112</v>
      </c>
      <c r="W9" s="69" t="s">
        <v>113</v>
      </c>
      <c r="X9" s="69" t="s">
        <v>114</v>
      </c>
      <c r="Y9" s="51"/>
      <c r="Z9" s="69" t="s">
        <v>115</v>
      </c>
      <c r="AA9" s="69" t="s">
        <v>132</v>
      </c>
      <c r="AB9" s="69" t="s">
        <v>116</v>
      </c>
      <c r="AC9" s="69" t="s">
        <v>133</v>
      </c>
      <c r="AD9" s="69" t="s">
        <v>134</v>
      </c>
      <c r="AE9" s="69" t="s">
        <v>135</v>
      </c>
      <c r="AF9" s="69" t="s">
        <v>136</v>
      </c>
      <c r="AG9" s="69" t="s">
        <v>137</v>
      </c>
      <c r="AH9" s="69" t="s">
        <v>138</v>
      </c>
      <c r="AI9" s="69" t="s">
        <v>139</v>
      </c>
      <c r="AJ9" s="69" t="s">
        <v>140</v>
      </c>
      <c r="AK9" s="69" t="s">
        <v>141</v>
      </c>
      <c r="AL9" s="69" t="s">
        <v>142</v>
      </c>
      <c r="AM9" s="69" t="s">
        <v>143</v>
      </c>
      <c r="AN9" s="69" t="s">
        <v>144</v>
      </c>
      <c r="AO9" s="69" t="s">
        <v>145</v>
      </c>
      <c r="AP9" s="69" t="s">
        <v>146</v>
      </c>
      <c r="AQ9" s="69" t="s">
        <v>147</v>
      </c>
      <c r="AR9" s="69" t="s">
        <v>148</v>
      </c>
      <c r="AS9" s="69" t="s">
        <v>149</v>
      </c>
      <c r="AT9" s="69" t="s">
        <v>150</v>
      </c>
      <c r="AU9" s="69" t="s">
        <v>151</v>
      </c>
      <c r="AV9" s="69" t="s">
        <v>152</v>
      </c>
      <c r="AW9" s="69" t="s">
        <v>153</v>
      </c>
      <c r="AX9" s="69" t="s">
        <v>154</v>
      </c>
      <c r="AY9" s="69" t="s">
        <v>155</v>
      </c>
      <c r="AZ9" s="69" t="s">
        <v>156</v>
      </c>
      <c r="BA9" s="69" t="s">
        <v>157</v>
      </c>
      <c r="BB9" s="69" t="s">
        <v>158</v>
      </c>
      <c r="BC9" s="69" t="s">
        <v>159</v>
      </c>
      <c r="BD9" s="69" t="s">
        <v>160</v>
      </c>
      <c r="BE9" s="69" t="s">
        <v>161</v>
      </c>
      <c r="BF9" s="69" t="s">
        <v>162</v>
      </c>
    </row>
    <row r="10" ht="30.0" customHeight="1">
      <c r="A10" s="2"/>
      <c r="B10" s="58"/>
      <c r="C10" s="58"/>
      <c r="D10" s="58"/>
      <c r="E10" s="58"/>
      <c r="F10" s="132" t="s">
        <v>163</v>
      </c>
      <c r="G10" s="84"/>
      <c r="H10" s="74" t="s">
        <v>164</v>
      </c>
      <c r="I10" s="74" t="s">
        <v>165</v>
      </c>
      <c r="J10" s="74" t="s">
        <v>166</v>
      </c>
      <c r="K10" s="74" t="s">
        <v>167</v>
      </c>
      <c r="L10" s="74" t="s">
        <v>168</v>
      </c>
      <c r="M10" s="75" t="s">
        <v>169</v>
      </c>
      <c r="N10" s="74" t="s">
        <v>170</v>
      </c>
      <c r="O10" s="74" t="s">
        <v>171</v>
      </c>
      <c r="P10" s="84"/>
      <c r="Q10" s="74" t="s">
        <v>172</v>
      </c>
      <c r="R10" s="74" t="s">
        <v>173</v>
      </c>
      <c r="S10" s="74" t="s">
        <v>174</v>
      </c>
      <c r="T10" s="76" t="s">
        <v>175</v>
      </c>
      <c r="U10" s="74" t="s">
        <v>176</v>
      </c>
      <c r="V10" s="74" t="s">
        <v>177</v>
      </c>
      <c r="W10" s="74" t="s">
        <v>178</v>
      </c>
      <c r="X10" s="74" t="s">
        <v>179</v>
      </c>
      <c r="Y10" s="84"/>
      <c r="Z10" s="74" t="s">
        <v>180</v>
      </c>
      <c r="AA10" s="74" t="s">
        <v>181</v>
      </c>
      <c r="AB10" s="74" t="s">
        <v>182</v>
      </c>
      <c r="AC10" s="74" t="s">
        <v>183</v>
      </c>
      <c r="AD10" s="74" t="s">
        <v>184</v>
      </c>
      <c r="AE10" s="74" t="s">
        <v>185</v>
      </c>
      <c r="AF10" s="74" t="s">
        <v>186</v>
      </c>
      <c r="AG10" s="74" t="s">
        <v>187</v>
      </c>
      <c r="AH10" s="74" t="s">
        <v>188</v>
      </c>
      <c r="AI10" s="74" t="s">
        <v>189</v>
      </c>
      <c r="AJ10" s="74" t="s">
        <v>190</v>
      </c>
      <c r="AK10" s="74" t="s">
        <v>191</v>
      </c>
      <c r="AL10" s="74" t="s">
        <v>192</v>
      </c>
      <c r="AM10" s="74" t="s">
        <v>193</v>
      </c>
      <c r="AN10" s="74" t="s">
        <v>194</v>
      </c>
      <c r="AO10" s="74" t="s">
        <v>195</v>
      </c>
      <c r="AP10" s="74" t="s">
        <v>196</v>
      </c>
      <c r="AQ10" s="74" t="s">
        <v>197</v>
      </c>
      <c r="AR10" s="74" t="s">
        <v>198</v>
      </c>
      <c r="AS10" s="74" t="s">
        <v>199</v>
      </c>
      <c r="AT10" s="74" t="s">
        <v>200</v>
      </c>
      <c r="AU10" s="74" t="s">
        <v>201</v>
      </c>
      <c r="AV10" s="74" t="s">
        <v>202</v>
      </c>
      <c r="AW10" s="74" t="s">
        <v>203</v>
      </c>
      <c r="AX10" s="74" t="s">
        <v>204</v>
      </c>
      <c r="AY10" s="74" t="s">
        <v>205</v>
      </c>
      <c r="AZ10" s="74" t="s">
        <v>206</v>
      </c>
      <c r="BA10" s="74" t="s">
        <v>207</v>
      </c>
      <c r="BB10" s="74" t="s">
        <v>208</v>
      </c>
      <c r="BC10" s="74" t="s">
        <v>209</v>
      </c>
      <c r="BD10" s="74" t="s">
        <v>210</v>
      </c>
      <c r="BE10" s="74" t="s">
        <v>211</v>
      </c>
      <c r="BF10" s="74" t="s">
        <v>212</v>
      </c>
    </row>
    <row r="11" ht="12.75" customHeight="1">
      <c r="A11" s="2"/>
      <c r="B11" s="59"/>
      <c r="C11" s="59"/>
      <c r="D11" s="59"/>
      <c r="E11" s="59"/>
      <c r="F11" s="133" t="s">
        <v>469</v>
      </c>
      <c r="G11" s="84"/>
      <c r="H11" s="69" t="s">
        <v>214</v>
      </c>
      <c r="I11" s="69" t="s">
        <v>214</v>
      </c>
      <c r="J11" s="69" t="s">
        <v>215</v>
      </c>
      <c r="K11" s="69" t="s">
        <v>215</v>
      </c>
      <c r="L11" s="69" t="s">
        <v>216</v>
      </c>
      <c r="M11" s="78" t="s">
        <v>216</v>
      </c>
      <c r="N11" s="69" t="s">
        <v>217</v>
      </c>
      <c r="O11" s="69" t="s">
        <v>217</v>
      </c>
      <c r="P11" s="84"/>
      <c r="Q11" s="69" t="s">
        <v>218</v>
      </c>
      <c r="R11" s="69" t="s">
        <v>219</v>
      </c>
      <c r="S11" s="69" t="s">
        <v>219</v>
      </c>
      <c r="T11" s="70" t="s">
        <v>220</v>
      </c>
      <c r="U11" s="69" t="s">
        <v>220</v>
      </c>
      <c r="V11" s="69" t="s">
        <v>221</v>
      </c>
      <c r="W11" s="69" t="s">
        <v>221</v>
      </c>
      <c r="X11" s="69" t="s">
        <v>222</v>
      </c>
      <c r="Y11" s="84"/>
      <c r="Z11" s="69" t="s">
        <v>222</v>
      </c>
      <c r="AA11" s="69" t="s">
        <v>222</v>
      </c>
      <c r="AB11" s="69" t="s">
        <v>223</v>
      </c>
      <c r="AC11" s="69" t="s">
        <v>223</v>
      </c>
      <c r="AD11" s="69" t="s">
        <v>223</v>
      </c>
      <c r="AE11" s="69" t="s">
        <v>223</v>
      </c>
      <c r="AF11" s="134" t="s">
        <v>224</v>
      </c>
      <c r="AG11" s="134" t="s">
        <v>224</v>
      </c>
      <c r="AH11" s="134" t="s">
        <v>224</v>
      </c>
      <c r="AI11" s="134" t="s">
        <v>224</v>
      </c>
      <c r="AJ11" s="134" t="s">
        <v>225</v>
      </c>
      <c r="AK11" s="134" t="s">
        <v>225</v>
      </c>
      <c r="AL11" s="134" t="s">
        <v>225</v>
      </c>
      <c r="AM11" s="134" t="s">
        <v>225</v>
      </c>
      <c r="AN11" s="134" t="s">
        <v>226</v>
      </c>
      <c r="AO11" s="134" t="s">
        <v>226</v>
      </c>
      <c r="AP11" s="134" t="s">
        <v>226</v>
      </c>
      <c r="AQ11" s="134" t="s">
        <v>226</v>
      </c>
      <c r="AR11" s="134" t="s">
        <v>227</v>
      </c>
      <c r="AS11" s="134" t="s">
        <v>227</v>
      </c>
      <c r="AT11" s="134" t="s">
        <v>227</v>
      </c>
      <c r="AU11" s="134" t="s">
        <v>227</v>
      </c>
      <c r="AV11" s="134" t="s">
        <v>228</v>
      </c>
      <c r="AW11" s="134" t="s">
        <v>228</v>
      </c>
      <c r="AX11" s="134" t="s">
        <v>228</v>
      </c>
      <c r="AY11" s="134" t="s">
        <v>228</v>
      </c>
      <c r="AZ11" s="134" t="s">
        <v>229</v>
      </c>
      <c r="BA11" s="134" t="s">
        <v>229</v>
      </c>
      <c r="BB11" s="134" t="s">
        <v>229</v>
      </c>
      <c r="BC11" s="134" t="s">
        <v>229</v>
      </c>
      <c r="BD11" s="134" t="s">
        <v>230</v>
      </c>
      <c r="BE11" s="134" t="s">
        <v>230</v>
      </c>
      <c r="BF11" s="134" t="s">
        <v>230</v>
      </c>
    </row>
    <row r="12">
      <c r="A12" s="2"/>
      <c r="B12" s="135" t="s">
        <v>69</v>
      </c>
      <c r="C12" s="39"/>
      <c r="D12" s="39"/>
      <c r="E12" s="39"/>
      <c r="F12" s="136"/>
      <c r="G12" s="84"/>
      <c r="H12" s="138"/>
      <c r="I12" s="138"/>
      <c r="J12" s="138"/>
      <c r="K12" s="138"/>
      <c r="L12" s="138"/>
      <c r="M12" s="139"/>
      <c r="N12" s="138"/>
      <c r="O12" s="138"/>
      <c r="P12" s="84"/>
      <c r="Q12" s="138"/>
      <c r="R12" s="138"/>
      <c r="S12" s="138"/>
      <c r="T12" s="140"/>
      <c r="U12" s="138"/>
      <c r="V12" s="138"/>
      <c r="W12" s="138"/>
      <c r="X12" s="138"/>
      <c r="Y12" s="84"/>
      <c r="Z12" s="138"/>
      <c r="AA12" s="138"/>
      <c r="AB12" s="138"/>
      <c r="AC12" s="138"/>
      <c r="AD12" s="138"/>
      <c r="AE12" s="138"/>
      <c r="AF12" s="138"/>
      <c r="AG12" s="138"/>
      <c r="AH12" s="138"/>
      <c r="AI12" s="138"/>
      <c r="AJ12" s="138"/>
      <c r="AK12" s="138"/>
      <c r="AL12" s="138"/>
      <c r="AM12" s="138"/>
      <c r="AN12" s="138"/>
      <c r="AO12" s="138"/>
      <c r="AP12" s="138"/>
      <c r="AQ12" s="138"/>
      <c r="AR12" s="138"/>
      <c r="AS12" s="138"/>
      <c r="AT12" s="138"/>
      <c r="AU12" s="138"/>
      <c r="AV12" s="138"/>
      <c r="AW12" s="138"/>
      <c r="AX12" s="138"/>
      <c r="AY12" s="138"/>
      <c r="AZ12" s="138"/>
      <c r="BA12" s="138"/>
      <c r="BB12" s="138"/>
      <c r="BC12" s="138"/>
      <c r="BD12" s="138"/>
      <c r="BE12" s="138"/>
      <c r="BF12" s="138"/>
    </row>
    <row r="13">
      <c r="A13" s="35"/>
      <c r="B13" s="120" t="s">
        <v>470</v>
      </c>
      <c r="C13" s="120"/>
      <c r="D13" s="142" t="s">
        <v>323</v>
      </c>
      <c r="E13" s="143" t="s">
        <v>471</v>
      </c>
      <c r="F13" s="357"/>
      <c r="G13" s="84"/>
      <c r="H13" s="358"/>
      <c r="I13" s="193"/>
      <c r="J13" s="193"/>
      <c r="K13" s="193"/>
      <c r="L13" s="193"/>
      <c r="M13" s="193"/>
      <c r="N13" s="193"/>
      <c r="O13" s="194"/>
      <c r="P13" s="84"/>
      <c r="Q13" s="358"/>
      <c r="R13" s="193"/>
      <c r="S13" s="193"/>
      <c r="T13" s="193"/>
      <c r="U13" s="193"/>
      <c r="V13" s="193"/>
      <c r="W13" s="194"/>
      <c r="X13" s="359">
        <v>0.576</v>
      </c>
      <c r="Y13" s="84"/>
      <c r="Z13" s="359">
        <v>0.576</v>
      </c>
      <c r="AA13" s="359">
        <v>0.576</v>
      </c>
      <c r="AB13" s="360">
        <v>0.122</v>
      </c>
      <c r="AC13" s="360">
        <v>0.122</v>
      </c>
      <c r="AD13" s="360">
        <v>0.122</v>
      </c>
      <c r="AE13" s="360">
        <v>0.122</v>
      </c>
      <c r="AF13" s="360">
        <v>0.105</v>
      </c>
      <c r="AG13" s="360"/>
      <c r="AH13" s="360"/>
      <c r="AI13" s="360"/>
      <c r="AJ13" s="360"/>
      <c r="AK13" s="360"/>
      <c r="AL13" s="360"/>
      <c r="AM13" s="360"/>
      <c r="AN13" s="360"/>
      <c r="AO13" s="360"/>
      <c r="AP13" s="360"/>
      <c r="AQ13" s="360"/>
      <c r="AR13" s="360"/>
      <c r="AS13" s="360"/>
      <c r="AT13" s="360"/>
      <c r="AU13" s="360"/>
      <c r="AV13" s="360"/>
      <c r="AW13" s="360"/>
      <c r="AX13" s="360"/>
      <c r="AY13" s="360"/>
      <c r="AZ13" s="360"/>
      <c r="BA13" s="360"/>
      <c r="BB13" s="360"/>
      <c r="BC13" s="360"/>
      <c r="BD13" s="360"/>
      <c r="BE13" s="360"/>
      <c r="BF13" s="360"/>
    </row>
    <row r="14" ht="28.5" customHeight="1">
      <c r="A14" s="35"/>
      <c r="B14" s="120" t="s">
        <v>472</v>
      </c>
      <c r="C14" s="361" t="s">
        <v>473</v>
      </c>
      <c r="D14" s="142" t="s">
        <v>323</v>
      </c>
      <c r="E14" s="143" t="s">
        <v>471</v>
      </c>
      <c r="F14" s="195"/>
      <c r="G14" s="84"/>
      <c r="H14" s="362"/>
      <c r="I14" s="363"/>
      <c r="J14" s="363"/>
      <c r="K14" s="363"/>
      <c r="L14" s="363"/>
      <c r="M14" s="363"/>
      <c r="N14" s="363"/>
      <c r="O14" s="364"/>
      <c r="P14" s="84"/>
      <c r="Q14" s="362"/>
      <c r="R14" s="363"/>
      <c r="S14" s="363"/>
      <c r="T14" s="363"/>
      <c r="U14" s="363"/>
      <c r="V14" s="363"/>
      <c r="W14" s="364"/>
      <c r="X14" s="359">
        <v>0.484</v>
      </c>
      <c r="Y14" s="84"/>
      <c r="Z14" s="359">
        <v>0.484</v>
      </c>
      <c r="AA14" s="359">
        <v>0.484</v>
      </c>
      <c r="AB14" s="365"/>
      <c r="AC14" s="366"/>
      <c r="AD14" s="40"/>
      <c r="AE14" s="366"/>
      <c r="AF14" s="40"/>
      <c r="AG14" s="366"/>
      <c r="AH14" s="40"/>
      <c r="AI14" s="366"/>
      <c r="AJ14" s="40"/>
      <c r="AK14" s="366"/>
      <c r="AL14" s="40"/>
      <c r="AM14" s="366"/>
      <c r="AN14" s="40"/>
      <c r="AO14" s="366"/>
      <c r="AP14" s="40"/>
      <c r="AQ14" s="366"/>
      <c r="AR14" s="40"/>
      <c r="AS14" s="366"/>
      <c r="AT14" s="40"/>
      <c r="AU14" s="366"/>
      <c r="AV14" s="40"/>
      <c r="AW14" s="366"/>
      <c r="AX14" s="40"/>
      <c r="AY14" s="366"/>
      <c r="AZ14" s="40"/>
      <c r="BA14" s="366"/>
      <c r="BB14" s="40"/>
      <c r="BC14" s="366"/>
      <c r="BD14" s="40"/>
      <c r="BE14" s="366"/>
      <c r="BF14" s="40"/>
    </row>
    <row r="15">
      <c r="A15" s="2"/>
      <c r="B15" s="135" t="s">
        <v>65</v>
      </c>
      <c r="C15" s="39"/>
      <c r="D15" s="39"/>
      <c r="E15" s="39"/>
      <c r="F15" s="136"/>
      <c r="G15" s="84"/>
      <c r="H15" s="367"/>
      <c r="I15" s="2"/>
      <c r="J15" s="2"/>
      <c r="K15" s="2"/>
      <c r="L15" s="2"/>
      <c r="M15" s="2"/>
      <c r="N15" s="2"/>
      <c r="O15" s="368"/>
      <c r="P15" s="369"/>
      <c r="Q15" s="2"/>
      <c r="R15" s="2"/>
      <c r="S15" s="2"/>
      <c r="T15" s="2"/>
      <c r="U15" s="2"/>
      <c r="V15" s="2"/>
      <c r="W15" s="2"/>
      <c r="X15" s="140"/>
      <c r="Y15" s="369"/>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c r="AY15" s="138"/>
      <c r="AZ15" s="138"/>
      <c r="BA15" s="138"/>
      <c r="BB15" s="138"/>
      <c r="BC15" s="138"/>
      <c r="BD15" s="138"/>
      <c r="BE15" s="138"/>
      <c r="BF15" s="138"/>
    </row>
    <row r="16">
      <c r="A16" s="2"/>
      <c r="B16" s="156" t="s">
        <v>474</v>
      </c>
      <c r="C16" s="39"/>
      <c r="D16" s="40"/>
      <c r="E16" s="158" t="s">
        <v>475</v>
      </c>
      <c r="F16" s="158"/>
      <c r="G16" s="84"/>
      <c r="H16" s="367"/>
      <c r="I16" s="2"/>
      <c r="J16" s="2"/>
      <c r="K16" s="2"/>
      <c r="L16" s="2"/>
      <c r="M16" s="2"/>
      <c r="N16" s="2"/>
      <c r="O16" s="368"/>
      <c r="P16" s="369"/>
      <c r="Q16" s="2"/>
      <c r="R16" s="2"/>
      <c r="S16" s="2"/>
      <c r="T16" s="2"/>
      <c r="U16" s="2"/>
      <c r="V16" s="2"/>
      <c r="W16" s="2"/>
      <c r="X16" s="92">
        <f>IF(X13="","-",((X13)*365/100)+(X14*122/100))</f>
        <v>2.69288</v>
      </c>
      <c r="Y16" s="369"/>
      <c r="Z16" s="92">
        <f t="shared" ref="Z16:AA16" si="1">IF(Z13="","-",((Z13)*365/100)+(Z14*122/100))</f>
        <v>2.69288</v>
      </c>
      <c r="AA16" s="92">
        <f t="shared" si="1"/>
        <v>2.69288</v>
      </c>
      <c r="AB16" s="92">
        <f t="shared" ref="AB16:BF16" si="2">IF(AB13="","-",((AB13)*365/100))</f>
        <v>0.4453</v>
      </c>
      <c r="AC16" s="92">
        <f t="shared" si="2"/>
        <v>0.4453</v>
      </c>
      <c r="AD16" s="92">
        <f t="shared" si="2"/>
        <v>0.4453</v>
      </c>
      <c r="AE16" s="92">
        <f t="shared" si="2"/>
        <v>0.4453</v>
      </c>
      <c r="AF16" s="92">
        <f t="shared" si="2"/>
        <v>0.38325</v>
      </c>
      <c r="AG16" s="92" t="str">
        <f t="shared" si="2"/>
        <v>-</v>
      </c>
      <c r="AH16" s="92" t="str">
        <f t="shared" si="2"/>
        <v>-</v>
      </c>
      <c r="AI16" s="92" t="str">
        <f t="shared" si="2"/>
        <v>-</v>
      </c>
      <c r="AJ16" s="92" t="str">
        <f t="shared" si="2"/>
        <v>-</v>
      </c>
      <c r="AK16" s="92" t="str">
        <f t="shared" si="2"/>
        <v>-</v>
      </c>
      <c r="AL16" s="92" t="str">
        <f t="shared" si="2"/>
        <v>-</v>
      </c>
      <c r="AM16" s="92" t="str">
        <f t="shared" si="2"/>
        <v>-</v>
      </c>
      <c r="AN16" s="92" t="str">
        <f t="shared" si="2"/>
        <v>-</v>
      </c>
      <c r="AO16" s="92" t="str">
        <f t="shared" si="2"/>
        <v>-</v>
      </c>
      <c r="AP16" s="92" t="str">
        <f t="shared" si="2"/>
        <v>-</v>
      </c>
      <c r="AQ16" s="92" t="str">
        <f t="shared" si="2"/>
        <v>-</v>
      </c>
      <c r="AR16" s="92" t="str">
        <f t="shared" si="2"/>
        <v>-</v>
      </c>
      <c r="AS16" s="92" t="str">
        <f t="shared" si="2"/>
        <v>-</v>
      </c>
      <c r="AT16" s="92" t="str">
        <f t="shared" si="2"/>
        <v>-</v>
      </c>
      <c r="AU16" s="92" t="str">
        <f t="shared" si="2"/>
        <v>-</v>
      </c>
      <c r="AV16" s="92" t="str">
        <f t="shared" si="2"/>
        <v>-</v>
      </c>
      <c r="AW16" s="92" t="str">
        <f t="shared" si="2"/>
        <v>-</v>
      </c>
      <c r="AX16" s="92" t="str">
        <f t="shared" si="2"/>
        <v>-</v>
      </c>
      <c r="AY16" s="92" t="str">
        <f t="shared" si="2"/>
        <v>-</v>
      </c>
      <c r="AZ16" s="92" t="str">
        <f t="shared" si="2"/>
        <v>-</v>
      </c>
      <c r="BA16" s="92" t="str">
        <f t="shared" si="2"/>
        <v>-</v>
      </c>
      <c r="BB16" s="92" t="str">
        <f t="shared" si="2"/>
        <v>-</v>
      </c>
      <c r="BC16" s="92" t="str">
        <f t="shared" si="2"/>
        <v>-</v>
      </c>
      <c r="BD16" s="92" t="str">
        <f t="shared" si="2"/>
        <v>-</v>
      </c>
      <c r="BE16" s="92" t="str">
        <f t="shared" si="2"/>
        <v>-</v>
      </c>
      <c r="BF16" s="92" t="str">
        <f t="shared" si="2"/>
        <v>-</v>
      </c>
    </row>
    <row r="17">
      <c r="A17" s="2"/>
      <c r="B17" s="2"/>
      <c r="C17" s="2"/>
      <c r="D17" s="2"/>
      <c r="E17" s="2"/>
      <c r="F17" s="2"/>
      <c r="G17" s="35"/>
      <c r="H17" s="2"/>
      <c r="I17" s="2"/>
      <c r="J17" s="2"/>
      <c r="K17" s="2"/>
      <c r="L17" s="2"/>
      <c r="M17" s="2"/>
      <c r="N17" s="2"/>
      <c r="O17" s="2"/>
      <c r="P17" s="35"/>
      <c r="Q17" s="2"/>
      <c r="R17" s="2"/>
      <c r="S17" s="2"/>
      <c r="T17" s="2"/>
      <c r="U17" s="2"/>
      <c r="V17" s="2"/>
      <c r="W17" s="2"/>
      <c r="X17" s="370"/>
      <c r="Y17" s="35"/>
      <c r="Z17" s="35"/>
      <c r="AA17" s="2"/>
      <c r="AB17" s="2"/>
      <c r="AC17" s="88"/>
      <c r="AD17" s="2"/>
      <c r="AE17" s="2"/>
    </row>
    <row r="18" hidden="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row>
    <row r="19" hidden="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row>
    <row r="20" hidden="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row>
    <row r="21" ht="15.75" hidden="1"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row>
    <row r="22" ht="15.75" hidden="1"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row>
    <row r="23" ht="15.75" hidden="1"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07"/>
      <c r="AB23" s="207"/>
      <c r="AC23" s="208"/>
      <c r="AD23" s="2"/>
      <c r="AE23" s="2"/>
    </row>
    <row r="24" ht="15.75" hidden="1" customHeight="1">
      <c r="A24" s="2"/>
      <c r="B24" s="209"/>
      <c r="C24" s="209"/>
      <c r="D24" s="2"/>
      <c r="E24" s="2"/>
      <c r="F24" s="2"/>
      <c r="G24" s="2"/>
      <c r="H24" s="2"/>
      <c r="I24" s="2"/>
      <c r="J24" s="2"/>
      <c r="K24" s="2"/>
      <c r="L24" s="2"/>
      <c r="M24" s="2"/>
      <c r="N24" s="2"/>
      <c r="O24" s="2"/>
      <c r="P24" s="2"/>
      <c r="Q24" s="2"/>
      <c r="R24" s="2"/>
      <c r="S24" s="2"/>
      <c r="T24" s="2"/>
      <c r="U24" s="2"/>
      <c r="V24" s="2"/>
      <c r="W24" s="2"/>
      <c r="X24" s="2"/>
      <c r="Y24" s="2"/>
      <c r="Z24" s="2"/>
      <c r="AA24" s="207"/>
      <c r="AB24" s="207"/>
      <c r="AC24" s="208"/>
      <c r="AD24" s="2"/>
      <c r="AE24" s="2"/>
    </row>
    <row r="25" ht="15.75" hidden="1"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07"/>
      <c r="AB25" s="207"/>
      <c r="AC25" s="2"/>
      <c r="AD25" s="2"/>
      <c r="AE25" s="2"/>
    </row>
    <row r="26" ht="15.75" hidden="1" customHeight="1">
      <c r="A26" s="2"/>
      <c r="B26" s="2"/>
      <c r="C26" s="2"/>
      <c r="D26" s="2"/>
      <c r="E26" s="2"/>
      <c r="F26" s="2"/>
      <c r="G26" s="2"/>
      <c r="H26" s="210"/>
      <c r="I26" s="210"/>
      <c r="J26" s="210"/>
      <c r="K26" s="2"/>
      <c r="L26" s="2"/>
      <c r="M26" s="2"/>
      <c r="N26" s="2"/>
      <c r="O26" s="2"/>
      <c r="P26" s="2"/>
      <c r="Q26" s="2"/>
      <c r="R26" s="2"/>
      <c r="S26" s="2"/>
      <c r="T26" s="2"/>
      <c r="U26" s="2"/>
      <c r="V26" s="2"/>
      <c r="W26" s="2"/>
      <c r="X26" s="2"/>
      <c r="Y26" s="2"/>
      <c r="Z26" s="2"/>
      <c r="AA26" s="2"/>
      <c r="AB26" s="2"/>
      <c r="AC26" s="2"/>
      <c r="AD26" s="2"/>
      <c r="AE26" s="2"/>
    </row>
    <row r="27" ht="15.75" hidden="1"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row>
    <row r="28" ht="15.75" hidden="1" customHeight="1">
      <c r="A28" s="2"/>
      <c r="B28" s="2"/>
      <c r="C28" s="2"/>
      <c r="D28" s="2"/>
      <c r="E28" s="2"/>
      <c r="F28" s="2"/>
      <c r="G28" s="2"/>
      <c r="H28" s="2"/>
      <c r="I28" s="208"/>
      <c r="J28" s="2"/>
      <c r="K28" s="2"/>
      <c r="L28" s="2"/>
      <c r="M28" s="2"/>
      <c r="N28" s="2"/>
      <c r="O28" s="2"/>
      <c r="P28" s="2"/>
      <c r="Q28" s="2"/>
      <c r="R28" s="2"/>
      <c r="S28" s="2"/>
      <c r="T28" s="2"/>
      <c r="U28" s="2"/>
      <c r="V28" s="2"/>
      <c r="W28" s="2"/>
      <c r="X28" s="2"/>
      <c r="Y28" s="2"/>
      <c r="Z28" s="2"/>
      <c r="AA28" s="2"/>
      <c r="AB28" s="2"/>
      <c r="AC28" s="2"/>
      <c r="AD28" s="2"/>
      <c r="AE28" s="2"/>
    </row>
    <row r="29" ht="15.75" hidden="1" customHeight="1">
      <c r="A29" s="2"/>
      <c r="B29" s="2"/>
      <c r="C29" s="2"/>
      <c r="D29" s="2"/>
      <c r="E29" s="2"/>
      <c r="F29" s="2"/>
      <c r="G29" s="2"/>
      <c r="H29" s="2"/>
      <c r="I29" s="2"/>
      <c r="J29" s="210"/>
      <c r="K29" s="2"/>
      <c r="L29" s="2"/>
      <c r="M29" s="2"/>
      <c r="N29" s="2"/>
      <c r="O29" s="2"/>
      <c r="P29" s="2"/>
      <c r="Q29" s="2"/>
      <c r="R29" s="2"/>
      <c r="S29" s="2"/>
      <c r="T29" s="2"/>
      <c r="U29" s="2"/>
      <c r="V29" s="2"/>
      <c r="W29" s="2"/>
      <c r="X29" s="2"/>
      <c r="Y29" s="2"/>
      <c r="Z29" s="2"/>
      <c r="AA29" s="2"/>
      <c r="AB29" s="2"/>
      <c r="AC29" s="2"/>
      <c r="AD29" s="2"/>
      <c r="AE29" s="2"/>
    </row>
    <row r="30" ht="15.75" hidden="1" customHeight="1">
      <c r="A30" s="2"/>
      <c r="B30" s="2"/>
      <c r="C30" s="2"/>
      <c r="D30" s="2"/>
      <c r="E30" s="2"/>
      <c r="F30" s="2"/>
      <c r="G30" s="2"/>
      <c r="H30" s="2"/>
      <c r="I30" s="2"/>
      <c r="J30" s="2"/>
      <c r="K30" s="2"/>
      <c r="L30" s="2"/>
      <c r="M30" s="210"/>
      <c r="N30" s="2"/>
      <c r="O30" s="2"/>
      <c r="P30" s="2"/>
      <c r="Q30" s="2"/>
      <c r="R30" s="2"/>
      <c r="S30" s="2"/>
      <c r="T30" s="2"/>
      <c r="U30" s="2"/>
      <c r="V30" s="2"/>
      <c r="W30" s="2"/>
      <c r="X30" s="2"/>
      <c r="Y30" s="2"/>
      <c r="Z30" s="2"/>
      <c r="AA30" s="2"/>
      <c r="AB30" s="2"/>
      <c r="AC30" s="2"/>
      <c r="AD30" s="2"/>
      <c r="AE30" s="2"/>
    </row>
    <row r="31" ht="12.0" hidden="1" customHeight="1">
      <c r="AE31" s="2"/>
    </row>
    <row r="32" ht="12.0" hidden="1" customHeight="1">
      <c r="AE32" s="2"/>
    </row>
    <row r="33" ht="12.0" hidden="1" customHeight="1">
      <c r="AE33" s="2"/>
    </row>
    <row r="34" ht="15.75" hidden="1" customHeight="1">
      <c r="AE34" s="2"/>
    </row>
    <row r="35" ht="15.75" hidden="1" customHeight="1">
      <c r="K35" s="211"/>
      <c r="L35" s="211"/>
      <c r="M35" s="211"/>
      <c r="N35" s="211"/>
      <c r="O35" s="211"/>
      <c r="AE35" s="2"/>
    </row>
    <row r="36" ht="15.75" hidden="1" customHeight="1">
      <c r="K36" s="211"/>
      <c r="L36" s="211"/>
      <c r="M36" s="211"/>
      <c r="N36" s="211"/>
      <c r="O36" s="211"/>
      <c r="AE36" s="2"/>
    </row>
    <row r="37" ht="12.0" hidden="1" customHeight="1">
      <c r="AE37" s="2"/>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9">
    <mergeCell ref="E6:E11"/>
    <mergeCell ref="B12:F12"/>
    <mergeCell ref="F13:F14"/>
    <mergeCell ref="B15:F15"/>
    <mergeCell ref="B16:D16"/>
    <mergeCell ref="B3:F3"/>
    <mergeCell ref="B6:B11"/>
    <mergeCell ref="C6:C11"/>
    <mergeCell ref="D6:D11"/>
    <mergeCell ref="F6:F7"/>
    <mergeCell ref="H6:O6"/>
    <mergeCell ref="H7:O7"/>
    <mergeCell ref="H13:O14"/>
    <mergeCell ref="Q13:W14"/>
    <mergeCell ref="AC14:AD14"/>
    <mergeCell ref="AE14:AF14"/>
    <mergeCell ref="AG14:AH14"/>
    <mergeCell ref="AI14:AJ14"/>
    <mergeCell ref="AK14:AL14"/>
    <mergeCell ref="BA14:BB14"/>
    <mergeCell ref="BC14:BD14"/>
    <mergeCell ref="BE14:BF14"/>
    <mergeCell ref="AM14:AN14"/>
    <mergeCell ref="AO14:AP14"/>
    <mergeCell ref="AQ14:AR14"/>
    <mergeCell ref="AS14:AT14"/>
    <mergeCell ref="AU14:AV14"/>
    <mergeCell ref="AW14:AX14"/>
    <mergeCell ref="AY14:AZ14"/>
  </mergeCells>
  <hyperlinks>
    <hyperlink r:id="rId1" ref="D13"/>
    <hyperlink r:id="rId2" ref="D14"/>
  </hyperlinks>
  <printOptions/>
  <pageMargins bottom="0.75" footer="0.0" header="0.0" left="0.7" right="0.7" top="0.75"/>
  <pageSetup paperSize="9" orientation="portrait"/>
  <headerFooter>
    <oddFooter>&amp;C_x000D_#000000 OFFICIAL-InternalOnly</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sheetPr>
  <sheetViews>
    <sheetView workbookViewId="0"/>
  </sheetViews>
  <sheetFormatPr customHeight="1" defaultColWidth="11.22" defaultRowHeight="15.0"/>
  <cols>
    <col customWidth="1" min="1" max="1" width="2.67"/>
    <col customWidth="1" min="2" max="2" width="20.0"/>
    <col customWidth="1" min="3" max="3" width="11.0"/>
    <col customWidth="1" min="4" max="4" width="45.67"/>
    <col customWidth="1" min="5" max="26" width="9.0"/>
  </cols>
  <sheetData>
    <row r="1" ht="13.5" customHeight="1">
      <c r="A1" s="2"/>
      <c r="B1" s="2"/>
      <c r="C1" s="2"/>
      <c r="D1" s="2"/>
      <c r="E1" s="2"/>
      <c r="F1" s="2"/>
      <c r="G1" s="2"/>
      <c r="H1" s="2"/>
      <c r="I1" s="2"/>
      <c r="J1" s="2"/>
      <c r="K1" s="2"/>
      <c r="L1" s="2"/>
      <c r="M1" s="2"/>
      <c r="N1" s="2"/>
      <c r="O1" s="2"/>
      <c r="P1" s="2"/>
      <c r="Q1" s="2"/>
      <c r="R1" s="2"/>
      <c r="S1" s="2"/>
      <c r="T1" s="2"/>
      <c r="U1" s="2"/>
      <c r="V1" s="2"/>
      <c r="W1" s="2"/>
      <c r="X1" s="2"/>
      <c r="Y1" s="2"/>
      <c r="Z1" s="2"/>
    </row>
    <row r="2" ht="13.5" customHeight="1">
      <c r="A2" s="25"/>
      <c r="B2" s="25" t="s">
        <v>41</v>
      </c>
      <c r="C2" s="25"/>
      <c r="D2" s="25"/>
      <c r="E2" s="25"/>
      <c r="F2" s="25"/>
      <c r="G2" s="25"/>
      <c r="H2" s="25"/>
      <c r="I2" s="25"/>
      <c r="J2" s="25"/>
      <c r="K2" s="25"/>
      <c r="L2" s="25"/>
      <c r="M2" s="25"/>
      <c r="N2" s="25"/>
      <c r="O2" s="25"/>
      <c r="P2" s="25"/>
      <c r="Q2" s="25"/>
      <c r="R2" s="25"/>
      <c r="S2" s="25"/>
      <c r="T2" s="25"/>
      <c r="U2" s="25"/>
      <c r="V2" s="25"/>
      <c r="W2" s="25"/>
      <c r="X2" s="25"/>
      <c r="Y2" s="25"/>
      <c r="Z2" s="25"/>
    </row>
    <row r="3" ht="13.5" customHeight="1">
      <c r="A3" s="2"/>
      <c r="B3" s="2"/>
      <c r="C3" s="2"/>
      <c r="D3" s="2"/>
      <c r="E3" s="2"/>
      <c r="F3" s="2"/>
      <c r="G3" s="2"/>
      <c r="H3" s="2"/>
      <c r="I3" s="2"/>
      <c r="J3" s="2"/>
      <c r="K3" s="2"/>
      <c r="L3" s="2"/>
      <c r="M3" s="2"/>
      <c r="N3" s="2"/>
      <c r="O3" s="2"/>
      <c r="P3" s="2"/>
      <c r="Q3" s="2"/>
      <c r="R3" s="2"/>
      <c r="S3" s="2"/>
      <c r="T3" s="2"/>
      <c r="U3" s="2"/>
      <c r="V3" s="2"/>
      <c r="W3" s="2"/>
      <c r="X3" s="2"/>
      <c r="Y3" s="2"/>
      <c r="Z3" s="2"/>
    </row>
    <row r="4" ht="13.5" customHeight="1">
      <c r="A4" s="2"/>
      <c r="B4" s="2" t="s">
        <v>42</v>
      </c>
      <c r="C4" s="2"/>
      <c r="D4" s="2"/>
      <c r="E4" s="2"/>
      <c r="F4" s="2"/>
      <c r="G4" s="2"/>
      <c r="H4" s="2"/>
      <c r="I4" s="2"/>
      <c r="J4" s="2"/>
      <c r="K4" s="2"/>
      <c r="L4" s="2"/>
      <c r="M4" s="2"/>
      <c r="N4" s="2"/>
      <c r="O4" s="2"/>
      <c r="P4" s="2"/>
      <c r="Q4" s="2"/>
      <c r="R4" s="2"/>
      <c r="S4" s="2"/>
      <c r="T4" s="2"/>
      <c r="U4" s="2"/>
      <c r="V4" s="2"/>
      <c r="W4" s="2"/>
      <c r="X4" s="2"/>
      <c r="Y4" s="2"/>
      <c r="Z4" s="2"/>
    </row>
    <row r="5" ht="13.5" customHeight="1">
      <c r="A5" s="2"/>
      <c r="B5" s="2"/>
      <c r="C5" s="2"/>
      <c r="D5" s="2"/>
      <c r="E5" s="2"/>
      <c r="F5" s="2"/>
      <c r="G5" s="2"/>
      <c r="H5" s="2"/>
      <c r="I5" s="2"/>
      <c r="J5" s="2"/>
      <c r="K5" s="2"/>
      <c r="L5" s="2"/>
      <c r="M5" s="2"/>
      <c r="N5" s="2"/>
      <c r="O5" s="2"/>
      <c r="P5" s="2"/>
      <c r="Q5" s="2"/>
      <c r="R5" s="2"/>
      <c r="S5" s="2"/>
      <c r="T5" s="2"/>
      <c r="U5" s="2"/>
      <c r="V5" s="2"/>
      <c r="W5" s="2"/>
      <c r="X5" s="2"/>
      <c r="Y5" s="2"/>
      <c r="Z5" s="2"/>
    </row>
    <row r="6" ht="13.5" customHeight="1">
      <c r="A6" s="2"/>
      <c r="B6" s="2" t="s">
        <v>43</v>
      </c>
      <c r="C6" s="2"/>
      <c r="D6" s="2"/>
      <c r="E6" s="2"/>
      <c r="F6" s="2"/>
      <c r="G6" s="2"/>
      <c r="H6" s="2"/>
      <c r="I6" s="2"/>
      <c r="J6" s="2"/>
      <c r="K6" s="2"/>
      <c r="L6" s="2"/>
      <c r="M6" s="2"/>
      <c r="N6" s="2"/>
      <c r="O6" s="2"/>
      <c r="P6" s="2"/>
      <c r="Q6" s="2"/>
      <c r="R6" s="2"/>
      <c r="S6" s="2"/>
      <c r="T6" s="2"/>
      <c r="U6" s="2"/>
      <c r="V6" s="2"/>
      <c r="W6" s="2"/>
      <c r="X6" s="2"/>
      <c r="Y6" s="2"/>
      <c r="Z6" s="2"/>
    </row>
    <row r="7" ht="13.5" customHeight="1">
      <c r="A7" s="2"/>
      <c r="B7" s="2"/>
      <c r="C7" s="2"/>
      <c r="D7" s="2"/>
      <c r="E7" s="2"/>
      <c r="F7" s="2"/>
      <c r="G7" s="2"/>
      <c r="H7" s="2"/>
      <c r="I7" s="2"/>
      <c r="J7" s="2"/>
      <c r="K7" s="2"/>
      <c r="L7" s="2"/>
      <c r="M7" s="2"/>
      <c r="N7" s="2"/>
      <c r="O7" s="2"/>
      <c r="P7" s="2"/>
      <c r="Q7" s="2"/>
      <c r="R7" s="2"/>
      <c r="S7" s="2"/>
      <c r="T7" s="2"/>
      <c r="U7" s="2"/>
      <c r="V7" s="2"/>
      <c r="W7" s="2"/>
      <c r="X7" s="2"/>
      <c r="Y7" s="2"/>
      <c r="Z7" s="2"/>
    </row>
    <row r="8" ht="13.5" customHeight="1">
      <c r="A8" s="2"/>
      <c r="B8" s="2" t="s">
        <v>44</v>
      </c>
      <c r="C8" s="2"/>
      <c r="D8" s="2"/>
      <c r="E8" s="2"/>
      <c r="F8" s="2"/>
      <c r="G8" s="2"/>
      <c r="H8" s="2"/>
      <c r="I8" s="2"/>
      <c r="J8" s="2"/>
      <c r="K8" s="2"/>
      <c r="L8" s="2"/>
      <c r="M8" s="2"/>
      <c r="N8" s="2"/>
      <c r="O8" s="2"/>
      <c r="P8" s="2"/>
      <c r="Q8" s="2"/>
      <c r="R8" s="2"/>
      <c r="S8" s="2"/>
      <c r="T8" s="2"/>
      <c r="U8" s="2"/>
      <c r="V8" s="2"/>
      <c r="W8" s="2"/>
      <c r="X8" s="2"/>
      <c r="Y8" s="2"/>
      <c r="Z8" s="2"/>
    </row>
    <row r="9" ht="13.5" customHeight="1">
      <c r="A9" s="2"/>
      <c r="B9" s="2"/>
      <c r="C9" s="2"/>
      <c r="D9" s="2"/>
      <c r="E9" s="2"/>
      <c r="F9" s="2"/>
      <c r="G9" s="2"/>
      <c r="H9" s="2"/>
      <c r="I9" s="2"/>
      <c r="J9" s="2"/>
      <c r="K9" s="2"/>
      <c r="L9" s="2"/>
      <c r="M9" s="2"/>
      <c r="N9" s="2"/>
      <c r="O9" s="2"/>
      <c r="P9" s="2"/>
      <c r="Q9" s="2"/>
      <c r="R9" s="2"/>
      <c r="S9" s="2"/>
      <c r="T9" s="2"/>
      <c r="U9" s="2"/>
      <c r="V9" s="2"/>
      <c r="W9" s="2"/>
      <c r="X9" s="2"/>
      <c r="Y9" s="2"/>
      <c r="Z9" s="2"/>
    </row>
    <row r="10" ht="13.5" customHeight="1">
      <c r="A10" s="2"/>
      <c r="B10" s="2" t="s">
        <v>45</v>
      </c>
      <c r="C10" s="2"/>
      <c r="D10" s="2"/>
      <c r="E10" s="2"/>
      <c r="F10" s="2"/>
      <c r="G10" s="2"/>
      <c r="H10" s="2"/>
      <c r="I10" s="2"/>
      <c r="J10" s="2"/>
      <c r="K10" s="2"/>
      <c r="L10" s="2"/>
      <c r="M10" s="2"/>
      <c r="N10" s="2"/>
      <c r="O10" s="2"/>
      <c r="P10" s="2"/>
      <c r="Q10" s="2"/>
      <c r="R10" s="2"/>
      <c r="S10" s="2"/>
      <c r="T10" s="2"/>
      <c r="U10" s="2"/>
      <c r="V10" s="2"/>
      <c r="W10" s="2"/>
      <c r="X10" s="2"/>
      <c r="Y10" s="2"/>
      <c r="Z10" s="2"/>
    </row>
    <row r="11" ht="13.5" customHeight="1">
      <c r="A11" s="2"/>
      <c r="B11" s="2" t="s">
        <v>46</v>
      </c>
      <c r="C11" s="2"/>
      <c r="D11" s="2"/>
      <c r="E11" s="2"/>
      <c r="F11" s="2"/>
      <c r="G11" s="2"/>
      <c r="H11" s="2"/>
      <c r="I11" s="2"/>
      <c r="J11" s="2"/>
      <c r="K11" s="2"/>
      <c r="L11" s="2"/>
      <c r="M11" s="2"/>
      <c r="N11" s="2"/>
      <c r="O11" s="2"/>
      <c r="P11" s="2"/>
      <c r="Q11" s="2"/>
      <c r="R11" s="2"/>
      <c r="S11" s="2"/>
      <c r="T11" s="2"/>
      <c r="U11" s="2"/>
      <c r="V11" s="2"/>
      <c r="W11" s="2"/>
      <c r="X11" s="2"/>
      <c r="Y11" s="2"/>
      <c r="Z11" s="2"/>
    </row>
    <row r="12" ht="13.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25.5" customHeight="1">
      <c r="A13" s="2"/>
      <c r="B13" s="26" t="s">
        <v>47</v>
      </c>
      <c r="C13" s="27"/>
      <c r="D13" s="27"/>
      <c r="E13" s="27"/>
      <c r="F13" s="27"/>
      <c r="G13" s="27"/>
      <c r="H13" s="27"/>
      <c r="I13" s="27"/>
      <c r="J13" s="27"/>
      <c r="K13" s="27"/>
      <c r="L13" s="27"/>
      <c r="M13" s="27"/>
      <c r="N13" s="28"/>
      <c r="O13" s="2"/>
      <c r="P13" s="2"/>
      <c r="Q13" s="2"/>
      <c r="R13" s="2"/>
      <c r="S13" s="2"/>
      <c r="T13" s="2"/>
      <c r="U13" s="2"/>
      <c r="V13" s="2"/>
      <c r="W13" s="2"/>
      <c r="X13" s="2"/>
      <c r="Y13" s="2"/>
      <c r="Z13" s="2"/>
    </row>
    <row r="14" ht="12.75" customHeight="1">
      <c r="A14" s="2"/>
      <c r="B14" s="29"/>
      <c r="C14" s="29"/>
      <c r="D14" s="29"/>
      <c r="E14" s="29"/>
      <c r="F14" s="29"/>
      <c r="G14" s="29"/>
      <c r="H14" s="29"/>
      <c r="I14" s="29"/>
      <c r="J14" s="29"/>
      <c r="K14" s="29"/>
      <c r="L14" s="29"/>
      <c r="M14" s="29"/>
      <c r="N14" s="29"/>
      <c r="O14" s="2"/>
      <c r="P14" s="2"/>
      <c r="Q14" s="2"/>
      <c r="R14" s="2"/>
      <c r="S14" s="2"/>
      <c r="T14" s="2"/>
      <c r="U14" s="2"/>
      <c r="V14" s="2"/>
      <c r="W14" s="2"/>
      <c r="X14" s="2"/>
      <c r="Y14" s="2"/>
      <c r="Z14" s="2"/>
    </row>
    <row r="15" ht="12.75" customHeight="1">
      <c r="A15" s="2"/>
      <c r="B15" s="30"/>
      <c r="C15" s="31" t="s">
        <v>48</v>
      </c>
      <c r="D15" s="29"/>
      <c r="E15" s="32"/>
      <c r="F15" s="31" t="s">
        <v>49</v>
      </c>
      <c r="G15" s="29"/>
      <c r="H15" s="29"/>
      <c r="I15" s="29"/>
      <c r="J15" s="29"/>
      <c r="K15" s="29"/>
      <c r="L15" s="29"/>
      <c r="M15" s="29"/>
      <c r="N15" s="29"/>
      <c r="O15" s="2"/>
      <c r="P15" s="2"/>
      <c r="Q15" s="2"/>
      <c r="R15" s="2"/>
      <c r="S15" s="2"/>
      <c r="T15" s="2"/>
      <c r="U15" s="2"/>
      <c r="V15" s="2"/>
      <c r="W15" s="2"/>
      <c r="X15" s="2"/>
      <c r="Y15" s="2"/>
      <c r="Z15" s="2"/>
    </row>
    <row r="16" ht="13.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3.5" customHeight="1">
      <c r="A17" s="33"/>
      <c r="B17" s="2" t="s">
        <v>50</v>
      </c>
      <c r="C17" s="33"/>
      <c r="D17" s="33"/>
      <c r="E17" s="2"/>
      <c r="F17" s="2"/>
      <c r="G17" s="2"/>
      <c r="H17" s="2"/>
      <c r="I17" s="2"/>
      <c r="J17" s="2"/>
      <c r="K17" s="2"/>
      <c r="L17" s="2"/>
      <c r="M17" s="2"/>
      <c r="N17" s="2"/>
      <c r="O17" s="2"/>
      <c r="P17" s="2"/>
      <c r="Q17" s="2"/>
      <c r="R17" s="2"/>
      <c r="S17" s="2"/>
      <c r="T17" s="2"/>
      <c r="U17" s="2"/>
      <c r="V17" s="2"/>
      <c r="W17" s="2"/>
      <c r="X17" s="2"/>
      <c r="Y17" s="2"/>
      <c r="Z17" s="2"/>
    </row>
    <row r="18" ht="13.5" customHeight="1">
      <c r="A18" s="33"/>
      <c r="B18" s="2"/>
      <c r="C18" s="33"/>
      <c r="D18" s="33"/>
      <c r="E18" s="2"/>
      <c r="F18" s="2"/>
      <c r="G18" s="2"/>
      <c r="H18" s="2"/>
      <c r="I18" s="2"/>
      <c r="J18" s="2"/>
      <c r="K18" s="2"/>
      <c r="L18" s="2"/>
      <c r="M18" s="2"/>
      <c r="N18" s="2"/>
      <c r="O18" s="2"/>
      <c r="P18" s="2"/>
      <c r="Q18" s="2"/>
      <c r="R18" s="2"/>
      <c r="S18" s="2"/>
      <c r="T18" s="2"/>
      <c r="U18" s="2"/>
      <c r="V18" s="2"/>
      <c r="W18" s="2"/>
      <c r="X18" s="2"/>
      <c r="Y18" s="2"/>
      <c r="Z18" s="2"/>
    </row>
    <row r="19" ht="13.5" customHeight="1">
      <c r="A19" s="25"/>
      <c r="B19" s="25" t="s">
        <v>51</v>
      </c>
      <c r="C19" s="25"/>
      <c r="D19" s="25"/>
      <c r="E19" s="25"/>
      <c r="F19" s="25"/>
      <c r="G19" s="25"/>
      <c r="H19" s="25"/>
      <c r="I19" s="25"/>
      <c r="J19" s="25"/>
      <c r="K19" s="25"/>
      <c r="L19" s="25"/>
      <c r="M19" s="25"/>
      <c r="N19" s="25"/>
      <c r="O19" s="25"/>
      <c r="P19" s="25"/>
      <c r="Q19" s="25"/>
      <c r="R19" s="25"/>
      <c r="S19" s="25"/>
      <c r="T19" s="25"/>
      <c r="U19" s="25"/>
      <c r="V19" s="25"/>
      <c r="W19" s="25"/>
      <c r="X19" s="25"/>
      <c r="Y19" s="25"/>
      <c r="Z19" s="25"/>
    </row>
    <row r="20" ht="13.5" customHeight="1">
      <c r="A20" s="2"/>
      <c r="B20" s="2"/>
      <c r="C20" s="34"/>
      <c r="D20" s="33"/>
      <c r="E20" s="2"/>
      <c r="F20" s="2"/>
      <c r="G20" s="2"/>
      <c r="H20" s="2"/>
      <c r="I20" s="2"/>
      <c r="J20" s="2"/>
      <c r="K20" s="2"/>
      <c r="L20" s="2"/>
      <c r="M20" s="2"/>
      <c r="N20" s="2"/>
      <c r="O20" s="2"/>
      <c r="P20" s="2"/>
      <c r="Q20" s="2"/>
      <c r="R20" s="2"/>
      <c r="S20" s="2"/>
      <c r="T20" s="2"/>
      <c r="U20" s="2"/>
      <c r="V20" s="2"/>
      <c r="W20" s="2"/>
      <c r="X20" s="2"/>
      <c r="Y20" s="2"/>
      <c r="Z20" s="2"/>
    </row>
    <row r="21" ht="13.5" customHeight="1">
      <c r="A21" s="35"/>
      <c r="B21" s="36" t="s">
        <v>52</v>
      </c>
      <c r="C21" s="36" t="s">
        <v>53</v>
      </c>
      <c r="D21" s="36" t="s">
        <v>41</v>
      </c>
      <c r="E21" s="2"/>
      <c r="F21" s="2"/>
      <c r="G21" s="2"/>
      <c r="H21" s="2"/>
      <c r="I21" s="2"/>
      <c r="J21" s="2"/>
      <c r="K21" s="2"/>
      <c r="L21" s="2"/>
      <c r="M21" s="2"/>
      <c r="N21" s="2"/>
      <c r="O21" s="2"/>
      <c r="P21" s="2"/>
      <c r="Q21" s="2"/>
      <c r="R21" s="2"/>
      <c r="S21" s="2"/>
      <c r="T21" s="2"/>
      <c r="U21" s="2"/>
      <c r="V21" s="2"/>
      <c r="W21" s="2"/>
      <c r="X21" s="2"/>
      <c r="Y21" s="2"/>
      <c r="Z21" s="2"/>
    </row>
    <row r="22" ht="13.5" customHeight="1">
      <c r="A22" s="35"/>
      <c r="B22" s="37" t="s">
        <v>54</v>
      </c>
      <c r="C22" s="37" t="s">
        <v>55</v>
      </c>
      <c r="D22" s="37" t="s">
        <v>56</v>
      </c>
      <c r="E22" s="2"/>
      <c r="F22" s="2"/>
      <c r="G22" s="2"/>
      <c r="H22" s="2"/>
      <c r="I22" s="2"/>
      <c r="J22" s="2"/>
      <c r="K22" s="2"/>
      <c r="L22" s="2"/>
      <c r="M22" s="2"/>
      <c r="N22" s="2"/>
      <c r="O22" s="2"/>
      <c r="P22" s="2"/>
      <c r="Q22" s="2"/>
      <c r="R22" s="2"/>
      <c r="S22" s="2"/>
      <c r="T22" s="2"/>
      <c r="U22" s="2"/>
      <c r="V22" s="2"/>
      <c r="W22" s="2"/>
      <c r="X22" s="2"/>
      <c r="Y22" s="2"/>
      <c r="Z22" s="2"/>
    </row>
    <row r="23" ht="19.5" customHeight="1">
      <c r="A23" s="35"/>
      <c r="B23" s="37" t="s">
        <v>57</v>
      </c>
      <c r="C23" s="37" t="s">
        <v>55</v>
      </c>
      <c r="D23" s="37" t="s">
        <v>58</v>
      </c>
      <c r="E23" s="2"/>
      <c r="F23" s="2"/>
      <c r="G23" s="2"/>
      <c r="H23" s="2"/>
      <c r="I23" s="2"/>
      <c r="J23" s="2"/>
      <c r="K23" s="2"/>
      <c r="L23" s="2"/>
      <c r="M23" s="2"/>
      <c r="N23" s="2"/>
      <c r="O23" s="2"/>
      <c r="P23" s="2"/>
      <c r="Q23" s="2"/>
      <c r="R23" s="2"/>
      <c r="S23" s="2"/>
      <c r="T23" s="2"/>
      <c r="U23" s="2"/>
      <c r="V23" s="2"/>
      <c r="W23" s="2"/>
      <c r="X23" s="2"/>
      <c r="Y23" s="2"/>
      <c r="Z23" s="2"/>
    </row>
    <row r="24" ht="12.75" customHeight="1">
      <c r="A24" s="35"/>
      <c r="B24" s="38" t="s">
        <v>59</v>
      </c>
      <c r="C24" s="39"/>
      <c r="D24" s="40"/>
      <c r="E24" s="2"/>
      <c r="F24" s="2"/>
      <c r="G24" s="2"/>
      <c r="H24" s="2"/>
      <c r="I24" s="2"/>
      <c r="J24" s="2"/>
      <c r="K24" s="2"/>
      <c r="L24" s="2"/>
      <c r="M24" s="2"/>
      <c r="N24" s="2"/>
      <c r="O24" s="2"/>
      <c r="P24" s="2"/>
      <c r="Q24" s="2"/>
      <c r="R24" s="2"/>
      <c r="S24" s="2"/>
      <c r="T24" s="2"/>
      <c r="U24" s="2"/>
      <c r="V24" s="2"/>
      <c r="W24" s="2"/>
      <c r="X24" s="2"/>
      <c r="Y24" s="2"/>
      <c r="Z24" s="2"/>
    </row>
    <row r="25" ht="22.5" customHeight="1">
      <c r="A25" s="35"/>
      <c r="B25" s="37" t="s">
        <v>60</v>
      </c>
      <c r="C25" s="37" t="s">
        <v>61</v>
      </c>
      <c r="D25" s="37" t="s">
        <v>62</v>
      </c>
      <c r="E25" s="2"/>
      <c r="F25" s="2"/>
      <c r="G25" s="2"/>
      <c r="H25" s="2"/>
      <c r="I25" s="2"/>
      <c r="J25" s="2"/>
      <c r="K25" s="2"/>
      <c r="L25" s="2"/>
      <c r="M25" s="2"/>
      <c r="N25" s="2"/>
      <c r="O25" s="2"/>
      <c r="P25" s="2"/>
      <c r="Q25" s="2"/>
      <c r="R25" s="2"/>
      <c r="S25" s="2"/>
      <c r="T25" s="2"/>
      <c r="U25" s="2"/>
      <c r="V25" s="2"/>
      <c r="W25" s="2"/>
      <c r="X25" s="2"/>
      <c r="Y25" s="2"/>
      <c r="Z25" s="2"/>
    </row>
    <row r="26" ht="12.75" customHeight="1">
      <c r="A26" s="35"/>
      <c r="B26" s="38" t="s">
        <v>63</v>
      </c>
      <c r="C26" s="39"/>
      <c r="D26" s="40"/>
      <c r="E26" s="2"/>
      <c r="F26" s="2"/>
      <c r="G26" s="2"/>
      <c r="H26" s="2"/>
      <c r="I26" s="2"/>
      <c r="J26" s="2"/>
      <c r="K26" s="2"/>
      <c r="L26" s="2"/>
      <c r="M26" s="2"/>
      <c r="N26" s="2"/>
      <c r="O26" s="2"/>
      <c r="P26" s="2"/>
      <c r="Q26" s="2"/>
      <c r="R26" s="2"/>
      <c r="S26" s="2"/>
      <c r="T26" s="2"/>
      <c r="U26" s="2"/>
      <c r="V26" s="2"/>
      <c r="W26" s="2"/>
      <c r="X26" s="2"/>
      <c r="Y26" s="2"/>
      <c r="Z26" s="2"/>
    </row>
    <row r="27" ht="13.5" customHeight="1">
      <c r="A27" s="35"/>
      <c r="B27" s="37" t="s">
        <v>64</v>
      </c>
      <c r="C27" s="37" t="s">
        <v>65</v>
      </c>
      <c r="D27" s="37" t="s">
        <v>66</v>
      </c>
      <c r="E27" s="2"/>
      <c r="F27" s="2"/>
      <c r="G27" s="2"/>
      <c r="H27" s="2"/>
      <c r="I27" s="2"/>
      <c r="J27" s="2"/>
      <c r="K27" s="2"/>
      <c r="L27" s="2"/>
      <c r="M27" s="2"/>
      <c r="N27" s="2"/>
      <c r="O27" s="2"/>
      <c r="P27" s="2"/>
      <c r="Q27" s="2"/>
      <c r="R27" s="2"/>
      <c r="S27" s="2"/>
      <c r="T27" s="2"/>
      <c r="U27" s="2"/>
      <c r="V27" s="2"/>
      <c r="W27" s="2"/>
      <c r="X27" s="2"/>
      <c r="Y27" s="2"/>
      <c r="Z27" s="2"/>
    </row>
    <row r="28" ht="12.75" customHeight="1">
      <c r="A28" s="35"/>
      <c r="B28" s="38" t="s">
        <v>67</v>
      </c>
      <c r="C28" s="39"/>
      <c r="D28" s="40"/>
      <c r="E28" s="2"/>
      <c r="F28" s="2"/>
      <c r="G28" s="2"/>
      <c r="H28" s="2"/>
      <c r="I28" s="2"/>
      <c r="J28" s="2"/>
      <c r="K28" s="2"/>
      <c r="L28" s="2"/>
      <c r="M28" s="2"/>
      <c r="N28" s="2"/>
      <c r="O28" s="2"/>
      <c r="P28" s="2"/>
      <c r="Q28" s="2"/>
      <c r="R28" s="2"/>
      <c r="S28" s="2"/>
      <c r="T28" s="2"/>
      <c r="U28" s="2"/>
      <c r="V28" s="2"/>
      <c r="W28" s="2"/>
      <c r="X28" s="2"/>
      <c r="Y28" s="2"/>
      <c r="Z28" s="2"/>
    </row>
    <row r="29" ht="15.0" customHeight="1">
      <c r="A29" s="35"/>
      <c r="B29" s="37" t="s">
        <v>68</v>
      </c>
      <c r="C29" s="37" t="s">
        <v>69</v>
      </c>
      <c r="D29" s="37" t="s">
        <v>70</v>
      </c>
      <c r="E29" s="2"/>
      <c r="F29" s="2"/>
      <c r="G29" s="2"/>
      <c r="H29" s="2"/>
      <c r="I29" s="2"/>
      <c r="J29" s="2"/>
      <c r="K29" s="2"/>
      <c r="L29" s="2"/>
      <c r="M29" s="2"/>
      <c r="N29" s="2"/>
      <c r="O29" s="2"/>
      <c r="P29" s="2"/>
      <c r="Q29" s="2"/>
      <c r="R29" s="2"/>
      <c r="S29" s="2"/>
      <c r="T29" s="2"/>
      <c r="U29" s="2"/>
      <c r="V29" s="2"/>
      <c r="W29" s="2"/>
      <c r="X29" s="2"/>
      <c r="Y29" s="2"/>
      <c r="Z29" s="2"/>
    </row>
    <row r="30" ht="34.5" customHeight="1">
      <c r="A30" s="35"/>
      <c r="B30" s="37" t="s">
        <v>71</v>
      </c>
      <c r="C30" s="37" t="s">
        <v>72</v>
      </c>
      <c r="D30" s="37" t="s">
        <v>73</v>
      </c>
      <c r="E30" s="2"/>
      <c r="F30" s="2"/>
      <c r="G30" s="2"/>
      <c r="H30" s="2"/>
      <c r="I30" s="2"/>
      <c r="J30" s="2"/>
      <c r="K30" s="2"/>
      <c r="L30" s="2"/>
      <c r="M30" s="2"/>
      <c r="N30" s="2"/>
      <c r="O30" s="2"/>
      <c r="P30" s="2"/>
      <c r="Q30" s="2"/>
      <c r="R30" s="2"/>
      <c r="S30" s="2"/>
      <c r="T30" s="2"/>
      <c r="U30" s="2"/>
      <c r="V30" s="2"/>
      <c r="W30" s="2"/>
      <c r="X30" s="2"/>
      <c r="Y30" s="2"/>
      <c r="Z30" s="2"/>
    </row>
    <row r="31" ht="26.25" customHeight="1">
      <c r="A31" s="35"/>
      <c r="B31" s="37" t="s">
        <v>74</v>
      </c>
      <c r="C31" s="37" t="s">
        <v>72</v>
      </c>
      <c r="D31" s="37" t="s">
        <v>75</v>
      </c>
      <c r="E31" s="2"/>
      <c r="F31" s="2"/>
      <c r="G31" s="2"/>
      <c r="H31" s="2"/>
      <c r="I31" s="2"/>
      <c r="J31" s="2"/>
      <c r="K31" s="2"/>
      <c r="L31" s="2"/>
      <c r="M31" s="2"/>
      <c r="N31" s="2"/>
      <c r="O31" s="2"/>
      <c r="P31" s="2"/>
      <c r="Q31" s="2"/>
      <c r="R31" s="2"/>
      <c r="S31" s="2"/>
      <c r="T31" s="2"/>
      <c r="U31" s="2"/>
      <c r="V31" s="2"/>
      <c r="W31" s="2"/>
      <c r="X31" s="2"/>
      <c r="Y31" s="2"/>
      <c r="Z31" s="2"/>
    </row>
    <row r="32" ht="13.5" customHeight="1">
      <c r="A32" s="35"/>
      <c r="B32" s="37" t="s">
        <v>76</v>
      </c>
      <c r="C32" s="37" t="s">
        <v>72</v>
      </c>
      <c r="D32" s="37" t="s">
        <v>77</v>
      </c>
      <c r="E32" s="2"/>
      <c r="F32" s="2"/>
      <c r="G32" s="2"/>
      <c r="H32" s="2"/>
      <c r="I32" s="2"/>
      <c r="J32" s="2"/>
      <c r="K32" s="2"/>
      <c r="L32" s="2"/>
      <c r="M32" s="2"/>
      <c r="N32" s="2"/>
      <c r="O32" s="2"/>
      <c r="P32" s="2"/>
      <c r="Q32" s="2"/>
      <c r="R32" s="2"/>
      <c r="S32" s="2"/>
      <c r="T32" s="2"/>
      <c r="U32" s="2"/>
      <c r="V32" s="2"/>
      <c r="W32" s="2"/>
      <c r="X32" s="2"/>
      <c r="Y32" s="2"/>
      <c r="Z32" s="2"/>
    </row>
    <row r="33" ht="13.5" customHeight="1">
      <c r="A33" s="35"/>
      <c r="B33" s="37" t="s">
        <v>78</v>
      </c>
      <c r="C33" s="37" t="s">
        <v>72</v>
      </c>
      <c r="D33" s="37" t="s">
        <v>79</v>
      </c>
      <c r="E33" s="2"/>
      <c r="F33" s="2"/>
      <c r="G33" s="2"/>
      <c r="H33" s="2"/>
      <c r="I33" s="2"/>
      <c r="J33" s="2"/>
      <c r="K33" s="2"/>
      <c r="L33" s="2"/>
      <c r="M33" s="2"/>
      <c r="N33" s="2"/>
      <c r="O33" s="2"/>
      <c r="P33" s="2"/>
      <c r="Q33" s="2"/>
      <c r="R33" s="2"/>
      <c r="S33" s="2"/>
      <c r="T33" s="2"/>
      <c r="U33" s="2"/>
      <c r="V33" s="2"/>
      <c r="W33" s="2"/>
      <c r="X33" s="2"/>
      <c r="Y33" s="2"/>
      <c r="Z33" s="2"/>
    </row>
    <row r="34" ht="13.5" customHeight="1">
      <c r="A34" s="35"/>
      <c r="B34" s="37" t="s">
        <v>80</v>
      </c>
      <c r="C34" s="37" t="s">
        <v>72</v>
      </c>
      <c r="D34" s="37" t="s">
        <v>81</v>
      </c>
      <c r="E34" s="2"/>
      <c r="F34" s="2"/>
      <c r="G34" s="2"/>
      <c r="H34" s="2"/>
      <c r="I34" s="2"/>
      <c r="J34" s="2"/>
      <c r="K34" s="2"/>
      <c r="L34" s="2"/>
      <c r="M34" s="2"/>
      <c r="N34" s="2"/>
      <c r="O34" s="2"/>
      <c r="P34" s="2"/>
      <c r="Q34" s="2"/>
      <c r="R34" s="2"/>
      <c r="S34" s="2"/>
      <c r="T34" s="2"/>
      <c r="U34" s="2"/>
      <c r="V34" s="2"/>
      <c r="W34" s="2"/>
      <c r="X34" s="2"/>
      <c r="Y34" s="2"/>
      <c r="Z34" s="2"/>
    </row>
    <row r="35" ht="13.5" customHeight="1">
      <c r="A35" s="35"/>
      <c r="B35" s="37" t="s">
        <v>82</v>
      </c>
      <c r="C35" s="37" t="s">
        <v>69</v>
      </c>
      <c r="D35" s="37" t="s">
        <v>83</v>
      </c>
      <c r="E35" s="2"/>
      <c r="F35" s="2"/>
      <c r="G35" s="2"/>
      <c r="H35" s="2"/>
      <c r="I35" s="2"/>
      <c r="J35" s="2"/>
      <c r="K35" s="2"/>
      <c r="L35" s="2"/>
      <c r="M35" s="2"/>
      <c r="N35" s="2"/>
      <c r="O35" s="2"/>
      <c r="P35" s="2"/>
      <c r="Q35" s="2"/>
      <c r="R35" s="2"/>
      <c r="S35" s="2"/>
      <c r="T35" s="2"/>
      <c r="U35" s="2"/>
      <c r="V35" s="2"/>
      <c r="W35" s="2"/>
      <c r="X35" s="2"/>
      <c r="Y35" s="2"/>
      <c r="Z35" s="2"/>
    </row>
    <row r="36" ht="13.5" customHeight="1">
      <c r="A36" s="35"/>
      <c r="B36" s="37" t="s">
        <v>84</v>
      </c>
      <c r="C36" s="37" t="s">
        <v>72</v>
      </c>
      <c r="D36" s="37" t="s">
        <v>85</v>
      </c>
      <c r="E36" s="2"/>
      <c r="F36" s="2"/>
      <c r="G36" s="2"/>
      <c r="H36" s="2"/>
      <c r="I36" s="2"/>
      <c r="J36" s="2"/>
      <c r="K36" s="2"/>
      <c r="L36" s="2"/>
      <c r="M36" s="2"/>
      <c r="N36" s="2"/>
      <c r="O36" s="2"/>
      <c r="P36" s="2"/>
      <c r="Q36" s="2"/>
      <c r="R36" s="2"/>
      <c r="S36" s="2"/>
      <c r="T36" s="2"/>
      <c r="U36" s="2"/>
      <c r="V36" s="2"/>
      <c r="W36" s="2"/>
      <c r="X36" s="2"/>
      <c r="Y36" s="2"/>
      <c r="Z36" s="2"/>
    </row>
    <row r="37" ht="13.5" customHeight="1">
      <c r="A37" s="35"/>
      <c r="B37" s="41" t="s">
        <v>86</v>
      </c>
      <c r="C37" s="41" t="s">
        <v>72</v>
      </c>
      <c r="D37" s="41" t="s">
        <v>87</v>
      </c>
      <c r="E37" s="2"/>
      <c r="F37" s="2"/>
      <c r="G37" s="2"/>
      <c r="H37" s="2"/>
      <c r="I37" s="2"/>
      <c r="J37" s="2"/>
      <c r="K37" s="2"/>
      <c r="L37" s="2"/>
      <c r="M37" s="2"/>
      <c r="N37" s="2"/>
      <c r="O37" s="2"/>
      <c r="P37" s="2"/>
      <c r="Q37" s="2"/>
      <c r="R37" s="2"/>
      <c r="S37" s="2"/>
      <c r="T37" s="2"/>
      <c r="U37" s="2"/>
      <c r="V37" s="2"/>
      <c r="W37" s="2"/>
      <c r="X37" s="2"/>
      <c r="Y37" s="2"/>
      <c r="Z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13:N13"/>
    <mergeCell ref="B24:D24"/>
    <mergeCell ref="B26:D26"/>
    <mergeCell ref="B28:D28"/>
  </mergeCells>
  <printOptions/>
  <pageMargins bottom="0.75" footer="0.0" header="0.0" left="0.7" right="0.7" top="0.75"/>
  <pageSetup orientation="portrait"/>
  <headerFooter>
    <oddFooter>&amp;C_x000D_#000000 OFFICIAL-InternalOnly</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26" width="8.56"/>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headerFooter>
    <oddFooter>&amp;C_x000D_#000000 OFFICIAL-InternalOnly</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workbookViewId="0"/>
  </sheetViews>
  <sheetFormatPr customHeight="1" defaultColWidth="11.22" defaultRowHeight="15.0"/>
  <cols>
    <col customWidth="1" min="1" max="1" width="5.78"/>
    <col customWidth="1" min="2" max="2" width="23.44"/>
    <col customWidth="1" min="3" max="3" width="17.89"/>
    <col customWidth="1" min="4" max="4" width="23.33"/>
    <col customWidth="1" min="5" max="5" width="25.78"/>
    <col customWidth="1" min="6" max="6" width="1.67"/>
    <col customWidth="1" min="7" max="14" width="15.67"/>
    <col customWidth="1" min="15" max="15" width="1.89"/>
    <col customWidth="1" min="16" max="23" width="15.67"/>
    <col customWidth="1" min="24" max="24" width="1.89"/>
    <col customWidth="1" min="25" max="25" width="15.89"/>
    <col customWidth="1" min="26" max="57" width="15.67"/>
  </cols>
  <sheetData>
    <row r="1" ht="12.75" customHeight="1">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row>
    <row r="2" ht="18.75" customHeight="1">
      <c r="A2" s="42"/>
      <c r="B2" s="43" t="s">
        <v>88</v>
      </c>
      <c r="C2" s="43"/>
      <c r="D2" s="43"/>
      <c r="E2" s="43"/>
      <c r="F2" s="43"/>
      <c r="G2" s="43"/>
      <c r="H2" s="42"/>
      <c r="I2" s="42"/>
      <c r="J2" s="42"/>
      <c r="K2" s="42"/>
      <c r="L2" s="42"/>
      <c r="M2" s="42"/>
      <c r="N2" s="42"/>
      <c r="O2" s="43"/>
      <c r="P2" s="42"/>
      <c r="Q2" s="42"/>
      <c r="R2" s="42"/>
      <c r="S2" s="42"/>
      <c r="T2" s="42"/>
      <c r="U2" s="42"/>
      <c r="V2" s="42"/>
      <c r="W2" s="42"/>
      <c r="X2" s="43"/>
      <c r="Y2" s="43"/>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row>
    <row r="3" ht="48.75" customHeight="1">
      <c r="A3" s="42"/>
      <c r="B3" s="44" t="s">
        <v>89</v>
      </c>
      <c r="C3" s="27"/>
      <c r="D3" s="27"/>
      <c r="E3" s="27"/>
      <c r="F3" s="27"/>
      <c r="G3" s="27"/>
      <c r="H3" s="27"/>
      <c r="I3" s="28"/>
      <c r="J3" s="45"/>
      <c r="K3" s="45"/>
      <c r="L3" s="45"/>
      <c r="M3" s="45"/>
      <c r="N3" s="45"/>
      <c r="O3" s="45"/>
      <c r="P3" s="45"/>
      <c r="Q3" s="45"/>
      <c r="R3" s="45"/>
      <c r="S3" s="45"/>
      <c r="T3" s="45"/>
      <c r="U3" s="45"/>
      <c r="V3" s="45"/>
      <c r="W3" s="45"/>
      <c r="X3" s="45"/>
      <c r="Y3" s="45"/>
      <c r="Z3" s="45"/>
      <c r="AA3" s="45"/>
      <c r="AB3" s="45"/>
      <c r="AC3" s="45"/>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row>
    <row r="4" ht="12.7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row>
    <row r="5"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row>
    <row r="6" ht="13.5" customHeight="1">
      <c r="A6" s="2"/>
      <c r="B6" s="46"/>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row>
    <row r="7" ht="13.5" customHeight="1">
      <c r="A7" s="47"/>
      <c r="B7" s="25" t="s">
        <v>90</v>
      </c>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row>
    <row r="8" ht="13.5" customHeight="1">
      <c r="A8" s="2"/>
      <c r="B8" s="46"/>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row>
    <row r="9" ht="13.5" customHeight="1">
      <c r="A9" s="2"/>
      <c r="B9" s="48" t="s">
        <v>91</v>
      </c>
      <c r="C9" s="48" t="s">
        <v>92</v>
      </c>
      <c r="D9" s="49" t="s">
        <v>93</v>
      </c>
      <c r="E9" s="50"/>
      <c r="F9" s="51"/>
      <c r="G9" s="52" t="s">
        <v>94</v>
      </c>
      <c r="H9" s="53"/>
      <c r="I9" s="53"/>
      <c r="J9" s="53"/>
      <c r="K9" s="53"/>
      <c r="L9" s="53"/>
      <c r="M9" s="53"/>
      <c r="N9" s="54"/>
      <c r="O9" s="51"/>
      <c r="P9" s="55" t="s">
        <v>95</v>
      </c>
      <c r="Q9" s="56"/>
      <c r="R9" s="56"/>
      <c r="S9" s="56"/>
      <c r="T9" s="56"/>
      <c r="U9" s="56"/>
      <c r="V9" s="56"/>
      <c r="W9" s="56"/>
      <c r="X9" s="51"/>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7"/>
    </row>
    <row r="10" ht="12.75" customHeight="1">
      <c r="A10" s="2"/>
      <c r="B10" s="58"/>
      <c r="C10" s="58"/>
      <c r="D10" s="58"/>
      <c r="E10" s="59"/>
      <c r="F10" s="51"/>
      <c r="G10" s="60" t="s">
        <v>96</v>
      </c>
      <c r="H10" s="61"/>
      <c r="I10" s="61"/>
      <c r="J10" s="61"/>
      <c r="K10" s="61"/>
      <c r="L10" s="61"/>
      <c r="M10" s="61"/>
      <c r="N10" s="62"/>
      <c r="O10" s="51"/>
      <c r="P10" s="63" t="s">
        <v>97</v>
      </c>
      <c r="Q10" s="64"/>
      <c r="R10" s="64"/>
      <c r="S10" s="64"/>
      <c r="T10" s="64"/>
      <c r="U10" s="64"/>
      <c r="V10" s="64"/>
      <c r="W10" s="64"/>
      <c r="X10" s="51"/>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5"/>
    </row>
    <row r="11" ht="25.5" customHeight="1">
      <c r="A11" s="2"/>
      <c r="B11" s="58"/>
      <c r="C11" s="58"/>
      <c r="D11" s="58"/>
      <c r="E11" s="66" t="s">
        <v>98</v>
      </c>
      <c r="F11" s="51"/>
      <c r="G11" s="67" t="s">
        <v>99</v>
      </c>
      <c r="H11" s="67" t="s">
        <v>100</v>
      </c>
      <c r="I11" s="67" t="s">
        <v>101</v>
      </c>
      <c r="J11" s="67" t="s">
        <v>102</v>
      </c>
      <c r="K11" s="67" t="s">
        <v>103</v>
      </c>
      <c r="L11" s="68" t="s">
        <v>104</v>
      </c>
      <c r="M11" s="67" t="s">
        <v>105</v>
      </c>
      <c r="N11" s="67" t="s">
        <v>106</v>
      </c>
      <c r="O11" s="51"/>
      <c r="P11" s="69" t="s">
        <v>107</v>
      </c>
      <c r="Q11" s="69" t="s">
        <v>108</v>
      </c>
      <c r="R11" s="69" t="s">
        <v>109</v>
      </c>
      <c r="S11" s="70" t="s">
        <v>110</v>
      </c>
      <c r="T11" s="69" t="s">
        <v>111</v>
      </c>
      <c r="U11" s="69" t="s">
        <v>112</v>
      </c>
      <c r="V11" s="69" t="s">
        <v>113</v>
      </c>
      <c r="W11" s="69" t="s">
        <v>114</v>
      </c>
      <c r="X11" s="51"/>
      <c r="Y11" s="69" t="s">
        <v>115</v>
      </c>
      <c r="Z11" s="69" t="s">
        <v>115</v>
      </c>
      <c r="AA11" s="69" t="s">
        <v>116</v>
      </c>
      <c r="AB11" s="69" t="s">
        <v>116</v>
      </c>
      <c r="AC11" s="71" t="s">
        <v>117</v>
      </c>
      <c r="AD11" s="71" t="s">
        <v>117</v>
      </c>
      <c r="AE11" s="72" t="s">
        <v>118</v>
      </c>
      <c r="AF11" s="73" t="s">
        <v>118</v>
      </c>
      <c r="AG11" s="73" t="s">
        <v>119</v>
      </c>
      <c r="AH11" s="73" t="s">
        <v>119</v>
      </c>
      <c r="AI11" s="73" t="s">
        <v>120</v>
      </c>
      <c r="AJ11" s="73" t="s">
        <v>120</v>
      </c>
      <c r="AK11" s="73" t="s">
        <v>121</v>
      </c>
      <c r="AL11" s="73" t="s">
        <v>121</v>
      </c>
      <c r="AM11" s="73" t="s">
        <v>122</v>
      </c>
      <c r="AN11" s="73" t="s">
        <v>122</v>
      </c>
      <c r="AO11" s="73" t="s">
        <v>123</v>
      </c>
      <c r="AP11" s="73" t="s">
        <v>123</v>
      </c>
      <c r="AQ11" s="73" t="s">
        <v>124</v>
      </c>
      <c r="AR11" s="73" t="s">
        <v>124</v>
      </c>
      <c r="AS11" s="73" t="s">
        <v>125</v>
      </c>
      <c r="AT11" s="73" t="s">
        <v>125</v>
      </c>
      <c r="AU11" s="73" t="s">
        <v>126</v>
      </c>
      <c r="AV11" s="73" t="s">
        <v>126</v>
      </c>
      <c r="AW11" s="73" t="s">
        <v>127</v>
      </c>
      <c r="AX11" s="73" t="s">
        <v>127</v>
      </c>
      <c r="AY11" s="73" t="s">
        <v>128</v>
      </c>
      <c r="AZ11" s="73" t="s">
        <v>128</v>
      </c>
      <c r="BA11" s="73" t="s">
        <v>129</v>
      </c>
      <c r="BB11" s="73" t="s">
        <v>129</v>
      </c>
      <c r="BC11" s="73" t="s">
        <v>130</v>
      </c>
      <c r="BD11" s="73" t="s">
        <v>130</v>
      </c>
      <c r="BE11" s="73" t="s">
        <v>131</v>
      </c>
    </row>
    <row r="12" ht="25.5" customHeight="1">
      <c r="A12" s="2"/>
      <c r="B12" s="58"/>
      <c r="C12" s="58"/>
      <c r="D12" s="58"/>
      <c r="E12" s="66" t="s">
        <v>98</v>
      </c>
      <c r="F12" s="51"/>
      <c r="G12" s="67" t="s">
        <v>99</v>
      </c>
      <c r="H12" s="67" t="s">
        <v>100</v>
      </c>
      <c r="I12" s="67" t="s">
        <v>101</v>
      </c>
      <c r="J12" s="67" t="s">
        <v>102</v>
      </c>
      <c r="K12" s="67" t="s">
        <v>103</v>
      </c>
      <c r="L12" s="68" t="s">
        <v>104</v>
      </c>
      <c r="M12" s="67" t="s">
        <v>105</v>
      </c>
      <c r="N12" s="67" t="s">
        <v>106</v>
      </c>
      <c r="O12" s="51"/>
      <c r="P12" s="69" t="s">
        <v>107</v>
      </c>
      <c r="Q12" s="69" t="s">
        <v>108</v>
      </c>
      <c r="R12" s="69" t="s">
        <v>109</v>
      </c>
      <c r="S12" s="70" t="s">
        <v>110</v>
      </c>
      <c r="T12" s="69" t="s">
        <v>111</v>
      </c>
      <c r="U12" s="69" t="s">
        <v>112</v>
      </c>
      <c r="V12" s="69" t="s">
        <v>113</v>
      </c>
      <c r="W12" s="69" t="s">
        <v>114</v>
      </c>
      <c r="X12" s="51"/>
      <c r="Y12" s="69" t="s">
        <v>115</v>
      </c>
      <c r="Z12" s="69" t="s">
        <v>132</v>
      </c>
      <c r="AA12" s="69" t="s">
        <v>116</v>
      </c>
      <c r="AB12" s="69" t="s">
        <v>133</v>
      </c>
      <c r="AC12" s="69" t="s">
        <v>134</v>
      </c>
      <c r="AD12" s="69" t="s">
        <v>135</v>
      </c>
      <c r="AE12" s="69" t="s">
        <v>136</v>
      </c>
      <c r="AF12" s="69" t="s">
        <v>137</v>
      </c>
      <c r="AG12" s="69" t="s">
        <v>138</v>
      </c>
      <c r="AH12" s="69" t="s">
        <v>139</v>
      </c>
      <c r="AI12" s="69" t="s">
        <v>140</v>
      </c>
      <c r="AJ12" s="69" t="s">
        <v>141</v>
      </c>
      <c r="AK12" s="69" t="s">
        <v>142</v>
      </c>
      <c r="AL12" s="69" t="s">
        <v>143</v>
      </c>
      <c r="AM12" s="69" t="s">
        <v>144</v>
      </c>
      <c r="AN12" s="69" t="s">
        <v>145</v>
      </c>
      <c r="AO12" s="69" t="s">
        <v>146</v>
      </c>
      <c r="AP12" s="69" t="s">
        <v>147</v>
      </c>
      <c r="AQ12" s="69" t="s">
        <v>148</v>
      </c>
      <c r="AR12" s="69" t="s">
        <v>149</v>
      </c>
      <c r="AS12" s="69" t="s">
        <v>150</v>
      </c>
      <c r="AT12" s="69" t="s">
        <v>151</v>
      </c>
      <c r="AU12" s="69" t="s">
        <v>152</v>
      </c>
      <c r="AV12" s="69" t="s">
        <v>153</v>
      </c>
      <c r="AW12" s="69" t="s">
        <v>154</v>
      </c>
      <c r="AX12" s="69" t="s">
        <v>155</v>
      </c>
      <c r="AY12" s="69" t="s">
        <v>156</v>
      </c>
      <c r="AZ12" s="69" t="s">
        <v>157</v>
      </c>
      <c r="BA12" s="69" t="s">
        <v>158</v>
      </c>
      <c r="BB12" s="69" t="s">
        <v>159</v>
      </c>
      <c r="BC12" s="69" t="s">
        <v>160</v>
      </c>
      <c r="BD12" s="69" t="s">
        <v>161</v>
      </c>
      <c r="BE12" s="69" t="s">
        <v>162</v>
      </c>
    </row>
    <row r="13" ht="12.75" customHeight="1">
      <c r="A13" s="2"/>
      <c r="B13" s="58"/>
      <c r="C13" s="58"/>
      <c r="D13" s="58"/>
      <c r="E13" s="66" t="s">
        <v>163</v>
      </c>
      <c r="F13" s="51"/>
      <c r="G13" s="74" t="s">
        <v>164</v>
      </c>
      <c r="H13" s="74" t="s">
        <v>165</v>
      </c>
      <c r="I13" s="74" t="s">
        <v>166</v>
      </c>
      <c r="J13" s="74" t="s">
        <v>167</v>
      </c>
      <c r="K13" s="74" t="s">
        <v>168</v>
      </c>
      <c r="L13" s="75" t="s">
        <v>169</v>
      </c>
      <c r="M13" s="74" t="s">
        <v>170</v>
      </c>
      <c r="N13" s="74" t="s">
        <v>171</v>
      </c>
      <c r="O13" s="51"/>
      <c r="P13" s="74" t="s">
        <v>172</v>
      </c>
      <c r="Q13" s="74" t="s">
        <v>173</v>
      </c>
      <c r="R13" s="74" t="s">
        <v>174</v>
      </c>
      <c r="S13" s="76" t="s">
        <v>175</v>
      </c>
      <c r="T13" s="74" t="s">
        <v>176</v>
      </c>
      <c r="U13" s="74" t="s">
        <v>177</v>
      </c>
      <c r="V13" s="74" t="s">
        <v>178</v>
      </c>
      <c r="W13" s="74" t="s">
        <v>179</v>
      </c>
      <c r="X13" s="51"/>
      <c r="Y13" s="74" t="s">
        <v>180</v>
      </c>
      <c r="Z13" s="74" t="s">
        <v>181</v>
      </c>
      <c r="AA13" s="74" t="s">
        <v>182</v>
      </c>
      <c r="AB13" s="74" t="s">
        <v>183</v>
      </c>
      <c r="AC13" s="74" t="s">
        <v>184</v>
      </c>
      <c r="AD13" s="74" t="s">
        <v>185</v>
      </c>
      <c r="AE13" s="74" t="s">
        <v>186</v>
      </c>
      <c r="AF13" s="74" t="s">
        <v>187</v>
      </c>
      <c r="AG13" s="74" t="s">
        <v>188</v>
      </c>
      <c r="AH13" s="74" t="s">
        <v>189</v>
      </c>
      <c r="AI13" s="74" t="s">
        <v>190</v>
      </c>
      <c r="AJ13" s="74" t="s">
        <v>191</v>
      </c>
      <c r="AK13" s="74" t="s">
        <v>192</v>
      </c>
      <c r="AL13" s="74" t="s">
        <v>193</v>
      </c>
      <c r="AM13" s="74" t="s">
        <v>194</v>
      </c>
      <c r="AN13" s="74" t="s">
        <v>195</v>
      </c>
      <c r="AO13" s="74" t="s">
        <v>196</v>
      </c>
      <c r="AP13" s="74" t="s">
        <v>197</v>
      </c>
      <c r="AQ13" s="74" t="s">
        <v>198</v>
      </c>
      <c r="AR13" s="74" t="s">
        <v>199</v>
      </c>
      <c r="AS13" s="74" t="s">
        <v>200</v>
      </c>
      <c r="AT13" s="74" t="s">
        <v>201</v>
      </c>
      <c r="AU13" s="74" t="s">
        <v>202</v>
      </c>
      <c r="AV13" s="74" t="s">
        <v>203</v>
      </c>
      <c r="AW13" s="74" t="s">
        <v>204</v>
      </c>
      <c r="AX13" s="74" t="s">
        <v>205</v>
      </c>
      <c r="AY13" s="74" t="s">
        <v>206</v>
      </c>
      <c r="AZ13" s="74" t="s">
        <v>207</v>
      </c>
      <c r="BA13" s="74" t="s">
        <v>208</v>
      </c>
      <c r="BB13" s="74" t="s">
        <v>209</v>
      </c>
      <c r="BC13" s="74" t="s">
        <v>210</v>
      </c>
      <c r="BD13" s="74" t="s">
        <v>211</v>
      </c>
      <c r="BE13" s="74" t="s">
        <v>212</v>
      </c>
    </row>
    <row r="14" ht="12.75" customHeight="1">
      <c r="A14" s="2"/>
      <c r="B14" s="59"/>
      <c r="C14" s="59"/>
      <c r="D14" s="59"/>
      <c r="E14" s="77" t="s">
        <v>213</v>
      </c>
      <c r="F14" s="51"/>
      <c r="G14" s="69" t="s">
        <v>214</v>
      </c>
      <c r="H14" s="69" t="s">
        <v>214</v>
      </c>
      <c r="I14" s="69" t="s">
        <v>215</v>
      </c>
      <c r="J14" s="69" t="s">
        <v>215</v>
      </c>
      <c r="K14" s="69" t="s">
        <v>216</v>
      </c>
      <c r="L14" s="78" t="s">
        <v>216</v>
      </c>
      <c r="M14" s="69" t="s">
        <v>217</v>
      </c>
      <c r="N14" s="69" t="s">
        <v>217</v>
      </c>
      <c r="O14" s="51"/>
      <c r="P14" s="69" t="s">
        <v>218</v>
      </c>
      <c r="Q14" s="69" t="s">
        <v>219</v>
      </c>
      <c r="R14" s="69" t="s">
        <v>219</v>
      </c>
      <c r="S14" s="70" t="s">
        <v>220</v>
      </c>
      <c r="T14" s="69" t="s">
        <v>220</v>
      </c>
      <c r="U14" s="69" t="s">
        <v>221</v>
      </c>
      <c r="V14" s="69" t="s">
        <v>221</v>
      </c>
      <c r="W14" s="69" t="s">
        <v>222</v>
      </c>
      <c r="X14" s="51"/>
      <c r="Y14" s="69" t="s">
        <v>222</v>
      </c>
      <c r="Z14" s="69" t="s">
        <v>222</v>
      </c>
      <c r="AA14" s="69" t="s">
        <v>223</v>
      </c>
      <c r="AB14" s="69" t="s">
        <v>223</v>
      </c>
      <c r="AC14" s="69" t="s">
        <v>223</v>
      </c>
      <c r="AD14" s="69" t="s">
        <v>223</v>
      </c>
      <c r="AE14" s="69" t="s">
        <v>224</v>
      </c>
      <c r="AF14" s="69" t="s">
        <v>224</v>
      </c>
      <c r="AG14" s="69" t="s">
        <v>224</v>
      </c>
      <c r="AH14" s="69" t="s">
        <v>224</v>
      </c>
      <c r="AI14" s="69" t="s">
        <v>225</v>
      </c>
      <c r="AJ14" s="69" t="s">
        <v>225</v>
      </c>
      <c r="AK14" s="69" t="s">
        <v>225</v>
      </c>
      <c r="AL14" s="69" t="s">
        <v>225</v>
      </c>
      <c r="AM14" s="69" t="s">
        <v>226</v>
      </c>
      <c r="AN14" s="69" t="s">
        <v>226</v>
      </c>
      <c r="AO14" s="69" t="s">
        <v>226</v>
      </c>
      <c r="AP14" s="69" t="s">
        <v>226</v>
      </c>
      <c r="AQ14" s="69" t="s">
        <v>227</v>
      </c>
      <c r="AR14" s="69" t="s">
        <v>227</v>
      </c>
      <c r="AS14" s="69" t="s">
        <v>227</v>
      </c>
      <c r="AT14" s="69" t="s">
        <v>227</v>
      </c>
      <c r="AU14" s="69" t="s">
        <v>228</v>
      </c>
      <c r="AV14" s="69" t="s">
        <v>228</v>
      </c>
      <c r="AW14" s="69" t="s">
        <v>228</v>
      </c>
      <c r="AX14" s="69" t="s">
        <v>228</v>
      </c>
      <c r="AY14" s="69" t="s">
        <v>229</v>
      </c>
      <c r="AZ14" s="69" t="s">
        <v>229</v>
      </c>
      <c r="BA14" s="69" t="s">
        <v>229</v>
      </c>
      <c r="BB14" s="69" t="s">
        <v>229</v>
      </c>
      <c r="BC14" s="69" t="s">
        <v>230</v>
      </c>
      <c r="BD14" s="69" t="s">
        <v>230</v>
      </c>
      <c r="BE14" s="69" t="s">
        <v>230</v>
      </c>
    </row>
    <row r="15" ht="12.75" customHeight="1">
      <c r="A15" s="2"/>
      <c r="B15" s="79" t="s">
        <v>231</v>
      </c>
      <c r="C15" s="80" t="s">
        <v>232</v>
      </c>
      <c r="D15" s="81" t="s">
        <v>233</v>
      </c>
      <c r="E15" s="82"/>
      <c r="F15" s="51"/>
      <c r="G15" s="83">
        <f>IF('2a Aggregate costs'!H$15="-","-",SUM('2a Aggregate costs'!H$15,'2a Aggregate costs'!H$16,'2a Aggregate costs'!H$17,'2a Aggregate costs'!H38)*'3a Demand'!$C$9+'2a Aggregate costs'!H$18)</f>
        <v>68.56577137</v>
      </c>
      <c r="H15" s="83">
        <f>IF('2a Aggregate costs'!I$15="-","-",SUM('2a Aggregate costs'!I$15,'2a Aggregate costs'!I$16,'2a Aggregate costs'!I$17,'2a Aggregate costs'!I38)*'3a Demand'!$C$9+'2a Aggregate costs'!I$18)</f>
        <v>68.54552391</v>
      </c>
      <c r="I15" s="83">
        <f>IF('2a Aggregate costs'!J$15="-","-",SUM('2a Aggregate costs'!J$15,'2a Aggregate costs'!J$16,'2a Aggregate costs'!J$17,'2a Aggregate costs'!J38)*'3a Demand'!$C$9+'2a Aggregate costs'!J$18)</f>
        <v>83.61479401</v>
      </c>
      <c r="J15" s="83">
        <f>IF('2a Aggregate costs'!K$15="-","-",SUM('2a Aggregate costs'!K$15,'2a Aggregate costs'!K$16,'2a Aggregate costs'!K$17,'2a Aggregate costs'!K38)*'3a Demand'!$C$9+'2a Aggregate costs'!K$18)</f>
        <v>83.53795456</v>
      </c>
      <c r="K15" s="83">
        <f>IF('2a Aggregate costs'!L$15="-","-",SUM('2a Aggregate costs'!L$15,'2a Aggregate costs'!L$16,'2a Aggregate costs'!L$17,'2a Aggregate costs'!L38)*'3a Demand'!$C$9+'2a Aggregate costs'!L$18)</f>
        <v>88.91800009</v>
      </c>
      <c r="L15" s="83">
        <f>IF('2a Aggregate costs'!M$15="-","-",SUM('2a Aggregate costs'!M$15,'2a Aggregate costs'!M$16,'2a Aggregate costs'!M$17,'2a Aggregate costs'!M38)*'3a Demand'!$C$9+'2a Aggregate costs'!M$18)</f>
        <v>89.23275058</v>
      </c>
      <c r="M15" s="83">
        <f>IF('2a Aggregate costs'!N$15="-","-",SUM('2a Aggregate costs'!N$15,'2a Aggregate costs'!N$16,'2a Aggregate costs'!N$17,'2a Aggregate costs'!N38)*'3a Demand'!$C$9+'2a Aggregate costs'!N$18)</f>
        <v>103.1908966</v>
      </c>
      <c r="N15" s="83">
        <f>IF('2a Aggregate costs'!O$15="-","-",SUM('2a Aggregate costs'!O$15,'2a Aggregate costs'!O$16,'2a Aggregate costs'!O$17,'2a Aggregate costs'!O38)*'3a Demand'!$C$9+'2a Aggregate costs'!O$18)</f>
        <v>103.2600961</v>
      </c>
      <c r="O15" s="51"/>
      <c r="P15" s="83">
        <f>IF('2a Aggregate costs'!Q$15="-","-",SUM('2a Aggregate costs'!Q$15,'2a Aggregate costs'!Q$16,'2a Aggregate costs'!Q$17,'2a Aggregate costs'!Q38)*'3a Demand'!$C$9+'2a Aggregate costs'!Q$18)</f>
        <v>103.2600961</v>
      </c>
      <c r="Q15" s="83">
        <f>IF('2a Aggregate costs'!R$15="-","-",SUM('2a Aggregate costs'!R$15,'2a Aggregate costs'!R$16,'2a Aggregate costs'!R$17,'2a Aggregate costs'!R38)*'3a Demand'!$C$9+'2a Aggregate costs'!R$18)</f>
        <v>110.3959949</v>
      </c>
      <c r="R15" s="83">
        <f>IF('2a Aggregate costs'!S$15="-","-",SUM('2a Aggregate costs'!S$15,'2a Aggregate costs'!S$16,'2a Aggregate costs'!S$17,'2a Aggregate costs'!S38)*'3a Demand'!$C$9+'2a Aggregate costs'!S$18)</f>
        <v>111.7072095</v>
      </c>
      <c r="S15" s="83">
        <f>IF('2a Aggregate costs'!T$15="-","-",SUM('2a Aggregate costs'!T$15,'2a Aggregate costs'!T$16,'2a Aggregate costs'!T$17,'2a Aggregate costs'!T38)*'3a Demand'!$C$9+'2a Aggregate costs'!T$18)</f>
        <v>114.9006547</v>
      </c>
      <c r="T15" s="83">
        <f>IF('2a Aggregate costs'!U$15="-","-",SUM('2a Aggregate costs'!U$15,'2a Aggregate costs'!U$16,'2a Aggregate costs'!U$17,'2a Aggregate costs'!U38)*'3a Demand'!$C$9+'2a Aggregate costs'!U$18)</f>
        <v>114.4180161</v>
      </c>
      <c r="U15" s="83">
        <f>IF('2a Aggregate costs'!V$15="-","-",SUM('2a Aggregate costs'!V$15,'2a Aggregate costs'!V$16,'2a Aggregate costs'!V$17,'2a Aggregate costs'!V38)*'3a Demand'!$C$9+'2a Aggregate costs'!V$18)</f>
        <v>121.0535027</v>
      </c>
      <c r="V15" s="83">
        <f>IF('2a Aggregate costs'!W$15="-","-",SUM('2a Aggregate costs'!W$15,'2a Aggregate costs'!W$16,'2a Aggregate costs'!W$17,'2a Aggregate costs'!W38)*'3a Demand'!$C$9+'2a Aggregate costs'!W$18)</f>
        <v>120.4616863</v>
      </c>
      <c r="W15" s="83">
        <f>IF('2a Aggregate costs'!X$15="-","-",SUM('2a Aggregate costs'!X$15,'2a Aggregate costs'!X$16,'2a Aggregate costs'!X$17,'2a Aggregate costs'!X38)*'3a Demand'!$C$9+'2a Aggregate costs'!X$18)</f>
        <v>126.5753186</v>
      </c>
      <c r="X15" s="51"/>
      <c r="Y15" s="83">
        <f>IF('2a Aggregate costs'!X$15="-","-",SUM('2a Aggregate costs'!X$15,'2a Aggregate costs'!X$16,'2a Aggregate costs'!X$17,'2a Aggregate costs'!X38)*'3a Demand'!$C$9+'2a Aggregate costs'!X$18)</f>
        <v>126.5753186</v>
      </c>
      <c r="Z15" s="83">
        <f>IF('2a Aggregate costs'!AA$15="-","-",SUM('2a Aggregate costs'!AA$15,'2a Aggregate costs'!AA$16,'2a Aggregate costs'!AA$17,'2a Aggregate costs'!AA38)*'3a Demand'!$C$9+'2a Aggregate costs'!AA$18)</f>
        <v>125.5008196</v>
      </c>
      <c r="AA15" s="83">
        <f>IF('2a Aggregate costs'!AB$15="-","-",SUM('2a Aggregate costs'!AB$15,'2a Aggregate costs'!AB$16,'2a Aggregate costs'!AB$17,'2a Aggregate costs'!AB38)*'3a Demand'!$C$9+'2a Aggregate costs'!AB$18)</f>
        <v>139.7312366</v>
      </c>
      <c r="AB15" s="83">
        <f>IF('2a Aggregate costs'!AC$15="-","-",SUM('2a Aggregate costs'!AC$15,'2a Aggregate costs'!AC$16,'2a Aggregate costs'!AC$17,'2a Aggregate costs'!AC38)*'3a Demand'!$C$9+'2a Aggregate costs'!AC$18)</f>
        <v>139.7312366</v>
      </c>
      <c r="AC15" s="83">
        <f>IF('2a Aggregate costs'!AD$15="-","-",SUM('2a Aggregate costs'!AD$15,'2a Aggregate costs'!AD$16,'2a Aggregate costs'!AD$17,'2a Aggregate costs'!AD38)*'3a Demand'!$C$9+'2a Aggregate costs'!AD$18)</f>
        <v>141.4057362</v>
      </c>
      <c r="AD15" s="83">
        <f>IF('2a Aggregate costs'!AE$15="-","-",SUM('2a Aggregate costs'!AE$15,'2a Aggregate costs'!AE$16,'2a Aggregate costs'!AE$17,'2a Aggregate costs'!AE38)*'3a Demand'!$C$9+'2a Aggregate costs'!AE$18)</f>
        <v>141.4057362</v>
      </c>
      <c r="AE15" s="83">
        <f>IF('2a Aggregate costs'!AF$15="-","-",SUM('2a Aggregate costs'!AF$15,'2a Aggregate costs'!AF$16,'2a Aggregate costs'!AF$17,'2a Aggregate costs'!AF38)*'3a Demand'!$C$9+'2a Aggregate costs'!AF$18)</f>
        <v>161.6340008</v>
      </c>
      <c r="AF15" s="83" t="str">
        <f>IF('2a Aggregate costs'!AG$15="-","-",SUM('2a Aggregate costs'!AG$15,'2a Aggregate costs'!AG$16,'2a Aggregate costs'!AG$17,'2a Aggregate costs'!AG38)*'3a Demand'!$C$9+'2a Aggregate costs'!AG$18)</f>
        <v>-</v>
      </c>
      <c r="AG15" s="83" t="str">
        <f>IF('2a Aggregate costs'!AH$15="-","-",SUM('2a Aggregate costs'!AH$15,'2a Aggregate costs'!AH$16,'2a Aggregate costs'!AH$17,'2a Aggregate costs'!AH38)*'3a Demand'!$C$9+'2a Aggregate costs'!AH$18)</f>
        <v>-</v>
      </c>
      <c r="AH15" s="83" t="str">
        <f>IF('2a Aggregate costs'!AI$15="-","-",SUM('2a Aggregate costs'!AI$15,'2a Aggregate costs'!AI$16,'2a Aggregate costs'!AI$17,'2a Aggregate costs'!AI38)*'3a Demand'!$C$9+'2a Aggregate costs'!AI$18)</f>
        <v>-</v>
      </c>
      <c r="AI15" s="83" t="str">
        <f>IF('2a Aggregate costs'!AJ$15="-","-",SUM('2a Aggregate costs'!AJ$15,'2a Aggregate costs'!AJ$16,'2a Aggregate costs'!AJ$17,'2a Aggregate costs'!AJ38)*'3a Demand'!$C$9+'2a Aggregate costs'!AJ$18)</f>
        <v>-</v>
      </c>
      <c r="AJ15" s="83" t="str">
        <f>IF('2a Aggregate costs'!AK$15="-","-",SUM('2a Aggregate costs'!AK$15,'2a Aggregate costs'!AK$16,'2a Aggregate costs'!AK$17,'2a Aggregate costs'!AK38)*'3a Demand'!$C$9+'2a Aggregate costs'!AK$18)</f>
        <v>-</v>
      </c>
      <c r="AK15" s="83" t="str">
        <f>IF('2a Aggregate costs'!AL$15="-","-",SUM('2a Aggregate costs'!AL$15,'2a Aggregate costs'!AL$16,'2a Aggregate costs'!AL$17,'2a Aggregate costs'!AL38)*'3a Demand'!$C$9+'2a Aggregate costs'!AL$18)</f>
        <v>-</v>
      </c>
      <c r="AL15" s="83" t="str">
        <f>IF('2a Aggregate costs'!AM$15="-","-",SUM('2a Aggregate costs'!AM$15,'2a Aggregate costs'!AM$16,'2a Aggregate costs'!AM$17,'2a Aggregate costs'!AM38)*'3a Demand'!$C$9+'2a Aggregate costs'!AM$18)</f>
        <v>-</v>
      </c>
      <c r="AM15" s="83" t="str">
        <f>IF('2a Aggregate costs'!AN$15="-","-",SUM('2a Aggregate costs'!AN$15,'2a Aggregate costs'!AN$16,'2a Aggregate costs'!AN$17,'2a Aggregate costs'!AN38)*'3a Demand'!$C$9+'2a Aggregate costs'!AN$18)</f>
        <v>-</v>
      </c>
      <c r="AN15" s="83" t="str">
        <f>IF('2a Aggregate costs'!AO$15="-","-",SUM('2a Aggregate costs'!AO$15,'2a Aggregate costs'!AO$16,'2a Aggregate costs'!AO$17,'2a Aggregate costs'!AO38)*'3a Demand'!$C$9+'2a Aggregate costs'!AO$18)</f>
        <v>-</v>
      </c>
      <c r="AO15" s="83" t="str">
        <f>IF('2a Aggregate costs'!AP$15="-","-",SUM('2a Aggregate costs'!AP$15,'2a Aggregate costs'!AP$16,'2a Aggregate costs'!AP$17,'2a Aggregate costs'!AP38)*'3a Demand'!$C$9+'2a Aggregate costs'!AP$18)</f>
        <v>-</v>
      </c>
      <c r="AP15" s="83" t="str">
        <f>IF('2a Aggregate costs'!AQ$15="-","-",SUM('2a Aggregate costs'!AQ$15,'2a Aggregate costs'!AQ$16,'2a Aggregate costs'!AQ$17,'2a Aggregate costs'!AQ38)*'3a Demand'!$C$9+'2a Aggregate costs'!AQ$18)</f>
        <v>-</v>
      </c>
      <c r="AQ15" s="83" t="str">
        <f>IF('2a Aggregate costs'!AR$15="-","-",SUM('2a Aggregate costs'!AR$15,'2a Aggregate costs'!AR$16,'2a Aggregate costs'!AR$17,'2a Aggregate costs'!AR38)*'3a Demand'!$C$9+'2a Aggregate costs'!AR$18)</f>
        <v>-</v>
      </c>
      <c r="AR15" s="83" t="str">
        <f>IF('2a Aggregate costs'!AS$15="-","-",SUM('2a Aggregate costs'!AS$15,'2a Aggregate costs'!AS$16,'2a Aggregate costs'!AS$17,'2a Aggregate costs'!AS38)*'3a Demand'!$C$9+'2a Aggregate costs'!AS$18)</f>
        <v>-</v>
      </c>
      <c r="AS15" s="83" t="str">
        <f>IF('2a Aggregate costs'!AT$15="-","-",SUM('2a Aggregate costs'!AT$15,'2a Aggregate costs'!AT$16,'2a Aggregate costs'!AT$17,'2a Aggregate costs'!AT38)*'3a Demand'!$C$9+'2a Aggregate costs'!AT$18)</f>
        <v>-</v>
      </c>
      <c r="AT15" s="83" t="str">
        <f>IF('2a Aggregate costs'!AU$15="-","-",SUM('2a Aggregate costs'!AU$15,'2a Aggregate costs'!AU$16,'2a Aggregate costs'!AU$17,'2a Aggregate costs'!AU38)*'3a Demand'!$C$9+'2a Aggregate costs'!AU$18)</f>
        <v>-</v>
      </c>
      <c r="AU15" s="83" t="str">
        <f>IF('2a Aggregate costs'!AV$15="-","-",SUM('2a Aggregate costs'!AV$15,'2a Aggregate costs'!AV$16,'2a Aggregate costs'!AV$17,'2a Aggregate costs'!AV38)*'3a Demand'!$C$9+'2a Aggregate costs'!AV$18)</f>
        <v>-</v>
      </c>
      <c r="AV15" s="83" t="str">
        <f>IF('2a Aggregate costs'!AW$15="-","-",SUM('2a Aggregate costs'!AW$15,'2a Aggregate costs'!AW$16,'2a Aggregate costs'!AW$17,'2a Aggregate costs'!AW38)*'3a Demand'!$C$9+'2a Aggregate costs'!AW$18)</f>
        <v>-</v>
      </c>
      <c r="AW15" s="83" t="str">
        <f>IF('2a Aggregate costs'!AX$15="-","-",SUM('2a Aggregate costs'!AX$15,'2a Aggregate costs'!AX$16,'2a Aggregate costs'!AX$17,'2a Aggregate costs'!AX38)*'3a Demand'!$C$9+'2a Aggregate costs'!AX$18)</f>
        <v>-</v>
      </c>
      <c r="AX15" s="83" t="str">
        <f>IF('2a Aggregate costs'!AY$15="-","-",SUM('2a Aggregate costs'!AY$15,'2a Aggregate costs'!AY$16,'2a Aggregate costs'!AY$17,'2a Aggregate costs'!AY38)*'3a Demand'!$C$9+'2a Aggregate costs'!AY$18)</f>
        <v>-</v>
      </c>
      <c r="AY15" s="83" t="str">
        <f>IF('2a Aggregate costs'!AZ$15="-","-",SUM('2a Aggregate costs'!AZ$15,'2a Aggregate costs'!AZ$16,'2a Aggregate costs'!AZ$17,'2a Aggregate costs'!AZ38)*'3a Demand'!$C$9+'2a Aggregate costs'!AZ$18)</f>
        <v>-</v>
      </c>
      <c r="AZ15" s="83" t="str">
        <f>IF('2a Aggregate costs'!BA$15="-","-",SUM('2a Aggregate costs'!BA$15,'2a Aggregate costs'!BA$16,'2a Aggregate costs'!BA$17,'2a Aggregate costs'!BA38)*'3a Demand'!$C$9+'2a Aggregate costs'!BA$18)</f>
        <v>-</v>
      </c>
      <c r="BA15" s="83" t="str">
        <f>IF('2a Aggregate costs'!BB$15="-","-",SUM('2a Aggregate costs'!BB$15,'2a Aggregate costs'!BB$16,'2a Aggregate costs'!BB$17,'2a Aggregate costs'!BB38)*'3a Demand'!$C$9+'2a Aggregate costs'!BB$18)</f>
        <v>-</v>
      </c>
      <c r="BB15" s="83" t="str">
        <f>IF('2a Aggregate costs'!BC$15="-","-",SUM('2a Aggregate costs'!BC$15,'2a Aggregate costs'!BC$16,'2a Aggregate costs'!BC$17,'2a Aggregate costs'!BC38)*'3a Demand'!$C$9+'2a Aggregate costs'!BC$18)</f>
        <v>-</v>
      </c>
      <c r="BC15" s="83" t="str">
        <f>IF('2a Aggregate costs'!BD$15="-","-",SUM('2a Aggregate costs'!BD$15,'2a Aggregate costs'!BD$16,'2a Aggregate costs'!BD$17,'2a Aggregate costs'!BD38)*'3a Demand'!$C$9+'2a Aggregate costs'!BD$18)</f>
        <v>-</v>
      </c>
      <c r="BD15" s="83" t="str">
        <f>IF('2a Aggregate costs'!BE$15="-","-",SUM('2a Aggregate costs'!BE$15,'2a Aggregate costs'!BE$16,'2a Aggregate costs'!BE$17,'2a Aggregate costs'!BE38)*'3a Demand'!$C$9+'2a Aggregate costs'!BE$18)</f>
        <v>-</v>
      </c>
      <c r="BE15" s="83" t="str">
        <f>IF('2a Aggregate costs'!BF$15="-","-",SUM('2a Aggregate costs'!BF$15,'2a Aggregate costs'!BF$16,'2a Aggregate costs'!BF$17,'2a Aggregate costs'!BF38)*'3a Demand'!$C$9+'2a Aggregate costs'!BF$18)</f>
        <v>-</v>
      </c>
    </row>
    <row r="16" ht="12.75" customHeight="1">
      <c r="A16" s="2"/>
      <c r="B16" s="58"/>
      <c r="C16" s="80" t="s">
        <v>234</v>
      </c>
      <c r="D16" s="58"/>
      <c r="E16" s="58"/>
      <c r="F16" s="51"/>
      <c r="G16" s="83">
        <f>IF('2a Aggregate costs'!H$15="-","-",SUM('2a Aggregate costs'!H$15,'2a Aggregate costs'!H$16,'2a Aggregate costs'!H$17,'2a Aggregate costs'!H39)*'3a Demand'!$C$9+'2a Aggregate costs'!H$18)</f>
        <v>68.54927773</v>
      </c>
      <c r="H16" s="83">
        <f>IF('2a Aggregate costs'!I$15="-","-",SUM('2a Aggregate costs'!I$15,'2a Aggregate costs'!I$16,'2a Aggregate costs'!I$17,'2a Aggregate costs'!I39)*'3a Demand'!$C$9+'2a Aggregate costs'!I$18)</f>
        <v>68.52929477</v>
      </c>
      <c r="I16" s="83">
        <f>IF('2a Aggregate costs'!J$15="-","-",SUM('2a Aggregate costs'!J$15,'2a Aggregate costs'!J$16,'2a Aggregate costs'!J$17,'2a Aggregate costs'!J39)*'3a Demand'!$C$9+'2a Aggregate costs'!J$18)</f>
        <v>83.59817537</v>
      </c>
      <c r="J16" s="83">
        <f>IF('2a Aggregate costs'!K$15="-","-",SUM('2a Aggregate costs'!K$15,'2a Aggregate costs'!K$16,'2a Aggregate costs'!K$17,'2a Aggregate costs'!K39)*'3a Demand'!$C$9+'2a Aggregate costs'!K$18)</f>
        <v>83.52061595</v>
      </c>
      <c r="K16" s="83">
        <f>IF('2a Aggregate costs'!L$15="-","-",SUM('2a Aggregate costs'!L$15,'2a Aggregate costs'!L$16,'2a Aggregate costs'!L$17,'2a Aggregate costs'!L39)*'3a Demand'!$C$9+'2a Aggregate costs'!L$18)</f>
        <v>88.90034938</v>
      </c>
      <c r="L16" s="83">
        <f>IF('2a Aggregate costs'!M$15="-","-",SUM('2a Aggregate costs'!M$15,'2a Aggregate costs'!M$16,'2a Aggregate costs'!M$17,'2a Aggregate costs'!M39)*'3a Demand'!$C$9+'2a Aggregate costs'!M$18)</f>
        <v>89.21542172</v>
      </c>
      <c r="M16" s="83">
        <f>IF('2a Aggregate costs'!N$15="-","-",SUM('2a Aggregate costs'!N$15,'2a Aggregate costs'!N$16,'2a Aggregate costs'!N$17,'2a Aggregate costs'!N39)*'3a Demand'!$C$9+'2a Aggregate costs'!N$18)</f>
        <v>103.1814965</v>
      </c>
      <c r="N16" s="83">
        <f>IF('2a Aggregate costs'!O$15="-","-",SUM('2a Aggregate costs'!O$15,'2a Aggregate costs'!O$16,'2a Aggregate costs'!O$17,'2a Aggregate costs'!O39)*'3a Demand'!$C$9+'2a Aggregate costs'!O$18)</f>
        <v>103.2504893</v>
      </c>
      <c r="O16" s="51"/>
      <c r="P16" s="83">
        <f>IF('2a Aggregate costs'!Q$15="-","-",SUM('2a Aggregate costs'!Q$15,'2a Aggregate costs'!Q$16,'2a Aggregate costs'!Q$17,'2a Aggregate costs'!Q39)*'3a Demand'!$C$9+'2a Aggregate costs'!Q$18)</f>
        <v>103.2504893</v>
      </c>
      <c r="Q16" s="83">
        <f>IF('2a Aggregate costs'!R$15="-","-",SUM('2a Aggregate costs'!R$15,'2a Aggregate costs'!R$16,'2a Aggregate costs'!R$17,'2a Aggregate costs'!R39)*'3a Demand'!$C$9+'2a Aggregate costs'!R$18)</f>
        <v>110.3794469</v>
      </c>
      <c r="R16" s="83">
        <f>IF('2a Aggregate costs'!S$15="-","-",SUM('2a Aggregate costs'!S$15,'2a Aggregate costs'!S$16,'2a Aggregate costs'!S$17,'2a Aggregate costs'!S39)*'3a Demand'!$C$9+'2a Aggregate costs'!S$18)</f>
        <v>111.6900621</v>
      </c>
      <c r="S16" s="83">
        <f>IF('2a Aggregate costs'!T$15="-","-",SUM('2a Aggregate costs'!T$15,'2a Aggregate costs'!T$16,'2a Aggregate costs'!T$17,'2a Aggregate costs'!T39)*'3a Demand'!$C$9+'2a Aggregate costs'!T$18)</f>
        <v>114.8843354</v>
      </c>
      <c r="T16" s="83">
        <f>IF('2a Aggregate costs'!U$15="-","-",SUM('2a Aggregate costs'!U$15,'2a Aggregate costs'!U$16,'2a Aggregate costs'!U$17,'2a Aggregate costs'!U39)*'3a Demand'!$C$9+'2a Aggregate costs'!U$18)</f>
        <v>114.3996023</v>
      </c>
      <c r="U16" s="83">
        <f>IF('2a Aggregate costs'!V$15="-","-",SUM('2a Aggregate costs'!V$15,'2a Aggregate costs'!V$16,'2a Aggregate costs'!V$17,'2a Aggregate costs'!V39)*'3a Demand'!$C$9+'2a Aggregate costs'!V$18)</f>
        <v>121.0278081</v>
      </c>
      <c r="V16" s="83">
        <f>IF('2a Aggregate costs'!W$15="-","-",SUM('2a Aggregate costs'!W$15,'2a Aggregate costs'!W$16,'2a Aggregate costs'!W$17,'2a Aggregate costs'!W39)*'3a Demand'!$C$9+'2a Aggregate costs'!W$18)</f>
        <v>120.437742</v>
      </c>
      <c r="W16" s="83">
        <f>IF('2a Aggregate costs'!X$15="-","-",SUM('2a Aggregate costs'!X$15,'2a Aggregate costs'!X$16,'2a Aggregate costs'!X$17,'2a Aggregate costs'!X39)*'3a Demand'!$C$9+'2a Aggregate costs'!X$18)</f>
        <v>126.545082</v>
      </c>
      <c r="X16" s="51"/>
      <c r="Y16" s="83">
        <f>IF('2a Aggregate costs'!X$15="-","-",SUM('2a Aggregate costs'!X$15,'2a Aggregate costs'!X$16,'2a Aggregate costs'!X$17,'2a Aggregate costs'!X39)*'3a Demand'!$C$9+'2a Aggregate costs'!X$18)</f>
        <v>126.545082</v>
      </c>
      <c r="Z16" s="83">
        <f>IF('2a Aggregate costs'!AA$15="-","-",SUM('2a Aggregate costs'!AA$15,'2a Aggregate costs'!AA$16,'2a Aggregate costs'!AA$17,'2a Aggregate costs'!AA39)*'3a Demand'!$C$9+'2a Aggregate costs'!AA$18)</f>
        <v>125.4717606</v>
      </c>
      <c r="AA16" s="83">
        <f>IF('2a Aggregate costs'!AB$15="-","-",SUM('2a Aggregate costs'!AB$15,'2a Aggregate costs'!AB$16,'2a Aggregate costs'!AB$17,'2a Aggregate costs'!AB39)*'3a Demand'!$C$9+'2a Aggregate costs'!AB$18)</f>
        <v>139.7070357</v>
      </c>
      <c r="AB16" s="83">
        <f>IF('2a Aggregate costs'!AC$15="-","-",SUM('2a Aggregate costs'!AC$15,'2a Aggregate costs'!AC$16,'2a Aggregate costs'!AC$17,'2a Aggregate costs'!AC39)*'3a Demand'!$C$9+'2a Aggregate costs'!AC$18)</f>
        <v>139.7070357</v>
      </c>
      <c r="AC16" s="83">
        <f>IF('2a Aggregate costs'!AD$15="-","-",SUM('2a Aggregate costs'!AD$15,'2a Aggregate costs'!AD$16,'2a Aggregate costs'!AD$17,'2a Aggregate costs'!AD39)*'3a Demand'!$C$9+'2a Aggregate costs'!AD$18)</f>
        <v>141.3837591</v>
      </c>
      <c r="AD16" s="83">
        <f>IF('2a Aggregate costs'!AE$15="-","-",SUM('2a Aggregate costs'!AE$15,'2a Aggregate costs'!AE$16,'2a Aggregate costs'!AE$17,'2a Aggregate costs'!AE39)*'3a Demand'!$C$9+'2a Aggregate costs'!AE$18)</f>
        <v>141.3837591</v>
      </c>
      <c r="AE16" s="83">
        <f>IF('2a Aggregate costs'!AF$15="-","-",SUM('2a Aggregate costs'!AF$15,'2a Aggregate costs'!AF$16,'2a Aggregate costs'!AF$17,'2a Aggregate costs'!AF39)*'3a Demand'!$C$9+'2a Aggregate costs'!AF$18)</f>
        <v>161.6052451</v>
      </c>
      <c r="AF16" s="83" t="str">
        <f>IF('2a Aggregate costs'!AG$15="-","-",SUM('2a Aggregate costs'!AG$15,'2a Aggregate costs'!AG$16,'2a Aggregate costs'!AG$17,'2a Aggregate costs'!AG39)*'3a Demand'!$C$9+'2a Aggregate costs'!AG$18)</f>
        <v>-</v>
      </c>
      <c r="AG16" s="83" t="str">
        <f>IF('2a Aggregate costs'!AH$15="-","-",SUM('2a Aggregate costs'!AH$15,'2a Aggregate costs'!AH$16,'2a Aggregate costs'!AH$17,'2a Aggregate costs'!AH39)*'3a Demand'!$C$9+'2a Aggregate costs'!AH$18)</f>
        <v>-</v>
      </c>
      <c r="AH16" s="83" t="str">
        <f>IF('2a Aggregate costs'!AI$15="-","-",SUM('2a Aggregate costs'!AI$15,'2a Aggregate costs'!AI$16,'2a Aggregate costs'!AI$17,'2a Aggregate costs'!AI39)*'3a Demand'!$C$9+'2a Aggregate costs'!AI$18)</f>
        <v>-</v>
      </c>
      <c r="AI16" s="83" t="str">
        <f>IF('2a Aggregate costs'!AJ$15="-","-",SUM('2a Aggregate costs'!AJ$15,'2a Aggregate costs'!AJ$16,'2a Aggregate costs'!AJ$17,'2a Aggregate costs'!AJ39)*'3a Demand'!$C$9+'2a Aggregate costs'!AJ$18)</f>
        <v>-</v>
      </c>
      <c r="AJ16" s="83" t="str">
        <f>IF('2a Aggregate costs'!AK$15="-","-",SUM('2a Aggregate costs'!AK$15,'2a Aggregate costs'!AK$16,'2a Aggregate costs'!AK$17,'2a Aggregate costs'!AK39)*'3a Demand'!$C$9+'2a Aggregate costs'!AK$18)</f>
        <v>-</v>
      </c>
      <c r="AK16" s="83" t="str">
        <f>IF('2a Aggregate costs'!AL$15="-","-",SUM('2a Aggregate costs'!AL$15,'2a Aggregate costs'!AL$16,'2a Aggregate costs'!AL$17,'2a Aggregate costs'!AL39)*'3a Demand'!$C$9+'2a Aggregate costs'!AL$18)</f>
        <v>-</v>
      </c>
      <c r="AL16" s="83" t="str">
        <f>IF('2a Aggregate costs'!AM$15="-","-",SUM('2a Aggregate costs'!AM$15,'2a Aggregate costs'!AM$16,'2a Aggregate costs'!AM$17,'2a Aggregate costs'!AM39)*'3a Demand'!$C$9+'2a Aggregate costs'!AM$18)</f>
        <v>-</v>
      </c>
      <c r="AM16" s="83" t="str">
        <f>IF('2a Aggregate costs'!AN$15="-","-",SUM('2a Aggregate costs'!AN$15,'2a Aggregate costs'!AN$16,'2a Aggregate costs'!AN$17,'2a Aggregate costs'!AN39)*'3a Demand'!$C$9+'2a Aggregate costs'!AN$18)</f>
        <v>-</v>
      </c>
      <c r="AN16" s="83" t="str">
        <f>IF('2a Aggregate costs'!AO$15="-","-",SUM('2a Aggregate costs'!AO$15,'2a Aggregate costs'!AO$16,'2a Aggregate costs'!AO$17,'2a Aggregate costs'!AO39)*'3a Demand'!$C$9+'2a Aggregate costs'!AO$18)</f>
        <v>-</v>
      </c>
      <c r="AO16" s="83" t="str">
        <f>IF('2a Aggregate costs'!AP$15="-","-",SUM('2a Aggregate costs'!AP$15,'2a Aggregate costs'!AP$16,'2a Aggregate costs'!AP$17,'2a Aggregate costs'!AP39)*'3a Demand'!$C$9+'2a Aggregate costs'!AP$18)</f>
        <v>-</v>
      </c>
      <c r="AP16" s="83" t="str">
        <f>IF('2a Aggregate costs'!AQ$15="-","-",SUM('2a Aggregate costs'!AQ$15,'2a Aggregate costs'!AQ$16,'2a Aggregate costs'!AQ$17,'2a Aggregate costs'!AQ39)*'3a Demand'!$C$9+'2a Aggregate costs'!AQ$18)</f>
        <v>-</v>
      </c>
      <c r="AQ16" s="83" t="str">
        <f>IF('2a Aggregate costs'!AR$15="-","-",SUM('2a Aggregate costs'!AR$15,'2a Aggregate costs'!AR$16,'2a Aggregate costs'!AR$17,'2a Aggregate costs'!AR39)*'3a Demand'!$C$9+'2a Aggregate costs'!AR$18)</f>
        <v>-</v>
      </c>
      <c r="AR16" s="83" t="str">
        <f>IF('2a Aggregate costs'!AS$15="-","-",SUM('2a Aggregate costs'!AS$15,'2a Aggregate costs'!AS$16,'2a Aggregate costs'!AS$17,'2a Aggregate costs'!AS39)*'3a Demand'!$C$9+'2a Aggregate costs'!AS$18)</f>
        <v>-</v>
      </c>
      <c r="AS16" s="83" t="str">
        <f>IF('2a Aggregate costs'!AT$15="-","-",SUM('2a Aggregate costs'!AT$15,'2a Aggregate costs'!AT$16,'2a Aggregate costs'!AT$17,'2a Aggregate costs'!AT39)*'3a Demand'!$C$9+'2a Aggregate costs'!AT$18)</f>
        <v>-</v>
      </c>
      <c r="AT16" s="83" t="str">
        <f>IF('2a Aggregate costs'!AU$15="-","-",SUM('2a Aggregate costs'!AU$15,'2a Aggregate costs'!AU$16,'2a Aggregate costs'!AU$17,'2a Aggregate costs'!AU39)*'3a Demand'!$C$9+'2a Aggregate costs'!AU$18)</f>
        <v>-</v>
      </c>
      <c r="AU16" s="83" t="str">
        <f>IF('2a Aggregate costs'!AV$15="-","-",SUM('2a Aggregate costs'!AV$15,'2a Aggregate costs'!AV$16,'2a Aggregate costs'!AV$17,'2a Aggregate costs'!AV39)*'3a Demand'!$C$9+'2a Aggregate costs'!AV$18)</f>
        <v>-</v>
      </c>
      <c r="AV16" s="83" t="str">
        <f>IF('2a Aggregate costs'!AW$15="-","-",SUM('2a Aggregate costs'!AW$15,'2a Aggregate costs'!AW$16,'2a Aggregate costs'!AW$17,'2a Aggregate costs'!AW39)*'3a Demand'!$C$9+'2a Aggregate costs'!AW$18)</f>
        <v>-</v>
      </c>
      <c r="AW16" s="83" t="str">
        <f>IF('2a Aggregate costs'!AX$15="-","-",SUM('2a Aggregate costs'!AX$15,'2a Aggregate costs'!AX$16,'2a Aggregate costs'!AX$17,'2a Aggregate costs'!AX39)*'3a Demand'!$C$9+'2a Aggregate costs'!AX$18)</f>
        <v>-</v>
      </c>
      <c r="AX16" s="83" t="str">
        <f>IF('2a Aggregate costs'!AY$15="-","-",SUM('2a Aggregate costs'!AY$15,'2a Aggregate costs'!AY$16,'2a Aggregate costs'!AY$17,'2a Aggregate costs'!AY39)*'3a Demand'!$C$9+'2a Aggregate costs'!AY$18)</f>
        <v>-</v>
      </c>
      <c r="AY16" s="83" t="str">
        <f>IF('2a Aggregate costs'!AZ$15="-","-",SUM('2a Aggregate costs'!AZ$15,'2a Aggregate costs'!AZ$16,'2a Aggregate costs'!AZ$17,'2a Aggregate costs'!AZ39)*'3a Demand'!$C$9+'2a Aggregate costs'!AZ$18)</f>
        <v>-</v>
      </c>
      <c r="AZ16" s="83" t="str">
        <f>IF('2a Aggregate costs'!BA$15="-","-",SUM('2a Aggregate costs'!BA$15,'2a Aggregate costs'!BA$16,'2a Aggregate costs'!BA$17,'2a Aggregate costs'!BA39)*'3a Demand'!$C$9+'2a Aggregate costs'!BA$18)</f>
        <v>-</v>
      </c>
      <c r="BA16" s="83" t="str">
        <f>IF('2a Aggregate costs'!BB$15="-","-",SUM('2a Aggregate costs'!BB$15,'2a Aggregate costs'!BB$16,'2a Aggregate costs'!BB$17,'2a Aggregate costs'!BB39)*'3a Demand'!$C$9+'2a Aggregate costs'!BB$18)</f>
        <v>-</v>
      </c>
      <c r="BB16" s="83" t="str">
        <f>IF('2a Aggregate costs'!BC$15="-","-",SUM('2a Aggregate costs'!BC$15,'2a Aggregate costs'!BC$16,'2a Aggregate costs'!BC$17,'2a Aggregate costs'!BC39)*'3a Demand'!$C$9+'2a Aggregate costs'!BC$18)</f>
        <v>-</v>
      </c>
      <c r="BC16" s="83" t="str">
        <f>IF('2a Aggregate costs'!BD$15="-","-",SUM('2a Aggregate costs'!BD$15,'2a Aggregate costs'!BD$16,'2a Aggregate costs'!BD$17,'2a Aggregate costs'!BD39)*'3a Demand'!$C$9+'2a Aggregate costs'!BD$18)</f>
        <v>-</v>
      </c>
      <c r="BD16" s="83" t="str">
        <f>IF('2a Aggregate costs'!BE$15="-","-",SUM('2a Aggregate costs'!BE$15,'2a Aggregate costs'!BE$16,'2a Aggregate costs'!BE$17,'2a Aggregate costs'!BE39)*'3a Demand'!$C$9+'2a Aggregate costs'!BE$18)</f>
        <v>-</v>
      </c>
      <c r="BE16" s="83" t="str">
        <f>IF('2a Aggregate costs'!BF$15="-","-",SUM('2a Aggregate costs'!BF$15,'2a Aggregate costs'!BF$16,'2a Aggregate costs'!BF$17,'2a Aggregate costs'!BF39)*'3a Demand'!$C$9+'2a Aggregate costs'!BF$18)</f>
        <v>-</v>
      </c>
    </row>
    <row r="17" ht="12.75" customHeight="1">
      <c r="A17" s="2"/>
      <c r="B17" s="58"/>
      <c r="C17" s="80" t="s">
        <v>235</v>
      </c>
      <c r="D17" s="58"/>
      <c r="E17" s="58"/>
      <c r="F17" s="51"/>
      <c r="G17" s="83">
        <f>IF('2a Aggregate costs'!H$15="-","-",SUM('2a Aggregate costs'!H$15,'2a Aggregate costs'!H$16,'2a Aggregate costs'!H$17,'2a Aggregate costs'!H40)*'3a Demand'!$C$9+'2a Aggregate costs'!H$18)</f>
        <v>68.55674326</v>
      </c>
      <c r="H17" s="83">
        <f>IF('2a Aggregate costs'!I$15="-","-",SUM('2a Aggregate costs'!I$15,'2a Aggregate costs'!I$16,'2a Aggregate costs'!I$17,'2a Aggregate costs'!I40)*'3a Demand'!$C$9+'2a Aggregate costs'!I$18)</f>
        <v>68.53664058</v>
      </c>
      <c r="I17" s="83">
        <f>IF('2a Aggregate costs'!J$15="-","-",SUM('2a Aggregate costs'!J$15,'2a Aggregate costs'!J$16,'2a Aggregate costs'!J$17,'2a Aggregate costs'!J40)*'3a Demand'!$C$9+'2a Aggregate costs'!J$18)</f>
        <v>83.60569748</v>
      </c>
      <c r="J17" s="83">
        <f>IF('2a Aggregate costs'!K$15="-","-",SUM('2a Aggregate costs'!K$15,'2a Aggregate costs'!K$16,'2a Aggregate costs'!K$17,'2a Aggregate costs'!K40)*'3a Demand'!$C$9+'2a Aggregate costs'!K$18)</f>
        <v>83.52846394</v>
      </c>
      <c r="K17" s="83">
        <f>IF('2a Aggregate costs'!L$15="-","-",SUM('2a Aggregate costs'!L$15,'2a Aggregate costs'!L$16,'2a Aggregate costs'!L$17,'2a Aggregate costs'!L40)*'3a Demand'!$C$9+'2a Aggregate costs'!L$18)</f>
        <v>88.90833864</v>
      </c>
      <c r="L17" s="83">
        <f>IF('2a Aggregate costs'!M$15="-","-",SUM('2a Aggregate costs'!M$15,'2a Aggregate costs'!M$16,'2a Aggregate costs'!M$17,'2a Aggregate costs'!M40)*'3a Demand'!$C$9+'2a Aggregate costs'!M$18)</f>
        <v>89.2232653</v>
      </c>
      <c r="M17" s="83">
        <f>IF('2a Aggregate costs'!N$15="-","-",SUM('2a Aggregate costs'!N$15,'2a Aggregate costs'!N$16,'2a Aggregate costs'!N$17,'2a Aggregate costs'!N40)*'3a Demand'!$C$9+'2a Aggregate costs'!N$18)</f>
        <v>103.1907925</v>
      </c>
      <c r="N17" s="83">
        <f>IF('2a Aggregate costs'!O$15="-","-",SUM('2a Aggregate costs'!O$15,'2a Aggregate costs'!O$16,'2a Aggregate costs'!O$17,'2a Aggregate costs'!O40)*'3a Demand'!$C$9+'2a Aggregate costs'!O$18)</f>
        <v>103.2599897</v>
      </c>
      <c r="O17" s="51"/>
      <c r="P17" s="83">
        <f>IF('2a Aggregate costs'!Q$15="-","-",SUM('2a Aggregate costs'!Q$15,'2a Aggregate costs'!Q$16,'2a Aggregate costs'!Q$17,'2a Aggregate costs'!Q40)*'3a Demand'!$C$9+'2a Aggregate costs'!Q$18)</f>
        <v>103.2599897</v>
      </c>
      <c r="Q17" s="83">
        <f>IF('2a Aggregate costs'!R$15="-","-",SUM('2a Aggregate costs'!R$15,'2a Aggregate costs'!R$16,'2a Aggregate costs'!R$17,'2a Aggregate costs'!R40)*'3a Demand'!$C$9+'2a Aggregate costs'!R$18)</f>
        <v>110.3910159</v>
      </c>
      <c r="R17" s="83">
        <f>IF('2a Aggregate costs'!S$15="-","-",SUM('2a Aggregate costs'!S$15,'2a Aggregate costs'!S$16,'2a Aggregate costs'!S$17,'2a Aggregate costs'!S40)*'3a Demand'!$C$9+'2a Aggregate costs'!S$18)</f>
        <v>111.7020532</v>
      </c>
      <c r="S17" s="83">
        <f>IF('2a Aggregate costs'!T$15="-","-",SUM('2a Aggregate costs'!T$15,'2a Aggregate costs'!T$16,'2a Aggregate costs'!T$17,'2a Aggregate costs'!T40)*'3a Demand'!$C$9+'2a Aggregate costs'!T$18)</f>
        <v>114.8952213</v>
      </c>
      <c r="T17" s="83">
        <f>IF('2a Aggregate costs'!U$15="-","-",SUM('2a Aggregate costs'!U$15,'2a Aggregate costs'!U$16,'2a Aggregate costs'!U$17,'2a Aggregate costs'!U40)*'3a Demand'!$C$9+'2a Aggregate costs'!U$18)</f>
        <v>114.4118877</v>
      </c>
      <c r="U17" s="83">
        <f>IF('2a Aggregate costs'!V$15="-","-",SUM('2a Aggregate costs'!V$15,'2a Aggregate costs'!V$16,'2a Aggregate costs'!V$17,'2a Aggregate costs'!V40)*'3a Demand'!$C$9+'2a Aggregate costs'!V$18)</f>
        <v>121.0468201</v>
      </c>
      <c r="V17" s="83">
        <f>IF('2a Aggregate costs'!W$15="-","-",SUM('2a Aggregate costs'!W$15,'2a Aggregate costs'!W$16,'2a Aggregate costs'!W$17,'2a Aggregate costs'!W40)*'3a Demand'!$C$9+'2a Aggregate costs'!W$18)</f>
        <v>120.4554736</v>
      </c>
      <c r="W17" s="83">
        <f>IF('2a Aggregate costs'!X$15="-","-",SUM('2a Aggregate costs'!X$15,'2a Aggregate costs'!X$16,'2a Aggregate costs'!X$17,'2a Aggregate costs'!X40)*'3a Demand'!$C$9+'2a Aggregate costs'!X$18)</f>
        <v>126.5747345</v>
      </c>
      <c r="X17" s="51"/>
      <c r="Y17" s="83">
        <f>IF('2a Aggregate costs'!X$15="-","-",SUM('2a Aggregate costs'!X$15,'2a Aggregate costs'!X$16,'2a Aggregate costs'!X$17,'2a Aggregate costs'!X40)*'3a Demand'!$C$9+'2a Aggregate costs'!X$18)</f>
        <v>126.5747345</v>
      </c>
      <c r="Z17" s="83">
        <f>IF('2a Aggregate costs'!AA$15="-","-",SUM('2a Aggregate costs'!AA$15,'2a Aggregate costs'!AA$16,'2a Aggregate costs'!AA$17,'2a Aggregate costs'!AA40)*'3a Demand'!$C$9+'2a Aggregate costs'!AA$18)</f>
        <v>125.5002642</v>
      </c>
      <c r="AA17" s="83">
        <f>IF('2a Aggregate costs'!AB$15="-","-",SUM('2a Aggregate costs'!AB$15,'2a Aggregate costs'!AB$16,'2a Aggregate costs'!AB$17,'2a Aggregate costs'!AB40)*'3a Demand'!$C$9+'2a Aggregate costs'!AB$18)</f>
        <v>139.7190975</v>
      </c>
      <c r="AB17" s="83">
        <f>IF('2a Aggregate costs'!AC$15="-","-",SUM('2a Aggregate costs'!AC$15,'2a Aggregate costs'!AC$16,'2a Aggregate costs'!AC$17,'2a Aggregate costs'!AC40)*'3a Demand'!$C$9+'2a Aggregate costs'!AC$18)</f>
        <v>139.7190975</v>
      </c>
      <c r="AC17" s="83">
        <f>IF('2a Aggregate costs'!AD$15="-","-",SUM('2a Aggregate costs'!AD$15,'2a Aggregate costs'!AD$16,'2a Aggregate costs'!AD$17,'2a Aggregate costs'!AD40)*'3a Demand'!$C$9+'2a Aggregate costs'!AD$18)</f>
        <v>141.3946368</v>
      </c>
      <c r="AD17" s="83">
        <f>IF('2a Aggregate costs'!AE$15="-","-",SUM('2a Aggregate costs'!AE$15,'2a Aggregate costs'!AE$16,'2a Aggregate costs'!AE$17,'2a Aggregate costs'!AE40)*'3a Demand'!$C$9+'2a Aggregate costs'!AE$18)</f>
        <v>141.3946368</v>
      </c>
      <c r="AE17" s="83">
        <f>IF('2a Aggregate costs'!AF$15="-","-",SUM('2a Aggregate costs'!AF$15,'2a Aggregate costs'!AF$16,'2a Aggregate costs'!AF$17,'2a Aggregate costs'!AF40)*'3a Demand'!$C$9+'2a Aggregate costs'!AF$18)</f>
        <v>161.6214265</v>
      </c>
      <c r="AF17" s="83" t="str">
        <f>IF('2a Aggregate costs'!AG$15="-","-",SUM('2a Aggregate costs'!AG$15,'2a Aggregate costs'!AG$16,'2a Aggregate costs'!AG$17,'2a Aggregate costs'!AG40)*'3a Demand'!$C$9+'2a Aggregate costs'!AG$18)</f>
        <v>-</v>
      </c>
      <c r="AG17" s="83" t="str">
        <f>IF('2a Aggregate costs'!AH$15="-","-",SUM('2a Aggregate costs'!AH$15,'2a Aggregate costs'!AH$16,'2a Aggregate costs'!AH$17,'2a Aggregate costs'!AH40)*'3a Demand'!$C$9+'2a Aggregate costs'!AH$18)</f>
        <v>-</v>
      </c>
      <c r="AH17" s="83" t="str">
        <f>IF('2a Aggregate costs'!AI$15="-","-",SUM('2a Aggregate costs'!AI$15,'2a Aggregate costs'!AI$16,'2a Aggregate costs'!AI$17,'2a Aggregate costs'!AI40)*'3a Demand'!$C$9+'2a Aggregate costs'!AI$18)</f>
        <v>-</v>
      </c>
      <c r="AI17" s="83" t="str">
        <f>IF('2a Aggregate costs'!AJ$15="-","-",SUM('2a Aggregate costs'!AJ$15,'2a Aggregate costs'!AJ$16,'2a Aggregate costs'!AJ$17,'2a Aggregate costs'!AJ40)*'3a Demand'!$C$9+'2a Aggregate costs'!AJ$18)</f>
        <v>-</v>
      </c>
      <c r="AJ17" s="83" t="str">
        <f>IF('2a Aggregate costs'!AK$15="-","-",SUM('2a Aggregate costs'!AK$15,'2a Aggregate costs'!AK$16,'2a Aggregate costs'!AK$17,'2a Aggregate costs'!AK40)*'3a Demand'!$C$9+'2a Aggregate costs'!AK$18)</f>
        <v>-</v>
      </c>
      <c r="AK17" s="83" t="str">
        <f>IF('2a Aggregate costs'!AL$15="-","-",SUM('2a Aggregate costs'!AL$15,'2a Aggregate costs'!AL$16,'2a Aggregate costs'!AL$17,'2a Aggregate costs'!AL40)*'3a Demand'!$C$9+'2a Aggregate costs'!AL$18)</f>
        <v>-</v>
      </c>
      <c r="AL17" s="83" t="str">
        <f>IF('2a Aggregate costs'!AM$15="-","-",SUM('2a Aggregate costs'!AM$15,'2a Aggregate costs'!AM$16,'2a Aggregate costs'!AM$17,'2a Aggregate costs'!AM40)*'3a Demand'!$C$9+'2a Aggregate costs'!AM$18)</f>
        <v>-</v>
      </c>
      <c r="AM17" s="83" t="str">
        <f>IF('2a Aggregate costs'!AN$15="-","-",SUM('2a Aggregate costs'!AN$15,'2a Aggregate costs'!AN$16,'2a Aggregate costs'!AN$17,'2a Aggregate costs'!AN40)*'3a Demand'!$C$9+'2a Aggregate costs'!AN$18)</f>
        <v>-</v>
      </c>
      <c r="AN17" s="83" t="str">
        <f>IF('2a Aggregate costs'!AO$15="-","-",SUM('2a Aggregate costs'!AO$15,'2a Aggregate costs'!AO$16,'2a Aggregate costs'!AO$17,'2a Aggregate costs'!AO40)*'3a Demand'!$C$9+'2a Aggregate costs'!AO$18)</f>
        <v>-</v>
      </c>
      <c r="AO17" s="83" t="str">
        <f>IF('2a Aggregate costs'!AP$15="-","-",SUM('2a Aggregate costs'!AP$15,'2a Aggregate costs'!AP$16,'2a Aggregate costs'!AP$17,'2a Aggregate costs'!AP40)*'3a Demand'!$C$9+'2a Aggregate costs'!AP$18)</f>
        <v>-</v>
      </c>
      <c r="AP17" s="83" t="str">
        <f>IF('2a Aggregate costs'!AQ$15="-","-",SUM('2a Aggregate costs'!AQ$15,'2a Aggregate costs'!AQ$16,'2a Aggregate costs'!AQ$17,'2a Aggregate costs'!AQ40)*'3a Demand'!$C$9+'2a Aggregate costs'!AQ$18)</f>
        <v>-</v>
      </c>
      <c r="AQ17" s="83" t="str">
        <f>IF('2a Aggregate costs'!AR$15="-","-",SUM('2a Aggregate costs'!AR$15,'2a Aggregate costs'!AR$16,'2a Aggregate costs'!AR$17,'2a Aggregate costs'!AR40)*'3a Demand'!$C$9+'2a Aggregate costs'!AR$18)</f>
        <v>-</v>
      </c>
      <c r="AR17" s="83" t="str">
        <f>IF('2a Aggregate costs'!AS$15="-","-",SUM('2a Aggregate costs'!AS$15,'2a Aggregate costs'!AS$16,'2a Aggregate costs'!AS$17,'2a Aggregate costs'!AS40)*'3a Demand'!$C$9+'2a Aggregate costs'!AS$18)</f>
        <v>-</v>
      </c>
      <c r="AS17" s="83" t="str">
        <f>IF('2a Aggregate costs'!AT$15="-","-",SUM('2a Aggregate costs'!AT$15,'2a Aggregate costs'!AT$16,'2a Aggregate costs'!AT$17,'2a Aggregate costs'!AT40)*'3a Demand'!$C$9+'2a Aggregate costs'!AT$18)</f>
        <v>-</v>
      </c>
      <c r="AT17" s="83" t="str">
        <f>IF('2a Aggregate costs'!AU$15="-","-",SUM('2a Aggregate costs'!AU$15,'2a Aggregate costs'!AU$16,'2a Aggregate costs'!AU$17,'2a Aggregate costs'!AU40)*'3a Demand'!$C$9+'2a Aggregate costs'!AU$18)</f>
        <v>-</v>
      </c>
      <c r="AU17" s="83" t="str">
        <f>IF('2a Aggregate costs'!AV$15="-","-",SUM('2a Aggregate costs'!AV$15,'2a Aggregate costs'!AV$16,'2a Aggregate costs'!AV$17,'2a Aggregate costs'!AV40)*'3a Demand'!$C$9+'2a Aggregate costs'!AV$18)</f>
        <v>-</v>
      </c>
      <c r="AV17" s="83" t="str">
        <f>IF('2a Aggregate costs'!AW$15="-","-",SUM('2a Aggregate costs'!AW$15,'2a Aggregate costs'!AW$16,'2a Aggregate costs'!AW$17,'2a Aggregate costs'!AW40)*'3a Demand'!$C$9+'2a Aggregate costs'!AW$18)</f>
        <v>-</v>
      </c>
      <c r="AW17" s="83" t="str">
        <f>IF('2a Aggregate costs'!AX$15="-","-",SUM('2a Aggregate costs'!AX$15,'2a Aggregate costs'!AX$16,'2a Aggregate costs'!AX$17,'2a Aggregate costs'!AX40)*'3a Demand'!$C$9+'2a Aggregate costs'!AX$18)</f>
        <v>-</v>
      </c>
      <c r="AX17" s="83" t="str">
        <f>IF('2a Aggregate costs'!AY$15="-","-",SUM('2a Aggregate costs'!AY$15,'2a Aggregate costs'!AY$16,'2a Aggregate costs'!AY$17,'2a Aggregate costs'!AY40)*'3a Demand'!$C$9+'2a Aggregate costs'!AY$18)</f>
        <v>-</v>
      </c>
      <c r="AY17" s="83" t="str">
        <f>IF('2a Aggregate costs'!AZ$15="-","-",SUM('2a Aggregate costs'!AZ$15,'2a Aggregate costs'!AZ$16,'2a Aggregate costs'!AZ$17,'2a Aggregate costs'!AZ40)*'3a Demand'!$C$9+'2a Aggregate costs'!AZ$18)</f>
        <v>-</v>
      </c>
      <c r="AZ17" s="83" t="str">
        <f>IF('2a Aggregate costs'!BA$15="-","-",SUM('2a Aggregate costs'!BA$15,'2a Aggregate costs'!BA$16,'2a Aggregate costs'!BA$17,'2a Aggregate costs'!BA40)*'3a Demand'!$C$9+'2a Aggregate costs'!BA$18)</f>
        <v>-</v>
      </c>
      <c r="BA17" s="83" t="str">
        <f>IF('2a Aggregate costs'!BB$15="-","-",SUM('2a Aggregate costs'!BB$15,'2a Aggregate costs'!BB$16,'2a Aggregate costs'!BB$17,'2a Aggregate costs'!BB40)*'3a Demand'!$C$9+'2a Aggregate costs'!BB$18)</f>
        <v>-</v>
      </c>
      <c r="BB17" s="83" t="str">
        <f>IF('2a Aggregate costs'!BC$15="-","-",SUM('2a Aggregate costs'!BC$15,'2a Aggregate costs'!BC$16,'2a Aggregate costs'!BC$17,'2a Aggregate costs'!BC40)*'3a Demand'!$C$9+'2a Aggregate costs'!BC$18)</f>
        <v>-</v>
      </c>
      <c r="BC17" s="83" t="str">
        <f>IF('2a Aggregate costs'!BD$15="-","-",SUM('2a Aggregate costs'!BD$15,'2a Aggregate costs'!BD$16,'2a Aggregate costs'!BD$17,'2a Aggregate costs'!BD40)*'3a Demand'!$C$9+'2a Aggregate costs'!BD$18)</f>
        <v>-</v>
      </c>
      <c r="BD17" s="83" t="str">
        <f>IF('2a Aggregate costs'!BE$15="-","-",SUM('2a Aggregate costs'!BE$15,'2a Aggregate costs'!BE$16,'2a Aggregate costs'!BE$17,'2a Aggregate costs'!BE40)*'3a Demand'!$C$9+'2a Aggregate costs'!BE$18)</f>
        <v>-</v>
      </c>
      <c r="BE17" s="83" t="str">
        <f>IF('2a Aggregate costs'!BF$15="-","-",SUM('2a Aggregate costs'!BF$15,'2a Aggregate costs'!BF$16,'2a Aggregate costs'!BF$17,'2a Aggregate costs'!BF40)*'3a Demand'!$C$9+'2a Aggregate costs'!BF$18)</f>
        <v>-</v>
      </c>
    </row>
    <row r="18" ht="12.75" customHeight="1">
      <c r="A18" s="2"/>
      <c r="B18" s="58"/>
      <c r="C18" s="80" t="s">
        <v>236</v>
      </c>
      <c r="D18" s="58"/>
      <c r="E18" s="58"/>
      <c r="F18" s="51"/>
      <c r="G18" s="83">
        <f>IF('2a Aggregate costs'!H$15="-","-",SUM('2a Aggregate costs'!H$15,'2a Aggregate costs'!H$16,'2a Aggregate costs'!H$17,'2a Aggregate costs'!H41)*'3a Demand'!$C$9+'2a Aggregate costs'!H$18)</f>
        <v>68.56574718</v>
      </c>
      <c r="H18" s="83">
        <f>IF('2a Aggregate costs'!I$15="-","-",SUM('2a Aggregate costs'!I$15,'2a Aggregate costs'!I$16,'2a Aggregate costs'!I$17,'2a Aggregate costs'!I41)*'3a Demand'!$C$9+'2a Aggregate costs'!I$18)</f>
        <v>68.54550011</v>
      </c>
      <c r="I18" s="83">
        <f>IF('2a Aggregate costs'!J$15="-","-",SUM('2a Aggregate costs'!J$15,'2a Aggregate costs'!J$16,'2a Aggregate costs'!J$17,'2a Aggregate costs'!J41)*'3a Demand'!$C$9+'2a Aggregate costs'!J$18)</f>
        <v>83.61476963</v>
      </c>
      <c r="J18" s="83">
        <f>IF('2a Aggregate costs'!K$15="-","-",SUM('2a Aggregate costs'!K$15,'2a Aggregate costs'!K$16,'2a Aggregate costs'!K$17,'2a Aggregate costs'!K41)*'3a Demand'!$C$9+'2a Aggregate costs'!K$18)</f>
        <v>83.53792913</v>
      </c>
      <c r="K18" s="83">
        <f>IF('2a Aggregate costs'!L$15="-","-",SUM('2a Aggregate costs'!L$15,'2a Aggregate costs'!L$16,'2a Aggregate costs'!L$17,'2a Aggregate costs'!L41)*'3a Demand'!$C$9+'2a Aggregate costs'!L$18)</f>
        <v>88.9179742</v>
      </c>
      <c r="L18" s="83">
        <f>IF('2a Aggregate costs'!M$15="-","-",SUM('2a Aggregate costs'!M$15,'2a Aggregate costs'!M$16,'2a Aggregate costs'!M$17,'2a Aggregate costs'!M41)*'3a Demand'!$C$9+'2a Aggregate costs'!M$18)</f>
        <v>89.23272517</v>
      </c>
      <c r="M18" s="83">
        <f>IF('2a Aggregate costs'!N$15="-","-",SUM('2a Aggregate costs'!N$15,'2a Aggregate costs'!N$16,'2a Aggregate costs'!N$17,'2a Aggregate costs'!N41)*'3a Demand'!$C$9+'2a Aggregate costs'!N$18)</f>
        <v>103.2052342</v>
      </c>
      <c r="N18" s="83">
        <f>IF('2a Aggregate costs'!O$15="-","-",SUM('2a Aggregate costs'!O$15,'2a Aggregate costs'!O$16,'2a Aggregate costs'!O$17,'2a Aggregate costs'!O41)*'3a Demand'!$C$9+'2a Aggregate costs'!O$18)</f>
        <v>103.2747489</v>
      </c>
      <c r="O18" s="51"/>
      <c r="P18" s="83">
        <f>IF('2a Aggregate costs'!Q$15="-","-",SUM('2a Aggregate costs'!Q$15,'2a Aggregate costs'!Q$16,'2a Aggregate costs'!Q$17,'2a Aggregate costs'!Q41)*'3a Demand'!$C$9+'2a Aggregate costs'!Q$18)</f>
        <v>103.2747489</v>
      </c>
      <c r="Q18" s="83">
        <f>IF('2a Aggregate costs'!R$15="-","-",SUM('2a Aggregate costs'!R$15,'2a Aggregate costs'!R$16,'2a Aggregate costs'!R$17,'2a Aggregate costs'!R41)*'3a Demand'!$C$9+'2a Aggregate costs'!R$18)</f>
        <v>110.4083445</v>
      </c>
      <c r="R18" s="83">
        <f>IF('2a Aggregate costs'!S$15="-","-",SUM('2a Aggregate costs'!S$15,'2a Aggregate costs'!S$16,'2a Aggregate costs'!S$17,'2a Aggregate costs'!S41)*'3a Demand'!$C$9+'2a Aggregate costs'!S$18)</f>
        <v>111.7200207</v>
      </c>
      <c r="S18" s="83">
        <f>IF('2a Aggregate costs'!T$15="-","-",SUM('2a Aggregate costs'!T$15,'2a Aggregate costs'!T$16,'2a Aggregate costs'!T$17,'2a Aggregate costs'!T41)*'3a Demand'!$C$9+'2a Aggregate costs'!T$18)</f>
        <v>114.9210062</v>
      </c>
      <c r="T18" s="83">
        <f>IF('2a Aggregate costs'!U$15="-","-",SUM('2a Aggregate costs'!U$15,'2a Aggregate costs'!U$16,'2a Aggregate costs'!U$17,'2a Aggregate costs'!U41)*'3a Demand'!$C$9+'2a Aggregate costs'!U$18)</f>
        <v>114.4409372</v>
      </c>
      <c r="U18" s="83">
        <f>IF('2a Aggregate costs'!V$15="-","-",SUM('2a Aggregate costs'!V$15,'2a Aggregate costs'!V$16,'2a Aggregate costs'!V$17,'2a Aggregate costs'!V41)*'3a Demand'!$C$9+'2a Aggregate costs'!V$18)</f>
        <v>121.0826545</v>
      </c>
      <c r="V18" s="83">
        <f>IF('2a Aggregate costs'!W$15="-","-",SUM('2a Aggregate costs'!W$15,'2a Aggregate costs'!W$16,'2a Aggregate costs'!W$17,'2a Aggregate costs'!W41)*'3a Demand'!$C$9+'2a Aggregate costs'!W$18)</f>
        <v>120.4887565</v>
      </c>
      <c r="W18" s="83">
        <f>IF('2a Aggregate costs'!X$15="-","-",SUM('2a Aggregate costs'!X$15,'2a Aggregate costs'!X$16,'2a Aggregate costs'!X$17,'2a Aggregate costs'!X41)*'3a Demand'!$C$9+'2a Aggregate costs'!X$18)</f>
        <v>126.6098152</v>
      </c>
      <c r="X18" s="51"/>
      <c r="Y18" s="83">
        <f>IF('2a Aggregate costs'!X$15="-","-",SUM('2a Aggregate costs'!X$15,'2a Aggregate costs'!X$16,'2a Aggregate costs'!X$17,'2a Aggregate costs'!X41)*'3a Demand'!$C$9+'2a Aggregate costs'!X$18)</f>
        <v>126.6098152</v>
      </c>
      <c r="Z18" s="83">
        <f>IF('2a Aggregate costs'!AA$15="-","-",SUM('2a Aggregate costs'!AA$15,'2a Aggregate costs'!AA$16,'2a Aggregate costs'!AA$17,'2a Aggregate costs'!AA41)*'3a Demand'!$C$9+'2a Aggregate costs'!AA$18)</f>
        <v>125.5340432</v>
      </c>
      <c r="AA18" s="83">
        <f>IF('2a Aggregate costs'!AB$15="-","-",SUM('2a Aggregate costs'!AB$15,'2a Aggregate costs'!AB$16,'2a Aggregate costs'!AB$17,'2a Aggregate costs'!AB41)*'3a Demand'!$C$9+'2a Aggregate costs'!AB$18)</f>
        <v>139.7594825</v>
      </c>
      <c r="AB18" s="83">
        <f>IF('2a Aggregate costs'!AC$15="-","-",SUM('2a Aggregate costs'!AC$15,'2a Aggregate costs'!AC$16,'2a Aggregate costs'!AC$17,'2a Aggregate costs'!AC41)*'3a Demand'!$C$9+'2a Aggregate costs'!AC$18)</f>
        <v>139.7594825</v>
      </c>
      <c r="AC18" s="83">
        <f>IF('2a Aggregate costs'!AD$15="-","-",SUM('2a Aggregate costs'!AD$15,'2a Aggregate costs'!AD$16,'2a Aggregate costs'!AD$17,'2a Aggregate costs'!AD41)*'3a Demand'!$C$9+'2a Aggregate costs'!AD$18)</f>
        <v>141.4314623</v>
      </c>
      <c r="AD18" s="83">
        <f>IF('2a Aggregate costs'!AE$15="-","-",SUM('2a Aggregate costs'!AE$15,'2a Aggregate costs'!AE$16,'2a Aggregate costs'!AE$17,'2a Aggregate costs'!AE41)*'3a Demand'!$C$9+'2a Aggregate costs'!AE$18)</f>
        <v>141.4314623</v>
      </c>
      <c r="AE18" s="83">
        <f>IF('2a Aggregate costs'!AF$15="-","-",SUM('2a Aggregate costs'!AF$15,'2a Aggregate costs'!AF$16,'2a Aggregate costs'!AF$17,'2a Aggregate costs'!AF41)*'3a Demand'!$C$9+'2a Aggregate costs'!AF$18)</f>
        <v>161.6511766</v>
      </c>
      <c r="AF18" s="83" t="str">
        <f>IF('2a Aggregate costs'!AG$15="-","-",SUM('2a Aggregate costs'!AG$15,'2a Aggregate costs'!AG$16,'2a Aggregate costs'!AG$17,'2a Aggregate costs'!AG41)*'3a Demand'!$C$9+'2a Aggregate costs'!AG$18)</f>
        <v>-</v>
      </c>
      <c r="AG18" s="83" t="str">
        <f>IF('2a Aggregate costs'!AH$15="-","-",SUM('2a Aggregate costs'!AH$15,'2a Aggregate costs'!AH$16,'2a Aggregate costs'!AH$17,'2a Aggregate costs'!AH41)*'3a Demand'!$C$9+'2a Aggregate costs'!AH$18)</f>
        <v>-</v>
      </c>
      <c r="AH18" s="83" t="str">
        <f>IF('2a Aggregate costs'!AI$15="-","-",SUM('2a Aggregate costs'!AI$15,'2a Aggregate costs'!AI$16,'2a Aggregate costs'!AI$17,'2a Aggregate costs'!AI41)*'3a Demand'!$C$9+'2a Aggregate costs'!AI$18)</f>
        <v>-</v>
      </c>
      <c r="AI18" s="83" t="str">
        <f>IF('2a Aggregate costs'!AJ$15="-","-",SUM('2a Aggregate costs'!AJ$15,'2a Aggregate costs'!AJ$16,'2a Aggregate costs'!AJ$17,'2a Aggregate costs'!AJ41)*'3a Demand'!$C$9+'2a Aggregate costs'!AJ$18)</f>
        <v>-</v>
      </c>
      <c r="AJ18" s="83" t="str">
        <f>IF('2a Aggregate costs'!AK$15="-","-",SUM('2a Aggregate costs'!AK$15,'2a Aggregate costs'!AK$16,'2a Aggregate costs'!AK$17,'2a Aggregate costs'!AK41)*'3a Demand'!$C$9+'2a Aggregate costs'!AK$18)</f>
        <v>-</v>
      </c>
      <c r="AK18" s="83" t="str">
        <f>IF('2a Aggregate costs'!AL$15="-","-",SUM('2a Aggregate costs'!AL$15,'2a Aggregate costs'!AL$16,'2a Aggregate costs'!AL$17,'2a Aggregate costs'!AL41)*'3a Demand'!$C$9+'2a Aggregate costs'!AL$18)</f>
        <v>-</v>
      </c>
      <c r="AL18" s="83" t="str">
        <f>IF('2a Aggregate costs'!AM$15="-","-",SUM('2a Aggregate costs'!AM$15,'2a Aggregate costs'!AM$16,'2a Aggregate costs'!AM$17,'2a Aggregate costs'!AM41)*'3a Demand'!$C$9+'2a Aggregate costs'!AM$18)</f>
        <v>-</v>
      </c>
      <c r="AM18" s="83" t="str">
        <f>IF('2a Aggregate costs'!AN$15="-","-",SUM('2a Aggregate costs'!AN$15,'2a Aggregate costs'!AN$16,'2a Aggregate costs'!AN$17,'2a Aggregate costs'!AN41)*'3a Demand'!$C$9+'2a Aggregate costs'!AN$18)</f>
        <v>-</v>
      </c>
      <c r="AN18" s="83" t="str">
        <f>IF('2a Aggregate costs'!AO$15="-","-",SUM('2a Aggregate costs'!AO$15,'2a Aggregate costs'!AO$16,'2a Aggregate costs'!AO$17,'2a Aggregate costs'!AO41)*'3a Demand'!$C$9+'2a Aggregate costs'!AO$18)</f>
        <v>-</v>
      </c>
      <c r="AO18" s="83" t="str">
        <f>IF('2a Aggregate costs'!AP$15="-","-",SUM('2a Aggregate costs'!AP$15,'2a Aggregate costs'!AP$16,'2a Aggregate costs'!AP$17,'2a Aggregate costs'!AP41)*'3a Demand'!$C$9+'2a Aggregate costs'!AP$18)</f>
        <v>-</v>
      </c>
      <c r="AP18" s="83" t="str">
        <f>IF('2a Aggregate costs'!AQ$15="-","-",SUM('2a Aggregate costs'!AQ$15,'2a Aggregate costs'!AQ$16,'2a Aggregate costs'!AQ$17,'2a Aggregate costs'!AQ41)*'3a Demand'!$C$9+'2a Aggregate costs'!AQ$18)</f>
        <v>-</v>
      </c>
      <c r="AQ18" s="83" t="str">
        <f>IF('2a Aggregate costs'!AR$15="-","-",SUM('2a Aggregate costs'!AR$15,'2a Aggregate costs'!AR$16,'2a Aggregate costs'!AR$17,'2a Aggregate costs'!AR41)*'3a Demand'!$C$9+'2a Aggregate costs'!AR$18)</f>
        <v>-</v>
      </c>
      <c r="AR18" s="83" t="str">
        <f>IF('2a Aggregate costs'!AS$15="-","-",SUM('2a Aggregate costs'!AS$15,'2a Aggregate costs'!AS$16,'2a Aggregate costs'!AS$17,'2a Aggregate costs'!AS41)*'3a Demand'!$C$9+'2a Aggregate costs'!AS$18)</f>
        <v>-</v>
      </c>
      <c r="AS18" s="83" t="str">
        <f>IF('2a Aggregate costs'!AT$15="-","-",SUM('2a Aggregate costs'!AT$15,'2a Aggregate costs'!AT$16,'2a Aggregate costs'!AT$17,'2a Aggregate costs'!AT41)*'3a Demand'!$C$9+'2a Aggregate costs'!AT$18)</f>
        <v>-</v>
      </c>
      <c r="AT18" s="83" t="str">
        <f>IF('2a Aggregate costs'!AU$15="-","-",SUM('2a Aggregate costs'!AU$15,'2a Aggregate costs'!AU$16,'2a Aggregate costs'!AU$17,'2a Aggregate costs'!AU41)*'3a Demand'!$C$9+'2a Aggregate costs'!AU$18)</f>
        <v>-</v>
      </c>
      <c r="AU18" s="83" t="str">
        <f>IF('2a Aggregate costs'!AV$15="-","-",SUM('2a Aggregate costs'!AV$15,'2a Aggregate costs'!AV$16,'2a Aggregate costs'!AV$17,'2a Aggregate costs'!AV41)*'3a Demand'!$C$9+'2a Aggregate costs'!AV$18)</f>
        <v>-</v>
      </c>
      <c r="AV18" s="83" t="str">
        <f>IF('2a Aggregate costs'!AW$15="-","-",SUM('2a Aggregate costs'!AW$15,'2a Aggregate costs'!AW$16,'2a Aggregate costs'!AW$17,'2a Aggregate costs'!AW41)*'3a Demand'!$C$9+'2a Aggregate costs'!AW$18)</f>
        <v>-</v>
      </c>
      <c r="AW18" s="83" t="str">
        <f>IF('2a Aggregate costs'!AX$15="-","-",SUM('2a Aggregate costs'!AX$15,'2a Aggregate costs'!AX$16,'2a Aggregate costs'!AX$17,'2a Aggregate costs'!AX41)*'3a Demand'!$C$9+'2a Aggregate costs'!AX$18)</f>
        <v>-</v>
      </c>
      <c r="AX18" s="83" t="str">
        <f>IF('2a Aggregate costs'!AY$15="-","-",SUM('2a Aggregate costs'!AY$15,'2a Aggregate costs'!AY$16,'2a Aggregate costs'!AY$17,'2a Aggregate costs'!AY41)*'3a Demand'!$C$9+'2a Aggregate costs'!AY$18)</f>
        <v>-</v>
      </c>
      <c r="AY18" s="83" t="str">
        <f>IF('2a Aggregate costs'!AZ$15="-","-",SUM('2a Aggregate costs'!AZ$15,'2a Aggregate costs'!AZ$16,'2a Aggregate costs'!AZ$17,'2a Aggregate costs'!AZ41)*'3a Demand'!$C$9+'2a Aggregate costs'!AZ$18)</f>
        <v>-</v>
      </c>
      <c r="AZ18" s="83" t="str">
        <f>IF('2a Aggregate costs'!BA$15="-","-",SUM('2a Aggregate costs'!BA$15,'2a Aggregate costs'!BA$16,'2a Aggregate costs'!BA$17,'2a Aggregate costs'!BA41)*'3a Demand'!$C$9+'2a Aggregate costs'!BA$18)</f>
        <v>-</v>
      </c>
      <c r="BA18" s="83" t="str">
        <f>IF('2a Aggregate costs'!BB$15="-","-",SUM('2a Aggregate costs'!BB$15,'2a Aggregate costs'!BB$16,'2a Aggregate costs'!BB$17,'2a Aggregate costs'!BB41)*'3a Demand'!$C$9+'2a Aggregate costs'!BB$18)</f>
        <v>-</v>
      </c>
      <c r="BB18" s="83" t="str">
        <f>IF('2a Aggregate costs'!BC$15="-","-",SUM('2a Aggregate costs'!BC$15,'2a Aggregate costs'!BC$16,'2a Aggregate costs'!BC$17,'2a Aggregate costs'!BC41)*'3a Demand'!$C$9+'2a Aggregate costs'!BC$18)</f>
        <v>-</v>
      </c>
      <c r="BC18" s="83" t="str">
        <f>IF('2a Aggregate costs'!BD$15="-","-",SUM('2a Aggregate costs'!BD$15,'2a Aggregate costs'!BD$16,'2a Aggregate costs'!BD$17,'2a Aggregate costs'!BD41)*'3a Demand'!$C$9+'2a Aggregate costs'!BD$18)</f>
        <v>-</v>
      </c>
      <c r="BD18" s="83" t="str">
        <f>IF('2a Aggregate costs'!BE$15="-","-",SUM('2a Aggregate costs'!BE$15,'2a Aggregate costs'!BE$16,'2a Aggregate costs'!BE$17,'2a Aggregate costs'!BE41)*'3a Demand'!$C$9+'2a Aggregate costs'!BE$18)</f>
        <v>-</v>
      </c>
      <c r="BE18" s="83" t="str">
        <f>IF('2a Aggregate costs'!BF$15="-","-",SUM('2a Aggregate costs'!BF$15,'2a Aggregate costs'!BF$16,'2a Aggregate costs'!BF$17,'2a Aggregate costs'!BF41)*'3a Demand'!$C$9+'2a Aggregate costs'!BF$18)</f>
        <v>-</v>
      </c>
    </row>
    <row r="19" ht="12.75" customHeight="1">
      <c r="A19" s="2"/>
      <c r="B19" s="58"/>
      <c r="C19" s="80" t="s">
        <v>237</v>
      </c>
      <c r="D19" s="58"/>
      <c r="E19" s="58"/>
      <c r="F19" s="51"/>
      <c r="G19" s="83">
        <f>IF('2a Aggregate costs'!H$15="-","-",SUM('2a Aggregate costs'!H$15,'2a Aggregate costs'!H$16,'2a Aggregate costs'!H$17,'2a Aggregate costs'!H42)*'3a Demand'!$C$9+'2a Aggregate costs'!H$18)</f>
        <v>68.55081317</v>
      </c>
      <c r="H19" s="83">
        <f>IF('2a Aggregate costs'!I$15="-","-",SUM('2a Aggregate costs'!I$15,'2a Aggregate costs'!I$16,'2a Aggregate costs'!I$17,'2a Aggregate costs'!I42)*'3a Demand'!$C$9+'2a Aggregate costs'!I$18)</f>
        <v>68.53080558</v>
      </c>
      <c r="I19" s="83">
        <f>IF('2a Aggregate costs'!J$15="-","-",SUM('2a Aggregate costs'!J$15,'2a Aggregate costs'!J$16,'2a Aggregate costs'!J$17,'2a Aggregate costs'!J42)*'3a Demand'!$C$9+'2a Aggregate costs'!J$18)</f>
        <v>83.59972244</v>
      </c>
      <c r="J19" s="83">
        <f>IF('2a Aggregate costs'!K$15="-","-",SUM('2a Aggregate costs'!K$15,'2a Aggregate costs'!K$16,'2a Aggregate costs'!K$17,'2a Aggregate costs'!K42)*'3a Demand'!$C$9+'2a Aggregate costs'!K$18)</f>
        <v>83.52223004</v>
      </c>
      <c r="K19" s="83">
        <f>IF('2a Aggregate costs'!L$15="-","-",SUM('2a Aggregate costs'!L$15,'2a Aggregate costs'!L$16,'2a Aggregate costs'!L$17,'2a Aggregate costs'!L42)*'3a Demand'!$C$9+'2a Aggregate costs'!L$18)</f>
        <v>88.90199253</v>
      </c>
      <c r="L19" s="83">
        <f>IF('2a Aggregate costs'!M$15="-","-",SUM('2a Aggregate costs'!M$15,'2a Aggregate costs'!M$16,'2a Aggregate costs'!M$17,'2a Aggregate costs'!M42)*'3a Demand'!$C$9+'2a Aggregate costs'!M$18)</f>
        <v>89.2170349</v>
      </c>
      <c r="M19" s="83">
        <f>IF('2a Aggregate costs'!N$15="-","-",SUM('2a Aggregate costs'!N$15,'2a Aggregate costs'!N$16,'2a Aggregate costs'!N$17,'2a Aggregate costs'!N42)*'3a Demand'!$C$9+'2a Aggregate costs'!N$18)</f>
        <v>103.1814235</v>
      </c>
      <c r="N19" s="83">
        <f>IF('2a Aggregate costs'!O$15="-","-",SUM('2a Aggregate costs'!O$15,'2a Aggregate costs'!O$16,'2a Aggregate costs'!O$17,'2a Aggregate costs'!O42)*'3a Demand'!$C$9+'2a Aggregate costs'!O$18)</f>
        <v>103.2504147</v>
      </c>
      <c r="O19" s="51"/>
      <c r="P19" s="83">
        <f>IF('2a Aggregate costs'!Q$15="-","-",SUM('2a Aggregate costs'!Q$15,'2a Aggregate costs'!Q$16,'2a Aggregate costs'!Q$17,'2a Aggregate costs'!Q42)*'3a Demand'!$C$9+'2a Aggregate costs'!Q$18)</f>
        <v>103.2504147</v>
      </c>
      <c r="Q19" s="83">
        <f>IF('2a Aggregate costs'!R$15="-","-",SUM('2a Aggregate costs'!R$15,'2a Aggregate costs'!R$16,'2a Aggregate costs'!R$17,'2a Aggregate costs'!R42)*'3a Demand'!$C$9+'2a Aggregate costs'!R$18)</f>
        <v>110.3815909</v>
      </c>
      <c r="R19" s="83">
        <f>IF('2a Aggregate costs'!S$15="-","-",SUM('2a Aggregate costs'!S$15,'2a Aggregate costs'!S$16,'2a Aggregate costs'!S$17,'2a Aggregate costs'!S42)*'3a Demand'!$C$9+'2a Aggregate costs'!S$18)</f>
        <v>111.6922847</v>
      </c>
      <c r="S19" s="83">
        <f>IF('2a Aggregate costs'!T$15="-","-",SUM('2a Aggregate costs'!T$15,'2a Aggregate costs'!T$16,'2a Aggregate costs'!T$17,'2a Aggregate costs'!T42)*'3a Demand'!$C$9+'2a Aggregate costs'!T$18)</f>
        <v>114.8911086</v>
      </c>
      <c r="T19" s="83">
        <f>IF('2a Aggregate costs'!U$15="-","-",SUM('2a Aggregate costs'!U$15,'2a Aggregate costs'!U$16,'2a Aggregate costs'!U$17,'2a Aggregate costs'!U42)*'3a Demand'!$C$9+'2a Aggregate costs'!U$18)</f>
        <v>114.4072333</v>
      </c>
      <c r="U19" s="83">
        <f>IF('2a Aggregate costs'!V$15="-","-",SUM('2a Aggregate costs'!V$15,'2a Aggregate costs'!V$16,'2a Aggregate costs'!V$17,'2a Aggregate costs'!V42)*'3a Demand'!$C$9+'2a Aggregate costs'!V$18)</f>
        <v>121.0403414</v>
      </c>
      <c r="V19" s="83">
        <f>IF('2a Aggregate costs'!W$15="-","-",SUM('2a Aggregate costs'!W$15,'2a Aggregate costs'!W$16,'2a Aggregate costs'!W$17,'2a Aggregate costs'!W42)*'3a Demand'!$C$9+'2a Aggregate costs'!W$18)</f>
        <v>120.4493921</v>
      </c>
      <c r="W19" s="83">
        <f>IF('2a Aggregate costs'!X$15="-","-",SUM('2a Aggregate costs'!X$15,'2a Aggregate costs'!X$16,'2a Aggregate costs'!X$17,'2a Aggregate costs'!X42)*'3a Demand'!$C$9+'2a Aggregate costs'!X$18)</f>
        <v>126.5613541</v>
      </c>
      <c r="X19" s="51"/>
      <c r="Y19" s="83">
        <f>IF('2a Aggregate costs'!X$15="-","-",SUM('2a Aggregate costs'!X$15,'2a Aggregate costs'!X$16,'2a Aggregate costs'!X$17,'2a Aggregate costs'!X42)*'3a Demand'!$C$9+'2a Aggregate costs'!X$18)</f>
        <v>126.5613541</v>
      </c>
      <c r="Z19" s="83">
        <f>IF('2a Aggregate costs'!AA$15="-","-",SUM('2a Aggregate costs'!AA$15,'2a Aggregate costs'!AA$16,'2a Aggregate costs'!AA$17,'2a Aggregate costs'!AA42)*'3a Demand'!$C$9+'2a Aggregate costs'!AA$18)</f>
        <v>125.4874213</v>
      </c>
      <c r="AA19" s="83">
        <f>IF('2a Aggregate costs'!AB$15="-","-",SUM('2a Aggregate costs'!AB$15,'2a Aggregate costs'!AB$16,'2a Aggregate costs'!AB$17,'2a Aggregate costs'!AB42)*'3a Demand'!$C$9+'2a Aggregate costs'!AB$18)</f>
        <v>139.7082303</v>
      </c>
      <c r="AB19" s="83">
        <f>IF('2a Aggregate costs'!AC$15="-","-",SUM('2a Aggregate costs'!AC$15,'2a Aggregate costs'!AC$16,'2a Aggregate costs'!AC$17,'2a Aggregate costs'!AC42)*'3a Demand'!$C$9+'2a Aggregate costs'!AC$18)</f>
        <v>139.7082303</v>
      </c>
      <c r="AC19" s="83">
        <f>IF('2a Aggregate costs'!AD$15="-","-",SUM('2a Aggregate costs'!AD$15,'2a Aggregate costs'!AD$16,'2a Aggregate costs'!AD$17,'2a Aggregate costs'!AD42)*'3a Demand'!$C$9+'2a Aggregate costs'!AD$18)</f>
        <v>141.3848283</v>
      </c>
      <c r="AD19" s="83">
        <f>IF('2a Aggregate costs'!AE$15="-","-",SUM('2a Aggregate costs'!AE$15,'2a Aggregate costs'!AE$16,'2a Aggregate costs'!AE$17,'2a Aggregate costs'!AE42)*'3a Demand'!$C$9+'2a Aggregate costs'!AE$18)</f>
        <v>141.3848283</v>
      </c>
      <c r="AE19" s="83">
        <f>IF('2a Aggregate costs'!AF$15="-","-",SUM('2a Aggregate costs'!AF$15,'2a Aggregate costs'!AF$16,'2a Aggregate costs'!AF$17,'2a Aggregate costs'!AF42)*'3a Demand'!$C$9+'2a Aggregate costs'!AF$18)</f>
        <v>161.6092211</v>
      </c>
      <c r="AF19" s="83" t="str">
        <f>IF('2a Aggregate costs'!AG$15="-","-",SUM('2a Aggregate costs'!AG$15,'2a Aggregate costs'!AG$16,'2a Aggregate costs'!AG$17,'2a Aggregate costs'!AG42)*'3a Demand'!$C$9+'2a Aggregate costs'!AG$18)</f>
        <v>-</v>
      </c>
      <c r="AG19" s="83" t="str">
        <f>IF('2a Aggregate costs'!AH$15="-","-",SUM('2a Aggregate costs'!AH$15,'2a Aggregate costs'!AH$16,'2a Aggregate costs'!AH$17,'2a Aggregate costs'!AH42)*'3a Demand'!$C$9+'2a Aggregate costs'!AH$18)</f>
        <v>-</v>
      </c>
      <c r="AH19" s="83" t="str">
        <f>IF('2a Aggregate costs'!AI$15="-","-",SUM('2a Aggregate costs'!AI$15,'2a Aggregate costs'!AI$16,'2a Aggregate costs'!AI$17,'2a Aggregate costs'!AI42)*'3a Demand'!$C$9+'2a Aggregate costs'!AI$18)</f>
        <v>-</v>
      </c>
      <c r="AI19" s="83" t="str">
        <f>IF('2a Aggregate costs'!AJ$15="-","-",SUM('2a Aggregate costs'!AJ$15,'2a Aggregate costs'!AJ$16,'2a Aggregate costs'!AJ$17,'2a Aggregate costs'!AJ42)*'3a Demand'!$C$9+'2a Aggregate costs'!AJ$18)</f>
        <v>-</v>
      </c>
      <c r="AJ19" s="83" t="str">
        <f>IF('2a Aggregate costs'!AK$15="-","-",SUM('2a Aggregate costs'!AK$15,'2a Aggregate costs'!AK$16,'2a Aggregate costs'!AK$17,'2a Aggregate costs'!AK42)*'3a Demand'!$C$9+'2a Aggregate costs'!AK$18)</f>
        <v>-</v>
      </c>
      <c r="AK19" s="83" t="str">
        <f>IF('2a Aggregate costs'!AL$15="-","-",SUM('2a Aggregate costs'!AL$15,'2a Aggregate costs'!AL$16,'2a Aggregate costs'!AL$17,'2a Aggregate costs'!AL42)*'3a Demand'!$C$9+'2a Aggregate costs'!AL$18)</f>
        <v>-</v>
      </c>
      <c r="AL19" s="83" t="str">
        <f>IF('2a Aggregate costs'!AM$15="-","-",SUM('2a Aggregate costs'!AM$15,'2a Aggregate costs'!AM$16,'2a Aggregate costs'!AM$17,'2a Aggregate costs'!AM42)*'3a Demand'!$C$9+'2a Aggregate costs'!AM$18)</f>
        <v>-</v>
      </c>
      <c r="AM19" s="83" t="str">
        <f>IF('2a Aggregate costs'!AN$15="-","-",SUM('2a Aggregate costs'!AN$15,'2a Aggregate costs'!AN$16,'2a Aggregate costs'!AN$17,'2a Aggregate costs'!AN42)*'3a Demand'!$C$9+'2a Aggregate costs'!AN$18)</f>
        <v>-</v>
      </c>
      <c r="AN19" s="83" t="str">
        <f>IF('2a Aggregate costs'!AO$15="-","-",SUM('2a Aggregate costs'!AO$15,'2a Aggregate costs'!AO$16,'2a Aggregate costs'!AO$17,'2a Aggregate costs'!AO42)*'3a Demand'!$C$9+'2a Aggregate costs'!AO$18)</f>
        <v>-</v>
      </c>
      <c r="AO19" s="83" t="str">
        <f>IF('2a Aggregate costs'!AP$15="-","-",SUM('2a Aggregate costs'!AP$15,'2a Aggregate costs'!AP$16,'2a Aggregate costs'!AP$17,'2a Aggregate costs'!AP42)*'3a Demand'!$C$9+'2a Aggregate costs'!AP$18)</f>
        <v>-</v>
      </c>
      <c r="AP19" s="83" t="str">
        <f>IF('2a Aggregate costs'!AQ$15="-","-",SUM('2a Aggregate costs'!AQ$15,'2a Aggregate costs'!AQ$16,'2a Aggregate costs'!AQ$17,'2a Aggregate costs'!AQ42)*'3a Demand'!$C$9+'2a Aggregate costs'!AQ$18)</f>
        <v>-</v>
      </c>
      <c r="AQ19" s="83" t="str">
        <f>IF('2a Aggregate costs'!AR$15="-","-",SUM('2a Aggregate costs'!AR$15,'2a Aggregate costs'!AR$16,'2a Aggregate costs'!AR$17,'2a Aggregate costs'!AR42)*'3a Demand'!$C$9+'2a Aggregate costs'!AR$18)</f>
        <v>-</v>
      </c>
      <c r="AR19" s="83" t="str">
        <f>IF('2a Aggregate costs'!AS$15="-","-",SUM('2a Aggregate costs'!AS$15,'2a Aggregate costs'!AS$16,'2a Aggregate costs'!AS$17,'2a Aggregate costs'!AS42)*'3a Demand'!$C$9+'2a Aggregate costs'!AS$18)</f>
        <v>-</v>
      </c>
      <c r="AS19" s="83" t="str">
        <f>IF('2a Aggregate costs'!AT$15="-","-",SUM('2a Aggregate costs'!AT$15,'2a Aggregate costs'!AT$16,'2a Aggregate costs'!AT$17,'2a Aggregate costs'!AT42)*'3a Demand'!$C$9+'2a Aggregate costs'!AT$18)</f>
        <v>-</v>
      </c>
      <c r="AT19" s="83" t="str">
        <f>IF('2a Aggregate costs'!AU$15="-","-",SUM('2a Aggregate costs'!AU$15,'2a Aggregate costs'!AU$16,'2a Aggregate costs'!AU$17,'2a Aggregate costs'!AU42)*'3a Demand'!$C$9+'2a Aggregate costs'!AU$18)</f>
        <v>-</v>
      </c>
      <c r="AU19" s="83" t="str">
        <f>IF('2a Aggregate costs'!AV$15="-","-",SUM('2a Aggregate costs'!AV$15,'2a Aggregate costs'!AV$16,'2a Aggregate costs'!AV$17,'2a Aggregate costs'!AV42)*'3a Demand'!$C$9+'2a Aggregate costs'!AV$18)</f>
        <v>-</v>
      </c>
      <c r="AV19" s="83" t="str">
        <f>IF('2a Aggregate costs'!AW$15="-","-",SUM('2a Aggregate costs'!AW$15,'2a Aggregate costs'!AW$16,'2a Aggregate costs'!AW$17,'2a Aggregate costs'!AW42)*'3a Demand'!$C$9+'2a Aggregate costs'!AW$18)</f>
        <v>-</v>
      </c>
      <c r="AW19" s="83" t="str">
        <f>IF('2a Aggregate costs'!AX$15="-","-",SUM('2a Aggregate costs'!AX$15,'2a Aggregate costs'!AX$16,'2a Aggregate costs'!AX$17,'2a Aggregate costs'!AX42)*'3a Demand'!$C$9+'2a Aggregate costs'!AX$18)</f>
        <v>-</v>
      </c>
      <c r="AX19" s="83" t="str">
        <f>IF('2a Aggregate costs'!AY$15="-","-",SUM('2a Aggregate costs'!AY$15,'2a Aggregate costs'!AY$16,'2a Aggregate costs'!AY$17,'2a Aggregate costs'!AY42)*'3a Demand'!$C$9+'2a Aggregate costs'!AY$18)</f>
        <v>-</v>
      </c>
      <c r="AY19" s="83" t="str">
        <f>IF('2a Aggregate costs'!AZ$15="-","-",SUM('2a Aggregate costs'!AZ$15,'2a Aggregate costs'!AZ$16,'2a Aggregate costs'!AZ$17,'2a Aggregate costs'!AZ42)*'3a Demand'!$C$9+'2a Aggregate costs'!AZ$18)</f>
        <v>-</v>
      </c>
      <c r="AZ19" s="83" t="str">
        <f>IF('2a Aggregate costs'!BA$15="-","-",SUM('2a Aggregate costs'!BA$15,'2a Aggregate costs'!BA$16,'2a Aggregate costs'!BA$17,'2a Aggregate costs'!BA42)*'3a Demand'!$C$9+'2a Aggregate costs'!BA$18)</f>
        <v>-</v>
      </c>
      <c r="BA19" s="83" t="str">
        <f>IF('2a Aggregate costs'!BB$15="-","-",SUM('2a Aggregate costs'!BB$15,'2a Aggregate costs'!BB$16,'2a Aggregate costs'!BB$17,'2a Aggregate costs'!BB42)*'3a Demand'!$C$9+'2a Aggregate costs'!BB$18)</f>
        <v>-</v>
      </c>
      <c r="BB19" s="83" t="str">
        <f>IF('2a Aggregate costs'!BC$15="-","-",SUM('2a Aggregate costs'!BC$15,'2a Aggregate costs'!BC$16,'2a Aggregate costs'!BC$17,'2a Aggregate costs'!BC42)*'3a Demand'!$C$9+'2a Aggregate costs'!BC$18)</f>
        <v>-</v>
      </c>
      <c r="BC19" s="83" t="str">
        <f>IF('2a Aggregate costs'!BD$15="-","-",SUM('2a Aggregate costs'!BD$15,'2a Aggregate costs'!BD$16,'2a Aggregate costs'!BD$17,'2a Aggregate costs'!BD42)*'3a Demand'!$C$9+'2a Aggregate costs'!BD$18)</f>
        <v>-</v>
      </c>
      <c r="BD19" s="83" t="str">
        <f>IF('2a Aggregate costs'!BE$15="-","-",SUM('2a Aggregate costs'!BE$15,'2a Aggregate costs'!BE$16,'2a Aggregate costs'!BE$17,'2a Aggregate costs'!BE42)*'3a Demand'!$C$9+'2a Aggregate costs'!BE$18)</f>
        <v>-</v>
      </c>
      <c r="BE19" s="83" t="str">
        <f>IF('2a Aggregate costs'!BF$15="-","-",SUM('2a Aggregate costs'!BF$15,'2a Aggregate costs'!BF$16,'2a Aggregate costs'!BF$17,'2a Aggregate costs'!BF42)*'3a Demand'!$C$9+'2a Aggregate costs'!BF$18)</f>
        <v>-</v>
      </c>
    </row>
    <row r="20" ht="12.75" customHeight="1">
      <c r="A20" s="2"/>
      <c r="B20" s="58"/>
      <c r="C20" s="80" t="s">
        <v>238</v>
      </c>
      <c r="D20" s="58"/>
      <c r="E20" s="58"/>
      <c r="F20" s="51"/>
      <c r="G20" s="83">
        <f>IF('2a Aggregate costs'!H$15="-","-",SUM('2a Aggregate costs'!H$15,'2a Aggregate costs'!H$16,'2a Aggregate costs'!H$17,'2a Aggregate costs'!H43)*'3a Demand'!$C$9+'2a Aggregate costs'!H$18)</f>
        <v>68.55672585</v>
      </c>
      <c r="H20" s="83">
        <f>IF('2a Aggregate costs'!I$15="-","-",SUM('2a Aggregate costs'!I$15,'2a Aggregate costs'!I$16,'2a Aggregate costs'!I$17,'2a Aggregate costs'!I43)*'3a Demand'!$C$9+'2a Aggregate costs'!I$18)</f>
        <v>68.53662345</v>
      </c>
      <c r="I20" s="83">
        <f>IF('2a Aggregate costs'!J$15="-","-",SUM('2a Aggregate costs'!J$15,'2a Aggregate costs'!J$16,'2a Aggregate costs'!J$17,'2a Aggregate costs'!J43)*'3a Demand'!$C$9+'2a Aggregate costs'!J$18)</f>
        <v>83.60567993</v>
      </c>
      <c r="J20" s="83">
        <f>IF('2a Aggregate costs'!K$15="-","-",SUM('2a Aggregate costs'!K$15,'2a Aggregate costs'!K$16,'2a Aggregate costs'!K$17,'2a Aggregate costs'!K43)*'3a Demand'!$C$9+'2a Aggregate costs'!K$18)</f>
        <v>83.52844564</v>
      </c>
      <c r="K20" s="83">
        <f>IF('2a Aggregate costs'!L$15="-","-",SUM('2a Aggregate costs'!L$15,'2a Aggregate costs'!L$16,'2a Aggregate costs'!L$17,'2a Aggregate costs'!L43)*'3a Demand'!$C$9+'2a Aggregate costs'!L$18)</f>
        <v>88.90832</v>
      </c>
      <c r="L20" s="83">
        <f>IF('2a Aggregate costs'!M$15="-","-",SUM('2a Aggregate costs'!M$15,'2a Aggregate costs'!M$16,'2a Aggregate costs'!M$17,'2a Aggregate costs'!M43)*'3a Demand'!$C$9+'2a Aggregate costs'!M$18)</f>
        <v>89.223247</v>
      </c>
      <c r="M20" s="83">
        <f>IF('2a Aggregate costs'!N$15="-","-",SUM('2a Aggregate costs'!N$15,'2a Aggregate costs'!N$16,'2a Aggregate costs'!N$17,'2a Aggregate costs'!N43)*'3a Demand'!$C$9+'2a Aggregate costs'!N$18)</f>
        <v>103.1859532</v>
      </c>
      <c r="N20" s="83">
        <f>IF('2a Aggregate costs'!O$15="-","-",SUM('2a Aggregate costs'!O$15,'2a Aggregate costs'!O$16,'2a Aggregate costs'!O$17,'2a Aggregate costs'!O43)*'3a Demand'!$C$9+'2a Aggregate costs'!O$18)</f>
        <v>103.255044</v>
      </c>
      <c r="O20" s="51"/>
      <c r="P20" s="83">
        <f>IF('2a Aggregate costs'!Q$15="-","-",SUM('2a Aggregate costs'!Q$15,'2a Aggregate costs'!Q$16,'2a Aggregate costs'!Q$17,'2a Aggregate costs'!Q43)*'3a Demand'!$C$9+'2a Aggregate costs'!Q$18)</f>
        <v>103.255044</v>
      </c>
      <c r="Q20" s="83">
        <f>IF('2a Aggregate costs'!R$15="-","-",SUM('2a Aggregate costs'!R$15,'2a Aggregate costs'!R$16,'2a Aggregate costs'!R$17,'2a Aggregate costs'!R43)*'3a Demand'!$C$9+'2a Aggregate costs'!R$18)</f>
        <v>110.3818953</v>
      </c>
      <c r="R20" s="83">
        <f>IF('2a Aggregate costs'!S$15="-","-",SUM('2a Aggregate costs'!S$15,'2a Aggregate costs'!S$16,'2a Aggregate costs'!S$17,'2a Aggregate costs'!S43)*'3a Demand'!$C$9+'2a Aggregate costs'!S$18)</f>
        <v>111.6926001</v>
      </c>
      <c r="S20" s="83">
        <f>IF('2a Aggregate costs'!T$15="-","-",SUM('2a Aggregate costs'!T$15,'2a Aggregate costs'!T$16,'2a Aggregate costs'!T$17,'2a Aggregate costs'!T43)*'3a Demand'!$C$9+'2a Aggregate costs'!T$18)</f>
        <v>114.8842792</v>
      </c>
      <c r="T20" s="83">
        <f>IF('2a Aggregate costs'!U$15="-","-",SUM('2a Aggregate costs'!U$15,'2a Aggregate costs'!U$16,'2a Aggregate costs'!U$17,'2a Aggregate costs'!U43)*'3a Demand'!$C$9+'2a Aggregate costs'!U$18)</f>
        <v>114.3995426</v>
      </c>
      <c r="U20" s="83">
        <f>IF('2a Aggregate costs'!V$15="-","-",SUM('2a Aggregate costs'!V$15,'2a Aggregate costs'!V$16,'2a Aggregate costs'!V$17,'2a Aggregate costs'!V43)*'3a Demand'!$C$9+'2a Aggregate costs'!V$18)</f>
        <v>121.0289194</v>
      </c>
      <c r="V20" s="83">
        <f>IF('2a Aggregate costs'!W$15="-","-",SUM('2a Aggregate costs'!W$15,'2a Aggregate costs'!W$16,'2a Aggregate costs'!W$17,'2a Aggregate costs'!W43)*'3a Demand'!$C$9+'2a Aggregate costs'!W$18)</f>
        <v>120.4387682</v>
      </c>
      <c r="W20" s="83">
        <f>IF('2a Aggregate costs'!X$15="-","-",SUM('2a Aggregate costs'!X$15,'2a Aggregate costs'!X$16,'2a Aggregate costs'!X$17,'2a Aggregate costs'!X43)*'3a Demand'!$C$9+'2a Aggregate costs'!X$18)</f>
        <v>126.548107</v>
      </c>
      <c r="X20" s="51"/>
      <c r="Y20" s="83">
        <f>IF('2a Aggregate costs'!X$15="-","-",SUM('2a Aggregate costs'!X$15,'2a Aggregate costs'!X$16,'2a Aggregate costs'!X$17,'2a Aggregate costs'!X43)*'3a Demand'!$C$9+'2a Aggregate costs'!X$18)</f>
        <v>126.548107</v>
      </c>
      <c r="Z20" s="83">
        <f>IF('2a Aggregate costs'!AA$15="-","-",SUM('2a Aggregate costs'!AA$15,'2a Aggregate costs'!AA$16,'2a Aggregate costs'!AA$17,'2a Aggregate costs'!AA43)*'3a Demand'!$C$9+'2a Aggregate costs'!AA$18)</f>
        <v>125.474676</v>
      </c>
      <c r="AA20" s="83">
        <f>IF('2a Aggregate costs'!AB$15="-","-",SUM('2a Aggregate costs'!AB$15,'2a Aggregate costs'!AB$16,'2a Aggregate costs'!AB$17,'2a Aggregate costs'!AB43)*'3a Demand'!$C$9+'2a Aggregate costs'!AB$18)</f>
        <v>139.7010799</v>
      </c>
      <c r="AB20" s="83">
        <f>IF('2a Aggregate costs'!AC$15="-","-",SUM('2a Aggregate costs'!AC$15,'2a Aggregate costs'!AC$16,'2a Aggregate costs'!AC$17,'2a Aggregate costs'!AC43)*'3a Demand'!$C$9+'2a Aggregate costs'!AC$18)</f>
        <v>139.7010799</v>
      </c>
      <c r="AC20" s="83">
        <f>IF('2a Aggregate costs'!AD$15="-","-",SUM('2a Aggregate costs'!AD$15,'2a Aggregate costs'!AD$16,'2a Aggregate costs'!AD$17,'2a Aggregate costs'!AD43)*'3a Demand'!$C$9+'2a Aggregate costs'!AD$18)</f>
        <v>141.3782867</v>
      </c>
      <c r="AD20" s="83">
        <f>IF('2a Aggregate costs'!AE$15="-","-",SUM('2a Aggregate costs'!AE$15,'2a Aggregate costs'!AE$16,'2a Aggregate costs'!AE$17,'2a Aggregate costs'!AE43)*'3a Demand'!$C$9+'2a Aggregate costs'!AE$18)</f>
        <v>141.3782867</v>
      </c>
      <c r="AE20" s="83">
        <f>IF('2a Aggregate costs'!AF$15="-","-",SUM('2a Aggregate costs'!AF$15,'2a Aggregate costs'!AF$16,'2a Aggregate costs'!AF$17,'2a Aggregate costs'!AF43)*'3a Demand'!$C$9+'2a Aggregate costs'!AF$18)</f>
        <v>161.5993205</v>
      </c>
      <c r="AF20" s="83" t="str">
        <f>IF('2a Aggregate costs'!AG$15="-","-",SUM('2a Aggregate costs'!AG$15,'2a Aggregate costs'!AG$16,'2a Aggregate costs'!AG$17,'2a Aggregate costs'!AG43)*'3a Demand'!$C$9+'2a Aggregate costs'!AG$18)</f>
        <v>-</v>
      </c>
      <c r="AG20" s="83" t="str">
        <f>IF('2a Aggregate costs'!AH$15="-","-",SUM('2a Aggregate costs'!AH$15,'2a Aggregate costs'!AH$16,'2a Aggregate costs'!AH$17,'2a Aggregate costs'!AH43)*'3a Demand'!$C$9+'2a Aggregate costs'!AH$18)</f>
        <v>-</v>
      </c>
      <c r="AH20" s="83" t="str">
        <f>IF('2a Aggregate costs'!AI$15="-","-",SUM('2a Aggregate costs'!AI$15,'2a Aggregate costs'!AI$16,'2a Aggregate costs'!AI$17,'2a Aggregate costs'!AI43)*'3a Demand'!$C$9+'2a Aggregate costs'!AI$18)</f>
        <v>-</v>
      </c>
      <c r="AI20" s="83" t="str">
        <f>IF('2a Aggregate costs'!AJ$15="-","-",SUM('2a Aggregate costs'!AJ$15,'2a Aggregate costs'!AJ$16,'2a Aggregate costs'!AJ$17,'2a Aggregate costs'!AJ43)*'3a Demand'!$C$9+'2a Aggregate costs'!AJ$18)</f>
        <v>-</v>
      </c>
      <c r="AJ20" s="83" t="str">
        <f>IF('2a Aggregate costs'!AK$15="-","-",SUM('2a Aggregate costs'!AK$15,'2a Aggregate costs'!AK$16,'2a Aggregate costs'!AK$17,'2a Aggregate costs'!AK43)*'3a Demand'!$C$9+'2a Aggregate costs'!AK$18)</f>
        <v>-</v>
      </c>
      <c r="AK20" s="83" t="str">
        <f>IF('2a Aggregate costs'!AL$15="-","-",SUM('2a Aggregate costs'!AL$15,'2a Aggregate costs'!AL$16,'2a Aggregate costs'!AL$17,'2a Aggregate costs'!AL43)*'3a Demand'!$C$9+'2a Aggregate costs'!AL$18)</f>
        <v>-</v>
      </c>
      <c r="AL20" s="83" t="str">
        <f>IF('2a Aggregate costs'!AM$15="-","-",SUM('2a Aggregate costs'!AM$15,'2a Aggregate costs'!AM$16,'2a Aggregate costs'!AM$17,'2a Aggregate costs'!AM43)*'3a Demand'!$C$9+'2a Aggregate costs'!AM$18)</f>
        <v>-</v>
      </c>
      <c r="AM20" s="83" t="str">
        <f>IF('2a Aggregate costs'!AN$15="-","-",SUM('2a Aggregate costs'!AN$15,'2a Aggregate costs'!AN$16,'2a Aggregate costs'!AN$17,'2a Aggregate costs'!AN43)*'3a Demand'!$C$9+'2a Aggregate costs'!AN$18)</f>
        <v>-</v>
      </c>
      <c r="AN20" s="83" t="str">
        <f>IF('2a Aggregate costs'!AO$15="-","-",SUM('2a Aggregate costs'!AO$15,'2a Aggregate costs'!AO$16,'2a Aggregate costs'!AO$17,'2a Aggregate costs'!AO43)*'3a Demand'!$C$9+'2a Aggregate costs'!AO$18)</f>
        <v>-</v>
      </c>
      <c r="AO20" s="83" t="str">
        <f>IF('2a Aggregate costs'!AP$15="-","-",SUM('2a Aggregate costs'!AP$15,'2a Aggregate costs'!AP$16,'2a Aggregate costs'!AP$17,'2a Aggregate costs'!AP43)*'3a Demand'!$C$9+'2a Aggregate costs'!AP$18)</f>
        <v>-</v>
      </c>
      <c r="AP20" s="83" t="str">
        <f>IF('2a Aggregate costs'!AQ$15="-","-",SUM('2a Aggregate costs'!AQ$15,'2a Aggregate costs'!AQ$16,'2a Aggregate costs'!AQ$17,'2a Aggregate costs'!AQ43)*'3a Demand'!$C$9+'2a Aggregate costs'!AQ$18)</f>
        <v>-</v>
      </c>
      <c r="AQ20" s="83" t="str">
        <f>IF('2a Aggregate costs'!AR$15="-","-",SUM('2a Aggregate costs'!AR$15,'2a Aggregate costs'!AR$16,'2a Aggregate costs'!AR$17,'2a Aggregate costs'!AR43)*'3a Demand'!$C$9+'2a Aggregate costs'!AR$18)</f>
        <v>-</v>
      </c>
      <c r="AR20" s="83" t="str">
        <f>IF('2a Aggregate costs'!AS$15="-","-",SUM('2a Aggregate costs'!AS$15,'2a Aggregate costs'!AS$16,'2a Aggregate costs'!AS$17,'2a Aggregate costs'!AS43)*'3a Demand'!$C$9+'2a Aggregate costs'!AS$18)</f>
        <v>-</v>
      </c>
      <c r="AS20" s="83" t="str">
        <f>IF('2a Aggregate costs'!AT$15="-","-",SUM('2a Aggregate costs'!AT$15,'2a Aggregate costs'!AT$16,'2a Aggregate costs'!AT$17,'2a Aggregate costs'!AT43)*'3a Demand'!$C$9+'2a Aggregate costs'!AT$18)</f>
        <v>-</v>
      </c>
      <c r="AT20" s="83" t="str">
        <f>IF('2a Aggregate costs'!AU$15="-","-",SUM('2a Aggregate costs'!AU$15,'2a Aggregate costs'!AU$16,'2a Aggregate costs'!AU$17,'2a Aggregate costs'!AU43)*'3a Demand'!$C$9+'2a Aggregate costs'!AU$18)</f>
        <v>-</v>
      </c>
      <c r="AU20" s="83" t="str">
        <f>IF('2a Aggregate costs'!AV$15="-","-",SUM('2a Aggregate costs'!AV$15,'2a Aggregate costs'!AV$16,'2a Aggregate costs'!AV$17,'2a Aggregate costs'!AV43)*'3a Demand'!$C$9+'2a Aggregate costs'!AV$18)</f>
        <v>-</v>
      </c>
      <c r="AV20" s="83" t="str">
        <f>IF('2a Aggregate costs'!AW$15="-","-",SUM('2a Aggregate costs'!AW$15,'2a Aggregate costs'!AW$16,'2a Aggregate costs'!AW$17,'2a Aggregate costs'!AW43)*'3a Demand'!$C$9+'2a Aggregate costs'!AW$18)</f>
        <v>-</v>
      </c>
      <c r="AW20" s="83" t="str">
        <f>IF('2a Aggregate costs'!AX$15="-","-",SUM('2a Aggregate costs'!AX$15,'2a Aggregate costs'!AX$16,'2a Aggregate costs'!AX$17,'2a Aggregate costs'!AX43)*'3a Demand'!$C$9+'2a Aggregate costs'!AX$18)</f>
        <v>-</v>
      </c>
      <c r="AX20" s="83" t="str">
        <f>IF('2a Aggregate costs'!AY$15="-","-",SUM('2a Aggregate costs'!AY$15,'2a Aggregate costs'!AY$16,'2a Aggregate costs'!AY$17,'2a Aggregate costs'!AY43)*'3a Demand'!$C$9+'2a Aggregate costs'!AY$18)</f>
        <v>-</v>
      </c>
      <c r="AY20" s="83" t="str">
        <f>IF('2a Aggregate costs'!AZ$15="-","-",SUM('2a Aggregate costs'!AZ$15,'2a Aggregate costs'!AZ$16,'2a Aggregate costs'!AZ$17,'2a Aggregate costs'!AZ43)*'3a Demand'!$C$9+'2a Aggregate costs'!AZ$18)</f>
        <v>-</v>
      </c>
      <c r="AZ20" s="83" t="str">
        <f>IF('2a Aggregate costs'!BA$15="-","-",SUM('2a Aggregate costs'!BA$15,'2a Aggregate costs'!BA$16,'2a Aggregate costs'!BA$17,'2a Aggregate costs'!BA43)*'3a Demand'!$C$9+'2a Aggregate costs'!BA$18)</f>
        <v>-</v>
      </c>
      <c r="BA20" s="83" t="str">
        <f>IF('2a Aggregate costs'!BB$15="-","-",SUM('2a Aggregate costs'!BB$15,'2a Aggregate costs'!BB$16,'2a Aggregate costs'!BB$17,'2a Aggregate costs'!BB43)*'3a Demand'!$C$9+'2a Aggregate costs'!BB$18)</f>
        <v>-</v>
      </c>
      <c r="BB20" s="83" t="str">
        <f>IF('2a Aggregate costs'!BC$15="-","-",SUM('2a Aggregate costs'!BC$15,'2a Aggregate costs'!BC$16,'2a Aggregate costs'!BC$17,'2a Aggregate costs'!BC43)*'3a Demand'!$C$9+'2a Aggregate costs'!BC$18)</f>
        <v>-</v>
      </c>
      <c r="BC20" s="83" t="str">
        <f>IF('2a Aggregate costs'!BD$15="-","-",SUM('2a Aggregate costs'!BD$15,'2a Aggregate costs'!BD$16,'2a Aggregate costs'!BD$17,'2a Aggregate costs'!BD43)*'3a Demand'!$C$9+'2a Aggregate costs'!BD$18)</f>
        <v>-</v>
      </c>
      <c r="BD20" s="83" t="str">
        <f>IF('2a Aggregate costs'!BE$15="-","-",SUM('2a Aggregate costs'!BE$15,'2a Aggregate costs'!BE$16,'2a Aggregate costs'!BE$17,'2a Aggregate costs'!BE43)*'3a Demand'!$C$9+'2a Aggregate costs'!BE$18)</f>
        <v>-</v>
      </c>
      <c r="BE20" s="83" t="str">
        <f>IF('2a Aggregate costs'!BF$15="-","-",SUM('2a Aggregate costs'!BF$15,'2a Aggregate costs'!BF$16,'2a Aggregate costs'!BF$17,'2a Aggregate costs'!BF43)*'3a Demand'!$C$9+'2a Aggregate costs'!BF$18)</f>
        <v>-</v>
      </c>
    </row>
    <row r="21" ht="12.75" customHeight="1">
      <c r="A21" s="2"/>
      <c r="B21" s="58"/>
      <c r="C21" s="80" t="s">
        <v>239</v>
      </c>
      <c r="D21" s="58"/>
      <c r="E21" s="58"/>
      <c r="F21" s="51"/>
      <c r="G21" s="83">
        <f>IF('2a Aggregate costs'!H$15="-","-",SUM('2a Aggregate costs'!H$15,'2a Aggregate costs'!H$16,'2a Aggregate costs'!H$17,'2a Aggregate costs'!H44)*'3a Demand'!$C$9+'2a Aggregate costs'!H$18)</f>
        <v>68.56016001</v>
      </c>
      <c r="H21" s="83">
        <f>IF('2a Aggregate costs'!I$15="-","-",SUM('2a Aggregate costs'!I$15,'2a Aggregate costs'!I$16,'2a Aggregate costs'!I$17,'2a Aggregate costs'!I44)*'3a Demand'!$C$9+'2a Aggregate costs'!I$18)</f>
        <v>68.54000253</v>
      </c>
      <c r="I21" s="83">
        <f>IF('2a Aggregate costs'!J$15="-","-",SUM('2a Aggregate costs'!J$15,'2a Aggregate costs'!J$16,'2a Aggregate costs'!J$17,'2a Aggregate costs'!J44)*'3a Demand'!$C$9+'2a Aggregate costs'!J$18)</f>
        <v>83.60914012</v>
      </c>
      <c r="J21" s="83">
        <f>IF('2a Aggregate costs'!K$15="-","-",SUM('2a Aggregate costs'!K$15,'2a Aggregate costs'!K$16,'2a Aggregate costs'!K$17,'2a Aggregate costs'!K44)*'3a Demand'!$C$9+'2a Aggregate costs'!K$18)</f>
        <v>83.53205573</v>
      </c>
      <c r="K21" s="83">
        <f>IF('2a Aggregate costs'!L$15="-","-",SUM('2a Aggregate costs'!L$15,'2a Aggregate costs'!L$16,'2a Aggregate costs'!L$17,'2a Aggregate costs'!L44)*'3a Demand'!$C$9+'2a Aggregate costs'!L$18)</f>
        <v>88.91199508</v>
      </c>
      <c r="L21" s="83">
        <f>IF('2a Aggregate costs'!M$15="-","-",SUM('2a Aggregate costs'!M$15,'2a Aggregate costs'!M$16,'2a Aggregate costs'!M$17,'2a Aggregate costs'!M44)*'3a Demand'!$C$9+'2a Aggregate costs'!M$18)</f>
        <v>89.22685506</v>
      </c>
      <c r="M21" s="83">
        <f>IF('2a Aggregate costs'!N$15="-","-",SUM('2a Aggregate costs'!N$15,'2a Aggregate costs'!N$16,'2a Aggregate costs'!N$17,'2a Aggregate costs'!N44)*'3a Demand'!$C$9+'2a Aggregate costs'!N$18)</f>
        <v>103.1970032</v>
      </c>
      <c r="N21" s="83">
        <f>IF('2a Aggregate costs'!O$15="-","-",SUM('2a Aggregate costs'!O$15,'2a Aggregate costs'!O$16,'2a Aggregate costs'!O$17,'2a Aggregate costs'!O44)*'3a Demand'!$C$9+'2a Aggregate costs'!O$18)</f>
        <v>103.266337</v>
      </c>
      <c r="O21" s="51"/>
      <c r="P21" s="83">
        <f>IF('2a Aggregate costs'!Q$15="-","-",SUM('2a Aggregate costs'!Q$15,'2a Aggregate costs'!Q$16,'2a Aggregate costs'!Q$17,'2a Aggregate costs'!Q44)*'3a Demand'!$C$9+'2a Aggregate costs'!Q$18)</f>
        <v>103.266337</v>
      </c>
      <c r="Q21" s="83">
        <f>IF('2a Aggregate costs'!R$15="-","-",SUM('2a Aggregate costs'!R$15,'2a Aggregate costs'!R$16,'2a Aggregate costs'!R$17,'2a Aggregate costs'!R44)*'3a Demand'!$C$9+'2a Aggregate costs'!R$18)</f>
        <v>110.398053</v>
      </c>
      <c r="R21" s="83">
        <f>IF('2a Aggregate costs'!S$15="-","-",SUM('2a Aggregate costs'!S$15,'2a Aggregate costs'!S$16,'2a Aggregate costs'!S$17,'2a Aggregate costs'!S44)*'3a Demand'!$C$9+'2a Aggregate costs'!S$18)</f>
        <v>111.7093412</v>
      </c>
      <c r="S21" s="83">
        <f>IF('2a Aggregate costs'!T$15="-","-",SUM('2a Aggregate costs'!T$15,'2a Aggregate costs'!T$16,'2a Aggregate costs'!T$17,'2a Aggregate costs'!T44)*'3a Demand'!$C$9+'2a Aggregate costs'!T$18)</f>
        <v>114.902786</v>
      </c>
      <c r="T21" s="83">
        <f>IF('2a Aggregate costs'!U$15="-","-",SUM('2a Aggregate costs'!U$15,'2a Aggregate costs'!U$16,'2a Aggregate costs'!U$17,'2a Aggregate costs'!U44)*'3a Demand'!$C$9+'2a Aggregate costs'!U$18)</f>
        <v>114.4203975</v>
      </c>
      <c r="U21" s="83">
        <f>IF('2a Aggregate costs'!V$15="-","-",SUM('2a Aggregate costs'!V$15,'2a Aggregate costs'!V$16,'2a Aggregate costs'!V$17,'2a Aggregate costs'!V44)*'3a Demand'!$C$9+'2a Aggregate costs'!V$18)</f>
        <v>121.0479817</v>
      </c>
      <c r="V21" s="83">
        <f>IF('2a Aggregate costs'!W$15="-","-",SUM('2a Aggregate costs'!W$15,'2a Aggregate costs'!W$16,'2a Aggregate costs'!W$17,'2a Aggregate costs'!W44)*'3a Demand'!$C$9+'2a Aggregate costs'!W$18)</f>
        <v>120.4565137</v>
      </c>
      <c r="W21" s="83">
        <f>IF('2a Aggregate costs'!X$15="-","-",SUM('2a Aggregate costs'!X$15,'2a Aggregate costs'!X$16,'2a Aggregate costs'!X$17,'2a Aggregate costs'!X44)*'3a Demand'!$C$9+'2a Aggregate costs'!X$18)</f>
        <v>126.5647148</v>
      </c>
      <c r="X21" s="51"/>
      <c r="Y21" s="83">
        <f>IF('2a Aggregate costs'!X$15="-","-",SUM('2a Aggregate costs'!X$15,'2a Aggregate costs'!X$16,'2a Aggregate costs'!X$17,'2a Aggregate costs'!X44)*'3a Demand'!$C$9+'2a Aggregate costs'!X$18)</f>
        <v>126.5647148</v>
      </c>
      <c r="Z21" s="83">
        <f>IF('2a Aggregate costs'!AA$15="-","-",SUM('2a Aggregate costs'!AA$15,'2a Aggregate costs'!AA$16,'2a Aggregate costs'!AA$17,'2a Aggregate costs'!AA44)*'3a Demand'!$C$9+'2a Aggregate costs'!AA$18)</f>
        <v>125.4882411</v>
      </c>
      <c r="AA21" s="83">
        <f>IF('2a Aggregate costs'!AB$15="-","-",SUM('2a Aggregate costs'!AB$15,'2a Aggregate costs'!AB$16,'2a Aggregate costs'!AB$17,'2a Aggregate costs'!AB44)*'3a Demand'!$C$9+'2a Aggregate costs'!AB$18)</f>
        <v>139.6996421</v>
      </c>
      <c r="AB21" s="83">
        <f>IF('2a Aggregate costs'!AC$15="-","-",SUM('2a Aggregate costs'!AC$15,'2a Aggregate costs'!AC$16,'2a Aggregate costs'!AC$17,'2a Aggregate costs'!AC44)*'3a Demand'!$C$9+'2a Aggregate costs'!AC$18)</f>
        <v>139.6996421</v>
      </c>
      <c r="AC21" s="83">
        <f>IF('2a Aggregate costs'!AD$15="-","-",SUM('2a Aggregate costs'!AD$15,'2a Aggregate costs'!AD$16,'2a Aggregate costs'!AD$17,'2a Aggregate costs'!AD44)*'3a Demand'!$C$9+'2a Aggregate costs'!AD$18)</f>
        <v>141.3769914</v>
      </c>
      <c r="AD21" s="83">
        <f>IF('2a Aggregate costs'!AE$15="-","-",SUM('2a Aggregate costs'!AE$15,'2a Aggregate costs'!AE$16,'2a Aggregate costs'!AE$17,'2a Aggregate costs'!AE44)*'3a Demand'!$C$9+'2a Aggregate costs'!AE$18)</f>
        <v>141.3769914</v>
      </c>
      <c r="AE21" s="83">
        <f>IF('2a Aggregate costs'!AF$15="-","-",SUM('2a Aggregate costs'!AF$15,'2a Aggregate costs'!AF$16,'2a Aggregate costs'!AF$17,'2a Aggregate costs'!AF44)*'3a Demand'!$C$9+'2a Aggregate costs'!AF$18)</f>
        <v>161.5979182</v>
      </c>
      <c r="AF21" s="83" t="str">
        <f>IF('2a Aggregate costs'!AG$15="-","-",SUM('2a Aggregate costs'!AG$15,'2a Aggregate costs'!AG$16,'2a Aggregate costs'!AG$17,'2a Aggregate costs'!AG44)*'3a Demand'!$C$9+'2a Aggregate costs'!AG$18)</f>
        <v>-</v>
      </c>
      <c r="AG21" s="83" t="str">
        <f>IF('2a Aggregate costs'!AH$15="-","-",SUM('2a Aggregate costs'!AH$15,'2a Aggregate costs'!AH$16,'2a Aggregate costs'!AH$17,'2a Aggregate costs'!AH44)*'3a Demand'!$C$9+'2a Aggregate costs'!AH$18)</f>
        <v>-</v>
      </c>
      <c r="AH21" s="83" t="str">
        <f>IF('2a Aggregate costs'!AI$15="-","-",SUM('2a Aggregate costs'!AI$15,'2a Aggregate costs'!AI$16,'2a Aggregate costs'!AI$17,'2a Aggregate costs'!AI44)*'3a Demand'!$C$9+'2a Aggregate costs'!AI$18)</f>
        <v>-</v>
      </c>
      <c r="AI21" s="83" t="str">
        <f>IF('2a Aggregate costs'!AJ$15="-","-",SUM('2a Aggregate costs'!AJ$15,'2a Aggregate costs'!AJ$16,'2a Aggregate costs'!AJ$17,'2a Aggregate costs'!AJ44)*'3a Demand'!$C$9+'2a Aggregate costs'!AJ$18)</f>
        <v>-</v>
      </c>
      <c r="AJ21" s="83" t="str">
        <f>IF('2a Aggregate costs'!AK$15="-","-",SUM('2a Aggregate costs'!AK$15,'2a Aggregate costs'!AK$16,'2a Aggregate costs'!AK$17,'2a Aggregate costs'!AK44)*'3a Demand'!$C$9+'2a Aggregate costs'!AK$18)</f>
        <v>-</v>
      </c>
      <c r="AK21" s="83" t="str">
        <f>IF('2a Aggregate costs'!AL$15="-","-",SUM('2a Aggregate costs'!AL$15,'2a Aggregate costs'!AL$16,'2a Aggregate costs'!AL$17,'2a Aggregate costs'!AL44)*'3a Demand'!$C$9+'2a Aggregate costs'!AL$18)</f>
        <v>-</v>
      </c>
      <c r="AL21" s="83" t="str">
        <f>IF('2a Aggregate costs'!AM$15="-","-",SUM('2a Aggregate costs'!AM$15,'2a Aggregate costs'!AM$16,'2a Aggregate costs'!AM$17,'2a Aggregate costs'!AM44)*'3a Demand'!$C$9+'2a Aggregate costs'!AM$18)</f>
        <v>-</v>
      </c>
      <c r="AM21" s="83" t="str">
        <f>IF('2a Aggregate costs'!AN$15="-","-",SUM('2a Aggregate costs'!AN$15,'2a Aggregate costs'!AN$16,'2a Aggregate costs'!AN$17,'2a Aggregate costs'!AN44)*'3a Demand'!$C$9+'2a Aggregate costs'!AN$18)</f>
        <v>-</v>
      </c>
      <c r="AN21" s="83" t="str">
        <f>IF('2a Aggregate costs'!AO$15="-","-",SUM('2a Aggregate costs'!AO$15,'2a Aggregate costs'!AO$16,'2a Aggregate costs'!AO$17,'2a Aggregate costs'!AO44)*'3a Demand'!$C$9+'2a Aggregate costs'!AO$18)</f>
        <v>-</v>
      </c>
      <c r="AO21" s="83" t="str">
        <f>IF('2a Aggregate costs'!AP$15="-","-",SUM('2a Aggregate costs'!AP$15,'2a Aggregate costs'!AP$16,'2a Aggregate costs'!AP$17,'2a Aggregate costs'!AP44)*'3a Demand'!$C$9+'2a Aggregate costs'!AP$18)</f>
        <v>-</v>
      </c>
      <c r="AP21" s="83" t="str">
        <f>IF('2a Aggregate costs'!AQ$15="-","-",SUM('2a Aggregate costs'!AQ$15,'2a Aggregate costs'!AQ$16,'2a Aggregate costs'!AQ$17,'2a Aggregate costs'!AQ44)*'3a Demand'!$C$9+'2a Aggregate costs'!AQ$18)</f>
        <v>-</v>
      </c>
      <c r="AQ21" s="83" t="str">
        <f>IF('2a Aggregate costs'!AR$15="-","-",SUM('2a Aggregate costs'!AR$15,'2a Aggregate costs'!AR$16,'2a Aggregate costs'!AR$17,'2a Aggregate costs'!AR44)*'3a Demand'!$C$9+'2a Aggregate costs'!AR$18)</f>
        <v>-</v>
      </c>
      <c r="AR21" s="83" t="str">
        <f>IF('2a Aggregate costs'!AS$15="-","-",SUM('2a Aggregate costs'!AS$15,'2a Aggregate costs'!AS$16,'2a Aggregate costs'!AS$17,'2a Aggregate costs'!AS44)*'3a Demand'!$C$9+'2a Aggregate costs'!AS$18)</f>
        <v>-</v>
      </c>
      <c r="AS21" s="83" t="str">
        <f>IF('2a Aggregate costs'!AT$15="-","-",SUM('2a Aggregate costs'!AT$15,'2a Aggregate costs'!AT$16,'2a Aggregate costs'!AT$17,'2a Aggregate costs'!AT44)*'3a Demand'!$C$9+'2a Aggregate costs'!AT$18)</f>
        <v>-</v>
      </c>
      <c r="AT21" s="83" t="str">
        <f>IF('2a Aggregate costs'!AU$15="-","-",SUM('2a Aggregate costs'!AU$15,'2a Aggregate costs'!AU$16,'2a Aggregate costs'!AU$17,'2a Aggregate costs'!AU44)*'3a Demand'!$C$9+'2a Aggregate costs'!AU$18)</f>
        <v>-</v>
      </c>
      <c r="AU21" s="83" t="str">
        <f>IF('2a Aggregate costs'!AV$15="-","-",SUM('2a Aggregate costs'!AV$15,'2a Aggregate costs'!AV$16,'2a Aggregate costs'!AV$17,'2a Aggregate costs'!AV44)*'3a Demand'!$C$9+'2a Aggregate costs'!AV$18)</f>
        <v>-</v>
      </c>
      <c r="AV21" s="83" t="str">
        <f>IF('2a Aggregate costs'!AW$15="-","-",SUM('2a Aggregate costs'!AW$15,'2a Aggregate costs'!AW$16,'2a Aggregate costs'!AW$17,'2a Aggregate costs'!AW44)*'3a Demand'!$C$9+'2a Aggregate costs'!AW$18)</f>
        <v>-</v>
      </c>
      <c r="AW21" s="83" t="str">
        <f>IF('2a Aggregate costs'!AX$15="-","-",SUM('2a Aggregate costs'!AX$15,'2a Aggregate costs'!AX$16,'2a Aggregate costs'!AX$17,'2a Aggregate costs'!AX44)*'3a Demand'!$C$9+'2a Aggregate costs'!AX$18)</f>
        <v>-</v>
      </c>
      <c r="AX21" s="83" t="str">
        <f>IF('2a Aggregate costs'!AY$15="-","-",SUM('2a Aggregate costs'!AY$15,'2a Aggregate costs'!AY$16,'2a Aggregate costs'!AY$17,'2a Aggregate costs'!AY44)*'3a Demand'!$C$9+'2a Aggregate costs'!AY$18)</f>
        <v>-</v>
      </c>
      <c r="AY21" s="83" t="str">
        <f>IF('2a Aggregate costs'!AZ$15="-","-",SUM('2a Aggregate costs'!AZ$15,'2a Aggregate costs'!AZ$16,'2a Aggregate costs'!AZ$17,'2a Aggregate costs'!AZ44)*'3a Demand'!$C$9+'2a Aggregate costs'!AZ$18)</f>
        <v>-</v>
      </c>
      <c r="AZ21" s="83" t="str">
        <f>IF('2a Aggregate costs'!BA$15="-","-",SUM('2a Aggregate costs'!BA$15,'2a Aggregate costs'!BA$16,'2a Aggregate costs'!BA$17,'2a Aggregate costs'!BA44)*'3a Demand'!$C$9+'2a Aggregate costs'!BA$18)</f>
        <v>-</v>
      </c>
      <c r="BA21" s="83" t="str">
        <f>IF('2a Aggregate costs'!BB$15="-","-",SUM('2a Aggregate costs'!BB$15,'2a Aggregate costs'!BB$16,'2a Aggregate costs'!BB$17,'2a Aggregate costs'!BB44)*'3a Demand'!$C$9+'2a Aggregate costs'!BB$18)</f>
        <v>-</v>
      </c>
      <c r="BB21" s="83" t="str">
        <f>IF('2a Aggregate costs'!BC$15="-","-",SUM('2a Aggregate costs'!BC$15,'2a Aggregate costs'!BC$16,'2a Aggregate costs'!BC$17,'2a Aggregate costs'!BC44)*'3a Demand'!$C$9+'2a Aggregate costs'!BC$18)</f>
        <v>-</v>
      </c>
      <c r="BC21" s="83" t="str">
        <f>IF('2a Aggregate costs'!BD$15="-","-",SUM('2a Aggregate costs'!BD$15,'2a Aggregate costs'!BD$16,'2a Aggregate costs'!BD$17,'2a Aggregate costs'!BD44)*'3a Demand'!$C$9+'2a Aggregate costs'!BD$18)</f>
        <v>-</v>
      </c>
      <c r="BD21" s="83" t="str">
        <f>IF('2a Aggregate costs'!BE$15="-","-",SUM('2a Aggregate costs'!BE$15,'2a Aggregate costs'!BE$16,'2a Aggregate costs'!BE$17,'2a Aggregate costs'!BE44)*'3a Demand'!$C$9+'2a Aggregate costs'!BE$18)</f>
        <v>-</v>
      </c>
      <c r="BE21" s="83" t="str">
        <f>IF('2a Aggregate costs'!BF$15="-","-",SUM('2a Aggregate costs'!BF$15,'2a Aggregate costs'!BF$16,'2a Aggregate costs'!BF$17,'2a Aggregate costs'!BF44)*'3a Demand'!$C$9+'2a Aggregate costs'!BF$18)</f>
        <v>-</v>
      </c>
    </row>
    <row r="22" ht="12.75" customHeight="1">
      <c r="A22" s="2"/>
      <c r="B22" s="58"/>
      <c r="C22" s="80" t="s">
        <v>240</v>
      </c>
      <c r="D22" s="58"/>
      <c r="E22" s="58"/>
      <c r="F22" s="84"/>
      <c r="G22" s="83">
        <f>IF('2a Aggregate costs'!H$15="-","-",SUM('2a Aggregate costs'!H$15,'2a Aggregate costs'!H$16,'2a Aggregate costs'!H$17,'2a Aggregate costs'!H45)*'3a Demand'!$C$9+'2a Aggregate costs'!H$18)</f>
        <v>68.54738668</v>
      </c>
      <c r="H22" s="83">
        <f>IF('2a Aggregate costs'!I$15="-","-",SUM('2a Aggregate costs'!I$15,'2a Aggregate costs'!I$16,'2a Aggregate costs'!I$17,'2a Aggregate costs'!I45)*'3a Demand'!$C$9+'2a Aggregate costs'!I$18)</f>
        <v>68.52743405</v>
      </c>
      <c r="I22" s="83">
        <f>IF('2a Aggregate costs'!J$15="-","-",SUM('2a Aggregate costs'!J$15,'2a Aggregate costs'!J$16,'2a Aggregate costs'!J$17,'2a Aggregate costs'!J45)*'3a Demand'!$C$9+'2a Aggregate costs'!J$18)</f>
        <v>83.59626999</v>
      </c>
      <c r="J22" s="83">
        <f>IF('2a Aggregate costs'!K$15="-","-",SUM('2a Aggregate costs'!K$15,'2a Aggregate costs'!K$16,'2a Aggregate costs'!K$17,'2a Aggregate costs'!K45)*'3a Demand'!$C$9+'2a Aggregate costs'!K$18)</f>
        <v>83.51862802</v>
      </c>
      <c r="K22" s="83">
        <f>IF('2a Aggregate costs'!L$15="-","-",SUM('2a Aggregate costs'!L$15,'2a Aggregate costs'!L$16,'2a Aggregate costs'!L$17,'2a Aggregate costs'!L45)*'3a Demand'!$C$9+'2a Aggregate costs'!L$18)</f>
        <v>88.89832567</v>
      </c>
      <c r="L22" s="83">
        <f>IF('2a Aggregate costs'!M$15="-","-",SUM('2a Aggregate costs'!M$15,'2a Aggregate costs'!M$16,'2a Aggregate costs'!M$17,'2a Aggregate costs'!M45)*'3a Demand'!$C$9+'2a Aggregate costs'!M$18)</f>
        <v>89.2134349</v>
      </c>
      <c r="M22" s="83">
        <f>IF('2a Aggregate costs'!N$15="-","-",SUM('2a Aggregate costs'!N$15,'2a Aggregate costs'!N$16,'2a Aggregate costs'!N$17,'2a Aggregate costs'!N45)*'3a Demand'!$C$9+'2a Aggregate costs'!N$18)</f>
        <v>103.1800478</v>
      </c>
      <c r="N22" s="83">
        <f>IF('2a Aggregate costs'!O$15="-","-",SUM('2a Aggregate costs'!O$15,'2a Aggregate costs'!O$16,'2a Aggregate costs'!O$17,'2a Aggregate costs'!O45)*'3a Demand'!$C$9+'2a Aggregate costs'!O$18)</f>
        <v>103.2490087</v>
      </c>
      <c r="O22" s="51"/>
      <c r="P22" s="83">
        <f>IF('2a Aggregate costs'!Q$15="-","-",SUM('2a Aggregate costs'!Q$15,'2a Aggregate costs'!Q$16,'2a Aggregate costs'!Q$17,'2a Aggregate costs'!Q45)*'3a Demand'!$C$9+'2a Aggregate costs'!Q$18)</f>
        <v>103.2490087</v>
      </c>
      <c r="Q22" s="83">
        <f>IF('2a Aggregate costs'!R$15="-","-",SUM('2a Aggregate costs'!R$15,'2a Aggregate costs'!R$16,'2a Aggregate costs'!R$17,'2a Aggregate costs'!R45)*'3a Demand'!$C$9+'2a Aggregate costs'!R$18)</f>
        <v>110.3801372</v>
      </c>
      <c r="R22" s="83">
        <f>IF('2a Aggregate costs'!S$15="-","-",SUM('2a Aggregate costs'!S$15,'2a Aggregate costs'!S$16,'2a Aggregate costs'!S$17,'2a Aggregate costs'!S45)*'3a Demand'!$C$9+'2a Aggregate costs'!S$18)</f>
        <v>111.6946549</v>
      </c>
      <c r="S22" s="83">
        <f>IF('2a Aggregate costs'!T$15="-","-",SUM('2a Aggregate costs'!T$15,'2a Aggregate costs'!T$16,'2a Aggregate costs'!T$17,'2a Aggregate costs'!T45)*'3a Demand'!$C$9+'2a Aggregate costs'!T$18)</f>
        <v>114.8890636</v>
      </c>
      <c r="T22" s="83">
        <f>IF('2a Aggregate costs'!U$15="-","-",SUM('2a Aggregate costs'!U$15,'2a Aggregate costs'!U$16,'2a Aggregate costs'!U$17,'2a Aggregate costs'!U45)*'3a Demand'!$C$9+'2a Aggregate costs'!U$18)</f>
        <v>114.4084864</v>
      </c>
      <c r="U22" s="83">
        <f>IF('2a Aggregate costs'!V$15="-","-",SUM('2a Aggregate costs'!V$15,'2a Aggregate costs'!V$16,'2a Aggregate costs'!V$17,'2a Aggregate costs'!V45)*'3a Demand'!$C$9+'2a Aggregate costs'!V$18)</f>
        <v>121.042128</v>
      </c>
      <c r="V22" s="83">
        <f>IF('2a Aggregate costs'!W$15="-","-",SUM('2a Aggregate costs'!W$15,'2a Aggregate costs'!W$16,'2a Aggregate costs'!W$17,'2a Aggregate costs'!W45)*'3a Demand'!$C$9+'2a Aggregate costs'!W$18)</f>
        <v>120.4483414</v>
      </c>
      <c r="W22" s="83">
        <f>IF('2a Aggregate costs'!X$15="-","-",SUM('2a Aggregate costs'!X$15,'2a Aggregate costs'!X$16,'2a Aggregate costs'!X$17,'2a Aggregate costs'!X45)*'3a Demand'!$C$9+'2a Aggregate costs'!X$18)</f>
        <v>126.5561676</v>
      </c>
      <c r="X22" s="51"/>
      <c r="Y22" s="83">
        <f>IF('2a Aggregate costs'!X$15="-","-",SUM('2a Aggregate costs'!X$15,'2a Aggregate costs'!X$16,'2a Aggregate costs'!X$17,'2a Aggregate costs'!X45)*'3a Demand'!$C$9+'2a Aggregate costs'!X$18)</f>
        <v>126.5561676</v>
      </c>
      <c r="Z22" s="83">
        <f>IF('2a Aggregate costs'!AA$15="-","-",SUM('2a Aggregate costs'!AA$15,'2a Aggregate costs'!AA$16,'2a Aggregate costs'!AA$17,'2a Aggregate costs'!AA45)*'3a Demand'!$C$9+'2a Aggregate costs'!AA$18)</f>
        <v>125.4820665</v>
      </c>
      <c r="AA22" s="83">
        <f>IF('2a Aggregate costs'!AB$15="-","-",SUM('2a Aggregate costs'!AB$15,'2a Aggregate costs'!AB$16,'2a Aggregate costs'!AB$17,'2a Aggregate costs'!AB45)*'3a Demand'!$C$9+'2a Aggregate costs'!AB$18)</f>
        <v>139.7064444</v>
      </c>
      <c r="AB22" s="83">
        <f>IF('2a Aggregate costs'!AC$15="-","-",SUM('2a Aggregate costs'!AC$15,'2a Aggregate costs'!AC$16,'2a Aggregate costs'!AC$17,'2a Aggregate costs'!AC45)*'3a Demand'!$C$9+'2a Aggregate costs'!AC$18)</f>
        <v>139.7064444</v>
      </c>
      <c r="AC22" s="83">
        <f>IF('2a Aggregate costs'!AD$15="-","-",SUM('2a Aggregate costs'!AD$15,'2a Aggregate costs'!AD$16,'2a Aggregate costs'!AD$17,'2a Aggregate costs'!AD45)*'3a Demand'!$C$9+'2a Aggregate costs'!AD$18)</f>
        <v>141.3832111</v>
      </c>
      <c r="AD22" s="83">
        <f>IF('2a Aggregate costs'!AE$15="-","-",SUM('2a Aggregate costs'!AE$15,'2a Aggregate costs'!AE$16,'2a Aggregate costs'!AE$17,'2a Aggregate costs'!AE45)*'3a Demand'!$C$9+'2a Aggregate costs'!AE$18)</f>
        <v>141.3832111</v>
      </c>
      <c r="AE22" s="83">
        <f>IF('2a Aggregate costs'!AF$15="-","-",SUM('2a Aggregate costs'!AF$15,'2a Aggregate costs'!AF$16,'2a Aggregate costs'!AF$17,'2a Aggregate costs'!AF45)*'3a Demand'!$C$9+'2a Aggregate costs'!AF$18)</f>
        <v>161.6046517</v>
      </c>
      <c r="AF22" s="83" t="str">
        <f>IF('2a Aggregate costs'!AG$15="-","-",SUM('2a Aggregate costs'!AG$15,'2a Aggregate costs'!AG$16,'2a Aggregate costs'!AG$17,'2a Aggregate costs'!AG45)*'3a Demand'!$C$9+'2a Aggregate costs'!AG$18)</f>
        <v>-</v>
      </c>
      <c r="AG22" s="83" t="str">
        <f>IF('2a Aggregate costs'!AH$15="-","-",SUM('2a Aggregate costs'!AH$15,'2a Aggregate costs'!AH$16,'2a Aggregate costs'!AH$17,'2a Aggregate costs'!AH45)*'3a Demand'!$C$9+'2a Aggregate costs'!AH$18)</f>
        <v>-</v>
      </c>
      <c r="AH22" s="83" t="str">
        <f>IF('2a Aggregate costs'!AI$15="-","-",SUM('2a Aggregate costs'!AI$15,'2a Aggregate costs'!AI$16,'2a Aggregate costs'!AI$17,'2a Aggregate costs'!AI45)*'3a Demand'!$C$9+'2a Aggregate costs'!AI$18)</f>
        <v>-</v>
      </c>
      <c r="AI22" s="83" t="str">
        <f>IF('2a Aggregate costs'!AJ$15="-","-",SUM('2a Aggregate costs'!AJ$15,'2a Aggregate costs'!AJ$16,'2a Aggregate costs'!AJ$17,'2a Aggregate costs'!AJ45)*'3a Demand'!$C$9+'2a Aggregate costs'!AJ$18)</f>
        <v>-</v>
      </c>
      <c r="AJ22" s="83" t="str">
        <f>IF('2a Aggregate costs'!AK$15="-","-",SUM('2a Aggregate costs'!AK$15,'2a Aggregate costs'!AK$16,'2a Aggregate costs'!AK$17,'2a Aggregate costs'!AK45)*'3a Demand'!$C$9+'2a Aggregate costs'!AK$18)</f>
        <v>-</v>
      </c>
      <c r="AK22" s="83" t="str">
        <f>IF('2a Aggregate costs'!AL$15="-","-",SUM('2a Aggregate costs'!AL$15,'2a Aggregate costs'!AL$16,'2a Aggregate costs'!AL$17,'2a Aggregate costs'!AL45)*'3a Demand'!$C$9+'2a Aggregate costs'!AL$18)</f>
        <v>-</v>
      </c>
      <c r="AL22" s="83" t="str">
        <f>IF('2a Aggregate costs'!AM$15="-","-",SUM('2a Aggregate costs'!AM$15,'2a Aggregate costs'!AM$16,'2a Aggregate costs'!AM$17,'2a Aggregate costs'!AM45)*'3a Demand'!$C$9+'2a Aggregate costs'!AM$18)</f>
        <v>-</v>
      </c>
      <c r="AM22" s="83" t="str">
        <f>IF('2a Aggregate costs'!AN$15="-","-",SUM('2a Aggregate costs'!AN$15,'2a Aggregate costs'!AN$16,'2a Aggregate costs'!AN$17,'2a Aggregate costs'!AN45)*'3a Demand'!$C$9+'2a Aggregate costs'!AN$18)</f>
        <v>-</v>
      </c>
      <c r="AN22" s="83" t="str">
        <f>IF('2a Aggregate costs'!AO$15="-","-",SUM('2a Aggregate costs'!AO$15,'2a Aggregate costs'!AO$16,'2a Aggregate costs'!AO$17,'2a Aggregate costs'!AO45)*'3a Demand'!$C$9+'2a Aggregate costs'!AO$18)</f>
        <v>-</v>
      </c>
      <c r="AO22" s="83" t="str">
        <f>IF('2a Aggregate costs'!AP$15="-","-",SUM('2a Aggregate costs'!AP$15,'2a Aggregate costs'!AP$16,'2a Aggregate costs'!AP$17,'2a Aggregate costs'!AP45)*'3a Demand'!$C$9+'2a Aggregate costs'!AP$18)</f>
        <v>-</v>
      </c>
      <c r="AP22" s="83" t="str">
        <f>IF('2a Aggregate costs'!AQ$15="-","-",SUM('2a Aggregate costs'!AQ$15,'2a Aggregate costs'!AQ$16,'2a Aggregate costs'!AQ$17,'2a Aggregate costs'!AQ45)*'3a Demand'!$C$9+'2a Aggregate costs'!AQ$18)</f>
        <v>-</v>
      </c>
      <c r="AQ22" s="83" t="str">
        <f>IF('2a Aggregate costs'!AR$15="-","-",SUM('2a Aggregate costs'!AR$15,'2a Aggregate costs'!AR$16,'2a Aggregate costs'!AR$17,'2a Aggregate costs'!AR45)*'3a Demand'!$C$9+'2a Aggregate costs'!AR$18)</f>
        <v>-</v>
      </c>
      <c r="AR22" s="83" t="str">
        <f>IF('2a Aggregate costs'!AS$15="-","-",SUM('2a Aggregate costs'!AS$15,'2a Aggregate costs'!AS$16,'2a Aggregate costs'!AS$17,'2a Aggregate costs'!AS45)*'3a Demand'!$C$9+'2a Aggregate costs'!AS$18)</f>
        <v>-</v>
      </c>
      <c r="AS22" s="83" t="str">
        <f>IF('2a Aggregate costs'!AT$15="-","-",SUM('2a Aggregate costs'!AT$15,'2a Aggregate costs'!AT$16,'2a Aggregate costs'!AT$17,'2a Aggregate costs'!AT45)*'3a Demand'!$C$9+'2a Aggregate costs'!AT$18)</f>
        <v>-</v>
      </c>
      <c r="AT22" s="83" t="str">
        <f>IF('2a Aggregate costs'!AU$15="-","-",SUM('2a Aggregate costs'!AU$15,'2a Aggregate costs'!AU$16,'2a Aggregate costs'!AU$17,'2a Aggregate costs'!AU45)*'3a Demand'!$C$9+'2a Aggregate costs'!AU$18)</f>
        <v>-</v>
      </c>
      <c r="AU22" s="83" t="str">
        <f>IF('2a Aggregate costs'!AV$15="-","-",SUM('2a Aggregate costs'!AV$15,'2a Aggregate costs'!AV$16,'2a Aggregate costs'!AV$17,'2a Aggregate costs'!AV45)*'3a Demand'!$C$9+'2a Aggregate costs'!AV$18)</f>
        <v>-</v>
      </c>
      <c r="AV22" s="83" t="str">
        <f>IF('2a Aggregate costs'!AW$15="-","-",SUM('2a Aggregate costs'!AW$15,'2a Aggregate costs'!AW$16,'2a Aggregate costs'!AW$17,'2a Aggregate costs'!AW45)*'3a Demand'!$C$9+'2a Aggregate costs'!AW$18)</f>
        <v>-</v>
      </c>
      <c r="AW22" s="83" t="str">
        <f>IF('2a Aggregate costs'!AX$15="-","-",SUM('2a Aggregate costs'!AX$15,'2a Aggregate costs'!AX$16,'2a Aggregate costs'!AX$17,'2a Aggregate costs'!AX45)*'3a Demand'!$C$9+'2a Aggregate costs'!AX$18)</f>
        <v>-</v>
      </c>
      <c r="AX22" s="83" t="str">
        <f>IF('2a Aggregate costs'!AY$15="-","-",SUM('2a Aggregate costs'!AY$15,'2a Aggregate costs'!AY$16,'2a Aggregate costs'!AY$17,'2a Aggregate costs'!AY45)*'3a Demand'!$C$9+'2a Aggregate costs'!AY$18)</f>
        <v>-</v>
      </c>
      <c r="AY22" s="83" t="str">
        <f>IF('2a Aggregate costs'!AZ$15="-","-",SUM('2a Aggregate costs'!AZ$15,'2a Aggregate costs'!AZ$16,'2a Aggregate costs'!AZ$17,'2a Aggregate costs'!AZ45)*'3a Demand'!$C$9+'2a Aggregate costs'!AZ$18)</f>
        <v>-</v>
      </c>
      <c r="AZ22" s="83" t="str">
        <f>IF('2a Aggregate costs'!BA$15="-","-",SUM('2a Aggregate costs'!BA$15,'2a Aggregate costs'!BA$16,'2a Aggregate costs'!BA$17,'2a Aggregate costs'!BA45)*'3a Demand'!$C$9+'2a Aggregate costs'!BA$18)</f>
        <v>-</v>
      </c>
      <c r="BA22" s="83" t="str">
        <f>IF('2a Aggregate costs'!BB$15="-","-",SUM('2a Aggregate costs'!BB$15,'2a Aggregate costs'!BB$16,'2a Aggregate costs'!BB$17,'2a Aggregate costs'!BB45)*'3a Demand'!$C$9+'2a Aggregate costs'!BB$18)</f>
        <v>-</v>
      </c>
      <c r="BB22" s="83" t="str">
        <f>IF('2a Aggregate costs'!BC$15="-","-",SUM('2a Aggregate costs'!BC$15,'2a Aggregate costs'!BC$16,'2a Aggregate costs'!BC$17,'2a Aggregate costs'!BC45)*'3a Demand'!$C$9+'2a Aggregate costs'!BC$18)</f>
        <v>-</v>
      </c>
      <c r="BC22" s="83" t="str">
        <f>IF('2a Aggregate costs'!BD$15="-","-",SUM('2a Aggregate costs'!BD$15,'2a Aggregate costs'!BD$16,'2a Aggregate costs'!BD$17,'2a Aggregate costs'!BD45)*'3a Demand'!$C$9+'2a Aggregate costs'!BD$18)</f>
        <v>-</v>
      </c>
      <c r="BD22" s="83" t="str">
        <f>IF('2a Aggregate costs'!BE$15="-","-",SUM('2a Aggregate costs'!BE$15,'2a Aggregate costs'!BE$16,'2a Aggregate costs'!BE$17,'2a Aggregate costs'!BE45)*'3a Demand'!$C$9+'2a Aggregate costs'!BE$18)</f>
        <v>-</v>
      </c>
      <c r="BE22" s="83" t="str">
        <f>IF('2a Aggregate costs'!BF$15="-","-",SUM('2a Aggregate costs'!BF$15,'2a Aggregate costs'!BF$16,'2a Aggregate costs'!BF$17,'2a Aggregate costs'!BF45)*'3a Demand'!$C$9+'2a Aggregate costs'!BF$18)</f>
        <v>-</v>
      </c>
    </row>
    <row r="23" ht="12.75" customHeight="1">
      <c r="A23" s="2"/>
      <c r="B23" s="58"/>
      <c r="C23" s="80" t="s">
        <v>241</v>
      </c>
      <c r="D23" s="58"/>
      <c r="E23" s="58"/>
      <c r="F23" s="84"/>
      <c r="G23" s="83">
        <f>IF('2a Aggregate costs'!H$15="-","-",SUM('2a Aggregate costs'!H$15,'2a Aggregate costs'!H$16,'2a Aggregate costs'!H$17,'2a Aggregate costs'!H46)*'3a Demand'!$C$9+'2a Aggregate costs'!H$18)</f>
        <v>68.55579001</v>
      </c>
      <c r="H23" s="83">
        <f>IF('2a Aggregate costs'!I$15="-","-",SUM('2a Aggregate costs'!I$15,'2a Aggregate costs'!I$16,'2a Aggregate costs'!I$17,'2a Aggregate costs'!I46)*'3a Demand'!$C$9+'2a Aggregate costs'!I$18)</f>
        <v>68.53570261</v>
      </c>
      <c r="I23" s="83">
        <f>IF('2a Aggregate costs'!J$15="-","-",SUM('2a Aggregate costs'!J$15,'2a Aggregate costs'!J$16,'2a Aggregate costs'!J$17,'2a Aggregate costs'!J46)*'3a Demand'!$C$9+'2a Aggregate costs'!J$18)</f>
        <v>83.604737</v>
      </c>
      <c r="J23" s="83">
        <f>IF('2a Aggregate costs'!K$15="-","-",SUM('2a Aggregate costs'!K$15,'2a Aggregate costs'!K$16,'2a Aggregate costs'!K$17,'2a Aggregate costs'!K46)*'3a Demand'!$C$9+'2a Aggregate costs'!K$18)</f>
        <v>83.52746185</v>
      </c>
      <c r="K23" s="83">
        <f>IF('2a Aggregate costs'!L$15="-","-",SUM('2a Aggregate costs'!L$15,'2a Aggregate costs'!L$16,'2a Aggregate costs'!L$17,'2a Aggregate costs'!L46)*'3a Demand'!$C$9+'2a Aggregate costs'!L$18)</f>
        <v>88.90731851</v>
      </c>
      <c r="L23" s="83">
        <f>IF('2a Aggregate costs'!M$15="-","-",SUM('2a Aggregate costs'!M$15,'2a Aggregate costs'!M$16,'2a Aggregate costs'!M$17,'2a Aggregate costs'!M46)*'3a Demand'!$C$9+'2a Aggregate costs'!M$18)</f>
        <v>89.22226377</v>
      </c>
      <c r="M23" s="83">
        <f>IF('2a Aggregate costs'!N$15="-","-",SUM('2a Aggregate costs'!N$15,'2a Aggregate costs'!N$16,'2a Aggregate costs'!N$17,'2a Aggregate costs'!N46)*'3a Demand'!$C$9+'2a Aggregate costs'!N$18)</f>
        <v>103.1850923</v>
      </c>
      <c r="N23" s="83">
        <f>IF('2a Aggregate costs'!O$15="-","-",SUM('2a Aggregate costs'!O$15,'2a Aggregate costs'!O$16,'2a Aggregate costs'!O$17,'2a Aggregate costs'!O46)*'3a Demand'!$C$9+'2a Aggregate costs'!O$18)</f>
        <v>103.2541641</v>
      </c>
      <c r="O23" s="51"/>
      <c r="P23" s="83">
        <f>IF('2a Aggregate costs'!Q$15="-","-",SUM('2a Aggregate costs'!Q$15,'2a Aggregate costs'!Q$16,'2a Aggregate costs'!Q$17,'2a Aggregate costs'!Q46)*'3a Demand'!$C$9+'2a Aggregate costs'!Q$18)</f>
        <v>103.2541641</v>
      </c>
      <c r="Q23" s="83">
        <f>IF('2a Aggregate costs'!R$15="-","-",SUM('2a Aggregate costs'!R$15,'2a Aggregate costs'!R$16,'2a Aggregate costs'!R$17,'2a Aggregate costs'!R46)*'3a Demand'!$C$9+'2a Aggregate costs'!R$18)</f>
        <v>110.3868625</v>
      </c>
      <c r="R23" s="83">
        <f>IF('2a Aggregate costs'!S$15="-","-",SUM('2a Aggregate costs'!S$15,'2a Aggregate costs'!S$16,'2a Aggregate costs'!S$17,'2a Aggregate costs'!S46)*'3a Demand'!$C$9+'2a Aggregate costs'!S$18)</f>
        <v>111.6977492</v>
      </c>
      <c r="S23" s="83">
        <f>IF('2a Aggregate costs'!T$15="-","-",SUM('2a Aggregate costs'!T$15,'2a Aggregate costs'!T$16,'2a Aggregate costs'!T$17,'2a Aggregate costs'!T46)*'3a Demand'!$C$9+'2a Aggregate costs'!T$18)</f>
        <v>114.8942978</v>
      </c>
      <c r="T23" s="83">
        <f>IF('2a Aggregate costs'!U$15="-","-",SUM('2a Aggregate costs'!U$15,'2a Aggregate costs'!U$16,'2a Aggregate costs'!U$17,'2a Aggregate costs'!U46)*'3a Demand'!$C$9+'2a Aggregate costs'!U$18)</f>
        <v>114.4108569</v>
      </c>
      <c r="U23" s="83">
        <f>IF('2a Aggregate costs'!V$15="-","-",SUM('2a Aggregate costs'!V$15,'2a Aggregate costs'!V$16,'2a Aggregate costs'!V$17,'2a Aggregate costs'!V46)*'3a Demand'!$C$9+'2a Aggregate costs'!V$18)</f>
        <v>121.0437883</v>
      </c>
      <c r="V23" s="83">
        <f>IF('2a Aggregate costs'!W$15="-","-",SUM('2a Aggregate costs'!W$15,'2a Aggregate costs'!W$16,'2a Aggregate costs'!W$17,'2a Aggregate costs'!W46)*'3a Demand'!$C$9+'2a Aggregate costs'!W$18)</f>
        <v>120.4526364</v>
      </c>
      <c r="W23" s="83">
        <f>IF('2a Aggregate costs'!X$15="-","-",SUM('2a Aggregate costs'!X$15,'2a Aggregate costs'!X$16,'2a Aggregate costs'!X$17,'2a Aggregate costs'!X46)*'3a Demand'!$C$9+'2a Aggregate costs'!X$18)</f>
        <v>126.5685749</v>
      </c>
      <c r="X23" s="51"/>
      <c r="Y23" s="83">
        <f>IF('2a Aggregate costs'!X$15="-","-",SUM('2a Aggregate costs'!X$15,'2a Aggregate costs'!X$16,'2a Aggregate costs'!X$17,'2a Aggregate costs'!X46)*'3a Demand'!$C$9+'2a Aggregate costs'!X$18)</f>
        <v>126.5685749</v>
      </c>
      <c r="Z23" s="83">
        <f>IF('2a Aggregate costs'!AA$15="-","-",SUM('2a Aggregate costs'!AA$15,'2a Aggregate costs'!AA$16,'2a Aggregate costs'!AA$17,'2a Aggregate costs'!AA46)*'3a Demand'!$C$9+'2a Aggregate costs'!AA$18)</f>
        <v>125.4943336</v>
      </c>
      <c r="AA23" s="83">
        <f>IF('2a Aggregate costs'!AB$15="-","-",SUM('2a Aggregate costs'!AB$15,'2a Aggregate costs'!AB$16,'2a Aggregate costs'!AB$17,'2a Aggregate costs'!AB46)*'3a Demand'!$C$9+'2a Aggregate costs'!AB$18)</f>
        <v>139.7164152</v>
      </c>
      <c r="AB23" s="83">
        <f>IF('2a Aggregate costs'!AC$15="-","-",SUM('2a Aggregate costs'!AC$15,'2a Aggregate costs'!AC$16,'2a Aggregate costs'!AC$17,'2a Aggregate costs'!AC46)*'3a Demand'!$C$9+'2a Aggregate costs'!AC$18)</f>
        <v>139.7164152</v>
      </c>
      <c r="AC23" s="83">
        <f>IF('2a Aggregate costs'!AD$15="-","-",SUM('2a Aggregate costs'!AD$15,'2a Aggregate costs'!AD$16,'2a Aggregate costs'!AD$17,'2a Aggregate costs'!AD46)*'3a Demand'!$C$9+'2a Aggregate costs'!AD$18)</f>
        <v>141.3921963</v>
      </c>
      <c r="AD23" s="83">
        <f>IF('2a Aggregate costs'!AE$15="-","-",SUM('2a Aggregate costs'!AE$15,'2a Aggregate costs'!AE$16,'2a Aggregate costs'!AE$17,'2a Aggregate costs'!AE46)*'3a Demand'!$C$9+'2a Aggregate costs'!AE$18)</f>
        <v>141.3921963</v>
      </c>
      <c r="AE23" s="83">
        <f>IF('2a Aggregate costs'!AF$15="-","-",SUM('2a Aggregate costs'!AF$15,'2a Aggregate costs'!AF$16,'2a Aggregate costs'!AF$17,'2a Aggregate costs'!AF46)*'3a Demand'!$C$9+'2a Aggregate costs'!AF$18)</f>
        <v>161.6124631</v>
      </c>
      <c r="AF23" s="83" t="str">
        <f>IF('2a Aggregate costs'!AG$15="-","-",SUM('2a Aggregate costs'!AG$15,'2a Aggregate costs'!AG$16,'2a Aggregate costs'!AG$17,'2a Aggregate costs'!AG46)*'3a Demand'!$C$9+'2a Aggregate costs'!AG$18)</f>
        <v>-</v>
      </c>
      <c r="AG23" s="83" t="str">
        <f>IF('2a Aggregate costs'!AH$15="-","-",SUM('2a Aggregate costs'!AH$15,'2a Aggregate costs'!AH$16,'2a Aggregate costs'!AH$17,'2a Aggregate costs'!AH46)*'3a Demand'!$C$9+'2a Aggregate costs'!AH$18)</f>
        <v>-</v>
      </c>
      <c r="AH23" s="83" t="str">
        <f>IF('2a Aggregate costs'!AI$15="-","-",SUM('2a Aggregate costs'!AI$15,'2a Aggregate costs'!AI$16,'2a Aggregate costs'!AI$17,'2a Aggregate costs'!AI46)*'3a Demand'!$C$9+'2a Aggregate costs'!AI$18)</f>
        <v>-</v>
      </c>
      <c r="AI23" s="83" t="str">
        <f>IF('2a Aggregate costs'!AJ$15="-","-",SUM('2a Aggregate costs'!AJ$15,'2a Aggregate costs'!AJ$16,'2a Aggregate costs'!AJ$17,'2a Aggregate costs'!AJ46)*'3a Demand'!$C$9+'2a Aggregate costs'!AJ$18)</f>
        <v>-</v>
      </c>
      <c r="AJ23" s="83" t="str">
        <f>IF('2a Aggregate costs'!AK$15="-","-",SUM('2a Aggregate costs'!AK$15,'2a Aggregate costs'!AK$16,'2a Aggregate costs'!AK$17,'2a Aggregate costs'!AK46)*'3a Demand'!$C$9+'2a Aggregate costs'!AK$18)</f>
        <v>-</v>
      </c>
      <c r="AK23" s="83" t="str">
        <f>IF('2a Aggregate costs'!AL$15="-","-",SUM('2a Aggregate costs'!AL$15,'2a Aggregate costs'!AL$16,'2a Aggregate costs'!AL$17,'2a Aggregate costs'!AL46)*'3a Demand'!$C$9+'2a Aggregate costs'!AL$18)</f>
        <v>-</v>
      </c>
      <c r="AL23" s="83" t="str">
        <f>IF('2a Aggregate costs'!AM$15="-","-",SUM('2a Aggregate costs'!AM$15,'2a Aggregate costs'!AM$16,'2a Aggregate costs'!AM$17,'2a Aggregate costs'!AM46)*'3a Demand'!$C$9+'2a Aggregate costs'!AM$18)</f>
        <v>-</v>
      </c>
      <c r="AM23" s="83" t="str">
        <f>IF('2a Aggregate costs'!AN$15="-","-",SUM('2a Aggregate costs'!AN$15,'2a Aggregate costs'!AN$16,'2a Aggregate costs'!AN$17,'2a Aggregate costs'!AN46)*'3a Demand'!$C$9+'2a Aggregate costs'!AN$18)</f>
        <v>-</v>
      </c>
      <c r="AN23" s="83" t="str">
        <f>IF('2a Aggregate costs'!AO$15="-","-",SUM('2a Aggregate costs'!AO$15,'2a Aggregate costs'!AO$16,'2a Aggregate costs'!AO$17,'2a Aggregate costs'!AO46)*'3a Demand'!$C$9+'2a Aggregate costs'!AO$18)</f>
        <v>-</v>
      </c>
      <c r="AO23" s="83" t="str">
        <f>IF('2a Aggregate costs'!AP$15="-","-",SUM('2a Aggregate costs'!AP$15,'2a Aggregate costs'!AP$16,'2a Aggregate costs'!AP$17,'2a Aggregate costs'!AP46)*'3a Demand'!$C$9+'2a Aggregate costs'!AP$18)</f>
        <v>-</v>
      </c>
      <c r="AP23" s="83" t="str">
        <f>IF('2a Aggregate costs'!AQ$15="-","-",SUM('2a Aggregate costs'!AQ$15,'2a Aggregate costs'!AQ$16,'2a Aggregate costs'!AQ$17,'2a Aggregate costs'!AQ46)*'3a Demand'!$C$9+'2a Aggregate costs'!AQ$18)</f>
        <v>-</v>
      </c>
      <c r="AQ23" s="83" t="str">
        <f>IF('2a Aggregate costs'!AR$15="-","-",SUM('2a Aggregate costs'!AR$15,'2a Aggregate costs'!AR$16,'2a Aggregate costs'!AR$17,'2a Aggregate costs'!AR46)*'3a Demand'!$C$9+'2a Aggregate costs'!AR$18)</f>
        <v>-</v>
      </c>
      <c r="AR23" s="83" t="str">
        <f>IF('2a Aggregate costs'!AS$15="-","-",SUM('2a Aggregate costs'!AS$15,'2a Aggregate costs'!AS$16,'2a Aggregate costs'!AS$17,'2a Aggregate costs'!AS46)*'3a Demand'!$C$9+'2a Aggregate costs'!AS$18)</f>
        <v>-</v>
      </c>
      <c r="AS23" s="83" t="str">
        <f>IF('2a Aggregate costs'!AT$15="-","-",SUM('2a Aggregate costs'!AT$15,'2a Aggregate costs'!AT$16,'2a Aggregate costs'!AT$17,'2a Aggregate costs'!AT46)*'3a Demand'!$C$9+'2a Aggregate costs'!AT$18)</f>
        <v>-</v>
      </c>
      <c r="AT23" s="83" t="str">
        <f>IF('2a Aggregate costs'!AU$15="-","-",SUM('2a Aggregate costs'!AU$15,'2a Aggregate costs'!AU$16,'2a Aggregate costs'!AU$17,'2a Aggregate costs'!AU46)*'3a Demand'!$C$9+'2a Aggregate costs'!AU$18)</f>
        <v>-</v>
      </c>
      <c r="AU23" s="83" t="str">
        <f>IF('2a Aggregate costs'!AV$15="-","-",SUM('2a Aggregate costs'!AV$15,'2a Aggregate costs'!AV$16,'2a Aggregate costs'!AV$17,'2a Aggregate costs'!AV46)*'3a Demand'!$C$9+'2a Aggregate costs'!AV$18)</f>
        <v>-</v>
      </c>
      <c r="AV23" s="83" t="str">
        <f>IF('2a Aggregate costs'!AW$15="-","-",SUM('2a Aggregate costs'!AW$15,'2a Aggregate costs'!AW$16,'2a Aggregate costs'!AW$17,'2a Aggregate costs'!AW46)*'3a Demand'!$C$9+'2a Aggregate costs'!AW$18)</f>
        <v>-</v>
      </c>
      <c r="AW23" s="83" t="str">
        <f>IF('2a Aggregate costs'!AX$15="-","-",SUM('2a Aggregate costs'!AX$15,'2a Aggregate costs'!AX$16,'2a Aggregate costs'!AX$17,'2a Aggregate costs'!AX46)*'3a Demand'!$C$9+'2a Aggregate costs'!AX$18)</f>
        <v>-</v>
      </c>
      <c r="AX23" s="83" t="str">
        <f>IF('2a Aggregate costs'!AY$15="-","-",SUM('2a Aggregate costs'!AY$15,'2a Aggregate costs'!AY$16,'2a Aggregate costs'!AY$17,'2a Aggregate costs'!AY46)*'3a Demand'!$C$9+'2a Aggregate costs'!AY$18)</f>
        <v>-</v>
      </c>
      <c r="AY23" s="83" t="str">
        <f>IF('2a Aggregate costs'!AZ$15="-","-",SUM('2a Aggregate costs'!AZ$15,'2a Aggregate costs'!AZ$16,'2a Aggregate costs'!AZ$17,'2a Aggregate costs'!AZ46)*'3a Demand'!$C$9+'2a Aggregate costs'!AZ$18)</f>
        <v>-</v>
      </c>
      <c r="AZ23" s="83" t="str">
        <f>IF('2a Aggregate costs'!BA$15="-","-",SUM('2a Aggregate costs'!BA$15,'2a Aggregate costs'!BA$16,'2a Aggregate costs'!BA$17,'2a Aggregate costs'!BA46)*'3a Demand'!$C$9+'2a Aggregate costs'!BA$18)</f>
        <v>-</v>
      </c>
      <c r="BA23" s="83" t="str">
        <f>IF('2a Aggregate costs'!BB$15="-","-",SUM('2a Aggregate costs'!BB$15,'2a Aggregate costs'!BB$16,'2a Aggregate costs'!BB$17,'2a Aggregate costs'!BB46)*'3a Demand'!$C$9+'2a Aggregate costs'!BB$18)</f>
        <v>-</v>
      </c>
      <c r="BB23" s="83" t="str">
        <f>IF('2a Aggregate costs'!BC$15="-","-",SUM('2a Aggregate costs'!BC$15,'2a Aggregate costs'!BC$16,'2a Aggregate costs'!BC$17,'2a Aggregate costs'!BC46)*'3a Demand'!$C$9+'2a Aggregate costs'!BC$18)</f>
        <v>-</v>
      </c>
      <c r="BC23" s="83" t="str">
        <f>IF('2a Aggregate costs'!BD$15="-","-",SUM('2a Aggregate costs'!BD$15,'2a Aggregate costs'!BD$16,'2a Aggregate costs'!BD$17,'2a Aggregate costs'!BD46)*'3a Demand'!$C$9+'2a Aggregate costs'!BD$18)</f>
        <v>-</v>
      </c>
      <c r="BD23" s="83" t="str">
        <f>IF('2a Aggregate costs'!BE$15="-","-",SUM('2a Aggregate costs'!BE$15,'2a Aggregate costs'!BE$16,'2a Aggregate costs'!BE$17,'2a Aggregate costs'!BE46)*'3a Demand'!$C$9+'2a Aggregate costs'!BE$18)</f>
        <v>-</v>
      </c>
      <c r="BE23" s="83" t="str">
        <f>IF('2a Aggregate costs'!BF$15="-","-",SUM('2a Aggregate costs'!BF$15,'2a Aggregate costs'!BF$16,'2a Aggregate costs'!BF$17,'2a Aggregate costs'!BF46)*'3a Demand'!$C$9+'2a Aggregate costs'!BF$18)</f>
        <v>-</v>
      </c>
    </row>
    <row r="24" ht="12.75" customHeight="1">
      <c r="A24" s="2"/>
      <c r="B24" s="58"/>
      <c r="C24" s="80" t="s">
        <v>242</v>
      </c>
      <c r="D24" s="58"/>
      <c r="E24" s="58"/>
      <c r="F24" s="84"/>
      <c r="G24" s="83">
        <f>IF('2a Aggregate costs'!H$15="-","-",SUM('2a Aggregate costs'!H$15,'2a Aggregate costs'!H$16,'2a Aggregate costs'!H$17,'2a Aggregate costs'!H47)*'3a Demand'!$C$9+'2a Aggregate costs'!H$18)</f>
        <v>68.55164597</v>
      </c>
      <c r="H24" s="83">
        <f>IF('2a Aggregate costs'!I$15="-","-",SUM('2a Aggregate costs'!I$15,'2a Aggregate costs'!I$16,'2a Aggregate costs'!I$17,'2a Aggregate costs'!I47)*'3a Demand'!$C$9+'2a Aggregate costs'!I$18)</f>
        <v>68.53162503</v>
      </c>
      <c r="I24" s="83">
        <f>IF('2a Aggregate costs'!J$15="-","-",SUM('2a Aggregate costs'!J$15,'2a Aggregate costs'!J$16,'2a Aggregate costs'!J$17,'2a Aggregate costs'!J47)*'3a Demand'!$C$9+'2a Aggregate costs'!J$18)</f>
        <v>83.60056156</v>
      </c>
      <c r="J24" s="83">
        <f>IF('2a Aggregate costs'!K$15="-","-",SUM('2a Aggregate costs'!K$15,'2a Aggregate costs'!K$16,'2a Aggregate costs'!K$17,'2a Aggregate costs'!K47)*'3a Demand'!$C$9+'2a Aggregate costs'!K$18)</f>
        <v>83.52310551</v>
      </c>
      <c r="K24" s="83">
        <f>IF('2a Aggregate costs'!L$15="-","-",SUM('2a Aggregate costs'!L$15,'2a Aggregate costs'!L$16,'2a Aggregate costs'!L$17,'2a Aggregate costs'!L47)*'3a Demand'!$C$9+'2a Aggregate costs'!L$18)</f>
        <v>88.90288376</v>
      </c>
      <c r="L24" s="83">
        <f>IF('2a Aggregate costs'!M$15="-","-",SUM('2a Aggregate costs'!M$15,'2a Aggregate costs'!M$16,'2a Aggregate costs'!M$17,'2a Aggregate costs'!M47)*'3a Demand'!$C$9+'2a Aggregate costs'!M$18)</f>
        <v>89.21790988</v>
      </c>
      <c r="M24" s="83">
        <f>IF('2a Aggregate costs'!N$15="-","-",SUM('2a Aggregate costs'!N$15,'2a Aggregate costs'!N$16,'2a Aggregate costs'!N$17,'2a Aggregate costs'!N47)*'3a Demand'!$C$9+'2a Aggregate costs'!N$18)</f>
        <v>103.1804522</v>
      </c>
      <c r="N24" s="83">
        <f>IF('2a Aggregate costs'!O$15="-","-",SUM('2a Aggregate costs'!O$15,'2a Aggregate costs'!O$16,'2a Aggregate costs'!O$17,'2a Aggregate costs'!O47)*'3a Demand'!$C$9+'2a Aggregate costs'!O$18)</f>
        <v>103.249422</v>
      </c>
      <c r="O24" s="51"/>
      <c r="P24" s="83">
        <f>IF('2a Aggregate costs'!Q$15="-","-",SUM('2a Aggregate costs'!Q$15,'2a Aggregate costs'!Q$16,'2a Aggregate costs'!Q$17,'2a Aggregate costs'!Q47)*'3a Demand'!$C$9+'2a Aggregate costs'!Q$18)</f>
        <v>103.249422</v>
      </c>
      <c r="Q24" s="83">
        <f>IF('2a Aggregate costs'!R$15="-","-",SUM('2a Aggregate costs'!R$15,'2a Aggregate costs'!R$16,'2a Aggregate costs'!R$17,'2a Aggregate costs'!R47)*'3a Demand'!$C$9+'2a Aggregate costs'!R$18)</f>
        <v>110.3805646</v>
      </c>
      <c r="R24" s="83">
        <f>IF('2a Aggregate costs'!S$15="-","-",SUM('2a Aggregate costs'!S$15,'2a Aggregate costs'!S$16,'2a Aggregate costs'!S$17,'2a Aggregate costs'!S47)*'3a Demand'!$C$9+'2a Aggregate costs'!S$18)</f>
        <v>111.6912192</v>
      </c>
      <c r="S24" s="83">
        <f>IF('2a Aggregate costs'!T$15="-","-",SUM('2a Aggregate costs'!T$15,'2a Aggregate costs'!T$16,'2a Aggregate costs'!T$17,'2a Aggregate costs'!T47)*'3a Demand'!$C$9+'2a Aggregate costs'!T$18)</f>
        <v>114.8821948</v>
      </c>
      <c r="T24" s="83">
        <f>IF('2a Aggregate costs'!U$15="-","-",SUM('2a Aggregate costs'!U$15,'2a Aggregate costs'!U$16,'2a Aggregate costs'!U$17,'2a Aggregate costs'!U47)*'3a Demand'!$C$9+'2a Aggregate costs'!U$18)</f>
        <v>114.3971837</v>
      </c>
      <c r="U24" s="83">
        <f>IF('2a Aggregate costs'!V$15="-","-",SUM('2a Aggregate costs'!V$15,'2a Aggregate costs'!V$16,'2a Aggregate costs'!V$17,'2a Aggregate costs'!V47)*'3a Demand'!$C$9+'2a Aggregate costs'!V$18)</f>
        <v>121.0260146</v>
      </c>
      <c r="V24" s="83">
        <f>IF('2a Aggregate costs'!W$15="-","-",SUM('2a Aggregate costs'!W$15,'2a Aggregate costs'!W$16,'2a Aggregate costs'!W$17,'2a Aggregate costs'!W47)*'3a Demand'!$C$9+'2a Aggregate costs'!W$18)</f>
        <v>120.436095</v>
      </c>
      <c r="W24" s="83">
        <f>IF('2a Aggregate costs'!X$15="-","-",SUM('2a Aggregate costs'!X$15,'2a Aggregate costs'!X$16,'2a Aggregate costs'!X$17,'2a Aggregate costs'!X47)*'3a Demand'!$C$9+'2a Aggregate costs'!X$18)</f>
        <v>126.5582521</v>
      </c>
      <c r="X24" s="51"/>
      <c r="Y24" s="83">
        <f>IF('2a Aggregate costs'!X$15="-","-",SUM('2a Aggregate costs'!X$15,'2a Aggregate costs'!X$16,'2a Aggregate costs'!X$17,'2a Aggregate costs'!X47)*'3a Demand'!$C$9+'2a Aggregate costs'!X$18)</f>
        <v>126.5582521</v>
      </c>
      <c r="Z24" s="83">
        <f>IF('2a Aggregate costs'!AA$15="-","-",SUM('2a Aggregate costs'!AA$15,'2a Aggregate costs'!AA$16,'2a Aggregate costs'!AA$17,'2a Aggregate costs'!AA47)*'3a Demand'!$C$9+'2a Aggregate costs'!AA$18)</f>
        <v>125.4844291</v>
      </c>
      <c r="AA24" s="83">
        <f>IF('2a Aggregate costs'!AB$15="-","-",SUM('2a Aggregate costs'!AB$15,'2a Aggregate costs'!AB$16,'2a Aggregate costs'!AB$17,'2a Aggregate costs'!AB47)*'3a Demand'!$C$9+'2a Aggregate costs'!AB$18)</f>
        <v>139.7048494</v>
      </c>
      <c r="AB24" s="83">
        <f>IF('2a Aggregate costs'!AC$15="-","-",SUM('2a Aggregate costs'!AC$15,'2a Aggregate costs'!AC$16,'2a Aggregate costs'!AC$17,'2a Aggregate costs'!AC47)*'3a Demand'!$C$9+'2a Aggregate costs'!AC$18)</f>
        <v>139.7048494</v>
      </c>
      <c r="AC24" s="83">
        <f>IF('2a Aggregate costs'!AD$15="-","-",SUM('2a Aggregate costs'!AD$15,'2a Aggregate costs'!AD$16,'2a Aggregate costs'!AD$17,'2a Aggregate costs'!AD47)*'3a Demand'!$C$9+'2a Aggregate costs'!AD$18)</f>
        <v>141.381812</v>
      </c>
      <c r="AD24" s="83">
        <f>IF('2a Aggregate costs'!AE$15="-","-",SUM('2a Aggregate costs'!AE$15,'2a Aggregate costs'!AE$16,'2a Aggregate costs'!AE$17,'2a Aggregate costs'!AE47)*'3a Demand'!$C$9+'2a Aggregate costs'!AE$18)</f>
        <v>141.381812</v>
      </c>
      <c r="AE24" s="83">
        <f>IF('2a Aggregate costs'!AF$15="-","-",SUM('2a Aggregate costs'!AF$15,'2a Aggregate costs'!AF$16,'2a Aggregate costs'!AF$17,'2a Aggregate costs'!AF47)*'3a Demand'!$C$9+'2a Aggregate costs'!AF$18)</f>
        <v>161.6090766</v>
      </c>
      <c r="AF24" s="83" t="str">
        <f>IF('2a Aggregate costs'!AG$15="-","-",SUM('2a Aggregate costs'!AG$15,'2a Aggregate costs'!AG$16,'2a Aggregate costs'!AG$17,'2a Aggregate costs'!AG47)*'3a Demand'!$C$9+'2a Aggregate costs'!AG$18)</f>
        <v>-</v>
      </c>
      <c r="AG24" s="83" t="str">
        <f>IF('2a Aggregate costs'!AH$15="-","-",SUM('2a Aggregate costs'!AH$15,'2a Aggregate costs'!AH$16,'2a Aggregate costs'!AH$17,'2a Aggregate costs'!AH47)*'3a Demand'!$C$9+'2a Aggregate costs'!AH$18)</f>
        <v>-</v>
      </c>
      <c r="AH24" s="83" t="str">
        <f>IF('2a Aggregate costs'!AI$15="-","-",SUM('2a Aggregate costs'!AI$15,'2a Aggregate costs'!AI$16,'2a Aggregate costs'!AI$17,'2a Aggregate costs'!AI47)*'3a Demand'!$C$9+'2a Aggregate costs'!AI$18)</f>
        <v>-</v>
      </c>
      <c r="AI24" s="83" t="str">
        <f>IF('2a Aggregate costs'!AJ$15="-","-",SUM('2a Aggregate costs'!AJ$15,'2a Aggregate costs'!AJ$16,'2a Aggregate costs'!AJ$17,'2a Aggregate costs'!AJ47)*'3a Demand'!$C$9+'2a Aggregate costs'!AJ$18)</f>
        <v>-</v>
      </c>
      <c r="AJ24" s="83" t="str">
        <f>IF('2a Aggregate costs'!AK$15="-","-",SUM('2a Aggregate costs'!AK$15,'2a Aggregate costs'!AK$16,'2a Aggregate costs'!AK$17,'2a Aggregate costs'!AK47)*'3a Demand'!$C$9+'2a Aggregate costs'!AK$18)</f>
        <v>-</v>
      </c>
      <c r="AK24" s="83" t="str">
        <f>IF('2a Aggregate costs'!AL$15="-","-",SUM('2a Aggregate costs'!AL$15,'2a Aggregate costs'!AL$16,'2a Aggregate costs'!AL$17,'2a Aggregate costs'!AL47)*'3a Demand'!$C$9+'2a Aggregate costs'!AL$18)</f>
        <v>-</v>
      </c>
      <c r="AL24" s="83" t="str">
        <f>IF('2a Aggregate costs'!AM$15="-","-",SUM('2a Aggregate costs'!AM$15,'2a Aggregate costs'!AM$16,'2a Aggregate costs'!AM$17,'2a Aggregate costs'!AM47)*'3a Demand'!$C$9+'2a Aggregate costs'!AM$18)</f>
        <v>-</v>
      </c>
      <c r="AM24" s="83" t="str">
        <f>IF('2a Aggregate costs'!AN$15="-","-",SUM('2a Aggregate costs'!AN$15,'2a Aggregate costs'!AN$16,'2a Aggregate costs'!AN$17,'2a Aggregate costs'!AN47)*'3a Demand'!$C$9+'2a Aggregate costs'!AN$18)</f>
        <v>-</v>
      </c>
      <c r="AN24" s="83" t="str">
        <f>IF('2a Aggregate costs'!AO$15="-","-",SUM('2a Aggregate costs'!AO$15,'2a Aggregate costs'!AO$16,'2a Aggregate costs'!AO$17,'2a Aggregate costs'!AO47)*'3a Demand'!$C$9+'2a Aggregate costs'!AO$18)</f>
        <v>-</v>
      </c>
      <c r="AO24" s="83" t="str">
        <f>IF('2a Aggregate costs'!AP$15="-","-",SUM('2a Aggregate costs'!AP$15,'2a Aggregate costs'!AP$16,'2a Aggregate costs'!AP$17,'2a Aggregate costs'!AP47)*'3a Demand'!$C$9+'2a Aggregate costs'!AP$18)</f>
        <v>-</v>
      </c>
      <c r="AP24" s="83" t="str">
        <f>IF('2a Aggregate costs'!AQ$15="-","-",SUM('2a Aggregate costs'!AQ$15,'2a Aggregate costs'!AQ$16,'2a Aggregate costs'!AQ$17,'2a Aggregate costs'!AQ47)*'3a Demand'!$C$9+'2a Aggregate costs'!AQ$18)</f>
        <v>-</v>
      </c>
      <c r="AQ24" s="83" t="str">
        <f>IF('2a Aggregate costs'!AR$15="-","-",SUM('2a Aggregate costs'!AR$15,'2a Aggregate costs'!AR$16,'2a Aggregate costs'!AR$17,'2a Aggregate costs'!AR47)*'3a Demand'!$C$9+'2a Aggregate costs'!AR$18)</f>
        <v>-</v>
      </c>
      <c r="AR24" s="83" t="str">
        <f>IF('2a Aggregate costs'!AS$15="-","-",SUM('2a Aggregate costs'!AS$15,'2a Aggregate costs'!AS$16,'2a Aggregate costs'!AS$17,'2a Aggregate costs'!AS47)*'3a Demand'!$C$9+'2a Aggregate costs'!AS$18)</f>
        <v>-</v>
      </c>
      <c r="AS24" s="83" t="str">
        <f>IF('2a Aggregate costs'!AT$15="-","-",SUM('2a Aggregate costs'!AT$15,'2a Aggregate costs'!AT$16,'2a Aggregate costs'!AT$17,'2a Aggregate costs'!AT47)*'3a Demand'!$C$9+'2a Aggregate costs'!AT$18)</f>
        <v>-</v>
      </c>
      <c r="AT24" s="83" t="str">
        <f>IF('2a Aggregate costs'!AU$15="-","-",SUM('2a Aggregate costs'!AU$15,'2a Aggregate costs'!AU$16,'2a Aggregate costs'!AU$17,'2a Aggregate costs'!AU47)*'3a Demand'!$C$9+'2a Aggregate costs'!AU$18)</f>
        <v>-</v>
      </c>
      <c r="AU24" s="83" t="str">
        <f>IF('2a Aggregate costs'!AV$15="-","-",SUM('2a Aggregate costs'!AV$15,'2a Aggregate costs'!AV$16,'2a Aggregate costs'!AV$17,'2a Aggregate costs'!AV47)*'3a Demand'!$C$9+'2a Aggregate costs'!AV$18)</f>
        <v>-</v>
      </c>
      <c r="AV24" s="83" t="str">
        <f>IF('2a Aggregate costs'!AW$15="-","-",SUM('2a Aggregate costs'!AW$15,'2a Aggregate costs'!AW$16,'2a Aggregate costs'!AW$17,'2a Aggregate costs'!AW47)*'3a Demand'!$C$9+'2a Aggregate costs'!AW$18)</f>
        <v>-</v>
      </c>
      <c r="AW24" s="83" t="str">
        <f>IF('2a Aggregate costs'!AX$15="-","-",SUM('2a Aggregate costs'!AX$15,'2a Aggregate costs'!AX$16,'2a Aggregate costs'!AX$17,'2a Aggregate costs'!AX47)*'3a Demand'!$C$9+'2a Aggregate costs'!AX$18)</f>
        <v>-</v>
      </c>
      <c r="AX24" s="83" t="str">
        <f>IF('2a Aggregate costs'!AY$15="-","-",SUM('2a Aggregate costs'!AY$15,'2a Aggregate costs'!AY$16,'2a Aggregate costs'!AY$17,'2a Aggregate costs'!AY47)*'3a Demand'!$C$9+'2a Aggregate costs'!AY$18)</f>
        <v>-</v>
      </c>
      <c r="AY24" s="83" t="str">
        <f>IF('2a Aggregate costs'!AZ$15="-","-",SUM('2a Aggregate costs'!AZ$15,'2a Aggregate costs'!AZ$16,'2a Aggregate costs'!AZ$17,'2a Aggregate costs'!AZ47)*'3a Demand'!$C$9+'2a Aggregate costs'!AZ$18)</f>
        <v>-</v>
      </c>
      <c r="AZ24" s="83" t="str">
        <f>IF('2a Aggregate costs'!BA$15="-","-",SUM('2a Aggregate costs'!BA$15,'2a Aggregate costs'!BA$16,'2a Aggregate costs'!BA$17,'2a Aggregate costs'!BA47)*'3a Demand'!$C$9+'2a Aggregate costs'!BA$18)</f>
        <v>-</v>
      </c>
      <c r="BA24" s="83" t="str">
        <f>IF('2a Aggregate costs'!BB$15="-","-",SUM('2a Aggregate costs'!BB$15,'2a Aggregate costs'!BB$16,'2a Aggregate costs'!BB$17,'2a Aggregate costs'!BB47)*'3a Demand'!$C$9+'2a Aggregate costs'!BB$18)</f>
        <v>-</v>
      </c>
      <c r="BB24" s="83" t="str">
        <f>IF('2a Aggregate costs'!BC$15="-","-",SUM('2a Aggregate costs'!BC$15,'2a Aggregate costs'!BC$16,'2a Aggregate costs'!BC$17,'2a Aggregate costs'!BC47)*'3a Demand'!$C$9+'2a Aggregate costs'!BC$18)</f>
        <v>-</v>
      </c>
      <c r="BC24" s="83" t="str">
        <f>IF('2a Aggregate costs'!BD$15="-","-",SUM('2a Aggregate costs'!BD$15,'2a Aggregate costs'!BD$16,'2a Aggregate costs'!BD$17,'2a Aggregate costs'!BD47)*'3a Demand'!$C$9+'2a Aggregate costs'!BD$18)</f>
        <v>-</v>
      </c>
      <c r="BD24" s="83" t="str">
        <f>IF('2a Aggregate costs'!BE$15="-","-",SUM('2a Aggregate costs'!BE$15,'2a Aggregate costs'!BE$16,'2a Aggregate costs'!BE$17,'2a Aggregate costs'!BE47)*'3a Demand'!$C$9+'2a Aggregate costs'!BE$18)</f>
        <v>-</v>
      </c>
      <c r="BE24" s="83" t="str">
        <f>IF('2a Aggregate costs'!BF$15="-","-",SUM('2a Aggregate costs'!BF$15,'2a Aggregate costs'!BF$16,'2a Aggregate costs'!BF$17,'2a Aggregate costs'!BF47)*'3a Demand'!$C$9+'2a Aggregate costs'!BF$18)</f>
        <v>-</v>
      </c>
    </row>
    <row r="25" ht="12.75" customHeight="1">
      <c r="A25" s="2"/>
      <c r="B25" s="58"/>
      <c r="C25" s="80" t="s">
        <v>243</v>
      </c>
      <c r="D25" s="58"/>
      <c r="E25" s="58"/>
      <c r="F25" s="84"/>
      <c r="G25" s="83">
        <f>IF('2a Aggregate costs'!H$15="-","-",SUM('2a Aggregate costs'!H$15,'2a Aggregate costs'!H$16,'2a Aggregate costs'!H$17,'2a Aggregate costs'!H48)*'3a Demand'!$C$9+'2a Aggregate costs'!H$18)</f>
        <v>68.5395509</v>
      </c>
      <c r="H25" s="83">
        <f>IF('2a Aggregate costs'!I$15="-","-",SUM('2a Aggregate costs'!I$15,'2a Aggregate costs'!I$16,'2a Aggregate costs'!I$17,'2a Aggregate costs'!I48)*'3a Demand'!$C$9+'2a Aggregate costs'!I$18)</f>
        <v>68.51972392</v>
      </c>
      <c r="I25" s="83">
        <f>IF('2a Aggregate costs'!J$15="-","-",SUM('2a Aggregate costs'!J$15,'2a Aggregate costs'!J$16,'2a Aggregate costs'!J$17,'2a Aggregate costs'!J48)*'3a Demand'!$C$9+'2a Aggregate costs'!J$18)</f>
        <v>83.58837482</v>
      </c>
      <c r="J25" s="83">
        <f>IF('2a Aggregate costs'!K$15="-","-",SUM('2a Aggregate costs'!K$15,'2a Aggregate costs'!K$16,'2a Aggregate costs'!K$17,'2a Aggregate costs'!K48)*'3a Demand'!$C$9+'2a Aggregate costs'!K$18)</f>
        <v>83.5103908</v>
      </c>
      <c r="K25" s="83">
        <f>IF('2a Aggregate costs'!L$15="-","-",SUM('2a Aggregate costs'!L$15,'2a Aggregate costs'!L$16,'2a Aggregate costs'!L$17,'2a Aggregate costs'!L48)*'3a Demand'!$C$9+'2a Aggregate costs'!L$18)</f>
        <v>88.88994018</v>
      </c>
      <c r="L25" s="83">
        <f>IF('2a Aggregate costs'!M$15="-","-",SUM('2a Aggregate costs'!M$15,'2a Aggregate costs'!M$16,'2a Aggregate costs'!M$17,'2a Aggregate costs'!M48)*'3a Demand'!$C$9+'2a Aggregate costs'!M$18)</f>
        <v>89.20520231</v>
      </c>
      <c r="M25" s="83">
        <f>IF('2a Aggregate costs'!N$15="-","-",SUM('2a Aggregate costs'!N$15,'2a Aggregate costs'!N$16,'2a Aggregate costs'!N$17,'2a Aggregate costs'!N48)*'3a Demand'!$C$9+'2a Aggregate costs'!N$18)</f>
        <v>103.1708866</v>
      </c>
      <c r="N25" s="83">
        <f>IF('2a Aggregate costs'!O$15="-","-",SUM('2a Aggregate costs'!O$15,'2a Aggregate costs'!O$16,'2a Aggregate costs'!O$17,'2a Aggregate costs'!O48)*'3a Demand'!$C$9+'2a Aggregate costs'!O$18)</f>
        <v>103.2396461</v>
      </c>
      <c r="O25" s="51"/>
      <c r="P25" s="83">
        <f>IF('2a Aggregate costs'!Q$15="-","-",SUM('2a Aggregate costs'!Q$15,'2a Aggregate costs'!Q$16,'2a Aggregate costs'!Q$17,'2a Aggregate costs'!Q48)*'3a Demand'!$C$9+'2a Aggregate costs'!Q$18)</f>
        <v>103.2396461</v>
      </c>
      <c r="Q25" s="83">
        <f>IF('2a Aggregate costs'!R$15="-","-",SUM('2a Aggregate costs'!R$15,'2a Aggregate costs'!R$16,'2a Aggregate costs'!R$17,'2a Aggregate costs'!R48)*'3a Demand'!$C$9+'2a Aggregate costs'!R$18)</f>
        <v>110.3750435</v>
      </c>
      <c r="R25" s="83">
        <f>IF('2a Aggregate costs'!S$15="-","-",SUM('2a Aggregate costs'!S$15,'2a Aggregate costs'!S$16,'2a Aggregate costs'!S$17,'2a Aggregate costs'!S48)*'3a Demand'!$C$9+'2a Aggregate costs'!S$18)</f>
        <v>111.6854984</v>
      </c>
      <c r="S25" s="83">
        <f>IF('2a Aggregate costs'!T$15="-","-",SUM('2a Aggregate costs'!T$15,'2a Aggregate costs'!T$16,'2a Aggregate costs'!T$17,'2a Aggregate costs'!T48)*'3a Demand'!$C$9+'2a Aggregate costs'!T$18)</f>
        <v>114.8796373</v>
      </c>
      <c r="T25" s="83">
        <f>IF('2a Aggregate costs'!U$15="-","-",SUM('2a Aggregate costs'!U$15,'2a Aggregate costs'!U$16,'2a Aggregate costs'!U$17,'2a Aggregate costs'!U48)*'3a Demand'!$C$9+'2a Aggregate costs'!U$18)</f>
        <v>114.3943078</v>
      </c>
      <c r="U25" s="83">
        <f>IF('2a Aggregate costs'!V$15="-","-",SUM('2a Aggregate costs'!V$15,'2a Aggregate costs'!V$16,'2a Aggregate costs'!V$17,'2a Aggregate costs'!V48)*'3a Demand'!$C$9+'2a Aggregate costs'!V$18)</f>
        <v>121.0175078</v>
      </c>
      <c r="V25" s="83">
        <f>IF('2a Aggregate costs'!W$15="-","-",SUM('2a Aggregate costs'!W$15,'2a Aggregate costs'!W$16,'2a Aggregate costs'!W$17,'2a Aggregate costs'!W48)*'3a Demand'!$C$9+'2a Aggregate costs'!W$18)</f>
        <v>120.4281731</v>
      </c>
      <c r="W25" s="83">
        <f>IF('2a Aggregate costs'!X$15="-","-",SUM('2a Aggregate costs'!X$15,'2a Aggregate costs'!X$16,'2a Aggregate costs'!X$17,'2a Aggregate costs'!X48)*'3a Demand'!$C$9+'2a Aggregate costs'!X$18)</f>
        <v>126.5350741</v>
      </c>
      <c r="X25" s="51"/>
      <c r="Y25" s="83">
        <f>IF('2a Aggregate costs'!X$15="-","-",SUM('2a Aggregate costs'!X$15,'2a Aggregate costs'!X$16,'2a Aggregate costs'!X$17,'2a Aggregate costs'!X48)*'3a Demand'!$C$9+'2a Aggregate costs'!X$18)</f>
        <v>126.5350741</v>
      </c>
      <c r="Z25" s="83">
        <f>IF('2a Aggregate costs'!AA$15="-","-",SUM('2a Aggregate costs'!AA$15,'2a Aggregate costs'!AA$16,'2a Aggregate costs'!AA$17,'2a Aggregate costs'!AA48)*'3a Demand'!$C$9+'2a Aggregate costs'!AA$18)</f>
        <v>125.4621244</v>
      </c>
      <c r="AA25" s="83">
        <f>IF('2a Aggregate costs'!AB$15="-","-",SUM('2a Aggregate costs'!AB$15,'2a Aggregate costs'!AB$16,'2a Aggregate costs'!AB$17,'2a Aggregate costs'!AB48)*'3a Demand'!$C$9+'2a Aggregate costs'!AB$18)</f>
        <v>139.6779853</v>
      </c>
      <c r="AB25" s="83">
        <f>IF('2a Aggregate costs'!AC$15="-","-",SUM('2a Aggregate costs'!AC$15,'2a Aggregate costs'!AC$16,'2a Aggregate costs'!AC$17,'2a Aggregate costs'!AC48)*'3a Demand'!$C$9+'2a Aggregate costs'!AC$18)</f>
        <v>139.6779853</v>
      </c>
      <c r="AC25" s="83">
        <f>IF('2a Aggregate costs'!AD$15="-","-",SUM('2a Aggregate costs'!AD$15,'2a Aggregate costs'!AD$16,'2a Aggregate costs'!AD$17,'2a Aggregate costs'!AD48)*'3a Demand'!$C$9+'2a Aggregate costs'!AD$18)</f>
        <v>141.3572294</v>
      </c>
      <c r="AD25" s="83">
        <f>IF('2a Aggregate costs'!AE$15="-","-",SUM('2a Aggregate costs'!AE$15,'2a Aggregate costs'!AE$16,'2a Aggregate costs'!AE$17,'2a Aggregate costs'!AE48)*'3a Demand'!$C$9+'2a Aggregate costs'!AE$18)</f>
        <v>141.3572294</v>
      </c>
      <c r="AE25" s="83">
        <f>IF('2a Aggregate costs'!AF$15="-","-",SUM('2a Aggregate costs'!AF$15,'2a Aggregate costs'!AF$16,'2a Aggregate costs'!AF$17,'2a Aggregate costs'!AF48)*'3a Demand'!$C$9+'2a Aggregate costs'!AF$18)</f>
        <v>161.576523</v>
      </c>
      <c r="AF25" s="83" t="str">
        <f>IF('2a Aggregate costs'!AG$15="-","-",SUM('2a Aggregate costs'!AG$15,'2a Aggregate costs'!AG$16,'2a Aggregate costs'!AG$17,'2a Aggregate costs'!AG48)*'3a Demand'!$C$9+'2a Aggregate costs'!AG$18)</f>
        <v>-</v>
      </c>
      <c r="AG25" s="83" t="str">
        <f>IF('2a Aggregate costs'!AH$15="-","-",SUM('2a Aggregate costs'!AH$15,'2a Aggregate costs'!AH$16,'2a Aggregate costs'!AH$17,'2a Aggregate costs'!AH48)*'3a Demand'!$C$9+'2a Aggregate costs'!AH$18)</f>
        <v>-</v>
      </c>
      <c r="AH25" s="83" t="str">
        <f>IF('2a Aggregate costs'!AI$15="-","-",SUM('2a Aggregate costs'!AI$15,'2a Aggregate costs'!AI$16,'2a Aggregate costs'!AI$17,'2a Aggregate costs'!AI48)*'3a Demand'!$C$9+'2a Aggregate costs'!AI$18)</f>
        <v>-</v>
      </c>
      <c r="AI25" s="83" t="str">
        <f>IF('2a Aggregate costs'!AJ$15="-","-",SUM('2a Aggregate costs'!AJ$15,'2a Aggregate costs'!AJ$16,'2a Aggregate costs'!AJ$17,'2a Aggregate costs'!AJ48)*'3a Demand'!$C$9+'2a Aggregate costs'!AJ$18)</f>
        <v>-</v>
      </c>
      <c r="AJ25" s="83" t="str">
        <f>IF('2a Aggregate costs'!AK$15="-","-",SUM('2a Aggregate costs'!AK$15,'2a Aggregate costs'!AK$16,'2a Aggregate costs'!AK$17,'2a Aggregate costs'!AK48)*'3a Demand'!$C$9+'2a Aggregate costs'!AK$18)</f>
        <v>-</v>
      </c>
      <c r="AK25" s="83" t="str">
        <f>IF('2a Aggregate costs'!AL$15="-","-",SUM('2a Aggregate costs'!AL$15,'2a Aggregate costs'!AL$16,'2a Aggregate costs'!AL$17,'2a Aggregate costs'!AL48)*'3a Demand'!$C$9+'2a Aggregate costs'!AL$18)</f>
        <v>-</v>
      </c>
      <c r="AL25" s="83" t="str">
        <f>IF('2a Aggregate costs'!AM$15="-","-",SUM('2a Aggregate costs'!AM$15,'2a Aggregate costs'!AM$16,'2a Aggregate costs'!AM$17,'2a Aggregate costs'!AM48)*'3a Demand'!$C$9+'2a Aggregate costs'!AM$18)</f>
        <v>-</v>
      </c>
      <c r="AM25" s="83" t="str">
        <f>IF('2a Aggregate costs'!AN$15="-","-",SUM('2a Aggregate costs'!AN$15,'2a Aggregate costs'!AN$16,'2a Aggregate costs'!AN$17,'2a Aggregate costs'!AN48)*'3a Demand'!$C$9+'2a Aggregate costs'!AN$18)</f>
        <v>-</v>
      </c>
      <c r="AN25" s="83" t="str">
        <f>IF('2a Aggregate costs'!AO$15="-","-",SUM('2a Aggregate costs'!AO$15,'2a Aggregate costs'!AO$16,'2a Aggregate costs'!AO$17,'2a Aggregate costs'!AO48)*'3a Demand'!$C$9+'2a Aggregate costs'!AO$18)</f>
        <v>-</v>
      </c>
      <c r="AO25" s="83" t="str">
        <f>IF('2a Aggregate costs'!AP$15="-","-",SUM('2a Aggregate costs'!AP$15,'2a Aggregate costs'!AP$16,'2a Aggregate costs'!AP$17,'2a Aggregate costs'!AP48)*'3a Demand'!$C$9+'2a Aggregate costs'!AP$18)</f>
        <v>-</v>
      </c>
      <c r="AP25" s="83" t="str">
        <f>IF('2a Aggregate costs'!AQ$15="-","-",SUM('2a Aggregate costs'!AQ$15,'2a Aggregate costs'!AQ$16,'2a Aggregate costs'!AQ$17,'2a Aggregate costs'!AQ48)*'3a Demand'!$C$9+'2a Aggregate costs'!AQ$18)</f>
        <v>-</v>
      </c>
      <c r="AQ25" s="83" t="str">
        <f>IF('2a Aggregate costs'!AR$15="-","-",SUM('2a Aggregate costs'!AR$15,'2a Aggregate costs'!AR$16,'2a Aggregate costs'!AR$17,'2a Aggregate costs'!AR48)*'3a Demand'!$C$9+'2a Aggregate costs'!AR$18)</f>
        <v>-</v>
      </c>
      <c r="AR25" s="83" t="str">
        <f>IF('2a Aggregate costs'!AS$15="-","-",SUM('2a Aggregate costs'!AS$15,'2a Aggregate costs'!AS$16,'2a Aggregate costs'!AS$17,'2a Aggregate costs'!AS48)*'3a Demand'!$C$9+'2a Aggregate costs'!AS$18)</f>
        <v>-</v>
      </c>
      <c r="AS25" s="83" t="str">
        <f>IF('2a Aggregate costs'!AT$15="-","-",SUM('2a Aggregate costs'!AT$15,'2a Aggregate costs'!AT$16,'2a Aggregate costs'!AT$17,'2a Aggregate costs'!AT48)*'3a Demand'!$C$9+'2a Aggregate costs'!AT$18)</f>
        <v>-</v>
      </c>
      <c r="AT25" s="83" t="str">
        <f>IF('2a Aggregate costs'!AU$15="-","-",SUM('2a Aggregate costs'!AU$15,'2a Aggregate costs'!AU$16,'2a Aggregate costs'!AU$17,'2a Aggregate costs'!AU48)*'3a Demand'!$C$9+'2a Aggregate costs'!AU$18)</f>
        <v>-</v>
      </c>
      <c r="AU25" s="83" t="str">
        <f>IF('2a Aggregate costs'!AV$15="-","-",SUM('2a Aggregate costs'!AV$15,'2a Aggregate costs'!AV$16,'2a Aggregate costs'!AV$17,'2a Aggregate costs'!AV48)*'3a Demand'!$C$9+'2a Aggregate costs'!AV$18)</f>
        <v>-</v>
      </c>
      <c r="AV25" s="83" t="str">
        <f>IF('2a Aggregate costs'!AW$15="-","-",SUM('2a Aggregate costs'!AW$15,'2a Aggregate costs'!AW$16,'2a Aggregate costs'!AW$17,'2a Aggregate costs'!AW48)*'3a Demand'!$C$9+'2a Aggregate costs'!AW$18)</f>
        <v>-</v>
      </c>
      <c r="AW25" s="83" t="str">
        <f>IF('2a Aggregate costs'!AX$15="-","-",SUM('2a Aggregate costs'!AX$15,'2a Aggregate costs'!AX$16,'2a Aggregate costs'!AX$17,'2a Aggregate costs'!AX48)*'3a Demand'!$C$9+'2a Aggregate costs'!AX$18)</f>
        <v>-</v>
      </c>
      <c r="AX25" s="83" t="str">
        <f>IF('2a Aggregate costs'!AY$15="-","-",SUM('2a Aggregate costs'!AY$15,'2a Aggregate costs'!AY$16,'2a Aggregate costs'!AY$17,'2a Aggregate costs'!AY48)*'3a Demand'!$C$9+'2a Aggregate costs'!AY$18)</f>
        <v>-</v>
      </c>
      <c r="AY25" s="83" t="str">
        <f>IF('2a Aggregate costs'!AZ$15="-","-",SUM('2a Aggregate costs'!AZ$15,'2a Aggregate costs'!AZ$16,'2a Aggregate costs'!AZ$17,'2a Aggregate costs'!AZ48)*'3a Demand'!$C$9+'2a Aggregate costs'!AZ$18)</f>
        <v>-</v>
      </c>
      <c r="AZ25" s="83" t="str">
        <f>IF('2a Aggregate costs'!BA$15="-","-",SUM('2a Aggregate costs'!BA$15,'2a Aggregate costs'!BA$16,'2a Aggregate costs'!BA$17,'2a Aggregate costs'!BA48)*'3a Demand'!$C$9+'2a Aggregate costs'!BA$18)</f>
        <v>-</v>
      </c>
      <c r="BA25" s="83" t="str">
        <f>IF('2a Aggregate costs'!BB$15="-","-",SUM('2a Aggregate costs'!BB$15,'2a Aggregate costs'!BB$16,'2a Aggregate costs'!BB$17,'2a Aggregate costs'!BB48)*'3a Demand'!$C$9+'2a Aggregate costs'!BB$18)</f>
        <v>-</v>
      </c>
      <c r="BB25" s="83" t="str">
        <f>IF('2a Aggregate costs'!BC$15="-","-",SUM('2a Aggregate costs'!BC$15,'2a Aggregate costs'!BC$16,'2a Aggregate costs'!BC$17,'2a Aggregate costs'!BC48)*'3a Demand'!$C$9+'2a Aggregate costs'!BC$18)</f>
        <v>-</v>
      </c>
      <c r="BC25" s="83" t="str">
        <f>IF('2a Aggregate costs'!BD$15="-","-",SUM('2a Aggregate costs'!BD$15,'2a Aggregate costs'!BD$16,'2a Aggregate costs'!BD$17,'2a Aggregate costs'!BD48)*'3a Demand'!$C$9+'2a Aggregate costs'!BD$18)</f>
        <v>-</v>
      </c>
      <c r="BD25" s="83" t="str">
        <f>IF('2a Aggregate costs'!BE$15="-","-",SUM('2a Aggregate costs'!BE$15,'2a Aggregate costs'!BE$16,'2a Aggregate costs'!BE$17,'2a Aggregate costs'!BE48)*'3a Demand'!$C$9+'2a Aggregate costs'!BE$18)</f>
        <v>-</v>
      </c>
      <c r="BE25" s="83" t="str">
        <f>IF('2a Aggregate costs'!BF$15="-","-",SUM('2a Aggregate costs'!BF$15,'2a Aggregate costs'!BF$16,'2a Aggregate costs'!BF$17,'2a Aggregate costs'!BF48)*'3a Demand'!$C$9+'2a Aggregate costs'!BF$18)</f>
        <v>-</v>
      </c>
    </row>
    <row r="26" ht="12.75" customHeight="1">
      <c r="A26" s="2"/>
      <c r="B26" s="58"/>
      <c r="C26" s="80" t="s">
        <v>244</v>
      </c>
      <c r="D26" s="58"/>
      <c r="E26" s="58"/>
      <c r="F26" s="84"/>
      <c r="G26" s="83">
        <f>IF('2a Aggregate costs'!H$15="-","-",SUM('2a Aggregate costs'!H$15,'2a Aggregate costs'!H$16,'2a Aggregate costs'!H$17,'2a Aggregate costs'!H49)*'3a Demand'!$C$9+'2a Aggregate costs'!H$18)</f>
        <v>68.56625748</v>
      </c>
      <c r="H26" s="83">
        <f>IF('2a Aggregate costs'!I$15="-","-",SUM('2a Aggregate costs'!I$15,'2a Aggregate costs'!I$16,'2a Aggregate costs'!I$17,'2a Aggregate costs'!I49)*'3a Demand'!$C$9+'2a Aggregate costs'!I$18)</f>
        <v>68.54600222</v>
      </c>
      <c r="I26" s="83">
        <f>IF('2a Aggregate costs'!J$15="-","-",SUM('2a Aggregate costs'!J$15,'2a Aggregate costs'!J$16,'2a Aggregate costs'!J$17,'2a Aggregate costs'!J49)*'3a Demand'!$C$9+'2a Aggregate costs'!J$18)</f>
        <v>83.6152838</v>
      </c>
      <c r="J26" s="83">
        <f>IF('2a Aggregate costs'!K$15="-","-",SUM('2a Aggregate costs'!K$15,'2a Aggregate costs'!K$16,'2a Aggregate costs'!K$17,'2a Aggregate costs'!K49)*'3a Demand'!$C$9+'2a Aggregate costs'!K$18)</f>
        <v>83.53846558</v>
      </c>
      <c r="K26" s="83">
        <f>IF('2a Aggregate costs'!L$15="-","-",SUM('2a Aggregate costs'!L$15,'2a Aggregate costs'!L$16,'2a Aggregate costs'!L$17,'2a Aggregate costs'!L49)*'3a Demand'!$C$9+'2a Aggregate costs'!L$18)</f>
        <v>88.91852031</v>
      </c>
      <c r="L26" s="83">
        <f>IF('2a Aggregate costs'!M$15="-","-",SUM('2a Aggregate costs'!M$15,'2a Aggregate costs'!M$16,'2a Aggregate costs'!M$17,'2a Aggregate costs'!M49)*'3a Demand'!$C$9+'2a Aggregate costs'!M$18)</f>
        <v>89.23326131</v>
      </c>
      <c r="M26" s="83">
        <f>IF('2a Aggregate costs'!N$15="-","-",SUM('2a Aggregate costs'!N$15,'2a Aggregate costs'!N$16,'2a Aggregate costs'!N$17,'2a Aggregate costs'!N49)*'3a Demand'!$C$9+'2a Aggregate costs'!N$18)</f>
        <v>103.1931319</v>
      </c>
      <c r="N26" s="83">
        <f>IF('2a Aggregate costs'!O$15="-","-",SUM('2a Aggregate costs'!O$15,'2a Aggregate costs'!O$16,'2a Aggregate costs'!O$17,'2a Aggregate costs'!O49)*'3a Demand'!$C$9+'2a Aggregate costs'!O$18)</f>
        <v>103.2623805</v>
      </c>
      <c r="O26" s="51"/>
      <c r="P26" s="83">
        <f>IF('2a Aggregate costs'!Q$15="-","-",SUM('2a Aggregate costs'!Q$15,'2a Aggregate costs'!Q$16,'2a Aggregate costs'!Q$17,'2a Aggregate costs'!Q49)*'3a Demand'!$C$9+'2a Aggregate costs'!Q$18)</f>
        <v>103.2623805</v>
      </c>
      <c r="Q26" s="83">
        <f>IF('2a Aggregate costs'!R$15="-","-",SUM('2a Aggregate costs'!R$15,'2a Aggregate costs'!R$16,'2a Aggregate costs'!R$17,'2a Aggregate costs'!R49)*'3a Demand'!$C$9+'2a Aggregate costs'!R$18)</f>
        <v>110.3936299</v>
      </c>
      <c r="R26" s="83">
        <f>IF('2a Aggregate costs'!S$15="-","-",SUM('2a Aggregate costs'!S$15,'2a Aggregate costs'!S$16,'2a Aggregate costs'!S$17,'2a Aggregate costs'!S49)*'3a Demand'!$C$9+'2a Aggregate costs'!S$18)</f>
        <v>111.7047654</v>
      </c>
      <c r="S26" s="83">
        <f>IF('2a Aggregate costs'!T$15="-","-",SUM('2a Aggregate costs'!T$15,'2a Aggregate costs'!T$16,'2a Aggregate costs'!T$17,'2a Aggregate costs'!T49)*'3a Demand'!$C$9+'2a Aggregate costs'!T$18)</f>
        <v>114.9046356</v>
      </c>
      <c r="T26" s="83">
        <f>IF('2a Aggregate costs'!U$15="-","-",SUM('2a Aggregate costs'!U$15,'2a Aggregate costs'!U$16,'2a Aggregate costs'!U$17,'2a Aggregate costs'!U49)*'3a Demand'!$C$9+'2a Aggregate costs'!U$18)</f>
        <v>114.4224838</v>
      </c>
      <c r="U26" s="83">
        <f>IF('2a Aggregate costs'!V$15="-","-",SUM('2a Aggregate costs'!V$15,'2a Aggregate costs'!V$16,'2a Aggregate costs'!V$17,'2a Aggregate costs'!V49)*'3a Demand'!$C$9+'2a Aggregate costs'!V$18)</f>
        <v>121.0634761</v>
      </c>
      <c r="V26" s="83">
        <f>IF('2a Aggregate costs'!W$15="-","-",SUM('2a Aggregate costs'!W$15,'2a Aggregate costs'!W$16,'2a Aggregate costs'!W$17,'2a Aggregate costs'!W49)*'3a Demand'!$C$9+'2a Aggregate costs'!W$18)</f>
        <v>120.4709212</v>
      </c>
      <c r="W26" s="83">
        <f>IF('2a Aggregate costs'!X$15="-","-",SUM('2a Aggregate costs'!X$15,'2a Aggregate costs'!X$16,'2a Aggregate costs'!X$17,'2a Aggregate costs'!X49)*'3a Demand'!$C$9+'2a Aggregate costs'!X$18)</f>
        <v>126.5849019</v>
      </c>
      <c r="X26" s="51"/>
      <c r="Y26" s="83">
        <f>IF('2a Aggregate costs'!X$15="-","-",SUM('2a Aggregate costs'!X$15,'2a Aggregate costs'!X$16,'2a Aggregate costs'!X$17,'2a Aggregate costs'!X49)*'3a Demand'!$C$9+'2a Aggregate costs'!X$18)</f>
        <v>126.5849019</v>
      </c>
      <c r="Z26" s="83">
        <f>IF('2a Aggregate costs'!AA$15="-","-",SUM('2a Aggregate costs'!AA$15,'2a Aggregate costs'!AA$16,'2a Aggregate costs'!AA$17,'2a Aggregate costs'!AA49)*'3a Demand'!$C$9+'2a Aggregate costs'!AA$18)</f>
        <v>125.5100608</v>
      </c>
      <c r="AA26" s="83">
        <f>IF('2a Aggregate costs'!AB$15="-","-",SUM('2a Aggregate costs'!AB$15,'2a Aggregate costs'!AB$16,'2a Aggregate costs'!AB$17,'2a Aggregate costs'!AB49)*'3a Demand'!$C$9+'2a Aggregate costs'!AB$18)</f>
        <v>139.73381</v>
      </c>
      <c r="AB26" s="83">
        <f>IF('2a Aggregate costs'!AC$15="-","-",SUM('2a Aggregate costs'!AC$15,'2a Aggregate costs'!AC$16,'2a Aggregate costs'!AC$17,'2a Aggregate costs'!AC49)*'3a Demand'!$C$9+'2a Aggregate costs'!AC$18)</f>
        <v>139.73381</v>
      </c>
      <c r="AC26" s="83">
        <f>IF('2a Aggregate costs'!AD$15="-","-",SUM('2a Aggregate costs'!AD$15,'2a Aggregate costs'!AD$16,'2a Aggregate costs'!AD$17,'2a Aggregate costs'!AD49)*'3a Demand'!$C$9+'2a Aggregate costs'!AD$18)</f>
        <v>141.4081244</v>
      </c>
      <c r="AD26" s="83">
        <f>IF('2a Aggregate costs'!AE$15="-","-",SUM('2a Aggregate costs'!AE$15,'2a Aggregate costs'!AE$16,'2a Aggregate costs'!AE$17,'2a Aggregate costs'!AE49)*'3a Demand'!$C$9+'2a Aggregate costs'!AE$18)</f>
        <v>141.4081244</v>
      </c>
      <c r="AE26" s="83">
        <f>IF('2a Aggregate costs'!AF$15="-","-",SUM('2a Aggregate costs'!AF$15,'2a Aggregate costs'!AF$16,'2a Aggregate costs'!AF$17,'2a Aggregate costs'!AF49)*'3a Demand'!$C$9+'2a Aggregate costs'!AF$18)</f>
        <v>161.6316239</v>
      </c>
      <c r="AF26" s="83" t="str">
        <f>IF('2a Aggregate costs'!AG$15="-","-",SUM('2a Aggregate costs'!AG$15,'2a Aggregate costs'!AG$16,'2a Aggregate costs'!AG$17,'2a Aggregate costs'!AG49)*'3a Demand'!$C$9+'2a Aggregate costs'!AG$18)</f>
        <v>-</v>
      </c>
      <c r="AG26" s="83" t="str">
        <f>IF('2a Aggregate costs'!AH$15="-","-",SUM('2a Aggregate costs'!AH$15,'2a Aggregate costs'!AH$16,'2a Aggregate costs'!AH$17,'2a Aggregate costs'!AH49)*'3a Demand'!$C$9+'2a Aggregate costs'!AH$18)</f>
        <v>-</v>
      </c>
      <c r="AH26" s="83" t="str">
        <f>IF('2a Aggregate costs'!AI$15="-","-",SUM('2a Aggregate costs'!AI$15,'2a Aggregate costs'!AI$16,'2a Aggregate costs'!AI$17,'2a Aggregate costs'!AI49)*'3a Demand'!$C$9+'2a Aggregate costs'!AI$18)</f>
        <v>-</v>
      </c>
      <c r="AI26" s="83" t="str">
        <f>IF('2a Aggregate costs'!AJ$15="-","-",SUM('2a Aggregate costs'!AJ$15,'2a Aggregate costs'!AJ$16,'2a Aggregate costs'!AJ$17,'2a Aggregate costs'!AJ49)*'3a Demand'!$C$9+'2a Aggregate costs'!AJ$18)</f>
        <v>-</v>
      </c>
      <c r="AJ26" s="83" t="str">
        <f>IF('2a Aggregate costs'!AK$15="-","-",SUM('2a Aggregate costs'!AK$15,'2a Aggregate costs'!AK$16,'2a Aggregate costs'!AK$17,'2a Aggregate costs'!AK49)*'3a Demand'!$C$9+'2a Aggregate costs'!AK$18)</f>
        <v>-</v>
      </c>
      <c r="AK26" s="83" t="str">
        <f>IF('2a Aggregate costs'!AL$15="-","-",SUM('2a Aggregate costs'!AL$15,'2a Aggregate costs'!AL$16,'2a Aggregate costs'!AL$17,'2a Aggregate costs'!AL49)*'3a Demand'!$C$9+'2a Aggregate costs'!AL$18)</f>
        <v>-</v>
      </c>
      <c r="AL26" s="83" t="str">
        <f>IF('2a Aggregate costs'!AM$15="-","-",SUM('2a Aggregate costs'!AM$15,'2a Aggregate costs'!AM$16,'2a Aggregate costs'!AM$17,'2a Aggregate costs'!AM49)*'3a Demand'!$C$9+'2a Aggregate costs'!AM$18)</f>
        <v>-</v>
      </c>
      <c r="AM26" s="83" t="str">
        <f>IF('2a Aggregate costs'!AN$15="-","-",SUM('2a Aggregate costs'!AN$15,'2a Aggregate costs'!AN$16,'2a Aggregate costs'!AN$17,'2a Aggregate costs'!AN49)*'3a Demand'!$C$9+'2a Aggregate costs'!AN$18)</f>
        <v>-</v>
      </c>
      <c r="AN26" s="83" t="str">
        <f>IF('2a Aggregate costs'!AO$15="-","-",SUM('2a Aggregate costs'!AO$15,'2a Aggregate costs'!AO$16,'2a Aggregate costs'!AO$17,'2a Aggregate costs'!AO49)*'3a Demand'!$C$9+'2a Aggregate costs'!AO$18)</f>
        <v>-</v>
      </c>
      <c r="AO26" s="83" t="str">
        <f>IF('2a Aggregate costs'!AP$15="-","-",SUM('2a Aggregate costs'!AP$15,'2a Aggregate costs'!AP$16,'2a Aggregate costs'!AP$17,'2a Aggregate costs'!AP49)*'3a Demand'!$C$9+'2a Aggregate costs'!AP$18)</f>
        <v>-</v>
      </c>
      <c r="AP26" s="83" t="str">
        <f>IF('2a Aggregate costs'!AQ$15="-","-",SUM('2a Aggregate costs'!AQ$15,'2a Aggregate costs'!AQ$16,'2a Aggregate costs'!AQ$17,'2a Aggregate costs'!AQ49)*'3a Demand'!$C$9+'2a Aggregate costs'!AQ$18)</f>
        <v>-</v>
      </c>
      <c r="AQ26" s="83" t="str">
        <f>IF('2a Aggregate costs'!AR$15="-","-",SUM('2a Aggregate costs'!AR$15,'2a Aggregate costs'!AR$16,'2a Aggregate costs'!AR$17,'2a Aggregate costs'!AR49)*'3a Demand'!$C$9+'2a Aggregate costs'!AR$18)</f>
        <v>-</v>
      </c>
      <c r="AR26" s="83" t="str">
        <f>IF('2a Aggregate costs'!AS$15="-","-",SUM('2a Aggregate costs'!AS$15,'2a Aggregate costs'!AS$16,'2a Aggregate costs'!AS$17,'2a Aggregate costs'!AS49)*'3a Demand'!$C$9+'2a Aggregate costs'!AS$18)</f>
        <v>-</v>
      </c>
      <c r="AS26" s="83" t="str">
        <f>IF('2a Aggregate costs'!AT$15="-","-",SUM('2a Aggregate costs'!AT$15,'2a Aggregate costs'!AT$16,'2a Aggregate costs'!AT$17,'2a Aggregate costs'!AT49)*'3a Demand'!$C$9+'2a Aggregate costs'!AT$18)</f>
        <v>-</v>
      </c>
      <c r="AT26" s="83" t="str">
        <f>IF('2a Aggregate costs'!AU$15="-","-",SUM('2a Aggregate costs'!AU$15,'2a Aggregate costs'!AU$16,'2a Aggregate costs'!AU$17,'2a Aggregate costs'!AU49)*'3a Demand'!$C$9+'2a Aggregate costs'!AU$18)</f>
        <v>-</v>
      </c>
      <c r="AU26" s="83" t="str">
        <f>IF('2a Aggregate costs'!AV$15="-","-",SUM('2a Aggregate costs'!AV$15,'2a Aggregate costs'!AV$16,'2a Aggregate costs'!AV$17,'2a Aggregate costs'!AV49)*'3a Demand'!$C$9+'2a Aggregate costs'!AV$18)</f>
        <v>-</v>
      </c>
      <c r="AV26" s="83" t="str">
        <f>IF('2a Aggregate costs'!AW$15="-","-",SUM('2a Aggregate costs'!AW$15,'2a Aggregate costs'!AW$16,'2a Aggregate costs'!AW$17,'2a Aggregate costs'!AW49)*'3a Demand'!$C$9+'2a Aggregate costs'!AW$18)</f>
        <v>-</v>
      </c>
      <c r="AW26" s="83" t="str">
        <f>IF('2a Aggregate costs'!AX$15="-","-",SUM('2a Aggregate costs'!AX$15,'2a Aggregate costs'!AX$16,'2a Aggregate costs'!AX$17,'2a Aggregate costs'!AX49)*'3a Demand'!$C$9+'2a Aggregate costs'!AX$18)</f>
        <v>-</v>
      </c>
      <c r="AX26" s="83" t="str">
        <f>IF('2a Aggregate costs'!AY$15="-","-",SUM('2a Aggregate costs'!AY$15,'2a Aggregate costs'!AY$16,'2a Aggregate costs'!AY$17,'2a Aggregate costs'!AY49)*'3a Demand'!$C$9+'2a Aggregate costs'!AY$18)</f>
        <v>-</v>
      </c>
      <c r="AY26" s="83" t="str">
        <f>IF('2a Aggregate costs'!AZ$15="-","-",SUM('2a Aggregate costs'!AZ$15,'2a Aggregate costs'!AZ$16,'2a Aggregate costs'!AZ$17,'2a Aggregate costs'!AZ49)*'3a Demand'!$C$9+'2a Aggregate costs'!AZ$18)</f>
        <v>-</v>
      </c>
      <c r="AZ26" s="83" t="str">
        <f>IF('2a Aggregate costs'!BA$15="-","-",SUM('2a Aggregate costs'!BA$15,'2a Aggregate costs'!BA$16,'2a Aggregate costs'!BA$17,'2a Aggregate costs'!BA49)*'3a Demand'!$C$9+'2a Aggregate costs'!BA$18)</f>
        <v>-</v>
      </c>
      <c r="BA26" s="83" t="str">
        <f>IF('2a Aggregate costs'!BB$15="-","-",SUM('2a Aggregate costs'!BB$15,'2a Aggregate costs'!BB$16,'2a Aggregate costs'!BB$17,'2a Aggregate costs'!BB49)*'3a Demand'!$C$9+'2a Aggregate costs'!BB$18)</f>
        <v>-</v>
      </c>
      <c r="BB26" s="83" t="str">
        <f>IF('2a Aggregate costs'!BC$15="-","-",SUM('2a Aggregate costs'!BC$15,'2a Aggregate costs'!BC$16,'2a Aggregate costs'!BC$17,'2a Aggregate costs'!BC49)*'3a Demand'!$C$9+'2a Aggregate costs'!BC$18)</f>
        <v>-</v>
      </c>
      <c r="BC26" s="83" t="str">
        <f>IF('2a Aggregate costs'!BD$15="-","-",SUM('2a Aggregate costs'!BD$15,'2a Aggregate costs'!BD$16,'2a Aggregate costs'!BD$17,'2a Aggregate costs'!BD49)*'3a Demand'!$C$9+'2a Aggregate costs'!BD$18)</f>
        <v>-</v>
      </c>
      <c r="BD26" s="83" t="str">
        <f>IF('2a Aggregate costs'!BE$15="-","-",SUM('2a Aggregate costs'!BE$15,'2a Aggregate costs'!BE$16,'2a Aggregate costs'!BE$17,'2a Aggregate costs'!BE49)*'3a Demand'!$C$9+'2a Aggregate costs'!BE$18)</f>
        <v>-</v>
      </c>
      <c r="BE26" s="83" t="str">
        <f>IF('2a Aggregate costs'!BF$15="-","-",SUM('2a Aggregate costs'!BF$15,'2a Aggregate costs'!BF$16,'2a Aggregate costs'!BF$17,'2a Aggregate costs'!BF49)*'3a Demand'!$C$9+'2a Aggregate costs'!BF$18)</f>
        <v>-</v>
      </c>
    </row>
    <row r="27" ht="12.75" customHeight="1">
      <c r="A27" s="2"/>
      <c r="B27" s="58"/>
      <c r="C27" s="80" t="s">
        <v>245</v>
      </c>
      <c r="D27" s="58"/>
      <c r="E27" s="58"/>
      <c r="F27" s="84"/>
      <c r="G27" s="83">
        <f>IF('2a Aggregate costs'!H$15="-","-",SUM('2a Aggregate costs'!H$15,'2a Aggregate costs'!H$16,'2a Aggregate costs'!H$17,'2a Aggregate costs'!H50)*'3a Demand'!$C$9+'2a Aggregate costs'!H$18)</f>
        <v>68.56127263</v>
      </c>
      <c r="H27" s="83">
        <f>IF('2a Aggregate costs'!I$15="-","-",SUM('2a Aggregate costs'!I$15,'2a Aggregate costs'!I$16,'2a Aggregate costs'!I$17,'2a Aggregate costs'!I50)*'3a Demand'!$C$9+'2a Aggregate costs'!I$18)</f>
        <v>68.54109732</v>
      </c>
      <c r="I27" s="83">
        <f>IF('2a Aggregate costs'!J$15="-","-",SUM('2a Aggregate costs'!J$15,'2a Aggregate costs'!J$16,'2a Aggregate costs'!J$17,'2a Aggregate costs'!J50)*'3a Demand'!$C$9+'2a Aggregate costs'!J$18)</f>
        <v>83.61026118</v>
      </c>
      <c r="J27" s="83">
        <f>IF('2a Aggregate costs'!K$15="-","-",SUM('2a Aggregate costs'!K$15,'2a Aggregate costs'!K$16,'2a Aggregate costs'!K$17,'2a Aggregate costs'!K50)*'3a Demand'!$C$9+'2a Aggregate costs'!K$18)</f>
        <v>83.53322536</v>
      </c>
      <c r="K27" s="83">
        <f>IF('2a Aggregate costs'!L$15="-","-",SUM('2a Aggregate costs'!L$15,'2a Aggregate costs'!L$16,'2a Aggregate costs'!L$17,'2a Aggregate costs'!L50)*'3a Demand'!$C$9+'2a Aggregate costs'!L$18)</f>
        <v>88.91318576</v>
      </c>
      <c r="L27" s="83">
        <f>IF('2a Aggregate costs'!M$15="-","-",SUM('2a Aggregate costs'!M$15,'2a Aggregate costs'!M$16,'2a Aggregate costs'!M$17,'2a Aggregate costs'!M50)*'3a Demand'!$C$9+'2a Aggregate costs'!M$18)</f>
        <v>89.22802404</v>
      </c>
      <c r="M27" s="83">
        <f>IF('2a Aggregate costs'!N$15="-","-",SUM('2a Aggregate costs'!N$15,'2a Aggregate costs'!N$16,'2a Aggregate costs'!N$17,'2a Aggregate costs'!N50)*'3a Demand'!$C$9+'2a Aggregate costs'!N$18)</f>
        <v>103.2017261</v>
      </c>
      <c r="N27" s="83">
        <f>IF('2a Aggregate costs'!O$15="-","-",SUM('2a Aggregate costs'!O$15,'2a Aggregate costs'!O$16,'2a Aggregate costs'!O$17,'2a Aggregate costs'!O50)*'3a Demand'!$C$9+'2a Aggregate costs'!O$18)</f>
        <v>103.2711637</v>
      </c>
      <c r="O27" s="51"/>
      <c r="P27" s="83">
        <f>IF('2a Aggregate costs'!Q$15="-","-",SUM('2a Aggregate costs'!Q$15,'2a Aggregate costs'!Q$16,'2a Aggregate costs'!Q$17,'2a Aggregate costs'!Q50)*'3a Demand'!$C$9+'2a Aggregate costs'!Q$18)</f>
        <v>103.2711637</v>
      </c>
      <c r="Q27" s="83">
        <f>IF('2a Aggregate costs'!R$15="-","-",SUM('2a Aggregate costs'!R$15,'2a Aggregate costs'!R$16,'2a Aggregate costs'!R$17,'2a Aggregate costs'!R50)*'3a Demand'!$C$9+'2a Aggregate costs'!R$18)</f>
        <v>110.4026122</v>
      </c>
      <c r="R27" s="83">
        <f>IF('2a Aggregate costs'!S$15="-","-",SUM('2a Aggregate costs'!S$15,'2a Aggregate costs'!S$16,'2a Aggregate costs'!S$17,'2a Aggregate costs'!S50)*'3a Demand'!$C$9+'2a Aggregate costs'!S$18)</f>
        <v>111.7140772</v>
      </c>
      <c r="S27" s="83">
        <f>IF('2a Aggregate costs'!T$15="-","-",SUM('2a Aggregate costs'!T$15,'2a Aggregate costs'!T$16,'2a Aggregate costs'!T$17,'2a Aggregate costs'!T50)*'3a Demand'!$C$9+'2a Aggregate costs'!T$18)</f>
        <v>114.9096857</v>
      </c>
      <c r="T27" s="83">
        <f>IF('2a Aggregate costs'!U$15="-","-",SUM('2a Aggregate costs'!U$15,'2a Aggregate costs'!U$16,'2a Aggregate costs'!U$17,'2a Aggregate costs'!U50)*'3a Demand'!$C$9+'2a Aggregate costs'!U$18)</f>
        <v>114.4281776</v>
      </c>
      <c r="U27" s="83">
        <f>IF('2a Aggregate costs'!V$15="-","-",SUM('2a Aggregate costs'!V$15,'2a Aggregate costs'!V$16,'2a Aggregate costs'!V$17,'2a Aggregate costs'!V50)*'3a Demand'!$C$9+'2a Aggregate costs'!V$18)</f>
        <v>121.0714726</v>
      </c>
      <c r="V27" s="83">
        <f>IF('2a Aggregate costs'!W$15="-","-",SUM('2a Aggregate costs'!W$15,'2a Aggregate costs'!W$16,'2a Aggregate costs'!W$17,'2a Aggregate costs'!W50)*'3a Demand'!$C$9+'2a Aggregate costs'!W$18)</f>
        <v>120.4783481</v>
      </c>
      <c r="W27" s="83">
        <f>IF('2a Aggregate costs'!X$15="-","-",SUM('2a Aggregate costs'!X$15,'2a Aggregate costs'!X$16,'2a Aggregate costs'!X$17,'2a Aggregate costs'!X50)*'3a Demand'!$C$9+'2a Aggregate costs'!X$18)</f>
        <v>126.5958334</v>
      </c>
      <c r="X27" s="51"/>
      <c r="Y27" s="83">
        <f>IF('2a Aggregate costs'!X$15="-","-",SUM('2a Aggregate costs'!X$15,'2a Aggregate costs'!X$16,'2a Aggregate costs'!X$17,'2a Aggregate costs'!X50)*'3a Demand'!$C$9+'2a Aggregate costs'!X$18)</f>
        <v>126.5958334</v>
      </c>
      <c r="Z27" s="83">
        <f>IF('2a Aggregate costs'!AA$15="-","-",SUM('2a Aggregate costs'!AA$15,'2a Aggregate costs'!AA$16,'2a Aggregate costs'!AA$17,'2a Aggregate costs'!AA50)*'3a Demand'!$C$9+'2a Aggregate costs'!AA$18)</f>
        <v>125.520596</v>
      </c>
      <c r="AA27" s="83">
        <f>IF('2a Aggregate costs'!AB$15="-","-",SUM('2a Aggregate costs'!AB$15,'2a Aggregate costs'!AB$16,'2a Aggregate costs'!AB$17,'2a Aggregate costs'!AB50)*'3a Demand'!$C$9+'2a Aggregate costs'!AB$18)</f>
        <v>139.7459433</v>
      </c>
      <c r="AB27" s="83">
        <f>IF('2a Aggregate costs'!AC$15="-","-",SUM('2a Aggregate costs'!AC$15,'2a Aggregate costs'!AC$16,'2a Aggregate costs'!AC$17,'2a Aggregate costs'!AC50)*'3a Demand'!$C$9+'2a Aggregate costs'!AC$18)</f>
        <v>139.7459433</v>
      </c>
      <c r="AC27" s="83">
        <f>IF('2a Aggregate costs'!AD$15="-","-",SUM('2a Aggregate costs'!AD$15,'2a Aggregate costs'!AD$16,'2a Aggregate costs'!AD$17,'2a Aggregate costs'!AD50)*'3a Demand'!$C$9+'2a Aggregate costs'!AD$18)</f>
        <v>141.4191564</v>
      </c>
      <c r="AD27" s="83">
        <f>IF('2a Aggregate costs'!AE$15="-","-",SUM('2a Aggregate costs'!AE$15,'2a Aggregate costs'!AE$16,'2a Aggregate costs'!AE$17,'2a Aggregate costs'!AE50)*'3a Demand'!$C$9+'2a Aggregate costs'!AE$18)</f>
        <v>141.4191564</v>
      </c>
      <c r="AE27" s="83">
        <f>IF('2a Aggregate costs'!AF$15="-","-",SUM('2a Aggregate costs'!AF$15,'2a Aggregate costs'!AF$16,'2a Aggregate costs'!AF$17,'2a Aggregate costs'!AF50)*'3a Demand'!$C$9+'2a Aggregate costs'!AF$18)</f>
        <v>161.64951</v>
      </c>
      <c r="AF27" s="83" t="str">
        <f>IF('2a Aggregate costs'!AG$15="-","-",SUM('2a Aggregate costs'!AG$15,'2a Aggregate costs'!AG$16,'2a Aggregate costs'!AG$17,'2a Aggregate costs'!AG50)*'3a Demand'!$C$9+'2a Aggregate costs'!AG$18)</f>
        <v>-</v>
      </c>
      <c r="AG27" s="83" t="str">
        <f>IF('2a Aggregate costs'!AH$15="-","-",SUM('2a Aggregate costs'!AH$15,'2a Aggregate costs'!AH$16,'2a Aggregate costs'!AH$17,'2a Aggregate costs'!AH50)*'3a Demand'!$C$9+'2a Aggregate costs'!AH$18)</f>
        <v>-</v>
      </c>
      <c r="AH27" s="83" t="str">
        <f>IF('2a Aggregate costs'!AI$15="-","-",SUM('2a Aggregate costs'!AI$15,'2a Aggregate costs'!AI$16,'2a Aggregate costs'!AI$17,'2a Aggregate costs'!AI50)*'3a Demand'!$C$9+'2a Aggregate costs'!AI$18)</f>
        <v>-</v>
      </c>
      <c r="AI27" s="83" t="str">
        <f>IF('2a Aggregate costs'!AJ$15="-","-",SUM('2a Aggregate costs'!AJ$15,'2a Aggregate costs'!AJ$16,'2a Aggregate costs'!AJ$17,'2a Aggregate costs'!AJ50)*'3a Demand'!$C$9+'2a Aggregate costs'!AJ$18)</f>
        <v>-</v>
      </c>
      <c r="AJ27" s="83" t="str">
        <f>IF('2a Aggregate costs'!AK$15="-","-",SUM('2a Aggregate costs'!AK$15,'2a Aggregate costs'!AK$16,'2a Aggregate costs'!AK$17,'2a Aggregate costs'!AK50)*'3a Demand'!$C$9+'2a Aggregate costs'!AK$18)</f>
        <v>-</v>
      </c>
      <c r="AK27" s="83" t="str">
        <f>IF('2a Aggregate costs'!AL$15="-","-",SUM('2a Aggregate costs'!AL$15,'2a Aggregate costs'!AL$16,'2a Aggregate costs'!AL$17,'2a Aggregate costs'!AL50)*'3a Demand'!$C$9+'2a Aggregate costs'!AL$18)</f>
        <v>-</v>
      </c>
      <c r="AL27" s="83" t="str">
        <f>IF('2a Aggregate costs'!AM$15="-","-",SUM('2a Aggregate costs'!AM$15,'2a Aggregate costs'!AM$16,'2a Aggregate costs'!AM$17,'2a Aggregate costs'!AM50)*'3a Demand'!$C$9+'2a Aggregate costs'!AM$18)</f>
        <v>-</v>
      </c>
      <c r="AM27" s="83" t="str">
        <f>IF('2a Aggregate costs'!AN$15="-","-",SUM('2a Aggregate costs'!AN$15,'2a Aggregate costs'!AN$16,'2a Aggregate costs'!AN$17,'2a Aggregate costs'!AN50)*'3a Demand'!$C$9+'2a Aggregate costs'!AN$18)</f>
        <v>-</v>
      </c>
      <c r="AN27" s="83" t="str">
        <f>IF('2a Aggregate costs'!AO$15="-","-",SUM('2a Aggregate costs'!AO$15,'2a Aggregate costs'!AO$16,'2a Aggregate costs'!AO$17,'2a Aggregate costs'!AO50)*'3a Demand'!$C$9+'2a Aggregate costs'!AO$18)</f>
        <v>-</v>
      </c>
      <c r="AO27" s="83" t="str">
        <f>IF('2a Aggregate costs'!AP$15="-","-",SUM('2a Aggregate costs'!AP$15,'2a Aggregate costs'!AP$16,'2a Aggregate costs'!AP$17,'2a Aggregate costs'!AP50)*'3a Demand'!$C$9+'2a Aggregate costs'!AP$18)</f>
        <v>-</v>
      </c>
      <c r="AP27" s="83" t="str">
        <f>IF('2a Aggregate costs'!AQ$15="-","-",SUM('2a Aggregate costs'!AQ$15,'2a Aggregate costs'!AQ$16,'2a Aggregate costs'!AQ$17,'2a Aggregate costs'!AQ50)*'3a Demand'!$C$9+'2a Aggregate costs'!AQ$18)</f>
        <v>-</v>
      </c>
      <c r="AQ27" s="83" t="str">
        <f>IF('2a Aggregate costs'!AR$15="-","-",SUM('2a Aggregate costs'!AR$15,'2a Aggregate costs'!AR$16,'2a Aggregate costs'!AR$17,'2a Aggregate costs'!AR50)*'3a Demand'!$C$9+'2a Aggregate costs'!AR$18)</f>
        <v>-</v>
      </c>
      <c r="AR27" s="83" t="str">
        <f>IF('2a Aggregate costs'!AS$15="-","-",SUM('2a Aggregate costs'!AS$15,'2a Aggregate costs'!AS$16,'2a Aggregate costs'!AS$17,'2a Aggregate costs'!AS50)*'3a Demand'!$C$9+'2a Aggregate costs'!AS$18)</f>
        <v>-</v>
      </c>
      <c r="AS27" s="83" t="str">
        <f>IF('2a Aggregate costs'!AT$15="-","-",SUM('2a Aggregate costs'!AT$15,'2a Aggregate costs'!AT$16,'2a Aggregate costs'!AT$17,'2a Aggregate costs'!AT50)*'3a Demand'!$C$9+'2a Aggregate costs'!AT$18)</f>
        <v>-</v>
      </c>
      <c r="AT27" s="83" t="str">
        <f>IF('2a Aggregate costs'!AU$15="-","-",SUM('2a Aggregate costs'!AU$15,'2a Aggregate costs'!AU$16,'2a Aggregate costs'!AU$17,'2a Aggregate costs'!AU50)*'3a Demand'!$C$9+'2a Aggregate costs'!AU$18)</f>
        <v>-</v>
      </c>
      <c r="AU27" s="83" t="str">
        <f>IF('2a Aggregate costs'!AV$15="-","-",SUM('2a Aggregate costs'!AV$15,'2a Aggregate costs'!AV$16,'2a Aggregate costs'!AV$17,'2a Aggregate costs'!AV50)*'3a Demand'!$C$9+'2a Aggregate costs'!AV$18)</f>
        <v>-</v>
      </c>
      <c r="AV27" s="83" t="str">
        <f>IF('2a Aggregate costs'!AW$15="-","-",SUM('2a Aggregate costs'!AW$15,'2a Aggregate costs'!AW$16,'2a Aggregate costs'!AW$17,'2a Aggregate costs'!AW50)*'3a Demand'!$C$9+'2a Aggregate costs'!AW$18)</f>
        <v>-</v>
      </c>
      <c r="AW27" s="83" t="str">
        <f>IF('2a Aggregate costs'!AX$15="-","-",SUM('2a Aggregate costs'!AX$15,'2a Aggregate costs'!AX$16,'2a Aggregate costs'!AX$17,'2a Aggregate costs'!AX50)*'3a Demand'!$C$9+'2a Aggregate costs'!AX$18)</f>
        <v>-</v>
      </c>
      <c r="AX27" s="83" t="str">
        <f>IF('2a Aggregate costs'!AY$15="-","-",SUM('2a Aggregate costs'!AY$15,'2a Aggregate costs'!AY$16,'2a Aggregate costs'!AY$17,'2a Aggregate costs'!AY50)*'3a Demand'!$C$9+'2a Aggregate costs'!AY$18)</f>
        <v>-</v>
      </c>
      <c r="AY27" s="83" t="str">
        <f>IF('2a Aggregate costs'!AZ$15="-","-",SUM('2a Aggregate costs'!AZ$15,'2a Aggregate costs'!AZ$16,'2a Aggregate costs'!AZ$17,'2a Aggregate costs'!AZ50)*'3a Demand'!$C$9+'2a Aggregate costs'!AZ$18)</f>
        <v>-</v>
      </c>
      <c r="AZ27" s="83" t="str">
        <f>IF('2a Aggregate costs'!BA$15="-","-",SUM('2a Aggregate costs'!BA$15,'2a Aggregate costs'!BA$16,'2a Aggregate costs'!BA$17,'2a Aggregate costs'!BA50)*'3a Demand'!$C$9+'2a Aggregate costs'!BA$18)</f>
        <v>-</v>
      </c>
      <c r="BA27" s="83" t="str">
        <f>IF('2a Aggregate costs'!BB$15="-","-",SUM('2a Aggregate costs'!BB$15,'2a Aggregate costs'!BB$16,'2a Aggregate costs'!BB$17,'2a Aggregate costs'!BB50)*'3a Demand'!$C$9+'2a Aggregate costs'!BB$18)</f>
        <v>-</v>
      </c>
      <c r="BB27" s="83" t="str">
        <f>IF('2a Aggregate costs'!BC$15="-","-",SUM('2a Aggregate costs'!BC$15,'2a Aggregate costs'!BC$16,'2a Aggregate costs'!BC$17,'2a Aggregate costs'!BC50)*'3a Demand'!$C$9+'2a Aggregate costs'!BC$18)</f>
        <v>-</v>
      </c>
      <c r="BC27" s="83" t="str">
        <f>IF('2a Aggregate costs'!BD$15="-","-",SUM('2a Aggregate costs'!BD$15,'2a Aggregate costs'!BD$16,'2a Aggregate costs'!BD$17,'2a Aggregate costs'!BD50)*'3a Demand'!$C$9+'2a Aggregate costs'!BD$18)</f>
        <v>-</v>
      </c>
      <c r="BD27" s="83" t="str">
        <f>IF('2a Aggregate costs'!BE$15="-","-",SUM('2a Aggregate costs'!BE$15,'2a Aggregate costs'!BE$16,'2a Aggregate costs'!BE$17,'2a Aggregate costs'!BE50)*'3a Demand'!$C$9+'2a Aggregate costs'!BE$18)</f>
        <v>-</v>
      </c>
      <c r="BE27" s="83" t="str">
        <f>IF('2a Aggregate costs'!BF$15="-","-",SUM('2a Aggregate costs'!BF$15,'2a Aggregate costs'!BF$16,'2a Aggregate costs'!BF$17,'2a Aggregate costs'!BF50)*'3a Demand'!$C$9+'2a Aggregate costs'!BF$18)</f>
        <v>-</v>
      </c>
    </row>
    <row r="28" ht="12.75" customHeight="1">
      <c r="A28" s="2"/>
      <c r="B28" s="59"/>
      <c r="C28" s="80" t="s">
        <v>246</v>
      </c>
      <c r="D28" s="58"/>
      <c r="E28" s="58"/>
      <c r="F28" s="84"/>
      <c r="G28" s="83">
        <f>IF('2a Aggregate costs'!H$15="-","-",SUM('2a Aggregate costs'!H$15,'2a Aggregate costs'!H$16,'2a Aggregate costs'!H$17,'2a Aggregate costs'!H51)*'3a Demand'!$C$9+'2a Aggregate costs'!H$18)</f>
        <v>68.56153555</v>
      </c>
      <c r="H28" s="83">
        <f>IF('2a Aggregate costs'!I$15="-","-",SUM('2a Aggregate costs'!I$15,'2a Aggregate costs'!I$16,'2a Aggregate costs'!I$17,'2a Aggregate costs'!I51)*'3a Demand'!$C$9+'2a Aggregate costs'!I$18)</f>
        <v>68.54135601</v>
      </c>
      <c r="I28" s="83">
        <f>IF('2a Aggregate costs'!J$15="-","-",SUM('2a Aggregate costs'!J$15,'2a Aggregate costs'!J$16,'2a Aggregate costs'!J$17,'2a Aggregate costs'!J51)*'3a Demand'!$C$9+'2a Aggregate costs'!J$18)</f>
        <v>83.61052608</v>
      </c>
      <c r="J28" s="83">
        <f>IF('2a Aggregate costs'!K$15="-","-",SUM('2a Aggregate costs'!K$15,'2a Aggregate costs'!K$16,'2a Aggregate costs'!K$17,'2a Aggregate costs'!K51)*'3a Demand'!$C$9+'2a Aggregate costs'!K$18)</f>
        <v>83.53350174</v>
      </c>
      <c r="K28" s="83">
        <f>IF('2a Aggregate costs'!L$15="-","-",SUM('2a Aggregate costs'!L$15,'2a Aggregate costs'!L$16,'2a Aggregate costs'!L$17,'2a Aggregate costs'!L51)*'3a Demand'!$C$9+'2a Aggregate costs'!L$18)</f>
        <v>88.91346712</v>
      </c>
      <c r="L28" s="83">
        <f>IF('2a Aggregate costs'!M$15="-","-",SUM('2a Aggregate costs'!M$15,'2a Aggregate costs'!M$16,'2a Aggregate costs'!M$17,'2a Aggregate costs'!M51)*'3a Demand'!$C$9+'2a Aggregate costs'!M$18)</f>
        <v>89.22830026</v>
      </c>
      <c r="M28" s="83">
        <f>IF('2a Aggregate costs'!N$15="-","-",SUM('2a Aggregate costs'!N$15,'2a Aggregate costs'!N$16,'2a Aggregate costs'!N$17,'2a Aggregate costs'!N51)*'3a Demand'!$C$9+'2a Aggregate costs'!N$18)</f>
        <v>103.1975773</v>
      </c>
      <c r="N28" s="83">
        <f>IF('2a Aggregate costs'!O$15="-","-",SUM('2a Aggregate costs'!O$15,'2a Aggregate costs'!O$16,'2a Aggregate costs'!O$17,'2a Aggregate costs'!O51)*'3a Demand'!$C$9+'2a Aggregate costs'!O$18)</f>
        <v>103.2669237</v>
      </c>
      <c r="O28" s="51"/>
      <c r="P28" s="83">
        <f>IF('2a Aggregate costs'!Q$15="-","-",SUM('2a Aggregate costs'!Q$15,'2a Aggregate costs'!Q$16,'2a Aggregate costs'!Q$17,'2a Aggregate costs'!Q51)*'3a Demand'!$C$9+'2a Aggregate costs'!Q$18)</f>
        <v>103.2669237</v>
      </c>
      <c r="Q28" s="83">
        <f>IF('2a Aggregate costs'!R$15="-","-",SUM('2a Aggregate costs'!R$15,'2a Aggregate costs'!R$16,'2a Aggregate costs'!R$17,'2a Aggregate costs'!R51)*'3a Demand'!$C$9+'2a Aggregate costs'!R$18)</f>
        <v>110.3986596</v>
      </c>
      <c r="R28" s="83">
        <f>IF('2a Aggregate costs'!S$15="-","-",SUM('2a Aggregate costs'!S$15,'2a Aggregate costs'!S$16,'2a Aggregate costs'!S$17,'2a Aggregate costs'!S51)*'3a Demand'!$C$9+'2a Aggregate costs'!S$18)</f>
        <v>111.7057835</v>
      </c>
      <c r="S28" s="83">
        <f>IF('2a Aggregate costs'!T$15="-","-",SUM('2a Aggregate costs'!T$15,'2a Aggregate costs'!T$16,'2a Aggregate costs'!T$17,'2a Aggregate costs'!T51)*'3a Demand'!$C$9+'2a Aggregate costs'!T$18)</f>
        <v>114.90052</v>
      </c>
      <c r="T28" s="83">
        <f>IF('2a Aggregate costs'!U$15="-","-",SUM('2a Aggregate costs'!U$15,'2a Aggregate costs'!U$16,'2a Aggregate costs'!U$17,'2a Aggregate costs'!U51)*'3a Demand'!$C$9+'2a Aggregate costs'!U$18)</f>
        <v>114.4264741</v>
      </c>
      <c r="U28" s="83">
        <f>IF('2a Aggregate costs'!V$15="-","-",SUM('2a Aggregate costs'!V$15,'2a Aggregate costs'!V$16,'2a Aggregate costs'!V$17,'2a Aggregate costs'!V51)*'3a Demand'!$C$9+'2a Aggregate costs'!V$18)</f>
        <v>121.0677715</v>
      </c>
      <c r="V28" s="83">
        <f>IF('2a Aggregate costs'!W$15="-","-",SUM('2a Aggregate costs'!W$15,'2a Aggregate costs'!W$16,'2a Aggregate costs'!W$17,'2a Aggregate costs'!W51)*'3a Demand'!$C$9+'2a Aggregate costs'!W$18)</f>
        <v>120.4835722</v>
      </c>
      <c r="W28" s="83">
        <f>IF('2a Aggregate costs'!X$15="-","-",SUM('2a Aggregate costs'!X$15,'2a Aggregate costs'!X$16,'2a Aggregate costs'!X$17,'2a Aggregate costs'!X51)*'3a Demand'!$C$9+'2a Aggregate costs'!X$18)</f>
        <v>126.5930145</v>
      </c>
      <c r="X28" s="51"/>
      <c r="Y28" s="83">
        <f>IF('2a Aggregate costs'!X$15="-","-",SUM('2a Aggregate costs'!X$15,'2a Aggregate costs'!X$16,'2a Aggregate costs'!X$17,'2a Aggregate costs'!X51)*'3a Demand'!$C$9+'2a Aggregate costs'!X$18)</f>
        <v>126.5930145</v>
      </c>
      <c r="Z28" s="83">
        <f>IF('2a Aggregate costs'!AA$15="-","-",SUM('2a Aggregate costs'!AA$15,'2a Aggregate costs'!AA$16,'2a Aggregate costs'!AA$17,'2a Aggregate costs'!AA51)*'3a Demand'!$C$9+'2a Aggregate costs'!AA$18)</f>
        <v>125.5110586</v>
      </c>
      <c r="AA28" s="83">
        <f>IF('2a Aggregate costs'!AB$15="-","-",SUM('2a Aggregate costs'!AB$15,'2a Aggregate costs'!AB$16,'2a Aggregate costs'!AB$17,'2a Aggregate costs'!AB51)*'3a Demand'!$C$9+'2a Aggregate costs'!AB$18)</f>
        <v>139.7349373</v>
      </c>
      <c r="AB28" s="83">
        <f>IF('2a Aggregate costs'!AC$15="-","-",SUM('2a Aggregate costs'!AC$15,'2a Aggregate costs'!AC$16,'2a Aggregate costs'!AC$17,'2a Aggregate costs'!AC51)*'3a Demand'!$C$9+'2a Aggregate costs'!AC$18)</f>
        <v>139.7349373</v>
      </c>
      <c r="AC28" s="83">
        <f>IF('2a Aggregate costs'!AD$15="-","-",SUM('2a Aggregate costs'!AD$15,'2a Aggregate costs'!AD$16,'2a Aggregate costs'!AD$17,'2a Aggregate costs'!AD51)*'3a Demand'!$C$9+'2a Aggregate costs'!AD$18)</f>
        <v>141.4093751</v>
      </c>
      <c r="AD28" s="83">
        <f>IF('2a Aggregate costs'!AE$15="-","-",SUM('2a Aggregate costs'!AE$15,'2a Aggregate costs'!AE$16,'2a Aggregate costs'!AE$17,'2a Aggregate costs'!AE51)*'3a Demand'!$C$9+'2a Aggregate costs'!AE$18)</f>
        <v>141.4093751</v>
      </c>
      <c r="AE28" s="83">
        <f>IF('2a Aggregate costs'!AF$15="-","-",SUM('2a Aggregate costs'!AF$15,'2a Aggregate costs'!AF$16,'2a Aggregate costs'!AF$17,'2a Aggregate costs'!AF51)*'3a Demand'!$C$9+'2a Aggregate costs'!AF$18)</f>
        <v>161.632978</v>
      </c>
      <c r="AF28" s="83" t="str">
        <f>IF('2a Aggregate costs'!AG$15="-","-",SUM('2a Aggregate costs'!AG$15,'2a Aggregate costs'!AG$16,'2a Aggregate costs'!AG$17,'2a Aggregate costs'!AG51)*'3a Demand'!$C$9+'2a Aggregate costs'!AG$18)</f>
        <v>-</v>
      </c>
      <c r="AG28" s="83" t="str">
        <f>IF('2a Aggregate costs'!AH$15="-","-",SUM('2a Aggregate costs'!AH$15,'2a Aggregate costs'!AH$16,'2a Aggregate costs'!AH$17,'2a Aggregate costs'!AH51)*'3a Demand'!$C$9+'2a Aggregate costs'!AH$18)</f>
        <v>-</v>
      </c>
      <c r="AH28" s="83" t="str">
        <f>IF('2a Aggregate costs'!AI$15="-","-",SUM('2a Aggregate costs'!AI$15,'2a Aggregate costs'!AI$16,'2a Aggregate costs'!AI$17,'2a Aggregate costs'!AI51)*'3a Demand'!$C$9+'2a Aggregate costs'!AI$18)</f>
        <v>-</v>
      </c>
      <c r="AI28" s="83" t="str">
        <f>IF('2a Aggregate costs'!AJ$15="-","-",SUM('2a Aggregate costs'!AJ$15,'2a Aggregate costs'!AJ$16,'2a Aggregate costs'!AJ$17,'2a Aggregate costs'!AJ51)*'3a Demand'!$C$9+'2a Aggregate costs'!AJ$18)</f>
        <v>-</v>
      </c>
      <c r="AJ28" s="83" t="str">
        <f>IF('2a Aggregate costs'!AK$15="-","-",SUM('2a Aggregate costs'!AK$15,'2a Aggregate costs'!AK$16,'2a Aggregate costs'!AK$17,'2a Aggregate costs'!AK51)*'3a Demand'!$C$9+'2a Aggregate costs'!AK$18)</f>
        <v>-</v>
      </c>
      <c r="AK28" s="83" t="str">
        <f>IF('2a Aggregate costs'!AL$15="-","-",SUM('2a Aggregate costs'!AL$15,'2a Aggregate costs'!AL$16,'2a Aggregate costs'!AL$17,'2a Aggregate costs'!AL51)*'3a Demand'!$C$9+'2a Aggregate costs'!AL$18)</f>
        <v>-</v>
      </c>
      <c r="AL28" s="83" t="str">
        <f>IF('2a Aggregate costs'!AM$15="-","-",SUM('2a Aggregate costs'!AM$15,'2a Aggregate costs'!AM$16,'2a Aggregate costs'!AM$17,'2a Aggregate costs'!AM51)*'3a Demand'!$C$9+'2a Aggregate costs'!AM$18)</f>
        <v>-</v>
      </c>
      <c r="AM28" s="83" t="str">
        <f>IF('2a Aggregate costs'!AN$15="-","-",SUM('2a Aggregate costs'!AN$15,'2a Aggregate costs'!AN$16,'2a Aggregate costs'!AN$17,'2a Aggregate costs'!AN51)*'3a Demand'!$C$9+'2a Aggregate costs'!AN$18)</f>
        <v>-</v>
      </c>
      <c r="AN28" s="83" t="str">
        <f>IF('2a Aggregate costs'!AO$15="-","-",SUM('2a Aggregate costs'!AO$15,'2a Aggregate costs'!AO$16,'2a Aggregate costs'!AO$17,'2a Aggregate costs'!AO51)*'3a Demand'!$C$9+'2a Aggregate costs'!AO$18)</f>
        <v>-</v>
      </c>
      <c r="AO28" s="83" t="str">
        <f>IF('2a Aggregate costs'!AP$15="-","-",SUM('2a Aggregate costs'!AP$15,'2a Aggregate costs'!AP$16,'2a Aggregate costs'!AP$17,'2a Aggregate costs'!AP51)*'3a Demand'!$C$9+'2a Aggregate costs'!AP$18)</f>
        <v>-</v>
      </c>
      <c r="AP28" s="83" t="str">
        <f>IF('2a Aggregate costs'!AQ$15="-","-",SUM('2a Aggregate costs'!AQ$15,'2a Aggregate costs'!AQ$16,'2a Aggregate costs'!AQ$17,'2a Aggregate costs'!AQ51)*'3a Demand'!$C$9+'2a Aggregate costs'!AQ$18)</f>
        <v>-</v>
      </c>
      <c r="AQ28" s="83" t="str">
        <f>IF('2a Aggregate costs'!AR$15="-","-",SUM('2a Aggregate costs'!AR$15,'2a Aggregate costs'!AR$16,'2a Aggregate costs'!AR$17,'2a Aggregate costs'!AR51)*'3a Demand'!$C$9+'2a Aggregate costs'!AR$18)</f>
        <v>-</v>
      </c>
      <c r="AR28" s="83" t="str">
        <f>IF('2a Aggregate costs'!AS$15="-","-",SUM('2a Aggregate costs'!AS$15,'2a Aggregate costs'!AS$16,'2a Aggregate costs'!AS$17,'2a Aggregate costs'!AS51)*'3a Demand'!$C$9+'2a Aggregate costs'!AS$18)</f>
        <v>-</v>
      </c>
      <c r="AS28" s="83" t="str">
        <f>IF('2a Aggregate costs'!AT$15="-","-",SUM('2a Aggregate costs'!AT$15,'2a Aggregate costs'!AT$16,'2a Aggregate costs'!AT$17,'2a Aggregate costs'!AT51)*'3a Demand'!$C$9+'2a Aggregate costs'!AT$18)</f>
        <v>-</v>
      </c>
      <c r="AT28" s="83" t="str">
        <f>IF('2a Aggregate costs'!AU$15="-","-",SUM('2a Aggregate costs'!AU$15,'2a Aggregate costs'!AU$16,'2a Aggregate costs'!AU$17,'2a Aggregate costs'!AU51)*'3a Demand'!$C$9+'2a Aggregate costs'!AU$18)</f>
        <v>-</v>
      </c>
      <c r="AU28" s="83" t="str">
        <f>IF('2a Aggregate costs'!AV$15="-","-",SUM('2a Aggregate costs'!AV$15,'2a Aggregate costs'!AV$16,'2a Aggregate costs'!AV$17,'2a Aggregate costs'!AV51)*'3a Demand'!$C$9+'2a Aggregate costs'!AV$18)</f>
        <v>-</v>
      </c>
      <c r="AV28" s="83" t="str">
        <f>IF('2a Aggregate costs'!AW$15="-","-",SUM('2a Aggregate costs'!AW$15,'2a Aggregate costs'!AW$16,'2a Aggregate costs'!AW$17,'2a Aggregate costs'!AW51)*'3a Demand'!$C$9+'2a Aggregate costs'!AW$18)</f>
        <v>-</v>
      </c>
      <c r="AW28" s="83" t="str">
        <f>IF('2a Aggregate costs'!AX$15="-","-",SUM('2a Aggregate costs'!AX$15,'2a Aggregate costs'!AX$16,'2a Aggregate costs'!AX$17,'2a Aggregate costs'!AX51)*'3a Demand'!$C$9+'2a Aggregate costs'!AX$18)</f>
        <v>-</v>
      </c>
      <c r="AX28" s="83" t="str">
        <f>IF('2a Aggregate costs'!AY$15="-","-",SUM('2a Aggregate costs'!AY$15,'2a Aggregate costs'!AY$16,'2a Aggregate costs'!AY$17,'2a Aggregate costs'!AY51)*'3a Demand'!$C$9+'2a Aggregate costs'!AY$18)</f>
        <v>-</v>
      </c>
      <c r="AY28" s="83" t="str">
        <f>IF('2a Aggregate costs'!AZ$15="-","-",SUM('2a Aggregate costs'!AZ$15,'2a Aggregate costs'!AZ$16,'2a Aggregate costs'!AZ$17,'2a Aggregate costs'!AZ51)*'3a Demand'!$C$9+'2a Aggregate costs'!AZ$18)</f>
        <v>-</v>
      </c>
      <c r="AZ28" s="83" t="str">
        <f>IF('2a Aggregate costs'!BA$15="-","-",SUM('2a Aggregate costs'!BA$15,'2a Aggregate costs'!BA$16,'2a Aggregate costs'!BA$17,'2a Aggregate costs'!BA51)*'3a Demand'!$C$9+'2a Aggregate costs'!BA$18)</f>
        <v>-</v>
      </c>
      <c r="BA28" s="83" t="str">
        <f>IF('2a Aggregate costs'!BB$15="-","-",SUM('2a Aggregate costs'!BB$15,'2a Aggregate costs'!BB$16,'2a Aggregate costs'!BB$17,'2a Aggregate costs'!BB51)*'3a Demand'!$C$9+'2a Aggregate costs'!BB$18)</f>
        <v>-</v>
      </c>
      <c r="BB28" s="83" t="str">
        <f>IF('2a Aggregate costs'!BC$15="-","-",SUM('2a Aggregate costs'!BC$15,'2a Aggregate costs'!BC$16,'2a Aggregate costs'!BC$17,'2a Aggregate costs'!BC51)*'3a Demand'!$C$9+'2a Aggregate costs'!BC$18)</f>
        <v>-</v>
      </c>
      <c r="BC28" s="83" t="str">
        <f>IF('2a Aggregate costs'!BD$15="-","-",SUM('2a Aggregate costs'!BD$15,'2a Aggregate costs'!BD$16,'2a Aggregate costs'!BD$17,'2a Aggregate costs'!BD51)*'3a Demand'!$C$9+'2a Aggregate costs'!BD$18)</f>
        <v>-</v>
      </c>
      <c r="BD28" s="83" t="str">
        <f>IF('2a Aggregate costs'!BE$15="-","-",SUM('2a Aggregate costs'!BE$15,'2a Aggregate costs'!BE$16,'2a Aggregate costs'!BE$17,'2a Aggregate costs'!BE51)*'3a Demand'!$C$9+'2a Aggregate costs'!BE$18)</f>
        <v>-</v>
      </c>
      <c r="BE28" s="83" t="str">
        <f>IF('2a Aggregate costs'!BF$15="-","-",SUM('2a Aggregate costs'!BF$15,'2a Aggregate costs'!BF$16,'2a Aggregate costs'!BF$17,'2a Aggregate costs'!BF51)*'3a Demand'!$C$9+'2a Aggregate costs'!BF$18)</f>
        <v>-</v>
      </c>
    </row>
    <row r="29" ht="12.75" customHeight="1">
      <c r="A29" s="2"/>
      <c r="B29" s="79" t="s">
        <v>247</v>
      </c>
      <c r="C29" s="80" t="s">
        <v>232</v>
      </c>
      <c r="D29" s="58"/>
      <c r="E29" s="58"/>
      <c r="F29" s="84"/>
      <c r="G29" s="83">
        <f>IF('2a Aggregate costs'!H$20="-","-",SUM('2a Aggregate costs'!H$20,'2a Aggregate costs'!H$21,'2a Aggregate costs'!H$22,'2a Aggregate costs'!H52)*'3a Demand'!$C$10+'2a Aggregate costs'!H$23)</f>
        <v>90.56711757</v>
      </c>
      <c r="H29" s="83">
        <f>IF('2a Aggregate costs'!I$20="-","-",SUM('2a Aggregate costs'!I$20,'2a Aggregate costs'!I$21,'2a Aggregate costs'!I$22,'2a Aggregate costs'!I52)*'3a Demand'!$C$10+'2a Aggregate costs'!I$23)</f>
        <v>90.53971523</v>
      </c>
      <c r="I29" s="83">
        <f>IF('2a Aggregate costs'!J$20="-","-",SUM('2a Aggregate costs'!J$20,'2a Aggregate costs'!J$21,'2a Aggregate costs'!J$22,'2a Aggregate costs'!J52)*'3a Demand'!$C$10+'2a Aggregate costs'!J$23)</f>
        <v>110.9337552</v>
      </c>
      <c r="J29" s="83">
        <f>IF('2a Aggregate costs'!K$20="-","-",SUM('2a Aggregate costs'!K$20,'2a Aggregate costs'!K$21,'2a Aggregate costs'!K$22,'2a Aggregate costs'!K52)*'3a Demand'!$C$10+'2a Aggregate costs'!K$23)</f>
        <v>110.8295694</v>
      </c>
      <c r="K29" s="83">
        <f>IF('2a Aggregate costs'!L$20="-","-",SUM('2a Aggregate costs'!L$20,'2a Aggregate costs'!L$21,'2a Aggregate costs'!L$22,'2a Aggregate costs'!L52)*'3a Demand'!$C$10+'2a Aggregate costs'!L$23)</f>
        <v>118.0903239</v>
      </c>
      <c r="L29" s="83">
        <f>IF('2a Aggregate costs'!M$20="-","-",SUM('2a Aggregate costs'!M$20,'2a Aggregate costs'!M$21,'2a Aggregate costs'!M$22,'2a Aggregate costs'!M52)*'3a Demand'!$C$10+'2a Aggregate costs'!M$23)</f>
        <v>118.5167961</v>
      </c>
      <c r="M29" s="83">
        <f>IF('2a Aggregate costs'!N$20="-","-",SUM('2a Aggregate costs'!N$20,'2a Aggregate costs'!N$21,'2a Aggregate costs'!N$22,'2a Aggregate costs'!N52)*'3a Demand'!$C$10+'2a Aggregate costs'!N$23)</f>
        <v>137.2810375</v>
      </c>
      <c r="N29" s="83">
        <f>IF('2a Aggregate costs'!O$20="-","-",SUM('2a Aggregate costs'!O$20,'2a Aggregate costs'!O$21,'2a Aggregate costs'!O$22,'2a Aggregate costs'!O52)*'3a Demand'!$C$10+'2a Aggregate costs'!O$23)</f>
        <v>137.3747482</v>
      </c>
      <c r="O29" s="51"/>
      <c r="P29" s="83">
        <f>IF('2a Aggregate costs'!Q$20="-","-",SUM('2a Aggregate costs'!Q$20,'2a Aggregate costs'!Q$21,'2a Aggregate costs'!Q$22,'2a Aggregate costs'!Q52)*'3a Demand'!$C$10+'2a Aggregate costs'!Q$23)</f>
        <v>137.3747482</v>
      </c>
      <c r="Q29" s="83">
        <f>IF('2a Aggregate costs'!R$20="-","-",SUM('2a Aggregate costs'!R$20,'2a Aggregate costs'!R$21,'2a Aggregate costs'!R$22,'2a Aggregate costs'!R52)*'3a Demand'!$C$10+'2a Aggregate costs'!R$23)</f>
        <v>146.9824707</v>
      </c>
      <c r="R29" s="83">
        <f>IF('2a Aggregate costs'!S$20="-","-",SUM('2a Aggregate costs'!S$20,'2a Aggregate costs'!S$21,'2a Aggregate costs'!S$22,'2a Aggregate costs'!S52)*'3a Demand'!$C$10+'2a Aggregate costs'!S$23)</f>
        <v>148.789531</v>
      </c>
      <c r="S29" s="83">
        <f>IF('2a Aggregate costs'!T$20="-","-",SUM('2a Aggregate costs'!T$20,'2a Aggregate costs'!T$21,'2a Aggregate costs'!T$22,'2a Aggregate costs'!T52)*'3a Demand'!$C$10+'2a Aggregate costs'!T$23)</f>
        <v>153.0575728</v>
      </c>
      <c r="T29" s="83">
        <f>IF('2a Aggregate costs'!U$20="-","-",SUM('2a Aggregate costs'!U$20,'2a Aggregate costs'!U$21,'2a Aggregate costs'!U$22,'2a Aggregate costs'!U52)*'3a Demand'!$C$10+'2a Aggregate costs'!U$23)</f>
        <v>152.5132283</v>
      </c>
      <c r="U29" s="83">
        <f>IF('2a Aggregate costs'!V$20="-","-",SUM('2a Aggregate costs'!V$20,'2a Aggregate costs'!V$21,'2a Aggregate costs'!V$22,'2a Aggregate costs'!V52)*'3a Demand'!$C$10+'2a Aggregate costs'!V$23)</f>
        <v>161.4808487</v>
      </c>
      <c r="V29" s="83">
        <f>IF('2a Aggregate costs'!W$20="-","-",SUM('2a Aggregate costs'!W$20,'2a Aggregate costs'!W$21,'2a Aggregate costs'!W$22,'2a Aggregate costs'!W52)*'3a Demand'!$C$10+'2a Aggregate costs'!W$23)</f>
        <v>160.7241022</v>
      </c>
      <c r="W29" s="83">
        <f>IF('2a Aggregate costs'!X$20="-","-",SUM('2a Aggregate costs'!X$20,'2a Aggregate costs'!X$21,'2a Aggregate costs'!X$22,'2a Aggregate costs'!X52)*'3a Demand'!$C$10+'2a Aggregate costs'!X$23)</f>
        <v>168.0685826</v>
      </c>
      <c r="X29" s="51"/>
      <c r="Y29" s="83">
        <f>IF('2a Aggregate costs'!X$20="-","-",SUM('2a Aggregate costs'!X$20,'2a Aggregate costs'!X$21,'2a Aggregate costs'!X$22,'2a Aggregate costs'!X52)*'3a Demand'!$C$10+'2a Aggregate costs'!X$23)</f>
        <v>168.0685826</v>
      </c>
      <c r="Z29" s="83">
        <f>IF('2a Aggregate costs'!AA$20="-","-",SUM('2a Aggregate costs'!AA$20,'2a Aggregate costs'!AA$21,'2a Aggregate costs'!AA$22,'2a Aggregate costs'!AA52)*'3a Demand'!$C$10+'2a Aggregate costs'!AA$23)</f>
        <v>166.4986567</v>
      </c>
      <c r="AA29" s="83">
        <f>IF('2a Aggregate costs'!AB$20="-","-",SUM('2a Aggregate costs'!AB$20,'2a Aggregate costs'!AB$21,'2a Aggregate costs'!AB$22,'2a Aggregate costs'!AB52)*'3a Demand'!$C$10+'2a Aggregate costs'!AB$23)</f>
        <v>185.653718</v>
      </c>
      <c r="AB29" s="83">
        <f>IF('2a Aggregate costs'!AC$20="-","-",SUM('2a Aggregate costs'!AC$20,'2a Aggregate costs'!AC$21,'2a Aggregate costs'!AC$22,'2a Aggregate costs'!AC52)*'3a Demand'!$C$10+'2a Aggregate costs'!AC$23)</f>
        <v>185.653718</v>
      </c>
      <c r="AC29" s="83">
        <f>IF('2a Aggregate costs'!AD$20="-","-",SUM('2a Aggregate costs'!AD$20,'2a Aggregate costs'!AD$21,'2a Aggregate costs'!AD$22,'2a Aggregate costs'!AD52)*'3a Demand'!$C$10+'2a Aggregate costs'!AD$23)</f>
        <v>187.923459</v>
      </c>
      <c r="AD29" s="83">
        <f>IF('2a Aggregate costs'!AE$20="-","-",SUM('2a Aggregate costs'!AE$20,'2a Aggregate costs'!AE$21,'2a Aggregate costs'!AE$22,'2a Aggregate costs'!AE52)*'3a Demand'!$C$10+'2a Aggregate costs'!AE$23)</f>
        <v>187.923459</v>
      </c>
      <c r="AE29" s="83">
        <f>IF('2a Aggregate costs'!AF$20="-","-",SUM('2a Aggregate costs'!AF$20,'2a Aggregate costs'!AF$21,'2a Aggregate costs'!AF$22,'2a Aggregate costs'!AF52)*'3a Demand'!$C$10+'2a Aggregate costs'!AF$23)</f>
        <v>215.1120099</v>
      </c>
      <c r="AF29" s="83" t="str">
        <f>IF('2a Aggregate costs'!AG$20="-","-",SUM('2a Aggregate costs'!AG$20,'2a Aggregate costs'!AG$21,'2a Aggregate costs'!AG$22,'2a Aggregate costs'!AG52)*'3a Demand'!$C$10+'2a Aggregate costs'!AG$23)</f>
        <v>-</v>
      </c>
      <c r="AG29" s="83" t="str">
        <f>IF('2a Aggregate costs'!AH$20="-","-",SUM('2a Aggregate costs'!AH$20,'2a Aggregate costs'!AH$21,'2a Aggregate costs'!AH$22,'2a Aggregate costs'!AH52)*'3a Demand'!$C$10+'2a Aggregate costs'!AH$23)</f>
        <v>-</v>
      </c>
      <c r="AH29" s="83" t="str">
        <f>IF('2a Aggregate costs'!AI$20="-","-",SUM('2a Aggregate costs'!AI$20,'2a Aggregate costs'!AI$21,'2a Aggregate costs'!AI$22,'2a Aggregate costs'!AI52)*'3a Demand'!$C$10+'2a Aggregate costs'!AI$23)</f>
        <v>-</v>
      </c>
      <c r="AI29" s="83" t="str">
        <f>IF('2a Aggregate costs'!AJ$20="-","-",SUM('2a Aggregate costs'!AJ$20,'2a Aggregate costs'!AJ$21,'2a Aggregate costs'!AJ$22,'2a Aggregate costs'!AJ52)*'3a Demand'!$C$10+'2a Aggregate costs'!AJ$23)</f>
        <v>-</v>
      </c>
      <c r="AJ29" s="83" t="str">
        <f>IF('2a Aggregate costs'!AK$20="-","-",SUM('2a Aggregate costs'!AK$20,'2a Aggregate costs'!AK$21,'2a Aggregate costs'!AK$22,'2a Aggregate costs'!AK52)*'3a Demand'!$C$10+'2a Aggregate costs'!AK$23)</f>
        <v>-</v>
      </c>
      <c r="AK29" s="83" t="str">
        <f>IF('2a Aggregate costs'!AL$20="-","-",SUM('2a Aggregate costs'!AL$20,'2a Aggregate costs'!AL$21,'2a Aggregate costs'!AL$22,'2a Aggregate costs'!AL52)*'3a Demand'!$C$10+'2a Aggregate costs'!AL$23)</f>
        <v>-</v>
      </c>
      <c r="AL29" s="83" t="str">
        <f>IF('2a Aggregate costs'!AM$20="-","-",SUM('2a Aggregate costs'!AM$20,'2a Aggregate costs'!AM$21,'2a Aggregate costs'!AM$22,'2a Aggregate costs'!AM52)*'3a Demand'!$C$10+'2a Aggregate costs'!AM$23)</f>
        <v>-</v>
      </c>
      <c r="AM29" s="83" t="str">
        <f>IF('2a Aggregate costs'!AN$20="-","-",SUM('2a Aggregate costs'!AN$20,'2a Aggregate costs'!AN$21,'2a Aggregate costs'!AN$22,'2a Aggregate costs'!AN52)*'3a Demand'!$C$10+'2a Aggregate costs'!AN$23)</f>
        <v>-</v>
      </c>
      <c r="AN29" s="83" t="str">
        <f>IF('2a Aggregate costs'!AO$20="-","-",SUM('2a Aggregate costs'!AO$20,'2a Aggregate costs'!AO$21,'2a Aggregate costs'!AO$22,'2a Aggregate costs'!AO52)*'3a Demand'!$C$10+'2a Aggregate costs'!AO$23)</f>
        <v>-</v>
      </c>
      <c r="AO29" s="83" t="str">
        <f>IF('2a Aggregate costs'!AP$20="-","-",SUM('2a Aggregate costs'!AP$20,'2a Aggregate costs'!AP$21,'2a Aggregate costs'!AP$22,'2a Aggregate costs'!AP52)*'3a Demand'!$C$10+'2a Aggregate costs'!AP$23)</f>
        <v>-</v>
      </c>
      <c r="AP29" s="83" t="str">
        <f>IF('2a Aggregate costs'!AQ$20="-","-",SUM('2a Aggregate costs'!AQ$20,'2a Aggregate costs'!AQ$21,'2a Aggregate costs'!AQ$22,'2a Aggregate costs'!AQ52)*'3a Demand'!$C$10+'2a Aggregate costs'!AQ$23)</f>
        <v>-</v>
      </c>
      <c r="AQ29" s="83" t="str">
        <f>IF('2a Aggregate costs'!AR$20="-","-",SUM('2a Aggregate costs'!AR$20,'2a Aggregate costs'!AR$21,'2a Aggregate costs'!AR$22,'2a Aggregate costs'!AR52)*'3a Demand'!$C$10+'2a Aggregate costs'!AR$23)</f>
        <v>-</v>
      </c>
      <c r="AR29" s="83" t="str">
        <f>IF('2a Aggregate costs'!AS$20="-","-",SUM('2a Aggregate costs'!AS$20,'2a Aggregate costs'!AS$21,'2a Aggregate costs'!AS$22,'2a Aggregate costs'!AS52)*'3a Demand'!$C$10+'2a Aggregate costs'!AS$23)</f>
        <v>-</v>
      </c>
      <c r="AS29" s="83" t="str">
        <f>IF('2a Aggregate costs'!AT$20="-","-",SUM('2a Aggregate costs'!AT$20,'2a Aggregate costs'!AT$21,'2a Aggregate costs'!AT$22,'2a Aggregate costs'!AT52)*'3a Demand'!$C$10+'2a Aggregate costs'!AT$23)</f>
        <v>-</v>
      </c>
      <c r="AT29" s="83" t="str">
        <f>IF('2a Aggregate costs'!AU$20="-","-",SUM('2a Aggregate costs'!AU$20,'2a Aggregate costs'!AU$21,'2a Aggregate costs'!AU$22,'2a Aggregate costs'!AU52)*'3a Demand'!$C$10+'2a Aggregate costs'!AU$23)</f>
        <v>-</v>
      </c>
      <c r="AU29" s="83" t="str">
        <f>IF('2a Aggregate costs'!AV$20="-","-",SUM('2a Aggregate costs'!AV$20,'2a Aggregate costs'!AV$21,'2a Aggregate costs'!AV$22,'2a Aggregate costs'!AV52)*'3a Demand'!$C$10+'2a Aggregate costs'!AV$23)</f>
        <v>-</v>
      </c>
      <c r="AV29" s="83" t="str">
        <f>IF('2a Aggregate costs'!AW$20="-","-",SUM('2a Aggregate costs'!AW$20,'2a Aggregate costs'!AW$21,'2a Aggregate costs'!AW$22,'2a Aggregate costs'!AW52)*'3a Demand'!$C$10+'2a Aggregate costs'!AW$23)</f>
        <v>-</v>
      </c>
      <c r="AW29" s="83" t="str">
        <f>IF('2a Aggregate costs'!AX$20="-","-",SUM('2a Aggregate costs'!AX$20,'2a Aggregate costs'!AX$21,'2a Aggregate costs'!AX$22,'2a Aggregate costs'!AX52)*'3a Demand'!$C$10+'2a Aggregate costs'!AX$23)</f>
        <v>-</v>
      </c>
      <c r="AX29" s="83" t="str">
        <f>IF('2a Aggregate costs'!AY$20="-","-",SUM('2a Aggregate costs'!AY$20,'2a Aggregate costs'!AY$21,'2a Aggregate costs'!AY$22,'2a Aggregate costs'!AY52)*'3a Demand'!$C$10+'2a Aggregate costs'!AY$23)</f>
        <v>-</v>
      </c>
      <c r="AY29" s="83" t="str">
        <f>IF('2a Aggregate costs'!AZ$20="-","-",SUM('2a Aggregate costs'!AZ$20,'2a Aggregate costs'!AZ$21,'2a Aggregate costs'!AZ$22,'2a Aggregate costs'!AZ52)*'3a Demand'!$C$10+'2a Aggregate costs'!AZ$23)</f>
        <v>-</v>
      </c>
      <c r="AZ29" s="83" t="str">
        <f>IF('2a Aggregate costs'!BA$20="-","-",SUM('2a Aggregate costs'!BA$20,'2a Aggregate costs'!BA$21,'2a Aggregate costs'!BA$22,'2a Aggregate costs'!BA52)*'3a Demand'!$C$10+'2a Aggregate costs'!BA$23)</f>
        <v>-</v>
      </c>
      <c r="BA29" s="83" t="str">
        <f>IF('2a Aggregate costs'!BB$20="-","-",SUM('2a Aggregate costs'!BB$20,'2a Aggregate costs'!BB$21,'2a Aggregate costs'!BB$22,'2a Aggregate costs'!BB52)*'3a Demand'!$C$10+'2a Aggregate costs'!BB$23)</f>
        <v>-</v>
      </c>
      <c r="BB29" s="83" t="str">
        <f>IF('2a Aggregate costs'!BC$20="-","-",SUM('2a Aggregate costs'!BC$20,'2a Aggregate costs'!BC$21,'2a Aggregate costs'!BC$22,'2a Aggregate costs'!BC52)*'3a Demand'!$C$10+'2a Aggregate costs'!BC$23)</f>
        <v>-</v>
      </c>
      <c r="BC29" s="83" t="str">
        <f>IF('2a Aggregate costs'!BD$20="-","-",SUM('2a Aggregate costs'!BD$20,'2a Aggregate costs'!BD$21,'2a Aggregate costs'!BD$22,'2a Aggregate costs'!BD52)*'3a Demand'!$C$10+'2a Aggregate costs'!BD$23)</f>
        <v>-</v>
      </c>
      <c r="BD29" s="83" t="str">
        <f>IF('2a Aggregate costs'!BE$20="-","-",SUM('2a Aggregate costs'!BE$20,'2a Aggregate costs'!BE$21,'2a Aggregate costs'!BE$22,'2a Aggregate costs'!BE52)*'3a Demand'!$C$10+'2a Aggregate costs'!BE$23)</f>
        <v>-</v>
      </c>
      <c r="BE29" s="83" t="str">
        <f>IF('2a Aggregate costs'!BF$20="-","-",SUM('2a Aggregate costs'!BF$20,'2a Aggregate costs'!BF$21,'2a Aggregate costs'!BF$22,'2a Aggregate costs'!BF52)*'3a Demand'!$C$10+'2a Aggregate costs'!BF$23)</f>
        <v>-</v>
      </c>
    </row>
    <row r="30" ht="12.75" customHeight="1">
      <c r="A30" s="2"/>
      <c r="B30" s="58"/>
      <c r="C30" s="80" t="s">
        <v>234</v>
      </c>
      <c r="D30" s="58"/>
      <c r="E30" s="58"/>
      <c r="F30" s="84"/>
      <c r="G30" s="83">
        <f>IF('2a Aggregate costs'!H$20="-","-",SUM('2a Aggregate costs'!H$20,'2a Aggregate costs'!H$21,'2a Aggregate costs'!H$22,'2a Aggregate costs'!H53)*'3a Demand'!$C$10+'2a Aggregate costs'!H$23)</f>
        <v>90.54609019</v>
      </c>
      <c r="H30" s="83">
        <f>IF('2a Aggregate costs'!I$20="-","-",SUM('2a Aggregate costs'!I$20,'2a Aggregate costs'!I$21,'2a Aggregate costs'!I$22,'2a Aggregate costs'!I53)*'3a Demand'!$C$10+'2a Aggregate costs'!I$23)</f>
        <v>90.51902505</v>
      </c>
      <c r="I30" s="83">
        <f>IF('2a Aggregate costs'!J$20="-","-",SUM('2a Aggregate costs'!J$20,'2a Aggregate costs'!J$21,'2a Aggregate costs'!J$22,'2a Aggregate costs'!J53)*'3a Demand'!$C$10+'2a Aggregate costs'!J$23)</f>
        <v>110.9125685</v>
      </c>
      <c r="J30" s="83">
        <f>IF('2a Aggregate costs'!K$20="-","-",SUM('2a Aggregate costs'!K$20,'2a Aggregate costs'!K$21,'2a Aggregate costs'!K$22,'2a Aggregate costs'!K53)*'3a Demand'!$C$10+'2a Aggregate costs'!K$23)</f>
        <v>110.8074647</v>
      </c>
      <c r="K30" s="83">
        <f>IF('2a Aggregate costs'!L$20="-","-",SUM('2a Aggregate costs'!L$20,'2a Aggregate costs'!L$21,'2a Aggregate costs'!L$22,'2a Aggregate costs'!L53)*'3a Demand'!$C$10+'2a Aggregate costs'!L$23)</f>
        <v>118.0678214</v>
      </c>
      <c r="L30" s="83">
        <f>IF('2a Aggregate costs'!M$20="-","-",SUM('2a Aggregate costs'!M$20,'2a Aggregate costs'!M$21,'2a Aggregate costs'!M$22,'2a Aggregate costs'!M53)*'3a Demand'!$C$10+'2a Aggregate costs'!M$23)</f>
        <v>118.4947039</v>
      </c>
      <c r="M30" s="83">
        <f>IF('2a Aggregate costs'!N$20="-","-",SUM('2a Aggregate costs'!N$20,'2a Aggregate costs'!N$21,'2a Aggregate costs'!N$22,'2a Aggregate costs'!N53)*'3a Demand'!$C$10+'2a Aggregate costs'!N$23)</f>
        <v>137.2696933</v>
      </c>
      <c r="N30" s="83">
        <f>IF('2a Aggregate costs'!O$20="-","-",SUM('2a Aggregate costs'!O$20,'2a Aggregate costs'!O$21,'2a Aggregate costs'!O$22,'2a Aggregate costs'!O53)*'3a Demand'!$C$10+'2a Aggregate costs'!O$23)</f>
        <v>137.3631546</v>
      </c>
      <c r="O30" s="51"/>
      <c r="P30" s="83">
        <f>IF('2a Aggregate costs'!Q$20="-","-",SUM('2a Aggregate costs'!Q$20,'2a Aggregate costs'!Q$21,'2a Aggregate costs'!Q$22,'2a Aggregate costs'!Q53)*'3a Demand'!$C$10+'2a Aggregate costs'!Q$23)</f>
        <v>137.3631546</v>
      </c>
      <c r="Q30" s="83">
        <f>IF('2a Aggregate costs'!R$20="-","-",SUM('2a Aggregate costs'!R$20,'2a Aggregate costs'!R$21,'2a Aggregate costs'!R$22,'2a Aggregate costs'!R53)*'3a Demand'!$C$10+'2a Aggregate costs'!R$23)</f>
        <v>146.962306</v>
      </c>
      <c r="R30" s="83">
        <f>IF('2a Aggregate costs'!S$20="-","-",SUM('2a Aggregate costs'!S$20,'2a Aggregate costs'!S$21,'2a Aggregate costs'!S$22,'2a Aggregate costs'!S53)*'3a Demand'!$C$10+'2a Aggregate costs'!S$23)</f>
        <v>148.7687469</v>
      </c>
      <c r="S30" s="83">
        <f>IF('2a Aggregate costs'!T$20="-","-",SUM('2a Aggregate costs'!T$20,'2a Aggregate costs'!T$21,'2a Aggregate costs'!T$22,'2a Aggregate costs'!T53)*'3a Demand'!$C$10+'2a Aggregate costs'!T$23)</f>
        <v>153.0376132</v>
      </c>
      <c r="T30" s="83">
        <f>IF('2a Aggregate costs'!U$20="-","-",SUM('2a Aggregate costs'!U$20,'2a Aggregate costs'!U$21,'2a Aggregate costs'!U$22,'2a Aggregate costs'!U53)*'3a Demand'!$C$10+'2a Aggregate costs'!U$23)</f>
        <v>152.4908167</v>
      </c>
      <c r="U30" s="83">
        <f>IF('2a Aggregate costs'!V$20="-","-",SUM('2a Aggregate costs'!V$20,'2a Aggregate costs'!V$21,'2a Aggregate costs'!V$22,'2a Aggregate costs'!V53)*'3a Demand'!$C$10+'2a Aggregate costs'!V$23)</f>
        <v>161.4495008</v>
      </c>
      <c r="V30" s="83">
        <f>IF('2a Aggregate costs'!W$20="-","-",SUM('2a Aggregate costs'!W$20,'2a Aggregate costs'!W$21,'2a Aggregate costs'!W$22,'2a Aggregate costs'!W53)*'3a Demand'!$C$10+'2a Aggregate costs'!W$23)</f>
        <v>160.694853</v>
      </c>
      <c r="W30" s="83">
        <f>IF('2a Aggregate costs'!X$20="-","-",SUM('2a Aggregate costs'!X$20,'2a Aggregate costs'!X$21,'2a Aggregate costs'!X$22,'2a Aggregate costs'!X53)*'3a Demand'!$C$10+'2a Aggregate costs'!X$23)</f>
        <v>168.0313324</v>
      </c>
      <c r="X30" s="51"/>
      <c r="Y30" s="83">
        <f>IF('2a Aggregate costs'!X$20="-","-",SUM('2a Aggregate costs'!X$20,'2a Aggregate costs'!X$21,'2a Aggregate costs'!X$22,'2a Aggregate costs'!X53)*'3a Demand'!$C$10+'2a Aggregate costs'!X$23)</f>
        <v>168.0313324</v>
      </c>
      <c r="Z30" s="83">
        <f>IF('2a Aggregate costs'!AA$20="-","-",SUM('2a Aggregate costs'!AA$20,'2a Aggregate costs'!AA$21,'2a Aggregate costs'!AA$22,'2a Aggregate costs'!AA53)*'3a Demand'!$C$10+'2a Aggregate costs'!AA$23)</f>
        <v>166.4623125</v>
      </c>
      <c r="AA30" s="83">
        <f>IF('2a Aggregate costs'!AB$20="-","-",SUM('2a Aggregate costs'!AB$20,'2a Aggregate costs'!AB$21,'2a Aggregate costs'!AB$22,'2a Aggregate costs'!AB53)*'3a Demand'!$C$10+'2a Aggregate costs'!AB$23)</f>
        <v>185.6246171</v>
      </c>
      <c r="AB30" s="83">
        <f>IF('2a Aggregate costs'!AC$20="-","-",SUM('2a Aggregate costs'!AC$20,'2a Aggregate costs'!AC$21,'2a Aggregate costs'!AC$22,'2a Aggregate costs'!AC53)*'3a Demand'!$C$10+'2a Aggregate costs'!AC$23)</f>
        <v>185.6246171</v>
      </c>
      <c r="AC30" s="83">
        <f>IF('2a Aggregate costs'!AD$20="-","-",SUM('2a Aggregate costs'!AD$20,'2a Aggregate costs'!AD$21,'2a Aggregate costs'!AD$22,'2a Aggregate costs'!AD53)*'3a Demand'!$C$10+'2a Aggregate costs'!AD$23)</f>
        <v>187.8966133</v>
      </c>
      <c r="AD30" s="83">
        <f>IF('2a Aggregate costs'!AE$20="-","-",SUM('2a Aggregate costs'!AE$20,'2a Aggregate costs'!AE$21,'2a Aggregate costs'!AE$22,'2a Aggregate costs'!AE53)*'3a Demand'!$C$10+'2a Aggregate costs'!AE$23)</f>
        <v>187.8966133</v>
      </c>
      <c r="AE30" s="83">
        <f>IF('2a Aggregate costs'!AF$20="-","-",SUM('2a Aggregate costs'!AF$20,'2a Aggregate costs'!AF$21,'2a Aggregate costs'!AF$22,'2a Aggregate costs'!AF53)*'3a Demand'!$C$10+'2a Aggregate costs'!AF$23)</f>
        <v>215.07669</v>
      </c>
      <c r="AF30" s="83" t="str">
        <f>IF('2a Aggregate costs'!AG$20="-","-",SUM('2a Aggregate costs'!AG$20,'2a Aggregate costs'!AG$21,'2a Aggregate costs'!AG$22,'2a Aggregate costs'!AG53)*'3a Demand'!$C$10+'2a Aggregate costs'!AG$23)</f>
        <v>-</v>
      </c>
      <c r="AG30" s="83" t="str">
        <f>IF('2a Aggregate costs'!AH$20="-","-",SUM('2a Aggregate costs'!AH$20,'2a Aggregate costs'!AH$21,'2a Aggregate costs'!AH$22,'2a Aggregate costs'!AH53)*'3a Demand'!$C$10+'2a Aggregate costs'!AH$23)</f>
        <v>-</v>
      </c>
      <c r="AH30" s="83" t="str">
        <f>IF('2a Aggregate costs'!AI$20="-","-",SUM('2a Aggregate costs'!AI$20,'2a Aggregate costs'!AI$21,'2a Aggregate costs'!AI$22,'2a Aggregate costs'!AI53)*'3a Demand'!$C$10+'2a Aggregate costs'!AI$23)</f>
        <v>-</v>
      </c>
      <c r="AI30" s="83" t="str">
        <f>IF('2a Aggregate costs'!AJ$20="-","-",SUM('2a Aggregate costs'!AJ$20,'2a Aggregate costs'!AJ$21,'2a Aggregate costs'!AJ$22,'2a Aggregate costs'!AJ53)*'3a Demand'!$C$10+'2a Aggregate costs'!AJ$23)</f>
        <v>-</v>
      </c>
      <c r="AJ30" s="83" t="str">
        <f>IF('2a Aggregate costs'!AK$20="-","-",SUM('2a Aggregate costs'!AK$20,'2a Aggregate costs'!AK$21,'2a Aggregate costs'!AK$22,'2a Aggregate costs'!AK53)*'3a Demand'!$C$10+'2a Aggregate costs'!AK$23)</f>
        <v>-</v>
      </c>
      <c r="AK30" s="83" t="str">
        <f>IF('2a Aggregate costs'!AL$20="-","-",SUM('2a Aggregate costs'!AL$20,'2a Aggregate costs'!AL$21,'2a Aggregate costs'!AL$22,'2a Aggregate costs'!AL53)*'3a Demand'!$C$10+'2a Aggregate costs'!AL$23)</f>
        <v>-</v>
      </c>
      <c r="AL30" s="83" t="str">
        <f>IF('2a Aggregate costs'!AM$20="-","-",SUM('2a Aggregate costs'!AM$20,'2a Aggregate costs'!AM$21,'2a Aggregate costs'!AM$22,'2a Aggregate costs'!AM53)*'3a Demand'!$C$10+'2a Aggregate costs'!AM$23)</f>
        <v>-</v>
      </c>
      <c r="AM30" s="83" t="str">
        <f>IF('2a Aggregate costs'!AN$20="-","-",SUM('2a Aggregate costs'!AN$20,'2a Aggregate costs'!AN$21,'2a Aggregate costs'!AN$22,'2a Aggregate costs'!AN53)*'3a Demand'!$C$10+'2a Aggregate costs'!AN$23)</f>
        <v>-</v>
      </c>
      <c r="AN30" s="83" t="str">
        <f>IF('2a Aggregate costs'!AO$20="-","-",SUM('2a Aggregate costs'!AO$20,'2a Aggregate costs'!AO$21,'2a Aggregate costs'!AO$22,'2a Aggregate costs'!AO53)*'3a Demand'!$C$10+'2a Aggregate costs'!AO$23)</f>
        <v>-</v>
      </c>
      <c r="AO30" s="83" t="str">
        <f>IF('2a Aggregate costs'!AP$20="-","-",SUM('2a Aggregate costs'!AP$20,'2a Aggregate costs'!AP$21,'2a Aggregate costs'!AP$22,'2a Aggregate costs'!AP53)*'3a Demand'!$C$10+'2a Aggregate costs'!AP$23)</f>
        <v>-</v>
      </c>
      <c r="AP30" s="83" t="str">
        <f>IF('2a Aggregate costs'!AQ$20="-","-",SUM('2a Aggregate costs'!AQ$20,'2a Aggregate costs'!AQ$21,'2a Aggregate costs'!AQ$22,'2a Aggregate costs'!AQ53)*'3a Demand'!$C$10+'2a Aggregate costs'!AQ$23)</f>
        <v>-</v>
      </c>
      <c r="AQ30" s="83" t="str">
        <f>IF('2a Aggregate costs'!AR$20="-","-",SUM('2a Aggregate costs'!AR$20,'2a Aggregate costs'!AR$21,'2a Aggregate costs'!AR$22,'2a Aggregate costs'!AR53)*'3a Demand'!$C$10+'2a Aggregate costs'!AR$23)</f>
        <v>-</v>
      </c>
      <c r="AR30" s="83" t="str">
        <f>IF('2a Aggregate costs'!AS$20="-","-",SUM('2a Aggregate costs'!AS$20,'2a Aggregate costs'!AS$21,'2a Aggregate costs'!AS$22,'2a Aggregate costs'!AS53)*'3a Demand'!$C$10+'2a Aggregate costs'!AS$23)</f>
        <v>-</v>
      </c>
      <c r="AS30" s="83" t="str">
        <f>IF('2a Aggregate costs'!AT$20="-","-",SUM('2a Aggregate costs'!AT$20,'2a Aggregate costs'!AT$21,'2a Aggregate costs'!AT$22,'2a Aggregate costs'!AT53)*'3a Demand'!$C$10+'2a Aggregate costs'!AT$23)</f>
        <v>-</v>
      </c>
      <c r="AT30" s="83" t="str">
        <f>IF('2a Aggregate costs'!AU$20="-","-",SUM('2a Aggregate costs'!AU$20,'2a Aggregate costs'!AU$21,'2a Aggregate costs'!AU$22,'2a Aggregate costs'!AU53)*'3a Demand'!$C$10+'2a Aggregate costs'!AU$23)</f>
        <v>-</v>
      </c>
      <c r="AU30" s="83" t="str">
        <f>IF('2a Aggregate costs'!AV$20="-","-",SUM('2a Aggregate costs'!AV$20,'2a Aggregate costs'!AV$21,'2a Aggregate costs'!AV$22,'2a Aggregate costs'!AV53)*'3a Demand'!$C$10+'2a Aggregate costs'!AV$23)</f>
        <v>-</v>
      </c>
      <c r="AV30" s="83" t="str">
        <f>IF('2a Aggregate costs'!AW$20="-","-",SUM('2a Aggregate costs'!AW$20,'2a Aggregate costs'!AW$21,'2a Aggregate costs'!AW$22,'2a Aggregate costs'!AW53)*'3a Demand'!$C$10+'2a Aggregate costs'!AW$23)</f>
        <v>-</v>
      </c>
      <c r="AW30" s="83" t="str">
        <f>IF('2a Aggregate costs'!AX$20="-","-",SUM('2a Aggregate costs'!AX$20,'2a Aggregate costs'!AX$21,'2a Aggregate costs'!AX$22,'2a Aggregate costs'!AX53)*'3a Demand'!$C$10+'2a Aggregate costs'!AX$23)</f>
        <v>-</v>
      </c>
      <c r="AX30" s="83" t="str">
        <f>IF('2a Aggregate costs'!AY$20="-","-",SUM('2a Aggregate costs'!AY$20,'2a Aggregate costs'!AY$21,'2a Aggregate costs'!AY$22,'2a Aggregate costs'!AY53)*'3a Demand'!$C$10+'2a Aggregate costs'!AY$23)</f>
        <v>-</v>
      </c>
      <c r="AY30" s="83" t="str">
        <f>IF('2a Aggregate costs'!AZ$20="-","-",SUM('2a Aggregate costs'!AZ$20,'2a Aggregate costs'!AZ$21,'2a Aggregate costs'!AZ$22,'2a Aggregate costs'!AZ53)*'3a Demand'!$C$10+'2a Aggregate costs'!AZ$23)</f>
        <v>-</v>
      </c>
      <c r="AZ30" s="83" t="str">
        <f>IF('2a Aggregate costs'!BA$20="-","-",SUM('2a Aggregate costs'!BA$20,'2a Aggregate costs'!BA$21,'2a Aggregate costs'!BA$22,'2a Aggregate costs'!BA53)*'3a Demand'!$C$10+'2a Aggregate costs'!BA$23)</f>
        <v>-</v>
      </c>
      <c r="BA30" s="83" t="str">
        <f>IF('2a Aggregate costs'!BB$20="-","-",SUM('2a Aggregate costs'!BB$20,'2a Aggregate costs'!BB$21,'2a Aggregate costs'!BB$22,'2a Aggregate costs'!BB53)*'3a Demand'!$C$10+'2a Aggregate costs'!BB$23)</f>
        <v>-</v>
      </c>
      <c r="BB30" s="83" t="str">
        <f>IF('2a Aggregate costs'!BC$20="-","-",SUM('2a Aggregate costs'!BC$20,'2a Aggregate costs'!BC$21,'2a Aggregate costs'!BC$22,'2a Aggregate costs'!BC53)*'3a Demand'!$C$10+'2a Aggregate costs'!BC$23)</f>
        <v>-</v>
      </c>
      <c r="BC30" s="83" t="str">
        <f>IF('2a Aggregate costs'!BD$20="-","-",SUM('2a Aggregate costs'!BD$20,'2a Aggregate costs'!BD$21,'2a Aggregate costs'!BD$22,'2a Aggregate costs'!BD53)*'3a Demand'!$C$10+'2a Aggregate costs'!BD$23)</f>
        <v>-</v>
      </c>
      <c r="BD30" s="83" t="str">
        <f>IF('2a Aggregate costs'!BE$20="-","-",SUM('2a Aggregate costs'!BE$20,'2a Aggregate costs'!BE$21,'2a Aggregate costs'!BE$22,'2a Aggregate costs'!BE53)*'3a Demand'!$C$10+'2a Aggregate costs'!BE$23)</f>
        <v>-</v>
      </c>
      <c r="BE30" s="83" t="str">
        <f>IF('2a Aggregate costs'!BF$20="-","-",SUM('2a Aggregate costs'!BF$20,'2a Aggregate costs'!BF$21,'2a Aggregate costs'!BF$22,'2a Aggregate costs'!BF53)*'3a Demand'!$C$10+'2a Aggregate costs'!BF$23)</f>
        <v>-</v>
      </c>
    </row>
    <row r="31" ht="12.75" customHeight="1">
      <c r="A31" s="2"/>
      <c r="B31" s="58"/>
      <c r="C31" s="80" t="s">
        <v>235</v>
      </c>
      <c r="D31" s="58"/>
      <c r="E31" s="58"/>
      <c r="F31" s="84"/>
      <c r="G31" s="83">
        <f>IF('2a Aggregate costs'!H$20="-","-",SUM('2a Aggregate costs'!H$20,'2a Aggregate costs'!H$21,'2a Aggregate costs'!H$22,'2a Aggregate costs'!H54)*'3a Demand'!$C$10+'2a Aggregate costs'!H$23)</f>
        <v>90.55463174</v>
      </c>
      <c r="H31" s="83">
        <f>IF('2a Aggregate costs'!I$20="-","-",SUM('2a Aggregate costs'!I$20,'2a Aggregate costs'!I$21,'2a Aggregate costs'!I$22,'2a Aggregate costs'!I54)*'3a Demand'!$C$10+'2a Aggregate costs'!I$23)</f>
        <v>90.52742962</v>
      </c>
      <c r="I31" s="83">
        <f>IF('2a Aggregate costs'!J$20="-","-",SUM('2a Aggregate costs'!J$20,'2a Aggregate costs'!J$21,'2a Aggregate costs'!J$22,'2a Aggregate costs'!J54)*'3a Demand'!$C$10+'2a Aggregate costs'!J$23)</f>
        <v>110.9211748</v>
      </c>
      <c r="J31" s="83">
        <f>IF('2a Aggregate costs'!K$20="-","-",SUM('2a Aggregate costs'!K$20,'2a Aggregate costs'!K$21,'2a Aggregate costs'!K$22,'2a Aggregate costs'!K54)*'3a Demand'!$C$10+'2a Aggregate costs'!K$23)</f>
        <v>110.8164439</v>
      </c>
      <c r="K31" s="83">
        <f>IF('2a Aggregate costs'!L$20="-","-",SUM('2a Aggregate costs'!L$20,'2a Aggregate costs'!L$21,'2a Aggregate costs'!L$22,'2a Aggregate costs'!L54)*'3a Demand'!$C$10+'2a Aggregate costs'!L$23)</f>
        <v>118.0769621</v>
      </c>
      <c r="L31" s="83">
        <f>IF('2a Aggregate costs'!M$20="-","-",SUM('2a Aggregate costs'!M$20,'2a Aggregate costs'!M$21,'2a Aggregate costs'!M$22,'2a Aggregate costs'!M54)*'3a Demand'!$C$10+'2a Aggregate costs'!M$23)</f>
        <v>118.503678</v>
      </c>
      <c r="M31" s="83">
        <f>IF('2a Aggregate costs'!N$20="-","-",SUM('2a Aggregate costs'!N$20,'2a Aggregate costs'!N$21,'2a Aggregate costs'!N$22,'2a Aggregate costs'!N54)*'3a Demand'!$C$10+'2a Aggregate costs'!N$23)</f>
        <v>137.280236</v>
      </c>
      <c r="N31" s="83">
        <f>IF('2a Aggregate costs'!O$20="-","-",SUM('2a Aggregate costs'!O$20,'2a Aggregate costs'!O$21,'2a Aggregate costs'!O$22,'2a Aggregate costs'!O54)*'3a Demand'!$C$10+'2a Aggregate costs'!O$23)</f>
        <v>137.3739291</v>
      </c>
      <c r="O31" s="51"/>
      <c r="P31" s="83">
        <f>IF('2a Aggregate costs'!Q$20="-","-",SUM('2a Aggregate costs'!Q$20,'2a Aggregate costs'!Q$21,'2a Aggregate costs'!Q$22,'2a Aggregate costs'!Q54)*'3a Demand'!$C$10+'2a Aggregate costs'!Q$23)</f>
        <v>137.3739291</v>
      </c>
      <c r="Q31" s="83">
        <f>IF('2a Aggregate costs'!R$20="-","-",SUM('2a Aggregate costs'!R$20,'2a Aggregate costs'!R$21,'2a Aggregate costs'!R$22,'2a Aggregate costs'!R54)*'3a Demand'!$C$10+'2a Aggregate costs'!R$23)</f>
        <v>146.9749874</v>
      </c>
      <c r="R31" s="83">
        <f>IF('2a Aggregate costs'!S$20="-","-",SUM('2a Aggregate costs'!S$20,'2a Aggregate costs'!S$21,'2a Aggregate costs'!S$22,'2a Aggregate costs'!S54)*'3a Demand'!$C$10+'2a Aggregate costs'!S$23)</f>
        <v>148.7817571</v>
      </c>
      <c r="S31" s="83">
        <f>IF('2a Aggregate costs'!T$20="-","-",SUM('2a Aggregate costs'!T$20,'2a Aggregate costs'!T$21,'2a Aggregate costs'!T$22,'2a Aggregate costs'!T54)*'3a Demand'!$C$10+'2a Aggregate costs'!T$23)</f>
        <v>153.0492056</v>
      </c>
      <c r="T31" s="83">
        <f>IF('2a Aggregate costs'!U$20="-","-",SUM('2a Aggregate costs'!U$20,'2a Aggregate costs'!U$21,'2a Aggregate costs'!U$22,'2a Aggregate costs'!U54)*'3a Demand'!$C$10+'2a Aggregate costs'!U$23)</f>
        <v>152.5037434</v>
      </c>
      <c r="U31" s="83">
        <f>IF('2a Aggregate costs'!V$20="-","-",SUM('2a Aggregate costs'!V$20,'2a Aggregate costs'!V$21,'2a Aggregate costs'!V$22,'2a Aggregate costs'!V54)*'3a Demand'!$C$10+'2a Aggregate costs'!V$23)</f>
        <v>161.4702794</v>
      </c>
      <c r="V31" s="83">
        <f>IF('2a Aggregate costs'!W$20="-","-",SUM('2a Aggregate costs'!W$20,'2a Aggregate costs'!W$21,'2a Aggregate costs'!W$22,'2a Aggregate costs'!W54)*'3a Demand'!$C$10+'2a Aggregate costs'!W$23)</f>
        <v>160.7142862</v>
      </c>
      <c r="W31" s="83">
        <f>IF('2a Aggregate costs'!X$20="-","-",SUM('2a Aggregate costs'!X$20,'2a Aggregate costs'!X$21,'2a Aggregate costs'!X$22,'2a Aggregate costs'!X54)*'3a Demand'!$C$10+'2a Aggregate costs'!X$23)</f>
        <v>168.0657799</v>
      </c>
      <c r="X31" s="51"/>
      <c r="Y31" s="83">
        <f>IF('2a Aggregate costs'!X$20="-","-",SUM('2a Aggregate costs'!X$20,'2a Aggregate costs'!X$21,'2a Aggregate costs'!X$22,'2a Aggregate costs'!X54)*'3a Demand'!$C$10+'2a Aggregate costs'!X$23)</f>
        <v>168.0657799</v>
      </c>
      <c r="Z31" s="83">
        <f>IF('2a Aggregate costs'!AA$20="-","-",SUM('2a Aggregate costs'!AA$20,'2a Aggregate costs'!AA$21,'2a Aggregate costs'!AA$22,'2a Aggregate costs'!AA54)*'3a Demand'!$C$10+'2a Aggregate costs'!AA$23)</f>
        <v>166.4961991</v>
      </c>
      <c r="AA31" s="83">
        <f>IF('2a Aggregate costs'!AB$20="-","-",SUM('2a Aggregate costs'!AB$20,'2a Aggregate costs'!AB$21,'2a Aggregate costs'!AB$22,'2a Aggregate costs'!AB54)*'3a Demand'!$C$10+'2a Aggregate costs'!AB$23)</f>
        <v>185.6371058</v>
      </c>
      <c r="AB31" s="83">
        <f>IF('2a Aggregate costs'!AC$20="-","-",SUM('2a Aggregate costs'!AC$20,'2a Aggregate costs'!AC$21,'2a Aggregate costs'!AC$22,'2a Aggregate costs'!AC54)*'3a Demand'!$C$10+'2a Aggregate costs'!AC$23)</f>
        <v>185.6371058</v>
      </c>
      <c r="AC31" s="83">
        <f>IF('2a Aggregate costs'!AD$20="-","-",SUM('2a Aggregate costs'!AD$20,'2a Aggregate costs'!AD$21,'2a Aggregate costs'!AD$22,'2a Aggregate costs'!AD54)*'3a Demand'!$C$10+'2a Aggregate costs'!AD$23)</f>
        <v>187.9083118</v>
      </c>
      <c r="AD31" s="83">
        <f>IF('2a Aggregate costs'!AE$20="-","-",SUM('2a Aggregate costs'!AE$20,'2a Aggregate costs'!AE$21,'2a Aggregate costs'!AE$22,'2a Aggregate costs'!AE54)*'3a Demand'!$C$10+'2a Aggregate costs'!AE$23)</f>
        <v>187.9083118</v>
      </c>
      <c r="AE31" s="83">
        <f>IF('2a Aggregate costs'!AF$20="-","-",SUM('2a Aggregate costs'!AF$20,'2a Aggregate costs'!AF$21,'2a Aggregate costs'!AF$22,'2a Aggregate costs'!AF54)*'3a Demand'!$C$10+'2a Aggregate costs'!AF$23)</f>
        <v>215.0947107</v>
      </c>
      <c r="AF31" s="83" t="str">
        <f>IF('2a Aggregate costs'!AG$20="-","-",SUM('2a Aggregate costs'!AG$20,'2a Aggregate costs'!AG$21,'2a Aggregate costs'!AG$22,'2a Aggregate costs'!AG54)*'3a Demand'!$C$10+'2a Aggregate costs'!AG$23)</f>
        <v>-</v>
      </c>
      <c r="AG31" s="83" t="str">
        <f>IF('2a Aggregate costs'!AH$20="-","-",SUM('2a Aggregate costs'!AH$20,'2a Aggregate costs'!AH$21,'2a Aggregate costs'!AH$22,'2a Aggregate costs'!AH54)*'3a Demand'!$C$10+'2a Aggregate costs'!AH$23)</f>
        <v>-</v>
      </c>
      <c r="AH31" s="83" t="str">
        <f>IF('2a Aggregate costs'!AI$20="-","-",SUM('2a Aggregate costs'!AI$20,'2a Aggregate costs'!AI$21,'2a Aggregate costs'!AI$22,'2a Aggregate costs'!AI54)*'3a Demand'!$C$10+'2a Aggregate costs'!AI$23)</f>
        <v>-</v>
      </c>
      <c r="AI31" s="83" t="str">
        <f>IF('2a Aggregate costs'!AJ$20="-","-",SUM('2a Aggregate costs'!AJ$20,'2a Aggregate costs'!AJ$21,'2a Aggregate costs'!AJ$22,'2a Aggregate costs'!AJ54)*'3a Demand'!$C$10+'2a Aggregate costs'!AJ$23)</f>
        <v>-</v>
      </c>
      <c r="AJ31" s="83" t="str">
        <f>IF('2a Aggregate costs'!AK$20="-","-",SUM('2a Aggregate costs'!AK$20,'2a Aggregate costs'!AK$21,'2a Aggregate costs'!AK$22,'2a Aggregate costs'!AK54)*'3a Demand'!$C$10+'2a Aggregate costs'!AK$23)</f>
        <v>-</v>
      </c>
      <c r="AK31" s="83" t="str">
        <f>IF('2a Aggregate costs'!AL$20="-","-",SUM('2a Aggregate costs'!AL$20,'2a Aggregate costs'!AL$21,'2a Aggregate costs'!AL$22,'2a Aggregate costs'!AL54)*'3a Demand'!$C$10+'2a Aggregate costs'!AL$23)</f>
        <v>-</v>
      </c>
      <c r="AL31" s="83" t="str">
        <f>IF('2a Aggregate costs'!AM$20="-","-",SUM('2a Aggregate costs'!AM$20,'2a Aggregate costs'!AM$21,'2a Aggregate costs'!AM$22,'2a Aggregate costs'!AM54)*'3a Demand'!$C$10+'2a Aggregate costs'!AM$23)</f>
        <v>-</v>
      </c>
      <c r="AM31" s="83" t="str">
        <f>IF('2a Aggregate costs'!AN$20="-","-",SUM('2a Aggregate costs'!AN$20,'2a Aggregate costs'!AN$21,'2a Aggregate costs'!AN$22,'2a Aggregate costs'!AN54)*'3a Demand'!$C$10+'2a Aggregate costs'!AN$23)</f>
        <v>-</v>
      </c>
      <c r="AN31" s="83" t="str">
        <f>IF('2a Aggregate costs'!AO$20="-","-",SUM('2a Aggregate costs'!AO$20,'2a Aggregate costs'!AO$21,'2a Aggregate costs'!AO$22,'2a Aggregate costs'!AO54)*'3a Demand'!$C$10+'2a Aggregate costs'!AO$23)</f>
        <v>-</v>
      </c>
      <c r="AO31" s="83" t="str">
        <f>IF('2a Aggregate costs'!AP$20="-","-",SUM('2a Aggregate costs'!AP$20,'2a Aggregate costs'!AP$21,'2a Aggregate costs'!AP$22,'2a Aggregate costs'!AP54)*'3a Demand'!$C$10+'2a Aggregate costs'!AP$23)</f>
        <v>-</v>
      </c>
      <c r="AP31" s="83" t="str">
        <f>IF('2a Aggregate costs'!AQ$20="-","-",SUM('2a Aggregate costs'!AQ$20,'2a Aggregate costs'!AQ$21,'2a Aggregate costs'!AQ$22,'2a Aggregate costs'!AQ54)*'3a Demand'!$C$10+'2a Aggregate costs'!AQ$23)</f>
        <v>-</v>
      </c>
      <c r="AQ31" s="83" t="str">
        <f>IF('2a Aggregate costs'!AR$20="-","-",SUM('2a Aggregate costs'!AR$20,'2a Aggregate costs'!AR$21,'2a Aggregate costs'!AR$22,'2a Aggregate costs'!AR54)*'3a Demand'!$C$10+'2a Aggregate costs'!AR$23)</f>
        <v>-</v>
      </c>
      <c r="AR31" s="83" t="str">
        <f>IF('2a Aggregate costs'!AS$20="-","-",SUM('2a Aggregate costs'!AS$20,'2a Aggregate costs'!AS$21,'2a Aggregate costs'!AS$22,'2a Aggregate costs'!AS54)*'3a Demand'!$C$10+'2a Aggregate costs'!AS$23)</f>
        <v>-</v>
      </c>
      <c r="AS31" s="83" t="str">
        <f>IF('2a Aggregate costs'!AT$20="-","-",SUM('2a Aggregate costs'!AT$20,'2a Aggregate costs'!AT$21,'2a Aggregate costs'!AT$22,'2a Aggregate costs'!AT54)*'3a Demand'!$C$10+'2a Aggregate costs'!AT$23)</f>
        <v>-</v>
      </c>
      <c r="AT31" s="83" t="str">
        <f>IF('2a Aggregate costs'!AU$20="-","-",SUM('2a Aggregate costs'!AU$20,'2a Aggregate costs'!AU$21,'2a Aggregate costs'!AU$22,'2a Aggregate costs'!AU54)*'3a Demand'!$C$10+'2a Aggregate costs'!AU$23)</f>
        <v>-</v>
      </c>
      <c r="AU31" s="83" t="str">
        <f>IF('2a Aggregate costs'!AV$20="-","-",SUM('2a Aggregate costs'!AV$20,'2a Aggregate costs'!AV$21,'2a Aggregate costs'!AV$22,'2a Aggregate costs'!AV54)*'3a Demand'!$C$10+'2a Aggregate costs'!AV$23)</f>
        <v>-</v>
      </c>
      <c r="AV31" s="83" t="str">
        <f>IF('2a Aggregate costs'!AW$20="-","-",SUM('2a Aggregate costs'!AW$20,'2a Aggregate costs'!AW$21,'2a Aggregate costs'!AW$22,'2a Aggregate costs'!AW54)*'3a Demand'!$C$10+'2a Aggregate costs'!AW$23)</f>
        <v>-</v>
      </c>
      <c r="AW31" s="83" t="str">
        <f>IF('2a Aggregate costs'!AX$20="-","-",SUM('2a Aggregate costs'!AX$20,'2a Aggregate costs'!AX$21,'2a Aggregate costs'!AX$22,'2a Aggregate costs'!AX54)*'3a Demand'!$C$10+'2a Aggregate costs'!AX$23)</f>
        <v>-</v>
      </c>
      <c r="AX31" s="83" t="str">
        <f>IF('2a Aggregate costs'!AY$20="-","-",SUM('2a Aggregate costs'!AY$20,'2a Aggregate costs'!AY$21,'2a Aggregate costs'!AY$22,'2a Aggregate costs'!AY54)*'3a Demand'!$C$10+'2a Aggregate costs'!AY$23)</f>
        <v>-</v>
      </c>
      <c r="AY31" s="83" t="str">
        <f>IF('2a Aggregate costs'!AZ$20="-","-",SUM('2a Aggregate costs'!AZ$20,'2a Aggregate costs'!AZ$21,'2a Aggregate costs'!AZ$22,'2a Aggregate costs'!AZ54)*'3a Demand'!$C$10+'2a Aggregate costs'!AZ$23)</f>
        <v>-</v>
      </c>
      <c r="AZ31" s="83" t="str">
        <f>IF('2a Aggregate costs'!BA$20="-","-",SUM('2a Aggregate costs'!BA$20,'2a Aggregate costs'!BA$21,'2a Aggregate costs'!BA$22,'2a Aggregate costs'!BA54)*'3a Demand'!$C$10+'2a Aggregate costs'!BA$23)</f>
        <v>-</v>
      </c>
      <c r="BA31" s="83" t="str">
        <f>IF('2a Aggregate costs'!BB$20="-","-",SUM('2a Aggregate costs'!BB$20,'2a Aggregate costs'!BB$21,'2a Aggregate costs'!BB$22,'2a Aggregate costs'!BB54)*'3a Demand'!$C$10+'2a Aggregate costs'!BB$23)</f>
        <v>-</v>
      </c>
      <c r="BB31" s="83" t="str">
        <f>IF('2a Aggregate costs'!BC$20="-","-",SUM('2a Aggregate costs'!BC$20,'2a Aggregate costs'!BC$21,'2a Aggregate costs'!BC$22,'2a Aggregate costs'!BC54)*'3a Demand'!$C$10+'2a Aggregate costs'!BC$23)</f>
        <v>-</v>
      </c>
      <c r="BC31" s="83" t="str">
        <f>IF('2a Aggregate costs'!BD$20="-","-",SUM('2a Aggregate costs'!BD$20,'2a Aggregate costs'!BD$21,'2a Aggregate costs'!BD$22,'2a Aggregate costs'!BD54)*'3a Demand'!$C$10+'2a Aggregate costs'!BD$23)</f>
        <v>-</v>
      </c>
      <c r="BD31" s="83" t="str">
        <f>IF('2a Aggregate costs'!BE$20="-","-",SUM('2a Aggregate costs'!BE$20,'2a Aggregate costs'!BE$21,'2a Aggregate costs'!BE$22,'2a Aggregate costs'!BE54)*'3a Demand'!$C$10+'2a Aggregate costs'!BE$23)</f>
        <v>-</v>
      </c>
      <c r="BE31" s="83" t="str">
        <f>IF('2a Aggregate costs'!BF$20="-","-",SUM('2a Aggregate costs'!BF$20,'2a Aggregate costs'!BF$21,'2a Aggregate costs'!BF$22,'2a Aggregate costs'!BF54)*'3a Demand'!$C$10+'2a Aggregate costs'!BF$23)</f>
        <v>-</v>
      </c>
    </row>
    <row r="32" ht="12.75" customHeight="1">
      <c r="A32" s="2"/>
      <c r="B32" s="58"/>
      <c r="C32" s="80" t="s">
        <v>236</v>
      </c>
      <c r="D32" s="58"/>
      <c r="E32" s="58"/>
      <c r="F32" s="84"/>
      <c r="G32" s="83">
        <f>IF('2a Aggregate costs'!H$20="-","-",SUM('2a Aggregate costs'!H$20,'2a Aggregate costs'!H$21,'2a Aggregate costs'!H$22,'2a Aggregate costs'!H55)*'3a Demand'!$C$10+'2a Aggregate costs'!H$23)</f>
        <v>90.56608546</v>
      </c>
      <c r="H32" s="83">
        <f>IF('2a Aggregate costs'!I$20="-","-",SUM('2a Aggregate costs'!I$20,'2a Aggregate costs'!I$21,'2a Aggregate costs'!I$22,'2a Aggregate costs'!I55)*'3a Demand'!$C$10+'2a Aggregate costs'!I$23)</f>
        <v>90.53869967</v>
      </c>
      <c r="I32" s="83">
        <f>IF('2a Aggregate costs'!J$20="-","-",SUM('2a Aggregate costs'!J$20,'2a Aggregate costs'!J$21,'2a Aggregate costs'!J$22,'2a Aggregate costs'!J55)*'3a Demand'!$C$10+'2a Aggregate costs'!J$23)</f>
        <v>110.9327153</v>
      </c>
      <c r="J32" s="83">
        <f>IF('2a Aggregate costs'!K$20="-","-",SUM('2a Aggregate costs'!K$20,'2a Aggregate costs'!K$21,'2a Aggregate costs'!K$22,'2a Aggregate costs'!K55)*'3a Demand'!$C$10+'2a Aggregate costs'!K$23)</f>
        <v>110.8284844</v>
      </c>
      <c r="K32" s="83">
        <f>IF('2a Aggregate costs'!L$20="-","-",SUM('2a Aggregate costs'!L$20,'2a Aggregate costs'!L$21,'2a Aggregate costs'!L$22,'2a Aggregate costs'!L55)*'3a Demand'!$C$10+'2a Aggregate costs'!L$23)</f>
        <v>118.0892193</v>
      </c>
      <c r="L32" s="83">
        <f>IF('2a Aggregate costs'!M$20="-","-",SUM('2a Aggregate costs'!M$20,'2a Aggregate costs'!M$21,'2a Aggregate costs'!M$22,'2a Aggregate costs'!M55)*'3a Demand'!$C$10+'2a Aggregate costs'!M$23)</f>
        <v>118.5157118</v>
      </c>
      <c r="M32" s="83">
        <f>IF('2a Aggregate costs'!N$20="-","-",SUM('2a Aggregate costs'!N$20,'2a Aggregate costs'!N$21,'2a Aggregate costs'!N$22,'2a Aggregate costs'!N55)*'3a Demand'!$C$10+'2a Aggregate costs'!N$23)</f>
        <v>137.2989597</v>
      </c>
      <c r="N32" s="83">
        <f>IF('2a Aggregate costs'!O$20="-","-",SUM('2a Aggregate costs'!O$20,'2a Aggregate costs'!O$21,'2a Aggregate costs'!O$22,'2a Aggregate costs'!O55)*'3a Demand'!$C$10+'2a Aggregate costs'!O$23)</f>
        <v>137.3930645</v>
      </c>
      <c r="O32" s="51"/>
      <c r="P32" s="83">
        <f>IF('2a Aggregate costs'!Q$20="-","-",SUM('2a Aggregate costs'!Q$20,'2a Aggregate costs'!Q$21,'2a Aggregate costs'!Q$22,'2a Aggregate costs'!Q55)*'3a Demand'!$C$10+'2a Aggregate costs'!Q$23)</f>
        <v>137.3930645</v>
      </c>
      <c r="Q32" s="83">
        <f>IF('2a Aggregate costs'!R$20="-","-",SUM('2a Aggregate costs'!R$20,'2a Aggregate costs'!R$21,'2a Aggregate costs'!R$22,'2a Aggregate costs'!R55)*'3a Demand'!$C$10+'2a Aggregate costs'!R$23)</f>
        <v>146.9982122</v>
      </c>
      <c r="R32" s="83">
        <f>IF('2a Aggregate costs'!S$20="-","-",SUM('2a Aggregate costs'!S$20,'2a Aggregate costs'!S$21,'2a Aggregate costs'!S$22,'2a Aggregate costs'!S55)*'3a Demand'!$C$10+'2a Aggregate costs'!S$23)</f>
        <v>148.8058134</v>
      </c>
      <c r="S32" s="83">
        <f>IF('2a Aggregate costs'!T$20="-","-",SUM('2a Aggregate costs'!T$20,'2a Aggregate costs'!T$21,'2a Aggregate costs'!T$22,'2a Aggregate costs'!T55)*'3a Demand'!$C$10+'2a Aggregate costs'!T$23)</f>
        <v>153.0831935</v>
      </c>
      <c r="T32" s="83">
        <f>IF('2a Aggregate costs'!U$20="-","-",SUM('2a Aggregate costs'!U$20,'2a Aggregate costs'!U$21,'2a Aggregate costs'!U$22,'2a Aggregate costs'!U55)*'3a Demand'!$C$10+'2a Aggregate costs'!U$23)</f>
        <v>152.5419674</v>
      </c>
      <c r="U32" s="83">
        <f>IF('2a Aggregate costs'!V$20="-","-",SUM('2a Aggregate costs'!V$20,'2a Aggregate costs'!V$21,'2a Aggregate costs'!V$22,'2a Aggregate costs'!V55)*'3a Demand'!$C$10+'2a Aggregate costs'!V$23)</f>
        <v>161.5173171</v>
      </c>
      <c r="V32" s="83">
        <f>IF('2a Aggregate costs'!W$20="-","-",SUM('2a Aggregate costs'!W$20,'2a Aggregate costs'!W$21,'2a Aggregate costs'!W$22,'2a Aggregate costs'!W55)*'3a Demand'!$C$10+'2a Aggregate costs'!W$23)</f>
        <v>160.7579507</v>
      </c>
      <c r="W32" s="83">
        <f>IF('2a Aggregate costs'!X$20="-","-",SUM('2a Aggregate costs'!X$20,'2a Aggregate costs'!X$21,'2a Aggregate costs'!X$22,'2a Aggregate costs'!X55)*'3a Demand'!$C$10+'2a Aggregate costs'!X$23)</f>
        <v>168.1116607</v>
      </c>
      <c r="X32" s="51"/>
      <c r="Y32" s="83">
        <f>IF('2a Aggregate costs'!X$20="-","-",SUM('2a Aggregate costs'!X$20,'2a Aggregate costs'!X$21,'2a Aggregate costs'!X$22,'2a Aggregate costs'!X55)*'3a Demand'!$C$10+'2a Aggregate costs'!X$23)</f>
        <v>168.1116607</v>
      </c>
      <c r="Z32" s="83">
        <f>IF('2a Aggregate costs'!AA$20="-","-",SUM('2a Aggregate costs'!AA$20,'2a Aggregate costs'!AA$21,'2a Aggregate costs'!AA$22,'2a Aggregate costs'!AA55)*'3a Demand'!$C$10+'2a Aggregate costs'!AA$23)</f>
        <v>166.5405681</v>
      </c>
      <c r="AA32" s="83">
        <f>IF('2a Aggregate costs'!AB$20="-","-",SUM('2a Aggregate costs'!AB$20,'2a Aggregate costs'!AB$21,'2a Aggregate costs'!AB$22,'2a Aggregate costs'!AB55)*'3a Demand'!$C$10+'2a Aggregate costs'!AB$23)</f>
        <v>185.6892978</v>
      </c>
      <c r="AB32" s="83">
        <f>IF('2a Aggregate costs'!AC$20="-","-",SUM('2a Aggregate costs'!AC$20,'2a Aggregate costs'!AC$21,'2a Aggregate costs'!AC$22,'2a Aggregate costs'!AC55)*'3a Demand'!$C$10+'2a Aggregate costs'!AC$23)</f>
        <v>185.6892978</v>
      </c>
      <c r="AC32" s="83">
        <f>IF('2a Aggregate costs'!AD$20="-","-",SUM('2a Aggregate costs'!AD$20,'2a Aggregate costs'!AD$21,'2a Aggregate costs'!AD$22,'2a Aggregate costs'!AD55)*'3a Demand'!$C$10+'2a Aggregate costs'!AD$23)</f>
        <v>187.9562745</v>
      </c>
      <c r="AD32" s="83">
        <f>IF('2a Aggregate costs'!AE$20="-","-",SUM('2a Aggregate costs'!AE$20,'2a Aggregate costs'!AE$21,'2a Aggregate costs'!AE$22,'2a Aggregate costs'!AE55)*'3a Demand'!$C$10+'2a Aggregate costs'!AE$23)</f>
        <v>187.9562745</v>
      </c>
      <c r="AE32" s="83">
        <f>IF('2a Aggregate costs'!AF$20="-","-",SUM('2a Aggregate costs'!AF$20,'2a Aggregate costs'!AF$21,'2a Aggregate costs'!AF$22,'2a Aggregate costs'!AF55)*'3a Demand'!$C$10+'2a Aggregate costs'!AF$23)</f>
        <v>215.1351348</v>
      </c>
      <c r="AF32" s="83" t="str">
        <f>IF('2a Aggregate costs'!AG$20="-","-",SUM('2a Aggregate costs'!AG$20,'2a Aggregate costs'!AG$21,'2a Aggregate costs'!AG$22,'2a Aggregate costs'!AG55)*'3a Demand'!$C$10+'2a Aggregate costs'!AG$23)</f>
        <v>-</v>
      </c>
      <c r="AG32" s="83" t="str">
        <f>IF('2a Aggregate costs'!AH$20="-","-",SUM('2a Aggregate costs'!AH$20,'2a Aggregate costs'!AH$21,'2a Aggregate costs'!AH$22,'2a Aggregate costs'!AH55)*'3a Demand'!$C$10+'2a Aggregate costs'!AH$23)</f>
        <v>-</v>
      </c>
      <c r="AH32" s="83" t="str">
        <f>IF('2a Aggregate costs'!AI$20="-","-",SUM('2a Aggregate costs'!AI$20,'2a Aggregate costs'!AI$21,'2a Aggregate costs'!AI$22,'2a Aggregate costs'!AI55)*'3a Demand'!$C$10+'2a Aggregate costs'!AI$23)</f>
        <v>-</v>
      </c>
      <c r="AI32" s="83" t="str">
        <f>IF('2a Aggregate costs'!AJ$20="-","-",SUM('2a Aggregate costs'!AJ$20,'2a Aggregate costs'!AJ$21,'2a Aggregate costs'!AJ$22,'2a Aggregate costs'!AJ55)*'3a Demand'!$C$10+'2a Aggregate costs'!AJ$23)</f>
        <v>-</v>
      </c>
      <c r="AJ32" s="83" t="str">
        <f>IF('2a Aggregate costs'!AK$20="-","-",SUM('2a Aggregate costs'!AK$20,'2a Aggregate costs'!AK$21,'2a Aggregate costs'!AK$22,'2a Aggregate costs'!AK55)*'3a Demand'!$C$10+'2a Aggregate costs'!AK$23)</f>
        <v>-</v>
      </c>
      <c r="AK32" s="83" t="str">
        <f>IF('2a Aggregate costs'!AL$20="-","-",SUM('2a Aggregate costs'!AL$20,'2a Aggregate costs'!AL$21,'2a Aggregate costs'!AL$22,'2a Aggregate costs'!AL55)*'3a Demand'!$C$10+'2a Aggregate costs'!AL$23)</f>
        <v>-</v>
      </c>
      <c r="AL32" s="83" t="str">
        <f>IF('2a Aggregate costs'!AM$20="-","-",SUM('2a Aggregate costs'!AM$20,'2a Aggregate costs'!AM$21,'2a Aggregate costs'!AM$22,'2a Aggregate costs'!AM55)*'3a Demand'!$C$10+'2a Aggregate costs'!AM$23)</f>
        <v>-</v>
      </c>
      <c r="AM32" s="83" t="str">
        <f>IF('2a Aggregate costs'!AN$20="-","-",SUM('2a Aggregate costs'!AN$20,'2a Aggregate costs'!AN$21,'2a Aggregate costs'!AN$22,'2a Aggregate costs'!AN55)*'3a Demand'!$C$10+'2a Aggregate costs'!AN$23)</f>
        <v>-</v>
      </c>
      <c r="AN32" s="83" t="str">
        <f>IF('2a Aggregate costs'!AO$20="-","-",SUM('2a Aggregate costs'!AO$20,'2a Aggregate costs'!AO$21,'2a Aggregate costs'!AO$22,'2a Aggregate costs'!AO55)*'3a Demand'!$C$10+'2a Aggregate costs'!AO$23)</f>
        <v>-</v>
      </c>
      <c r="AO32" s="83" t="str">
        <f>IF('2a Aggregate costs'!AP$20="-","-",SUM('2a Aggregate costs'!AP$20,'2a Aggregate costs'!AP$21,'2a Aggregate costs'!AP$22,'2a Aggregate costs'!AP55)*'3a Demand'!$C$10+'2a Aggregate costs'!AP$23)</f>
        <v>-</v>
      </c>
      <c r="AP32" s="83" t="str">
        <f>IF('2a Aggregate costs'!AQ$20="-","-",SUM('2a Aggregate costs'!AQ$20,'2a Aggregate costs'!AQ$21,'2a Aggregate costs'!AQ$22,'2a Aggregate costs'!AQ55)*'3a Demand'!$C$10+'2a Aggregate costs'!AQ$23)</f>
        <v>-</v>
      </c>
      <c r="AQ32" s="83" t="str">
        <f>IF('2a Aggregate costs'!AR$20="-","-",SUM('2a Aggregate costs'!AR$20,'2a Aggregate costs'!AR$21,'2a Aggregate costs'!AR$22,'2a Aggregate costs'!AR55)*'3a Demand'!$C$10+'2a Aggregate costs'!AR$23)</f>
        <v>-</v>
      </c>
      <c r="AR32" s="83" t="str">
        <f>IF('2a Aggregate costs'!AS$20="-","-",SUM('2a Aggregate costs'!AS$20,'2a Aggregate costs'!AS$21,'2a Aggregate costs'!AS$22,'2a Aggregate costs'!AS55)*'3a Demand'!$C$10+'2a Aggregate costs'!AS$23)</f>
        <v>-</v>
      </c>
      <c r="AS32" s="83" t="str">
        <f>IF('2a Aggregate costs'!AT$20="-","-",SUM('2a Aggregate costs'!AT$20,'2a Aggregate costs'!AT$21,'2a Aggregate costs'!AT$22,'2a Aggregate costs'!AT55)*'3a Demand'!$C$10+'2a Aggregate costs'!AT$23)</f>
        <v>-</v>
      </c>
      <c r="AT32" s="83" t="str">
        <f>IF('2a Aggregate costs'!AU$20="-","-",SUM('2a Aggregate costs'!AU$20,'2a Aggregate costs'!AU$21,'2a Aggregate costs'!AU$22,'2a Aggregate costs'!AU55)*'3a Demand'!$C$10+'2a Aggregate costs'!AU$23)</f>
        <v>-</v>
      </c>
      <c r="AU32" s="83" t="str">
        <f>IF('2a Aggregate costs'!AV$20="-","-",SUM('2a Aggregate costs'!AV$20,'2a Aggregate costs'!AV$21,'2a Aggregate costs'!AV$22,'2a Aggregate costs'!AV55)*'3a Demand'!$C$10+'2a Aggregate costs'!AV$23)</f>
        <v>-</v>
      </c>
      <c r="AV32" s="83" t="str">
        <f>IF('2a Aggregate costs'!AW$20="-","-",SUM('2a Aggregate costs'!AW$20,'2a Aggregate costs'!AW$21,'2a Aggregate costs'!AW$22,'2a Aggregate costs'!AW55)*'3a Demand'!$C$10+'2a Aggregate costs'!AW$23)</f>
        <v>-</v>
      </c>
      <c r="AW32" s="83" t="str">
        <f>IF('2a Aggregate costs'!AX$20="-","-",SUM('2a Aggregate costs'!AX$20,'2a Aggregate costs'!AX$21,'2a Aggregate costs'!AX$22,'2a Aggregate costs'!AX55)*'3a Demand'!$C$10+'2a Aggregate costs'!AX$23)</f>
        <v>-</v>
      </c>
      <c r="AX32" s="83" t="str">
        <f>IF('2a Aggregate costs'!AY$20="-","-",SUM('2a Aggregate costs'!AY$20,'2a Aggregate costs'!AY$21,'2a Aggregate costs'!AY$22,'2a Aggregate costs'!AY55)*'3a Demand'!$C$10+'2a Aggregate costs'!AY$23)</f>
        <v>-</v>
      </c>
      <c r="AY32" s="83" t="str">
        <f>IF('2a Aggregate costs'!AZ$20="-","-",SUM('2a Aggregate costs'!AZ$20,'2a Aggregate costs'!AZ$21,'2a Aggregate costs'!AZ$22,'2a Aggregate costs'!AZ55)*'3a Demand'!$C$10+'2a Aggregate costs'!AZ$23)</f>
        <v>-</v>
      </c>
      <c r="AZ32" s="83" t="str">
        <f>IF('2a Aggregate costs'!BA$20="-","-",SUM('2a Aggregate costs'!BA$20,'2a Aggregate costs'!BA$21,'2a Aggregate costs'!BA$22,'2a Aggregate costs'!BA55)*'3a Demand'!$C$10+'2a Aggregate costs'!BA$23)</f>
        <v>-</v>
      </c>
      <c r="BA32" s="83" t="str">
        <f>IF('2a Aggregate costs'!BB$20="-","-",SUM('2a Aggregate costs'!BB$20,'2a Aggregate costs'!BB$21,'2a Aggregate costs'!BB$22,'2a Aggregate costs'!BB55)*'3a Demand'!$C$10+'2a Aggregate costs'!BB$23)</f>
        <v>-</v>
      </c>
      <c r="BB32" s="83" t="str">
        <f>IF('2a Aggregate costs'!BC$20="-","-",SUM('2a Aggregate costs'!BC$20,'2a Aggregate costs'!BC$21,'2a Aggregate costs'!BC$22,'2a Aggregate costs'!BC55)*'3a Demand'!$C$10+'2a Aggregate costs'!BC$23)</f>
        <v>-</v>
      </c>
      <c r="BC32" s="83" t="str">
        <f>IF('2a Aggregate costs'!BD$20="-","-",SUM('2a Aggregate costs'!BD$20,'2a Aggregate costs'!BD$21,'2a Aggregate costs'!BD$22,'2a Aggregate costs'!BD55)*'3a Demand'!$C$10+'2a Aggregate costs'!BD$23)</f>
        <v>-</v>
      </c>
      <c r="BD32" s="83" t="str">
        <f>IF('2a Aggregate costs'!BE$20="-","-",SUM('2a Aggregate costs'!BE$20,'2a Aggregate costs'!BE$21,'2a Aggregate costs'!BE$22,'2a Aggregate costs'!BE55)*'3a Demand'!$C$10+'2a Aggregate costs'!BE$23)</f>
        <v>-</v>
      </c>
      <c r="BE32" s="83" t="str">
        <f>IF('2a Aggregate costs'!BF$20="-","-",SUM('2a Aggregate costs'!BF$20,'2a Aggregate costs'!BF$21,'2a Aggregate costs'!BF$22,'2a Aggregate costs'!BF55)*'3a Demand'!$C$10+'2a Aggregate costs'!BF$23)</f>
        <v>-</v>
      </c>
    </row>
    <row r="33" ht="12.75" customHeight="1">
      <c r="A33" s="2"/>
      <c r="B33" s="58"/>
      <c r="C33" s="80" t="s">
        <v>237</v>
      </c>
      <c r="D33" s="58"/>
      <c r="E33" s="58"/>
      <c r="F33" s="84"/>
      <c r="G33" s="83">
        <f>IF('2a Aggregate costs'!H$20="-","-",SUM('2a Aggregate costs'!H$20,'2a Aggregate costs'!H$21,'2a Aggregate costs'!H$22,'2a Aggregate costs'!H56)*'3a Demand'!$C$10+'2a Aggregate costs'!H$23)</f>
        <v>90.54755644</v>
      </c>
      <c r="H33" s="83">
        <f>IF('2a Aggregate costs'!I$20="-","-",SUM('2a Aggregate costs'!I$20,'2a Aggregate costs'!I$21,'2a Aggregate costs'!I$22,'2a Aggregate costs'!I56)*'3a Demand'!$C$10+'2a Aggregate costs'!I$23)</f>
        <v>90.52046779</v>
      </c>
      <c r="I33" s="83">
        <f>IF('2a Aggregate costs'!J$20="-","-",SUM('2a Aggregate costs'!J$20,'2a Aggregate costs'!J$21,'2a Aggregate costs'!J$22,'2a Aggregate costs'!J56)*'3a Demand'!$C$10+'2a Aggregate costs'!J$23)</f>
        <v>110.9140459</v>
      </c>
      <c r="J33" s="83">
        <f>IF('2a Aggregate costs'!K$20="-","-",SUM('2a Aggregate costs'!K$20,'2a Aggregate costs'!K$21,'2a Aggregate costs'!K$22,'2a Aggregate costs'!K56)*'3a Demand'!$C$10+'2a Aggregate costs'!K$23)</f>
        <v>110.8090061</v>
      </c>
      <c r="K33" s="83">
        <f>IF('2a Aggregate costs'!L$20="-","-",SUM('2a Aggregate costs'!L$20,'2a Aggregate costs'!L$21,'2a Aggregate costs'!L$22,'2a Aggregate costs'!L56)*'3a Demand'!$C$10+'2a Aggregate costs'!L$23)</f>
        <v>118.0693905</v>
      </c>
      <c r="L33" s="83">
        <f>IF('2a Aggregate costs'!M$20="-","-",SUM('2a Aggregate costs'!M$20,'2a Aggregate costs'!M$21,'2a Aggregate costs'!M$22,'2a Aggregate costs'!M56)*'3a Demand'!$C$10+'2a Aggregate costs'!M$23)</f>
        <v>118.4962444</v>
      </c>
      <c r="M33" s="83">
        <f>IF('2a Aggregate costs'!N$20="-","-",SUM('2a Aggregate costs'!N$20,'2a Aggregate costs'!N$21,'2a Aggregate costs'!N$22,'2a Aggregate costs'!N56)*'3a Demand'!$C$10+'2a Aggregate costs'!N$23)</f>
        <v>137.2689981</v>
      </c>
      <c r="N33" s="83">
        <f>IF('2a Aggregate costs'!O$20="-","-",SUM('2a Aggregate costs'!O$20,'2a Aggregate costs'!O$21,'2a Aggregate costs'!O$22,'2a Aggregate costs'!O56)*'3a Demand'!$C$10+'2a Aggregate costs'!O$23)</f>
        <v>137.3624442</v>
      </c>
      <c r="O33" s="51"/>
      <c r="P33" s="83">
        <f>IF('2a Aggregate costs'!Q$20="-","-",SUM('2a Aggregate costs'!Q$20,'2a Aggregate costs'!Q$21,'2a Aggregate costs'!Q$22,'2a Aggregate costs'!Q56)*'3a Demand'!$C$10+'2a Aggregate costs'!Q$23)</f>
        <v>137.3624442</v>
      </c>
      <c r="Q33" s="83">
        <f>IF('2a Aggregate costs'!R$20="-","-",SUM('2a Aggregate costs'!R$20,'2a Aggregate costs'!R$21,'2a Aggregate costs'!R$22,'2a Aggregate costs'!R56)*'3a Demand'!$C$10+'2a Aggregate costs'!R$23)</f>
        <v>146.9646196</v>
      </c>
      <c r="R33" s="83">
        <f>IF('2a Aggregate costs'!S$20="-","-",SUM('2a Aggregate costs'!S$20,'2a Aggregate costs'!S$21,'2a Aggregate costs'!S$22,'2a Aggregate costs'!S56)*'3a Demand'!$C$10+'2a Aggregate costs'!S$23)</f>
        <v>148.7711245</v>
      </c>
      <c r="S33" s="83">
        <f>IF('2a Aggregate costs'!T$20="-","-",SUM('2a Aggregate costs'!T$20,'2a Aggregate costs'!T$21,'2a Aggregate costs'!T$22,'2a Aggregate costs'!T56)*'3a Demand'!$C$10+'2a Aggregate costs'!T$23)</f>
        <v>153.0460498</v>
      </c>
      <c r="T33" s="83">
        <f>IF('2a Aggregate costs'!U$20="-","-",SUM('2a Aggregate costs'!U$20,'2a Aggregate costs'!U$21,'2a Aggregate costs'!U$22,'2a Aggregate costs'!U56)*'3a Demand'!$C$10+'2a Aggregate costs'!U$23)</f>
        <v>152.5002913</v>
      </c>
      <c r="U33" s="83">
        <f>IF('2a Aggregate costs'!V$20="-","-",SUM('2a Aggregate costs'!V$20,'2a Aggregate costs'!V$21,'2a Aggregate costs'!V$22,'2a Aggregate costs'!V56)*'3a Demand'!$C$10+'2a Aggregate costs'!V$23)</f>
        <v>161.4651523</v>
      </c>
      <c r="V33" s="83">
        <f>IF('2a Aggregate costs'!W$20="-","-",SUM('2a Aggregate costs'!W$20,'2a Aggregate costs'!W$21,'2a Aggregate costs'!W$22,'2a Aggregate costs'!W56)*'3a Demand'!$C$10+'2a Aggregate costs'!W$23)</f>
        <v>160.7094085</v>
      </c>
      <c r="W33" s="83">
        <f>IF('2a Aggregate costs'!X$20="-","-",SUM('2a Aggregate costs'!X$20,'2a Aggregate costs'!X$21,'2a Aggregate costs'!X$22,'2a Aggregate costs'!X56)*'3a Demand'!$C$10+'2a Aggregate costs'!X$23)</f>
        <v>168.0520524</v>
      </c>
      <c r="X33" s="51"/>
      <c r="Y33" s="83">
        <f>IF('2a Aggregate costs'!X$20="-","-",SUM('2a Aggregate costs'!X$20,'2a Aggregate costs'!X$21,'2a Aggregate costs'!X$22,'2a Aggregate costs'!X56)*'3a Demand'!$C$10+'2a Aggregate costs'!X$23)</f>
        <v>168.0520524</v>
      </c>
      <c r="Z33" s="83">
        <f>IF('2a Aggregate costs'!AA$20="-","-",SUM('2a Aggregate costs'!AA$20,'2a Aggregate costs'!AA$21,'2a Aggregate costs'!AA$22,'2a Aggregate costs'!AA56)*'3a Demand'!$C$10+'2a Aggregate costs'!AA$23)</f>
        <v>166.4824588</v>
      </c>
      <c r="AA33" s="83">
        <f>IF('2a Aggregate costs'!AB$20="-","-",SUM('2a Aggregate costs'!AB$20,'2a Aggregate costs'!AB$21,'2a Aggregate costs'!AB$22,'2a Aggregate costs'!AB56)*'3a Demand'!$C$10+'2a Aggregate costs'!AB$23)</f>
        <v>185.6255718</v>
      </c>
      <c r="AB33" s="83">
        <f>IF('2a Aggregate costs'!AC$20="-","-",SUM('2a Aggregate costs'!AC$20,'2a Aggregate costs'!AC$21,'2a Aggregate costs'!AC$22,'2a Aggregate costs'!AC56)*'3a Demand'!$C$10+'2a Aggregate costs'!AC$23)</f>
        <v>185.6255718</v>
      </c>
      <c r="AC33" s="83">
        <f>IF('2a Aggregate costs'!AD$20="-","-",SUM('2a Aggregate costs'!AD$20,'2a Aggregate costs'!AD$21,'2a Aggregate costs'!AD$22,'2a Aggregate costs'!AD56)*'3a Demand'!$C$10+'2a Aggregate costs'!AD$23)</f>
        <v>187.8975443</v>
      </c>
      <c r="AD33" s="83">
        <f>IF('2a Aggregate costs'!AE$20="-","-",SUM('2a Aggregate costs'!AE$20,'2a Aggregate costs'!AE$21,'2a Aggregate costs'!AE$22,'2a Aggregate costs'!AE56)*'3a Demand'!$C$10+'2a Aggregate costs'!AE$23)</f>
        <v>187.8975443</v>
      </c>
      <c r="AE33" s="83">
        <f>IF('2a Aggregate costs'!AF$20="-","-",SUM('2a Aggregate costs'!AF$20,'2a Aggregate costs'!AF$21,'2a Aggregate costs'!AF$22,'2a Aggregate costs'!AF56)*'3a Demand'!$C$10+'2a Aggregate costs'!AF$23)</f>
        <v>215.0812112</v>
      </c>
      <c r="AF33" s="83" t="str">
        <f>IF('2a Aggregate costs'!AG$20="-","-",SUM('2a Aggregate costs'!AG$20,'2a Aggregate costs'!AG$21,'2a Aggregate costs'!AG$22,'2a Aggregate costs'!AG56)*'3a Demand'!$C$10+'2a Aggregate costs'!AG$23)</f>
        <v>-</v>
      </c>
      <c r="AG33" s="83" t="str">
        <f>IF('2a Aggregate costs'!AH$20="-","-",SUM('2a Aggregate costs'!AH$20,'2a Aggregate costs'!AH$21,'2a Aggregate costs'!AH$22,'2a Aggregate costs'!AH56)*'3a Demand'!$C$10+'2a Aggregate costs'!AH$23)</f>
        <v>-</v>
      </c>
      <c r="AH33" s="83" t="str">
        <f>IF('2a Aggregate costs'!AI$20="-","-",SUM('2a Aggregate costs'!AI$20,'2a Aggregate costs'!AI$21,'2a Aggregate costs'!AI$22,'2a Aggregate costs'!AI56)*'3a Demand'!$C$10+'2a Aggregate costs'!AI$23)</f>
        <v>-</v>
      </c>
      <c r="AI33" s="83" t="str">
        <f>IF('2a Aggregate costs'!AJ$20="-","-",SUM('2a Aggregate costs'!AJ$20,'2a Aggregate costs'!AJ$21,'2a Aggregate costs'!AJ$22,'2a Aggregate costs'!AJ56)*'3a Demand'!$C$10+'2a Aggregate costs'!AJ$23)</f>
        <v>-</v>
      </c>
      <c r="AJ33" s="83" t="str">
        <f>IF('2a Aggregate costs'!AK$20="-","-",SUM('2a Aggregate costs'!AK$20,'2a Aggregate costs'!AK$21,'2a Aggregate costs'!AK$22,'2a Aggregate costs'!AK56)*'3a Demand'!$C$10+'2a Aggregate costs'!AK$23)</f>
        <v>-</v>
      </c>
      <c r="AK33" s="83" t="str">
        <f>IF('2a Aggregate costs'!AL$20="-","-",SUM('2a Aggregate costs'!AL$20,'2a Aggregate costs'!AL$21,'2a Aggregate costs'!AL$22,'2a Aggregate costs'!AL56)*'3a Demand'!$C$10+'2a Aggregate costs'!AL$23)</f>
        <v>-</v>
      </c>
      <c r="AL33" s="83" t="str">
        <f>IF('2a Aggregate costs'!AM$20="-","-",SUM('2a Aggregate costs'!AM$20,'2a Aggregate costs'!AM$21,'2a Aggregate costs'!AM$22,'2a Aggregate costs'!AM56)*'3a Demand'!$C$10+'2a Aggregate costs'!AM$23)</f>
        <v>-</v>
      </c>
      <c r="AM33" s="83" t="str">
        <f>IF('2a Aggregate costs'!AN$20="-","-",SUM('2a Aggregate costs'!AN$20,'2a Aggregate costs'!AN$21,'2a Aggregate costs'!AN$22,'2a Aggregate costs'!AN56)*'3a Demand'!$C$10+'2a Aggregate costs'!AN$23)</f>
        <v>-</v>
      </c>
      <c r="AN33" s="83" t="str">
        <f>IF('2a Aggregate costs'!AO$20="-","-",SUM('2a Aggregate costs'!AO$20,'2a Aggregate costs'!AO$21,'2a Aggregate costs'!AO$22,'2a Aggregate costs'!AO56)*'3a Demand'!$C$10+'2a Aggregate costs'!AO$23)</f>
        <v>-</v>
      </c>
      <c r="AO33" s="83" t="str">
        <f>IF('2a Aggregate costs'!AP$20="-","-",SUM('2a Aggregate costs'!AP$20,'2a Aggregate costs'!AP$21,'2a Aggregate costs'!AP$22,'2a Aggregate costs'!AP56)*'3a Demand'!$C$10+'2a Aggregate costs'!AP$23)</f>
        <v>-</v>
      </c>
      <c r="AP33" s="83" t="str">
        <f>IF('2a Aggregate costs'!AQ$20="-","-",SUM('2a Aggregate costs'!AQ$20,'2a Aggregate costs'!AQ$21,'2a Aggregate costs'!AQ$22,'2a Aggregate costs'!AQ56)*'3a Demand'!$C$10+'2a Aggregate costs'!AQ$23)</f>
        <v>-</v>
      </c>
      <c r="AQ33" s="83" t="str">
        <f>IF('2a Aggregate costs'!AR$20="-","-",SUM('2a Aggregate costs'!AR$20,'2a Aggregate costs'!AR$21,'2a Aggregate costs'!AR$22,'2a Aggregate costs'!AR56)*'3a Demand'!$C$10+'2a Aggregate costs'!AR$23)</f>
        <v>-</v>
      </c>
      <c r="AR33" s="83" t="str">
        <f>IF('2a Aggregate costs'!AS$20="-","-",SUM('2a Aggregate costs'!AS$20,'2a Aggregate costs'!AS$21,'2a Aggregate costs'!AS$22,'2a Aggregate costs'!AS56)*'3a Demand'!$C$10+'2a Aggregate costs'!AS$23)</f>
        <v>-</v>
      </c>
      <c r="AS33" s="83" t="str">
        <f>IF('2a Aggregate costs'!AT$20="-","-",SUM('2a Aggregate costs'!AT$20,'2a Aggregate costs'!AT$21,'2a Aggregate costs'!AT$22,'2a Aggregate costs'!AT56)*'3a Demand'!$C$10+'2a Aggregate costs'!AT$23)</f>
        <v>-</v>
      </c>
      <c r="AT33" s="83" t="str">
        <f>IF('2a Aggregate costs'!AU$20="-","-",SUM('2a Aggregate costs'!AU$20,'2a Aggregate costs'!AU$21,'2a Aggregate costs'!AU$22,'2a Aggregate costs'!AU56)*'3a Demand'!$C$10+'2a Aggregate costs'!AU$23)</f>
        <v>-</v>
      </c>
      <c r="AU33" s="83" t="str">
        <f>IF('2a Aggregate costs'!AV$20="-","-",SUM('2a Aggregate costs'!AV$20,'2a Aggregate costs'!AV$21,'2a Aggregate costs'!AV$22,'2a Aggregate costs'!AV56)*'3a Demand'!$C$10+'2a Aggregate costs'!AV$23)</f>
        <v>-</v>
      </c>
      <c r="AV33" s="83" t="str">
        <f>IF('2a Aggregate costs'!AW$20="-","-",SUM('2a Aggregate costs'!AW$20,'2a Aggregate costs'!AW$21,'2a Aggregate costs'!AW$22,'2a Aggregate costs'!AW56)*'3a Demand'!$C$10+'2a Aggregate costs'!AW$23)</f>
        <v>-</v>
      </c>
      <c r="AW33" s="83" t="str">
        <f>IF('2a Aggregate costs'!AX$20="-","-",SUM('2a Aggregate costs'!AX$20,'2a Aggregate costs'!AX$21,'2a Aggregate costs'!AX$22,'2a Aggregate costs'!AX56)*'3a Demand'!$C$10+'2a Aggregate costs'!AX$23)</f>
        <v>-</v>
      </c>
      <c r="AX33" s="83" t="str">
        <f>IF('2a Aggregate costs'!AY$20="-","-",SUM('2a Aggregate costs'!AY$20,'2a Aggregate costs'!AY$21,'2a Aggregate costs'!AY$22,'2a Aggregate costs'!AY56)*'3a Demand'!$C$10+'2a Aggregate costs'!AY$23)</f>
        <v>-</v>
      </c>
      <c r="AY33" s="83" t="str">
        <f>IF('2a Aggregate costs'!AZ$20="-","-",SUM('2a Aggregate costs'!AZ$20,'2a Aggregate costs'!AZ$21,'2a Aggregate costs'!AZ$22,'2a Aggregate costs'!AZ56)*'3a Demand'!$C$10+'2a Aggregate costs'!AZ$23)</f>
        <v>-</v>
      </c>
      <c r="AZ33" s="83" t="str">
        <f>IF('2a Aggregate costs'!BA$20="-","-",SUM('2a Aggregate costs'!BA$20,'2a Aggregate costs'!BA$21,'2a Aggregate costs'!BA$22,'2a Aggregate costs'!BA56)*'3a Demand'!$C$10+'2a Aggregate costs'!BA$23)</f>
        <v>-</v>
      </c>
      <c r="BA33" s="83" t="str">
        <f>IF('2a Aggregate costs'!BB$20="-","-",SUM('2a Aggregate costs'!BB$20,'2a Aggregate costs'!BB$21,'2a Aggregate costs'!BB$22,'2a Aggregate costs'!BB56)*'3a Demand'!$C$10+'2a Aggregate costs'!BB$23)</f>
        <v>-</v>
      </c>
      <c r="BB33" s="83" t="str">
        <f>IF('2a Aggregate costs'!BC$20="-","-",SUM('2a Aggregate costs'!BC$20,'2a Aggregate costs'!BC$21,'2a Aggregate costs'!BC$22,'2a Aggregate costs'!BC56)*'3a Demand'!$C$10+'2a Aggregate costs'!BC$23)</f>
        <v>-</v>
      </c>
      <c r="BC33" s="83" t="str">
        <f>IF('2a Aggregate costs'!BD$20="-","-",SUM('2a Aggregate costs'!BD$20,'2a Aggregate costs'!BD$21,'2a Aggregate costs'!BD$22,'2a Aggregate costs'!BD56)*'3a Demand'!$C$10+'2a Aggregate costs'!BD$23)</f>
        <v>-</v>
      </c>
      <c r="BD33" s="83" t="str">
        <f>IF('2a Aggregate costs'!BE$20="-","-",SUM('2a Aggregate costs'!BE$20,'2a Aggregate costs'!BE$21,'2a Aggregate costs'!BE$22,'2a Aggregate costs'!BE56)*'3a Demand'!$C$10+'2a Aggregate costs'!BE$23)</f>
        <v>-</v>
      </c>
      <c r="BE33" s="83" t="str">
        <f>IF('2a Aggregate costs'!BF$20="-","-",SUM('2a Aggregate costs'!BF$20,'2a Aggregate costs'!BF$21,'2a Aggregate costs'!BF$22,'2a Aggregate costs'!BF56)*'3a Demand'!$C$10+'2a Aggregate costs'!BF$23)</f>
        <v>-</v>
      </c>
    </row>
    <row r="34" ht="12.75" customHeight="1">
      <c r="A34" s="2"/>
      <c r="B34" s="58"/>
      <c r="C34" s="80" t="s">
        <v>238</v>
      </c>
      <c r="D34" s="58"/>
      <c r="E34" s="58"/>
      <c r="F34" s="84"/>
      <c r="G34" s="83">
        <f>IF('2a Aggregate costs'!H$20="-","-",SUM('2a Aggregate costs'!H$20,'2a Aggregate costs'!H$21,'2a Aggregate costs'!H$22,'2a Aggregate costs'!H57)*'3a Demand'!$C$10+'2a Aggregate costs'!H$23)</f>
        <v>90.55468923</v>
      </c>
      <c r="H34" s="83">
        <f>IF('2a Aggregate costs'!I$20="-","-",SUM('2a Aggregate costs'!I$20,'2a Aggregate costs'!I$21,'2a Aggregate costs'!I$22,'2a Aggregate costs'!I57)*'3a Demand'!$C$10+'2a Aggregate costs'!I$23)</f>
        <v>90.52748619</v>
      </c>
      <c r="I34" s="83">
        <f>IF('2a Aggregate costs'!J$20="-","-",SUM('2a Aggregate costs'!J$20,'2a Aggregate costs'!J$21,'2a Aggregate costs'!J$22,'2a Aggregate costs'!J57)*'3a Demand'!$C$10+'2a Aggregate costs'!J$23)</f>
        <v>110.9212327</v>
      </c>
      <c r="J34" s="83">
        <f>IF('2a Aggregate costs'!K$20="-","-",SUM('2a Aggregate costs'!K$20,'2a Aggregate costs'!K$21,'2a Aggregate costs'!K$22,'2a Aggregate costs'!K57)*'3a Demand'!$C$10+'2a Aggregate costs'!K$23)</f>
        <v>110.8165043</v>
      </c>
      <c r="K34" s="83">
        <f>IF('2a Aggregate costs'!L$20="-","-",SUM('2a Aggregate costs'!L$20,'2a Aggregate costs'!L$21,'2a Aggregate costs'!L$22,'2a Aggregate costs'!L57)*'3a Demand'!$C$10+'2a Aggregate costs'!L$23)</f>
        <v>118.0770236</v>
      </c>
      <c r="L34" s="83">
        <f>IF('2a Aggregate costs'!M$20="-","-",SUM('2a Aggregate costs'!M$20,'2a Aggregate costs'!M$21,'2a Aggregate costs'!M$22,'2a Aggregate costs'!M57)*'3a Demand'!$C$10+'2a Aggregate costs'!M$23)</f>
        <v>118.5037384</v>
      </c>
      <c r="M34" s="83">
        <f>IF('2a Aggregate costs'!N$20="-","-",SUM('2a Aggregate costs'!N$20,'2a Aggregate costs'!N$21,'2a Aggregate costs'!N$22,'2a Aggregate costs'!N57)*'3a Demand'!$C$10+'2a Aggregate costs'!N$23)</f>
        <v>137.2747061</v>
      </c>
      <c r="N34" s="83">
        <f>IF('2a Aggregate costs'!O$20="-","-",SUM('2a Aggregate costs'!O$20,'2a Aggregate costs'!O$21,'2a Aggregate costs'!O$22,'2a Aggregate costs'!O57)*'3a Demand'!$C$10+'2a Aggregate costs'!O$23)</f>
        <v>137.3682777</v>
      </c>
      <c r="O34" s="51"/>
      <c r="P34" s="83">
        <f>IF('2a Aggregate costs'!Q$20="-","-",SUM('2a Aggregate costs'!Q$20,'2a Aggregate costs'!Q$21,'2a Aggregate costs'!Q$22,'2a Aggregate costs'!Q57)*'3a Demand'!$C$10+'2a Aggregate costs'!Q$23)</f>
        <v>137.3682777</v>
      </c>
      <c r="Q34" s="83">
        <f>IF('2a Aggregate costs'!R$20="-","-",SUM('2a Aggregate costs'!R$20,'2a Aggregate costs'!R$21,'2a Aggregate costs'!R$22,'2a Aggregate costs'!R57)*'3a Demand'!$C$10+'2a Aggregate costs'!R$23)</f>
        <v>146.9651639</v>
      </c>
      <c r="R34" s="83">
        <f>IF('2a Aggregate costs'!S$20="-","-",SUM('2a Aggregate costs'!S$20,'2a Aggregate costs'!S$21,'2a Aggregate costs'!S$22,'2a Aggregate costs'!S57)*'3a Demand'!$C$10+'2a Aggregate costs'!S$23)</f>
        <v>148.7716935</v>
      </c>
      <c r="S34" s="83">
        <f>IF('2a Aggregate costs'!T$20="-","-",SUM('2a Aggregate costs'!T$20,'2a Aggregate costs'!T$21,'2a Aggregate costs'!T$22,'2a Aggregate costs'!T57)*'3a Demand'!$C$10+'2a Aggregate costs'!T$23)</f>
        <v>153.0373162</v>
      </c>
      <c r="T34" s="83">
        <f>IF('2a Aggregate costs'!U$20="-","-",SUM('2a Aggregate costs'!U$20,'2a Aggregate costs'!U$21,'2a Aggregate costs'!U$22,'2a Aggregate costs'!U57)*'3a Demand'!$C$10+'2a Aggregate costs'!U$23)</f>
        <v>152.4904789</v>
      </c>
      <c r="U34" s="83">
        <f>IF('2a Aggregate costs'!V$20="-","-",SUM('2a Aggregate costs'!V$20,'2a Aggregate costs'!V$21,'2a Aggregate costs'!V$22,'2a Aggregate costs'!V57)*'3a Demand'!$C$10+'2a Aggregate costs'!V$23)</f>
        <v>161.4502824</v>
      </c>
      <c r="V34" s="83">
        <f>IF('2a Aggregate costs'!W$20="-","-",SUM('2a Aggregate costs'!W$20,'2a Aggregate costs'!W$21,'2a Aggregate costs'!W$22,'2a Aggregate costs'!W57)*'3a Demand'!$C$10+'2a Aggregate costs'!W$23)</f>
        <v>160.6955742</v>
      </c>
      <c r="W34" s="83">
        <f>IF('2a Aggregate costs'!X$20="-","-",SUM('2a Aggregate costs'!X$20,'2a Aggregate costs'!X$21,'2a Aggregate costs'!X$22,'2a Aggregate costs'!X57)*'3a Demand'!$C$10+'2a Aggregate costs'!X$23)</f>
        <v>168.0345415</v>
      </c>
      <c r="X34" s="51"/>
      <c r="Y34" s="83">
        <f>IF('2a Aggregate costs'!X$20="-","-",SUM('2a Aggregate costs'!X$20,'2a Aggregate costs'!X$21,'2a Aggregate costs'!X$22,'2a Aggregate costs'!X57)*'3a Demand'!$C$10+'2a Aggregate costs'!X$23)</f>
        <v>168.0345415</v>
      </c>
      <c r="Z34" s="83">
        <f>IF('2a Aggregate costs'!AA$20="-","-",SUM('2a Aggregate costs'!AA$20,'2a Aggregate costs'!AA$21,'2a Aggregate costs'!AA$22,'2a Aggregate costs'!AA57)*'3a Demand'!$C$10+'2a Aggregate costs'!AA$23)</f>
        <v>166.4655492</v>
      </c>
      <c r="AA34" s="83">
        <f>IF('2a Aggregate costs'!AB$20="-","-",SUM('2a Aggregate costs'!AB$20,'2a Aggregate costs'!AB$21,'2a Aggregate costs'!AB$22,'2a Aggregate costs'!AB57)*'3a Demand'!$C$10+'2a Aggregate costs'!AB$23)</f>
        <v>185.6158903</v>
      </c>
      <c r="AB34" s="83">
        <f>IF('2a Aggregate costs'!AC$20="-","-",SUM('2a Aggregate costs'!AC$20,'2a Aggregate costs'!AC$21,'2a Aggregate costs'!AC$22,'2a Aggregate costs'!AC57)*'3a Demand'!$C$10+'2a Aggregate costs'!AC$23)</f>
        <v>185.6158903</v>
      </c>
      <c r="AC34" s="83">
        <f>IF('2a Aggregate costs'!AD$20="-","-",SUM('2a Aggregate costs'!AD$20,'2a Aggregate costs'!AD$21,'2a Aggregate costs'!AD$22,'2a Aggregate costs'!AD57)*'3a Demand'!$C$10+'2a Aggregate costs'!AD$23)</f>
        <v>187.8886895</v>
      </c>
      <c r="AD34" s="83">
        <f>IF('2a Aggregate costs'!AE$20="-","-",SUM('2a Aggregate costs'!AE$20,'2a Aggregate costs'!AE$21,'2a Aggregate costs'!AE$22,'2a Aggregate costs'!AE57)*'3a Demand'!$C$10+'2a Aggregate costs'!AE$23)</f>
        <v>187.8886895</v>
      </c>
      <c r="AE34" s="83">
        <f>IF('2a Aggregate costs'!AF$20="-","-",SUM('2a Aggregate costs'!AF$20,'2a Aggregate costs'!AF$21,'2a Aggregate costs'!AF$22,'2a Aggregate costs'!AF57)*'3a Demand'!$C$10+'2a Aggregate costs'!AF$23)</f>
        <v>215.0681115</v>
      </c>
      <c r="AF34" s="83" t="str">
        <f>IF('2a Aggregate costs'!AG$20="-","-",SUM('2a Aggregate costs'!AG$20,'2a Aggregate costs'!AG$21,'2a Aggregate costs'!AG$22,'2a Aggregate costs'!AG57)*'3a Demand'!$C$10+'2a Aggregate costs'!AG$23)</f>
        <v>-</v>
      </c>
      <c r="AG34" s="83" t="str">
        <f>IF('2a Aggregate costs'!AH$20="-","-",SUM('2a Aggregate costs'!AH$20,'2a Aggregate costs'!AH$21,'2a Aggregate costs'!AH$22,'2a Aggregate costs'!AH57)*'3a Demand'!$C$10+'2a Aggregate costs'!AH$23)</f>
        <v>-</v>
      </c>
      <c r="AH34" s="83" t="str">
        <f>IF('2a Aggregate costs'!AI$20="-","-",SUM('2a Aggregate costs'!AI$20,'2a Aggregate costs'!AI$21,'2a Aggregate costs'!AI$22,'2a Aggregate costs'!AI57)*'3a Demand'!$C$10+'2a Aggregate costs'!AI$23)</f>
        <v>-</v>
      </c>
      <c r="AI34" s="83" t="str">
        <f>IF('2a Aggregate costs'!AJ$20="-","-",SUM('2a Aggregate costs'!AJ$20,'2a Aggregate costs'!AJ$21,'2a Aggregate costs'!AJ$22,'2a Aggregate costs'!AJ57)*'3a Demand'!$C$10+'2a Aggregate costs'!AJ$23)</f>
        <v>-</v>
      </c>
      <c r="AJ34" s="83" t="str">
        <f>IF('2a Aggregate costs'!AK$20="-","-",SUM('2a Aggregate costs'!AK$20,'2a Aggregate costs'!AK$21,'2a Aggregate costs'!AK$22,'2a Aggregate costs'!AK57)*'3a Demand'!$C$10+'2a Aggregate costs'!AK$23)</f>
        <v>-</v>
      </c>
      <c r="AK34" s="83" t="str">
        <f>IF('2a Aggregate costs'!AL$20="-","-",SUM('2a Aggregate costs'!AL$20,'2a Aggregate costs'!AL$21,'2a Aggregate costs'!AL$22,'2a Aggregate costs'!AL57)*'3a Demand'!$C$10+'2a Aggregate costs'!AL$23)</f>
        <v>-</v>
      </c>
      <c r="AL34" s="83" t="str">
        <f>IF('2a Aggregate costs'!AM$20="-","-",SUM('2a Aggregate costs'!AM$20,'2a Aggregate costs'!AM$21,'2a Aggregate costs'!AM$22,'2a Aggregate costs'!AM57)*'3a Demand'!$C$10+'2a Aggregate costs'!AM$23)</f>
        <v>-</v>
      </c>
      <c r="AM34" s="83" t="str">
        <f>IF('2a Aggregate costs'!AN$20="-","-",SUM('2a Aggregate costs'!AN$20,'2a Aggregate costs'!AN$21,'2a Aggregate costs'!AN$22,'2a Aggregate costs'!AN57)*'3a Demand'!$C$10+'2a Aggregate costs'!AN$23)</f>
        <v>-</v>
      </c>
      <c r="AN34" s="83" t="str">
        <f>IF('2a Aggregate costs'!AO$20="-","-",SUM('2a Aggregate costs'!AO$20,'2a Aggregate costs'!AO$21,'2a Aggregate costs'!AO$22,'2a Aggregate costs'!AO57)*'3a Demand'!$C$10+'2a Aggregate costs'!AO$23)</f>
        <v>-</v>
      </c>
      <c r="AO34" s="83" t="str">
        <f>IF('2a Aggregate costs'!AP$20="-","-",SUM('2a Aggregate costs'!AP$20,'2a Aggregate costs'!AP$21,'2a Aggregate costs'!AP$22,'2a Aggregate costs'!AP57)*'3a Demand'!$C$10+'2a Aggregate costs'!AP$23)</f>
        <v>-</v>
      </c>
      <c r="AP34" s="83" t="str">
        <f>IF('2a Aggregate costs'!AQ$20="-","-",SUM('2a Aggregate costs'!AQ$20,'2a Aggregate costs'!AQ$21,'2a Aggregate costs'!AQ$22,'2a Aggregate costs'!AQ57)*'3a Demand'!$C$10+'2a Aggregate costs'!AQ$23)</f>
        <v>-</v>
      </c>
      <c r="AQ34" s="83" t="str">
        <f>IF('2a Aggregate costs'!AR$20="-","-",SUM('2a Aggregate costs'!AR$20,'2a Aggregate costs'!AR$21,'2a Aggregate costs'!AR$22,'2a Aggregate costs'!AR57)*'3a Demand'!$C$10+'2a Aggregate costs'!AR$23)</f>
        <v>-</v>
      </c>
      <c r="AR34" s="83" t="str">
        <f>IF('2a Aggregate costs'!AS$20="-","-",SUM('2a Aggregate costs'!AS$20,'2a Aggregate costs'!AS$21,'2a Aggregate costs'!AS$22,'2a Aggregate costs'!AS57)*'3a Demand'!$C$10+'2a Aggregate costs'!AS$23)</f>
        <v>-</v>
      </c>
      <c r="AS34" s="83" t="str">
        <f>IF('2a Aggregate costs'!AT$20="-","-",SUM('2a Aggregate costs'!AT$20,'2a Aggregate costs'!AT$21,'2a Aggregate costs'!AT$22,'2a Aggregate costs'!AT57)*'3a Demand'!$C$10+'2a Aggregate costs'!AT$23)</f>
        <v>-</v>
      </c>
      <c r="AT34" s="83" t="str">
        <f>IF('2a Aggregate costs'!AU$20="-","-",SUM('2a Aggregate costs'!AU$20,'2a Aggregate costs'!AU$21,'2a Aggregate costs'!AU$22,'2a Aggregate costs'!AU57)*'3a Demand'!$C$10+'2a Aggregate costs'!AU$23)</f>
        <v>-</v>
      </c>
      <c r="AU34" s="83" t="str">
        <f>IF('2a Aggregate costs'!AV$20="-","-",SUM('2a Aggregate costs'!AV$20,'2a Aggregate costs'!AV$21,'2a Aggregate costs'!AV$22,'2a Aggregate costs'!AV57)*'3a Demand'!$C$10+'2a Aggregate costs'!AV$23)</f>
        <v>-</v>
      </c>
      <c r="AV34" s="83" t="str">
        <f>IF('2a Aggregate costs'!AW$20="-","-",SUM('2a Aggregate costs'!AW$20,'2a Aggregate costs'!AW$21,'2a Aggregate costs'!AW$22,'2a Aggregate costs'!AW57)*'3a Demand'!$C$10+'2a Aggregate costs'!AW$23)</f>
        <v>-</v>
      </c>
      <c r="AW34" s="83" t="str">
        <f>IF('2a Aggregate costs'!AX$20="-","-",SUM('2a Aggregate costs'!AX$20,'2a Aggregate costs'!AX$21,'2a Aggregate costs'!AX$22,'2a Aggregate costs'!AX57)*'3a Demand'!$C$10+'2a Aggregate costs'!AX$23)</f>
        <v>-</v>
      </c>
      <c r="AX34" s="83" t="str">
        <f>IF('2a Aggregate costs'!AY$20="-","-",SUM('2a Aggregate costs'!AY$20,'2a Aggregate costs'!AY$21,'2a Aggregate costs'!AY$22,'2a Aggregate costs'!AY57)*'3a Demand'!$C$10+'2a Aggregate costs'!AY$23)</f>
        <v>-</v>
      </c>
      <c r="AY34" s="83" t="str">
        <f>IF('2a Aggregate costs'!AZ$20="-","-",SUM('2a Aggregate costs'!AZ$20,'2a Aggregate costs'!AZ$21,'2a Aggregate costs'!AZ$22,'2a Aggregate costs'!AZ57)*'3a Demand'!$C$10+'2a Aggregate costs'!AZ$23)</f>
        <v>-</v>
      </c>
      <c r="AZ34" s="83" t="str">
        <f>IF('2a Aggregate costs'!BA$20="-","-",SUM('2a Aggregate costs'!BA$20,'2a Aggregate costs'!BA$21,'2a Aggregate costs'!BA$22,'2a Aggregate costs'!BA57)*'3a Demand'!$C$10+'2a Aggregate costs'!BA$23)</f>
        <v>-</v>
      </c>
      <c r="BA34" s="83" t="str">
        <f>IF('2a Aggregate costs'!BB$20="-","-",SUM('2a Aggregate costs'!BB$20,'2a Aggregate costs'!BB$21,'2a Aggregate costs'!BB$22,'2a Aggregate costs'!BB57)*'3a Demand'!$C$10+'2a Aggregate costs'!BB$23)</f>
        <v>-</v>
      </c>
      <c r="BB34" s="83" t="str">
        <f>IF('2a Aggregate costs'!BC$20="-","-",SUM('2a Aggregate costs'!BC$20,'2a Aggregate costs'!BC$21,'2a Aggregate costs'!BC$22,'2a Aggregate costs'!BC57)*'3a Demand'!$C$10+'2a Aggregate costs'!BC$23)</f>
        <v>-</v>
      </c>
      <c r="BC34" s="83" t="str">
        <f>IF('2a Aggregate costs'!BD$20="-","-",SUM('2a Aggregate costs'!BD$20,'2a Aggregate costs'!BD$21,'2a Aggregate costs'!BD$22,'2a Aggregate costs'!BD57)*'3a Demand'!$C$10+'2a Aggregate costs'!BD$23)</f>
        <v>-</v>
      </c>
      <c r="BD34" s="83" t="str">
        <f>IF('2a Aggregate costs'!BE$20="-","-",SUM('2a Aggregate costs'!BE$20,'2a Aggregate costs'!BE$21,'2a Aggregate costs'!BE$22,'2a Aggregate costs'!BE57)*'3a Demand'!$C$10+'2a Aggregate costs'!BE$23)</f>
        <v>-</v>
      </c>
      <c r="BE34" s="83" t="str">
        <f>IF('2a Aggregate costs'!BF$20="-","-",SUM('2a Aggregate costs'!BF$20,'2a Aggregate costs'!BF$21,'2a Aggregate costs'!BF$22,'2a Aggregate costs'!BF57)*'3a Demand'!$C$10+'2a Aggregate costs'!BF$23)</f>
        <v>-</v>
      </c>
    </row>
    <row r="35" ht="12.75" customHeight="1">
      <c r="A35" s="2"/>
      <c r="B35" s="58"/>
      <c r="C35" s="80" t="s">
        <v>239</v>
      </c>
      <c r="D35" s="58"/>
      <c r="E35" s="58"/>
      <c r="F35" s="84"/>
      <c r="G35" s="83">
        <f>IF('2a Aggregate costs'!H$20="-","-",SUM('2a Aggregate costs'!H$20,'2a Aggregate costs'!H$21,'2a Aggregate costs'!H$22,'2a Aggregate costs'!H58)*'3a Demand'!$C$10+'2a Aggregate costs'!H$23)</f>
        <v>90.56015999</v>
      </c>
      <c r="H35" s="83">
        <f>IF('2a Aggregate costs'!I$20="-","-",SUM('2a Aggregate costs'!I$20,'2a Aggregate costs'!I$21,'2a Aggregate costs'!I$22,'2a Aggregate costs'!I58)*'3a Demand'!$C$10+'2a Aggregate costs'!I$23)</f>
        <v>90.53286922</v>
      </c>
      <c r="I35" s="83">
        <f>IF('2a Aggregate costs'!J$20="-","-",SUM('2a Aggregate costs'!J$20,'2a Aggregate costs'!J$21,'2a Aggregate costs'!J$22,'2a Aggregate costs'!J58)*'3a Demand'!$C$10+'2a Aggregate costs'!J$23)</f>
        <v>110.9267449</v>
      </c>
      <c r="J35" s="83">
        <f>IF('2a Aggregate costs'!K$20="-","-",SUM('2a Aggregate costs'!K$20,'2a Aggregate costs'!K$21,'2a Aggregate costs'!K$22,'2a Aggregate costs'!K58)*'3a Demand'!$C$10+'2a Aggregate costs'!K$23)</f>
        <v>110.8222553</v>
      </c>
      <c r="K35" s="83">
        <f>IF('2a Aggregate costs'!L$20="-","-",SUM('2a Aggregate costs'!L$20,'2a Aggregate costs'!L$21,'2a Aggregate costs'!L$22,'2a Aggregate costs'!L58)*'3a Demand'!$C$10+'2a Aggregate costs'!L$23)</f>
        <v>118.0828782</v>
      </c>
      <c r="L35" s="83">
        <f>IF('2a Aggregate costs'!M$20="-","-",SUM('2a Aggregate costs'!M$20,'2a Aggregate costs'!M$21,'2a Aggregate costs'!M$22,'2a Aggregate costs'!M58)*'3a Demand'!$C$10+'2a Aggregate costs'!M$23)</f>
        <v>118.5094862</v>
      </c>
      <c r="M35" s="83">
        <f>IF('2a Aggregate costs'!N$20="-","-",SUM('2a Aggregate costs'!N$20,'2a Aggregate costs'!N$21,'2a Aggregate costs'!N$22,'2a Aggregate costs'!N58)*'3a Demand'!$C$10+'2a Aggregate costs'!N$23)</f>
        <v>137.2897934</v>
      </c>
      <c r="N35" s="83">
        <f>IF('2a Aggregate costs'!O$20="-","-",SUM('2a Aggregate costs'!O$20,'2a Aggregate costs'!O$21,'2a Aggregate costs'!O$22,'2a Aggregate costs'!O58)*'3a Demand'!$C$10+'2a Aggregate costs'!O$23)</f>
        <v>137.3836967</v>
      </c>
      <c r="O35" s="51"/>
      <c r="P35" s="83">
        <f>IF('2a Aggregate costs'!Q$20="-","-",SUM('2a Aggregate costs'!Q$20,'2a Aggregate costs'!Q$21,'2a Aggregate costs'!Q$22,'2a Aggregate costs'!Q58)*'3a Demand'!$C$10+'2a Aggregate costs'!Q$23)</f>
        <v>137.3836967</v>
      </c>
      <c r="Q35" s="83">
        <f>IF('2a Aggregate costs'!R$20="-","-",SUM('2a Aggregate costs'!R$20,'2a Aggregate costs'!R$21,'2a Aggregate costs'!R$22,'2a Aggregate costs'!R58)*'3a Demand'!$C$10+'2a Aggregate costs'!R$23)</f>
        <v>146.9865927</v>
      </c>
      <c r="R35" s="83">
        <f>IF('2a Aggregate costs'!S$20="-","-",SUM('2a Aggregate costs'!S$20,'2a Aggregate costs'!S$21,'2a Aggregate costs'!S$22,'2a Aggregate costs'!S58)*'3a Demand'!$C$10+'2a Aggregate costs'!S$23)</f>
        <v>148.7938731</v>
      </c>
      <c r="S35" s="83">
        <f>IF('2a Aggregate costs'!T$20="-","-",SUM('2a Aggregate costs'!T$20,'2a Aggregate costs'!T$21,'2a Aggregate costs'!T$22,'2a Aggregate costs'!T58)*'3a Demand'!$C$10+'2a Aggregate costs'!T$23)</f>
        <v>153.0608464</v>
      </c>
      <c r="T35" s="83">
        <f>IF('2a Aggregate costs'!U$20="-","-",SUM('2a Aggregate costs'!U$20,'2a Aggregate costs'!U$21,'2a Aggregate costs'!U$22,'2a Aggregate costs'!U58)*'3a Demand'!$C$10+'2a Aggregate costs'!U$23)</f>
        <v>152.5169013</v>
      </c>
      <c r="U35" s="83">
        <f>IF('2a Aggregate costs'!V$20="-","-",SUM('2a Aggregate costs'!V$20,'2a Aggregate costs'!V$21,'2a Aggregate costs'!V$22,'2a Aggregate costs'!V58)*'3a Demand'!$C$10+'2a Aggregate costs'!V$23)</f>
        <v>161.4749871</v>
      </c>
      <c r="V35" s="83">
        <f>IF('2a Aggregate costs'!W$20="-","-",SUM('2a Aggregate costs'!W$20,'2a Aggregate costs'!W$21,'2a Aggregate costs'!W$22,'2a Aggregate costs'!W58)*'3a Demand'!$C$10+'2a Aggregate costs'!W$23)</f>
        <v>160.7185778</v>
      </c>
      <c r="W35" s="83">
        <f>IF('2a Aggregate costs'!X$20="-","-",SUM('2a Aggregate costs'!X$20,'2a Aggregate costs'!X$21,'2a Aggregate costs'!X$22,'2a Aggregate costs'!X58)*'3a Demand'!$C$10+'2a Aggregate costs'!X$23)</f>
        <v>168.0561455</v>
      </c>
      <c r="X35" s="51"/>
      <c r="Y35" s="83">
        <f>IF('2a Aggregate costs'!X$20="-","-",SUM('2a Aggregate costs'!X$20,'2a Aggregate costs'!X$21,'2a Aggregate costs'!X$22,'2a Aggregate costs'!X58)*'3a Demand'!$C$10+'2a Aggregate costs'!X$23)</f>
        <v>168.0561455</v>
      </c>
      <c r="Z35" s="83">
        <f>IF('2a Aggregate costs'!AA$20="-","-",SUM('2a Aggregate costs'!AA$20,'2a Aggregate costs'!AA$21,'2a Aggregate costs'!AA$22,'2a Aggregate costs'!AA58)*'3a Demand'!$C$10+'2a Aggregate costs'!AA$23)</f>
        <v>166.4834345</v>
      </c>
      <c r="AA35" s="83">
        <f>IF('2a Aggregate costs'!AB$20="-","-",SUM('2a Aggregate costs'!AB$20,'2a Aggregate costs'!AB$21,'2a Aggregate costs'!AB$22,'2a Aggregate costs'!AB58)*'3a Demand'!$C$10+'2a Aggregate costs'!AB$23)</f>
        <v>185.6150764</v>
      </c>
      <c r="AB35" s="83">
        <f>IF('2a Aggregate costs'!AC$20="-","-",SUM('2a Aggregate costs'!AC$20,'2a Aggregate costs'!AC$21,'2a Aggregate costs'!AC$22,'2a Aggregate costs'!AC58)*'3a Demand'!$C$10+'2a Aggregate costs'!AC$23)</f>
        <v>185.6150764</v>
      </c>
      <c r="AC35" s="83">
        <f>IF('2a Aggregate costs'!AD$20="-","-",SUM('2a Aggregate costs'!AD$20,'2a Aggregate costs'!AD$21,'2a Aggregate costs'!AD$22,'2a Aggregate costs'!AD58)*'3a Demand'!$C$10+'2a Aggregate costs'!AD$23)</f>
        <v>187.8878319</v>
      </c>
      <c r="AD35" s="83">
        <f>IF('2a Aggregate costs'!AE$20="-","-",SUM('2a Aggregate costs'!AE$20,'2a Aggregate costs'!AE$21,'2a Aggregate costs'!AE$22,'2a Aggregate costs'!AE58)*'3a Demand'!$C$10+'2a Aggregate costs'!AE$23)</f>
        <v>187.8878319</v>
      </c>
      <c r="AE35" s="83">
        <f>IF('2a Aggregate costs'!AF$20="-","-",SUM('2a Aggregate costs'!AF$20,'2a Aggregate costs'!AF$21,'2a Aggregate costs'!AF$22,'2a Aggregate costs'!AF58)*'3a Demand'!$C$10+'2a Aggregate costs'!AF$23)</f>
        <v>215.067183</v>
      </c>
      <c r="AF35" s="83" t="str">
        <f>IF('2a Aggregate costs'!AG$20="-","-",SUM('2a Aggregate costs'!AG$20,'2a Aggregate costs'!AG$21,'2a Aggregate costs'!AG$22,'2a Aggregate costs'!AG58)*'3a Demand'!$C$10+'2a Aggregate costs'!AG$23)</f>
        <v>-</v>
      </c>
      <c r="AG35" s="83" t="str">
        <f>IF('2a Aggregate costs'!AH$20="-","-",SUM('2a Aggregate costs'!AH$20,'2a Aggregate costs'!AH$21,'2a Aggregate costs'!AH$22,'2a Aggregate costs'!AH58)*'3a Demand'!$C$10+'2a Aggregate costs'!AH$23)</f>
        <v>-</v>
      </c>
      <c r="AH35" s="83" t="str">
        <f>IF('2a Aggregate costs'!AI$20="-","-",SUM('2a Aggregate costs'!AI$20,'2a Aggregate costs'!AI$21,'2a Aggregate costs'!AI$22,'2a Aggregate costs'!AI58)*'3a Demand'!$C$10+'2a Aggregate costs'!AI$23)</f>
        <v>-</v>
      </c>
      <c r="AI35" s="83" t="str">
        <f>IF('2a Aggregate costs'!AJ$20="-","-",SUM('2a Aggregate costs'!AJ$20,'2a Aggregate costs'!AJ$21,'2a Aggregate costs'!AJ$22,'2a Aggregate costs'!AJ58)*'3a Demand'!$C$10+'2a Aggregate costs'!AJ$23)</f>
        <v>-</v>
      </c>
      <c r="AJ35" s="83" t="str">
        <f>IF('2a Aggregate costs'!AK$20="-","-",SUM('2a Aggregate costs'!AK$20,'2a Aggregate costs'!AK$21,'2a Aggregate costs'!AK$22,'2a Aggregate costs'!AK58)*'3a Demand'!$C$10+'2a Aggregate costs'!AK$23)</f>
        <v>-</v>
      </c>
      <c r="AK35" s="83" t="str">
        <f>IF('2a Aggregate costs'!AL$20="-","-",SUM('2a Aggregate costs'!AL$20,'2a Aggregate costs'!AL$21,'2a Aggregate costs'!AL$22,'2a Aggregate costs'!AL58)*'3a Demand'!$C$10+'2a Aggregate costs'!AL$23)</f>
        <v>-</v>
      </c>
      <c r="AL35" s="83" t="str">
        <f>IF('2a Aggregate costs'!AM$20="-","-",SUM('2a Aggregate costs'!AM$20,'2a Aggregate costs'!AM$21,'2a Aggregate costs'!AM$22,'2a Aggregate costs'!AM58)*'3a Demand'!$C$10+'2a Aggregate costs'!AM$23)</f>
        <v>-</v>
      </c>
      <c r="AM35" s="83" t="str">
        <f>IF('2a Aggregate costs'!AN$20="-","-",SUM('2a Aggregate costs'!AN$20,'2a Aggregate costs'!AN$21,'2a Aggregate costs'!AN$22,'2a Aggregate costs'!AN58)*'3a Demand'!$C$10+'2a Aggregate costs'!AN$23)</f>
        <v>-</v>
      </c>
      <c r="AN35" s="83" t="str">
        <f>IF('2a Aggregate costs'!AO$20="-","-",SUM('2a Aggregate costs'!AO$20,'2a Aggregate costs'!AO$21,'2a Aggregate costs'!AO$22,'2a Aggregate costs'!AO58)*'3a Demand'!$C$10+'2a Aggregate costs'!AO$23)</f>
        <v>-</v>
      </c>
      <c r="AO35" s="83" t="str">
        <f>IF('2a Aggregate costs'!AP$20="-","-",SUM('2a Aggregate costs'!AP$20,'2a Aggregate costs'!AP$21,'2a Aggregate costs'!AP$22,'2a Aggregate costs'!AP58)*'3a Demand'!$C$10+'2a Aggregate costs'!AP$23)</f>
        <v>-</v>
      </c>
      <c r="AP35" s="83" t="str">
        <f>IF('2a Aggregate costs'!AQ$20="-","-",SUM('2a Aggregate costs'!AQ$20,'2a Aggregate costs'!AQ$21,'2a Aggregate costs'!AQ$22,'2a Aggregate costs'!AQ58)*'3a Demand'!$C$10+'2a Aggregate costs'!AQ$23)</f>
        <v>-</v>
      </c>
      <c r="AQ35" s="83" t="str">
        <f>IF('2a Aggregate costs'!AR$20="-","-",SUM('2a Aggregate costs'!AR$20,'2a Aggregate costs'!AR$21,'2a Aggregate costs'!AR$22,'2a Aggregate costs'!AR58)*'3a Demand'!$C$10+'2a Aggregate costs'!AR$23)</f>
        <v>-</v>
      </c>
      <c r="AR35" s="83" t="str">
        <f>IF('2a Aggregate costs'!AS$20="-","-",SUM('2a Aggregate costs'!AS$20,'2a Aggregate costs'!AS$21,'2a Aggregate costs'!AS$22,'2a Aggregate costs'!AS58)*'3a Demand'!$C$10+'2a Aggregate costs'!AS$23)</f>
        <v>-</v>
      </c>
      <c r="AS35" s="83" t="str">
        <f>IF('2a Aggregate costs'!AT$20="-","-",SUM('2a Aggregate costs'!AT$20,'2a Aggregate costs'!AT$21,'2a Aggregate costs'!AT$22,'2a Aggregate costs'!AT58)*'3a Demand'!$C$10+'2a Aggregate costs'!AT$23)</f>
        <v>-</v>
      </c>
      <c r="AT35" s="83" t="str">
        <f>IF('2a Aggregate costs'!AU$20="-","-",SUM('2a Aggregate costs'!AU$20,'2a Aggregate costs'!AU$21,'2a Aggregate costs'!AU$22,'2a Aggregate costs'!AU58)*'3a Demand'!$C$10+'2a Aggregate costs'!AU$23)</f>
        <v>-</v>
      </c>
      <c r="AU35" s="83" t="str">
        <f>IF('2a Aggregate costs'!AV$20="-","-",SUM('2a Aggregate costs'!AV$20,'2a Aggregate costs'!AV$21,'2a Aggregate costs'!AV$22,'2a Aggregate costs'!AV58)*'3a Demand'!$C$10+'2a Aggregate costs'!AV$23)</f>
        <v>-</v>
      </c>
      <c r="AV35" s="83" t="str">
        <f>IF('2a Aggregate costs'!AW$20="-","-",SUM('2a Aggregate costs'!AW$20,'2a Aggregate costs'!AW$21,'2a Aggregate costs'!AW$22,'2a Aggregate costs'!AW58)*'3a Demand'!$C$10+'2a Aggregate costs'!AW$23)</f>
        <v>-</v>
      </c>
      <c r="AW35" s="83" t="str">
        <f>IF('2a Aggregate costs'!AX$20="-","-",SUM('2a Aggregate costs'!AX$20,'2a Aggregate costs'!AX$21,'2a Aggregate costs'!AX$22,'2a Aggregate costs'!AX58)*'3a Demand'!$C$10+'2a Aggregate costs'!AX$23)</f>
        <v>-</v>
      </c>
      <c r="AX35" s="83" t="str">
        <f>IF('2a Aggregate costs'!AY$20="-","-",SUM('2a Aggregate costs'!AY$20,'2a Aggregate costs'!AY$21,'2a Aggregate costs'!AY$22,'2a Aggregate costs'!AY58)*'3a Demand'!$C$10+'2a Aggregate costs'!AY$23)</f>
        <v>-</v>
      </c>
      <c r="AY35" s="83" t="str">
        <f>IF('2a Aggregate costs'!AZ$20="-","-",SUM('2a Aggregate costs'!AZ$20,'2a Aggregate costs'!AZ$21,'2a Aggregate costs'!AZ$22,'2a Aggregate costs'!AZ58)*'3a Demand'!$C$10+'2a Aggregate costs'!AZ$23)</f>
        <v>-</v>
      </c>
      <c r="AZ35" s="83" t="str">
        <f>IF('2a Aggregate costs'!BA$20="-","-",SUM('2a Aggregate costs'!BA$20,'2a Aggregate costs'!BA$21,'2a Aggregate costs'!BA$22,'2a Aggregate costs'!BA58)*'3a Demand'!$C$10+'2a Aggregate costs'!BA$23)</f>
        <v>-</v>
      </c>
      <c r="BA35" s="83" t="str">
        <f>IF('2a Aggregate costs'!BB$20="-","-",SUM('2a Aggregate costs'!BB$20,'2a Aggregate costs'!BB$21,'2a Aggregate costs'!BB$22,'2a Aggregate costs'!BB58)*'3a Demand'!$C$10+'2a Aggregate costs'!BB$23)</f>
        <v>-</v>
      </c>
      <c r="BB35" s="83" t="str">
        <f>IF('2a Aggregate costs'!BC$20="-","-",SUM('2a Aggregate costs'!BC$20,'2a Aggregate costs'!BC$21,'2a Aggregate costs'!BC$22,'2a Aggregate costs'!BC58)*'3a Demand'!$C$10+'2a Aggregate costs'!BC$23)</f>
        <v>-</v>
      </c>
      <c r="BC35" s="83" t="str">
        <f>IF('2a Aggregate costs'!BD$20="-","-",SUM('2a Aggregate costs'!BD$20,'2a Aggregate costs'!BD$21,'2a Aggregate costs'!BD$22,'2a Aggregate costs'!BD58)*'3a Demand'!$C$10+'2a Aggregate costs'!BD$23)</f>
        <v>-</v>
      </c>
      <c r="BD35" s="83" t="str">
        <f>IF('2a Aggregate costs'!BE$20="-","-",SUM('2a Aggregate costs'!BE$20,'2a Aggregate costs'!BE$21,'2a Aggregate costs'!BE$22,'2a Aggregate costs'!BE58)*'3a Demand'!$C$10+'2a Aggregate costs'!BE$23)</f>
        <v>-</v>
      </c>
      <c r="BE35" s="83" t="str">
        <f>IF('2a Aggregate costs'!BF$20="-","-",SUM('2a Aggregate costs'!BF$20,'2a Aggregate costs'!BF$21,'2a Aggregate costs'!BF$22,'2a Aggregate costs'!BF58)*'3a Demand'!$C$10+'2a Aggregate costs'!BF$23)</f>
        <v>-</v>
      </c>
    </row>
    <row r="36" ht="12.75" customHeight="1">
      <c r="A36" s="2"/>
      <c r="B36" s="58"/>
      <c r="C36" s="80" t="s">
        <v>240</v>
      </c>
      <c r="D36" s="58"/>
      <c r="E36" s="58"/>
      <c r="F36" s="84"/>
      <c r="G36" s="83">
        <f>IF('2a Aggregate costs'!H$20="-","-",SUM('2a Aggregate costs'!H$20,'2a Aggregate costs'!H$21,'2a Aggregate costs'!H$22,'2a Aggregate costs'!H59)*'3a Demand'!$C$10+'2a Aggregate costs'!H$23)</f>
        <v>90.54348404</v>
      </c>
      <c r="H36" s="83">
        <f>IF('2a Aggregate costs'!I$20="-","-",SUM('2a Aggregate costs'!I$20,'2a Aggregate costs'!I$21,'2a Aggregate costs'!I$22,'2a Aggregate costs'!I59)*'3a Demand'!$C$10+'2a Aggregate costs'!I$23)</f>
        <v>90.51646069</v>
      </c>
      <c r="I36" s="83">
        <f>IF('2a Aggregate costs'!J$20="-","-",SUM('2a Aggregate costs'!J$20,'2a Aggregate costs'!J$21,'2a Aggregate costs'!J$22,'2a Aggregate costs'!J59)*'3a Demand'!$C$10+'2a Aggregate costs'!J$23)</f>
        <v>110.9099426</v>
      </c>
      <c r="J36" s="83">
        <f>IF('2a Aggregate costs'!K$20="-","-",SUM('2a Aggregate costs'!K$20,'2a Aggregate costs'!K$21,'2a Aggregate costs'!K$22,'2a Aggregate costs'!K59)*'3a Demand'!$C$10+'2a Aggregate costs'!K$23)</f>
        <v>110.8047251</v>
      </c>
      <c r="K36" s="83">
        <f>IF('2a Aggregate costs'!L$20="-","-",SUM('2a Aggregate costs'!L$20,'2a Aggregate costs'!L$21,'2a Aggregate costs'!L$22,'2a Aggregate costs'!L59)*'3a Demand'!$C$10+'2a Aggregate costs'!L$23)</f>
        <v>118.0650324</v>
      </c>
      <c r="L36" s="83">
        <f>IF('2a Aggregate costs'!M$20="-","-",SUM('2a Aggregate costs'!M$20,'2a Aggregate costs'!M$21,'2a Aggregate costs'!M$22,'2a Aggregate costs'!M59)*'3a Demand'!$C$10+'2a Aggregate costs'!M$23)</f>
        <v>118.4919658</v>
      </c>
      <c r="M36" s="83">
        <f>IF('2a Aggregate costs'!N$20="-","-",SUM('2a Aggregate costs'!N$20,'2a Aggregate costs'!N$21,'2a Aggregate costs'!N$22,'2a Aggregate costs'!N59)*'3a Demand'!$C$10+'2a Aggregate costs'!N$23)</f>
        <v>137.2677192</v>
      </c>
      <c r="N36" s="83">
        <f>IF('2a Aggregate costs'!O$20="-","-",SUM('2a Aggregate costs'!O$20,'2a Aggregate costs'!O$21,'2a Aggregate costs'!O$22,'2a Aggregate costs'!O59)*'3a Demand'!$C$10+'2a Aggregate costs'!O$23)</f>
        <v>137.3611371</v>
      </c>
      <c r="O36" s="51"/>
      <c r="P36" s="83">
        <f>IF('2a Aggregate costs'!Q$20="-","-",SUM('2a Aggregate costs'!Q$20,'2a Aggregate costs'!Q$21,'2a Aggregate costs'!Q$22,'2a Aggregate costs'!Q59)*'3a Demand'!$C$10+'2a Aggregate costs'!Q$23)</f>
        <v>137.3611371</v>
      </c>
      <c r="Q36" s="83">
        <f>IF('2a Aggregate costs'!R$20="-","-",SUM('2a Aggregate costs'!R$20,'2a Aggregate costs'!R$21,'2a Aggregate costs'!R$22,'2a Aggregate costs'!R59)*'3a Demand'!$C$10+'2a Aggregate costs'!R$23)</f>
        <v>146.9632682</v>
      </c>
      <c r="R36" s="83">
        <f>IF('2a Aggregate costs'!S$20="-","-",SUM('2a Aggregate costs'!S$20,'2a Aggregate costs'!S$21,'2a Aggregate costs'!S$22,'2a Aggregate costs'!S59)*'3a Demand'!$C$10+'2a Aggregate costs'!S$23)</f>
        <v>148.7745785</v>
      </c>
      <c r="S36" s="83">
        <f>IF('2a Aggregate costs'!T$20="-","-",SUM('2a Aggregate costs'!T$20,'2a Aggregate costs'!T$21,'2a Aggregate costs'!T$22,'2a Aggregate costs'!T59)*'3a Demand'!$C$10+'2a Aggregate costs'!T$23)</f>
        <v>153.0436166</v>
      </c>
      <c r="T36" s="83">
        <f>IF('2a Aggregate costs'!U$20="-","-",SUM('2a Aggregate costs'!U$20,'2a Aggregate costs'!U$21,'2a Aggregate costs'!U$22,'2a Aggregate costs'!U59)*'3a Demand'!$C$10+'2a Aggregate costs'!U$23)</f>
        <v>152.5021653</v>
      </c>
      <c r="U36" s="83">
        <f>IF('2a Aggregate costs'!V$20="-","-",SUM('2a Aggregate costs'!V$20,'2a Aggregate costs'!V$21,'2a Aggregate costs'!V$22,'2a Aggregate costs'!V59)*'3a Demand'!$C$10+'2a Aggregate costs'!V$23)</f>
        <v>161.4678239</v>
      </c>
      <c r="V36" s="83">
        <f>IF('2a Aggregate costs'!W$20="-","-",SUM('2a Aggregate costs'!W$20,'2a Aggregate costs'!W$21,'2a Aggregate costs'!W$22,'2a Aggregate costs'!W59)*'3a Demand'!$C$10+'2a Aggregate costs'!W$23)</f>
        <v>160.7086617</v>
      </c>
      <c r="W36" s="83">
        <f>IF('2a Aggregate costs'!X$20="-","-",SUM('2a Aggregate costs'!X$20,'2a Aggregate costs'!X$21,'2a Aggregate costs'!X$22,'2a Aggregate costs'!X59)*'3a Demand'!$C$10+'2a Aggregate costs'!X$23)</f>
        <v>168.0457745</v>
      </c>
      <c r="X36" s="51"/>
      <c r="Y36" s="83">
        <f>IF('2a Aggregate costs'!X$20="-","-",SUM('2a Aggregate costs'!X$20,'2a Aggregate costs'!X$21,'2a Aggregate costs'!X$22,'2a Aggregate costs'!X59)*'3a Demand'!$C$10+'2a Aggregate costs'!X$23)</f>
        <v>168.0457745</v>
      </c>
      <c r="Z36" s="83">
        <f>IF('2a Aggregate costs'!AA$20="-","-",SUM('2a Aggregate costs'!AA$20,'2a Aggregate costs'!AA$21,'2a Aggregate costs'!AA$22,'2a Aggregate costs'!AA59)*'3a Demand'!$C$10+'2a Aggregate costs'!AA$23)</f>
        <v>166.4755734</v>
      </c>
      <c r="AA36" s="83">
        <f>IF('2a Aggregate costs'!AB$20="-","-",SUM('2a Aggregate costs'!AB$20,'2a Aggregate costs'!AB$21,'2a Aggregate costs'!AB$22,'2a Aggregate costs'!AB59)*'3a Demand'!$C$10+'2a Aggregate costs'!AB$23)</f>
        <v>185.6239288</v>
      </c>
      <c r="AB36" s="83">
        <f>IF('2a Aggregate costs'!AC$20="-","-",SUM('2a Aggregate costs'!AC$20,'2a Aggregate costs'!AC$21,'2a Aggregate costs'!AC$22,'2a Aggregate costs'!AC59)*'3a Demand'!$C$10+'2a Aggregate costs'!AC$23)</f>
        <v>185.6239288</v>
      </c>
      <c r="AC36" s="83">
        <f>IF('2a Aggregate costs'!AD$20="-","-",SUM('2a Aggregate costs'!AD$20,'2a Aggregate costs'!AD$21,'2a Aggregate costs'!AD$22,'2a Aggregate costs'!AD59)*'3a Demand'!$C$10+'2a Aggregate costs'!AD$23)</f>
        <v>187.8959715</v>
      </c>
      <c r="AD36" s="83">
        <f>IF('2a Aggregate costs'!AE$20="-","-",SUM('2a Aggregate costs'!AE$20,'2a Aggregate costs'!AE$21,'2a Aggregate costs'!AE$22,'2a Aggregate costs'!AE59)*'3a Demand'!$C$10+'2a Aggregate costs'!AE$23)</f>
        <v>187.8959715</v>
      </c>
      <c r="AE36" s="83">
        <f>IF('2a Aggregate costs'!AF$20="-","-",SUM('2a Aggregate costs'!AF$20,'2a Aggregate costs'!AF$21,'2a Aggregate costs'!AF$22,'2a Aggregate costs'!AF59)*'3a Demand'!$C$10+'2a Aggregate costs'!AF$23)</f>
        <v>215.0759953</v>
      </c>
      <c r="AF36" s="83" t="str">
        <f>IF('2a Aggregate costs'!AG$20="-","-",SUM('2a Aggregate costs'!AG$20,'2a Aggregate costs'!AG$21,'2a Aggregate costs'!AG$22,'2a Aggregate costs'!AG59)*'3a Demand'!$C$10+'2a Aggregate costs'!AG$23)</f>
        <v>-</v>
      </c>
      <c r="AG36" s="83" t="str">
        <f>IF('2a Aggregate costs'!AH$20="-","-",SUM('2a Aggregate costs'!AH$20,'2a Aggregate costs'!AH$21,'2a Aggregate costs'!AH$22,'2a Aggregate costs'!AH59)*'3a Demand'!$C$10+'2a Aggregate costs'!AH$23)</f>
        <v>-</v>
      </c>
      <c r="AH36" s="83" t="str">
        <f>IF('2a Aggregate costs'!AI$20="-","-",SUM('2a Aggregate costs'!AI$20,'2a Aggregate costs'!AI$21,'2a Aggregate costs'!AI$22,'2a Aggregate costs'!AI59)*'3a Demand'!$C$10+'2a Aggregate costs'!AI$23)</f>
        <v>-</v>
      </c>
      <c r="AI36" s="83" t="str">
        <f>IF('2a Aggregate costs'!AJ$20="-","-",SUM('2a Aggregate costs'!AJ$20,'2a Aggregate costs'!AJ$21,'2a Aggregate costs'!AJ$22,'2a Aggregate costs'!AJ59)*'3a Demand'!$C$10+'2a Aggregate costs'!AJ$23)</f>
        <v>-</v>
      </c>
      <c r="AJ36" s="83" t="str">
        <f>IF('2a Aggregate costs'!AK$20="-","-",SUM('2a Aggregate costs'!AK$20,'2a Aggregate costs'!AK$21,'2a Aggregate costs'!AK$22,'2a Aggregate costs'!AK59)*'3a Demand'!$C$10+'2a Aggregate costs'!AK$23)</f>
        <v>-</v>
      </c>
      <c r="AK36" s="83" t="str">
        <f>IF('2a Aggregate costs'!AL$20="-","-",SUM('2a Aggregate costs'!AL$20,'2a Aggregate costs'!AL$21,'2a Aggregate costs'!AL$22,'2a Aggregate costs'!AL59)*'3a Demand'!$C$10+'2a Aggregate costs'!AL$23)</f>
        <v>-</v>
      </c>
      <c r="AL36" s="83" t="str">
        <f>IF('2a Aggregate costs'!AM$20="-","-",SUM('2a Aggregate costs'!AM$20,'2a Aggregate costs'!AM$21,'2a Aggregate costs'!AM$22,'2a Aggregate costs'!AM59)*'3a Demand'!$C$10+'2a Aggregate costs'!AM$23)</f>
        <v>-</v>
      </c>
      <c r="AM36" s="83" t="str">
        <f>IF('2a Aggregate costs'!AN$20="-","-",SUM('2a Aggregate costs'!AN$20,'2a Aggregate costs'!AN$21,'2a Aggregate costs'!AN$22,'2a Aggregate costs'!AN59)*'3a Demand'!$C$10+'2a Aggregate costs'!AN$23)</f>
        <v>-</v>
      </c>
      <c r="AN36" s="83" t="str">
        <f>IF('2a Aggregate costs'!AO$20="-","-",SUM('2a Aggregate costs'!AO$20,'2a Aggregate costs'!AO$21,'2a Aggregate costs'!AO$22,'2a Aggregate costs'!AO59)*'3a Demand'!$C$10+'2a Aggregate costs'!AO$23)</f>
        <v>-</v>
      </c>
      <c r="AO36" s="83" t="str">
        <f>IF('2a Aggregate costs'!AP$20="-","-",SUM('2a Aggregate costs'!AP$20,'2a Aggregate costs'!AP$21,'2a Aggregate costs'!AP$22,'2a Aggregate costs'!AP59)*'3a Demand'!$C$10+'2a Aggregate costs'!AP$23)</f>
        <v>-</v>
      </c>
      <c r="AP36" s="83" t="str">
        <f>IF('2a Aggregate costs'!AQ$20="-","-",SUM('2a Aggregate costs'!AQ$20,'2a Aggregate costs'!AQ$21,'2a Aggregate costs'!AQ$22,'2a Aggregate costs'!AQ59)*'3a Demand'!$C$10+'2a Aggregate costs'!AQ$23)</f>
        <v>-</v>
      </c>
      <c r="AQ36" s="83" t="str">
        <f>IF('2a Aggregate costs'!AR$20="-","-",SUM('2a Aggregate costs'!AR$20,'2a Aggregate costs'!AR$21,'2a Aggregate costs'!AR$22,'2a Aggregate costs'!AR59)*'3a Demand'!$C$10+'2a Aggregate costs'!AR$23)</f>
        <v>-</v>
      </c>
      <c r="AR36" s="83" t="str">
        <f>IF('2a Aggregate costs'!AS$20="-","-",SUM('2a Aggregate costs'!AS$20,'2a Aggregate costs'!AS$21,'2a Aggregate costs'!AS$22,'2a Aggregate costs'!AS59)*'3a Demand'!$C$10+'2a Aggregate costs'!AS$23)</f>
        <v>-</v>
      </c>
      <c r="AS36" s="83" t="str">
        <f>IF('2a Aggregate costs'!AT$20="-","-",SUM('2a Aggregate costs'!AT$20,'2a Aggregate costs'!AT$21,'2a Aggregate costs'!AT$22,'2a Aggregate costs'!AT59)*'3a Demand'!$C$10+'2a Aggregate costs'!AT$23)</f>
        <v>-</v>
      </c>
      <c r="AT36" s="83" t="str">
        <f>IF('2a Aggregate costs'!AU$20="-","-",SUM('2a Aggregate costs'!AU$20,'2a Aggregate costs'!AU$21,'2a Aggregate costs'!AU$22,'2a Aggregate costs'!AU59)*'3a Demand'!$C$10+'2a Aggregate costs'!AU$23)</f>
        <v>-</v>
      </c>
      <c r="AU36" s="83" t="str">
        <f>IF('2a Aggregate costs'!AV$20="-","-",SUM('2a Aggregate costs'!AV$20,'2a Aggregate costs'!AV$21,'2a Aggregate costs'!AV$22,'2a Aggregate costs'!AV59)*'3a Demand'!$C$10+'2a Aggregate costs'!AV$23)</f>
        <v>-</v>
      </c>
      <c r="AV36" s="83" t="str">
        <f>IF('2a Aggregate costs'!AW$20="-","-",SUM('2a Aggregate costs'!AW$20,'2a Aggregate costs'!AW$21,'2a Aggregate costs'!AW$22,'2a Aggregate costs'!AW59)*'3a Demand'!$C$10+'2a Aggregate costs'!AW$23)</f>
        <v>-</v>
      </c>
      <c r="AW36" s="83" t="str">
        <f>IF('2a Aggregate costs'!AX$20="-","-",SUM('2a Aggregate costs'!AX$20,'2a Aggregate costs'!AX$21,'2a Aggregate costs'!AX$22,'2a Aggregate costs'!AX59)*'3a Demand'!$C$10+'2a Aggregate costs'!AX$23)</f>
        <v>-</v>
      </c>
      <c r="AX36" s="83" t="str">
        <f>IF('2a Aggregate costs'!AY$20="-","-",SUM('2a Aggregate costs'!AY$20,'2a Aggregate costs'!AY$21,'2a Aggregate costs'!AY$22,'2a Aggregate costs'!AY59)*'3a Demand'!$C$10+'2a Aggregate costs'!AY$23)</f>
        <v>-</v>
      </c>
      <c r="AY36" s="83" t="str">
        <f>IF('2a Aggregate costs'!AZ$20="-","-",SUM('2a Aggregate costs'!AZ$20,'2a Aggregate costs'!AZ$21,'2a Aggregate costs'!AZ$22,'2a Aggregate costs'!AZ59)*'3a Demand'!$C$10+'2a Aggregate costs'!AZ$23)</f>
        <v>-</v>
      </c>
      <c r="AZ36" s="83" t="str">
        <f>IF('2a Aggregate costs'!BA$20="-","-",SUM('2a Aggregate costs'!BA$20,'2a Aggregate costs'!BA$21,'2a Aggregate costs'!BA$22,'2a Aggregate costs'!BA59)*'3a Demand'!$C$10+'2a Aggregate costs'!BA$23)</f>
        <v>-</v>
      </c>
      <c r="BA36" s="83" t="str">
        <f>IF('2a Aggregate costs'!BB$20="-","-",SUM('2a Aggregate costs'!BB$20,'2a Aggregate costs'!BB$21,'2a Aggregate costs'!BB$22,'2a Aggregate costs'!BB59)*'3a Demand'!$C$10+'2a Aggregate costs'!BB$23)</f>
        <v>-</v>
      </c>
      <c r="BB36" s="83" t="str">
        <f>IF('2a Aggregate costs'!BC$20="-","-",SUM('2a Aggregate costs'!BC$20,'2a Aggregate costs'!BC$21,'2a Aggregate costs'!BC$22,'2a Aggregate costs'!BC59)*'3a Demand'!$C$10+'2a Aggregate costs'!BC$23)</f>
        <v>-</v>
      </c>
      <c r="BC36" s="83" t="str">
        <f>IF('2a Aggregate costs'!BD$20="-","-",SUM('2a Aggregate costs'!BD$20,'2a Aggregate costs'!BD$21,'2a Aggregate costs'!BD$22,'2a Aggregate costs'!BD59)*'3a Demand'!$C$10+'2a Aggregate costs'!BD$23)</f>
        <v>-</v>
      </c>
      <c r="BD36" s="83" t="str">
        <f>IF('2a Aggregate costs'!BE$20="-","-",SUM('2a Aggregate costs'!BE$20,'2a Aggregate costs'!BE$21,'2a Aggregate costs'!BE$22,'2a Aggregate costs'!BE59)*'3a Demand'!$C$10+'2a Aggregate costs'!BE$23)</f>
        <v>-</v>
      </c>
      <c r="BE36" s="83" t="str">
        <f>IF('2a Aggregate costs'!BF$20="-","-",SUM('2a Aggregate costs'!BF$20,'2a Aggregate costs'!BF$21,'2a Aggregate costs'!BF$22,'2a Aggregate costs'!BF59)*'3a Demand'!$C$10+'2a Aggregate costs'!BF$23)</f>
        <v>-</v>
      </c>
    </row>
    <row r="37" ht="12.75" customHeight="1">
      <c r="A37" s="2"/>
      <c r="B37" s="58"/>
      <c r="C37" s="80" t="s">
        <v>241</v>
      </c>
      <c r="D37" s="58"/>
      <c r="E37" s="58"/>
      <c r="F37" s="84"/>
      <c r="G37" s="83">
        <f>IF('2a Aggregate costs'!H$20="-","-",SUM('2a Aggregate costs'!H$20,'2a Aggregate costs'!H$21,'2a Aggregate costs'!H$22,'2a Aggregate costs'!H60)*'3a Demand'!$C$10+'2a Aggregate costs'!H$23)</f>
        <v>90.55277915</v>
      </c>
      <c r="H37" s="83">
        <f>IF('2a Aggregate costs'!I$20="-","-",SUM('2a Aggregate costs'!I$20,'2a Aggregate costs'!I$21,'2a Aggregate costs'!I$22,'2a Aggregate costs'!I60)*'3a Demand'!$C$10+'2a Aggregate costs'!I$23)</f>
        <v>90.52560674</v>
      </c>
      <c r="I37" s="83">
        <f>IF('2a Aggregate costs'!J$20="-","-",SUM('2a Aggregate costs'!J$20,'2a Aggregate costs'!J$21,'2a Aggregate costs'!J$22,'2a Aggregate costs'!J60)*'3a Demand'!$C$10+'2a Aggregate costs'!J$23)</f>
        <v>110.9193082</v>
      </c>
      <c r="J37" s="83">
        <f>IF('2a Aggregate costs'!K$20="-","-",SUM('2a Aggregate costs'!K$20,'2a Aggregate costs'!K$21,'2a Aggregate costs'!K$22,'2a Aggregate costs'!K60)*'3a Demand'!$C$10+'2a Aggregate costs'!K$23)</f>
        <v>110.8144964</v>
      </c>
      <c r="K37" s="83">
        <f>IF('2a Aggregate costs'!L$20="-","-",SUM('2a Aggregate costs'!L$20,'2a Aggregate costs'!L$21,'2a Aggregate costs'!L$22,'2a Aggregate costs'!L60)*'3a Demand'!$C$10+'2a Aggregate costs'!L$23)</f>
        <v>118.0749796</v>
      </c>
      <c r="L37" s="83">
        <f>IF('2a Aggregate costs'!M$20="-","-",SUM('2a Aggregate costs'!M$20,'2a Aggregate costs'!M$21,'2a Aggregate costs'!M$22,'2a Aggregate costs'!M60)*'3a Demand'!$C$10+'2a Aggregate costs'!M$23)</f>
        <v>118.5017316</v>
      </c>
      <c r="M37" s="83">
        <f>IF('2a Aggregate costs'!N$20="-","-",SUM('2a Aggregate costs'!N$20,'2a Aggregate costs'!N$21,'2a Aggregate costs'!N$22,'2a Aggregate costs'!N60)*'3a Demand'!$C$10+'2a Aggregate costs'!N$23)</f>
        <v>137.2733311</v>
      </c>
      <c r="N37" s="83">
        <f>IF('2a Aggregate costs'!O$20="-","-",SUM('2a Aggregate costs'!O$20,'2a Aggregate costs'!O$21,'2a Aggregate costs'!O$22,'2a Aggregate costs'!O60)*'3a Demand'!$C$10+'2a Aggregate costs'!O$23)</f>
        <v>137.3668724</v>
      </c>
      <c r="O37" s="51"/>
      <c r="P37" s="83">
        <f>IF('2a Aggregate costs'!Q$20="-","-",SUM('2a Aggregate costs'!Q$20,'2a Aggregate costs'!Q$21,'2a Aggregate costs'!Q$22,'2a Aggregate costs'!Q60)*'3a Demand'!$C$10+'2a Aggregate costs'!Q$23)</f>
        <v>137.3668724</v>
      </c>
      <c r="Q37" s="83">
        <f>IF('2a Aggregate costs'!R$20="-","-",SUM('2a Aggregate costs'!R$20,'2a Aggregate costs'!R$21,'2a Aggregate costs'!R$22,'2a Aggregate costs'!R60)*'3a Demand'!$C$10+'2a Aggregate costs'!R$23)</f>
        <v>146.9704345</v>
      </c>
      <c r="R37" s="83">
        <f>IF('2a Aggregate costs'!S$20="-","-",SUM('2a Aggregate costs'!S$20,'2a Aggregate costs'!S$21,'2a Aggregate costs'!S$22,'2a Aggregate costs'!S60)*'3a Demand'!$C$10+'2a Aggregate costs'!S$23)</f>
        <v>148.7770828</v>
      </c>
      <c r="S37" s="83">
        <f>IF('2a Aggregate costs'!T$20="-","-",SUM('2a Aggregate costs'!T$20,'2a Aggregate costs'!T$21,'2a Aggregate costs'!T$22,'2a Aggregate costs'!T60)*'3a Demand'!$C$10+'2a Aggregate costs'!T$23)</f>
        <v>153.048872</v>
      </c>
      <c r="T37" s="83">
        <f>IF('2a Aggregate costs'!U$20="-","-",SUM('2a Aggregate costs'!U$20,'2a Aggregate costs'!U$21,'2a Aggregate costs'!U$22,'2a Aggregate costs'!U60)*'3a Demand'!$C$10+'2a Aggregate costs'!U$23)</f>
        <v>152.5034205</v>
      </c>
      <c r="U37" s="83">
        <f>IF('2a Aggregate costs'!V$20="-","-",SUM('2a Aggregate costs'!V$20,'2a Aggregate costs'!V$21,'2a Aggregate costs'!V$22,'2a Aggregate costs'!V60)*'3a Demand'!$C$10+'2a Aggregate costs'!V$23)</f>
        <v>161.4677702</v>
      </c>
      <c r="V37" s="83">
        <f>IF('2a Aggregate costs'!W$20="-","-",SUM('2a Aggregate costs'!W$20,'2a Aggregate costs'!W$21,'2a Aggregate costs'!W$22,'2a Aggregate costs'!W60)*'3a Demand'!$C$10+'2a Aggregate costs'!W$23)</f>
        <v>160.7119163</v>
      </c>
      <c r="W37" s="83">
        <f>IF('2a Aggregate costs'!X$20="-","-",SUM('2a Aggregate costs'!X$20,'2a Aggregate costs'!X$21,'2a Aggregate costs'!X$22,'2a Aggregate costs'!X60)*'3a Demand'!$C$10+'2a Aggregate costs'!X$23)</f>
        <v>168.059137</v>
      </c>
      <c r="X37" s="51"/>
      <c r="Y37" s="83">
        <f>IF('2a Aggregate costs'!X$20="-","-",SUM('2a Aggregate costs'!X$20,'2a Aggregate costs'!X$21,'2a Aggregate costs'!X$22,'2a Aggregate costs'!X60)*'3a Demand'!$C$10+'2a Aggregate costs'!X$23)</f>
        <v>168.059137</v>
      </c>
      <c r="Z37" s="83">
        <f>IF('2a Aggregate costs'!AA$20="-","-",SUM('2a Aggregate costs'!AA$20,'2a Aggregate costs'!AA$21,'2a Aggregate costs'!AA$22,'2a Aggregate costs'!AA60)*'3a Demand'!$C$10+'2a Aggregate costs'!AA$23)</f>
        <v>166.4896016</v>
      </c>
      <c r="AA37" s="83">
        <f>IF('2a Aggregate costs'!AB$20="-","-",SUM('2a Aggregate costs'!AB$20,'2a Aggregate costs'!AB$21,'2a Aggregate costs'!AB$22,'2a Aggregate costs'!AB60)*'3a Demand'!$C$10+'2a Aggregate costs'!AB$23)</f>
        <v>185.6341106</v>
      </c>
      <c r="AB37" s="83">
        <f>IF('2a Aggregate costs'!AC$20="-","-",SUM('2a Aggregate costs'!AC$20,'2a Aggregate costs'!AC$21,'2a Aggregate costs'!AC$22,'2a Aggregate costs'!AC60)*'3a Demand'!$C$10+'2a Aggregate costs'!AC$23)</f>
        <v>185.6341106</v>
      </c>
      <c r="AC37" s="83">
        <f>IF('2a Aggregate costs'!AD$20="-","-",SUM('2a Aggregate costs'!AD$20,'2a Aggregate costs'!AD$21,'2a Aggregate costs'!AD$22,'2a Aggregate costs'!AD60)*'3a Demand'!$C$10+'2a Aggregate costs'!AD$23)</f>
        <v>187.9054977</v>
      </c>
      <c r="AD37" s="83">
        <f>IF('2a Aggregate costs'!AE$20="-","-",SUM('2a Aggregate costs'!AE$20,'2a Aggregate costs'!AE$21,'2a Aggregate costs'!AE$22,'2a Aggregate costs'!AE60)*'3a Demand'!$C$10+'2a Aggregate costs'!AE$23)</f>
        <v>187.9054977</v>
      </c>
      <c r="AE37" s="83">
        <f>IF('2a Aggregate costs'!AF$20="-","-",SUM('2a Aggregate costs'!AF$20,'2a Aggregate costs'!AF$21,'2a Aggregate costs'!AF$22,'2a Aggregate costs'!AF60)*'3a Demand'!$C$10+'2a Aggregate costs'!AF$23)</f>
        <v>215.0837962</v>
      </c>
      <c r="AF37" s="83" t="str">
        <f>IF('2a Aggregate costs'!AG$20="-","-",SUM('2a Aggregate costs'!AG$20,'2a Aggregate costs'!AG$21,'2a Aggregate costs'!AG$22,'2a Aggregate costs'!AG60)*'3a Demand'!$C$10+'2a Aggregate costs'!AG$23)</f>
        <v>-</v>
      </c>
      <c r="AG37" s="83" t="str">
        <f>IF('2a Aggregate costs'!AH$20="-","-",SUM('2a Aggregate costs'!AH$20,'2a Aggregate costs'!AH$21,'2a Aggregate costs'!AH$22,'2a Aggregate costs'!AH60)*'3a Demand'!$C$10+'2a Aggregate costs'!AH$23)</f>
        <v>-</v>
      </c>
      <c r="AH37" s="83" t="str">
        <f>IF('2a Aggregate costs'!AI$20="-","-",SUM('2a Aggregate costs'!AI$20,'2a Aggregate costs'!AI$21,'2a Aggregate costs'!AI$22,'2a Aggregate costs'!AI60)*'3a Demand'!$C$10+'2a Aggregate costs'!AI$23)</f>
        <v>-</v>
      </c>
      <c r="AI37" s="83" t="str">
        <f>IF('2a Aggregate costs'!AJ$20="-","-",SUM('2a Aggregate costs'!AJ$20,'2a Aggregate costs'!AJ$21,'2a Aggregate costs'!AJ$22,'2a Aggregate costs'!AJ60)*'3a Demand'!$C$10+'2a Aggregate costs'!AJ$23)</f>
        <v>-</v>
      </c>
      <c r="AJ37" s="83" t="str">
        <f>IF('2a Aggregate costs'!AK$20="-","-",SUM('2a Aggregate costs'!AK$20,'2a Aggregate costs'!AK$21,'2a Aggregate costs'!AK$22,'2a Aggregate costs'!AK60)*'3a Demand'!$C$10+'2a Aggregate costs'!AK$23)</f>
        <v>-</v>
      </c>
      <c r="AK37" s="83" t="str">
        <f>IF('2a Aggregate costs'!AL$20="-","-",SUM('2a Aggregate costs'!AL$20,'2a Aggregate costs'!AL$21,'2a Aggregate costs'!AL$22,'2a Aggregate costs'!AL60)*'3a Demand'!$C$10+'2a Aggregate costs'!AL$23)</f>
        <v>-</v>
      </c>
      <c r="AL37" s="83" t="str">
        <f>IF('2a Aggregate costs'!AM$20="-","-",SUM('2a Aggregate costs'!AM$20,'2a Aggregate costs'!AM$21,'2a Aggregate costs'!AM$22,'2a Aggregate costs'!AM60)*'3a Demand'!$C$10+'2a Aggregate costs'!AM$23)</f>
        <v>-</v>
      </c>
      <c r="AM37" s="83" t="str">
        <f>IF('2a Aggregate costs'!AN$20="-","-",SUM('2a Aggregate costs'!AN$20,'2a Aggregate costs'!AN$21,'2a Aggregate costs'!AN$22,'2a Aggregate costs'!AN60)*'3a Demand'!$C$10+'2a Aggregate costs'!AN$23)</f>
        <v>-</v>
      </c>
      <c r="AN37" s="83" t="str">
        <f>IF('2a Aggregate costs'!AO$20="-","-",SUM('2a Aggregate costs'!AO$20,'2a Aggregate costs'!AO$21,'2a Aggregate costs'!AO$22,'2a Aggregate costs'!AO60)*'3a Demand'!$C$10+'2a Aggregate costs'!AO$23)</f>
        <v>-</v>
      </c>
      <c r="AO37" s="83" t="str">
        <f>IF('2a Aggregate costs'!AP$20="-","-",SUM('2a Aggregate costs'!AP$20,'2a Aggregate costs'!AP$21,'2a Aggregate costs'!AP$22,'2a Aggregate costs'!AP60)*'3a Demand'!$C$10+'2a Aggregate costs'!AP$23)</f>
        <v>-</v>
      </c>
      <c r="AP37" s="83" t="str">
        <f>IF('2a Aggregate costs'!AQ$20="-","-",SUM('2a Aggregate costs'!AQ$20,'2a Aggregate costs'!AQ$21,'2a Aggregate costs'!AQ$22,'2a Aggregate costs'!AQ60)*'3a Demand'!$C$10+'2a Aggregate costs'!AQ$23)</f>
        <v>-</v>
      </c>
      <c r="AQ37" s="83" t="str">
        <f>IF('2a Aggregate costs'!AR$20="-","-",SUM('2a Aggregate costs'!AR$20,'2a Aggregate costs'!AR$21,'2a Aggregate costs'!AR$22,'2a Aggregate costs'!AR60)*'3a Demand'!$C$10+'2a Aggregate costs'!AR$23)</f>
        <v>-</v>
      </c>
      <c r="AR37" s="83" t="str">
        <f>IF('2a Aggregate costs'!AS$20="-","-",SUM('2a Aggregate costs'!AS$20,'2a Aggregate costs'!AS$21,'2a Aggregate costs'!AS$22,'2a Aggregate costs'!AS60)*'3a Demand'!$C$10+'2a Aggregate costs'!AS$23)</f>
        <v>-</v>
      </c>
      <c r="AS37" s="83" t="str">
        <f>IF('2a Aggregate costs'!AT$20="-","-",SUM('2a Aggregate costs'!AT$20,'2a Aggregate costs'!AT$21,'2a Aggregate costs'!AT$22,'2a Aggregate costs'!AT60)*'3a Demand'!$C$10+'2a Aggregate costs'!AT$23)</f>
        <v>-</v>
      </c>
      <c r="AT37" s="83" t="str">
        <f>IF('2a Aggregate costs'!AU$20="-","-",SUM('2a Aggregate costs'!AU$20,'2a Aggregate costs'!AU$21,'2a Aggregate costs'!AU$22,'2a Aggregate costs'!AU60)*'3a Demand'!$C$10+'2a Aggregate costs'!AU$23)</f>
        <v>-</v>
      </c>
      <c r="AU37" s="83" t="str">
        <f>IF('2a Aggregate costs'!AV$20="-","-",SUM('2a Aggregate costs'!AV$20,'2a Aggregate costs'!AV$21,'2a Aggregate costs'!AV$22,'2a Aggregate costs'!AV60)*'3a Demand'!$C$10+'2a Aggregate costs'!AV$23)</f>
        <v>-</v>
      </c>
      <c r="AV37" s="83" t="str">
        <f>IF('2a Aggregate costs'!AW$20="-","-",SUM('2a Aggregate costs'!AW$20,'2a Aggregate costs'!AW$21,'2a Aggregate costs'!AW$22,'2a Aggregate costs'!AW60)*'3a Demand'!$C$10+'2a Aggregate costs'!AW$23)</f>
        <v>-</v>
      </c>
      <c r="AW37" s="83" t="str">
        <f>IF('2a Aggregate costs'!AX$20="-","-",SUM('2a Aggregate costs'!AX$20,'2a Aggregate costs'!AX$21,'2a Aggregate costs'!AX$22,'2a Aggregate costs'!AX60)*'3a Demand'!$C$10+'2a Aggregate costs'!AX$23)</f>
        <v>-</v>
      </c>
      <c r="AX37" s="83" t="str">
        <f>IF('2a Aggregate costs'!AY$20="-","-",SUM('2a Aggregate costs'!AY$20,'2a Aggregate costs'!AY$21,'2a Aggregate costs'!AY$22,'2a Aggregate costs'!AY60)*'3a Demand'!$C$10+'2a Aggregate costs'!AY$23)</f>
        <v>-</v>
      </c>
      <c r="AY37" s="83" t="str">
        <f>IF('2a Aggregate costs'!AZ$20="-","-",SUM('2a Aggregate costs'!AZ$20,'2a Aggregate costs'!AZ$21,'2a Aggregate costs'!AZ$22,'2a Aggregate costs'!AZ60)*'3a Demand'!$C$10+'2a Aggregate costs'!AZ$23)</f>
        <v>-</v>
      </c>
      <c r="AZ37" s="83" t="str">
        <f>IF('2a Aggregate costs'!BA$20="-","-",SUM('2a Aggregate costs'!BA$20,'2a Aggregate costs'!BA$21,'2a Aggregate costs'!BA$22,'2a Aggregate costs'!BA60)*'3a Demand'!$C$10+'2a Aggregate costs'!BA$23)</f>
        <v>-</v>
      </c>
      <c r="BA37" s="83" t="str">
        <f>IF('2a Aggregate costs'!BB$20="-","-",SUM('2a Aggregate costs'!BB$20,'2a Aggregate costs'!BB$21,'2a Aggregate costs'!BB$22,'2a Aggregate costs'!BB60)*'3a Demand'!$C$10+'2a Aggregate costs'!BB$23)</f>
        <v>-</v>
      </c>
      <c r="BB37" s="83" t="str">
        <f>IF('2a Aggregate costs'!BC$20="-","-",SUM('2a Aggregate costs'!BC$20,'2a Aggregate costs'!BC$21,'2a Aggregate costs'!BC$22,'2a Aggregate costs'!BC60)*'3a Demand'!$C$10+'2a Aggregate costs'!BC$23)</f>
        <v>-</v>
      </c>
      <c r="BC37" s="83" t="str">
        <f>IF('2a Aggregate costs'!BD$20="-","-",SUM('2a Aggregate costs'!BD$20,'2a Aggregate costs'!BD$21,'2a Aggregate costs'!BD$22,'2a Aggregate costs'!BD60)*'3a Demand'!$C$10+'2a Aggregate costs'!BD$23)</f>
        <v>-</v>
      </c>
      <c r="BD37" s="83" t="str">
        <f>IF('2a Aggregate costs'!BE$20="-","-",SUM('2a Aggregate costs'!BE$20,'2a Aggregate costs'!BE$21,'2a Aggregate costs'!BE$22,'2a Aggregate costs'!BE60)*'3a Demand'!$C$10+'2a Aggregate costs'!BE$23)</f>
        <v>-</v>
      </c>
      <c r="BE37" s="83" t="str">
        <f>IF('2a Aggregate costs'!BF$20="-","-",SUM('2a Aggregate costs'!BF$20,'2a Aggregate costs'!BF$21,'2a Aggregate costs'!BF$22,'2a Aggregate costs'!BF60)*'3a Demand'!$C$10+'2a Aggregate costs'!BF$23)</f>
        <v>-</v>
      </c>
    </row>
    <row r="38" ht="12.75" customHeight="1">
      <c r="A38" s="2"/>
      <c r="B38" s="58"/>
      <c r="C38" s="80" t="s">
        <v>242</v>
      </c>
      <c r="D38" s="58"/>
      <c r="E38" s="58"/>
      <c r="F38" s="84"/>
      <c r="G38" s="83">
        <f>IF('2a Aggregate costs'!H$20="-","-",SUM('2a Aggregate costs'!H$20,'2a Aggregate costs'!H$21,'2a Aggregate costs'!H$22,'2a Aggregate costs'!H61)*'3a Demand'!$C$10+'2a Aggregate costs'!H$23)</f>
        <v>90.54902198</v>
      </c>
      <c r="H38" s="83">
        <f>IF('2a Aggregate costs'!I$20="-","-",SUM('2a Aggregate costs'!I$20,'2a Aggregate costs'!I$21,'2a Aggregate costs'!I$22,'2a Aggregate costs'!I61)*'3a Demand'!$C$10+'2a Aggregate costs'!I$23)</f>
        <v>90.52190982</v>
      </c>
      <c r="I38" s="83">
        <f>IF('2a Aggregate costs'!J$20="-","-",SUM('2a Aggregate costs'!J$20,'2a Aggregate costs'!J$21,'2a Aggregate costs'!J$22,'2a Aggregate costs'!J61)*'3a Demand'!$C$10+'2a Aggregate costs'!J$23)</f>
        <v>110.9155225</v>
      </c>
      <c r="J38" s="83">
        <f>IF('2a Aggregate costs'!K$20="-","-",SUM('2a Aggregate costs'!K$20,'2a Aggregate costs'!K$21,'2a Aggregate costs'!K$22,'2a Aggregate costs'!K61)*'3a Demand'!$C$10+'2a Aggregate costs'!K$23)</f>
        <v>110.8105467</v>
      </c>
      <c r="K38" s="83">
        <f>IF('2a Aggregate costs'!L$20="-","-",SUM('2a Aggregate costs'!L$20,'2a Aggregate costs'!L$21,'2a Aggregate costs'!L$22,'2a Aggregate costs'!L61)*'3a Demand'!$C$10+'2a Aggregate costs'!L$23)</f>
        <v>118.0709588</v>
      </c>
      <c r="L38" s="83">
        <f>IF('2a Aggregate costs'!M$20="-","-",SUM('2a Aggregate costs'!M$20,'2a Aggregate costs'!M$21,'2a Aggregate costs'!M$22,'2a Aggregate costs'!M61)*'3a Demand'!$C$10+'2a Aggregate costs'!M$23)</f>
        <v>118.4977842</v>
      </c>
      <c r="M38" s="83">
        <f>IF('2a Aggregate costs'!N$20="-","-",SUM('2a Aggregate costs'!N$20,'2a Aggregate costs'!N$21,'2a Aggregate costs'!N$22,'2a Aggregate costs'!N61)*'3a Demand'!$C$10+'2a Aggregate costs'!N$23)</f>
        <v>137.2683621</v>
      </c>
      <c r="N38" s="83">
        <f>IF('2a Aggregate costs'!O$20="-","-",SUM('2a Aggregate costs'!O$20,'2a Aggregate costs'!O$21,'2a Aggregate costs'!O$22,'2a Aggregate costs'!O61)*'3a Demand'!$C$10+'2a Aggregate costs'!O$23)</f>
        <v>137.3617942</v>
      </c>
      <c r="O38" s="51"/>
      <c r="P38" s="83">
        <f>IF('2a Aggregate costs'!Q$20="-","-",SUM('2a Aggregate costs'!Q$20,'2a Aggregate costs'!Q$21,'2a Aggregate costs'!Q$22,'2a Aggregate costs'!Q61)*'3a Demand'!$C$10+'2a Aggregate costs'!Q$23)</f>
        <v>137.3617942</v>
      </c>
      <c r="Q38" s="83">
        <f>IF('2a Aggregate costs'!R$20="-","-",SUM('2a Aggregate costs'!R$20,'2a Aggregate costs'!R$21,'2a Aggregate costs'!R$22,'2a Aggregate costs'!R61)*'3a Demand'!$C$10+'2a Aggregate costs'!R$23)</f>
        <v>146.9639475</v>
      </c>
      <c r="R38" s="83">
        <f>IF('2a Aggregate costs'!S$20="-","-",SUM('2a Aggregate costs'!S$20,'2a Aggregate costs'!S$21,'2a Aggregate costs'!S$22,'2a Aggregate costs'!S61)*'3a Demand'!$C$10+'2a Aggregate costs'!S$23)</f>
        <v>148.7704537</v>
      </c>
      <c r="S38" s="83">
        <f>IF('2a Aggregate costs'!T$20="-","-",SUM('2a Aggregate costs'!T$20,'2a Aggregate costs'!T$21,'2a Aggregate costs'!T$22,'2a Aggregate costs'!T61)*'3a Demand'!$C$10+'2a Aggregate costs'!T$23)</f>
        <v>153.0355736</v>
      </c>
      <c r="T38" s="83">
        <f>IF('2a Aggregate costs'!U$20="-","-",SUM('2a Aggregate costs'!U$20,'2a Aggregate costs'!U$21,'2a Aggregate costs'!U$22,'2a Aggregate costs'!U61)*'3a Demand'!$C$10+'2a Aggregate costs'!U$23)</f>
        <v>152.4885454</v>
      </c>
      <c r="U38" s="83">
        <f>IF('2a Aggregate costs'!V$20="-","-",SUM('2a Aggregate costs'!V$20,'2a Aggregate costs'!V$21,'2a Aggregate costs'!V$22,'2a Aggregate costs'!V61)*'3a Demand'!$C$10+'2a Aggregate costs'!V$23)</f>
        <v>161.4484071</v>
      </c>
      <c r="V38" s="83">
        <f>IF('2a Aggregate costs'!W$20="-","-",SUM('2a Aggregate costs'!W$20,'2a Aggregate costs'!W$21,'2a Aggregate costs'!W$22,'2a Aggregate costs'!W61)*'3a Demand'!$C$10+'2a Aggregate costs'!W$23)</f>
        <v>160.6938576</v>
      </c>
      <c r="W38" s="83">
        <f>IF('2a Aggregate costs'!X$20="-","-",SUM('2a Aggregate costs'!X$20,'2a Aggregate costs'!X$21,'2a Aggregate costs'!X$22,'2a Aggregate costs'!X61)*'3a Demand'!$C$10+'2a Aggregate costs'!X$23)</f>
        <v>168.0503215</v>
      </c>
      <c r="X38" s="51"/>
      <c r="Y38" s="83">
        <f>IF('2a Aggregate costs'!X$20="-","-",SUM('2a Aggregate costs'!X$20,'2a Aggregate costs'!X$21,'2a Aggregate costs'!X$22,'2a Aggregate costs'!X61)*'3a Demand'!$C$10+'2a Aggregate costs'!X$23)</f>
        <v>168.0503215</v>
      </c>
      <c r="Z38" s="83">
        <f>IF('2a Aggregate costs'!AA$20="-","-",SUM('2a Aggregate costs'!AA$20,'2a Aggregate costs'!AA$21,'2a Aggregate costs'!AA$22,'2a Aggregate costs'!AA61)*'3a Demand'!$C$10+'2a Aggregate costs'!AA$23)</f>
        <v>166.4804244</v>
      </c>
      <c r="AA38" s="83">
        <f>IF('2a Aggregate costs'!AB$20="-","-",SUM('2a Aggregate costs'!AB$20,'2a Aggregate costs'!AB$21,'2a Aggregate costs'!AB$22,'2a Aggregate costs'!AB61)*'3a Demand'!$C$10+'2a Aggregate costs'!AB$23)</f>
        <v>185.6232732</v>
      </c>
      <c r="AB38" s="83">
        <f>IF('2a Aggregate costs'!AC$20="-","-",SUM('2a Aggregate costs'!AC$20,'2a Aggregate costs'!AC$21,'2a Aggregate costs'!AC$22,'2a Aggregate costs'!AC61)*'3a Demand'!$C$10+'2a Aggregate costs'!AC$23)</f>
        <v>185.6232732</v>
      </c>
      <c r="AC38" s="83">
        <f>IF('2a Aggregate costs'!AD$20="-","-",SUM('2a Aggregate costs'!AD$20,'2a Aggregate costs'!AD$21,'2a Aggregate costs'!AD$22,'2a Aggregate costs'!AD61)*'3a Demand'!$C$10+'2a Aggregate costs'!AD$23)</f>
        <v>187.8952541</v>
      </c>
      <c r="AD38" s="83">
        <f>IF('2a Aggregate costs'!AE$20="-","-",SUM('2a Aggregate costs'!AE$20,'2a Aggregate costs'!AE$21,'2a Aggregate costs'!AE$22,'2a Aggregate costs'!AE61)*'3a Demand'!$C$10+'2a Aggregate costs'!AE$23)</f>
        <v>187.8952541</v>
      </c>
      <c r="AE38" s="83">
        <f>IF('2a Aggregate costs'!AF$20="-","-",SUM('2a Aggregate costs'!AF$20,'2a Aggregate costs'!AF$21,'2a Aggregate costs'!AF$22,'2a Aggregate costs'!AF61)*'3a Demand'!$C$10+'2a Aggregate costs'!AF$23)</f>
        <v>215.0832016</v>
      </c>
      <c r="AF38" s="83" t="str">
        <f>IF('2a Aggregate costs'!AG$20="-","-",SUM('2a Aggregate costs'!AG$20,'2a Aggregate costs'!AG$21,'2a Aggregate costs'!AG$22,'2a Aggregate costs'!AG61)*'3a Demand'!$C$10+'2a Aggregate costs'!AG$23)</f>
        <v>-</v>
      </c>
      <c r="AG38" s="83" t="str">
        <f>IF('2a Aggregate costs'!AH$20="-","-",SUM('2a Aggregate costs'!AH$20,'2a Aggregate costs'!AH$21,'2a Aggregate costs'!AH$22,'2a Aggregate costs'!AH61)*'3a Demand'!$C$10+'2a Aggregate costs'!AH$23)</f>
        <v>-</v>
      </c>
      <c r="AH38" s="83" t="str">
        <f>IF('2a Aggregate costs'!AI$20="-","-",SUM('2a Aggregate costs'!AI$20,'2a Aggregate costs'!AI$21,'2a Aggregate costs'!AI$22,'2a Aggregate costs'!AI61)*'3a Demand'!$C$10+'2a Aggregate costs'!AI$23)</f>
        <v>-</v>
      </c>
      <c r="AI38" s="83" t="str">
        <f>IF('2a Aggregate costs'!AJ$20="-","-",SUM('2a Aggregate costs'!AJ$20,'2a Aggregate costs'!AJ$21,'2a Aggregate costs'!AJ$22,'2a Aggregate costs'!AJ61)*'3a Demand'!$C$10+'2a Aggregate costs'!AJ$23)</f>
        <v>-</v>
      </c>
      <c r="AJ38" s="83" t="str">
        <f>IF('2a Aggregate costs'!AK$20="-","-",SUM('2a Aggregate costs'!AK$20,'2a Aggregate costs'!AK$21,'2a Aggregate costs'!AK$22,'2a Aggregate costs'!AK61)*'3a Demand'!$C$10+'2a Aggregate costs'!AK$23)</f>
        <v>-</v>
      </c>
      <c r="AK38" s="83" t="str">
        <f>IF('2a Aggregate costs'!AL$20="-","-",SUM('2a Aggregate costs'!AL$20,'2a Aggregate costs'!AL$21,'2a Aggregate costs'!AL$22,'2a Aggregate costs'!AL61)*'3a Demand'!$C$10+'2a Aggregate costs'!AL$23)</f>
        <v>-</v>
      </c>
      <c r="AL38" s="83" t="str">
        <f>IF('2a Aggregate costs'!AM$20="-","-",SUM('2a Aggregate costs'!AM$20,'2a Aggregate costs'!AM$21,'2a Aggregate costs'!AM$22,'2a Aggregate costs'!AM61)*'3a Demand'!$C$10+'2a Aggregate costs'!AM$23)</f>
        <v>-</v>
      </c>
      <c r="AM38" s="83" t="str">
        <f>IF('2a Aggregate costs'!AN$20="-","-",SUM('2a Aggregate costs'!AN$20,'2a Aggregate costs'!AN$21,'2a Aggregate costs'!AN$22,'2a Aggregate costs'!AN61)*'3a Demand'!$C$10+'2a Aggregate costs'!AN$23)</f>
        <v>-</v>
      </c>
      <c r="AN38" s="83" t="str">
        <f>IF('2a Aggregate costs'!AO$20="-","-",SUM('2a Aggregate costs'!AO$20,'2a Aggregate costs'!AO$21,'2a Aggregate costs'!AO$22,'2a Aggregate costs'!AO61)*'3a Demand'!$C$10+'2a Aggregate costs'!AO$23)</f>
        <v>-</v>
      </c>
      <c r="AO38" s="83" t="str">
        <f>IF('2a Aggregate costs'!AP$20="-","-",SUM('2a Aggregate costs'!AP$20,'2a Aggregate costs'!AP$21,'2a Aggregate costs'!AP$22,'2a Aggregate costs'!AP61)*'3a Demand'!$C$10+'2a Aggregate costs'!AP$23)</f>
        <v>-</v>
      </c>
      <c r="AP38" s="83" t="str">
        <f>IF('2a Aggregate costs'!AQ$20="-","-",SUM('2a Aggregate costs'!AQ$20,'2a Aggregate costs'!AQ$21,'2a Aggregate costs'!AQ$22,'2a Aggregate costs'!AQ61)*'3a Demand'!$C$10+'2a Aggregate costs'!AQ$23)</f>
        <v>-</v>
      </c>
      <c r="AQ38" s="83" t="str">
        <f>IF('2a Aggregate costs'!AR$20="-","-",SUM('2a Aggregate costs'!AR$20,'2a Aggregate costs'!AR$21,'2a Aggregate costs'!AR$22,'2a Aggregate costs'!AR61)*'3a Demand'!$C$10+'2a Aggregate costs'!AR$23)</f>
        <v>-</v>
      </c>
      <c r="AR38" s="83" t="str">
        <f>IF('2a Aggregate costs'!AS$20="-","-",SUM('2a Aggregate costs'!AS$20,'2a Aggregate costs'!AS$21,'2a Aggregate costs'!AS$22,'2a Aggregate costs'!AS61)*'3a Demand'!$C$10+'2a Aggregate costs'!AS$23)</f>
        <v>-</v>
      </c>
      <c r="AS38" s="83" t="str">
        <f>IF('2a Aggregate costs'!AT$20="-","-",SUM('2a Aggregate costs'!AT$20,'2a Aggregate costs'!AT$21,'2a Aggregate costs'!AT$22,'2a Aggregate costs'!AT61)*'3a Demand'!$C$10+'2a Aggregate costs'!AT$23)</f>
        <v>-</v>
      </c>
      <c r="AT38" s="83" t="str">
        <f>IF('2a Aggregate costs'!AU$20="-","-",SUM('2a Aggregate costs'!AU$20,'2a Aggregate costs'!AU$21,'2a Aggregate costs'!AU$22,'2a Aggregate costs'!AU61)*'3a Demand'!$C$10+'2a Aggregate costs'!AU$23)</f>
        <v>-</v>
      </c>
      <c r="AU38" s="83" t="str">
        <f>IF('2a Aggregate costs'!AV$20="-","-",SUM('2a Aggregate costs'!AV$20,'2a Aggregate costs'!AV$21,'2a Aggregate costs'!AV$22,'2a Aggregate costs'!AV61)*'3a Demand'!$C$10+'2a Aggregate costs'!AV$23)</f>
        <v>-</v>
      </c>
      <c r="AV38" s="83" t="str">
        <f>IF('2a Aggregate costs'!AW$20="-","-",SUM('2a Aggregate costs'!AW$20,'2a Aggregate costs'!AW$21,'2a Aggregate costs'!AW$22,'2a Aggregate costs'!AW61)*'3a Demand'!$C$10+'2a Aggregate costs'!AW$23)</f>
        <v>-</v>
      </c>
      <c r="AW38" s="83" t="str">
        <f>IF('2a Aggregate costs'!AX$20="-","-",SUM('2a Aggregate costs'!AX$20,'2a Aggregate costs'!AX$21,'2a Aggregate costs'!AX$22,'2a Aggregate costs'!AX61)*'3a Demand'!$C$10+'2a Aggregate costs'!AX$23)</f>
        <v>-</v>
      </c>
      <c r="AX38" s="83" t="str">
        <f>IF('2a Aggregate costs'!AY$20="-","-",SUM('2a Aggregate costs'!AY$20,'2a Aggregate costs'!AY$21,'2a Aggregate costs'!AY$22,'2a Aggregate costs'!AY61)*'3a Demand'!$C$10+'2a Aggregate costs'!AY$23)</f>
        <v>-</v>
      </c>
      <c r="AY38" s="83" t="str">
        <f>IF('2a Aggregate costs'!AZ$20="-","-",SUM('2a Aggregate costs'!AZ$20,'2a Aggregate costs'!AZ$21,'2a Aggregate costs'!AZ$22,'2a Aggregate costs'!AZ61)*'3a Demand'!$C$10+'2a Aggregate costs'!AZ$23)</f>
        <v>-</v>
      </c>
      <c r="AZ38" s="83" t="str">
        <f>IF('2a Aggregate costs'!BA$20="-","-",SUM('2a Aggregate costs'!BA$20,'2a Aggregate costs'!BA$21,'2a Aggregate costs'!BA$22,'2a Aggregate costs'!BA61)*'3a Demand'!$C$10+'2a Aggregate costs'!BA$23)</f>
        <v>-</v>
      </c>
      <c r="BA38" s="83" t="str">
        <f>IF('2a Aggregate costs'!BB$20="-","-",SUM('2a Aggregate costs'!BB$20,'2a Aggregate costs'!BB$21,'2a Aggregate costs'!BB$22,'2a Aggregate costs'!BB61)*'3a Demand'!$C$10+'2a Aggregate costs'!BB$23)</f>
        <v>-</v>
      </c>
      <c r="BB38" s="83" t="str">
        <f>IF('2a Aggregate costs'!BC$20="-","-",SUM('2a Aggregate costs'!BC$20,'2a Aggregate costs'!BC$21,'2a Aggregate costs'!BC$22,'2a Aggregate costs'!BC61)*'3a Demand'!$C$10+'2a Aggregate costs'!BC$23)</f>
        <v>-</v>
      </c>
      <c r="BC38" s="83" t="str">
        <f>IF('2a Aggregate costs'!BD$20="-","-",SUM('2a Aggregate costs'!BD$20,'2a Aggregate costs'!BD$21,'2a Aggregate costs'!BD$22,'2a Aggregate costs'!BD61)*'3a Demand'!$C$10+'2a Aggregate costs'!BD$23)</f>
        <v>-</v>
      </c>
      <c r="BD38" s="83" t="str">
        <f>IF('2a Aggregate costs'!BE$20="-","-",SUM('2a Aggregate costs'!BE$20,'2a Aggregate costs'!BE$21,'2a Aggregate costs'!BE$22,'2a Aggregate costs'!BE61)*'3a Demand'!$C$10+'2a Aggregate costs'!BE$23)</f>
        <v>-</v>
      </c>
      <c r="BE38" s="83" t="str">
        <f>IF('2a Aggregate costs'!BF$20="-","-",SUM('2a Aggregate costs'!BF$20,'2a Aggregate costs'!BF$21,'2a Aggregate costs'!BF$22,'2a Aggregate costs'!BF61)*'3a Demand'!$C$10+'2a Aggregate costs'!BF$23)</f>
        <v>-</v>
      </c>
    </row>
    <row r="39" ht="12.75" customHeight="1">
      <c r="A39" s="2"/>
      <c r="B39" s="58"/>
      <c r="C39" s="80" t="s">
        <v>243</v>
      </c>
      <c r="D39" s="58"/>
      <c r="E39" s="58"/>
      <c r="F39" s="84"/>
      <c r="G39" s="83">
        <f>IF('2a Aggregate costs'!H$20="-","-",SUM('2a Aggregate costs'!H$20,'2a Aggregate costs'!H$21,'2a Aggregate costs'!H$22,'2a Aggregate costs'!H62)*'3a Demand'!$C$10+'2a Aggregate costs'!H$23)</f>
        <v>90.53335194</v>
      </c>
      <c r="H39" s="83">
        <f>IF('2a Aggregate costs'!I$20="-","-",SUM('2a Aggregate costs'!I$20,'2a Aggregate costs'!I$21,'2a Aggregate costs'!I$22,'2a Aggregate costs'!I62)*'3a Demand'!$C$10+'2a Aggregate costs'!I$23)</f>
        <v>90.50649107</v>
      </c>
      <c r="I39" s="83">
        <f>IF('2a Aggregate costs'!J$20="-","-",SUM('2a Aggregate costs'!J$20,'2a Aggregate costs'!J$21,'2a Aggregate costs'!J$22,'2a Aggregate costs'!J62)*'3a Demand'!$C$10+'2a Aggregate costs'!J$23)</f>
        <v>110.8997337</v>
      </c>
      <c r="J39" s="83">
        <f>IF('2a Aggregate costs'!K$20="-","-",SUM('2a Aggregate costs'!K$20,'2a Aggregate costs'!K$21,'2a Aggregate costs'!K$22,'2a Aggregate costs'!K62)*'3a Demand'!$C$10+'2a Aggregate costs'!K$23)</f>
        <v>110.7940739</v>
      </c>
      <c r="K39" s="83">
        <f>IF('2a Aggregate costs'!L$20="-","-",SUM('2a Aggregate costs'!L$20,'2a Aggregate costs'!L$21,'2a Aggregate costs'!L$22,'2a Aggregate costs'!L62)*'3a Demand'!$C$10+'2a Aggregate costs'!L$23)</f>
        <v>118.0541895</v>
      </c>
      <c r="L39" s="83">
        <f>IF('2a Aggregate costs'!M$20="-","-",SUM('2a Aggregate costs'!M$20,'2a Aggregate costs'!M$21,'2a Aggregate costs'!M$22,'2a Aggregate costs'!M62)*'3a Demand'!$C$10+'2a Aggregate costs'!M$23)</f>
        <v>118.4813206</v>
      </c>
      <c r="M39" s="83">
        <f>IF('2a Aggregate costs'!N$20="-","-",SUM('2a Aggregate costs'!N$20,'2a Aggregate costs'!N$21,'2a Aggregate costs'!N$22,'2a Aggregate costs'!N62)*'3a Demand'!$C$10+'2a Aggregate costs'!N$23)</f>
        <v>137.2557985</v>
      </c>
      <c r="N39" s="83">
        <f>IF('2a Aggregate costs'!O$20="-","-",SUM('2a Aggregate costs'!O$20,'2a Aggregate costs'!O$21,'2a Aggregate costs'!O$22,'2a Aggregate costs'!O62)*'3a Demand'!$C$10+'2a Aggregate costs'!O$23)</f>
        <v>137.3489543</v>
      </c>
      <c r="O39" s="51"/>
      <c r="P39" s="83">
        <f>IF('2a Aggregate costs'!Q$20="-","-",SUM('2a Aggregate costs'!Q$20,'2a Aggregate costs'!Q$21,'2a Aggregate costs'!Q$22,'2a Aggregate costs'!Q62)*'3a Demand'!$C$10+'2a Aggregate costs'!Q$23)</f>
        <v>137.3489543</v>
      </c>
      <c r="Q39" s="83">
        <f>IF('2a Aggregate costs'!R$20="-","-",SUM('2a Aggregate costs'!R$20,'2a Aggregate costs'!R$21,'2a Aggregate costs'!R$22,'2a Aggregate costs'!R62)*'3a Demand'!$C$10+'2a Aggregate costs'!R$23)</f>
        <v>146.9569158</v>
      </c>
      <c r="R39" s="83">
        <f>IF('2a Aggregate costs'!S$20="-","-",SUM('2a Aggregate costs'!S$20,'2a Aggregate costs'!S$21,'2a Aggregate costs'!S$22,'2a Aggregate costs'!S62)*'3a Demand'!$C$10+'2a Aggregate costs'!S$23)</f>
        <v>148.7631846</v>
      </c>
      <c r="S39" s="83">
        <f>IF('2a Aggregate costs'!T$20="-","-",SUM('2a Aggregate costs'!T$20,'2a Aggregate costs'!T$21,'2a Aggregate costs'!T$22,'2a Aggregate costs'!T62)*'3a Demand'!$C$10+'2a Aggregate costs'!T$23)</f>
        <v>153.031887</v>
      </c>
      <c r="T39" s="83">
        <f>IF('2a Aggregate costs'!U$20="-","-",SUM('2a Aggregate costs'!U$20,'2a Aggregate costs'!U$21,'2a Aggregate costs'!U$22,'2a Aggregate costs'!U62)*'3a Demand'!$C$10+'2a Aggregate costs'!U$23)</f>
        <v>152.4843852</v>
      </c>
      <c r="U39" s="83">
        <f>IF('2a Aggregate costs'!V$20="-","-",SUM('2a Aggregate costs'!V$20,'2a Aggregate costs'!V$21,'2a Aggregate costs'!V$22,'2a Aggregate costs'!V62)*'3a Demand'!$C$10+'2a Aggregate costs'!V$23)</f>
        <v>161.4366142</v>
      </c>
      <c r="V39" s="83">
        <f>IF('2a Aggregate costs'!W$20="-","-",SUM('2a Aggregate costs'!W$20,'2a Aggregate costs'!W$21,'2a Aggregate costs'!W$22,'2a Aggregate costs'!W62)*'3a Demand'!$C$10+'2a Aggregate costs'!W$23)</f>
        <v>160.6828763</v>
      </c>
      <c r="W39" s="83">
        <f>IF('2a Aggregate costs'!X$20="-","-",SUM('2a Aggregate costs'!X$20,'2a Aggregate costs'!X$21,'2a Aggregate costs'!X$22,'2a Aggregate costs'!X62)*'3a Demand'!$C$10+'2a Aggregate costs'!X$23)</f>
        <v>168.0188062</v>
      </c>
      <c r="X39" s="51"/>
      <c r="Y39" s="83">
        <f>IF('2a Aggregate costs'!X$20="-","-",SUM('2a Aggregate costs'!X$20,'2a Aggregate costs'!X$21,'2a Aggregate costs'!X$22,'2a Aggregate costs'!X62)*'3a Demand'!$C$10+'2a Aggregate costs'!X$23)</f>
        <v>168.0188062</v>
      </c>
      <c r="Z39" s="83">
        <f>IF('2a Aggregate costs'!AA$20="-","-",SUM('2a Aggregate costs'!AA$20,'2a Aggregate costs'!AA$21,'2a Aggregate costs'!AA$22,'2a Aggregate costs'!AA62)*'3a Demand'!$C$10+'2a Aggregate costs'!AA$23)</f>
        <v>166.4500808</v>
      </c>
      <c r="AA39" s="83">
        <f>IF('2a Aggregate costs'!AB$20="-","-",SUM('2a Aggregate costs'!AB$20,'2a Aggregate costs'!AB$21,'2a Aggregate costs'!AB$22,'2a Aggregate costs'!AB62)*'3a Demand'!$C$10+'2a Aggregate costs'!AB$23)</f>
        <v>185.5870923</v>
      </c>
      <c r="AB39" s="83">
        <f>IF('2a Aggregate costs'!AC$20="-","-",SUM('2a Aggregate costs'!AC$20,'2a Aggregate costs'!AC$21,'2a Aggregate costs'!AC$22,'2a Aggregate costs'!AC62)*'3a Demand'!$C$10+'2a Aggregate costs'!AC$23)</f>
        <v>185.5870923</v>
      </c>
      <c r="AC39" s="83">
        <f>IF('2a Aggregate costs'!AD$20="-","-",SUM('2a Aggregate costs'!AD$20,'2a Aggregate costs'!AD$21,'2a Aggregate costs'!AD$22,'2a Aggregate costs'!AD62)*'3a Demand'!$C$10+'2a Aggregate costs'!AD$23)</f>
        <v>187.8621348</v>
      </c>
      <c r="AD39" s="83">
        <f>IF('2a Aggregate costs'!AE$20="-","-",SUM('2a Aggregate costs'!AE$20,'2a Aggregate costs'!AE$21,'2a Aggregate costs'!AE$22,'2a Aggregate costs'!AE62)*'3a Demand'!$C$10+'2a Aggregate costs'!AE$23)</f>
        <v>187.8621348</v>
      </c>
      <c r="AE39" s="83">
        <f>IF('2a Aggregate costs'!AF$20="-","-",SUM('2a Aggregate costs'!AF$20,'2a Aggregate costs'!AF$21,'2a Aggregate costs'!AF$22,'2a Aggregate costs'!AF62)*'3a Demand'!$C$10+'2a Aggregate costs'!AF$23)</f>
        <v>215.0393623</v>
      </c>
      <c r="AF39" s="83" t="str">
        <f>IF('2a Aggregate costs'!AG$20="-","-",SUM('2a Aggregate costs'!AG$20,'2a Aggregate costs'!AG$21,'2a Aggregate costs'!AG$22,'2a Aggregate costs'!AG62)*'3a Demand'!$C$10+'2a Aggregate costs'!AG$23)</f>
        <v>-</v>
      </c>
      <c r="AG39" s="83" t="str">
        <f>IF('2a Aggregate costs'!AH$20="-","-",SUM('2a Aggregate costs'!AH$20,'2a Aggregate costs'!AH$21,'2a Aggregate costs'!AH$22,'2a Aggregate costs'!AH62)*'3a Demand'!$C$10+'2a Aggregate costs'!AH$23)</f>
        <v>-</v>
      </c>
      <c r="AH39" s="83" t="str">
        <f>IF('2a Aggregate costs'!AI$20="-","-",SUM('2a Aggregate costs'!AI$20,'2a Aggregate costs'!AI$21,'2a Aggregate costs'!AI$22,'2a Aggregate costs'!AI62)*'3a Demand'!$C$10+'2a Aggregate costs'!AI$23)</f>
        <v>-</v>
      </c>
      <c r="AI39" s="83" t="str">
        <f>IF('2a Aggregate costs'!AJ$20="-","-",SUM('2a Aggregate costs'!AJ$20,'2a Aggregate costs'!AJ$21,'2a Aggregate costs'!AJ$22,'2a Aggregate costs'!AJ62)*'3a Demand'!$C$10+'2a Aggregate costs'!AJ$23)</f>
        <v>-</v>
      </c>
      <c r="AJ39" s="83" t="str">
        <f>IF('2a Aggregate costs'!AK$20="-","-",SUM('2a Aggregate costs'!AK$20,'2a Aggregate costs'!AK$21,'2a Aggregate costs'!AK$22,'2a Aggregate costs'!AK62)*'3a Demand'!$C$10+'2a Aggregate costs'!AK$23)</f>
        <v>-</v>
      </c>
      <c r="AK39" s="83" t="str">
        <f>IF('2a Aggregate costs'!AL$20="-","-",SUM('2a Aggregate costs'!AL$20,'2a Aggregate costs'!AL$21,'2a Aggregate costs'!AL$22,'2a Aggregate costs'!AL62)*'3a Demand'!$C$10+'2a Aggregate costs'!AL$23)</f>
        <v>-</v>
      </c>
      <c r="AL39" s="83" t="str">
        <f>IF('2a Aggregate costs'!AM$20="-","-",SUM('2a Aggregate costs'!AM$20,'2a Aggregate costs'!AM$21,'2a Aggregate costs'!AM$22,'2a Aggregate costs'!AM62)*'3a Demand'!$C$10+'2a Aggregate costs'!AM$23)</f>
        <v>-</v>
      </c>
      <c r="AM39" s="83" t="str">
        <f>IF('2a Aggregate costs'!AN$20="-","-",SUM('2a Aggregate costs'!AN$20,'2a Aggregate costs'!AN$21,'2a Aggregate costs'!AN$22,'2a Aggregate costs'!AN62)*'3a Demand'!$C$10+'2a Aggregate costs'!AN$23)</f>
        <v>-</v>
      </c>
      <c r="AN39" s="83" t="str">
        <f>IF('2a Aggregate costs'!AO$20="-","-",SUM('2a Aggregate costs'!AO$20,'2a Aggregate costs'!AO$21,'2a Aggregate costs'!AO$22,'2a Aggregate costs'!AO62)*'3a Demand'!$C$10+'2a Aggregate costs'!AO$23)</f>
        <v>-</v>
      </c>
      <c r="AO39" s="83" t="str">
        <f>IF('2a Aggregate costs'!AP$20="-","-",SUM('2a Aggregate costs'!AP$20,'2a Aggregate costs'!AP$21,'2a Aggregate costs'!AP$22,'2a Aggregate costs'!AP62)*'3a Demand'!$C$10+'2a Aggregate costs'!AP$23)</f>
        <v>-</v>
      </c>
      <c r="AP39" s="83" t="str">
        <f>IF('2a Aggregate costs'!AQ$20="-","-",SUM('2a Aggregate costs'!AQ$20,'2a Aggregate costs'!AQ$21,'2a Aggregate costs'!AQ$22,'2a Aggregate costs'!AQ62)*'3a Demand'!$C$10+'2a Aggregate costs'!AQ$23)</f>
        <v>-</v>
      </c>
      <c r="AQ39" s="83" t="str">
        <f>IF('2a Aggregate costs'!AR$20="-","-",SUM('2a Aggregate costs'!AR$20,'2a Aggregate costs'!AR$21,'2a Aggregate costs'!AR$22,'2a Aggregate costs'!AR62)*'3a Demand'!$C$10+'2a Aggregate costs'!AR$23)</f>
        <v>-</v>
      </c>
      <c r="AR39" s="83" t="str">
        <f>IF('2a Aggregate costs'!AS$20="-","-",SUM('2a Aggregate costs'!AS$20,'2a Aggregate costs'!AS$21,'2a Aggregate costs'!AS$22,'2a Aggregate costs'!AS62)*'3a Demand'!$C$10+'2a Aggregate costs'!AS$23)</f>
        <v>-</v>
      </c>
      <c r="AS39" s="83" t="str">
        <f>IF('2a Aggregate costs'!AT$20="-","-",SUM('2a Aggregate costs'!AT$20,'2a Aggregate costs'!AT$21,'2a Aggregate costs'!AT$22,'2a Aggregate costs'!AT62)*'3a Demand'!$C$10+'2a Aggregate costs'!AT$23)</f>
        <v>-</v>
      </c>
      <c r="AT39" s="83" t="str">
        <f>IF('2a Aggregate costs'!AU$20="-","-",SUM('2a Aggregate costs'!AU$20,'2a Aggregate costs'!AU$21,'2a Aggregate costs'!AU$22,'2a Aggregate costs'!AU62)*'3a Demand'!$C$10+'2a Aggregate costs'!AU$23)</f>
        <v>-</v>
      </c>
      <c r="AU39" s="83" t="str">
        <f>IF('2a Aggregate costs'!AV$20="-","-",SUM('2a Aggregate costs'!AV$20,'2a Aggregate costs'!AV$21,'2a Aggregate costs'!AV$22,'2a Aggregate costs'!AV62)*'3a Demand'!$C$10+'2a Aggregate costs'!AV$23)</f>
        <v>-</v>
      </c>
      <c r="AV39" s="83" t="str">
        <f>IF('2a Aggregate costs'!AW$20="-","-",SUM('2a Aggregate costs'!AW$20,'2a Aggregate costs'!AW$21,'2a Aggregate costs'!AW$22,'2a Aggregate costs'!AW62)*'3a Demand'!$C$10+'2a Aggregate costs'!AW$23)</f>
        <v>-</v>
      </c>
      <c r="AW39" s="83" t="str">
        <f>IF('2a Aggregate costs'!AX$20="-","-",SUM('2a Aggregate costs'!AX$20,'2a Aggregate costs'!AX$21,'2a Aggregate costs'!AX$22,'2a Aggregate costs'!AX62)*'3a Demand'!$C$10+'2a Aggregate costs'!AX$23)</f>
        <v>-</v>
      </c>
      <c r="AX39" s="83" t="str">
        <f>IF('2a Aggregate costs'!AY$20="-","-",SUM('2a Aggregate costs'!AY$20,'2a Aggregate costs'!AY$21,'2a Aggregate costs'!AY$22,'2a Aggregate costs'!AY62)*'3a Demand'!$C$10+'2a Aggregate costs'!AY$23)</f>
        <v>-</v>
      </c>
      <c r="AY39" s="83" t="str">
        <f>IF('2a Aggregate costs'!AZ$20="-","-",SUM('2a Aggregate costs'!AZ$20,'2a Aggregate costs'!AZ$21,'2a Aggregate costs'!AZ$22,'2a Aggregate costs'!AZ62)*'3a Demand'!$C$10+'2a Aggregate costs'!AZ$23)</f>
        <v>-</v>
      </c>
      <c r="AZ39" s="83" t="str">
        <f>IF('2a Aggregate costs'!BA$20="-","-",SUM('2a Aggregate costs'!BA$20,'2a Aggregate costs'!BA$21,'2a Aggregate costs'!BA$22,'2a Aggregate costs'!BA62)*'3a Demand'!$C$10+'2a Aggregate costs'!BA$23)</f>
        <v>-</v>
      </c>
      <c r="BA39" s="83" t="str">
        <f>IF('2a Aggregate costs'!BB$20="-","-",SUM('2a Aggregate costs'!BB$20,'2a Aggregate costs'!BB$21,'2a Aggregate costs'!BB$22,'2a Aggregate costs'!BB62)*'3a Demand'!$C$10+'2a Aggregate costs'!BB$23)</f>
        <v>-</v>
      </c>
      <c r="BB39" s="83" t="str">
        <f>IF('2a Aggregate costs'!BC$20="-","-",SUM('2a Aggregate costs'!BC$20,'2a Aggregate costs'!BC$21,'2a Aggregate costs'!BC$22,'2a Aggregate costs'!BC62)*'3a Demand'!$C$10+'2a Aggregate costs'!BC$23)</f>
        <v>-</v>
      </c>
      <c r="BC39" s="83" t="str">
        <f>IF('2a Aggregate costs'!BD$20="-","-",SUM('2a Aggregate costs'!BD$20,'2a Aggregate costs'!BD$21,'2a Aggregate costs'!BD$22,'2a Aggregate costs'!BD62)*'3a Demand'!$C$10+'2a Aggregate costs'!BD$23)</f>
        <v>-</v>
      </c>
      <c r="BD39" s="83" t="str">
        <f>IF('2a Aggregate costs'!BE$20="-","-",SUM('2a Aggregate costs'!BE$20,'2a Aggregate costs'!BE$21,'2a Aggregate costs'!BE$22,'2a Aggregate costs'!BE62)*'3a Demand'!$C$10+'2a Aggregate costs'!BE$23)</f>
        <v>-</v>
      </c>
      <c r="BE39" s="83" t="str">
        <f>IF('2a Aggregate costs'!BF$20="-","-",SUM('2a Aggregate costs'!BF$20,'2a Aggregate costs'!BF$21,'2a Aggregate costs'!BF$22,'2a Aggregate costs'!BF62)*'3a Demand'!$C$10+'2a Aggregate costs'!BF$23)</f>
        <v>-</v>
      </c>
    </row>
    <row r="40" ht="12.75" customHeight="1">
      <c r="A40" s="2"/>
      <c r="B40" s="58"/>
      <c r="C40" s="80" t="s">
        <v>244</v>
      </c>
      <c r="D40" s="58"/>
      <c r="E40" s="58"/>
      <c r="F40" s="84"/>
      <c r="G40" s="83">
        <f>IF('2a Aggregate costs'!H$20="-","-",SUM('2a Aggregate costs'!H$20,'2a Aggregate costs'!H$21,'2a Aggregate costs'!H$22,'2a Aggregate costs'!H63)*'3a Demand'!$C$10+'2a Aggregate costs'!H$23)</f>
        <v>90.56717745</v>
      </c>
      <c r="H40" s="83">
        <f>IF('2a Aggregate costs'!I$20="-","-",SUM('2a Aggregate costs'!I$20,'2a Aggregate costs'!I$21,'2a Aggregate costs'!I$22,'2a Aggregate costs'!I63)*'3a Demand'!$C$10+'2a Aggregate costs'!I$23)</f>
        <v>90.53977415</v>
      </c>
      <c r="I40" s="83">
        <f>IF('2a Aggregate costs'!J$20="-","-",SUM('2a Aggregate costs'!J$20,'2a Aggregate costs'!J$21,'2a Aggregate costs'!J$22,'2a Aggregate costs'!J63)*'3a Demand'!$C$10+'2a Aggregate costs'!J$23)</f>
        <v>110.9338156</v>
      </c>
      <c r="J40" s="83">
        <f>IF('2a Aggregate costs'!K$20="-","-",SUM('2a Aggregate costs'!K$20,'2a Aggregate costs'!K$21,'2a Aggregate costs'!K$22,'2a Aggregate costs'!K63)*'3a Demand'!$C$10+'2a Aggregate costs'!K$23)</f>
        <v>110.8296323</v>
      </c>
      <c r="K40" s="83">
        <f>IF('2a Aggregate costs'!L$20="-","-",SUM('2a Aggregate costs'!L$20,'2a Aggregate costs'!L$21,'2a Aggregate costs'!L$22,'2a Aggregate costs'!L63)*'3a Demand'!$C$10+'2a Aggregate costs'!L$23)</f>
        <v>118.0903879</v>
      </c>
      <c r="L40" s="83">
        <f>IF('2a Aggregate costs'!M$20="-","-",SUM('2a Aggregate costs'!M$20,'2a Aggregate costs'!M$21,'2a Aggregate costs'!M$22,'2a Aggregate costs'!M63)*'3a Demand'!$C$10+'2a Aggregate costs'!M$23)</f>
        <v>118.5168591</v>
      </c>
      <c r="M40" s="83">
        <f>IF('2a Aggregate costs'!N$20="-","-",SUM('2a Aggregate costs'!N$20,'2a Aggregate costs'!N$21,'2a Aggregate costs'!N$22,'2a Aggregate costs'!N63)*'3a Demand'!$C$10+'2a Aggregate costs'!N$23)</f>
        <v>137.2840018</v>
      </c>
      <c r="N40" s="83">
        <f>IF('2a Aggregate costs'!O$20="-","-",SUM('2a Aggregate costs'!O$20,'2a Aggregate costs'!O$21,'2a Aggregate costs'!O$22,'2a Aggregate costs'!O63)*'3a Demand'!$C$10+'2a Aggregate costs'!O$23)</f>
        <v>137.3777778</v>
      </c>
      <c r="O40" s="51"/>
      <c r="P40" s="83">
        <f>IF('2a Aggregate costs'!Q$20="-","-",SUM('2a Aggregate costs'!Q$20,'2a Aggregate costs'!Q$21,'2a Aggregate costs'!Q$22,'2a Aggregate costs'!Q63)*'3a Demand'!$C$10+'2a Aggregate costs'!Q$23)</f>
        <v>137.3777778</v>
      </c>
      <c r="Q40" s="83">
        <f>IF('2a Aggregate costs'!R$20="-","-",SUM('2a Aggregate costs'!R$20,'2a Aggregate costs'!R$21,'2a Aggregate costs'!R$22,'2a Aggregate costs'!R63)*'3a Demand'!$C$10+'2a Aggregate costs'!R$23)</f>
        <v>146.9801095</v>
      </c>
      <c r="R40" s="83">
        <f>IF('2a Aggregate costs'!S$20="-","-",SUM('2a Aggregate costs'!S$20,'2a Aggregate costs'!S$21,'2a Aggregate costs'!S$22,'2a Aggregate costs'!S63)*'3a Demand'!$C$10+'2a Aggregate costs'!S$23)</f>
        <v>148.7871317</v>
      </c>
      <c r="S40" s="83">
        <f>IF('2a Aggregate costs'!T$20="-","-",SUM('2a Aggregate costs'!T$20,'2a Aggregate costs'!T$21,'2a Aggregate costs'!T$22,'2a Aggregate costs'!T63)*'3a Demand'!$C$10+'2a Aggregate costs'!T$23)</f>
        <v>153.0630454</v>
      </c>
      <c r="T40" s="83">
        <f>IF('2a Aggregate costs'!U$20="-","-",SUM('2a Aggregate costs'!U$20,'2a Aggregate costs'!U$21,'2a Aggregate costs'!U$22,'2a Aggregate costs'!U63)*'3a Demand'!$C$10+'2a Aggregate costs'!U$23)</f>
        <v>152.5193739</v>
      </c>
      <c r="U40" s="83">
        <f>IF('2a Aggregate costs'!V$20="-","-",SUM('2a Aggregate costs'!V$20,'2a Aggregate costs'!V$21,'2a Aggregate costs'!V$22,'2a Aggregate costs'!V63)*'3a Demand'!$C$10+'2a Aggregate costs'!V$23)</f>
        <v>161.494605</v>
      </c>
      <c r="V40" s="83">
        <f>IF('2a Aggregate costs'!W$20="-","-",SUM('2a Aggregate costs'!W$20,'2a Aggregate costs'!W$21,'2a Aggregate costs'!W$22,'2a Aggregate costs'!W63)*'3a Demand'!$C$10+'2a Aggregate costs'!W$23)</f>
        <v>160.7368305</v>
      </c>
      <c r="W40" s="83">
        <f>IF('2a Aggregate costs'!X$20="-","-",SUM('2a Aggregate costs'!X$20,'2a Aggregate costs'!X$21,'2a Aggregate costs'!X$22,'2a Aggregate costs'!X63)*'3a Demand'!$C$10+'2a Aggregate costs'!X$23)</f>
        <v>168.0814614</v>
      </c>
      <c r="X40" s="51"/>
      <c r="Y40" s="83">
        <f>IF('2a Aggregate costs'!X$20="-","-",SUM('2a Aggregate costs'!X$20,'2a Aggregate costs'!X$21,'2a Aggregate costs'!X$22,'2a Aggregate costs'!X63)*'3a Demand'!$C$10+'2a Aggregate costs'!X$23)</f>
        <v>168.0814614</v>
      </c>
      <c r="Z40" s="83">
        <f>IF('2a Aggregate costs'!AA$20="-","-",SUM('2a Aggregate costs'!AA$20,'2a Aggregate costs'!AA$21,'2a Aggregate costs'!AA$22,'2a Aggregate costs'!AA63)*'3a Demand'!$C$10+'2a Aggregate costs'!AA$23)</f>
        <v>166.5110632</v>
      </c>
      <c r="AA40" s="83">
        <f>IF('2a Aggregate costs'!AB$20="-","-",SUM('2a Aggregate costs'!AB$20,'2a Aggregate costs'!AB$21,'2a Aggregate costs'!AB$22,'2a Aggregate costs'!AB63)*'3a Demand'!$C$10+'2a Aggregate costs'!AB$23)</f>
        <v>185.6578911</v>
      </c>
      <c r="AB40" s="83">
        <f>IF('2a Aggregate costs'!AC$20="-","-",SUM('2a Aggregate costs'!AC$20,'2a Aggregate costs'!AC$21,'2a Aggregate costs'!AC$22,'2a Aggregate costs'!AC63)*'3a Demand'!$C$10+'2a Aggregate costs'!AC$23)</f>
        <v>185.6578911</v>
      </c>
      <c r="AC40" s="83">
        <f>IF('2a Aggregate costs'!AD$20="-","-",SUM('2a Aggregate costs'!AD$20,'2a Aggregate costs'!AD$21,'2a Aggregate costs'!AD$22,'2a Aggregate costs'!AD63)*'3a Demand'!$C$10+'2a Aggregate costs'!AD$23)</f>
        <v>187.9272828</v>
      </c>
      <c r="AD40" s="83">
        <f>IF('2a Aggregate costs'!AE$20="-","-",SUM('2a Aggregate costs'!AE$20,'2a Aggregate costs'!AE$21,'2a Aggregate costs'!AE$22,'2a Aggregate costs'!AE63)*'3a Demand'!$C$10+'2a Aggregate costs'!AE$23)</f>
        <v>187.9272828</v>
      </c>
      <c r="AE40" s="83">
        <f>IF('2a Aggregate costs'!AF$20="-","-",SUM('2a Aggregate costs'!AF$20,'2a Aggregate costs'!AF$21,'2a Aggregate costs'!AF$22,'2a Aggregate costs'!AF63)*'3a Demand'!$C$10+'2a Aggregate costs'!AF$23)</f>
        <v>215.109894</v>
      </c>
      <c r="AF40" s="83" t="str">
        <f>IF('2a Aggregate costs'!AG$20="-","-",SUM('2a Aggregate costs'!AG$20,'2a Aggregate costs'!AG$21,'2a Aggregate costs'!AG$22,'2a Aggregate costs'!AG63)*'3a Demand'!$C$10+'2a Aggregate costs'!AG$23)</f>
        <v>-</v>
      </c>
      <c r="AG40" s="83" t="str">
        <f>IF('2a Aggregate costs'!AH$20="-","-",SUM('2a Aggregate costs'!AH$20,'2a Aggregate costs'!AH$21,'2a Aggregate costs'!AH$22,'2a Aggregate costs'!AH63)*'3a Demand'!$C$10+'2a Aggregate costs'!AH$23)</f>
        <v>-</v>
      </c>
      <c r="AH40" s="83" t="str">
        <f>IF('2a Aggregate costs'!AI$20="-","-",SUM('2a Aggregate costs'!AI$20,'2a Aggregate costs'!AI$21,'2a Aggregate costs'!AI$22,'2a Aggregate costs'!AI63)*'3a Demand'!$C$10+'2a Aggregate costs'!AI$23)</f>
        <v>-</v>
      </c>
      <c r="AI40" s="83" t="str">
        <f>IF('2a Aggregate costs'!AJ$20="-","-",SUM('2a Aggregate costs'!AJ$20,'2a Aggregate costs'!AJ$21,'2a Aggregate costs'!AJ$22,'2a Aggregate costs'!AJ63)*'3a Demand'!$C$10+'2a Aggregate costs'!AJ$23)</f>
        <v>-</v>
      </c>
      <c r="AJ40" s="83" t="str">
        <f>IF('2a Aggregate costs'!AK$20="-","-",SUM('2a Aggregate costs'!AK$20,'2a Aggregate costs'!AK$21,'2a Aggregate costs'!AK$22,'2a Aggregate costs'!AK63)*'3a Demand'!$C$10+'2a Aggregate costs'!AK$23)</f>
        <v>-</v>
      </c>
      <c r="AK40" s="83" t="str">
        <f>IF('2a Aggregate costs'!AL$20="-","-",SUM('2a Aggregate costs'!AL$20,'2a Aggregate costs'!AL$21,'2a Aggregate costs'!AL$22,'2a Aggregate costs'!AL63)*'3a Demand'!$C$10+'2a Aggregate costs'!AL$23)</f>
        <v>-</v>
      </c>
      <c r="AL40" s="83" t="str">
        <f>IF('2a Aggregate costs'!AM$20="-","-",SUM('2a Aggregate costs'!AM$20,'2a Aggregate costs'!AM$21,'2a Aggregate costs'!AM$22,'2a Aggregate costs'!AM63)*'3a Demand'!$C$10+'2a Aggregate costs'!AM$23)</f>
        <v>-</v>
      </c>
      <c r="AM40" s="83" t="str">
        <f>IF('2a Aggregate costs'!AN$20="-","-",SUM('2a Aggregate costs'!AN$20,'2a Aggregate costs'!AN$21,'2a Aggregate costs'!AN$22,'2a Aggregate costs'!AN63)*'3a Demand'!$C$10+'2a Aggregate costs'!AN$23)</f>
        <v>-</v>
      </c>
      <c r="AN40" s="83" t="str">
        <f>IF('2a Aggregate costs'!AO$20="-","-",SUM('2a Aggregate costs'!AO$20,'2a Aggregate costs'!AO$21,'2a Aggregate costs'!AO$22,'2a Aggregate costs'!AO63)*'3a Demand'!$C$10+'2a Aggregate costs'!AO$23)</f>
        <v>-</v>
      </c>
      <c r="AO40" s="83" t="str">
        <f>IF('2a Aggregate costs'!AP$20="-","-",SUM('2a Aggregate costs'!AP$20,'2a Aggregate costs'!AP$21,'2a Aggregate costs'!AP$22,'2a Aggregate costs'!AP63)*'3a Demand'!$C$10+'2a Aggregate costs'!AP$23)</f>
        <v>-</v>
      </c>
      <c r="AP40" s="83" t="str">
        <f>IF('2a Aggregate costs'!AQ$20="-","-",SUM('2a Aggregate costs'!AQ$20,'2a Aggregate costs'!AQ$21,'2a Aggregate costs'!AQ$22,'2a Aggregate costs'!AQ63)*'3a Demand'!$C$10+'2a Aggregate costs'!AQ$23)</f>
        <v>-</v>
      </c>
      <c r="AQ40" s="83" t="str">
        <f>IF('2a Aggregate costs'!AR$20="-","-",SUM('2a Aggregate costs'!AR$20,'2a Aggregate costs'!AR$21,'2a Aggregate costs'!AR$22,'2a Aggregate costs'!AR63)*'3a Demand'!$C$10+'2a Aggregate costs'!AR$23)</f>
        <v>-</v>
      </c>
      <c r="AR40" s="83" t="str">
        <f>IF('2a Aggregate costs'!AS$20="-","-",SUM('2a Aggregate costs'!AS$20,'2a Aggregate costs'!AS$21,'2a Aggregate costs'!AS$22,'2a Aggregate costs'!AS63)*'3a Demand'!$C$10+'2a Aggregate costs'!AS$23)</f>
        <v>-</v>
      </c>
      <c r="AS40" s="83" t="str">
        <f>IF('2a Aggregate costs'!AT$20="-","-",SUM('2a Aggregate costs'!AT$20,'2a Aggregate costs'!AT$21,'2a Aggregate costs'!AT$22,'2a Aggregate costs'!AT63)*'3a Demand'!$C$10+'2a Aggregate costs'!AT$23)</f>
        <v>-</v>
      </c>
      <c r="AT40" s="83" t="str">
        <f>IF('2a Aggregate costs'!AU$20="-","-",SUM('2a Aggregate costs'!AU$20,'2a Aggregate costs'!AU$21,'2a Aggregate costs'!AU$22,'2a Aggregate costs'!AU63)*'3a Demand'!$C$10+'2a Aggregate costs'!AU$23)</f>
        <v>-</v>
      </c>
      <c r="AU40" s="83" t="str">
        <f>IF('2a Aggregate costs'!AV$20="-","-",SUM('2a Aggregate costs'!AV$20,'2a Aggregate costs'!AV$21,'2a Aggregate costs'!AV$22,'2a Aggregate costs'!AV63)*'3a Demand'!$C$10+'2a Aggregate costs'!AV$23)</f>
        <v>-</v>
      </c>
      <c r="AV40" s="83" t="str">
        <f>IF('2a Aggregate costs'!AW$20="-","-",SUM('2a Aggregate costs'!AW$20,'2a Aggregate costs'!AW$21,'2a Aggregate costs'!AW$22,'2a Aggregate costs'!AW63)*'3a Demand'!$C$10+'2a Aggregate costs'!AW$23)</f>
        <v>-</v>
      </c>
      <c r="AW40" s="83" t="str">
        <f>IF('2a Aggregate costs'!AX$20="-","-",SUM('2a Aggregate costs'!AX$20,'2a Aggregate costs'!AX$21,'2a Aggregate costs'!AX$22,'2a Aggregate costs'!AX63)*'3a Demand'!$C$10+'2a Aggregate costs'!AX$23)</f>
        <v>-</v>
      </c>
      <c r="AX40" s="83" t="str">
        <f>IF('2a Aggregate costs'!AY$20="-","-",SUM('2a Aggregate costs'!AY$20,'2a Aggregate costs'!AY$21,'2a Aggregate costs'!AY$22,'2a Aggregate costs'!AY63)*'3a Demand'!$C$10+'2a Aggregate costs'!AY$23)</f>
        <v>-</v>
      </c>
      <c r="AY40" s="83" t="str">
        <f>IF('2a Aggregate costs'!AZ$20="-","-",SUM('2a Aggregate costs'!AZ$20,'2a Aggregate costs'!AZ$21,'2a Aggregate costs'!AZ$22,'2a Aggregate costs'!AZ63)*'3a Demand'!$C$10+'2a Aggregate costs'!AZ$23)</f>
        <v>-</v>
      </c>
      <c r="AZ40" s="83" t="str">
        <f>IF('2a Aggregate costs'!BA$20="-","-",SUM('2a Aggregate costs'!BA$20,'2a Aggregate costs'!BA$21,'2a Aggregate costs'!BA$22,'2a Aggregate costs'!BA63)*'3a Demand'!$C$10+'2a Aggregate costs'!BA$23)</f>
        <v>-</v>
      </c>
      <c r="BA40" s="83" t="str">
        <f>IF('2a Aggregate costs'!BB$20="-","-",SUM('2a Aggregate costs'!BB$20,'2a Aggregate costs'!BB$21,'2a Aggregate costs'!BB$22,'2a Aggregate costs'!BB63)*'3a Demand'!$C$10+'2a Aggregate costs'!BB$23)</f>
        <v>-</v>
      </c>
      <c r="BB40" s="83" t="str">
        <f>IF('2a Aggregate costs'!BC$20="-","-",SUM('2a Aggregate costs'!BC$20,'2a Aggregate costs'!BC$21,'2a Aggregate costs'!BC$22,'2a Aggregate costs'!BC63)*'3a Demand'!$C$10+'2a Aggregate costs'!BC$23)</f>
        <v>-</v>
      </c>
      <c r="BC40" s="83" t="str">
        <f>IF('2a Aggregate costs'!BD$20="-","-",SUM('2a Aggregate costs'!BD$20,'2a Aggregate costs'!BD$21,'2a Aggregate costs'!BD$22,'2a Aggregate costs'!BD63)*'3a Demand'!$C$10+'2a Aggregate costs'!BD$23)</f>
        <v>-</v>
      </c>
      <c r="BD40" s="83" t="str">
        <f>IF('2a Aggregate costs'!BE$20="-","-",SUM('2a Aggregate costs'!BE$20,'2a Aggregate costs'!BE$21,'2a Aggregate costs'!BE$22,'2a Aggregate costs'!BE63)*'3a Demand'!$C$10+'2a Aggregate costs'!BE$23)</f>
        <v>-</v>
      </c>
      <c r="BE40" s="83" t="str">
        <f>IF('2a Aggregate costs'!BF$20="-","-",SUM('2a Aggregate costs'!BF$20,'2a Aggregate costs'!BF$21,'2a Aggregate costs'!BF$22,'2a Aggregate costs'!BF63)*'3a Demand'!$C$10+'2a Aggregate costs'!BF$23)</f>
        <v>-</v>
      </c>
    </row>
    <row r="41" ht="12.75" customHeight="1">
      <c r="A41" s="2"/>
      <c r="B41" s="58"/>
      <c r="C41" s="80" t="s">
        <v>245</v>
      </c>
      <c r="D41" s="58"/>
      <c r="E41" s="58"/>
      <c r="F41" s="84"/>
      <c r="G41" s="83">
        <f>IF('2a Aggregate costs'!H$20="-","-",SUM('2a Aggregate costs'!H$20,'2a Aggregate costs'!H$21,'2a Aggregate costs'!H$22,'2a Aggregate costs'!H64)*'3a Demand'!$C$10+'2a Aggregate costs'!H$23)</f>
        <v>90.56051043</v>
      </c>
      <c r="H41" s="83">
        <f>IF('2a Aggregate costs'!I$20="-","-",SUM('2a Aggregate costs'!I$20,'2a Aggregate costs'!I$21,'2a Aggregate costs'!I$22,'2a Aggregate costs'!I64)*'3a Demand'!$C$10+'2a Aggregate costs'!I$23)</f>
        <v>90.53321404</v>
      </c>
      <c r="I41" s="83">
        <f>IF('2a Aggregate costs'!J$20="-","-",SUM('2a Aggregate costs'!J$20,'2a Aggregate costs'!J$21,'2a Aggregate costs'!J$22,'2a Aggregate costs'!J64)*'3a Demand'!$C$10+'2a Aggregate costs'!J$23)</f>
        <v>110.927098</v>
      </c>
      <c r="J41" s="83">
        <f>IF('2a Aggregate costs'!K$20="-","-",SUM('2a Aggregate costs'!K$20,'2a Aggregate costs'!K$21,'2a Aggregate costs'!K$22,'2a Aggregate costs'!K64)*'3a Demand'!$C$10+'2a Aggregate costs'!K$23)</f>
        <v>110.8226237</v>
      </c>
      <c r="K41" s="83">
        <f>IF('2a Aggregate costs'!L$20="-","-",SUM('2a Aggregate costs'!L$20,'2a Aggregate costs'!L$21,'2a Aggregate costs'!L$22,'2a Aggregate costs'!L64)*'3a Demand'!$C$10+'2a Aggregate costs'!L$23)</f>
        <v>118.0832532</v>
      </c>
      <c r="L41" s="83">
        <f>IF('2a Aggregate costs'!M$20="-","-",SUM('2a Aggregate costs'!M$20,'2a Aggregate costs'!M$21,'2a Aggregate costs'!M$22,'2a Aggregate costs'!M64)*'3a Demand'!$C$10+'2a Aggregate costs'!M$23)</f>
        <v>118.5098544</v>
      </c>
      <c r="M41" s="83">
        <f>IF('2a Aggregate costs'!N$20="-","-",SUM('2a Aggregate costs'!N$20,'2a Aggregate costs'!N$21,'2a Aggregate costs'!N$22,'2a Aggregate costs'!N64)*'3a Demand'!$C$10+'2a Aggregate costs'!N$23)</f>
        <v>137.2943557</v>
      </c>
      <c r="N41" s="83">
        <f>IF('2a Aggregate costs'!O$20="-","-",SUM('2a Aggregate costs'!O$20,'2a Aggregate costs'!O$21,'2a Aggregate costs'!O$22,'2a Aggregate costs'!O64)*'3a Demand'!$C$10+'2a Aggregate costs'!O$23)</f>
        <v>137.3883594</v>
      </c>
      <c r="O41" s="51"/>
      <c r="P41" s="83">
        <f>IF('2a Aggregate costs'!Q$20="-","-",SUM('2a Aggregate costs'!Q$20,'2a Aggregate costs'!Q$21,'2a Aggregate costs'!Q$22,'2a Aggregate costs'!Q64)*'3a Demand'!$C$10+'2a Aggregate costs'!Q$23)</f>
        <v>137.3883594</v>
      </c>
      <c r="Q41" s="83">
        <f>IF('2a Aggregate costs'!R$20="-","-",SUM('2a Aggregate costs'!R$20,'2a Aggregate costs'!R$21,'2a Aggregate costs'!R$22,'2a Aggregate costs'!R64)*'3a Demand'!$C$10+'2a Aggregate costs'!R$23)</f>
        <v>146.9911677</v>
      </c>
      <c r="R41" s="83">
        <f>IF('2a Aggregate costs'!S$20="-","-",SUM('2a Aggregate costs'!S$20,'2a Aggregate costs'!S$21,'2a Aggregate costs'!S$22,'2a Aggregate costs'!S64)*'3a Demand'!$C$10+'2a Aggregate costs'!S$23)</f>
        <v>148.7985438</v>
      </c>
      <c r="S41" s="83">
        <f>IF('2a Aggregate costs'!T$20="-","-",SUM('2a Aggregate costs'!T$20,'2a Aggregate costs'!T$21,'2a Aggregate costs'!T$22,'2a Aggregate costs'!T64)*'3a Demand'!$C$10+'2a Aggregate costs'!T$23)</f>
        <v>153.0689586</v>
      </c>
      <c r="T41" s="83">
        <f>IF('2a Aggregate costs'!U$20="-","-",SUM('2a Aggregate costs'!U$20,'2a Aggregate costs'!U$21,'2a Aggregate costs'!U$22,'2a Aggregate costs'!U64)*'3a Demand'!$C$10+'2a Aggregate costs'!U$23)</f>
        <v>152.5259894</v>
      </c>
      <c r="U41" s="83">
        <f>IF('2a Aggregate costs'!V$20="-","-",SUM('2a Aggregate costs'!V$20,'2a Aggregate costs'!V$21,'2a Aggregate costs'!V$22,'2a Aggregate costs'!V64)*'3a Demand'!$C$10+'2a Aggregate costs'!V$23)</f>
        <v>161.5035387</v>
      </c>
      <c r="V41" s="83">
        <f>IF('2a Aggregate costs'!W$20="-","-",SUM('2a Aggregate costs'!W$20,'2a Aggregate costs'!W$21,'2a Aggregate costs'!W$22,'2a Aggregate costs'!W64)*'3a Demand'!$C$10+'2a Aggregate costs'!W$23)</f>
        <v>160.7451233</v>
      </c>
      <c r="W41" s="83">
        <f>IF('2a Aggregate costs'!X$20="-","-",SUM('2a Aggregate costs'!X$20,'2a Aggregate costs'!X$21,'2a Aggregate costs'!X$22,'2a Aggregate costs'!X64)*'3a Demand'!$C$10+'2a Aggregate costs'!X$23)</f>
        <v>168.09461</v>
      </c>
      <c r="X41" s="51"/>
      <c r="Y41" s="83">
        <f>IF('2a Aggregate costs'!X$20="-","-",SUM('2a Aggregate costs'!X$20,'2a Aggregate costs'!X$21,'2a Aggregate costs'!X$22,'2a Aggregate costs'!X64)*'3a Demand'!$C$10+'2a Aggregate costs'!X$23)</f>
        <v>168.09461</v>
      </c>
      <c r="Z41" s="83">
        <f>IF('2a Aggregate costs'!AA$20="-","-",SUM('2a Aggregate costs'!AA$20,'2a Aggregate costs'!AA$21,'2a Aggregate costs'!AA$22,'2a Aggregate costs'!AA64)*'3a Demand'!$C$10+'2a Aggregate costs'!AA$23)</f>
        <v>166.5239401</v>
      </c>
      <c r="AA41" s="83">
        <f>IF('2a Aggregate costs'!AB$20="-","-",SUM('2a Aggregate costs'!AB$20,'2a Aggregate costs'!AB$21,'2a Aggregate costs'!AB$22,'2a Aggregate costs'!AB64)*'3a Demand'!$C$10+'2a Aggregate costs'!AB$23)</f>
        <v>185.6726769</v>
      </c>
      <c r="AB41" s="83">
        <f>IF('2a Aggregate costs'!AC$20="-","-",SUM('2a Aggregate costs'!AC$20,'2a Aggregate costs'!AC$21,'2a Aggregate costs'!AC$22,'2a Aggregate costs'!AC64)*'3a Demand'!$C$10+'2a Aggregate costs'!AC$23)</f>
        <v>185.6726769</v>
      </c>
      <c r="AC41" s="83">
        <f>IF('2a Aggregate costs'!AD$20="-","-",SUM('2a Aggregate costs'!AD$20,'2a Aggregate costs'!AD$21,'2a Aggregate costs'!AD$22,'2a Aggregate costs'!AD64)*'3a Demand'!$C$10+'2a Aggregate costs'!AD$23)</f>
        <v>187.940938</v>
      </c>
      <c r="AD41" s="83">
        <f>IF('2a Aggregate costs'!AE$20="-","-",SUM('2a Aggregate costs'!AE$20,'2a Aggregate costs'!AE$21,'2a Aggregate costs'!AE$22,'2a Aggregate costs'!AE64)*'3a Demand'!$C$10+'2a Aggregate costs'!AE$23)</f>
        <v>187.940938</v>
      </c>
      <c r="AE41" s="83">
        <f>IF('2a Aggregate costs'!AF$20="-","-",SUM('2a Aggregate costs'!AF$20,'2a Aggregate costs'!AF$21,'2a Aggregate costs'!AF$22,'2a Aggregate costs'!AF64)*'3a Demand'!$C$10+'2a Aggregate costs'!AF$23)</f>
        <v>215.1323655</v>
      </c>
      <c r="AF41" s="83" t="str">
        <f>IF('2a Aggregate costs'!AG$20="-","-",SUM('2a Aggregate costs'!AG$20,'2a Aggregate costs'!AG$21,'2a Aggregate costs'!AG$22,'2a Aggregate costs'!AG64)*'3a Demand'!$C$10+'2a Aggregate costs'!AG$23)</f>
        <v>-</v>
      </c>
      <c r="AG41" s="83" t="str">
        <f>IF('2a Aggregate costs'!AH$20="-","-",SUM('2a Aggregate costs'!AH$20,'2a Aggregate costs'!AH$21,'2a Aggregate costs'!AH$22,'2a Aggregate costs'!AH64)*'3a Demand'!$C$10+'2a Aggregate costs'!AH$23)</f>
        <v>-</v>
      </c>
      <c r="AH41" s="83" t="str">
        <f>IF('2a Aggregate costs'!AI$20="-","-",SUM('2a Aggregate costs'!AI$20,'2a Aggregate costs'!AI$21,'2a Aggregate costs'!AI$22,'2a Aggregate costs'!AI64)*'3a Demand'!$C$10+'2a Aggregate costs'!AI$23)</f>
        <v>-</v>
      </c>
      <c r="AI41" s="83" t="str">
        <f>IF('2a Aggregate costs'!AJ$20="-","-",SUM('2a Aggregate costs'!AJ$20,'2a Aggregate costs'!AJ$21,'2a Aggregate costs'!AJ$22,'2a Aggregate costs'!AJ64)*'3a Demand'!$C$10+'2a Aggregate costs'!AJ$23)</f>
        <v>-</v>
      </c>
      <c r="AJ41" s="83" t="str">
        <f>IF('2a Aggregate costs'!AK$20="-","-",SUM('2a Aggregate costs'!AK$20,'2a Aggregate costs'!AK$21,'2a Aggregate costs'!AK$22,'2a Aggregate costs'!AK64)*'3a Demand'!$C$10+'2a Aggregate costs'!AK$23)</f>
        <v>-</v>
      </c>
      <c r="AK41" s="83" t="str">
        <f>IF('2a Aggregate costs'!AL$20="-","-",SUM('2a Aggregate costs'!AL$20,'2a Aggregate costs'!AL$21,'2a Aggregate costs'!AL$22,'2a Aggregate costs'!AL64)*'3a Demand'!$C$10+'2a Aggregate costs'!AL$23)</f>
        <v>-</v>
      </c>
      <c r="AL41" s="83" t="str">
        <f>IF('2a Aggregate costs'!AM$20="-","-",SUM('2a Aggregate costs'!AM$20,'2a Aggregate costs'!AM$21,'2a Aggregate costs'!AM$22,'2a Aggregate costs'!AM64)*'3a Demand'!$C$10+'2a Aggregate costs'!AM$23)</f>
        <v>-</v>
      </c>
      <c r="AM41" s="83" t="str">
        <f>IF('2a Aggregate costs'!AN$20="-","-",SUM('2a Aggregate costs'!AN$20,'2a Aggregate costs'!AN$21,'2a Aggregate costs'!AN$22,'2a Aggregate costs'!AN64)*'3a Demand'!$C$10+'2a Aggregate costs'!AN$23)</f>
        <v>-</v>
      </c>
      <c r="AN41" s="83" t="str">
        <f>IF('2a Aggregate costs'!AO$20="-","-",SUM('2a Aggregate costs'!AO$20,'2a Aggregate costs'!AO$21,'2a Aggregate costs'!AO$22,'2a Aggregate costs'!AO64)*'3a Demand'!$C$10+'2a Aggregate costs'!AO$23)</f>
        <v>-</v>
      </c>
      <c r="AO41" s="83" t="str">
        <f>IF('2a Aggregate costs'!AP$20="-","-",SUM('2a Aggregate costs'!AP$20,'2a Aggregate costs'!AP$21,'2a Aggregate costs'!AP$22,'2a Aggregate costs'!AP64)*'3a Demand'!$C$10+'2a Aggregate costs'!AP$23)</f>
        <v>-</v>
      </c>
      <c r="AP41" s="83" t="str">
        <f>IF('2a Aggregate costs'!AQ$20="-","-",SUM('2a Aggregate costs'!AQ$20,'2a Aggregate costs'!AQ$21,'2a Aggregate costs'!AQ$22,'2a Aggregate costs'!AQ64)*'3a Demand'!$C$10+'2a Aggregate costs'!AQ$23)</f>
        <v>-</v>
      </c>
      <c r="AQ41" s="83" t="str">
        <f>IF('2a Aggregate costs'!AR$20="-","-",SUM('2a Aggregate costs'!AR$20,'2a Aggregate costs'!AR$21,'2a Aggregate costs'!AR$22,'2a Aggregate costs'!AR64)*'3a Demand'!$C$10+'2a Aggregate costs'!AR$23)</f>
        <v>-</v>
      </c>
      <c r="AR41" s="83" t="str">
        <f>IF('2a Aggregate costs'!AS$20="-","-",SUM('2a Aggregate costs'!AS$20,'2a Aggregate costs'!AS$21,'2a Aggregate costs'!AS$22,'2a Aggregate costs'!AS64)*'3a Demand'!$C$10+'2a Aggregate costs'!AS$23)</f>
        <v>-</v>
      </c>
      <c r="AS41" s="83" t="str">
        <f>IF('2a Aggregate costs'!AT$20="-","-",SUM('2a Aggregate costs'!AT$20,'2a Aggregate costs'!AT$21,'2a Aggregate costs'!AT$22,'2a Aggregate costs'!AT64)*'3a Demand'!$C$10+'2a Aggregate costs'!AT$23)</f>
        <v>-</v>
      </c>
      <c r="AT41" s="83" t="str">
        <f>IF('2a Aggregate costs'!AU$20="-","-",SUM('2a Aggregate costs'!AU$20,'2a Aggregate costs'!AU$21,'2a Aggregate costs'!AU$22,'2a Aggregate costs'!AU64)*'3a Demand'!$C$10+'2a Aggregate costs'!AU$23)</f>
        <v>-</v>
      </c>
      <c r="AU41" s="83" t="str">
        <f>IF('2a Aggregate costs'!AV$20="-","-",SUM('2a Aggregate costs'!AV$20,'2a Aggregate costs'!AV$21,'2a Aggregate costs'!AV$22,'2a Aggregate costs'!AV64)*'3a Demand'!$C$10+'2a Aggregate costs'!AV$23)</f>
        <v>-</v>
      </c>
      <c r="AV41" s="83" t="str">
        <f>IF('2a Aggregate costs'!AW$20="-","-",SUM('2a Aggregate costs'!AW$20,'2a Aggregate costs'!AW$21,'2a Aggregate costs'!AW$22,'2a Aggregate costs'!AW64)*'3a Demand'!$C$10+'2a Aggregate costs'!AW$23)</f>
        <v>-</v>
      </c>
      <c r="AW41" s="83" t="str">
        <f>IF('2a Aggregate costs'!AX$20="-","-",SUM('2a Aggregate costs'!AX$20,'2a Aggregate costs'!AX$21,'2a Aggregate costs'!AX$22,'2a Aggregate costs'!AX64)*'3a Demand'!$C$10+'2a Aggregate costs'!AX$23)</f>
        <v>-</v>
      </c>
      <c r="AX41" s="83" t="str">
        <f>IF('2a Aggregate costs'!AY$20="-","-",SUM('2a Aggregate costs'!AY$20,'2a Aggregate costs'!AY$21,'2a Aggregate costs'!AY$22,'2a Aggregate costs'!AY64)*'3a Demand'!$C$10+'2a Aggregate costs'!AY$23)</f>
        <v>-</v>
      </c>
      <c r="AY41" s="83" t="str">
        <f>IF('2a Aggregate costs'!AZ$20="-","-",SUM('2a Aggregate costs'!AZ$20,'2a Aggregate costs'!AZ$21,'2a Aggregate costs'!AZ$22,'2a Aggregate costs'!AZ64)*'3a Demand'!$C$10+'2a Aggregate costs'!AZ$23)</f>
        <v>-</v>
      </c>
      <c r="AZ41" s="83" t="str">
        <f>IF('2a Aggregate costs'!BA$20="-","-",SUM('2a Aggregate costs'!BA$20,'2a Aggregate costs'!BA$21,'2a Aggregate costs'!BA$22,'2a Aggregate costs'!BA64)*'3a Demand'!$C$10+'2a Aggregate costs'!BA$23)</f>
        <v>-</v>
      </c>
      <c r="BA41" s="83" t="str">
        <f>IF('2a Aggregate costs'!BB$20="-","-",SUM('2a Aggregate costs'!BB$20,'2a Aggregate costs'!BB$21,'2a Aggregate costs'!BB$22,'2a Aggregate costs'!BB64)*'3a Demand'!$C$10+'2a Aggregate costs'!BB$23)</f>
        <v>-</v>
      </c>
      <c r="BB41" s="83" t="str">
        <f>IF('2a Aggregate costs'!BC$20="-","-",SUM('2a Aggregate costs'!BC$20,'2a Aggregate costs'!BC$21,'2a Aggregate costs'!BC$22,'2a Aggregate costs'!BC64)*'3a Demand'!$C$10+'2a Aggregate costs'!BC$23)</f>
        <v>-</v>
      </c>
      <c r="BC41" s="83" t="str">
        <f>IF('2a Aggregate costs'!BD$20="-","-",SUM('2a Aggregate costs'!BD$20,'2a Aggregate costs'!BD$21,'2a Aggregate costs'!BD$22,'2a Aggregate costs'!BD64)*'3a Demand'!$C$10+'2a Aggregate costs'!BD$23)</f>
        <v>-</v>
      </c>
      <c r="BD41" s="83" t="str">
        <f>IF('2a Aggregate costs'!BE$20="-","-",SUM('2a Aggregate costs'!BE$20,'2a Aggregate costs'!BE$21,'2a Aggregate costs'!BE$22,'2a Aggregate costs'!BE64)*'3a Demand'!$C$10+'2a Aggregate costs'!BE$23)</f>
        <v>-</v>
      </c>
      <c r="BE41" s="83" t="str">
        <f>IF('2a Aggregate costs'!BF$20="-","-",SUM('2a Aggregate costs'!BF$20,'2a Aggregate costs'!BF$21,'2a Aggregate costs'!BF$22,'2a Aggregate costs'!BF64)*'3a Demand'!$C$10+'2a Aggregate costs'!BF$23)</f>
        <v>-</v>
      </c>
    </row>
    <row r="42" ht="12.75" customHeight="1">
      <c r="A42" s="2"/>
      <c r="B42" s="59"/>
      <c r="C42" s="80" t="s">
        <v>246</v>
      </c>
      <c r="D42" s="58"/>
      <c r="E42" s="58"/>
      <c r="F42" s="84"/>
      <c r="G42" s="83">
        <f>IF('2a Aggregate costs'!H$20="-","-",SUM('2a Aggregate costs'!H$20,'2a Aggregate costs'!H$21,'2a Aggregate costs'!H$22,'2a Aggregate costs'!H65)*'3a Demand'!$C$10+'2a Aggregate costs'!H$23)</f>
        <v>90.563453</v>
      </c>
      <c r="H42" s="83">
        <f>IF('2a Aggregate costs'!I$20="-","-",SUM('2a Aggregate costs'!I$20,'2a Aggregate costs'!I$21,'2a Aggregate costs'!I$22,'2a Aggregate costs'!I65)*'3a Demand'!$C$10+'2a Aggregate costs'!I$23)</f>
        <v>90.53610942</v>
      </c>
      <c r="I42" s="83">
        <f>IF('2a Aggregate costs'!J$20="-","-",SUM('2a Aggregate costs'!J$20,'2a Aggregate costs'!J$21,'2a Aggregate costs'!J$22,'2a Aggregate costs'!J65)*'3a Demand'!$C$10+'2a Aggregate costs'!J$23)</f>
        <v>110.9300629</v>
      </c>
      <c r="J42" s="83">
        <f>IF('2a Aggregate costs'!K$20="-","-",SUM('2a Aggregate costs'!K$20,'2a Aggregate costs'!K$21,'2a Aggregate costs'!K$22,'2a Aggregate costs'!K65)*'3a Demand'!$C$10+'2a Aggregate costs'!K$23)</f>
        <v>110.825717</v>
      </c>
      <c r="K42" s="83">
        <f>IF('2a Aggregate costs'!L$20="-","-",SUM('2a Aggregate costs'!L$20,'2a Aggregate costs'!L$21,'2a Aggregate costs'!L$22,'2a Aggregate costs'!L65)*'3a Demand'!$C$10+'2a Aggregate costs'!L$23)</f>
        <v>118.0864022</v>
      </c>
      <c r="L42" s="83">
        <f>IF('2a Aggregate costs'!M$20="-","-",SUM('2a Aggregate costs'!M$20,'2a Aggregate costs'!M$21,'2a Aggregate costs'!M$22,'2a Aggregate costs'!M65)*'3a Demand'!$C$10+'2a Aggregate costs'!M$23)</f>
        <v>118.512946</v>
      </c>
      <c r="M42" s="83">
        <f>IF('2a Aggregate costs'!N$20="-","-",SUM('2a Aggregate costs'!N$20,'2a Aggregate costs'!N$21,'2a Aggregate costs'!N$22,'2a Aggregate costs'!N65)*'3a Demand'!$C$10+'2a Aggregate costs'!N$23)</f>
        <v>137.2925849</v>
      </c>
      <c r="N42" s="83">
        <f>IF('2a Aggregate costs'!O$20="-","-",SUM('2a Aggregate costs'!O$20,'2a Aggregate costs'!O$21,'2a Aggregate costs'!O$22,'2a Aggregate costs'!O65)*'3a Demand'!$C$10+'2a Aggregate costs'!O$23)</f>
        <v>137.3865496</v>
      </c>
      <c r="O42" s="51"/>
      <c r="P42" s="83">
        <f>IF('2a Aggregate costs'!Q$20="-","-",SUM('2a Aggregate costs'!Q$20,'2a Aggregate costs'!Q$21,'2a Aggregate costs'!Q$22,'2a Aggregate costs'!Q65)*'3a Demand'!$C$10+'2a Aggregate costs'!Q$23)</f>
        <v>137.3865496</v>
      </c>
      <c r="Q42" s="83">
        <f>IF('2a Aggregate costs'!R$20="-","-",SUM('2a Aggregate costs'!R$20,'2a Aggregate costs'!R$21,'2a Aggregate costs'!R$22,'2a Aggregate costs'!R65)*'3a Demand'!$C$10+'2a Aggregate costs'!R$23)</f>
        <v>146.9895423</v>
      </c>
      <c r="R42" s="83">
        <f>IF('2a Aggregate costs'!S$20="-","-",SUM('2a Aggregate costs'!S$20,'2a Aggregate costs'!S$21,'2a Aggregate costs'!S$22,'2a Aggregate costs'!S65)*'3a Demand'!$C$10+'2a Aggregate costs'!S$23)</f>
        <v>148.7916055</v>
      </c>
      <c r="S42" s="83">
        <f>IF('2a Aggregate costs'!T$20="-","-",SUM('2a Aggregate costs'!T$20,'2a Aggregate costs'!T$21,'2a Aggregate costs'!T$22,'2a Aggregate costs'!T65)*'3a Demand'!$C$10+'2a Aggregate costs'!T$23)</f>
        <v>153.0611453</v>
      </c>
      <c r="T42" s="83">
        <f>IF('2a Aggregate costs'!U$20="-","-",SUM('2a Aggregate costs'!U$20,'2a Aggregate costs'!U$21,'2a Aggregate costs'!U$22,'2a Aggregate costs'!U65)*'3a Demand'!$C$10+'2a Aggregate costs'!U$23)</f>
        <v>152.529621</v>
      </c>
      <c r="U42" s="83">
        <f>IF('2a Aggregate costs'!V$20="-","-",SUM('2a Aggregate costs'!V$20,'2a Aggregate costs'!V$21,'2a Aggregate costs'!V$22,'2a Aggregate costs'!V65)*'3a Demand'!$C$10+'2a Aggregate costs'!V$23)</f>
        <v>161.5069652</v>
      </c>
      <c r="V42" s="83">
        <f>IF('2a Aggregate costs'!W$20="-","-",SUM('2a Aggregate costs'!W$20,'2a Aggregate costs'!W$21,'2a Aggregate costs'!W$22,'2a Aggregate costs'!W65)*'3a Demand'!$C$10+'2a Aggregate costs'!W$23)</f>
        <v>160.7600797</v>
      </c>
      <c r="W42" s="83">
        <f>IF('2a Aggregate costs'!X$20="-","-",SUM('2a Aggregate costs'!X$20,'2a Aggregate costs'!X$21,'2a Aggregate costs'!X$22,'2a Aggregate costs'!X65)*'3a Demand'!$C$10+'2a Aggregate costs'!X$23)</f>
        <v>168.0995511</v>
      </c>
      <c r="X42" s="51"/>
      <c r="Y42" s="83">
        <f>IF('2a Aggregate costs'!X$20="-","-",SUM('2a Aggregate costs'!X$20,'2a Aggregate costs'!X$21,'2a Aggregate costs'!X$22,'2a Aggregate costs'!X65)*'3a Demand'!$C$10+'2a Aggregate costs'!X$23)</f>
        <v>168.0995511</v>
      </c>
      <c r="Z42" s="83">
        <f>IF('2a Aggregate costs'!AA$20="-","-",SUM('2a Aggregate costs'!AA$20,'2a Aggregate costs'!AA$21,'2a Aggregate costs'!AA$22,'2a Aggregate costs'!AA65)*'3a Demand'!$C$10+'2a Aggregate costs'!AA$23)</f>
        <v>166.517716</v>
      </c>
      <c r="AA42" s="83">
        <f>IF('2a Aggregate costs'!AB$20="-","-",SUM('2a Aggregate costs'!AB$20,'2a Aggregate costs'!AB$21,'2a Aggregate costs'!AB$22,'2a Aggregate costs'!AB65)*'3a Demand'!$C$10+'2a Aggregate costs'!AB$23)</f>
        <v>185.6654079</v>
      </c>
      <c r="AB42" s="83">
        <f>IF('2a Aggregate costs'!AC$20="-","-",SUM('2a Aggregate costs'!AC$20,'2a Aggregate costs'!AC$21,'2a Aggregate costs'!AC$22,'2a Aggregate costs'!AC65)*'3a Demand'!$C$10+'2a Aggregate costs'!AC$23)</f>
        <v>185.6654079</v>
      </c>
      <c r="AC42" s="83">
        <f>IF('2a Aggregate costs'!AD$20="-","-",SUM('2a Aggregate costs'!AD$20,'2a Aggregate costs'!AD$21,'2a Aggregate costs'!AD$22,'2a Aggregate costs'!AD65)*'3a Demand'!$C$10+'2a Aggregate costs'!AD$23)</f>
        <v>187.9336874</v>
      </c>
      <c r="AD42" s="83">
        <f>IF('2a Aggregate costs'!AE$20="-","-",SUM('2a Aggregate costs'!AE$20,'2a Aggregate costs'!AE$21,'2a Aggregate costs'!AE$22,'2a Aggregate costs'!AE65)*'3a Demand'!$C$10+'2a Aggregate costs'!AE$23)</f>
        <v>187.9336874</v>
      </c>
      <c r="AE42" s="83">
        <f>IF('2a Aggregate costs'!AF$20="-","-",SUM('2a Aggregate costs'!AF$20,'2a Aggregate costs'!AF$21,'2a Aggregate costs'!AF$22,'2a Aggregate costs'!AF65)*'3a Demand'!$C$10+'2a Aggregate costs'!AF$23)</f>
        <v>215.1168279</v>
      </c>
      <c r="AF42" s="83" t="str">
        <f>IF('2a Aggregate costs'!AG$20="-","-",SUM('2a Aggregate costs'!AG$20,'2a Aggregate costs'!AG$21,'2a Aggregate costs'!AG$22,'2a Aggregate costs'!AG65)*'3a Demand'!$C$10+'2a Aggregate costs'!AG$23)</f>
        <v>-</v>
      </c>
      <c r="AG42" s="83" t="str">
        <f>IF('2a Aggregate costs'!AH$20="-","-",SUM('2a Aggregate costs'!AH$20,'2a Aggregate costs'!AH$21,'2a Aggregate costs'!AH$22,'2a Aggregate costs'!AH65)*'3a Demand'!$C$10+'2a Aggregate costs'!AH$23)</f>
        <v>-</v>
      </c>
      <c r="AH42" s="83" t="str">
        <f>IF('2a Aggregate costs'!AI$20="-","-",SUM('2a Aggregate costs'!AI$20,'2a Aggregate costs'!AI$21,'2a Aggregate costs'!AI$22,'2a Aggregate costs'!AI65)*'3a Demand'!$C$10+'2a Aggregate costs'!AI$23)</f>
        <v>-</v>
      </c>
      <c r="AI42" s="83" t="str">
        <f>IF('2a Aggregate costs'!AJ$20="-","-",SUM('2a Aggregate costs'!AJ$20,'2a Aggregate costs'!AJ$21,'2a Aggregate costs'!AJ$22,'2a Aggregate costs'!AJ65)*'3a Demand'!$C$10+'2a Aggregate costs'!AJ$23)</f>
        <v>-</v>
      </c>
      <c r="AJ42" s="83" t="str">
        <f>IF('2a Aggregate costs'!AK$20="-","-",SUM('2a Aggregate costs'!AK$20,'2a Aggregate costs'!AK$21,'2a Aggregate costs'!AK$22,'2a Aggregate costs'!AK65)*'3a Demand'!$C$10+'2a Aggregate costs'!AK$23)</f>
        <v>-</v>
      </c>
      <c r="AK42" s="83" t="str">
        <f>IF('2a Aggregate costs'!AL$20="-","-",SUM('2a Aggregate costs'!AL$20,'2a Aggregate costs'!AL$21,'2a Aggregate costs'!AL$22,'2a Aggregate costs'!AL65)*'3a Demand'!$C$10+'2a Aggregate costs'!AL$23)</f>
        <v>-</v>
      </c>
      <c r="AL42" s="83" t="str">
        <f>IF('2a Aggregate costs'!AM$20="-","-",SUM('2a Aggregate costs'!AM$20,'2a Aggregate costs'!AM$21,'2a Aggregate costs'!AM$22,'2a Aggregate costs'!AM65)*'3a Demand'!$C$10+'2a Aggregate costs'!AM$23)</f>
        <v>-</v>
      </c>
      <c r="AM42" s="83" t="str">
        <f>IF('2a Aggregate costs'!AN$20="-","-",SUM('2a Aggregate costs'!AN$20,'2a Aggregate costs'!AN$21,'2a Aggregate costs'!AN$22,'2a Aggregate costs'!AN65)*'3a Demand'!$C$10+'2a Aggregate costs'!AN$23)</f>
        <v>-</v>
      </c>
      <c r="AN42" s="83" t="str">
        <f>IF('2a Aggregate costs'!AO$20="-","-",SUM('2a Aggregate costs'!AO$20,'2a Aggregate costs'!AO$21,'2a Aggregate costs'!AO$22,'2a Aggregate costs'!AO65)*'3a Demand'!$C$10+'2a Aggregate costs'!AO$23)</f>
        <v>-</v>
      </c>
      <c r="AO42" s="83" t="str">
        <f>IF('2a Aggregate costs'!AP$20="-","-",SUM('2a Aggregate costs'!AP$20,'2a Aggregate costs'!AP$21,'2a Aggregate costs'!AP$22,'2a Aggregate costs'!AP65)*'3a Demand'!$C$10+'2a Aggregate costs'!AP$23)</f>
        <v>-</v>
      </c>
      <c r="AP42" s="83" t="str">
        <f>IF('2a Aggregate costs'!AQ$20="-","-",SUM('2a Aggregate costs'!AQ$20,'2a Aggregate costs'!AQ$21,'2a Aggregate costs'!AQ$22,'2a Aggregate costs'!AQ65)*'3a Demand'!$C$10+'2a Aggregate costs'!AQ$23)</f>
        <v>-</v>
      </c>
      <c r="AQ42" s="83" t="str">
        <f>IF('2a Aggregate costs'!AR$20="-","-",SUM('2a Aggregate costs'!AR$20,'2a Aggregate costs'!AR$21,'2a Aggregate costs'!AR$22,'2a Aggregate costs'!AR65)*'3a Demand'!$C$10+'2a Aggregate costs'!AR$23)</f>
        <v>-</v>
      </c>
      <c r="AR42" s="83" t="str">
        <f>IF('2a Aggregate costs'!AS$20="-","-",SUM('2a Aggregate costs'!AS$20,'2a Aggregate costs'!AS$21,'2a Aggregate costs'!AS$22,'2a Aggregate costs'!AS65)*'3a Demand'!$C$10+'2a Aggregate costs'!AS$23)</f>
        <v>-</v>
      </c>
      <c r="AS42" s="83" t="str">
        <f>IF('2a Aggregate costs'!AT$20="-","-",SUM('2a Aggregate costs'!AT$20,'2a Aggregate costs'!AT$21,'2a Aggregate costs'!AT$22,'2a Aggregate costs'!AT65)*'3a Demand'!$C$10+'2a Aggregate costs'!AT$23)</f>
        <v>-</v>
      </c>
      <c r="AT42" s="83" t="str">
        <f>IF('2a Aggregate costs'!AU$20="-","-",SUM('2a Aggregate costs'!AU$20,'2a Aggregate costs'!AU$21,'2a Aggregate costs'!AU$22,'2a Aggregate costs'!AU65)*'3a Demand'!$C$10+'2a Aggregate costs'!AU$23)</f>
        <v>-</v>
      </c>
      <c r="AU42" s="83" t="str">
        <f>IF('2a Aggregate costs'!AV$20="-","-",SUM('2a Aggregate costs'!AV$20,'2a Aggregate costs'!AV$21,'2a Aggregate costs'!AV$22,'2a Aggregate costs'!AV65)*'3a Demand'!$C$10+'2a Aggregate costs'!AV$23)</f>
        <v>-</v>
      </c>
      <c r="AV42" s="83" t="str">
        <f>IF('2a Aggregate costs'!AW$20="-","-",SUM('2a Aggregate costs'!AW$20,'2a Aggregate costs'!AW$21,'2a Aggregate costs'!AW$22,'2a Aggregate costs'!AW65)*'3a Demand'!$C$10+'2a Aggregate costs'!AW$23)</f>
        <v>-</v>
      </c>
      <c r="AW42" s="83" t="str">
        <f>IF('2a Aggregate costs'!AX$20="-","-",SUM('2a Aggregate costs'!AX$20,'2a Aggregate costs'!AX$21,'2a Aggregate costs'!AX$22,'2a Aggregate costs'!AX65)*'3a Demand'!$C$10+'2a Aggregate costs'!AX$23)</f>
        <v>-</v>
      </c>
      <c r="AX42" s="83" t="str">
        <f>IF('2a Aggregate costs'!AY$20="-","-",SUM('2a Aggregate costs'!AY$20,'2a Aggregate costs'!AY$21,'2a Aggregate costs'!AY$22,'2a Aggregate costs'!AY65)*'3a Demand'!$C$10+'2a Aggregate costs'!AY$23)</f>
        <v>-</v>
      </c>
      <c r="AY42" s="83" t="str">
        <f>IF('2a Aggregate costs'!AZ$20="-","-",SUM('2a Aggregate costs'!AZ$20,'2a Aggregate costs'!AZ$21,'2a Aggregate costs'!AZ$22,'2a Aggregate costs'!AZ65)*'3a Demand'!$C$10+'2a Aggregate costs'!AZ$23)</f>
        <v>-</v>
      </c>
      <c r="AZ42" s="83" t="str">
        <f>IF('2a Aggregate costs'!BA$20="-","-",SUM('2a Aggregate costs'!BA$20,'2a Aggregate costs'!BA$21,'2a Aggregate costs'!BA$22,'2a Aggregate costs'!BA65)*'3a Demand'!$C$10+'2a Aggregate costs'!BA$23)</f>
        <v>-</v>
      </c>
      <c r="BA42" s="83" t="str">
        <f>IF('2a Aggregate costs'!BB$20="-","-",SUM('2a Aggregate costs'!BB$20,'2a Aggregate costs'!BB$21,'2a Aggregate costs'!BB$22,'2a Aggregate costs'!BB65)*'3a Demand'!$C$10+'2a Aggregate costs'!BB$23)</f>
        <v>-</v>
      </c>
      <c r="BB42" s="83" t="str">
        <f>IF('2a Aggregate costs'!BC$20="-","-",SUM('2a Aggregate costs'!BC$20,'2a Aggregate costs'!BC$21,'2a Aggregate costs'!BC$22,'2a Aggregate costs'!BC65)*'3a Demand'!$C$10+'2a Aggregate costs'!BC$23)</f>
        <v>-</v>
      </c>
      <c r="BC42" s="83" t="str">
        <f>IF('2a Aggregate costs'!BD$20="-","-",SUM('2a Aggregate costs'!BD$20,'2a Aggregate costs'!BD$21,'2a Aggregate costs'!BD$22,'2a Aggregate costs'!BD65)*'3a Demand'!$C$10+'2a Aggregate costs'!BD$23)</f>
        <v>-</v>
      </c>
      <c r="BD42" s="83" t="str">
        <f>IF('2a Aggregate costs'!BE$20="-","-",SUM('2a Aggregate costs'!BE$20,'2a Aggregate costs'!BE$21,'2a Aggregate costs'!BE$22,'2a Aggregate costs'!BE65)*'3a Demand'!$C$10+'2a Aggregate costs'!BE$23)</f>
        <v>-</v>
      </c>
      <c r="BE42" s="83" t="str">
        <f>IF('2a Aggregate costs'!BF$20="-","-",SUM('2a Aggregate costs'!BF$20,'2a Aggregate costs'!BF$21,'2a Aggregate costs'!BF$22,'2a Aggregate costs'!BF65)*'3a Demand'!$C$10+'2a Aggregate costs'!BF$23)</f>
        <v>-</v>
      </c>
    </row>
    <row r="43" ht="12.75" customHeight="1">
      <c r="A43" s="2"/>
      <c r="B43" s="85" t="s">
        <v>248</v>
      </c>
      <c r="C43" s="86"/>
      <c r="D43" s="59"/>
      <c r="E43" s="59"/>
      <c r="F43" s="84"/>
      <c r="G43" s="83">
        <f>IF('2a Aggregate costs'!H$25="-","-",'2a Aggregate costs'!H25*'3a Demand'!$C$11+'2a Aggregate costs'!H26+'2a Aggregate costs'!H27)</f>
        <v>21.92626911</v>
      </c>
      <c r="H43" s="83">
        <f>IF('2a Aggregate costs'!I$15="-","-",'2a Aggregate costs'!I25*'3a Demand'!$C$11+'2a Aggregate costs'!I26+'2a Aggregate costs'!I27)</f>
        <v>21.92626911</v>
      </c>
      <c r="I43" s="83">
        <f>IF('2a Aggregate costs'!J$15="-","-",'2a Aggregate costs'!J25*'3a Demand'!$C$11+'2a Aggregate costs'!J26+'2a Aggregate costs'!J27)</f>
        <v>22.64764819</v>
      </c>
      <c r="J43" s="83">
        <f>IF('2a Aggregate costs'!K$15="-","-",'2a Aggregate costs'!K25*'3a Demand'!$C$11+'2a Aggregate costs'!K26+'2a Aggregate costs'!K27)</f>
        <v>22.50510747</v>
      </c>
      <c r="K43" s="83">
        <f>IF('2a Aggregate costs'!L$15="-","-",'2a Aggregate costs'!L25*'3a Demand'!$C$11+'2a Aggregate costs'!L26+'2a Aggregate costs'!L27)</f>
        <v>19.10629723</v>
      </c>
      <c r="L43" s="83">
        <f>IF('2a Aggregate costs'!M$15="-","-",'2a Aggregate costs'!M25*'3a Demand'!$C$11+'2a Aggregate costs'!M26+'2a Aggregate costs'!M27)</f>
        <v>19.10629723</v>
      </c>
      <c r="M43" s="83">
        <f>IF('2a Aggregate costs'!N$15="-","-",'2a Aggregate costs'!N25*'3a Demand'!$C$11+'2a Aggregate costs'!N26+'2a Aggregate costs'!N27)</f>
        <v>20.85239313</v>
      </c>
      <c r="N43" s="83">
        <f>IF('2a Aggregate costs'!O$15="-","-",'2a Aggregate costs'!O25*'3a Demand'!$C$11+'2a Aggregate costs'!O26+'2a Aggregate costs'!O27)</f>
        <v>20.84937029</v>
      </c>
      <c r="O43" s="84"/>
      <c r="P43" s="83">
        <f>IF('2a Aggregate costs'!Q$15="-","-",'2a Aggregate costs'!Q25*'3a Demand'!$C$11+'2a Aggregate costs'!Q26+'2a Aggregate costs'!Q27)</f>
        <v>20.84937029</v>
      </c>
      <c r="Q43" s="83">
        <f>IF('2a Aggregate costs'!R$15="-","-",'2a Aggregate costs'!R25*'3a Demand'!$C$11+'2a Aggregate costs'!R26+'2a Aggregate costs'!R27)</f>
        <v>21.5031934</v>
      </c>
      <c r="R43" s="83">
        <f>IF('2a Aggregate costs'!S$15="-","-",'2a Aggregate costs'!S25*'3a Demand'!$C$11+'2a Aggregate costs'!S26+'2a Aggregate costs'!S27)</f>
        <v>21.81948155</v>
      </c>
      <c r="S43" s="83">
        <f>IF('2a Aggregate costs'!T$15="-","-",'2a Aggregate costs'!T25*'3a Demand'!$C$11+'2a Aggregate costs'!T26+'2a Aggregate costs'!T27)</f>
        <v>25.25671591</v>
      </c>
      <c r="T43" s="83">
        <f>IF('2a Aggregate costs'!U$15="-","-",'2a Aggregate costs'!U25*'3a Demand'!$C$11+'2a Aggregate costs'!U26+'2a Aggregate costs'!U27)</f>
        <v>24.16730322</v>
      </c>
      <c r="U43" s="83">
        <f>IF('2a Aggregate costs'!V$15="-","-",'2a Aggregate costs'!V25*'3a Demand'!$C$11+'2a Aggregate costs'!V26+'2a Aggregate costs'!V27)</f>
        <v>23.96251279</v>
      </c>
      <c r="V43" s="83">
        <f>IF('2a Aggregate costs'!W$15="-","-",'2a Aggregate costs'!W25*'3a Demand'!$C$11+'2a Aggregate costs'!W26+'2a Aggregate costs'!W27)</f>
        <v>23.8586484</v>
      </c>
      <c r="W43" s="83">
        <f>IF('2a Aggregate costs'!X$15="-","-",'2a Aggregate costs'!X25*'3a Demand'!$C$11+'2a Aggregate costs'!X26+'2a Aggregate costs'!X27)</f>
        <v>33.3668179</v>
      </c>
      <c r="X43" s="84"/>
      <c r="Y43" s="83">
        <f>IF('2a Aggregate costs'!X$15="-","-",'2a Aggregate costs'!X25*'3a Demand'!$C$11+'2a Aggregate costs'!X26+'2a Aggregate costs'!X27)</f>
        <v>33.3668179</v>
      </c>
      <c r="Z43" s="83">
        <f>IF('2a Aggregate costs'!AA$15="-","-",'2a Aggregate costs'!AA25*'3a Demand'!$C$11+'2a Aggregate costs'!AA26+'2a Aggregate costs'!AA27)</f>
        <v>33.47587117</v>
      </c>
      <c r="AA43" s="83">
        <f>IF('2a Aggregate costs'!AB$15="-","-",'2a Aggregate costs'!AB25*'3a Demand'!$C$11+'2a Aggregate costs'!AB26+'2a Aggregate costs'!AB27)</f>
        <v>33.95168278</v>
      </c>
      <c r="AB43" s="83">
        <f>IF('2a Aggregate costs'!AC$15="-","-",'2a Aggregate costs'!AC25*'3a Demand'!$C$11+'2a Aggregate costs'!AC26+'2a Aggregate costs'!AC27)</f>
        <v>33.95168278</v>
      </c>
      <c r="AC43" s="83">
        <f>IF('2a Aggregate costs'!AD$15="-","-",'2a Aggregate costs'!AD25*'3a Demand'!$C$11+'2a Aggregate costs'!AD26+'2a Aggregate costs'!AD27)</f>
        <v>33.94954852</v>
      </c>
      <c r="AD43" s="83">
        <f>IF('2a Aggregate costs'!AE$15="-","-",'2a Aggregate costs'!AE25*'3a Demand'!$C$11+'2a Aggregate costs'!AE26+'2a Aggregate costs'!AE27)</f>
        <v>33.94954852</v>
      </c>
      <c r="AE43" s="83">
        <f>IF('2a Aggregate costs'!AF$15="-","-",'2a Aggregate costs'!AF25*'3a Demand'!$C$11+'2a Aggregate costs'!AF26+'2a Aggregate costs'!AF27)</f>
        <v>47.22180479</v>
      </c>
      <c r="AF43" s="83" t="str">
        <f>IF('2a Aggregate costs'!AG$15="-","-",'2a Aggregate costs'!AG25*'3a Demand'!$C$11+'2a Aggregate costs'!AG26+'2a Aggregate costs'!AG27)</f>
        <v>-</v>
      </c>
      <c r="AG43" s="83" t="str">
        <f>IF('2a Aggregate costs'!AH$15="-","-",'2a Aggregate costs'!AH25*'3a Demand'!$C$11+'2a Aggregate costs'!AH26+'2a Aggregate costs'!AH27)</f>
        <v>-</v>
      </c>
      <c r="AH43" s="83" t="str">
        <f>IF('2a Aggregate costs'!AI$15="-","-",'2a Aggregate costs'!AI25*'3a Demand'!$C$11+'2a Aggregate costs'!AI26+'2a Aggregate costs'!AI27)</f>
        <v>-</v>
      </c>
      <c r="AI43" s="83" t="str">
        <f>IF('2a Aggregate costs'!AJ$15="-","-",'2a Aggregate costs'!AJ25*'3a Demand'!$C$11+'2a Aggregate costs'!AJ26+'2a Aggregate costs'!AJ27)</f>
        <v>-</v>
      </c>
      <c r="AJ43" s="83" t="str">
        <f>IF('2a Aggregate costs'!AK$15="-","-",'2a Aggregate costs'!AK25*'3a Demand'!$C$11+'2a Aggregate costs'!AK26+'2a Aggregate costs'!AK27)</f>
        <v>-</v>
      </c>
      <c r="AK43" s="83" t="str">
        <f>IF('2a Aggregate costs'!AL$15="-","-",'2a Aggregate costs'!AL25*'3a Demand'!$C$11+'2a Aggregate costs'!AL26+'2a Aggregate costs'!AL27)</f>
        <v>-</v>
      </c>
      <c r="AL43" s="83" t="str">
        <f>IF('2a Aggregate costs'!AM$15="-","-",'2a Aggregate costs'!AM25*'3a Demand'!$C$11+'2a Aggregate costs'!AM26+'2a Aggregate costs'!AM27)</f>
        <v>-</v>
      </c>
      <c r="AM43" s="83" t="str">
        <f>IF('2a Aggregate costs'!AN$15="-","-",'2a Aggregate costs'!AN25*'3a Demand'!$C$11+'2a Aggregate costs'!AN26+'2a Aggregate costs'!AN27)</f>
        <v>-</v>
      </c>
      <c r="AN43" s="83" t="str">
        <f>IF('2a Aggregate costs'!AO$15="-","-",'2a Aggregate costs'!AO25*'3a Demand'!$C$11+'2a Aggregate costs'!AO26+'2a Aggregate costs'!AO27)</f>
        <v>-</v>
      </c>
      <c r="AO43" s="83" t="str">
        <f>IF('2a Aggregate costs'!AP$15="-","-",'2a Aggregate costs'!AP25*'3a Demand'!$C$11+'2a Aggregate costs'!AP26+'2a Aggregate costs'!AP27)</f>
        <v>-</v>
      </c>
      <c r="AP43" s="83" t="str">
        <f>IF('2a Aggregate costs'!AQ$15="-","-",'2a Aggregate costs'!AQ25*'3a Demand'!$C$11+'2a Aggregate costs'!AQ26+'2a Aggregate costs'!AQ27)</f>
        <v>-</v>
      </c>
      <c r="AQ43" s="83" t="str">
        <f>IF('2a Aggregate costs'!AR$15="-","-",'2a Aggregate costs'!AR25*'3a Demand'!$C$11+'2a Aggregate costs'!AR26+'2a Aggregate costs'!AR27)</f>
        <v>-</v>
      </c>
      <c r="AR43" s="83" t="str">
        <f>IF('2a Aggregate costs'!AS$15="-","-",'2a Aggregate costs'!AS25*'3a Demand'!$C$11+'2a Aggregate costs'!AS26+'2a Aggregate costs'!AS27)</f>
        <v>-</v>
      </c>
      <c r="AS43" s="83" t="str">
        <f>IF('2a Aggregate costs'!AT$15="-","-",'2a Aggregate costs'!AT25*'3a Demand'!$C$11+'2a Aggregate costs'!AT26+'2a Aggregate costs'!AT27)</f>
        <v>-</v>
      </c>
      <c r="AT43" s="83" t="str">
        <f>IF('2a Aggregate costs'!AU$15="-","-",'2a Aggregate costs'!AU25*'3a Demand'!$C$11+'2a Aggregate costs'!AU26+'2a Aggregate costs'!AU27)</f>
        <v>-</v>
      </c>
      <c r="AU43" s="83" t="str">
        <f>IF('2a Aggregate costs'!AV$15="-","-",'2a Aggregate costs'!AV25*'3a Demand'!$C$11+'2a Aggregate costs'!AV26+'2a Aggregate costs'!AV27)</f>
        <v>-</v>
      </c>
      <c r="AV43" s="83" t="str">
        <f>IF('2a Aggregate costs'!AW$15="-","-",'2a Aggregate costs'!AW25*'3a Demand'!$C$11+'2a Aggregate costs'!AW26+'2a Aggregate costs'!AW27)</f>
        <v>-</v>
      </c>
      <c r="AW43" s="83" t="str">
        <f>IF('2a Aggregate costs'!AX$15="-","-",'2a Aggregate costs'!AX25*'3a Demand'!$C$11+'2a Aggregate costs'!AX26+'2a Aggregate costs'!AX27)</f>
        <v>-</v>
      </c>
      <c r="AX43" s="83" t="str">
        <f>IF('2a Aggregate costs'!AY$15="-","-",'2a Aggregate costs'!AY25*'3a Demand'!$C$11+'2a Aggregate costs'!AY26+'2a Aggregate costs'!AY27)</f>
        <v>-</v>
      </c>
      <c r="AY43" s="83" t="str">
        <f>IF('2a Aggregate costs'!AZ$15="-","-",'2a Aggregate costs'!AZ25*'3a Demand'!$C$11+'2a Aggregate costs'!AZ26+'2a Aggregate costs'!AZ27)</f>
        <v>-</v>
      </c>
      <c r="AZ43" s="83" t="str">
        <f>IF('2a Aggregate costs'!BA$15="-","-",'2a Aggregate costs'!BA25*'3a Demand'!$C$11+'2a Aggregate costs'!BA26+'2a Aggregate costs'!BA27)</f>
        <v>-</v>
      </c>
      <c r="BA43" s="83" t="str">
        <f>IF('2a Aggregate costs'!BB$15="-","-",'2a Aggregate costs'!BB25*'3a Demand'!$C$11+'2a Aggregate costs'!BB26+'2a Aggregate costs'!BB27)</f>
        <v>-</v>
      </c>
      <c r="BB43" s="83" t="str">
        <f>IF('2a Aggregate costs'!BC$15="-","-",'2a Aggregate costs'!BC25*'3a Demand'!$C$11+'2a Aggregate costs'!BC26+'2a Aggregate costs'!BC27)</f>
        <v>-</v>
      </c>
      <c r="BC43" s="83" t="str">
        <f>IF('2a Aggregate costs'!BD$15="-","-",'2a Aggregate costs'!BD25*'3a Demand'!$C$11+'2a Aggregate costs'!BD26+'2a Aggregate costs'!BD27)</f>
        <v>-</v>
      </c>
      <c r="BD43" s="83" t="str">
        <f>IF('2a Aggregate costs'!BE$15="-","-",'2a Aggregate costs'!BE25*'3a Demand'!$C$11+'2a Aggregate costs'!BE26+'2a Aggregate costs'!BE27)</f>
        <v>-</v>
      </c>
      <c r="BE43" s="83" t="str">
        <f>IF('2a Aggregate costs'!BF$15="-","-",'2a Aggregate costs'!BF25*'3a Demand'!$C$11+'2a Aggregate costs'!BF26+'2a Aggregate costs'!BF27)</f>
        <v>-</v>
      </c>
    </row>
    <row r="44" ht="13.5" customHeight="1">
      <c r="A44" s="2"/>
      <c r="B44" s="2"/>
      <c r="C44" s="2"/>
      <c r="D44" s="87"/>
      <c r="E44" s="87"/>
      <c r="F44" s="2"/>
      <c r="G44" s="2"/>
      <c r="H44" s="2"/>
      <c r="I44" s="2"/>
      <c r="J44" s="2"/>
      <c r="K44" s="2"/>
      <c r="L44" s="2"/>
      <c r="M44" s="2"/>
      <c r="N44" s="2"/>
      <c r="O44" s="2"/>
      <c r="P44" s="2"/>
      <c r="Q44" s="88"/>
      <c r="R44" s="2"/>
      <c r="S44" s="2"/>
      <c r="T44" s="2"/>
      <c r="U44" s="2"/>
      <c r="V44" s="2"/>
      <c r="W44" s="2"/>
      <c r="X44" s="2"/>
      <c r="Y44" s="2"/>
      <c r="Z44" s="2"/>
      <c r="AA44" s="2"/>
      <c r="AB44" s="2"/>
      <c r="AC44" s="2"/>
      <c r="AD44" s="2"/>
    </row>
    <row r="45" ht="13.5" customHeight="1">
      <c r="A45" s="47"/>
      <c r="B45" s="25" t="s">
        <v>249</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row>
    <row r="47" ht="13.5" customHeight="1">
      <c r="A47" s="2"/>
      <c r="B47" s="48" t="s">
        <v>91</v>
      </c>
      <c r="C47" s="49" t="s">
        <v>250</v>
      </c>
      <c r="D47" s="49" t="s">
        <v>93</v>
      </c>
      <c r="E47" s="50"/>
      <c r="F47" s="51"/>
      <c r="G47" s="52" t="s">
        <v>94</v>
      </c>
      <c r="H47" s="53"/>
      <c r="I47" s="53"/>
      <c r="J47" s="53"/>
      <c r="K47" s="53"/>
      <c r="L47" s="53"/>
      <c r="M47" s="53"/>
      <c r="N47" s="54"/>
      <c r="O47" s="51"/>
      <c r="P47" s="55" t="s">
        <v>95</v>
      </c>
      <c r="Q47" s="56"/>
      <c r="R47" s="56"/>
      <c r="S47" s="56"/>
      <c r="T47" s="56"/>
      <c r="U47" s="56"/>
      <c r="V47" s="56"/>
      <c r="W47" s="56"/>
      <c r="X47" s="51"/>
      <c r="Y47" s="56"/>
      <c r="Z47" s="56"/>
      <c r="AA47" s="56"/>
      <c r="AB47" s="56"/>
      <c r="AC47" s="57"/>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7"/>
    </row>
    <row r="48" ht="12.75" customHeight="1">
      <c r="A48" s="2"/>
      <c r="B48" s="58"/>
      <c r="C48" s="58"/>
      <c r="D48" s="58"/>
      <c r="E48" s="59"/>
      <c r="F48" s="51"/>
      <c r="G48" s="60" t="s">
        <v>96</v>
      </c>
      <c r="H48" s="61"/>
      <c r="I48" s="61"/>
      <c r="J48" s="61"/>
      <c r="K48" s="61"/>
      <c r="L48" s="61"/>
      <c r="M48" s="61"/>
      <c r="N48" s="62"/>
      <c r="O48" s="51"/>
      <c r="P48" s="63" t="s">
        <v>97</v>
      </c>
      <c r="Q48" s="64"/>
      <c r="R48" s="64"/>
      <c r="S48" s="64"/>
      <c r="T48" s="64"/>
      <c r="U48" s="64"/>
      <c r="V48" s="64"/>
      <c r="W48" s="64"/>
      <c r="X48" s="51"/>
      <c r="Y48" s="64"/>
      <c r="Z48" s="64"/>
      <c r="AA48" s="64"/>
      <c r="AB48" s="64"/>
      <c r="AC48" s="65"/>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5"/>
    </row>
    <row r="49" ht="25.5" customHeight="1">
      <c r="A49" s="2"/>
      <c r="B49" s="58"/>
      <c r="C49" s="58"/>
      <c r="D49" s="58"/>
      <c r="E49" s="66" t="s">
        <v>98</v>
      </c>
      <c r="F49" s="51"/>
      <c r="G49" s="67" t="s">
        <v>99</v>
      </c>
      <c r="H49" s="67" t="s">
        <v>100</v>
      </c>
      <c r="I49" s="67" t="s">
        <v>101</v>
      </c>
      <c r="J49" s="67" t="s">
        <v>102</v>
      </c>
      <c r="K49" s="67" t="s">
        <v>103</v>
      </c>
      <c r="L49" s="68" t="s">
        <v>104</v>
      </c>
      <c r="M49" s="67" t="s">
        <v>105</v>
      </c>
      <c r="N49" s="67" t="s">
        <v>106</v>
      </c>
      <c r="O49" s="51"/>
      <c r="P49" s="69" t="s">
        <v>107</v>
      </c>
      <c r="Q49" s="69" t="s">
        <v>108</v>
      </c>
      <c r="R49" s="69" t="s">
        <v>109</v>
      </c>
      <c r="S49" s="70" t="s">
        <v>110</v>
      </c>
      <c r="T49" s="69" t="s">
        <v>111</v>
      </c>
      <c r="U49" s="69" t="s">
        <v>112</v>
      </c>
      <c r="V49" s="69" t="s">
        <v>113</v>
      </c>
      <c r="W49" s="69" t="s">
        <v>114</v>
      </c>
      <c r="X49" s="51"/>
      <c r="Y49" s="69" t="s">
        <v>251</v>
      </c>
      <c r="Z49" s="69" t="s">
        <v>252</v>
      </c>
      <c r="AA49" s="69" t="s">
        <v>116</v>
      </c>
      <c r="AB49" s="69" t="s">
        <v>253</v>
      </c>
      <c r="AC49" s="71" t="s">
        <v>117</v>
      </c>
      <c r="AD49" s="71" t="s">
        <v>117</v>
      </c>
      <c r="AE49" s="72" t="s">
        <v>118</v>
      </c>
      <c r="AF49" s="73" t="s">
        <v>118</v>
      </c>
      <c r="AG49" s="73" t="s">
        <v>119</v>
      </c>
      <c r="AH49" s="73" t="s">
        <v>119</v>
      </c>
      <c r="AI49" s="73" t="s">
        <v>120</v>
      </c>
      <c r="AJ49" s="73" t="s">
        <v>120</v>
      </c>
      <c r="AK49" s="73" t="s">
        <v>121</v>
      </c>
      <c r="AL49" s="73" t="s">
        <v>121</v>
      </c>
      <c r="AM49" s="73" t="s">
        <v>122</v>
      </c>
      <c r="AN49" s="73" t="s">
        <v>122</v>
      </c>
      <c r="AO49" s="73" t="s">
        <v>123</v>
      </c>
      <c r="AP49" s="73" t="s">
        <v>123</v>
      </c>
      <c r="AQ49" s="73" t="s">
        <v>124</v>
      </c>
      <c r="AR49" s="73" t="s">
        <v>124</v>
      </c>
      <c r="AS49" s="73" t="s">
        <v>125</v>
      </c>
      <c r="AT49" s="73" t="s">
        <v>125</v>
      </c>
      <c r="AU49" s="73" t="s">
        <v>126</v>
      </c>
      <c r="AV49" s="73" t="s">
        <v>126</v>
      </c>
      <c r="AW49" s="73" t="s">
        <v>127</v>
      </c>
      <c r="AX49" s="73" t="s">
        <v>127</v>
      </c>
      <c r="AY49" s="73" t="s">
        <v>128</v>
      </c>
      <c r="AZ49" s="73" t="s">
        <v>128</v>
      </c>
      <c r="BA49" s="73" t="s">
        <v>129</v>
      </c>
      <c r="BB49" s="73" t="s">
        <v>129</v>
      </c>
      <c r="BC49" s="73" t="s">
        <v>130</v>
      </c>
      <c r="BD49" s="73" t="s">
        <v>130</v>
      </c>
      <c r="BE49" s="73" t="s">
        <v>131</v>
      </c>
    </row>
    <row r="50" ht="25.5" customHeight="1">
      <c r="A50" s="2"/>
      <c r="B50" s="58"/>
      <c r="C50" s="58"/>
      <c r="D50" s="58"/>
      <c r="E50" s="66" t="s">
        <v>98</v>
      </c>
      <c r="F50" s="51"/>
      <c r="G50" s="67" t="s">
        <v>99</v>
      </c>
      <c r="H50" s="67" t="s">
        <v>100</v>
      </c>
      <c r="I50" s="67" t="s">
        <v>101</v>
      </c>
      <c r="J50" s="67" t="s">
        <v>102</v>
      </c>
      <c r="K50" s="67" t="s">
        <v>103</v>
      </c>
      <c r="L50" s="68" t="s">
        <v>104</v>
      </c>
      <c r="M50" s="67" t="s">
        <v>105</v>
      </c>
      <c r="N50" s="67" t="s">
        <v>106</v>
      </c>
      <c r="O50" s="51"/>
      <c r="P50" s="69" t="s">
        <v>107</v>
      </c>
      <c r="Q50" s="69" t="s">
        <v>108</v>
      </c>
      <c r="R50" s="69" t="s">
        <v>109</v>
      </c>
      <c r="S50" s="70" t="s">
        <v>110</v>
      </c>
      <c r="T50" s="69" t="s">
        <v>111</v>
      </c>
      <c r="U50" s="69" t="s">
        <v>112</v>
      </c>
      <c r="V50" s="69" t="s">
        <v>113</v>
      </c>
      <c r="W50" s="69" t="s">
        <v>114</v>
      </c>
      <c r="X50" s="51"/>
      <c r="Y50" s="69" t="s">
        <v>254</v>
      </c>
      <c r="Z50" s="69" t="s">
        <v>132</v>
      </c>
      <c r="AA50" s="69" t="s">
        <v>116</v>
      </c>
      <c r="AB50" s="69" t="s">
        <v>133</v>
      </c>
      <c r="AC50" s="69" t="s">
        <v>134</v>
      </c>
      <c r="AD50" s="69" t="s">
        <v>135</v>
      </c>
      <c r="AE50" s="69" t="s">
        <v>136</v>
      </c>
      <c r="AF50" s="69" t="s">
        <v>137</v>
      </c>
      <c r="AG50" s="69" t="s">
        <v>138</v>
      </c>
      <c r="AH50" s="69" t="s">
        <v>139</v>
      </c>
      <c r="AI50" s="69" t="s">
        <v>140</v>
      </c>
      <c r="AJ50" s="69" t="s">
        <v>141</v>
      </c>
      <c r="AK50" s="69" t="s">
        <v>142</v>
      </c>
      <c r="AL50" s="69" t="s">
        <v>143</v>
      </c>
      <c r="AM50" s="69" t="s">
        <v>144</v>
      </c>
      <c r="AN50" s="69" t="s">
        <v>145</v>
      </c>
      <c r="AO50" s="69" t="s">
        <v>146</v>
      </c>
      <c r="AP50" s="69" t="s">
        <v>147</v>
      </c>
      <c r="AQ50" s="69" t="s">
        <v>148</v>
      </c>
      <c r="AR50" s="69" t="s">
        <v>149</v>
      </c>
      <c r="AS50" s="69" t="s">
        <v>150</v>
      </c>
      <c r="AT50" s="69" t="s">
        <v>151</v>
      </c>
      <c r="AU50" s="69" t="s">
        <v>152</v>
      </c>
      <c r="AV50" s="69" t="s">
        <v>153</v>
      </c>
      <c r="AW50" s="69" t="s">
        <v>154</v>
      </c>
      <c r="AX50" s="69" t="s">
        <v>155</v>
      </c>
      <c r="AY50" s="69" t="s">
        <v>156</v>
      </c>
      <c r="AZ50" s="69" t="s">
        <v>157</v>
      </c>
      <c r="BA50" s="69" t="s">
        <v>158</v>
      </c>
      <c r="BB50" s="69" t="s">
        <v>159</v>
      </c>
      <c r="BC50" s="69" t="s">
        <v>160</v>
      </c>
      <c r="BD50" s="69" t="s">
        <v>161</v>
      </c>
      <c r="BE50" s="69" t="s">
        <v>162</v>
      </c>
    </row>
    <row r="51" ht="12.75" customHeight="1">
      <c r="A51" s="2"/>
      <c r="B51" s="58"/>
      <c r="C51" s="58"/>
      <c r="D51" s="58"/>
      <c r="E51" s="66" t="s">
        <v>163</v>
      </c>
      <c r="F51" s="51"/>
      <c r="G51" s="74" t="s">
        <v>164</v>
      </c>
      <c r="H51" s="74" t="s">
        <v>165</v>
      </c>
      <c r="I51" s="74" t="s">
        <v>166</v>
      </c>
      <c r="J51" s="74" t="s">
        <v>167</v>
      </c>
      <c r="K51" s="74" t="s">
        <v>168</v>
      </c>
      <c r="L51" s="75" t="s">
        <v>169</v>
      </c>
      <c r="M51" s="74" t="s">
        <v>170</v>
      </c>
      <c r="N51" s="74" t="s">
        <v>171</v>
      </c>
      <c r="O51" s="51"/>
      <c r="P51" s="74" t="s">
        <v>172</v>
      </c>
      <c r="Q51" s="74" t="s">
        <v>173</v>
      </c>
      <c r="R51" s="74" t="s">
        <v>174</v>
      </c>
      <c r="S51" s="76" t="s">
        <v>175</v>
      </c>
      <c r="T51" s="74" t="s">
        <v>176</v>
      </c>
      <c r="U51" s="74" t="s">
        <v>177</v>
      </c>
      <c r="V51" s="74" t="s">
        <v>178</v>
      </c>
      <c r="W51" s="74" t="s">
        <v>179</v>
      </c>
      <c r="X51" s="51"/>
      <c r="Y51" s="74" t="s">
        <v>180</v>
      </c>
      <c r="Z51" s="74" t="s">
        <v>181</v>
      </c>
      <c r="AA51" s="74" t="s">
        <v>182</v>
      </c>
      <c r="AB51" s="74" t="s">
        <v>183</v>
      </c>
      <c r="AC51" s="74" t="s">
        <v>184</v>
      </c>
      <c r="AD51" s="74" t="s">
        <v>185</v>
      </c>
      <c r="AE51" s="74" t="s">
        <v>186</v>
      </c>
      <c r="AF51" s="74" t="s">
        <v>187</v>
      </c>
      <c r="AG51" s="74" t="s">
        <v>188</v>
      </c>
      <c r="AH51" s="74" t="s">
        <v>189</v>
      </c>
      <c r="AI51" s="74" t="s">
        <v>190</v>
      </c>
      <c r="AJ51" s="74" t="s">
        <v>191</v>
      </c>
      <c r="AK51" s="74" t="s">
        <v>192</v>
      </c>
      <c r="AL51" s="74" t="s">
        <v>193</v>
      </c>
      <c r="AM51" s="74" t="s">
        <v>194</v>
      </c>
      <c r="AN51" s="74" t="s">
        <v>195</v>
      </c>
      <c r="AO51" s="74" t="s">
        <v>196</v>
      </c>
      <c r="AP51" s="74" t="s">
        <v>197</v>
      </c>
      <c r="AQ51" s="74" t="s">
        <v>198</v>
      </c>
      <c r="AR51" s="74" t="s">
        <v>199</v>
      </c>
      <c r="AS51" s="74" t="s">
        <v>200</v>
      </c>
      <c r="AT51" s="74" t="s">
        <v>201</v>
      </c>
      <c r="AU51" s="74" t="s">
        <v>202</v>
      </c>
      <c r="AV51" s="74" t="s">
        <v>203</v>
      </c>
      <c r="AW51" s="74" t="s">
        <v>204</v>
      </c>
      <c r="AX51" s="74" t="s">
        <v>205</v>
      </c>
      <c r="AY51" s="74" t="s">
        <v>206</v>
      </c>
      <c r="AZ51" s="74" t="s">
        <v>207</v>
      </c>
      <c r="BA51" s="74" t="s">
        <v>208</v>
      </c>
      <c r="BB51" s="74" t="s">
        <v>209</v>
      </c>
      <c r="BC51" s="74" t="s">
        <v>210</v>
      </c>
      <c r="BD51" s="74" t="s">
        <v>211</v>
      </c>
      <c r="BE51" s="74" t="s">
        <v>212</v>
      </c>
    </row>
    <row r="52" ht="30.75" customHeight="1">
      <c r="A52" s="2"/>
      <c r="B52" s="59"/>
      <c r="C52" s="59"/>
      <c r="D52" s="59"/>
      <c r="E52" s="77" t="s">
        <v>213</v>
      </c>
      <c r="F52" s="51"/>
      <c r="G52" s="69" t="s">
        <v>214</v>
      </c>
      <c r="H52" s="69" t="s">
        <v>214</v>
      </c>
      <c r="I52" s="69" t="s">
        <v>215</v>
      </c>
      <c r="J52" s="69" t="s">
        <v>215</v>
      </c>
      <c r="K52" s="69" t="s">
        <v>216</v>
      </c>
      <c r="L52" s="78" t="s">
        <v>216</v>
      </c>
      <c r="M52" s="69" t="s">
        <v>217</v>
      </c>
      <c r="N52" s="69" t="s">
        <v>217</v>
      </c>
      <c r="O52" s="51"/>
      <c r="P52" s="69" t="s">
        <v>218</v>
      </c>
      <c r="Q52" s="69" t="s">
        <v>219</v>
      </c>
      <c r="R52" s="69" t="s">
        <v>219</v>
      </c>
      <c r="S52" s="70" t="s">
        <v>220</v>
      </c>
      <c r="T52" s="69" t="s">
        <v>220</v>
      </c>
      <c r="U52" s="69" t="s">
        <v>221</v>
      </c>
      <c r="V52" s="69" t="s">
        <v>221</v>
      </c>
      <c r="W52" s="69" t="s">
        <v>222</v>
      </c>
      <c r="X52" s="51"/>
      <c r="Y52" s="69" t="s">
        <v>255</v>
      </c>
      <c r="Z52" s="69" t="s">
        <v>222</v>
      </c>
      <c r="AA52" s="69" t="s">
        <v>223</v>
      </c>
      <c r="AB52" s="69" t="s">
        <v>223</v>
      </c>
      <c r="AC52" s="69" t="s">
        <v>223</v>
      </c>
      <c r="AD52" s="69" t="s">
        <v>223</v>
      </c>
      <c r="AE52" s="69" t="s">
        <v>224</v>
      </c>
      <c r="AF52" s="69" t="s">
        <v>224</v>
      </c>
      <c r="AG52" s="69" t="s">
        <v>224</v>
      </c>
      <c r="AH52" s="69" t="s">
        <v>224</v>
      </c>
      <c r="AI52" s="69" t="s">
        <v>225</v>
      </c>
      <c r="AJ52" s="69" t="s">
        <v>225</v>
      </c>
      <c r="AK52" s="69" t="s">
        <v>225</v>
      </c>
      <c r="AL52" s="69" t="s">
        <v>225</v>
      </c>
      <c r="AM52" s="69" t="s">
        <v>226</v>
      </c>
      <c r="AN52" s="69" t="s">
        <v>226</v>
      </c>
      <c r="AO52" s="69" t="s">
        <v>226</v>
      </c>
      <c r="AP52" s="69" t="s">
        <v>226</v>
      </c>
      <c r="AQ52" s="69" t="s">
        <v>227</v>
      </c>
      <c r="AR52" s="69" t="s">
        <v>227</v>
      </c>
      <c r="AS52" s="69" t="s">
        <v>227</v>
      </c>
      <c r="AT52" s="69" t="s">
        <v>227</v>
      </c>
      <c r="AU52" s="69" t="s">
        <v>228</v>
      </c>
      <c r="AV52" s="69" t="s">
        <v>228</v>
      </c>
      <c r="AW52" s="69" t="s">
        <v>228</v>
      </c>
      <c r="AX52" s="69" t="s">
        <v>228</v>
      </c>
      <c r="AY52" s="69" t="s">
        <v>229</v>
      </c>
      <c r="AZ52" s="69" t="s">
        <v>229</v>
      </c>
      <c r="BA52" s="69" t="s">
        <v>229</v>
      </c>
      <c r="BB52" s="69" t="s">
        <v>229</v>
      </c>
      <c r="BC52" s="69" t="s">
        <v>230</v>
      </c>
      <c r="BD52" s="69" t="s">
        <v>230</v>
      </c>
      <c r="BE52" s="69" t="s">
        <v>230</v>
      </c>
    </row>
    <row r="53" ht="12.75" customHeight="1">
      <c r="A53" s="2"/>
      <c r="B53" s="79" t="s">
        <v>231</v>
      </c>
      <c r="C53" s="89" t="s">
        <v>256</v>
      </c>
      <c r="D53" s="90" t="s">
        <v>257</v>
      </c>
      <c r="E53" s="91"/>
      <c r="F53" s="84"/>
      <c r="G53" s="92">
        <f>'2a Aggregate costs'!H15</f>
        <v>12.858368</v>
      </c>
      <c r="H53" s="92">
        <f>'2a Aggregate costs'!I15</f>
        <v>12.8557</v>
      </c>
      <c r="I53" s="92">
        <f>'2a Aggregate costs'!J15</f>
        <v>15.5811084</v>
      </c>
      <c r="J53" s="92">
        <f>'2a Aggregate costs'!K15</f>
        <v>15.57996</v>
      </c>
      <c r="K53" s="92">
        <f>'2a Aggregate costs'!L15</f>
        <v>18.64052674</v>
      </c>
      <c r="L53" s="92">
        <f>'2a Aggregate costs'!M15</f>
        <v>18.64222</v>
      </c>
      <c r="M53" s="92">
        <f>'2a Aggregate costs'!N15</f>
        <v>22.10267852</v>
      </c>
      <c r="N53" s="92">
        <f>'2a Aggregate costs'!O15</f>
        <v>22.09896</v>
      </c>
      <c r="O53" s="84"/>
      <c r="P53" s="92">
        <f>'2a Aggregate costs'!Q15</f>
        <v>22.09896</v>
      </c>
      <c r="Q53" s="92">
        <f>'2a Aggregate costs'!R15</f>
        <v>23.64463131</v>
      </c>
      <c r="R53" s="92">
        <f>'2a Aggregate costs'!S15</f>
        <v>23.60952</v>
      </c>
      <c r="S53" s="92">
        <f>'2a Aggregate costs'!T15</f>
        <v>23.65241897</v>
      </c>
      <c r="T53" s="92">
        <f>'2a Aggregate costs'!U15</f>
        <v>23.57355</v>
      </c>
      <c r="U53" s="92">
        <f>'2a Aggregate costs'!V15</f>
        <v>24.98364666</v>
      </c>
      <c r="V53" s="92">
        <f>'2a Aggregate costs'!W15</f>
        <v>24.9936</v>
      </c>
      <c r="W53" s="92">
        <f>'2a Aggregate costs'!X15</f>
        <v>25.83602506</v>
      </c>
      <c r="X53" s="84"/>
      <c r="Y53" s="92">
        <f>'2a Aggregate costs'!X15</f>
        <v>25.83602506</v>
      </c>
      <c r="Z53" s="92">
        <f>'2a Aggregate costs'!AA15</f>
        <v>25.96408</v>
      </c>
      <c r="AA53" s="92">
        <f>'2a Aggregate costs'!AB15</f>
        <v>27.67569</v>
      </c>
      <c r="AB53" s="92">
        <f>'2a Aggregate costs'!AC15</f>
        <v>27.67569</v>
      </c>
      <c r="AC53" s="92">
        <f>'2a Aggregate costs'!AD15</f>
        <v>27.67569</v>
      </c>
      <c r="AD53" s="92">
        <f>'2a Aggregate costs'!AE15</f>
        <v>27.67569</v>
      </c>
      <c r="AE53" s="92">
        <f>'2a Aggregate costs'!AF15</f>
        <v>31.78243</v>
      </c>
      <c r="AF53" s="92" t="str">
        <f>'2a Aggregate costs'!AG15</f>
        <v>-</v>
      </c>
      <c r="AG53" s="92" t="str">
        <f>'2a Aggregate costs'!AH15</f>
        <v>-</v>
      </c>
      <c r="AH53" s="92" t="str">
        <f>'2a Aggregate costs'!AI15</f>
        <v>-</v>
      </c>
      <c r="AI53" s="92" t="str">
        <f>'2a Aggregate costs'!AJ15</f>
        <v>-</v>
      </c>
      <c r="AJ53" s="92" t="str">
        <f>'2a Aggregate costs'!AK15</f>
        <v>-</v>
      </c>
      <c r="AK53" s="92" t="str">
        <f>'2a Aggregate costs'!AL15</f>
        <v>-</v>
      </c>
      <c r="AL53" s="92" t="str">
        <f>'2a Aggregate costs'!AM15</f>
        <v>-</v>
      </c>
      <c r="AM53" s="92" t="str">
        <f>'2a Aggregate costs'!AN15</f>
        <v>-</v>
      </c>
      <c r="AN53" s="92" t="str">
        <f>'2a Aggregate costs'!AO15</f>
        <v>-</v>
      </c>
      <c r="AO53" s="92" t="str">
        <f>'2a Aggregate costs'!AP15</f>
        <v>-</v>
      </c>
      <c r="AP53" s="92" t="str">
        <f>'2a Aggregate costs'!AQ15</f>
        <v>-</v>
      </c>
      <c r="AQ53" s="92" t="str">
        <f>'2a Aggregate costs'!AR15</f>
        <v>-</v>
      </c>
      <c r="AR53" s="92" t="str">
        <f>'2a Aggregate costs'!AS15</f>
        <v>-</v>
      </c>
      <c r="AS53" s="92" t="str">
        <f>'2a Aggregate costs'!AT15</f>
        <v>-</v>
      </c>
      <c r="AT53" s="92" t="str">
        <f>'2a Aggregate costs'!AU15</f>
        <v>-</v>
      </c>
      <c r="AU53" s="92" t="str">
        <f>'2a Aggregate costs'!AV15</f>
        <v>-</v>
      </c>
      <c r="AV53" s="92" t="str">
        <f>'2a Aggregate costs'!AW15</f>
        <v>-</v>
      </c>
      <c r="AW53" s="92" t="str">
        <f>'2a Aggregate costs'!AX15</f>
        <v>-</v>
      </c>
      <c r="AX53" s="92" t="str">
        <f>'2a Aggregate costs'!AY15</f>
        <v>-</v>
      </c>
      <c r="AY53" s="92" t="str">
        <f>'2a Aggregate costs'!AZ15</f>
        <v>-</v>
      </c>
      <c r="AZ53" s="92" t="str">
        <f>'2a Aggregate costs'!BA15</f>
        <v>-</v>
      </c>
      <c r="BA53" s="92" t="str">
        <f>'2a Aggregate costs'!BB15</f>
        <v>-</v>
      </c>
      <c r="BB53" s="92" t="str">
        <f>'2a Aggregate costs'!BC15</f>
        <v>-</v>
      </c>
      <c r="BC53" s="92" t="str">
        <f>'2a Aggregate costs'!BD15</f>
        <v>-</v>
      </c>
      <c r="BD53" s="92" t="str">
        <f>'2a Aggregate costs'!BE15</f>
        <v>-</v>
      </c>
      <c r="BE53" s="92" t="str">
        <f>'2a Aggregate costs'!BF15</f>
        <v>-</v>
      </c>
    </row>
    <row r="54" ht="13.5" customHeight="1">
      <c r="A54" s="2"/>
      <c r="B54" s="58"/>
      <c r="C54" s="89" t="s">
        <v>258</v>
      </c>
      <c r="D54" s="90" t="s">
        <v>257</v>
      </c>
      <c r="E54" s="58"/>
      <c r="F54" s="84"/>
      <c r="G54" s="92">
        <f>'2a Aggregate costs'!H16</f>
        <v>3.102977479</v>
      </c>
      <c r="H54" s="92">
        <f>'2a Aggregate costs'!I16</f>
        <v>3.102977479</v>
      </c>
      <c r="I54" s="92">
        <f>'2a Aggregate costs'!J16</f>
        <v>5.172721552</v>
      </c>
      <c r="J54" s="92">
        <f>'2a Aggregate costs'!K16</f>
        <v>5.172721552</v>
      </c>
      <c r="K54" s="92">
        <f>'2a Aggregate costs'!L16</f>
        <v>4.582344229</v>
      </c>
      <c r="L54" s="92">
        <f>'2a Aggregate costs'!M16</f>
        <v>4.686884401</v>
      </c>
      <c r="M54" s="92">
        <f>'2a Aggregate costs'!N16</f>
        <v>5.312582056</v>
      </c>
      <c r="N54" s="92">
        <f>'2a Aggregate costs'!O16</f>
        <v>5.312582056</v>
      </c>
      <c r="O54" s="84"/>
      <c r="P54" s="92">
        <f>'2a Aggregate costs'!Q16</f>
        <v>5.312582056</v>
      </c>
      <c r="Q54" s="92">
        <f>'2a Aggregate costs'!R16</f>
        <v>5.883596236</v>
      </c>
      <c r="R54" s="92">
        <f>'2a Aggregate costs'!S16</f>
        <v>6.112570693</v>
      </c>
      <c r="S54" s="92">
        <f>'2a Aggregate costs'!T16</f>
        <v>6.209419524</v>
      </c>
      <c r="T54" s="92">
        <f>'2a Aggregate costs'!U16</f>
        <v>6.209419524</v>
      </c>
      <c r="U54" s="92">
        <f>'2a Aggregate costs'!V16</f>
        <v>6.850186445</v>
      </c>
      <c r="V54" s="92">
        <f>'2a Aggregate costs'!W16</f>
        <v>6.848004311</v>
      </c>
      <c r="W54" s="92">
        <f>'2a Aggregate costs'!X16</f>
        <v>6.03389536</v>
      </c>
      <c r="X54" s="84"/>
      <c r="Y54" s="92">
        <f>'2a Aggregate costs'!X16</f>
        <v>6.03389536</v>
      </c>
      <c r="Z54" s="92">
        <f>'2a Aggregate costs'!AA16</f>
        <v>5.625821751</v>
      </c>
      <c r="AA54" s="92">
        <f>'2a Aggregate costs'!AB16</f>
        <v>6.4495152</v>
      </c>
      <c r="AB54" s="92">
        <f>'2a Aggregate costs'!AC16</f>
        <v>6.4495152</v>
      </c>
      <c r="AC54" s="92">
        <f>'2a Aggregate costs'!AD16</f>
        <v>7.033266728</v>
      </c>
      <c r="AD54" s="92">
        <f>'2a Aggregate costs'!AE16</f>
        <v>7.033266728</v>
      </c>
      <c r="AE54" s="92">
        <f>'2a Aggregate costs'!AF16</f>
        <v>7.639091706</v>
      </c>
      <c r="AF54" s="92" t="str">
        <f>'2a Aggregate costs'!AG16</f>
        <v>-</v>
      </c>
      <c r="AG54" s="92" t="str">
        <f>'2a Aggregate costs'!AH16</f>
        <v>-</v>
      </c>
      <c r="AH54" s="92" t="str">
        <f>'2a Aggregate costs'!AI16</f>
        <v>-</v>
      </c>
      <c r="AI54" s="92" t="str">
        <f>'2a Aggregate costs'!AJ16</f>
        <v>-</v>
      </c>
      <c r="AJ54" s="92" t="str">
        <f>'2a Aggregate costs'!AK16</f>
        <v>-</v>
      </c>
      <c r="AK54" s="92" t="str">
        <f>'2a Aggregate costs'!AL16</f>
        <v>-</v>
      </c>
      <c r="AL54" s="92" t="str">
        <f>'2a Aggregate costs'!AM16</f>
        <v>-</v>
      </c>
      <c r="AM54" s="92" t="str">
        <f>'2a Aggregate costs'!AN16</f>
        <v>-</v>
      </c>
      <c r="AN54" s="92" t="str">
        <f>'2a Aggregate costs'!AO16</f>
        <v>-</v>
      </c>
      <c r="AO54" s="92" t="str">
        <f>'2a Aggregate costs'!AP16</f>
        <v>-</v>
      </c>
      <c r="AP54" s="92" t="str">
        <f>'2a Aggregate costs'!AQ16</f>
        <v>-</v>
      </c>
      <c r="AQ54" s="92" t="str">
        <f>'2a Aggregate costs'!AR16</f>
        <v>-</v>
      </c>
      <c r="AR54" s="92" t="str">
        <f>'2a Aggregate costs'!AS16</f>
        <v>-</v>
      </c>
      <c r="AS54" s="92" t="str">
        <f>'2a Aggregate costs'!AT16</f>
        <v>-</v>
      </c>
      <c r="AT54" s="92" t="str">
        <f>'2a Aggregate costs'!AU16</f>
        <v>-</v>
      </c>
      <c r="AU54" s="92" t="str">
        <f>'2a Aggregate costs'!AV16</f>
        <v>-</v>
      </c>
      <c r="AV54" s="92" t="str">
        <f>'2a Aggregate costs'!AW16</f>
        <v>-</v>
      </c>
      <c r="AW54" s="92" t="str">
        <f>'2a Aggregate costs'!AX16</f>
        <v>-</v>
      </c>
      <c r="AX54" s="92" t="str">
        <f>'2a Aggregate costs'!AY16</f>
        <v>-</v>
      </c>
      <c r="AY54" s="92" t="str">
        <f>'2a Aggregate costs'!AZ16</f>
        <v>-</v>
      </c>
      <c r="AZ54" s="92" t="str">
        <f>'2a Aggregate costs'!BA16</f>
        <v>-</v>
      </c>
      <c r="BA54" s="92" t="str">
        <f>'2a Aggregate costs'!BB16</f>
        <v>-</v>
      </c>
      <c r="BB54" s="92" t="str">
        <f>'2a Aggregate costs'!BC16</f>
        <v>-</v>
      </c>
      <c r="BC54" s="92" t="str">
        <f>'2a Aggregate costs'!BD16</f>
        <v>-</v>
      </c>
      <c r="BD54" s="92" t="str">
        <f>'2a Aggregate costs'!BE16</f>
        <v>-</v>
      </c>
      <c r="BE54" s="92" t="str">
        <f>'2a Aggregate costs'!BF16</f>
        <v>-</v>
      </c>
    </row>
    <row r="55" ht="15.0" customHeight="1">
      <c r="A55" s="2"/>
      <c r="B55" s="58"/>
      <c r="C55" s="89" t="s">
        <v>259</v>
      </c>
      <c r="D55" s="90" t="s">
        <v>257</v>
      </c>
      <c r="E55" s="58"/>
      <c r="F55" s="84"/>
      <c r="G55" s="92">
        <f>'2a Aggregate costs'!H17</f>
        <v>3.80064485</v>
      </c>
      <c r="H55" s="92">
        <f>'2a Aggregate costs'!I17</f>
        <v>3.80064485</v>
      </c>
      <c r="I55" s="92">
        <f>'2a Aggregate costs'!J17</f>
        <v>3.840542773</v>
      </c>
      <c r="J55" s="92">
        <f>'2a Aggregate costs'!K17</f>
        <v>3.806387749</v>
      </c>
      <c r="K55" s="92">
        <f>'2a Aggregate costs'!L17</f>
        <v>3.041406953</v>
      </c>
      <c r="L55" s="92">
        <f>'2a Aggregate costs'!M17</f>
        <v>3.041406953</v>
      </c>
      <c r="M55" s="92">
        <f>'2a Aggregate costs'!N17</f>
        <v>3.317552436</v>
      </c>
      <c r="N55" s="92">
        <f>'2a Aggregate costs'!O17</f>
        <v>3.337875937</v>
      </c>
      <c r="O55" s="84"/>
      <c r="P55" s="92">
        <f>'2a Aggregate costs'!Q17</f>
        <v>3.337875937</v>
      </c>
      <c r="Q55" s="92">
        <f>'2a Aggregate costs'!R17</f>
        <v>3.458686193</v>
      </c>
      <c r="R55" s="92">
        <f>'2a Aggregate costs'!S17</f>
        <v>3.705891553</v>
      </c>
      <c r="S55" s="92">
        <f>'2a Aggregate costs'!T17</f>
        <v>4.534799458</v>
      </c>
      <c r="T55" s="92">
        <f>'2a Aggregate costs'!U17</f>
        <v>4.521023455</v>
      </c>
      <c r="U55" s="92">
        <f>'2a Aggregate costs'!V17</f>
        <v>4.451158133</v>
      </c>
      <c r="V55" s="92">
        <f>'2a Aggregate costs'!W17</f>
        <v>4.325461545</v>
      </c>
      <c r="W55" s="92">
        <f>'2a Aggregate costs'!X17</f>
        <v>5.394805567</v>
      </c>
      <c r="X55" s="84"/>
      <c r="Y55" s="92">
        <f>'2a Aggregate costs'!X17</f>
        <v>5.394805567</v>
      </c>
      <c r="Z55" s="92">
        <f>'2a Aggregate costs'!AA17</f>
        <v>5.241177899</v>
      </c>
      <c r="AA55" s="92">
        <f>'2a Aggregate costs'!AB17</f>
        <v>7.123925239</v>
      </c>
      <c r="AB55" s="92">
        <f>'2a Aggregate costs'!AC17</f>
        <v>7.123925239</v>
      </c>
      <c r="AC55" s="92">
        <f>'2a Aggregate costs'!AD17</f>
        <v>7.1232701</v>
      </c>
      <c r="AD55" s="92">
        <f>'2a Aggregate costs'!AE17</f>
        <v>7.1232701</v>
      </c>
      <c r="AE55" s="92">
        <f>'2a Aggregate costs'!AF17</f>
        <v>8.699329123</v>
      </c>
      <c r="AF55" s="92" t="str">
        <f>'2a Aggregate costs'!AG17</f>
        <v>-</v>
      </c>
      <c r="AG55" s="92" t="str">
        <f>'2a Aggregate costs'!AH17</f>
        <v>-</v>
      </c>
      <c r="AH55" s="92" t="str">
        <f>'2a Aggregate costs'!AI17</f>
        <v>-</v>
      </c>
      <c r="AI55" s="92" t="str">
        <f>'2a Aggregate costs'!AJ17</f>
        <v>-</v>
      </c>
      <c r="AJ55" s="92" t="str">
        <f>'2a Aggregate costs'!AK17</f>
        <v>-</v>
      </c>
      <c r="AK55" s="92" t="str">
        <f>'2a Aggregate costs'!AL17</f>
        <v>-</v>
      </c>
      <c r="AL55" s="92" t="str">
        <f>'2a Aggregate costs'!AM17</f>
        <v>-</v>
      </c>
      <c r="AM55" s="92" t="str">
        <f>'2a Aggregate costs'!AN17</f>
        <v>-</v>
      </c>
      <c r="AN55" s="92" t="str">
        <f>'2a Aggregate costs'!AO17</f>
        <v>-</v>
      </c>
      <c r="AO55" s="92" t="str">
        <f>'2a Aggregate costs'!AP17</f>
        <v>-</v>
      </c>
      <c r="AP55" s="92" t="str">
        <f>'2a Aggregate costs'!AQ17</f>
        <v>-</v>
      </c>
      <c r="AQ55" s="92" t="str">
        <f>'2a Aggregate costs'!AR17</f>
        <v>-</v>
      </c>
      <c r="AR55" s="92" t="str">
        <f>'2a Aggregate costs'!AS17</f>
        <v>-</v>
      </c>
      <c r="AS55" s="92" t="str">
        <f>'2a Aggregate costs'!AT17</f>
        <v>-</v>
      </c>
      <c r="AT55" s="92" t="str">
        <f>'2a Aggregate costs'!AU17</f>
        <v>-</v>
      </c>
      <c r="AU55" s="92" t="str">
        <f>'2a Aggregate costs'!AV17</f>
        <v>-</v>
      </c>
      <c r="AV55" s="92" t="str">
        <f>'2a Aggregate costs'!AW17</f>
        <v>-</v>
      </c>
      <c r="AW55" s="92" t="str">
        <f>'2a Aggregate costs'!AX17</f>
        <v>-</v>
      </c>
      <c r="AX55" s="92" t="str">
        <f>'2a Aggregate costs'!AY17</f>
        <v>-</v>
      </c>
      <c r="AY55" s="92" t="str">
        <f>'2a Aggregate costs'!AZ17</f>
        <v>-</v>
      </c>
      <c r="AZ55" s="92" t="str">
        <f>'2a Aggregate costs'!BA17</f>
        <v>-</v>
      </c>
      <c r="BA55" s="92" t="str">
        <f>'2a Aggregate costs'!BB17</f>
        <v>-</v>
      </c>
      <c r="BB55" s="92" t="str">
        <f>'2a Aggregate costs'!BC17</f>
        <v>-</v>
      </c>
      <c r="BC55" s="92" t="str">
        <f>'2a Aggregate costs'!BD17</f>
        <v>-</v>
      </c>
      <c r="BD55" s="92" t="str">
        <f>'2a Aggregate costs'!BE17</f>
        <v>-</v>
      </c>
      <c r="BE55" s="92" t="str">
        <f>'2a Aggregate costs'!BF17</f>
        <v>-</v>
      </c>
    </row>
    <row r="56" ht="13.5" customHeight="1">
      <c r="A56" s="2"/>
      <c r="B56" s="58"/>
      <c r="C56" s="89" t="s">
        <v>260</v>
      </c>
      <c r="D56" s="90" t="s">
        <v>261</v>
      </c>
      <c r="E56" s="58"/>
      <c r="F56" s="84"/>
      <c r="G56" s="92">
        <f>'2a Aggregate costs'!H18</f>
        <v>6.55675886</v>
      </c>
      <c r="H56" s="92">
        <f>'2a Aggregate costs'!I18</f>
        <v>6.55675886</v>
      </c>
      <c r="I56" s="92">
        <f>'2a Aggregate costs'!J18</f>
        <v>6.61973595</v>
      </c>
      <c r="J56" s="92">
        <f>'2a Aggregate costs'!K18</f>
        <v>6.61973595</v>
      </c>
      <c r="K56" s="92">
        <f>'2a Aggregate costs'!L18</f>
        <v>6.699502887</v>
      </c>
      <c r="L56" s="92">
        <f>'2a Aggregate costs'!M18</f>
        <v>6.699502887</v>
      </c>
      <c r="M56" s="92">
        <f>'2a Aggregate costs'!N18</f>
        <v>7.11312183</v>
      </c>
      <c r="N56" s="92">
        <f>'2a Aggregate costs'!O18</f>
        <v>7.11312183</v>
      </c>
      <c r="O56" s="84"/>
      <c r="P56" s="92">
        <f>'2a Aggregate costs'!Q18</f>
        <v>7.11312183</v>
      </c>
      <c r="Q56" s="92">
        <f>'2a Aggregate costs'!R18</f>
        <v>7.280457952</v>
      </c>
      <c r="R56" s="92">
        <f>'2a Aggregate costs'!S18</f>
        <v>7.19358409</v>
      </c>
      <c r="S56" s="92">
        <f>'2a Aggregate costs'!T18</f>
        <v>7.359399994</v>
      </c>
      <c r="T56" s="92">
        <f>'2a Aggregate costs'!U18</f>
        <v>7.049224306</v>
      </c>
      <c r="U56" s="92">
        <f>'2a Aggregate costs'!V18</f>
        <v>7.108966922</v>
      </c>
      <c r="V56" s="92">
        <f>'2a Aggregate costs'!W18</f>
        <v>6.982956085</v>
      </c>
      <c r="W56" s="92">
        <f>'2a Aggregate costs'!X18</f>
        <v>9.626223598</v>
      </c>
      <c r="X56" s="84"/>
      <c r="Y56" s="92">
        <f>'2a Aggregate costs'!X18</f>
        <v>9.626223598</v>
      </c>
      <c r="Z56" s="92">
        <f>'2a Aggregate costs'!AA18</f>
        <v>9.95048638</v>
      </c>
      <c r="AA56" s="92">
        <f>'2a Aggregate costs'!AB18</f>
        <v>10.29863782</v>
      </c>
      <c r="AB56" s="92">
        <f>'2a Aggregate costs'!AC18</f>
        <v>10.29863782</v>
      </c>
      <c r="AC56" s="92">
        <f>'2a Aggregate costs'!AD18</f>
        <v>10.29863782</v>
      </c>
      <c r="AD56" s="92">
        <f>'2a Aggregate costs'!AE18</f>
        <v>10.29863782</v>
      </c>
      <c r="AE56" s="92">
        <f>'2a Aggregate costs'!AF18</f>
        <v>10.90926537</v>
      </c>
      <c r="AF56" s="92" t="str">
        <f>'2a Aggregate costs'!AG18</f>
        <v/>
      </c>
      <c r="AG56" s="92" t="str">
        <f>'2a Aggregate costs'!AH18</f>
        <v/>
      </c>
      <c r="AH56" s="92" t="str">
        <f>'2a Aggregate costs'!AI18</f>
        <v/>
      </c>
      <c r="AI56" s="92" t="str">
        <f>'2a Aggregate costs'!AJ18</f>
        <v/>
      </c>
      <c r="AJ56" s="92" t="str">
        <f>'2a Aggregate costs'!AK18</f>
        <v/>
      </c>
      <c r="AK56" s="92" t="str">
        <f>'2a Aggregate costs'!AL18</f>
        <v/>
      </c>
      <c r="AL56" s="92" t="str">
        <f>'2a Aggregate costs'!AM18</f>
        <v/>
      </c>
      <c r="AM56" s="92" t="str">
        <f>'2a Aggregate costs'!AN18</f>
        <v/>
      </c>
      <c r="AN56" s="92" t="str">
        <f>'2a Aggregate costs'!AO18</f>
        <v/>
      </c>
      <c r="AO56" s="92" t="str">
        <f>'2a Aggregate costs'!AP18</f>
        <v/>
      </c>
      <c r="AP56" s="92" t="str">
        <f>'2a Aggregate costs'!AQ18</f>
        <v/>
      </c>
      <c r="AQ56" s="92" t="str">
        <f>'2a Aggregate costs'!AR18</f>
        <v/>
      </c>
      <c r="AR56" s="92" t="str">
        <f>'2a Aggregate costs'!AS18</f>
        <v/>
      </c>
      <c r="AS56" s="92" t="str">
        <f>'2a Aggregate costs'!AT18</f>
        <v/>
      </c>
      <c r="AT56" s="92" t="str">
        <f>'2a Aggregate costs'!AU18</f>
        <v/>
      </c>
      <c r="AU56" s="92" t="str">
        <f>'2a Aggregate costs'!AV18</f>
        <v/>
      </c>
      <c r="AV56" s="92" t="str">
        <f>'2a Aggregate costs'!AW18</f>
        <v/>
      </c>
      <c r="AW56" s="92" t="str">
        <f>'2a Aggregate costs'!AX18</f>
        <v/>
      </c>
      <c r="AX56" s="92" t="str">
        <f>'2a Aggregate costs'!AY18</f>
        <v/>
      </c>
      <c r="AY56" s="92" t="str">
        <f>'2a Aggregate costs'!AZ18</f>
        <v/>
      </c>
      <c r="AZ56" s="92" t="str">
        <f>'2a Aggregate costs'!BA18</f>
        <v/>
      </c>
      <c r="BA56" s="92" t="str">
        <f>'2a Aggregate costs'!BB18</f>
        <v/>
      </c>
      <c r="BB56" s="92" t="str">
        <f>'2a Aggregate costs'!BC18</f>
        <v/>
      </c>
      <c r="BC56" s="92" t="str">
        <f>'2a Aggregate costs'!BD18</f>
        <v/>
      </c>
      <c r="BD56" s="92" t="str">
        <f>'2a Aggregate costs'!BE18</f>
        <v/>
      </c>
      <c r="BE56" s="92" t="str">
        <f>'2a Aggregate costs'!BF18</f>
        <v/>
      </c>
    </row>
    <row r="57" ht="13.5" customHeight="1">
      <c r="A57" s="2"/>
      <c r="B57" s="59"/>
      <c r="C57" s="89" t="s">
        <v>262</v>
      </c>
      <c r="D57" s="90" t="s">
        <v>257</v>
      </c>
      <c r="E57" s="58"/>
      <c r="F57" s="84"/>
      <c r="G57" s="92">
        <f>IF('2a Aggregate costs'!H38="-","-",AVERAGE('2a Aggregate costs'!H38:H51))</f>
        <v>0.2378726606</v>
      </c>
      <c r="H57" s="92">
        <f>IF('2a Aggregate costs'!I38="-","-",AVERAGE('2a Aggregate costs'!I38:I51))</f>
        <v>0.2340580411</v>
      </c>
      <c r="I57" s="92">
        <f>IF('2a Aggregate costs'!J38="-","-",AVERAGE('2a Aggregate costs'!J38:J51))</f>
        <v>0.2396754341</v>
      </c>
      <c r="J57" s="92">
        <f>IF('2a Aggregate costs'!K38="-","-",AVERAGE('2a Aggregate costs'!K38:K51))</f>
        <v>0.2500590527</v>
      </c>
      <c r="K57" s="92">
        <f>IF('2a Aggregate costs'!L38="-","-",AVERAGE('2a Aggregate costs'!L38:L51))</f>
        <v>0.2545601157</v>
      </c>
      <c r="L57" s="92">
        <f>IF('2a Aggregate costs'!M38="-","-",AVERAGE('2a Aggregate costs'!M38:M51))</f>
        <v>0.2499185033</v>
      </c>
      <c r="M57" s="92">
        <f>IF('2a Aggregate costs'!N38="-","-",AVERAGE('2a Aggregate costs'!N38:N51))</f>
        <v>0.2593069958</v>
      </c>
      <c r="N57" s="92">
        <f>IF('2a Aggregate costs'!O38="-","-",AVERAGE('2a Aggregate costs'!O38:O51))</f>
        <v>0.265008799</v>
      </c>
      <c r="O57" s="84"/>
      <c r="P57" s="92">
        <f>IF('2a Aggregate costs'!Q38="-","-",AVERAGE('2a Aggregate costs'!Q38:Q51))</f>
        <v>0.265008799</v>
      </c>
      <c r="Q57" s="92">
        <f>IF('2a Aggregate costs'!R38="-","-",AVERAGE('2a Aggregate costs'!R38:R51))</f>
        <v>0.2740871786</v>
      </c>
      <c r="R57" s="92">
        <f>IF('2a Aggregate costs'!S38="-","-",AVERAGE('2a Aggregate costs'!S38:S51))</f>
        <v>0.2839334742</v>
      </c>
      <c r="S57" s="92">
        <f>IF('2a Aggregate costs'!T38="-","-",AVERAGE('2a Aggregate costs'!T38:T51))</f>
        <v>0.292482468</v>
      </c>
      <c r="T57" s="92">
        <f>IF('2a Aggregate costs'!U38="-","-",AVERAGE('2a Aggregate costs'!U38:U51))</f>
        <v>0.3295656989</v>
      </c>
      <c r="U57" s="92">
        <f>IF('2a Aggregate costs'!V38="-","-",AVERAGE('2a Aggregate costs'!V38:V51))</f>
        <v>0.4692633708</v>
      </c>
      <c r="V57" s="92">
        <f>IF('2a Aggregate costs'!W38="-","-",AVERAGE('2a Aggregate costs'!W38:W51))</f>
        <v>0.437197611</v>
      </c>
      <c r="W57" s="92">
        <f>IF('2a Aggregate costs'!X38="-","-",AVERAGE('2a Aggregate costs'!X38:X51))</f>
        <v>0.4588642038</v>
      </c>
      <c r="X57" s="84"/>
      <c r="Y57" s="92">
        <f>IF('2a Aggregate costs'!X38="-","-",AVERAGE('2a Aggregate costs'!X38:X51))</f>
        <v>0.4588642038</v>
      </c>
      <c r="Z57" s="92">
        <f>IF('2a Aggregate costs'!AA38="-","-",AVERAGE('2a Aggregate costs'!AA38:AA51))</f>
        <v>0.4411573444</v>
      </c>
      <c r="AA57" s="92">
        <f>IF('2a Aggregate costs'!AB38="-","-",AVERAGE('2a Aggregate costs'!AB38:AB51))</f>
        <v>0.4989170287</v>
      </c>
      <c r="AB57" s="92">
        <f>IF('2a Aggregate costs'!AC38="-","-",AVERAGE('2a Aggregate costs'!AC38:AC51))</f>
        <v>0.4989170287</v>
      </c>
      <c r="AC57" s="92">
        <f>IF('2a Aggregate costs'!AD38="-","-",AVERAGE('2a Aggregate costs'!AD38:AD51))</f>
        <v>0.4563878299</v>
      </c>
      <c r="AD57" s="92">
        <f>IF('2a Aggregate costs'!AE38="-","-",AVERAGE('2a Aggregate costs'!AE38:AE51))</f>
        <v>0.4563878299</v>
      </c>
      <c r="AE57" s="92">
        <f>IF('2a Aggregate costs'!AF38="-","-",AVERAGE('2a Aggregate costs'!AF38:AF51))</f>
        <v>0.4944814244</v>
      </c>
      <c r="AF57" s="92" t="str">
        <f>IF('2a Aggregate costs'!AG38="-","-",AVERAGE('2a Aggregate costs'!AG38:AG51))</f>
        <v>-</v>
      </c>
      <c r="AG57" s="92" t="str">
        <f>IF('2a Aggregate costs'!AH38="-","-",AVERAGE('2a Aggregate costs'!AH38:AH51))</f>
        <v>-</v>
      </c>
      <c r="AH57" s="92" t="str">
        <f>IF('2a Aggregate costs'!AI38="-","-",AVERAGE('2a Aggregate costs'!AI38:AI51))</f>
        <v>-</v>
      </c>
      <c r="AI57" s="92" t="str">
        <f>IF('2a Aggregate costs'!AJ38="-","-",AVERAGE('2a Aggregate costs'!AJ38:AJ51))</f>
        <v>-</v>
      </c>
      <c r="AJ57" s="92" t="str">
        <f>IF('2a Aggregate costs'!AK38="-","-",AVERAGE('2a Aggregate costs'!AK38:AK51))</f>
        <v>-</v>
      </c>
      <c r="AK57" s="92" t="str">
        <f>IF('2a Aggregate costs'!AL38="-","-",AVERAGE('2a Aggregate costs'!AL38:AL51))</f>
        <v>-</v>
      </c>
      <c r="AL57" s="92" t="str">
        <f>IF('2a Aggregate costs'!AM38="-","-",AVERAGE('2a Aggregate costs'!AM38:AM51))</f>
        <v>-</v>
      </c>
      <c r="AM57" s="92" t="str">
        <f>IF('2a Aggregate costs'!AN38="-","-",AVERAGE('2a Aggregate costs'!AN38:AN51))</f>
        <v>-</v>
      </c>
      <c r="AN57" s="92" t="str">
        <f>IF('2a Aggregate costs'!AO38="-","-",AVERAGE('2a Aggregate costs'!AO38:AO51))</f>
        <v>-</v>
      </c>
      <c r="AO57" s="92" t="str">
        <f>IF('2a Aggregate costs'!AP38="-","-",AVERAGE('2a Aggregate costs'!AP38:AP51))</f>
        <v>-</v>
      </c>
      <c r="AP57" s="92" t="str">
        <f>IF('2a Aggregate costs'!AQ38="-","-",AVERAGE('2a Aggregate costs'!AQ38:AQ51))</f>
        <v>-</v>
      </c>
      <c r="AQ57" s="92" t="str">
        <f>IF('2a Aggregate costs'!AR38="-","-",AVERAGE('2a Aggregate costs'!AR38:AR51))</f>
        <v>-</v>
      </c>
      <c r="AR57" s="92" t="str">
        <f>IF('2a Aggregate costs'!AS38="-","-",AVERAGE('2a Aggregate costs'!AS38:AS51))</f>
        <v>-</v>
      </c>
      <c r="AS57" s="92" t="str">
        <f>IF('2a Aggregate costs'!AT38="-","-",AVERAGE('2a Aggregate costs'!AT38:AT51))</f>
        <v>-</v>
      </c>
      <c r="AT57" s="92" t="str">
        <f>IF('2a Aggregate costs'!AU38="-","-",AVERAGE('2a Aggregate costs'!AU38:AU51))</f>
        <v>-</v>
      </c>
      <c r="AU57" s="92" t="str">
        <f>IF('2a Aggregate costs'!AV38="-","-",AVERAGE('2a Aggregate costs'!AV38:AV51))</f>
        <v>-</v>
      </c>
      <c r="AV57" s="92" t="str">
        <f>IF('2a Aggregate costs'!AW38="-","-",AVERAGE('2a Aggregate costs'!AW38:AW51))</f>
        <v>-</v>
      </c>
      <c r="AW57" s="92" t="str">
        <f>IF('2a Aggregate costs'!AX38="-","-",AVERAGE('2a Aggregate costs'!AX38:AX51))</f>
        <v>-</v>
      </c>
      <c r="AX57" s="92" t="str">
        <f>IF('2a Aggregate costs'!AY38="-","-",AVERAGE('2a Aggregate costs'!AY38:AY51))</f>
        <v>-</v>
      </c>
      <c r="AY57" s="92" t="str">
        <f>IF('2a Aggregate costs'!AZ38="-","-",AVERAGE('2a Aggregate costs'!AZ38:AZ51))</f>
        <v>-</v>
      </c>
      <c r="AZ57" s="92" t="str">
        <f>IF('2a Aggregate costs'!BA38="-","-",AVERAGE('2a Aggregate costs'!BA38:BA51))</f>
        <v>-</v>
      </c>
      <c r="BA57" s="92" t="str">
        <f>IF('2a Aggregate costs'!BB38="-","-",AVERAGE('2a Aggregate costs'!BB38:BB51))</f>
        <v>-</v>
      </c>
      <c r="BB57" s="92" t="str">
        <f>IF('2a Aggregate costs'!BC38="-","-",AVERAGE('2a Aggregate costs'!BC38:BC51))</f>
        <v>-</v>
      </c>
      <c r="BC57" s="92" t="str">
        <f>IF('2a Aggregate costs'!BD38="-","-",AVERAGE('2a Aggregate costs'!BD38:BD51))</f>
        <v>-</v>
      </c>
      <c r="BD57" s="92" t="str">
        <f>IF('2a Aggregate costs'!BE38="-","-",AVERAGE('2a Aggregate costs'!BE38:BE51))</f>
        <v>-</v>
      </c>
      <c r="BE57" s="92" t="str">
        <f>IF('2a Aggregate costs'!BF38="-","-",AVERAGE('2a Aggregate costs'!BF38:BF51))</f>
        <v>-</v>
      </c>
    </row>
    <row r="58" ht="13.5" customHeight="1">
      <c r="A58" s="2"/>
      <c r="B58" s="79" t="s">
        <v>247</v>
      </c>
      <c r="C58" s="89" t="s">
        <v>256</v>
      </c>
      <c r="D58" s="90" t="s">
        <v>257</v>
      </c>
      <c r="E58" s="58"/>
      <c r="F58" s="84"/>
      <c r="G58" s="92">
        <f>'2a Aggregate costs'!H20</f>
        <v>12.858368</v>
      </c>
      <c r="H58" s="92">
        <f>'2a Aggregate costs'!I20</f>
        <v>12.8557</v>
      </c>
      <c r="I58" s="92">
        <f>'2a Aggregate costs'!J20</f>
        <v>15.5811084</v>
      </c>
      <c r="J58" s="92">
        <f>'2a Aggregate costs'!K20</f>
        <v>15.57996</v>
      </c>
      <c r="K58" s="92">
        <f>'2a Aggregate costs'!L20</f>
        <v>18.64052674</v>
      </c>
      <c r="L58" s="92">
        <f>'2a Aggregate costs'!M20</f>
        <v>18.64222</v>
      </c>
      <c r="M58" s="92">
        <f>'2a Aggregate costs'!N20</f>
        <v>22.10267852</v>
      </c>
      <c r="N58" s="92">
        <f>'2a Aggregate costs'!O20</f>
        <v>22.09896</v>
      </c>
      <c r="O58" s="84"/>
      <c r="P58" s="92">
        <f>'2a Aggregate costs'!Q20</f>
        <v>22.09896</v>
      </c>
      <c r="Q58" s="92">
        <f>'2a Aggregate costs'!R20</f>
        <v>23.64463131</v>
      </c>
      <c r="R58" s="92">
        <f>'2a Aggregate costs'!S20</f>
        <v>23.60952</v>
      </c>
      <c r="S58" s="92">
        <f>'2a Aggregate costs'!T20</f>
        <v>23.65241897</v>
      </c>
      <c r="T58" s="92">
        <f>'2a Aggregate costs'!U20</f>
        <v>23.57355</v>
      </c>
      <c r="U58" s="92">
        <f>'2a Aggregate costs'!V20</f>
        <v>24.98364666</v>
      </c>
      <c r="V58" s="92">
        <f>'2a Aggregate costs'!W20</f>
        <v>24.9936</v>
      </c>
      <c r="W58" s="92">
        <f>'2a Aggregate costs'!X20</f>
        <v>25.83602506</v>
      </c>
      <c r="X58" s="84"/>
      <c r="Y58" s="92">
        <f>'2a Aggregate costs'!X20</f>
        <v>25.83602506</v>
      </c>
      <c r="Z58" s="92">
        <f>'2a Aggregate costs'!AA20</f>
        <v>25.96408</v>
      </c>
      <c r="AA58" s="92">
        <f>'2a Aggregate costs'!AB20</f>
        <v>27.67569</v>
      </c>
      <c r="AB58" s="92">
        <f>'2a Aggregate costs'!AC20</f>
        <v>27.67569</v>
      </c>
      <c r="AC58" s="92">
        <f>'2a Aggregate costs'!AD20</f>
        <v>27.67569</v>
      </c>
      <c r="AD58" s="92">
        <f>'2a Aggregate costs'!AE20</f>
        <v>27.67569</v>
      </c>
      <c r="AE58" s="92">
        <f>'2a Aggregate costs'!AF20</f>
        <v>31.78243</v>
      </c>
      <c r="AF58" s="92" t="str">
        <f>'2a Aggregate costs'!AG20</f>
        <v>-</v>
      </c>
      <c r="AG58" s="92" t="str">
        <f>'2a Aggregate costs'!AH20</f>
        <v>-</v>
      </c>
      <c r="AH58" s="92" t="str">
        <f>'2a Aggregate costs'!AI20</f>
        <v>-</v>
      </c>
      <c r="AI58" s="92" t="str">
        <f>'2a Aggregate costs'!AJ20</f>
        <v>-</v>
      </c>
      <c r="AJ58" s="92" t="str">
        <f>'2a Aggregate costs'!AK20</f>
        <v>-</v>
      </c>
      <c r="AK58" s="92" t="str">
        <f>'2a Aggregate costs'!AL20</f>
        <v>-</v>
      </c>
      <c r="AL58" s="92" t="str">
        <f>'2a Aggregate costs'!AM20</f>
        <v>-</v>
      </c>
      <c r="AM58" s="92" t="str">
        <f>'2a Aggregate costs'!AN20</f>
        <v>-</v>
      </c>
      <c r="AN58" s="92" t="str">
        <f>'2a Aggregate costs'!AO20</f>
        <v>-</v>
      </c>
      <c r="AO58" s="92" t="str">
        <f>'2a Aggregate costs'!AP20</f>
        <v>-</v>
      </c>
      <c r="AP58" s="92" t="str">
        <f>'2a Aggregate costs'!AQ20</f>
        <v>-</v>
      </c>
      <c r="AQ58" s="92" t="str">
        <f>'2a Aggregate costs'!AR20</f>
        <v>-</v>
      </c>
      <c r="AR58" s="92" t="str">
        <f>'2a Aggregate costs'!AS20</f>
        <v>-</v>
      </c>
      <c r="AS58" s="92" t="str">
        <f>'2a Aggregate costs'!AT20</f>
        <v>-</v>
      </c>
      <c r="AT58" s="92" t="str">
        <f>'2a Aggregate costs'!AU20</f>
        <v>-</v>
      </c>
      <c r="AU58" s="92" t="str">
        <f>'2a Aggregate costs'!AV20</f>
        <v>-</v>
      </c>
      <c r="AV58" s="92" t="str">
        <f>'2a Aggregate costs'!AW20</f>
        <v>-</v>
      </c>
      <c r="AW58" s="92" t="str">
        <f>'2a Aggregate costs'!AX20</f>
        <v>-</v>
      </c>
      <c r="AX58" s="92" t="str">
        <f>'2a Aggregate costs'!AY20</f>
        <v>-</v>
      </c>
      <c r="AY58" s="92" t="str">
        <f>'2a Aggregate costs'!AZ20</f>
        <v>-</v>
      </c>
      <c r="AZ58" s="92" t="str">
        <f>'2a Aggregate costs'!BA20</f>
        <v>-</v>
      </c>
      <c r="BA58" s="92" t="str">
        <f>'2a Aggregate costs'!BB20</f>
        <v>-</v>
      </c>
      <c r="BB58" s="92" t="str">
        <f>'2a Aggregate costs'!BC20</f>
        <v>-</v>
      </c>
      <c r="BC58" s="92" t="str">
        <f>'2a Aggregate costs'!BD20</f>
        <v>-</v>
      </c>
      <c r="BD58" s="92" t="str">
        <f>'2a Aggregate costs'!BE20</f>
        <v>-</v>
      </c>
      <c r="BE58" s="92" t="str">
        <f>'2a Aggregate costs'!BF20</f>
        <v>-</v>
      </c>
    </row>
    <row r="59" ht="13.5" customHeight="1">
      <c r="A59" s="2"/>
      <c r="B59" s="58"/>
      <c r="C59" s="89" t="s">
        <v>258</v>
      </c>
      <c r="D59" s="90" t="s">
        <v>257</v>
      </c>
      <c r="E59" s="58"/>
      <c r="F59" s="84"/>
      <c r="G59" s="92">
        <f>'2a Aggregate costs'!H21</f>
        <v>3.102977479</v>
      </c>
      <c r="H59" s="92">
        <f>'2a Aggregate costs'!I21</f>
        <v>3.102977479</v>
      </c>
      <c r="I59" s="92">
        <f>'2a Aggregate costs'!J21</f>
        <v>5.172721552</v>
      </c>
      <c r="J59" s="92">
        <f>'2a Aggregate costs'!K21</f>
        <v>5.172721552</v>
      </c>
      <c r="K59" s="92">
        <f>'2a Aggregate costs'!L21</f>
        <v>4.582344229</v>
      </c>
      <c r="L59" s="92">
        <f>'2a Aggregate costs'!M21</f>
        <v>4.686884401</v>
      </c>
      <c r="M59" s="92">
        <f>'2a Aggregate costs'!N21</f>
        <v>5.312582056</v>
      </c>
      <c r="N59" s="92">
        <f>'2a Aggregate costs'!O21</f>
        <v>5.312582056</v>
      </c>
      <c r="O59" s="84"/>
      <c r="P59" s="92">
        <f>'2a Aggregate costs'!Q21</f>
        <v>5.312582056</v>
      </c>
      <c r="Q59" s="92">
        <f>'2a Aggregate costs'!R21</f>
        <v>5.883596236</v>
      </c>
      <c r="R59" s="92">
        <f>'2a Aggregate costs'!S21</f>
        <v>6.112570693</v>
      </c>
      <c r="S59" s="92">
        <f>'2a Aggregate costs'!T21</f>
        <v>6.209419524</v>
      </c>
      <c r="T59" s="92">
        <f>'2a Aggregate costs'!U21</f>
        <v>6.209419524</v>
      </c>
      <c r="U59" s="92">
        <f>'2a Aggregate costs'!V21</f>
        <v>6.850186445</v>
      </c>
      <c r="V59" s="92">
        <f>'2a Aggregate costs'!W21</f>
        <v>6.848004311</v>
      </c>
      <c r="W59" s="92">
        <f>'2a Aggregate costs'!X21</f>
        <v>6.03389536</v>
      </c>
      <c r="X59" s="84"/>
      <c r="Y59" s="92">
        <f>'2a Aggregate costs'!X21</f>
        <v>6.03389536</v>
      </c>
      <c r="Z59" s="92">
        <f>'2a Aggregate costs'!AA21</f>
        <v>5.625821751</v>
      </c>
      <c r="AA59" s="92">
        <f>'2a Aggregate costs'!AB21</f>
        <v>6.4495152</v>
      </c>
      <c r="AB59" s="92">
        <f>'2a Aggregate costs'!AC21</f>
        <v>6.4495152</v>
      </c>
      <c r="AC59" s="92">
        <f>'2a Aggregate costs'!AD21</f>
        <v>7.033266728</v>
      </c>
      <c r="AD59" s="92">
        <f>'2a Aggregate costs'!AE21</f>
        <v>7.033266728</v>
      </c>
      <c r="AE59" s="92">
        <f>'2a Aggregate costs'!AF21</f>
        <v>7.639091706</v>
      </c>
      <c r="AF59" s="92" t="str">
        <f>'2a Aggregate costs'!AG21</f>
        <v>-</v>
      </c>
      <c r="AG59" s="92" t="str">
        <f>'2a Aggregate costs'!AH21</f>
        <v>-</v>
      </c>
      <c r="AH59" s="92" t="str">
        <f>'2a Aggregate costs'!AI21</f>
        <v>-</v>
      </c>
      <c r="AI59" s="92" t="str">
        <f>'2a Aggregate costs'!AJ21</f>
        <v>-</v>
      </c>
      <c r="AJ59" s="92" t="str">
        <f>'2a Aggregate costs'!AK21</f>
        <v>-</v>
      </c>
      <c r="AK59" s="92" t="str">
        <f>'2a Aggregate costs'!AL21</f>
        <v>-</v>
      </c>
      <c r="AL59" s="92" t="str">
        <f>'2a Aggregate costs'!AM21</f>
        <v>-</v>
      </c>
      <c r="AM59" s="92" t="str">
        <f>'2a Aggregate costs'!AN21</f>
        <v>-</v>
      </c>
      <c r="AN59" s="92" t="str">
        <f>'2a Aggregate costs'!AO21</f>
        <v>-</v>
      </c>
      <c r="AO59" s="92" t="str">
        <f>'2a Aggregate costs'!AP21</f>
        <v>-</v>
      </c>
      <c r="AP59" s="92" t="str">
        <f>'2a Aggregate costs'!AQ21</f>
        <v>-</v>
      </c>
      <c r="AQ59" s="92" t="str">
        <f>'2a Aggregate costs'!AR21</f>
        <v>-</v>
      </c>
      <c r="AR59" s="92" t="str">
        <f>'2a Aggregate costs'!AS21</f>
        <v>-</v>
      </c>
      <c r="AS59" s="92" t="str">
        <f>'2a Aggregate costs'!AT21</f>
        <v>-</v>
      </c>
      <c r="AT59" s="92" t="str">
        <f>'2a Aggregate costs'!AU21</f>
        <v>-</v>
      </c>
      <c r="AU59" s="92" t="str">
        <f>'2a Aggregate costs'!AV21</f>
        <v>-</v>
      </c>
      <c r="AV59" s="92" t="str">
        <f>'2a Aggregate costs'!AW21</f>
        <v>-</v>
      </c>
      <c r="AW59" s="92" t="str">
        <f>'2a Aggregate costs'!AX21</f>
        <v>-</v>
      </c>
      <c r="AX59" s="92" t="str">
        <f>'2a Aggregate costs'!AY21</f>
        <v>-</v>
      </c>
      <c r="AY59" s="92" t="str">
        <f>'2a Aggregate costs'!AZ21</f>
        <v>-</v>
      </c>
      <c r="AZ59" s="92" t="str">
        <f>'2a Aggregate costs'!BA21</f>
        <v>-</v>
      </c>
      <c r="BA59" s="92" t="str">
        <f>'2a Aggregate costs'!BB21</f>
        <v>-</v>
      </c>
      <c r="BB59" s="92" t="str">
        <f>'2a Aggregate costs'!BC21</f>
        <v>-</v>
      </c>
      <c r="BC59" s="92" t="str">
        <f>'2a Aggregate costs'!BD21</f>
        <v>-</v>
      </c>
      <c r="BD59" s="92" t="str">
        <f>'2a Aggregate costs'!BE21</f>
        <v>-</v>
      </c>
      <c r="BE59" s="92" t="str">
        <f>'2a Aggregate costs'!BF21</f>
        <v>-</v>
      </c>
    </row>
    <row r="60" ht="13.5" customHeight="1">
      <c r="A60" s="2"/>
      <c r="B60" s="58"/>
      <c r="C60" s="89" t="s">
        <v>259</v>
      </c>
      <c r="D60" s="90" t="s">
        <v>257</v>
      </c>
      <c r="E60" s="58"/>
      <c r="F60" s="84"/>
      <c r="G60" s="92">
        <f>'2a Aggregate costs'!H22</f>
        <v>3.80064485</v>
      </c>
      <c r="H60" s="92">
        <f>'2a Aggregate costs'!I22</f>
        <v>3.80064485</v>
      </c>
      <c r="I60" s="92">
        <f>'2a Aggregate costs'!J22</f>
        <v>3.840542773</v>
      </c>
      <c r="J60" s="92">
        <f>'2a Aggregate costs'!K22</f>
        <v>3.806387749</v>
      </c>
      <c r="K60" s="92">
        <f>'2a Aggregate costs'!L22</f>
        <v>3.041406953</v>
      </c>
      <c r="L60" s="92">
        <f>'2a Aggregate costs'!M22</f>
        <v>3.041406953</v>
      </c>
      <c r="M60" s="92">
        <f>'2a Aggregate costs'!N22</f>
        <v>3.317552436</v>
      </c>
      <c r="N60" s="92">
        <f>'2a Aggregate costs'!O22</f>
        <v>3.337875937</v>
      </c>
      <c r="O60" s="84"/>
      <c r="P60" s="92">
        <f>'2a Aggregate costs'!Q22</f>
        <v>3.337875937</v>
      </c>
      <c r="Q60" s="92">
        <f>'2a Aggregate costs'!R22</f>
        <v>3.458686193</v>
      </c>
      <c r="R60" s="92">
        <f>'2a Aggregate costs'!S22</f>
        <v>3.705891553</v>
      </c>
      <c r="S60" s="92">
        <f>'2a Aggregate costs'!T22</f>
        <v>4.534799458</v>
      </c>
      <c r="T60" s="92">
        <f>'2a Aggregate costs'!U22</f>
        <v>4.521023455</v>
      </c>
      <c r="U60" s="92">
        <f>'2a Aggregate costs'!V22</f>
        <v>4.451158133</v>
      </c>
      <c r="V60" s="92">
        <f>'2a Aggregate costs'!W22</f>
        <v>4.325461545</v>
      </c>
      <c r="W60" s="92">
        <f>'2a Aggregate costs'!X22</f>
        <v>5.394805567</v>
      </c>
      <c r="X60" s="84"/>
      <c r="Y60" s="92">
        <f>'2a Aggregate costs'!X22</f>
        <v>5.394805567</v>
      </c>
      <c r="Z60" s="92">
        <f>'2a Aggregate costs'!AA22</f>
        <v>5.241177899</v>
      </c>
      <c r="AA60" s="92">
        <f>'2a Aggregate costs'!AB22</f>
        <v>7.123925239</v>
      </c>
      <c r="AB60" s="92">
        <f>'2a Aggregate costs'!AC22</f>
        <v>7.123925239</v>
      </c>
      <c r="AC60" s="92">
        <f>'2a Aggregate costs'!AD22</f>
        <v>7.1232701</v>
      </c>
      <c r="AD60" s="92">
        <f>'2a Aggregate costs'!AE22</f>
        <v>7.1232701</v>
      </c>
      <c r="AE60" s="92">
        <f>'2a Aggregate costs'!AF22</f>
        <v>8.699329123</v>
      </c>
      <c r="AF60" s="92" t="str">
        <f>'2a Aggregate costs'!AG22</f>
        <v>-</v>
      </c>
      <c r="AG60" s="92" t="str">
        <f>'2a Aggregate costs'!AH22</f>
        <v>-</v>
      </c>
      <c r="AH60" s="92" t="str">
        <f>'2a Aggregate costs'!AI22</f>
        <v>-</v>
      </c>
      <c r="AI60" s="92" t="str">
        <f>'2a Aggregate costs'!AJ22</f>
        <v>-</v>
      </c>
      <c r="AJ60" s="92" t="str">
        <f>'2a Aggregate costs'!AK22</f>
        <v>-</v>
      </c>
      <c r="AK60" s="92" t="str">
        <f>'2a Aggregate costs'!AL22</f>
        <v>-</v>
      </c>
      <c r="AL60" s="92" t="str">
        <f>'2a Aggregate costs'!AM22</f>
        <v>-</v>
      </c>
      <c r="AM60" s="92" t="str">
        <f>'2a Aggregate costs'!AN22</f>
        <v>-</v>
      </c>
      <c r="AN60" s="92" t="str">
        <f>'2a Aggregate costs'!AO22</f>
        <v>-</v>
      </c>
      <c r="AO60" s="92" t="str">
        <f>'2a Aggregate costs'!AP22</f>
        <v>-</v>
      </c>
      <c r="AP60" s="92" t="str">
        <f>'2a Aggregate costs'!AQ22</f>
        <v>-</v>
      </c>
      <c r="AQ60" s="92" t="str">
        <f>'2a Aggregate costs'!AR22</f>
        <v>-</v>
      </c>
      <c r="AR60" s="92" t="str">
        <f>'2a Aggregate costs'!AS22</f>
        <v>-</v>
      </c>
      <c r="AS60" s="92" t="str">
        <f>'2a Aggregate costs'!AT22</f>
        <v>-</v>
      </c>
      <c r="AT60" s="92" t="str">
        <f>'2a Aggregate costs'!AU22</f>
        <v>-</v>
      </c>
      <c r="AU60" s="92" t="str">
        <f>'2a Aggregate costs'!AV22</f>
        <v>-</v>
      </c>
      <c r="AV60" s="92" t="str">
        <f>'2a Aggregate costs'!AW22</f>
        <v>-</v>
      </c>
      <c r="AW60" s="92" t="str">
        <f>'2a Aggregate costs'!AX22</f>
        <v>-</v>
      </c>
      <c r="AX60" s="92" t="str">
        <f>'2a Aggregate costs'!AY22</f>
        <v>-</v>
      </c>
      <c r="AY60" s="92" t="str">
        <f>'2a Aggregate costs'!AZ22</f>
        <v>-</v>
      </c>
      <c r="AZ60" s="92" t="str">
        <f>'2a Aggregate costs'!BA22</f>
        <v>-</v>
      </c>
      <c r="BA60" s="92" t="str">
        <f>'2a Aggregate costs'!BB22</f>
        <v>-</v>
      </c>
      <c r="BB60" s="92" t="str">
        <f>'2a Aggregate costs'!BC22</f>
        <v>-</v>
      </c>
      <c r="BC60" s="92" t="str">
        <f>'2a Aggregate costs'!BD22</f>
        <v>-</v>
      </c>
      <c r="BD60" s="92" t="str">
        <f>'2a Aggregate costs'!BE22</f>
        <v>-</v>
      </c>
      <c r="BE60" s="92" t="str">
        <f>'2a Aggregate costs'!BF22</f>
        <v>-</v>
      </c>
    </row>
    <row r="61" ht="13.5" customHeight="1">
      <c r="A61" s="2"/>
      <c r="B61" s="58"/>
      <c r="C61" s="89" t="s">
        <v>260</v>
      </c>
      <c r="D61" s="90" t="s">
        <v>261</v>
      </c>
      <c r="E61" s="58"/>
      <c r="F61" s="84"/>
      <c r="G61" s="92">
        <f>'2a Aggregate costs'!H23</f>
        <v>6.55675886</v>
      </c>
      <c r="H61" s="92">
        <f>'2a Aggregate costs'!I23</f>
        <v>6.55675886</v>
      </c>
      <c r="I61" s="92">
        <f>'2a Aggregate costs'!J23</f>
        <v>6.61973595</v>
      </c>
      <c r="J61" s="92">
        <f>'2a Aggregate costs'!K23</f>
        <v>6.61973595</v>
      </c>
      <c r="K61" s="92">
        <f>'2a Aggregate costs'!L23</f>
        <v>6.699502887</v>
      </c>
      <c r="L61" s="92">
        <f>'2a Aggregate costs'!M23</f>
        <v>6.699502887</v>
      </c>
      <c r="M61" s="92">
        <f>'2a Aggregate costs'!N23</f>
        <v>7.11312183</v>
      </c>
      <c r="N61" s="92">
        <f>'2a Aggregate costs'!O23</f>
        <v>7.11312183</v>
      </c>
      <c r="O61" s="84"/>
      <c r="P61" s="92">
        <f>'2a Aggregate costs'!Q23</f>
        <v>7.11312183</v>
      </c>
      <c r="Q61" s="92">
        <f>'2a Aggregate costs'!R23</f>
        <v>7.280457952</v>
      </c>
      <c r="R61" s="92">
        <f>'2a Aggregate costs'!S23</f>
        <v>7.19358409</v>
      </c>
      <c r="S61" s="92">
        <f>'2a Aggregate costs'!T23</f>
        <v>7.359399994</v>
      </c>
      <c r="T61" s="92">
        <f>'2a Aggregate costs'!U23</f>
        <v>7.049224306</v>
      </c>
      <c r="U61" s="92">
        <f>'2a Aggregate costs'!V23</f>
        <v>7.108966922</v>
      </c>
      <c r="V61" s="92">
        <f>'2a Aggregate costs'!W23</f>
        <v>6.982956085</v>
      </c>
      <c r="W61" s="92">
        <f>'2a Aggregate costs'!X23</f>
        <v>9.626223598</v>
      </c>
      <c r="X61" s="84"/>
      <c r="Y61" s="92">
        <f>'2a Aggregate costs'!X23</f>
        <v>9.626223598</v>
      </c>
      <c r="Z61" s="92">
        <f>'2a Aggregate costs'!AA23</f>
        <v>9.95048638</v>
      </c>
      <c r="AA61" s="92">
        <f>'2a Aggregate costs'!AB23</f>
        <v>10.29863782</v>
      </c>
      <c r="AB61" s="92">
        <f>'2a Aggregate costs'!AC23</f>
        <v>10.29863782</v>
      </c>
      <c r="AC61" s="92">
        <f>'2a Aggregate costs'!AD23</f>
        <v>10.29863782</v>
      </c>
      <c r="AD61" s="92">
        <f>'2a Aggregate costs'!AE23</f>
        <v>10.29863782</v>
      </c>
      <c r="AE61" s="92">
        <f>'2a Aggregate costs'!AF23</f>
        <v>10.90926537</v>
      </c>
      <c r="AF61" s="92" t="str">
        <f>'2a Aggregate costs'!AG23</f>
        <v/>
      </c>
      <c r="AG61" s="92" t="str">
        <f>'2a Aggregate costs'!AH23</f>
        <v/>
      </c>
      <c r="AH61" s="92" t="str">
        <f>'2a Aggregate costs'!AI23</f>
        <v/>
      </c>
      <c r="AI61" s="92" t="str">
        <f>'2a Aggregate costs'!AJ23</f>
        <v/>
      </c>
      <c r="AJ61" s="92" t="str">
        <f>'2a Aggregate costs'!AK23</f>
        <v/>
      </c>
      <c r="AK61" s="92" t="str">
        <f>'2a Aggregate costs'!AL23</f>
        <v/>
      </c>
      <c r="AL61" s="92" t="str">
        <f>'2a Aggregate costs'!AM23</f>
        <v/>
      </c>
      <c r="AM61" s="92" t="str">
        <f>'2a Aggregate costs'!AN23</f>
        <v/>
      </c>
      <c r="AN61" s="92" t="str">
        <f>'2a Aggregate costs'!AO23</f>
        <v/>
      </c>
      <c r="AO61" s="92" t="str">
        <f>'2a Aggregate costs'!AP23</f>
        <v/>
      </c>
      <c r="AP61" s="92" t="str">
        <f>'2a Aggregate costs'!AQ23</f>
        <v/>
      </c>
      <c r="AQ61" s="92" t="str">
        <f>'2a Aggregate costs'!AR23</f>
        <v/>
      </c>
      <c r="AR61" s="92" t="str">
        <f>'2a Aggregate costs'!AS23</f>
        <v/>
      </c>
      <c r="AS61" s="92" t="str">
        <f>'2a Aggregate costs'!AT23</f>
        <v/>
      </c>
      <c r="AT61" s="92" t="str">
        <f>'2a Aggregate costs'!AU23</f>
        <v/>
      </c>
      <c r="AU61" s="92" t="str">
        <f>'2a Aggregate costs'!AV23</f>
        <v/>
      </c>
      <c r="AV61" s="92" t="str">
        <f>'2a Aggregate costs'!AW23</f>
        <v/>
      </c>
      <c r="AW61" s="92" t="str">
        <f>'2a Aggregate costs'!AX23</f>
        <v/>
      </c>
      <c r="AX61" s="92" t="str">
        <f>'2a Aggregate costs'!AY23</f>
        <v/>
      </c>
      <c r="AY61" s="92" t="str">
        <f>'2a Aggregate costs'!AZ23</f>
        <v/>
      </c>
      <c r="AZ61" s="92" t="str">
        <f>'2a Aggregate costs'!BA23</f>
        <v/>
      </c>
      <c r="BA61" s="92" t="str">
        <f>'2a Aggregate costs'!BB23</f>
        <v/>
      </c>
      <c r="BB61" s="92" t="str">
        <f>'2a Aggregate costs'!BC23</f>
        <v/>
      </c>
      <c r="BC61" s="92" t="str">
        <f>'2a Aggregate costs'!BD23</f>
        <v/>
      </c>
      <c r="BD61" s="92" t="str">
        <f>'2a Aggregate costs'!BE23</f>
        <v/>
      </c>
      <c r="BE61" s="92" t="str">
        <f>'2a Aggregate costs'!BF23</f>
        <v/>
      </c>
    </row>
    <row r="62" ht="13.5" customHeight="1">
      <c r="A62" s="2"/>
      <c r="B62" s="58"/>
      <c r="C62" s="89" t="s">
        <v>262</v>
      </c>
      <c r="D62" s="90" t="s">
        <v>257</v>
      </c>
      <c r="E62" s="58"/>
      <c r="F62" s="84"/>
      <c r="G62" s="92">
        <f>IF('2a Aggregate costs'!H52="-","-",AVERAGE('2a Aggregate costs'!H52:H65))</f>
        <v>0.2375247156</v>
      </c>
      <c r="H62" s="92">
        <f>IF('2a Aggregate costs'!I52="-","-",AVERAGE('2a Aggregate costs'!I52:I65))</f>
        <v>0.2337156759</v>
      </c>
      <c r="I62" s="92">
        <f>IF('2a Aggregate costs'!J52="-","-",AVERAGE('2a Aggregate costs'!J52:J65))</f>
        <v>0.2393248521</v>
      </c>
      <c r="J62" s="92">
        <f>IF('2a Aggregate costs'!K52="-","-",AVERAGE('2a Aggregate costs'!K52:K65))</f>
        <v>0.2496932822</v>
      </c>
      <c r="K62" s="92">
        <f>IF('2a Aggregate costs'!L52="-","-",AVERAGE('2a Aggregate costs'!L52:L65))</f>
        <v>0.2541877613</v>
      </c>
      <c r="L62" s="92">
        <f>IF('2a Aggregate costs'!M52="-","-",AVERAGE('2a Aggregate costs'!M52:M65))</f>
        <v>0.2495529384</v>
      </c>
      <c r="M62" s="92">
        <f>IF('2a Aggregate costs'!N52="-","-",AVERAGE('2a Aggregate costs'!N52:N65))</f>
        <v>0.2589535207</v>
      </c>
      <c r="N62" s="92">
        <f>IF('2a Aggregate costs'!O52="-","-",AVERAGE('2a Aggregate costs'!O52:O65))</f>
        <v>0.2646475514</v>
      </c>
      <c r="O62" s="84"/>
      <c r="P62" s="92">
        <f>IF('2a Aggregate costs'!Q52="-","-",AVERAGE('2a Aggregate costs'!Q52:Q65))</f>
        <v>0.2646475514</v>
      </c>
      <c r="Q62" s="92">
        <f>IF('2a Aggregate costs'!R52="-","-",AVERAGE('2a Aggregate costs'!R52:R65))</f>
        <v>0.2736870629</v>
      </c>
      <c r="R62" s="92">
        <f>IF('2a Aggregate costs'!S52="-","-",AVERAGE('2a Aggregate costs'!S52:S65))</f>
        <v>0.2834963741</v>
      </c>
      <c r="S62" s="92">
        <f>IF('2a Aggregate costs'!T52="-","-",AVERAGE('2a Aggregate costs'!T52:T65))</f>
        <v>0.2920235395</v>
      </c>
      <c r="T62" s="92">
        <f>IF('2a Aggregate costs'!U52="-","-",AVERAGE('2a Aggregate costs'!U52:U65))</f>
        <v>0.3290306228</v>
      </c>
      <c r="U62" s="92">
        <f>IF('2a Aggregate costs'!V52="-","-",AVERAGE('2a Aggregate costs'!V52:V65))</f>
        <v>0.4685556168</v>
      </c>
      <c r="V62" s="92">
        <f>IF('2a Aggregate costs'!W52="-","-",AVERAGE('2a Aggregate costs'!W52:W65))</f>
        <v>0.4365517079</v>
      </c>
      <c r="W62" s="92">
        <f>IF('2a Aggregate costs'!X52="-","-",AVERAGE('2a Aggregate costs'!X52:X65))</f>
        <v>0.4581077945</v>
      </c>
      <c r="X62" s="84"/>
      <c r="Y62" s="92">
        <f>IF('2a Aggregate costs'!X52="-","-",AVERAGE('2a Aggregate costs'!X52:X65))</f>
        <v>0.4581077945</v>
      </c>
      <c r="Z62" s="92">
        <f>IF('2a Aggregate costs'!AA52="-","-",AVERAGE('2a Aggregate costs'!AA52:AA65))</f>
        <v>0.4405320647</v>
      </c>
      <c r="AA62" s="92">
        <f>IF('2a Aggregate costs'!AB52="-","-",AVERAGE('2a Aggregate costs'!AB52:AB65))</f>
        <v>0.4982288871</v>
      </c>
      <c r="AB62" s="92">
        <f>IF('2a Aggregate costs'!AC52="-","-",AVERAGE('2a Aggregate costs'!AC52:AC65))</f>
        <v>0.4982288871</v>
      </c>
      <c r="AC62" s="92">
        <f>IF('2a Aggregate costs'!AD52="-","-",AVERAGE('2a Aggregate costs'!AD52:AD65))</f>
        <v>0.4558439421</v>
      </c>
      <c r="AD62" s="92">
        <f>IF('2a Aggregate costs'!AE52="-","-",AVERAGE('2a Aggregate costs'!AE52:AE65))</f>
        <v>0.4558439421</v>
      </c>
      <c r="AE62" s="92">
        <f>IF('2a Aggregate costs'!AF52="-","-",AVERAGE('2a Aggregate costs'!AF52:AF65))</f>
        <v>0.4938903043</v>
      </c>
      <c r="AF62" s="92" t="str">
        <f>IF('2a Aggregate costs'!AG52="-","-",AVERAGE('2a Aggregate costs'!AG52:AG65))</f>
        <v>-</v>
      </c>
      <c r="AG62" s="92" t="str">
        <f>IF('2a Aggregate costs'!AH52="-","-",AVERAGE('2a Aggregate costs'!AH52:AH65))</f>
        <v>-</v>
      </c>
      <c r="AH62" s="92" t="str">
        <f>IF('2a Aggregate costs'!AI52="-","-",AVERAGE('2a Aggregate costs'!AI52:AI65))</f>
        <v>-</v>
      </c>
      <c r="AI62" s="92" t="str">
        <f>IF('2a Aggregate costs'!AJ52="-","-",AVERAGE('2a Aggregate costs'!AJ52:AJ65))</f>
        <v>-</v>
      </c>
      <c r="AJ62" s="92" t="str">
        <f>IF('2a Aggregate costs'!AK52="-","-",AVERAGE('2a Aggregate costs'!AK52:AK65))</f>
        <v>-</v>
      </c>
      <c r="AK62" s="92" t="str">
        <f>IF('2a Aggregate costs'!AL52="-","-",AVERAGE('2a Aggregate costs'!AL52:AL65))</f>
        <v>-</v>
      </c>
      <c r="AL62" s="92" t="str">
        <f>IF('2a Aggregate costs'!AM52="-","-",AVERAGE('2a Aggregate costs'!AM52:AM65))</f>
        <v>-</v>
      </c>
      <c r="AM62" s="92" t="str">
        <f>IF('2a Aggregate costs'!AN52="-","-",AVERAGE('2a Aggregate costs'!AN52:AN65))</f>
        <v>-</v>
      </c>
      <c r="AN62" s="92" t="str">
        <f>IF('2a Aggregate costs'!AO52="-","-",AVERAGE('2a Aggregate costs'!AO52:AO65))</f>
        <v>-</v>
      </c>
      <c r="AO62" s="92" t="str">
        <f>IF('2a Aggregate costs'!AP52="-","-",AVERAGE('2a Aggregate costs'!AP52:AP65))</f>
        <v>-</v>
      </c>
      <c r="AP62" s="92" t="str">
        <f>IF('2a Aggregate costs'!AQ52="-","-",AVERAGE('2a Aggregate costs'!AQ52:AQ65))</f>
        <v>-</v>
      </c>
      <c r="AQ62" s="92" t="str">
        <f>IF('2a Aggregate costs'!AR52="-","-",AVERAGE('2a Aggregate costs'!AR52:AR65))</f>
        <v>-</v>
      </c>
      <c r="AR62" s="92" t="str">
        <f>IF('2a Aggregate costs'!AS52="-","-",AVERAGE('2a Aggregate costs'!AS52:AS65))</f>
        <v>-</v>
      </c>
      <c r="AS62" s="92" t="str">
        <f>IF('2a Aggregate costs'!AT52="-","-",AVERAGE('2a Aggregate costs'!AT52:AT65))</f>
        <v>-</v>
      </c>
      <c r="AT62" s="92" t="str">
        <f>IF('2a Aggregate costs'!AU52="-","-",AVERAGE('2a Aggregate costs'!AU52:AU65))</f>
        <v>-</v>
      </c>
      <c r="AU62" s="92" t="str">
        <f>IF('2a Aggregate costs'!AV52="-","-",AVERAGE('2a Aggregate costs'!AV52:AV65))</f>
        <v>-</v>
      </c>
      <c r="AV62" s="92" t="str">
        <f>IF('2a Aggregate costs'!AW52="-","-",AVERAGE('2a Aggregate costs'!AW52:AW65))</f>
        <v>-</v>
      </c>
      <c r="AW62" s="92" t="str">
        <f>IF('2a Aggregate costs'!AX52="-","-",AVERAGE('2a Aggregate costs'!AX52:AX65))</f>
        <v>-</v>
      </c>
      <c r="AX62" s="92" t="str">
        <f>IF('2a Aggregate costs'!AY52="-","-",AVERAGE('2a Aggregate costs'!AY52:AY65))</f>
        <v>-</v>
      </c>
      <c r="AY62" s="92" t="str">
        <f>IF('2a Aggregate costs'!AZ52="-","-",AVERAGE('2a Aggregate costs'!AZ52:AZ65))</f>
        <v>-</v>
      </c>
      <c r="AZ62" s="92" t="str">
        <f>IF('2a Aggregate costs'!BA52="-","-",AVERAGE('2a Aggregate costs'!BA52:BA65))</f>
        <v>-</v>
      </c>
      <c r="BA62" s="92" t="str">
        <f>IF('2a Aggregate costs'!BB52="-","-",AVERAGE('2a Aggregate costs'!BB52:BB65))</f>
        <v>-</v>
      </c>
      <c r="BB62" s="92" t="str">
        <f>IF('2a Aggregate costs'!BC52="-","-",AVERAGE('2a Aggregate costs'!BC52:BC65))</f>
        <v>-</v>
      </c>
      <c r="BC62" s="92" t="str">
        <f>IF('2a Aggregate costs'!BD52="-","-",AVERAGE('2a Aggregate costs'!BD52:BD65))</f>
        <v>-</v>
      </c>
      <c r="BD62" s="92" t="str">
        <f>IF('2a Aggregate costs'!BE52="-","-",AVERAGE('2a Aggregate costs'!BE52:BE65))</f>
        <v>-</v>
      </c>
      <c r="BE62" s="92" t="str">
        <f>IF('2a Aggregate costs'!BF52="-","-",AVERAGE('2a Aggregate costs'!BF52:BF65))</f>
        <v>-</v>
      </c>
    </row>
    <row r="63" ht="13.5" customHeight="1">
      <c r="A63" s="2"/>
      <c r="B63" s="91" t="s">
        <v>248</v>
      </c>
      <c r="C63" s="89" t="s">
        <v>259</v>
      </c>
      <c r="D63" s="90" t="s">
        <v>257</v>
      </c>
      <c r="E63" s="58"/>
      <c r="F63" s="84"/>
      <c r="G63" s="92">
        <f>'2a Aggregate costs'!H25</f>
        <v>1.280792521</v>
      </c>
      <c r="H63" s="92">
        <f>'2a Aggregate costs'!I25</f>
        <v>1.280792521</v>
      </c>
      <c r="I63" s="92">
        <f>'2a Aggregate costs'!J25</f>
        <v>1.335659354</v>
      </c>
      <c r="J63" s="92">
        <f>'2a Aggregate costs'!K25</f>
        <v>1.32378096</v>
      </c>
      <c r="K63" s="92">
        <f>'2a Aggregate costs'!L25</f>
        <v>1.033899528</v>
      </c>
      <c r="L63" s="92">
        <f>'2a Aggregate costs'!M25</f>
        <v>1.033899528</v>
      </c>
      <c r="M63" s="92">
        <f>'2a Aggregate costs'!N25</f>
        <v>1.144939275</v>
      </c>
      <c r="N63" s="92">
        <f>'2a Aggregate costs'!O25</f>
        <v>1.144687371</v>
      </c>
      <c r="O63" s="84"/>
      <c r="P63" s="92">
        <f>'2a Aggregate costs'!Q25</f>
        <v>1.144687371</v>
      </c>
      <c r="Q63" s="92">
        <f>'2a Aggregate costs'!R25</f>
        <v>1.185227954</v>
      </c>
      <c r="R63" s="92">
        <f>'2a Aggregate costs'!S25</f>
        <v>1.218824788</v>
      </c>
      <c r="S63" s="92">
        <f>'2a Aggregate costs'!T25</f>
        <v>1.491442993</v>
      </c>
      <c r="T63" s="92">
        <f>'2a Aggregate costs'!U25</f>
        <v>1.426506576</v>
      </c>
      <c r="U63" s="92">
        <f>'2a Aggregate costs'!V25</f>
        <v>1.404462156</v>
      </c>
      <c r="V63" s="92">
        <f>'2a Aggregate costs'!W25</f>
        <v>1.406307693</v>
      </c>
      <c r="W63" s="92">
        <f>'2a Aggregate costs'!X25</f>
        <v>1.753976192</v>
      </c>
      <c r="X63" s="84"/>
      <c r="Y63" s="92">
        <f>'2a Aggregate costs'!X25</f>
        <v>1.753976192</v>
      </c>
      <c r="Z63" s="92">
        <f>'2a Aggregate costs'!AA25</f>
        <v>1.736042066</v>
      </c>
      <c r="AA63" s="92">
        <f>'2a Aggregate costs'!AB25</f>
        <v>1.933978746</v>
      </c>
      <c r="AB63" s="92">
        <f>'2a Aggregate costs'!AC25</f>
        <v>1.933978746</v>
      </c>
      <c r="AC63" s="92">
        <f>'2a Aggregate costs'!AD25</f>
        <v>1.933800891</v>
      </c>
      <c r="AD63" s="92">
        <f>'2a Aggregate costs'!AE25</f>
        <v>1.933800891</v>
      </c>
      <c r="AE63" s="92">
        <f>'2a Aggregate costs'!AF25</f>
        <v>2.994107452</v>
      </c>
      <c r="AF63" s="92" t="str">
        <f>'2a Aggregate costs'!AG25</f>
        <v>-</v>
      </c>
      <c r="AG63" s="92" t="str">
        <f>'2a Aggregate costs'!AH25</f>
        <v>-</v>
      </c>
      <c r="AH63" s="92" t="str">
        <f>'2a Aggregate costs'!AI25</f>
        <v>-</v>
      </c>
      <c r="AI63" s="92" t="str">
        <f>'2a Aggregate costs'!AJ25</f>
        <v>-</v>
      </c>
      <c r="AJ63" s="92" t="str">
        <f>'2a Aggregate costs'!AK25</f>
        <v>-</v>
      </c>
      <c r="AK63" s="92" t="str">
        <f>'2a Aggregate costs'!AL25</f>
        <v>-</v>
      </c>
      <c r="AL63" s="92" t="str">
        <f>'2a Aggregate costs'!AM25</f>
        <v>-</v>
      </c>
      <c r="AM63" s="92" t="str">
        <f>'2a Aggregate costs'!AN25</f>
        <v>-</v>
      </c>
      <c r="AN63" s="92" t="str">
        <f>'2a Aggregate costs'!AO25</f>
        <v>-</v>
      </c>
      <c r="AO63" s="92" t="str">
        <f>'2a Aggregate costs'!AP25</f>
        <v>-</v>
      </c>
      <c r="AP63" s="92" t="str">
        <f>'2a Aggregate costs'!AQ25</f>
        <v>-</v>
      </c>
      <c r="AQ63" s="92" t="str">
        <f>'2a Aggregate costs'!AR25</f>
        <v>-</v>
      </c>
      <c r="AR63" s="92" t="str">
        <f>'2a Aggregate costs'!AS25</f>
        <v>-</v>
      </c>
      <c r="AS63" s="92" t="str">
        <f>'2a Aggregate costs'!AT25</f>
        <v>-</v>
      </c>
      <c r="AT63" s="92" t="str">
        <f>'2a Aggregate costs'!AU25</f>
        <v>-</v>
      </c>
      <c r="AU63" s="92" t="str">
        <f>'2a Aggregate costs'!AV25</f>
        <v>-</v>
      </c>
      <c r="AV63" s="92" t="str">
        <f>'2a Aggregate costs'!AW25</f>
        <v>-</v>
      </c>
      <c r="AW63" s="92" t="str">
        <f>'2a Aggregate costs'!AX25</f>
        <v>-</v>
      </c>
      <c r="AX63" s="92" t="str">
        <f>'2a Aggregate costs'!AY25</f>
        <v>-</v>
      </c>
      <c r="AY63" s="92" t="str">
        <f>'2a Aggregate costs'!AZ25</f>
        <v>-</v>
      </c>
      <c r="AZ63" s="92" t="str">
        <f>'2a Aggregate costs'!BA25</f>
        <v>-</v>
      </c>
      <c r="BA63" s="92" t="str">
        <f>'2a Aggregate costs'!BB25</f>
        <v>-</v>
      </c>
      <c r="BB63" s="92" t="str">
        <f>'2a Aggregate costs'!BC25</f>
        <v>-</v>
      </c>
      <c r="BC63" s="92" t="str">
        <f>'2a Aggregate costs'!BD25</f>
        <v>-</v>
      </c>
      <c r="BD63" s="92" t="str">
        <f>'2a Aggregate costs'!BE25</f>
        <v>-</v>
      </c>
      <c r="BE63" s="92" t="str">
        <f>'2a Aggregate costs'!BF25</f>
        <v>-</v>
      </c>
    </row>
    <row r="64" ht="13.5" customHeight="1">
      <c r="A64" s="2"/>
      <c r="B64" s="58"/>
      <c r="C64" s="89" t="s">
        <v>260</v>
      </c>
      <c r="D64" s="90" t="s">
        <v>261</v>
      </c>
      <c r="E64" s="58"/>
      <c r="F64" s="84"/>
      <c r="G64" s="92">
        <f>'2a Aggregate costs'!H26</f>
        <v>6.55675886</v>
      </c>
      <c r="H64" s="92">
        <f>'2a Aggregate costs'!I26</f>
        <v>6.55675886</v>
      </c>
      <c r="I64" s="92">
        <f>'2a Aggregate costs'!J26</f>
        <v>6.61973595</v>
      </c>
      <c r="J64" s="92">
        <f>'2a Aggregate costs'!K26</f>
        <v>6.61973595</v>
      </c>
      <c r="K64" s="92">
        <f>'2a Aggregate costs'!L26</f>
        <v>6.699502887</v>
      </c>
      <c r="L64" s="92">
        <f>'2a Aggregate costs'!M26</f>
        <v>6.699502887</v>
      </c>
      <c r="M64" s="92">
        <f>'2a Aggregate costs'!N26</f>
        <v>7.11312183</v>
      </c>
      <c r="N64" s="92">
        <f>'2a Aggregate costs'!O26</f>
        <v>7.11312183</v>
      </c>
      <c r="O64" s="84"/>
      <c r="P64" s="92">
        <f>'2a Aggregate costs'!Q26</f>
        <v>7.11312183</v>
      </c>
      <c r="Q64" s="92">
        <f>'2a Aggregate costs'!R26</f>
        <v>7.280457952</v>
      </c>
      <c r="R64" s="92">
        <f>'2a Aggregate costs'!S26</f>
        <v>7.19358409</v>
      </c>
      <c r="S64" s="92">
        <f>'2a Aggregate costs'!T26</f>
        <v>7.359399994</v>
      </c>
      <c r="T64" s="92">
        <f>'2a Aggregate costs'!U26</f>
        <v>7.049224306</v>
      </c>
      <c r="U64" s="92">
        <f>'2a Aggregate costs'!V26</f>
        <v>7.108966922</v>
      </c>
      <c r="V64" s="92">
        <f>'2a Aggregate costs'!W26</f>
        <v>6.982956085</v>
      </c>
      <c r="W64" s="92">
        <f>'2a Aggregate costs'!X26</f>
        <v>9.626223598</v>
      </c>
      <c r="X64" s="84"/>
      <c r="Y64" s="92">
        <f>'2a Aggregate costs'!X26</f>
        <v>9.626223598</v>
      </c>
      <c r="Z64" s="92">
        <f>'2a Aggregate costs'!AA26</f>
        <v>9.95048638</v>
      </c>
      <c r="AA64" s="92">
        <f>'2a Aggregate costs'!AB26</f>
        <v>10.29863782</v>
      </c>
      <c r="AB64" s="92">
        <f>'2a Aggregate costs'!AC26</f>
        <v>10.29863782</v>
      </c>
      <c r="AC64" s="92">
        <f>'2a Aggregate costs'!AD26</f>
        <v>10.29863782</v>
      </c>
      <c r="AD64" s="92">
        <f>'2a Aggregate costs'!AE26</f>
        <v>10.29863782</v>
      </c>
      <c r="AE64" s="92">
        <f>'2a Aggregate costs'!AF26</f>
        <v>10.90926537</v>
      </c>
      <c r="AF64" s="92" t="str">
        <f>'2a Aggregate costs'!AG26</f>
        <v/>
      </c>
      <c r="AG64" s="92" t="str">
        <f>'2a Aggregate costs'!AH26</f>
        <v/>
      </c>
      <c r="AH64" s="92" t="str">
        <f>'2a Aggregate costs'!AI26</f>
        <v/>
      </c>
      <c r="AI64" s="92" t="str">
        <f>'2a Aggregate costs'!AJ26</f>
        <v/>
      </c>
      <c r="AJ64" s="92" t="str">
        <f>'2a Aggregate costs'!AK26</f>
        <v/>
      </c>
      <c r="AK64" s="92" t="str">
        <f>'2a Aggregate costs'!AL26</f>
        <v/>
      </c>
      <c r="AL64" s="92" t="str">
        <f>'2a Aggregate costs'!AM26</f>
        <v/>
      </c>
      <c r="AM64" s="92" t="str">
        <f>'2a Aggregate costs'!AN26</f>
        <v/>
      </c>
      <c r="AN64" s="92" t="str">
        <f>'2a Aggregate costs'!AO26</f>
        <v/>
      </c>
      <c r="AO64" s="92" t="str">
        <f>'2a Aggregate costs'!AP26</f>
        <v/>
      </c>
      <c r="AP64" s="92" t="str">
        <f>'2a Aggregate costs'!AQ26</f>
        <v/>
      </c>
      <c r="AQ64" s="92" t="str">
        <f>'2a Aggregate costs'!AR26</f>
        <v/>
      </c>
      <c r="AR64" s="92" t="str">
        <f>'2a Aggregate costs'!AS26</f>
        <v/>
      </c>
      <c r="AS64" s="92" t="str">
        <f>'2a Aggregate costs'!AT26</f>
        <v/>
      </c>
      <c r="AT64" s="92" t="str">
        <f>'2a Aggregate costs'!AU26</f>
        <v/>
      </c>
      <c r="AU64" s="92" t="str">
        <f>'2a Aggregate costs'!AV26</f>
        <v/>
      </c>
      <c r="AV64" s="92" t="str">
        <f>'2a Aggregate costs'!AW26</f>
        <v/>
      </c>
      <c r="AW64" s="92" t="str">
        <f>'2a Aggregate costs'!AX26</f>
        <v/>
      </c>
      <c r="AX64" s="92" t="str">
        <f>'2a Aggregate costs'!AY26</f>
        <v/>
      </c>
      <c r="AY64" s="92" t="str">
        <f>'2a Aggregate costs'!AZ26</f>
        <v/>
      </c>
      <c r="AZ64" s="92" t="str">
        <f>'2a Aggregate costs'!BA26</f>
        <v/>
      </c>
      <c r="BA64" s="92" t="str">
        <f>'2a Aggregate costs'!BB26</f>
        <v/>
      </c>
      <c r="BB64" s="92" t="str">
        <f>'2a Aggregate costs'!BC26</f>
        <v/>
      </c>
      <c r="BC64" s="92" t="str">
        <f>'2a Aggregate costs'!BD26</f>
        <v/>
      </c>
      <c r="BD64" s="92" t="str">
        <f>'2a Aggregate costs'!BE26</f>
        <v/>
      </c>
      <c r="BE64" s="92" t="str">
        <f>'2a Aggregate costs'!BF26</f>
        <v/>
      </c>
    </row>
    <row r="65" ht="13.5" customHeight="1">
      <c r="A65" s="2"/>
      <c r="B65" s="59"/>
      <c r="C65" s="89" t="s">
        <v>263</v>
      </c>
      <c r="D65" s="90" t="s">
        <v>261</v>
      </c>
      <c r="E65" s="59"/>
      <c r="F65" s="84"/>
      <c r="G65" s="92" t="str">
        <f>'2a Aggregate costs'!H27</f>
        <v/>
      </c>
      <c r="H65" s="92" t="str">
        <f>'2a Aggregate costs'!I27</f>
        <v/>
      </c>
      <c r="I65" s="92" t="str">
        <f>'2a Aggregate costs'!J27</f>
        <v/>
      </c>
      <c r="J65" s="92" t="str">
        <f>'2a Aggregate costs'!K27</f>
        <v/>
      </c>
      <c r="K65" s="92" t="str">
        <f>'2a Aggregate costs'!L27</f>
        <v/>
      </c>
      <c r="L65" s="92" t="str">
        <f>'2a Aggregate costs'!M27</f>
        <v/>
      </c>
      <c r="M65" s="92" t="str">
        <f>'2a Aggregate costs'!N27</f>
        <v/>
      </c>
      <c r="N65" s="92" t="str">
        <f>'2a Aggregate costs'!O27</f>
        <v/>
      </c>
      <c r="O65" s="84"/>
      <c r="P65" s="92" t="str">
        <f>'2a Aggregate costs'!Q27</f>
        <v/>
      </c>
      <c r="Q65" s="92" t="str">
        <f>'2a Aggregate costs'!R27</f>
        <v/>
      </c>
      <c r="R65" s="92" t="str">
        <f>'2a Aggregate costs'!S27</f>
        <v/>
      </c>
      <c r="S65" s="92" t="str">
        <f>'2a Aggregate costs'!T27</f>
        <v/>
      </c>
      <c r="T65" s="92" t="str">
        <f>'2a Aggregate costs'!U27</f>
        <v/>
      </c>
      <c r="U65" s="92" t="str">
        <f>'2a Aggregate costs'!V27</f>
        <v/>
      </c>
      <c r="V65" s="92" t="str">
        <f>'2a Aggregate costs'!W27</f>
        <v/>
      </c>
      <c r="W65" s="92">
        <f>'2a Aggregate costs'!X27</f>
        <v>2.69288</v>
      </c>
      <c r="X65" s="84"/>
      <c r="Y65" s="92">
        <f>'2a Aggregate costs'!X27</f>
        <v>2.69288</v>
      </c>
      <c r="Z65" s="92">
        <f>'2a Aggregate costs'!AA27</f>
        <v>2.69288</v>
      </c>
      <c r="AA65" s="92">
        <f>'2a Aggregate costs'!AB27</f>
        <v>0.4453</v>
      </c>
      <c r="AB65" s="92">
        <f>'2a Aggregate costs'!AC27</f>
        <v>0.4453</v>
      </c>
      <c r="AC65" s="92">
        <f>'2a Aggregate costs'!AD27</f>
        <v>0.4453</v>
      </c>
      <c r="AD65" s="92">
        <f>'2a Aggregate costs'!AE27</f>
        <v>0.4453</v>
      </c>
      <c r="AE65" s="92">
        <f>'2a Aggregate costs'!AF27</f>
        <v>0.38325</v>
      </c>
      <c r="AF65" s="92" t="str">
        <f>'2a Aggregate costs'!AG27</f>
        <v>-</v>
      </c>
      <c r="AG65" s="92" t="str">
        <f>'2a Aggregate costs'!AH27</f>
        <v>-</v>
      </c>
      <c r="AH65" s="92" t="str">
        <f>'2a Aggregate costs'!AI27</f>
        <v>-</v>
      </c>
      <c r="AI65" s="92" t="str">
        <f>'2a Aggregate costs'!AJ27</f>
        <v>-</v>
      </c>
      <c r="AJ65" s="92" t="str">
        <f>'2a Aggregate costs'!AK27</f>
        <v>-</v>
      </c>
      <c r="AK65" s="92" t="str">
        <f>'2a Aggregate costs'!AL27</f>
        <v>-</v>
      </c>
      <c r="AL65" s="92" t="str">
        <f>'2a Aggregate costs'!AM27</f>
        <v>-</v>
      </c>
      <c r="AM65" s="92" t="str">
        <f>'2a Aggregate costs'!AN27</f>
        <v>-</v>
      </c>
      <c r="AN65" s="92" t="str">
        <f>'2a Aggregate costs'!AO27</f>
        <v>-</v>
      </c>
      <c r="AO65" s="92" t="str">
        <f>'2a Aggregate costs'!AP27</f>
        <v>-</v>
      </c>
      <c r="AP65" s="92" t="str">
        <f>'2a Aggregate costs'!AQ27</f>
        <v>-</v>
      </c>
      <c r="AQ65" s="92" t="str">
        <f>'2a Aggregate costs'!AR27</f>
        <v>-</v>
      </c>
      <c r="AR65" s="92" t="str">
        <f>'2a Aggregate costs'!AS27</f>
        <v>-</v>
      </c>
      <c r="AS65" s="92" t="str">
        <f>'2a Aggregate costs'!AT27</f>
        <v>-</v>
      </c>
      <c r="AT65" s="92" t="str">
        <f>'2a Aggregate costs'!AU27</f>
        <v>-</v>
      </c>
      <c r="AU65" s="92" t="str">
        <f>'2a Aggregate costs'!AV27</f>
        <v>-</v>
      </c>
      <c r="AV65" s="92" t="str">
        <f>'2a Aggregate costs'!AW27</f>
        <v>-</v>
      </c>
      <c r="AW65" s="92" t="str">
        <f>'2a Aggregate costs'!AX27</f>
        <v>-</v>
      </c>
      <c r="AX65" s="92" t="str">
        <f>'2a Aggregate costs'!AY27</f>
        <v>-</v>
      </c>
      <c r="AY65" s="92" t="str">
        <f>'2a Aggregate costs'!AZ27</f>
        <v>-</v>
      </c>
      <c r="AZ65" s="92" t="str">
        <f>'2a Aggregate costs'!BA27</f>
        <v>-</v>
      </c>
      <c r="BA65" s="92" t="str">
        <f>'2a Aggregate costs'!BB27</f>
        <v>-</v>
      </c>
      <c r="BB65" s="92" t="str">
        <f>'2a Aggregate costs'!BC27</f>
        <v>-</v>
      </c>
      <c r="BC65" s="92" t="str">
        <f>'2a Aggregate costs'!BD27</f>
        <v>-</v>
      </c>
      <c r="BD65" s="92" t="str">
        <f>'2a Aggregate costs'!BE27</f>
        <v>-</v>
      </c>
      <c r="BE65" s="92" t="str">
        <f>'2a Aggregate costs'!BF27</f>
        <v>-</v>
      </c>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ht="13.5" customHeight="1">
      <c r="A68" s="47"/>
      <c r="B68" s="25" t="s">
        <v>264</v>
      </c>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row>
    <row r="69" ht="13.5" customHeight="1">
      <c r="A69" s="2"/>
      <c r="B69" s="46"/>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row>
    <row r="71" ht="13.5" customHeight="1">
      <c r="A71" s="2"/>
      <c r="B71" s="93" t="s">
        <v>91</v>
      </c>
      <c r="C71" s="94" t="s">
        <v>250</v>
      </c>
      <c r="D71" s="95" t="s">
        <v>93</v>
      </c>
      <c r="E71" s="96" t="s">
        <v>265</v>
      </c>
      <c r="F71" s="84"/>
      <c r="G71" s="97" t="s">
        <v>214</v>
      </c>
      <c r="H71" s="97" t="s">
        <v>215</v>
      </c>
      <c r="I71" s="97" t="s">
        <v>216</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row>
    <row r="72" ht="13.5" customHeight="1">
      <c r="A72" s="2"/>
      <c r="B72" s="79" t="s">
        <v>231</v>
      </c>
      <c r="C72" s="89" t="s">
        <v>256</v>
      </c>
      <c r="D72" s="91" t="s">
        <v>233</v>
      </c>
      <c r="E72" s="91"/>
      <c r="F72" s="84"/>
      <c r="G72" s="83">
        <f>'3a Demand'!$C$9*((G53*'3a Demand'!$C$17)+(H53*'3a Demand'!$D$17))</f>
        <v>39.85624628</v>
      </c>
      <c r="H72" s="83">
        <f>'3a Demand'!$C$9*((I53*'3a Demand'!$C$17)+(J53*'3a Demand'!$D$17))</f>
        <v>48.29941536</v>
      </c>
      <c r="I72" s="83">
        <f>'3a Demand'!$C$9*((K53*'3a Demand'!$C$17)+(L53*'3a Demand'!$D$17))</f>
        <v>57.7886123</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row>
    <row r="73" ht="13.5" customHeight="1">
      <c r="A73" s="2"/>
      <c r="B73" s="58"/>
      <c r="C73" s="89" t="s">
        <v>258</v>
      </c>
      <c r="D73" s="58"/>
      <c r="E73" s="58"/>
      <c r="F73" s="84"/>
      <c r="G73" s="83">
        <f>'3a Demand'!$C$9*((G54*'3a Demand'!$C$17)+(H54*'3a Demand'!$D$17))</f>
        <v>9.619230186</v>
      </c>
      <c r="H73" s="83">
        <f>'3a Demand'!$C$9*((I54*'3a Demand'!$C$17)+(J54*'3a Demand'!$D$17))</f>
        <v>16.03543681</v>
      </c>
      <c r="I73" s="83">
        <f>'3a Demand'!$C$9*((K54*'3a Demand'!$C$17)+(L54*'3a Demand'!$D$17))</f>
        <v>14.38921237</v>
      </c>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row>
    <row r="74" ht="13.5" customHeight="1">
      <c r="A74" s="2"/>
      <c r="B74" s="58"/>
      <c r="C74" s="89" t="s">
        <v>259</v>
      </c>
      <c r="D74" s="58"/>
      <c r="E74" s="58"/>
      <c r="F74" s="84"/>
      <c r="G74" s="83">
        <f>'3a Demand'!$C$9*((G55*'3a Demand'!$C$17)+(H55*'3a Demand'!$D$17))</f>
        <v>11.78199903</v>
      </c>
      <c r="H74" s="83">
        <f>'3a Demand'!$C$9*((I55*'3a Demand'!$C$17)+(J55*'3a Demand'!$D$17))</f>
        <v>11.8455846</v>
      </c>
      <c r="I74" s="83">
        <f>'3a Demand'!$C$9*((K55*'3a Demand'!$C$17)+(L55*'3a Demand'!$D$17))</f>
        <v>9.428361553</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row>
    <row r="75" ht="13.5" customHeight="1">
      <c r="A75" s="2"/>
      <c r="B75" s="58"/>
      <c r="C75" s="89" t="s">
        <v>260</v>
      </c>
      <c r="D75" s="58"/>
      <c r="E75" s="58"/>
      <c r="F75" s="84"/>
      <c r="G75" s="83">
        <f>((G56*'3a Demand'!$C$17)+(H56*'3a Demand'!$D$17))</f>
        <v>6.55675886</v>
      </c>
      <c r="H75" s="83">
        <f>((I56*'3a Demand'!$C$17)+(J56*'3a Demand'!$D$17))</f>
        <v>6.61973595</v>
      </c>
      <c r="I75" s="83">
        <f>((K56*'3a Demand'!$C$17)+(L56*'3a Demand'!$D$17))</f>
        <v>6.699502887</v>
      </c>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row>
    <row r="76" ht="13.5" customHeight="1">
      <c r="A76" s="2"/>
      <c r="B76" s="58"/>
      <c r="C76" s="89" t="s">
        <v>266</v>
      </c>
      <c r="D76" s="58"/>
      <c r="E76" s="58"/>
      <c r="F76" s="84"/>
      <c r="G76" s="83">
        <f>'3a Demand'!$C$9*((G57*'3a Demand'!$C$17)+(H57*'3a Demand'!$D$17))</f>
        <v>0.7306931756</v>
      </c>
      <c r="H76" s="83">
        <f>'3a Demand'!$C$9*((I57*'3a Demand'!$C$17)+(J57*'3a Demand'!$D$17))</f>
        <v>0.7612645011</v>
      </c>
      <c r="I76" s="83">
        <f>'3a Demand'!$C$9*((K57*'3a Demand'!$C$17)+(L57*'3a Demand'!$D$17))</f>
        <v>0.7809691382</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row>
    <row r="77" ht="13.5" customHeight="1">
      <c r="A77" s="2"/>
      <c r="B77" s="59"/>
      <c r="C77" s="98" t="s">
        <v>267</v>
      </c>
      <c r="D77" s="58"/>
      <c r="E77" s="58"/>
      <c r="F77" s="84"/>
      <c r="G77" s="99">
        <f>(AVERAGE(G15:G28)*'3a Demand'!C17)+(AVERAGE(H15:H28)*'3a Demand'!D17)</f>
        <v>68.54492753</v>
      </c>
      <c r="H77" s="99">
        <f>(AVERAGE(I15:I28)*'3a Demand'!C17)+(AVERAGE(J15:J28)*'3a Demand'!D17)</f>
        <v>83.56143722</v>
      </c>
      <c r="I77" s="99">
        <f>(AVERAGE(K15:K28)*'3a Demand'!C17)+(AVERAGE(L15:L28)*'3a Demand'!D17)</f>
        <v>89.08665825</v>
      </c>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row>
    <row r="78" ht="13.5" customHeight="1">
      <c r="A78" s="2"/>
      <c r="B78" s="79" t="s">
        <v>247</v>
      </c>
      <c r="C78" s="89" t="s">
        <v>256</v>
      </c>
      <c r="D78" s="58"/>
      <c r="E78" s="58"/>
      <c r="F78" s="84"/>
      <c r="G78" s="83">
        <f>'3a Demand'!$C$10*((G58*'3a Demand'!$C$18)+(H58*'3a Demand'!$D$18))</f>
        <v>53.99836477</v>
      </c>
      <c r="H78" s="83">
        <f>'3a Demand'!$C$10*((I58*'3a Demand'!$C$18)+(J58*'3a Demand'!$D$18))</f>
        <v>65.43773657</v>
      </c>
      <c r="I78" s="83">
        <f>'3a Demand'!$C$10*((K58*'3a Demand'!$C$18)+(L58*'3a Demand'!$D$18))</f>
        <v>78.2945158</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row>
    <row r="79" ht="13.5" customHeight="1">
      <c r="A79" s="2"/>
      <c r="B79" s="58"/>
      <c r="C79" s="89" t="s">
        <v>258</v>
      </c>
      <c r="D79" s="58"/>
      <c r="E79" s="58"/>
      <c r="F79" s="84"/>
      <c r="G79" s="83">
        <f>'3a Demand'!$C$10*((G59*'3a Demand'!$C$18)+(H59*'3a Demand'!$D$18))</f>
        <v>13.03250541</v>
      </c>
      <c r="H79" s="83">
        <f>'3a Demand'!$C$10*((I59*'3a Demand'!$C$18)+(J59*'3a Demand'!$D$18))</f>
        <v>21.72543052</v>
      </c>
      <c r="I79" s="83">
        <f>'3a Demand'!$C$10*((K59*'3a Demand'!$C$18)+(L59*'3a Demand'!$D$18))</f>
        <v>19.51153885</v>
      </c>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row>
    <row r="80" ht="13.5" customHeight="1">
      <c r="A80" s="2"/>
      <c r="B80" s="58"/>
      <c r="C80" s="89" t="s">
        <v>259</v>
      </c>
      <c r="D80" s="58"/>
      <c r="E80" s="58"/>
      <c r="F80" s="84"/>
      <c r="G80" s="83">
        <f>'3a Demand'!$C$10*((G60*'3a Demand'!$C$18)+(H60*'3a Demand'!$D$18))</f>
        <v>15.96270837</v>
      </c>
      <c r="H80" s="83">
        <f>'3a Demand'!$C$10*((I60*'3a Demand'!$C$18)+(J60*'3a Demand'!$D$18))</f>
        <v>16.04347327</v>
      </c>
      <c r="I80" s="83">
        <f>'3a Demand'!$C$10*((K60*'3a Demand'!$C$18)+(L60*'3a Demand'!$D$18))</f>
        <v>12.7739092</v>
      </c>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row>
    <row r="81" ht="13.5" customHeight="1">
      <c r="A81" s="2"/>
      <c r="B81" s="58"/>
      <c r="C81" s="89" t="s">
        <v>260</v>
      </c>
      <c r="D81" s="58"/>
      <c r="E81" s="58"/>
      <c r="F81" s="84"/>
      <c r="G81" s="83">
        <f>((G61*'3a Demand'!$C$18)+(H61*'3a Demand'!$D$18))</f>
        <v>6.55675886</v>
      </c>
      <c r="H81" s="83">
        <f>((I61*'3a Demand'!$C$18)+(J61*'3a Demand'!$D$18))</f>
        <v>6.61973595</v>
      </c>
      <c r="I81" s="83">
        <f>((K61*'3a Demand'!$C$18)+(L61*'3a Demand'!$D$18))</f>
        <v>6.699502887</v>
      </c>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row>
    <row r="82" ht="13.5" customHeight="1">
      <c r="A82" s="2"/>
      <c r="B82" s="58"/>
      <c r="C82" s="89" t="s">
        <v>266</v>
      </c>
      <c r="D82" s="58"/>
      <c r="E82" s="58"/>
      <c r="F82" s="84"/>
      <c r="G82" s="83">
        <f>'3a Demand'!$C$10*((G62*'3a Demand'!$C$18)+(H62*'3a Demand'!$D$18))</f>
        <v>0.9879229764</v>
      </c>
      <c r="H82" s="83">
        <f>'3a Demand'!$C$10*((I62*'3a Demand'!$C$18)+(J62*'3a Demand'!$D$18))</f>
        <v>1.031516165</v>
      </c>
      <c r="I82" s="83">
        <f>'3a Demand'!$C$10*((K62*'3a Demand'!$C$18)+(L62*'3a Demand'!$D$18))</f>
        <v>1.055809007</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row>
    <row r="83" ht="13.5" customHeight="1">
      <c r="A83" s="2"/>
      <c r="B83" s="58"/>
      <c r="C83" s="98" t="s">
        <v>267</v>
      </c>
      <c r="D83" s="58"/>
      <c r="E83" s="58"/>
      <c r="F83" s="84"/>
      <c r="G83" s="99">
        <f>(AVERAGE(G29:G42)*'3a Demand'!C18)+(AVERAGE(H29:H42)*'3a Demand'!D18)</f>
        <v>90.53826039</v>
      </c>
      <c r="H83" s="99">
        <f>(AVERAGE(I29:I42)*'3a Demand'!C18)+(AVERAGE(J29:J42)*'3a Demand'!D18)</f>
        <v>110.8578925</v>
      </c>
      <c r="I83" s="99">
        <f>(AVERAGE(K29:K42)*'3a Demand'!C18)+(AVERAGE(L29:L42)*'3a Demand'!D18)</f>
        <v>118.3352757</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row>
    <row r="84" ht="13.5" customHeight="1">
      <c r="A84" s="2"/>
      <c r="B84" s="81" t="s">
        <v>248</v>
      </c>
      <c r="C84" s="89" t="s">
        <v>259</v>
      </c>
      <c r="D84" s="58"/>
      <c r="E84" s="58"/>
      <c r="F84" s="84"/>
      <c r="G84" s="83">
        <f>'3a Demand'!$C$11*((G63*'3a Demand'!$C$19)+(H63*'3a Demand'!$D$19))</f>
        <v>15.36951024</v>
      </c>
      <c r="H84" s="83">
        <f>'3a Demand'!$C$11*((I63*'3a Demand'!$C$19)+(J63*'3a Demand'!$D$19))</f>
        <v>15.92059578</v>
      </c>
      <c r="I84" s="83">
        <f>'3a Demand'!$C$11*((K63*'3a Demand'!$C$19)+(L63*'3a Demand'!$D$19))</f>
        <v>12.40679433</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row>
    <row r="85" ht="13.5" customHeight="1">
      <c r="A85" s="2"/>
      <c r="B85" s="58"/>
      <c r="C85" s="89" t="s">
        <v>260</v>
      </c>
      <c r="D85" s="58"/>
      <c r="E85" s="58"/>
      <c r="F85" s="84"/>
      <c r="G85" s="83">
        <f>((G64*'3a Demand'!$C$19)+(H64*'3a Demand'!$D$19))</f>
        <v>6.556758855</v>
      </c>
      <c r="H85" s="83">
        <f>((I64*'3a Demand'!$C$19)+(J64*'3a Demand'!$D$19))</f>
        <v>6.619735945</v>
      </c>
      <c r="I85" s="83">
        <f>((K64*'3a Demand'!$C$19)+(L64*'3a Demand'!$D$19))</f>
        <v>6.699502882</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row>
    <row r="86" ht="13.5" customHeight="1">
      <c r="A86" s="2"/>
      <c r="B86" s="59"/>
      <c r="C86" s="98" t="s">
        <v>267</v>
      </c>
      <c r="D86" s="59"/>
      <c r="E86" s="59"/>
      <c r="F86" s="84"/>
      <c r="G86" s="99">
        <f>(G43*'3a Demand'!C19)+(H43*'3a Demand'!D19)</f>
        <v>21.92626909</v>
      </c>
      <c r="H86" s="99">
        <f>I43*'3a Demand'!C19+J43*'3a Demand'!D19</f>
        <v>22.54033173</v>
      </c>
      <c r="I86" s="99">
        <f>K43*'3a Demand'!C19+L43*'3a Demand'!D19</f>
        <v>19.10629721</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row>
    <row r="89" ht="13.5" hidden="1"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row>
    <row r="90" ht="13.5" hidden="1"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row>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26">
    <mergeCell ref="G47:N47"/>
    <mergeCell ref="G48:N48"/>
    <mergeCell ref="B3:I3"/>
    <mergeCell ref="B9:B14"/>
    <mergeCell ref="C9:C14"/>
    <mergeCell ref="E9:E10"/>
    <mergeCell ref="G9:N9"/>
    <mergeCell ref="G10:N10"/>
    <mergeCell ref="B15:B28"/>
    <mergeCell ref="B47:B52"/>
    <mergeCell ref="B53:B57"/>
    <mergeCell ref="B29:B42"/>
    <mergeCell ref="B58:B62"/>
    <mergeCell ref="B63:B65"/>
    <mergeCell ref="B72:B77"/>
    <mergeCell ref="B78:B83"/>
    <mergeCell ref="B84:B86"/>
    <mergeCell ref="D72:D86"/>
    <mergeCell ref="E72:E86"/>
    <mergeCell ref="D9:D14"/>
    <mergeCell ref="D15:D43"/>
    <mergeCell ref="E15:E43"/>
    <mergeCell ref="C47:C52"/>
    <mergeCell ref="D47:D52"/>
    <mergeCell ref="E47:E48"/>
    <mergeCell ref="E53:E65"/>
  </mergeCells>
  <printOptions/>
  <pageMargins bottom="0.75" footer="0.0" header="0.0" left="0.7" right="0.7" top="0.75"/>
  <pageSetup orientation="portrait"/>
  <headerFooter>
    <oddFooter>&amp;C_x000D_#000000 OFFICIAL-InternalOnly</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1.22" defaultRowHeight="15.0"/>
  <cols>
    <col customWidth="1" min="1" max="26" width="8.56"/>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headerFooter>
    <oddFooter>&amp;C_x000D_#000000 OFFICIAL-InternalOnly</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fitToPage="1"/>
  </sheetPr>
  <sheetViews>
    <sheetView workbookViewId="0"/>
  </sheetViews>
  <sheetFormatPr customHeight="1" defaultColWidth="11.22" defaultRowHeight="15.0"/>
  <cols>
    <col customWidth="1" min="1" max="1" width="2.44"/>
    <col customWidth="1" min="2" max="2" width="25.11"/>
    <col customWidth="1" min="3" max="3" width="15.0"/>
    <col customWidth="1" min="4" max="4" width="11.33"/>
    <col customWidth="1" min="5" max="5" width="26.0"/>
    <col customWidth="1" min="6" max="6" width="23.67"/>
    <col customWidth="1" min="7" max="7" width="1.33"/>
    <col customWidth="1" min="8" max="15" width="15.67"/>
    <col customWidth="1" min="16" max="16" width="1.33"/>
    <col customWidth="1" min="17" max="24" width="15.67"/>
    <col customWidth="1" min="25" max="25" width="1.33"/>
    <col customWidth="1" min="26" max="58" width="15.67"/>
  </cols>
  <sheetData>
    <row r="1" ht="12.75" customHeight="1">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row>
    <row r="2" ht="18.75" customHeight="1">
      <c r="A2" s="42"/>
      <c r="B2" s="43" t="s">
        <v>268</v>
      </c>
      <c r="C2" s="43"/>
      <c r="D2" s="43"/>
      <c r="E2" s="43"/>
      <c r="F2" s="43"/>
      <c r="G2" s="43"/>
      <c r="H2" s="43"/>
      <c r="I2" s="42"/>
      <c r="J2" s="42"/>
      <c r="K2" s="42"/>
      <c r="L2" s="42"/>
      <c r="M2" s="42"/>
      <c r="N2" s="42"/>
      <c r="O2" s="42"/>
      <c r="P2" s="43"/>
      <c r="Q2" s="42"/>
      <c r="R2" s="42"/>
      <c r="S2" s="42"/>
      <c r="T2" s="42"/>
      <c r="U2" s="42"/>
      <c r="V2" s="42"/>
      <c r="W2" s="42"/>
      <c r="X2" s="42"/>
      <c r="Y2" s="43"/>
      <c r="Z2" s="43"/>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ht="28.5" customHeight="1">
      <c r="A3" s="42"/>
      <c r="B3" s="44" t="s">
        <v>269</v>
      </c>
      <c r="C3" s="27"/>
      <c r="D3" s="27"/>
      <c r="E3" s="27"/>
      <c r="F3" s="27"/>
      <c r="G3" s="27"/>
      <c r="H3" s="27"/>
      <c r="I3" s="27"/>
      <c r="J3" s="28"/>
      <c r="K3" s="45"/>
      <c r="L3" s="45"/>
      <c r="M3" s="45"/>
      <c r="N3" s="45"/>
      <c r="O3" s="45"/>
      <c r="P3" s="45"/>
      <c r="Q3" s="45"/>
      <c r="R3" s="45"/>
      <c r="S3" s="45"/>
      <c r="T3" s="45"/>
      <c r="U3" s="45"/>
      <c r="V3" s="45"/>
      <c r="W3" s="45"/>
      <c r="X3" s="45"/>
      <c r="Y3" s="45"/>
      <c r="Z3" s="45"/>
      <c r="AA3" s="45"/>
      <c r="AB3" s="45"/>
      <c r="AC3" s="45"/>
      <c r="AD3" s="45"/>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row>
    <row r="4" ht="12.7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row>
    <row r="5" ht="13.5" customHeight="1">
      <c r="A5" s="2"/>
      <c r="B5" s="2"/>
      <c r="C5" s="2"/>
      <c r="D5" s="2"/>
      <c r="E5" s="2"/>
      <c r="F5" s="2"/>
      <c r="G5" s="2"/>
      <c r="H5" s="2"/>
      <c r="I5" s="35"/>
      <c r="J5" s="2"/>
      <c r="K5" s="2"/>
      <c r="L5" s="2"/>
      <c r="M5" s="2"/>
      <c r="N5" s="2"/>
      <c r="O5" s="2"/>
      <c r="P5" s="2"/>
      <c r="Q5" s="2"/>
      <c r="R5" s="2"/>
      <c r="S5" s="35"/>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row>
    <row r="6"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row>
    <row r="7" ht="13.5" customHeight="1">
      <c r="A7" s="47"/>
      <c r="B7" s="25" t="s">
        <v>270</v>
      </c>
      <c r="C7" s="25"/>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row>
    <row r="8" ht="13.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row>
    <row r="9" ht="13.5" customHeight="1">
      <c r="A9" s="2"/>
      <c r="B9" s="48" t="s">
        <v>91</v>
      </c>
      <c r="C9" s="100" t="s">
        <v>250</v>
      </c>
      <c r="D9" s="101"/>
      <c r="E9" s="49" t="s">
        <v>93</v>
      </c>
      <c r="F9" s="50"/>
      <c r="G9" s="51"/>
      <c r="H9" s="102" t="s">
        <v>94</v>
      </c>
      <c r="I9" s="53"/>
      <c r="J9" s="53"/>
      <c r="K9" s="53"/>
      <c r="L9" s="53"/>
      <c r="M9" s="53"/>
      <c r="N9" s="53"/>
      <c r="O9" s="54"/>
      <c r="P9" s="51"/>
      <c r="Q9" s="55" t="s">
        <v>95</v>
      </c>
      <c r="R9" s="56"/>
      <c r="S9" s="56"/>
      <c r="T9" s="56"/>
      <c r="U9" s="56"/>
      <c r="V9" s="56"/>
      <c r="W9" s="56"/>
      <c r="X9" s="56"/>
      <c r="Y9" s="51"/>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7"/>
    </row>
    <row r="10" ht="12.75" customHeight="1">
      <c r="A10" s="2"/>
      <c r="B10" s="58"/>
      <c r="C10" s="103"/>
      <c r="D10" s="104"/>
      <c r="E10" s="58"/>
      <c r="F10" s="59"/>
      <c r="G10" s="51"/>
      <c r="H10" s="60" t="s">
        <v>96</v>
      </c>
      <c r="I10" s="61"/>
      <c r="J10" s="61"/>
      <c r="K10" s="61"/>
      <c r="L10" s="61"/>
      <c r="M10" s="61"/>
      <c r="N10" s="61"/>
      <c r="O10" s="62"/>
      <c r="P10" s="51"/>
      <c r="Q10" s="63" t="s">
        <v>97</v>
      </c>
      <c r="R10" s="64"/>
      <c r="S10" s="64"/>
      <c r="T10" s="64"/>
      <c r="U10" s="64"/>
      <c r="V10" s="64"/>
      <c r="W10" s="64"/>
      <c r="X10" s="64"/>
      <c r="Y10" s="51"/>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5"/>
    </row>
    <row r="11" ht="25.5" customHeight="1">
      <c r="A11" s="2"/>
      <c r="B11" s="58"/>
      <c r="C11" s="103"/>
      <c r="D11" s="104"/>
      <c r="E11" s="58"/>
      <c r="F11" s="66" t="s">
        <v>98</v>
      </c>
      <c r="G11" s="51"/>
      <c r="H11" s="67" t="s">
        <v>99</v>
      </c>
      <c r="I11" s="67" t="s">
        <v>100</v>
      </c>
      <c r="J11" s="67" t="s">
        <v>101</v>
      </c>
      <c r="K11" s="67" t="s">
        <v>102</v>
      </c>
      <c r="L11" s="67" t="s">
        <v>103</v>
      </c>
      <c r="M11" s="68" t="s">
        <v>104</v>
      </c>
      <c r="N11" s="67" t="s">
        <v>105</v>
      </c>
      <c r="O11" s="67" t="s">
        <v>106</v>
      </c>
      <c r="P11" s="51"/>
      <c r="Q11" s="69" t="s">
        <v>107</v>
      </c>
      <c r="R11" s="69" t="s">
        <v>108</v>
      </c>
      <c r="S11" s="69" t="s">
        <v>109</v>
      </c>
      <c r="T11" s="70" t="s">
        <v>110</v>
      </c>
      <c r="U11" s="69" t="s">
        <v>111</v>
      </c>
      <c r="V11" s="69" t="s">
        <v>112</v>
      </c>
      <c r="W11" s="69" t="s">
        <v>113</v>
      </c>
      <c r="X11" s="69" t="s">
        <v>114</v>
      </c>
      <c r="Y11" s="51"/>
      <c r="Z11" s="69" t="s">
        <v>115</v>
      </c>
      <c r="AA11" s="69" t="s">
        <v>115</v>
      </c>
      <c r="AB11" s="69" t="s">
        <v>116</v>
      </c>
      <c r="AC11" s="69" t="s">
        <v>116</v>
      </c>
      <c r="AD11" s="71" t="s">
        <v>117</v>
      </c>
      <c r="AE11" s="71" t="s">
        <v>117</v>
      </c>
      <c r="AF11" s="72" t="s">
        <v>118</v>
      </c>
      <c r="AG11" s="73" t="s">
        <v>118</v>
      </c>
      <c r="AH11" s="73" t="s">
        <v>119</v>
      </c>
      <c r="AI11" s="73" t="s">
        <v>119</v>
      </c>
      <c r="AJ11" s="73" t="s">
        <v>120</v>
      </c>
      <c r="AK11" s="73" t="s">
        <v>120</v>
      </c>
      <c r="AL11" s="73" t="s">
        <v>121</v>
      </c>
      <c r="AM11" s="73" t="s">
        <v>121</v>
      </c>
      <c r="AN11" s="73" t="s">
        <v>122</v>
      </c>
      <c r="AO11" s="73" t="s">
        <v>122</v>
      </c>
      <c r="AP11" s="73" t="s">
        <v>123</v>
      </c>
      <c r="AQ11" s="73" t="s">
        <v>123</v>
      </c>
      <c r="AR11" s="73" t="s">
        <v>124</v>
      </c>
      <c r="AS11" s="73" t="s">
        <v>124</v>
      </c>
      <c r="AT11" s="73" t="s">
        <v>125</v>
      </c>
      <c r="AU11" s="73" t="s">
        <v>125</v>
      </c>
      <c r="AV11" s="73" t="s">
        <v>126</v>
      </c>
      <c r="AW11" s="73" t="s">
        <v>126</v>
      </c>
      <c r="AX11" s="73" t="s">
        <v>127</v>
      </c>
      <c r="AY11" s="73" t="s">
        <v>127</v>
      </c>
      <c r="AZ11" s="73" t="s">
        <v>128</v>
      </c>
      <c r="BA11" s="73" t="s">
        <v>128</v>
      </c>
      <c r="BB11" s="73" t="s">
        <v>129</v>
      </c>
      <c r="BC11" s="73" t="s">
        <v>129</v>
      </c>
      <c r="BD11" s="73" t="s">
        <v>130</v>
      </c>
      <c r="BE11" s="73" t="s">
        <v>130</v>
      </c>
      <c r="BF11" s="73" t="s">
        <v>131</v>
      </c>
    </row>
    <row r="12" ht="25.5" customHeight="1">
      <c r="A12" s="2"/>
      <c r="B12" s="58"/>
      <c r="C12" s="103"/>
      <c r="D12" s="104"/>
      <c r="E12" s="58"/>
      <c r="F12" s="66" t="s">
        <v>98</v>
      </c>
      <c r="G12" s="51"/>
      <c r="H12" s="67" t="s">
        <v>99</v>
      </c>
      <c r="I12" s="67" t="s">
        <v>100</v>
      </c>
      <c r="J12" s="67" t="s">
        <v>101</v>
      </c>
      <c r="K12" s="67" t="s">
        <v>102</v>
      </c>
      <c r="L12" s="67" t="s">
        <v>103</v>
      </c>
      <c r="M12" s="68" t="s">
        <v>104</v>
      </c>
      <c r="N12" s="67" t="s">
        <v>105</v>
      </c>
      <c r="O12" s="67" t="s">
        <v>106</v>
      </c>
      <c r="P12" s="51"/>
      <c r="Q12" s="69" t="s">
        <v>107</v>
      </c>
      <c r="R12" s="69" t="s">
        <v>108</v>
      </c>
      <c r="S12" s="69" t="s">
        <v>109</v>
      </c>
      <c r="T12" s="70" t="s">
        <v>110</v>
      </c>
      <c r="U12" s="69" t="s">
        <v>111</v>
      </c>
      <c r="V12" s="69" t="s">
        <v>112</v>
      </c>
      <c r="W12" s="69" t="s">
        <v>113</v>
      </c>
      <c r="X12" s="69" t="s">
        <v>114</v>
      </c>
      <c r="Y12" s="51"/>
      <c r="Z12" s="69" t="s">
        <v>115</v>
      </c>
      <c r="AA12" s="69" t="s">
        <v>132</v>
      </c>
      <c r="AB12" s="69" t="s">
        <v>116</v>
      </c>
      <c r="AC12" s="69" t="s">
        <v>133</v>
      </c>
      <c r="AD12" s="69" t="s">
        <v>134</v>
      </c>
      <c r="AE12" s="69" t="s">
        <v>135</v>
      </c>
      <c r="AF12" s="69" t="s">
        <v>136</v>
      </c>
      <c r="AG12" s="69" t="s">
        <v>137</v>
      </c>
      <c r="AH12" s="69" t="s">
        <v>138</v>
      </c>
      <c r="AI12" s="69" t="s">
        <v>139</v>
      </c>
      <c r="AJ12" s="69" t="s">
        <v>140</v>
      </c>
      <c r="AK12" s="69" t="s">
        <v>141</v>
      </c>
      <c r="AL12" s="69" t="s">
        <v>142</v>
      </c>
      <c r="AM12" s="69" t="s">
        <v>143</v>
      </c>
      <c r="AN12" s="69" t="s">
        <v>144</v>
      </c>
      <c r="AO12" s="69" t="s">
        <v>145</v>
      </c>
      <c r="AP12" s="69" t="s">
        <v>146</v>
      </c>
      <c r="AQ12" s="69" t="s">
        <v>147</v>
      </c>
      <c r="AR12" s="69" t="s">
        <v>148</v>
      </c>
      <c r="AS12" s="69" t="s">
        <v>149</v>
      </c>
      <c r="AT12" s="69" t="s">
        <v>150</v>
      </c>
      <c r="AU12" s="69" t="s">
        <v>151</v>
      </c>
      <c r="AV12" s="69" t="s">
        <v>152</v>
      </c>
      <c r="AW12" s="69" t="s">
        <v>153</v>
      </c>
      <c r="AX12" s="69" t="s">
        <v>154</v>
      </c>
      <c r="AY12" s="69" t="s">
        <v>155</v>
      </c>
      <c r="AZ12" s="69" t="s">
        <v>156</v>
      </c>
      <c r="BA12" s="69" t="s">
        <v>157</v>
      </c>
      <c r="BB12" s="69" t="s">
        <v>158</v>
      </c>
      <c r="BC12" s="69" t="s">
        <v>159</v>
      </c>
      <c r="BD12" s="69" t="s">
        <v>160</v>
      </c>
      <c r="BE12" s="69" t="s">
        <v>161</v>
      </c>
      <c r="BF12" s="69" t="s">
        <v>162</v>
      </c>
    </row>
    <row r="13" ht="12.75" customHeight="1">
      <c r="A13" s="2"/>
      <c r="B13" s="58"/>
      <c r="C13" s="103"/>
      <c r="D13" s="104"/>
      <c r="E13" s="58"/>
      <c r="F13" s="66" t="s">
        <v>163</v>
      </c>
      <c r="G13" s="51"/>
      <c r="H13" s="74" t="s">
        <v>164</v>
      </c>
      <c r="I13" s="74" t="s">
        <v>165</v>
      </c>
      <c r="J13" s="74" t="s">
        <v>166</v>
      </c>
      <c r="K13" s="74" t="s">
        <v>167</v>
      </c>
      <c r="L13" s="74" t="s">
        <v>168</v>
      </c>
      <c r="M13" s="75" t="s">
        <v>169</v>
      </c>
      <c r="N13" s="74" t="s">
        <v>170</v>
      </c>
      <c r="O13" s="74" t="s">
        <v>171</v>
      </c>
      <c r="P13" s="51"/>
      <c r="Q13" s="74" t="s">
        <v>172</v>
      </c>
      <c r="R13" s="74" t="s">
        <v>173</v>
      </c>
      <c r="S13" s="74" t="s">
        <v>174</v>
      </c>
      <c r="T13" s="76" t="s">
        <v>175</v>
      </c>
      <c r="U13" s="74" t="s">
        <v>176</v>
      </c>
      <c r="V13" s="74" t="s">
        <v>177</v>
      </c>
      <c r="W13" s="74" t="s">
        <v>178</v>
      </c>
      <c r="X13" s="74" t="s">
        <v>179</v>
      </c>
      <c r="Y13" s="51"/>
      <c r="Z13" s="74" t="s">
        <v>180</v>
      </c>
      <c r="AA13" s="74" t="s">
        <v>181</v>
      </c>
      <c r="AB13" s="74" t="s">
        <v>182</v>
      </c>
      <c r="AC13" s="74" t="s">
        <v>183</v>
      </c>
      <c r="AD13" s="74" t="s">
        <v>184</v>
      </c>
      <c r="AE13" s="74" t="s">
        <v>185</v>
      </c>
      <c r="AF13" s="74" t="s">
        <v>186</v>
      </c>
      <c r="AG13" s="74" t="s">
        <v>187</v>
      </c>
      <c r="AH13" s="74" t="s">
        <v>188</v>
      </c>
      <c r="AI13" s="74" t="s">
        <v>189</v>
      </c>
      <c r="AJ13" s="74" t="s">
        <v>190</v>
      </c>
      <c r="AK13" s="74" t="s">
        <v>191</v>
      </c>
      <c r="AL13" s="74" t="s">
        <v>192</v>
      </c>
      <c r="AM13" s="74" t="s">
        <v>193</v>
      </c>
      <c r="AN13" s="74" t="s">
        <v>194</v>
      </c>
      <c r="AO13" s="74" t="s">
        <v>195</v>
      </c>
      <c r="AP13" s="74" t="s">
        <v>196</v>
      </c>
      <c r="AQ13" s="74" t="s">
        <v>197</v>
      </c>
      <c r="AR13" s="74" t="s">
        <v>198</v>
      </c>
      <c r="AS13" s="74" t="s">
        <v>199</v>
      </c>
      <c r="AT13" s="74" t="s">
        <v>200</v>
      </c>
      <c r="AU13" s="74" t="s">
        <v>201</v>
      </c>
      <c r="AV13" s="74" t="s">
        <v>202</v>
      </c>
      <c r="AW13" s="74" t="s">
        <v>203</v>
      </c>
      <c r="AX13" s="74" t="s">
        <v>204</v>
      </c>
      <c r="AY13" s="74" t="s">
        <v>205</v>
      </c>
      <c r="AZ13" s="74" t="s">
        <v>206</v>
      </c>
      <c r="BA13" s="74" t="s">
        <v>207</v>
      </c>
      <c r="BB13" s="74" t="s">
        <v>208</v>
      </c>
      <c r="BC13" s="74" t="s">
        <v>209</v>
      </c>
      <c r="BD13" s="74" t="s">
        <v>210</v>
      </c>
      <c r="BE13" s="74" t="s">
        <v>211</v>
      </c>
      <c r="BF13" s="74" t="s">
        <v>212</v>
      </c>
    </row>
    <row r="14" ht="30.75" customHeight="1">
      <c r="A14" s="2"/>
      <c r="B14" s="59"/>
      <c r="C14" s="105"/>
      <c r="D14" s="106"/>
      <c r="E14" s="59"/>
      <c r="F14" s="107" t="s">
        <v>265</v>
      </c>
      <c r="G14" s="51"/>
      <c r="H14" s="69" t="s">
        <v>214</v>
      </c>
      <c r="I14" s="69" t="s">
        <v>214</v>
      </c>
      <c r="J14" s="69" t="s">
        <v>215</v>
      </c>
      <c r="K14" s="69" t="s">
        <v>215</v>
      </c>
      <c r="L14" s="69" t="s">
        <v>216</v>
      </c>
      <c r="M14" s="78" t="s">
        <v>216</v>
      </c>
      <c r="N14" s="69" t="s">
        <v>217</v>
      </c>
      <c r="O14" s="69" t="s">
        <v>217</v>
      </c>
      <c r="P14" s="51"/>
      <c r="Q14" s="69" t="s">
        <v>218</v>
      </c>
      <c r="R14" s="69" t="s">
        <v>219</v>
      </c>
      <c r="S14" s="69" t="s">
        <v>219</v>
      </c>
      <c r="T14" s="70" t="s">
        <v>220</v>
      </c>
      <c r="U14" s="69" t="s">
        <v>220</v>
      </c>
      <c r="V14" s="69" t="s">
        <v>221</v>
      </c>
      <c r="W14" s="69" t="s">
        <v>221</v>
      </c>
      <c r="X14" s="69" t="s">
        <v>222</v>
      </c>
      <c r="Y14" s="51"/>
      <c r="Z14" s="69" t="s">
        <v>222</v>
      </c>
      <c r="AA14" s="69" t="s">
        <v>222</v>
      </c>
      <c r="AB14" s="69" t="s">
        <v>223</v>
      </c>
      <c r="AC14" s="69" t="s">
        <v>223</v>
      </c>
      <c r="AD14" s="69" t="s">
        <v>223</v>
      </c>
      <c r="AE14" s="69" t="s">
        <v>223</v>
      </c>
      <c r="AF14" s="69" t="s">
        <v>224</v>
      </c>
      <c r="AG14" s="69" t="s">
        <v>224</v>
      </c>
      <c r="AH14" s="69" t="s">
        <v>224</v>
      </c>
      <c r="AI14" s="69" t="s">
        <v>224</v>
      </c>
      <c r="AJ14" s="69" t="s">
        <v>225</v>
      </c>
      <c r="AK14" s="69" t="s">
        <v>225</v>
      </c>
      <c r="AL14" s="69" t="s">
        <v>225</v>
      </c>
      <c r="AM14" s="69" t="s">
        <v>225</v>
      </c>
      <c r="AN14" s="69" t="s">
        <v>226</v>
      </c>
      <c r="AO14" s="69" t="s">
        <v>226</v>
      </c>
      <c r="AP14" s="69" t="s">
        <v>226</v>
      </c>
      <c r="AQ14" s="69" t="s">
        <v>226</v>
      </c>
      <c r="AR14" s="69" t="s">
        <v>227</v>
      </c>
      <c r="AS14" s="69" t="s">
        <v>227</v>
      </c>
      <c r="AT14" s="69" t="s">
        <v>227</v>
      </c>
      <c r="AU14" s="69" t="s">
        <v>227</v>
      </c>
      <c r="AV14" s="69" t="s">
        <v>228</v>
      </c>
      <c r="AW14" s="69" t="s">
        <v>228</v>
      </c>
      <c r="AX14" s="69" t="s">
        <v>228</v>
      </c>
      <c r="AY14" s="69" t="s">
        <v>228</v>
      </c>
      <c r="AZ14" s="69" t="s">
        <v>229</v>
      </c>
      <c r="BA14" s="69" t="s">
        <v>229</v>
      </c>
      <c r="BB14" s="69" t="s">
        <v>229</v>
      </c>
      <c r="BC14" s="69" t="s">
        <v>229</v>
      </c>
      <c r="BD14" s="69" t="s">
        <v>230</v>
      </c>
      <c r="BE14" s="69" t="s">
        <v>230</v>
      </c>
      <c r="BF14" s="69" t="s">
        <v>230</v>
      </c>
    </row>
    <row r="15" ht="12.0" customHeight="1">
      <c r="A15" s="2"/>
      <c r="B15" s="79" t="s">
        <v>231</v>
      </c>
      <c r="C15" s="108" t="s">
        <v>256</v>
      </c>
      <c r="D15" s="40"/>
      <c r="E15" s="90" t="s">
        <v>257</v>
      </c>
      <c r="F15" s="91"/>
      <c r="G15" s="84"/>
      <c r="H15" s="109">
        <f>'3b RO'!H19</f>
        <v>12.858368</v>
      </c>
      <c r="I15" s="109">
        <f>'3b RO'!I19</f>
        <v>12.8557</v>
      </c>
      <c r="J15" s="109">
        <f>'3b RO'!J19</f>
        <v>15.5811084</v>
      </c>
      <c r="K15" s="109">
        <f>'3b RO'!K19</f>
        <v>15.57996</v>
      </c>
      <c r="L15" s="109">
        <f>'3b RO'!L19</f>
        <v>18.64052674</v>
      </c>
      <c r="M15" s="109">
        <f>'3b RO'!M19</f>
        <v>18.64222</v>
      </c>
      <c r="N15" s="109">
        <f>'3b RO'!N19</f>
        <v>22.10267852</v>
      </c>
      <c r="O15" s="109">
        <f>'3b RO'!O19</f>
        <v>22.09896</v>
      </c>
      <c r="P15" s="84"/>
      <c r="Q15" s="109">
        <f>'3b RO'!Q19</f>
        <v>22.09896</v>
      </c>
      <c r="R15" s="109">
        <f>'3b RO'!R19</f>
        <v>23.64463131</v>
      </c>
      <c r="S15" s="109">
        <f>'3b RO'!S19</f>
        <v>23.60952</v>
      </c>
      <c r="T15" s="109">
        <f>'3b RO'!T19</f>
        <v>23.65241897</v>
      </c>
      <c r="U15" s="109">
        <f>'3b RO'!U19</f>
        <v>23.57355</v>
      </c>
      <c r="V15" s="109">
        <f>'3b RO'!V19</f>
        <v>24.98364666</v>
      </c>
      <c r="W15" s="109">
        <f>'3b RO'!W19</f>
        <v>24.9936</v>
      </c>
      <c r="X15" s="109">
        <f>'3b RO'!X19</f>
        <v>25.83602506</v>
      </c>
      <c r="Y15" s="84"/>
      <c r="Z15" s="109">
        <f>'3b RO'!X19</f>
        <v>25.83602506</v>
      </c>
      <c r="AA15" s="109">
        <f>'3b RO'!AA19</f>
        <v>25.96408</v>
      </c>
      <c r="AB15" s="109">
        <f>'3b RO'!AB19</f>
        <v>27.67569</v>
      </c>
      <c r="AC15" s="109">
        <f>'3b RO'!AC19</f>
        <v>27.67569</v>
      </c>
      <c r="AD15" s="109">
        <f>'3b RO'!AD19</f>
        <v>27.67569</v>
      </c>
      <c r="AE15" s="109">
        <f>'3b RO'!AE19</f>
        <v>27.67569</v>
      </c>
      <c r="AF15" s="109">
        <f>'3b RO'!AF19</f>
        <v>31.78243</v>
      </c>
      <c r="AG15" s="109" t="str">
        <f>'3b RO'!AG19</f>
        <v>-</v>
      </c>
      <c r="AH15" s="109" t="str">
        <f>'3b RO'!AH19</f>
        <v>-</v>
      </c>
      <c r="AI15" s="109" t="str">
        <f>'3b RO'!AI19</f>
        <v>-</v>
      </c>
      <c r="AJ15" s="109" t="str">
        <f>'3b RO'!AJ19</f>
        <v>-</v>
      </c>
      <c r="AK15" s="109" t="str">
        <f>'3b RO'!AK19</f>
        <v>-</v>
      </c>
      <c r="AL15" s="109" t="str">
        <f>'3b RO'!AL19</f>
        <v>-</v>
      </c>
      <c r="AM15" s="109" t="str">
        <f>'3b RO'!AM19</f>
        <v>-</v>
      </c>
      <c r="AN15" s="109" t="str">
        <f>'3b RO'!AN19</f>
        <v>-</v>
      </c>
      <c r="AO15" s="109" t="str">
        <f>'3b RO'!AO19</f>
        <v>-</v>
      </c>
      <c r="AP15" s="109" t="str">
        <f>'3b RO'!AP19</f>
        <v>-</v>
      </c>
      <c r="AQ15" s="109" t="str">
        <f>'3b RO'!AQ19</f>
        <v>-</v>
      </c>
      <c r="AR15" s="109" t="str">
        <f>'3b RO'!AR19</f>
        <v>-</v>
      </c>
      <c r="AS15" s="109" t="str">
        <f>'3b RO'!AS19</f>
        <v>-</v>
      </c>
      <c r="AT15" s="109" t="str">
        <f>'3b RO'!AT19</f>
        <v>-</v>
      </c>
      <c r="AU15" s="109" t="str">
        <f>'3b RO'!AU19</f>
        <v>-</v>
      </c>
      <c r="AV15" s="109" t="str">
        <f>'3b RO'!AV19</f>
        <v>-</v>
      </c>
      <c r="AW15" s="109" t="str">
        <f>'3b RO'!AW19</f>
        <v>-</v>
      </c>
      <c r="AX15" s="109" t="str">
        <f>'3b RO'!AX19</f>
        <v>-</v>
      </c>
      <c r="AY15" s="109" t="str">
        <f>'3b RO'!AY19</f>
        <v>-</v>
      </c>
      <c r="AZ15" s="109" t="str">
        <f>'3b RO'!AZ19</f>
        <v>-</v>
      </c>
      <c r="BA15" s="109" t="str">
        <f>'3b RO'!BA19</f>
        <v>-</v>
      </c>
      <c r="BB15" s="109" t="str">
        <f>'3b RO'!BB19</f>
        <v>-</v>
      </c>
      <c r="BC15" s="109" t="str">
        <f>'3b RO'!BC19</f>
        <v>-</v>
      </c>
      <c r="BD15" s="109" t="str">
        <f>'3b RO'!BD19</f>
        <v>-</v>
      </c>
      <c r="BE15" s="109" t="str">
        <f>'3b RO'!BE19</f>
        <v>-</v>
      </c>
      <c r="BF15" s="109" t="str">
        <f>'3b RO'!BF19</f>
        <v>-</v>
      </c>
    </row>
    <row r="16" ht="13.5" customHeight="1">
      <c r="A16" s="2"/>
      <c r="B16" s="58"/>
      <c r="C16" s="108" t="s">
        <v>258</v>
      </c>
      <c r="D16" s="40"/>
      <c r="E16" s="90" t="s">
        <v>257</v>
      </c>
      <c r="F16" s="58"/>
      <c r="G16" s="84"/>
      <c r="H16" s="109">
        <f>'3d FIT'!H18</f>
        <v>3.102977479</v>
      </c>
      <c r="I16" s="109">
        <f>'3d FIT'!I18</f>
        <v>3.102977479</v>
      </c>
      <c r="J16" s="109">
        <f>'3d FIT'!J18</f>
        <v>5.172721552</v>
      </c>
      <c r="K16" s="109">
        <f>'3d FIT'!K18</f>
        <v>5.172721552</v>
      </c>
      <c r="L16" s="109">
        <f>'3d FIT'!L18</f>
        <v>4.582344229</v>
      </c>
      <c r="M16" s="109">
        <f>'3d FIT'!M18</f>
        <v>4.686884401</v>
      </c>
      <c r="N16" s="109">
        <f>'3d FIT'!N18</f>
        <v>5.312582056</v>
      </c>
      <c r="O16" s="109">
        <f>'3d FIT'!O18</f>
        <v>5.312582056</v>
      </c>
      <c r="P16" s="84"/>
      <c r="Q16" s="109">
        <f>'3d FIT'!Q18</f>
        <v>5.312582056</v>
      </c>
      <c r="R16" s="109">
        <f>'3d FIT'!R18</f>
        <v>5.883596236</v>
      </c>
      <c r="S16" s="109">
        <f>'3d FIT'!S18</f>
        <v>6.112570693</v>
      </c>
      <c r="T16" s="109">
        <f>'3d FIT'!T18</f>
        <v>6.209419524</v>
      </c>
      <c r="U16" s="109">
        <f>'3d FIT'!U18</f>
        <v>6.209419524</v>
      </c>
      <c r="V16" s="109">
        <f>'3i New FIT methodology'!O228</f>
        <v>6.850186445</v>
      </c>
      <c r="W16" s="109">
        <f>'3i New FIT methodology'!P228</f>
        <v>6.848004311</v>
      </c>
      <c r="X16" s="109">
        <f>'3i New FIT methodology'!Q228</f>
        <v>6.03389536</v>
      </c>
      <c r="Y16" s="84"/>
      <c r="Z16" s="109">
        <f>'3i New FIT methodology'!Q228</f>
        <v>6.03389536</v>
      </c>
      <c r="AA16" s="109">
        <f>'3i New FIT methodology'!T228</f>
        <v>5.625821751</v>
      </c>
      <c r="AB16" s="109">
        <f>'3i New FIT methodology'!U228</f>
        <v>6.4495152</v>
      </c>
      <c r="AC16" s="109">
        <f>'3i New FIT methodology'!V228</f>
        <v>6.4495152</v>
      </c>
      <c r="AD16" s="109">
        <f>'3i New FIT methodology'!W228</f>
        <v>7.033266728</v>
      </c>
      <c r="AE16" s="109">
        <f>'3i New FIT methodology'!X228</f>
        <v>7.033266728</v>
      </c>
      <c r="AF16" s="109">
        <f>'3i New FIT methodology'!Y228</f>
        <v>7.639091706</v>
      </c>
      <c r="AG16" s="109" t="str">
        <f>'3i New FIT methodology'!Z228</f>
        <v>-</v>
      </c>
      <c r="AH16" s="109" t="str">
        <f>'3i New FIT methodology'!AA228</f>
        <v>-</v>
      </c>
      <c r="AI16" s="109" t="str">
        <f>'3i New FIT methodology'!AB228</f>
        <v>-</v>
      </c>
      <c r="AJ16" s="109" t="str">
        <f>'3i New FIT methodology'!AC228</f>
        <v>-</v>
      </c>
      <c r="AK16" s="109" t="str">
        <f>'3i New FIT methodology'!AD228</f>
        <v>-</v>
      </c>
      <c r="AL16" s="109" t="str">
        <f>'3i New FIT methodology'!AE228</f>
        <v>-</v>
      </c>
      <c r="AM16" s="109" t="str">
        <f>'3i New FIT methodology'!AF228</f>
        <v>-</v>
      </c>
      <c r="AN16" s="109" t="str">
        <f>'3i New FIT methodology'!AG228</f>
        <v>-</v>
      </c>
      <c r="AO16" s="109" t="str">
        <f>'3i New FIT methodology'!AH228</f>
        <v>-</v>
      </c>
      <c r="AP16" s="109" t="str">
        <f>'3i New FIT methodology'!AI228</f>
        <v>-</v>
      </c>
      <c r="AQ16" s="109" t="str">
        <f>'3i New FIT methodology'!AJ228</f>
        <v>-</v>
      </c>
      <c r="AR16" s="109" t="str">
        <f>'3i New FIT methodology'!AK228</f>
        <v>-</v>
      </c>
      <c r="AS16" s="109" t="str">
        <f>'3i New FIT methodology'!AL228</f>
        <v>-</v>
      </c>
      <c r="AT16" s="109" t="str">
        <f>'3i New FIT methodology'!AM228</f>
        <v>-</v>
      </c>
      <c r="AU16" s="109" t="str">
        <f>'3i New FIT methodology'!AN228</f>
        <v>-</v>
      </c>
      <c r="AV16" s="109" t="str">
        <f>'3i New FIT methodology'!AO228</f>
        <v>-</v>
      </c>
      <c r="AW16" s="109" t="str">
        <f>'3i New FIT methodology'!AP228</f>
        <v>-</v>
      </c>
      <c r="AX16" s="109" t="str">
        <f>'3i New FIT methodology'!AQ228</f>
        <v>-</v>
      </c>
      <c r="AY16" s="109" t="str">
        <f>'3i New FIT methodology'!AR228</f>
        <v>-</v>
      </c>
      <c r="AZ16" s="109" t="str">
        <f>'3i New FIT methodology'!AS228</f>
        <v>-</v>
      </c>
      <c r="BA16" s="109" t="str">
        <f>'3i New FIT methodology'!AT228</f>
        <v>-</v>
      </c>
      <c r="BB16" s="109" t="str">
        <f>'3i New FIT methodology'!AU228</f>
        <v>-</v>
      </c>
      <c r="BC16" s="109" t="str">
        <f>'3i New FIT methodology'!AV228</f>
        <v>-</v>
      </c>
      <c r="BD16" s="109" t="str">
        <f>'3i New FIT methodology'!AW228</f>
        <v>-</v>
      </c>
      <c r="BE16" s="109" t="str">
        <f>'3i New FIT methodology'!AX228</f>
        <v>-</v>
      </c>
      <c r="BF16" s="109" t="str">
        <f>'3i New FIT methodology'!AY228</f>
        <v>-</v>
      </c>
    </row>
    <row r="17" ht="12.75" customHeight="1">
      <c r="A17" s="2"/>
      <c r="B17" s="58"/>
      <c r="C17" s="108" t="s">
        <v>259</v>
      </c>
      <c r="D17" s="40"/>
      <c r="E17" s="90" t="s">
        <v>257</v>
      </c>
      <c r="F17" s="58"/>
      <c r="G17" s="84"/>
      <c r="H17" s="109">
        <f>'3e ECO'!H29</f>
        <v>3.80064485</v>
      </c>
      <c r="I17" s="109">
        <f>'3e ECO'!I29</f>
        <v>3.80064485</v>
      </c>
      <c r="J17" s="109">
        <f>'3e ECO'!J29</f>
        <v>3.840542773</v>
      </c>
      <c r="K17" s="109">
        <f>'3e ECO'!K29</f>
        <v>3.806387749</v>
      </c>
      <c r="L17" s="109">
        <f>'3e ECO'!L29</f>
        <v>3.041406953</v>
      </c>
      <c r="M17" s="109">
        <f>'3e ECO'!M29</f>
        <v>3.041406953</v>
      </c>
      <c r="N17" s="109">
        <f>'3e ECO'!N29</f>
        <v>3.317552436</v>
      </c>
      <c r="O17" s="109">
        <f>'3e ECO'!O29</f>
        <v>3.337875937</v>
      </c>
      <c r="P17" s="84"/>
      <c r="Q17" s="109">
        <f>'3e ECO'!Q29</f>
        <v>3.337875937</v>
      </c>
      <c r="R17" s="109">
        <f>'3e ECO'!R29</f>
        <v>3.458686193</v>
      </c>
      <c r="S17" s="109">
        <f>'3e ECO'!S29</f>
        <v>3.705891553</v>
      </c>
      <c r="T17" s="109">
        <f>'3e ECO'!T29</f>
        <v>4.534799458</v>
      </c>
      <c r="U17" s="109">
        <f>'3e ECO'!U29</f>
        <v>4.521023455</v>
      </c>
      <c r="V17" s="109">
        <f>'3e ECO'!V29</f>
        <v>4.451158133</v>
      </c>
      <c r="W17" s="109">
        <f>'3e ECO'!W29</f>
        <v>4.325461545</v>
      </c>
      <c r="X17" s="109">
        <f>'3e ECO'!X29</f>
        <v>5.394805567</v>
      </c>
      <c r="Y17" s="84"/>
      <c r="Z17" s="109">
        <f>'3e ECO'!X29</f>
        <v>5.394805567</v>
      </c>
      <c r="AA17" s="109">
        <f>'3e ECO'!AA29</f>
        <v>5.241177899</v>
      </c>
      <c r="AB17" s="109">
        <f>'3e ECO'!AB29</f>
        <v>7.123925239</v>
      </c>
      <c r="AC17" s="109">
        <f>'3e ECO'!AC29</f>
        <v>7.123925239</v>
      </c>
      <c r="AD17" s="109">
        <f>'3e ECO'!AD29</f>
        <v>7.1232701</v>
      </c>
      <c r="AE17" s="109">
        <f>'3e ECO'!AE29</f>
        <v>7.1232701</v>
      </c>
      <c r="AF17" s="109">
        <f>'3e ECO'!AF29</f>
        <v>8.699329123</v>
      </c>
      <c r="AG17" s="109" t="str">
        <f>'3e ECO'!AG29</f>
        <v>-</v>
      </c>
      <c r="AH17" s="109" t="str">
        <f>'3e ECO'!AH29</f>
        <v>-</v>
      </c>
      <c r="AI17" s="109" t="str">
        <f>'3e ECO'!AI29</f>
        <v>-</v>
      </c>
      <c r="AJ17" s="109" t="str">
        <f>'3e ECO'!AJ29</f>
        <v>-</v>
      </c>
      <c r="AK17" s="109" t="str">
        <f>'3e ECO'!AK29</f>
        <v>-</v>
      </c>
      <c r="AL17" s="109" t="str">
        <f>'3e ECO'!AL29</f>
        <v>-</v>
      </c>
      <c r="AM17" s="109" t="str">
        <f>'3e ECO'!AM29</f>
        <v>-</v>
      </c>
      <c r="AN17" s="109" t="str">
        <f>'3e ECO'!AN29</f>
        <v>-</v>
      </c>
      <c r="AO17" s="109" t="str">
        <f>'3e ECO'!AO29</f>
        <v>-</v>
      </c>
      <c r="AP17" s="109" t="str">
        <f>'3e ECO'!AP29</f>
        <v>-</v>
      </c>
      <c r="AQ17" s="109" t="str">
        <f>'3e ECO'!AQ29</f>
        <v>-</v>
      </c>
      <c r="AR17" s="109" t="str">
        <f>'3e ECO'!AR29</f>
        <v>-</v>
      </c>
      <c r="AS17" s="109" t="str">
        <f>'3e ECO'!AS29</f>
        <v>-</v>
      </c>
      <c r="AT17" s="109" t="str">
        <f>'3e ECO'!AT29</f>
        <v>-</v>
      </c>
      <c r="AU17" s="109" t="str">
        <f>'3e ECO'!AU29</f>
        <v>-</v>
      </c>
      <c r="AV17" s="109" t="str">
        <f>'3e ECO'!AV29</f>
        <v>-</v>
      </c>
      <c r="AW17" s="109" t="str">
        <f>'3e ECO'!AW29</f>
        <v>-</v>
      </c>
      <c r="AX17" s="109" t="str">
        <f>'3e ECO'!AX29</f>
        <v>-</v>
      </c>
      <c r="AY17" s="109" t="str">
        <f>'3e ECO'!AY29</f>
        <v>-</v>
      </c>
      <c r="AZ17" s="109" t="str">
        <f>'3e ECO'!AZ29</f>
        <v>-</v>
      </c>
      <c r="BA17" s="109" t="str">
        <f>'3e ECO'!BA29</f>
        <v>-</v>
      </c>
      <c r="BB17" s="109" t="str">
        <f>'3e ECO'!BB29</f>
        <v>-</v>
      </c>
      <c r="BC17" s="109" t="str">
        <f>'3e ECO'!BC29</f>
        <v>-</v>
      </c>
      <c r="BD17" s="109" t="str">
        <f>'3e ECO'!BD29</f>
        <v>-</v>
      </c>
      <c r="BE17" s="109" t="str">
        <f>'3e ECO'!BE29</f>
        <v>-</v>
      </c>
      <c r="BF17" s="109" t="str">
        <f>'3e ECO'!BF29</f>
        <v>-</v>
      </c>
    </row>
    <row r="18" ht="13.5" customHeight="1">
      <c r="A18" s="2"/>
      <c r="B18" s="58"/>
      <c r="C18" s="108" t="s">
        <v>260</v>
      </c>
      <c r="D18" s="40"/>
      <c r="E18" s="90" t="s">
        <v>261</v>
      </c>
      <c r="F18" s="58"/>
      <c r="G18" s="84"/>
      <c r="H18" s="109">
        <f>'3f WHD'!H19</f>
        <v>6.55675886</v>
      </c>
      <c r="I18" s="109">
        <f>'3f WHD'!I19</f>
        <v>6.55675886</v>
      </c>
      <c r="J18" s="109">
        <f>'3f WHD'!J19</f>
        <v>6.61973595</v>
      </c>
      <c r="K18" s="109">
        <f>'3f WHD'!K19</f>
        <v>6.61973595</v>
      </c>
      <c r="L18" s="109">
        <f>'3f WHD'!L19</f>
        <v>6.699502887</v>
      </c>
      <c r="M18" s="109">
        <f>'3f WHD'!M19</f>
        <v>6.699502887</v>
      </c>
      <c r="N18" s="109">
        <f>'3f WHD'!N19</f>
        <v>7.11312183</v>
      </c>
      <c r="O18" s="109">
        <f>'3f WHD'!O19</f>
        <v>7.11312183</v>
      </c>
      <c r="P18" s="84"/>
      <c r="Q18" s="109">
        <f>'3f WHD'!Q19</f>
        <v>7.11312183</v>
      </c>
      <c r="R18" s="109">
        <f>'3f WHD'!R19</f>
        <v>7.280457952</v>
      </c>
      <c r="S18" s="109">
        <f>'3f WHD'!S19</f>
        <v>7.19358409</v>
      </c>
      <c r="T18" s="109">
        <f>'3f WHD'!T19</f>
        <v>7.359399994</v>
      </c>
      <c r="U18" s="109">
        <f>'3f WHD'!U19</f>
        <v>7.049224306</v>
      </c>
      <c r="V18" s="109">
        <f>'3f WHD'!V19</f>
        <v>7.108966922</v>
      </c>
      <c r="W18" s="109">
        <f>'3f WHD'!W19</f>
        <v>6.982956085</v>
      </c>
      <c r="X18" s="109">
        <f>'3f WHD'!X19</f>
        <v>9.626223598</v>
      </c>
      <c r="Y18" s="84"/>
      <c r="Z18" s="109">
        <f>'3f WHD'!X19</f>
        <v>9.626223598</v>
      </c>
      <c r="AA18" s="109">
        <f>'3f WHD'!AA19</f>
        <v>9.95048638</v>
      </c>
      <c r="AB18" s="109">
        <f>'3f WHD'!AB19</f>
        <v>10.29863782</v>
      </c>
      <c r="AC18" s="109">
        <f>'3f WHD'!AC19</f>
        <v>10.29863782</v>
      </c>
      <c r="AD18" s="109">
        <f>'3f WHD'!AD19</f>
        <v>10.29863782</v>
      </c>
      <c r="AE18" s="109">
        <f>'3f WHD'!AE19</f>
        <v>10.29863782</v>
      </c>
      <c r="AF18" s="109">
        <f>'3f WHD'!AF19</f>
        <v>10.90926537</v>
      </c>
      <c r="AG18" s="109" t="str">
        <f>'3f WHD'!AG19</f>
        <v/>
      </c>
      <c r="AH18" s="109" t="str">
        <f>'3f WHD'!AH19</f>
        <v/>
      </c>
      <c r="AI18" s="109" t="str">
        <f>'3f WHD'!AI19</f>
        <v/>
      </c>
      <c r="AJ18" s="109" t="str">
        <f>'3f WHD'!AJ19</f>
        <v/>
      </c>
      <c r="AK18" s="109" t="str">
        <f>'3f WHD'!AK19</f>
        <v/>
      </c>
      <c r="AL18" s="109" t="str">
        <f>'3f WHD'!AL19</f>
        <v/>
      </c>
      <c r="AM18" s="109" t="str">
        <f>'3f WHD'!AM19</f>
        <v/>
      </c>
      <c r="AN18" s="109" t="str">
        <f>'3f WHD'!AN19</f>
        <v/>
      </c>
      <c r="AO18" s="109" t="str">
        <f>'3f WHD'!AO19</f>
        <v/>
      </c>
      <c r="AP18" s="109" t="str">
        <f>'3f WHD'!AP19</f>
        <v/>
      </c>
      <c r="AQ18" s="109" t="str">
        <f>'3f WHD'!AQ19</f>
        <v/>
      </c>
      <c r="AR18" s="109" t="str">
        <f>'3f WHD'!AR19</f>
        <v/>
      </c>
      <c r="AS18" s="109" t="str">
        <f>'3f WHD'!AS19</f>
        <v/>
      </c>
      <c r="AT18" s="109" t="str">
        <f>'3f WHD'!AT19</f>
        <v/>
      </c>
      <c r="AU18" s="109" t="str">
        <f>'3f WHD'!AU19</f>
        <v/>
      </c>
      <c r="AV18" s="109" t="str">
        <f>'3f WHD'!AV19</f>
        <v/>
      </c>
      <c r="AW18" s="109" t="str">
        <f>'3f WHD'!AW19</f>
        <v/>
      </c>
      <c r="AX18" s="109" t="str">
        <f>'3f WHD'!AX19</f>
        <v/>
      </c>
      <c r="AY18" s="109" t="str">
        <f>'3f WHD'!AY19</f>
        <v/>
      </c>
      <c r="AZ18" s="109" t="str">
        <f>'3f WHD'!AZ19</f>
        <v/>
      </c>
      <c r="BA18" s="109" t="str">
        <f>'3f WHD'!BA19</f>
        <v/>
      </c>
      <c r="BB18" s="109" t="str">
        <f>'3f WHD'!BB19</f>
        <v/>
      </c>
      <c r="BC18" s="109" t="str">
        <f>'3f WHD'!BC19</f>
        <v/>
      </c>
      <c r="BD18" s="109" t="str">
        <f>'3f WHD'!BD19</f>
        <v/>
      </c>
      <c r="BE18" s="109" t="str">
        <f>'3f WHD'!BE19</f>
        <v/>
      </c>
      <c r="BF18" s="109" t="str">
        <f>'3f WHD'!BF19</f>
        <v/>
      </c>
    </row>
    <row r="19" ht="13.5" customHeight="1">
      <c r="A19" s="2"/>
      <c r="B19" s="59"/>
      <c r="C19" s="108" t="s">
        <v>266</v>
      </c>
      <c r="D19" s="40"/>
      <c r="E19" s="90" t="s">
        <v>271</v>
      </c>
      <c r="F19" s="58"/>
      <c r="G19" s="84"/>
      <c r="H19" s="109">
        <f>'3g AAHEDC'!H18</f>
        <v>0.2200183</v>
      </c>
      <c r="I19" s="109">
        <f>'3g AAHEDC'!I18</f>
        <v>0.21649</v>
      </c>
      <c r="J19" s="109">
        <f>'3g AAHEDC'!J18</f>
        <v>0.22168576</v>
      </c>
      <c r="K19" s="109">
        <f>'3g AAHEDC'!K18</f>
        <v>0.23129</v>
      </c>
      <c r="L19" s="109">
        <f>'3g AAHEDC'!L18</f>
        <v>0.23545322</v>
      </c>
      <c r="M19" s="109">
        <f>'3g AAHEDC'!M18</f>
        <v>0.23116</v>
      </c>
      <c r="N19" s="109">
        <f>'3g AAHEDC'!N18</f>
        <v>0.2399928875</v>
      </c>
      <c r="O19" s="109">
        <f>'3g AAHEDC'!O18</f>
        <v>0.24527</v>
      </c>
      <c r="P19" s="84"/>
      <c r="Q19" s="109">
        <f>'3g AAHEDC'!Q18</f>
        <v>0.24527</v>
      </c>
      <c r="R19" s="109">
        <f>'3g AAHEDC'!R18</f>
        <v>0.2535862764</v>
      </c>
      <c r="S19" s="109">
        <f>'3g AAHEDC'!S18</f>
        <v>0.2627</v>
      </c>
      <c r="T19" s="109">
        <f>'3g AAHEDC'!T18</f>
        <v>0.2704398556</v>
      </c>
      <c r="U19" s="109">
        <f>'3g AAHEDC'!U18</f>
        <v>0.30446</v>
      </c>
      <c r="V19" s="109">
        <f>'3g AAHEDC'!V18</f>
        <v>0.4340437247</v>
      </c>
      <c r="W19" s="109">
        <f>'3g AAHEDC'!W18</f>
        <v>0.40427</v>
      </c>
      <c r="X19" s="109">
        <f>'3g AAHEDC'!X18</f>
        <v>0.4228148633</v>
      </c>
      <c r="Y19" s="84"/>
      <c r="Z19" s="109">
        <f>'3g AAHEDC'!X18</f>
        <v>0.4228148633</v>
      </c>
      <c r="AA19" s="109">
        <f>'3g AAHEDC'!AA18</f>
        <v>0.4067</v>
      </c>
      <c r="AB19" s="109">
        <f>'3g AAHEDC'!AB18</f>
        <v>0.4595182914</v>
      </c>
      <c r="AC19" s="109">
        <f>'3g AAHEDC'!AC18</f>
        <v>0.4595182914</v>
      </c>
      <c r="AD19" s="109">
        <f>'3g AAHEDC'!AD18</f>
        <v>0.42038</v>
      </c>
      <c r="AE19" s="109">
        <f>'3g AAHEDC'!AE18</f>
        <v>0.42038</v>
      </c>
      <c r="AF19" s="109">
        <f>'3g AAHEDC'!AF18</f>
        <v>0.4551192438</v>
      </c>
      <c r="AG19" s="109" t="str">
        <f>'3g AAHEDC'!AG18</f>
        <v>-</v>
      </c>
      <c r="AH19" s="109" t="str">
        <f>'3g AAHEDC'!AH18</f>
        <v>-</v>
      </c>
      <c r="AI19" s="109" t="str">
        <f>'3g AAHEDC'!AI18</f>
        <v>-</v>
      </c>
      <c r="AJ19" s="109" t="str">
        <f>'3g AAHEDC'!AJ18</f>
        <v>-</v>
      </c>
      <c r="AK19" s="109" t="str">
        <f>'3g AAHEDC'!AK18</f>
        <v>-</v>
      </c>
      <c r="AL19" s="109" t="str">
        <f>'3g AAHEDC'!AL18</f>
        <v>-</v>
      </c>
      <c r="AM19" s="109" t="str">
        <f>'3g AAHEDC'!AM18</f>
        <v>-</v>
      </c>
      <c r="AN19" s="109" t="str">
        <f>'3g AAHEDC'!AN18</f>
        <v>-</v>
      </c>
      <c r="AO19" s="109" t="str">
        <f>'3g AAHEDC'!AO18</f>
        <v>-</v>
      </c>
      <c r="AP19" s="109" t="str">
        <f>'3g AAHEDC'!AP18</f>
        <v>-</v>
      </c>
      <c r="AQ19" s="109" t="str">
        <f>'3g AAHEDC'!AQ18</f>
        <v>-</v>
      </c>
      <c r="AR19" s="109" t="str">
        <f>'3g AAHEDC'!AR18</f>
        <v>-</v>
      </c>
      <c r="AS19" s="109" t="str">
        <f>'3g AAHEDC'!AS18</f>
        <v>-</v>
      </c>
      <c r="AT19" s="109" t="str">
        <f>'3g AAHEDC'!AT18</f>
        <v>-</v>
      </c>
      <c r="AU19" s="109" t="str">
        <f>'3g AAHEDC'!AU18</f>
        <v>-</v>
      </c>
      <c r="AV19" s="109" t="str">
        <f>'3g AAHEDC'!AV18</f>
        <v>-</v>
      </c>
      <c r="AW19" s="109" t="str">
        <f>'3g AAHEDC'!AW18</f>
        <v>-</v>
      </c>
      <c r="AX19" s="109" t="str">
        <f>'3g AAHEDC'!AX18</f>
        <v>-</v>
      </c>
      <c r="AY19" s="109" t="str">
        <f>'3g AAHEDC'!AY18</f>
        <v>-</v>
      </c>
      <c r="AZ19" s="109" t="str">
        <f>'3g AAHEDC'!AZ18</f>
        <v>-</v>
      </c>
      <c r="BA19" s="109" t="str">
        <f>'3g AAHEDC'!BA18</f>
        <v>-</v>
      </c>
      <c r="BB19" s="109" t="str">
        <f>'3g AAHEDC'!BB18</f>
        <v>-</v>
      </c>
      <c r="BC19" s="109" t="str">
        <f>'3g AAHEDC'!BC18</f>
        <v>-</v>
      </c>
      <c r="BD19" s="109" t="str">
        <f>'3g AAHEDC'!BD18</f>
        <v>-</v>
      </c>
      <c r="BE19" s="109" t="str">
        <f>'3g AAHEDC'!BE18</f>
        <v>-</v>
      </c>
      <c r="BF19" s="109" t="str">
        <f>'3g AAHEDC'!BF18</f>
        <v>-</v>
      </c>
    </row>
    <row r="20" ht="13.5" customHeight="1">
      <c r="A20" s="2"/>
      <c r="B20" s="79" t="s">
        <v>247</v>
      </c>
      <c r="C20" s="108" t="s">
        <v>256</v>
      </c>
      <c r="D20" s="40"/>
      <c r="E20" s="90" t="s">
        <v>257</v>
      </c>
      <c r="F20" s="58"/>
      <c r="G20" s="84"/>
      <c r="H20" s="109">
        <f>'3b RO'!H19</f>
        <v>12.858368</v>
      </c>
      <c r="I20" s="109">
        <f>'3b RO'!I19</f>
        <v>12.8557</v>
      </c>
      <c r="J20" s="109">
        <f>'3b RO'!J19</f>
        <v>15.5811084</v>
      </c>
      <c r="K20" s="109">
        <f>'3b RO'!K19</f>
        <v>15.57996</v>
      </c>
      <c r="L20" s="109">
        <f>'3b RO'!L19</f>
        <v>18.64052674</v>
      </c>
      <c r="M20" s="109">
        <f>'3b RO'!M19</f>
        <v>18.64222</v>
      </c>
      <c r="N20" s="109">
        <f>'3b RO'!N19</f>
        <v>22.10267852</v>
      </c>
      <c r="O20" s="109">
        <f>'3b RO'!O19</f>
        <v>22.09896</v>
      </c>
      <c r="P20" s="84"/>
      <c r="Q20" s="109">
        <f>'3b RO'!Q19</f>
        <v>22.09896</v>
      </c>
      <c r="R20" s="109">
        <f>'3b RO'!R19</f>
        <v>23.64463131</v>
      </c>
      <c r="S20" s="109">
        <f>'3b RO'!S19</f>
        <v>23.60952</v>
      </c>
      <c r="T20" s="109">
        <f>'3b RO'!T19</f>
        <v>23.65241897</v>
      </c>
      <c r="U20" s="109">
        <f>'3b RO'!U19</f>
        <v>23.57355</v>
      </c>
      <c r="V20" s="109">
        <f>'3b RO'!V19</f>
        <v>24.98364666</v>
      </c>
      <c r="W20" s="109">
        <f>'3b RO'!W19</f>
        <v>24.9936</v>
      </c>
      <c r="X20" s="109">
        <f>'3b RO'!X19</f>
        <v>25.83602506</v>
      </c>
      <c r="Y20" s="84"/>
      <c r="Z20" s="109">
        <f>'3b RO'!X19</f>
        <v>25.83602506</v>
      </c>
      <c r="AA20" s="109">
        <f>'3b RO'!AA19</f>
        <v>25.96408</v>
      </c>
      <c r="AB20" s="109">
        <f>'3b RO'!AB19</f>
        <v>27.67569</v>
      </c>
      <c r="AC20" s="109">
        <f>'3b RO'!AC19</f>
        <v>27.67569</v>
      </c>
      <c r="AD20" s="109">
        <f>'3b RO'!AD19</f>
        <v>27.67569</v>
      </c>
      <c r="AE20" s="109">
        <f>'3b RO'!AE19</f>
        <v>27.67569</v>
      </c>
      <c r="AF20" s="109">
        <f>'3b RO'!AF19</f>
        <v>31.78243</v>
      </c>
      <c r="AG20" s="109" t="str">
        <f>'3b RO'!AG19</f>
        <v>-</v>
      </c>
      <c r="AH20" s="109" t="str">
        <f>'3b RO'!AH19</f>
        <v>-</v>
      </c>
      <c r="AI20" s="109" t="str">
        <f>'3b RO'!AI19</f>
        <v>-</v>
      </c>
      <c r="AJ20" s="109" t="str">
        <f>'3b RO'!AJ19</f>
        <v>-</v>
      </c>
      <c r="AK20" s="109" t="str">
        <f>'3b RO'!AK19</f>
        <v>-</v>
      </c>
      <c r="AL20" s="109" t="str">
        <f>'3b RO'!AL19</f>
        <v>-</v>
      </c>
      <c r="AM20" s="109" t="str">
        <f>'3b RO'!AM19</f>
        <v>-</v>
      </c>
      <c r="AN20" s="109" t="str">
        <f>'3b RO'!AN19</f>
        <v>-</v>
      </c>
      <c r="AO20" s="109" t="str">
        <f>'3b RO'!AO19</f>
        <v>-</v>
      </c>
      <c r="AP20" s="109" t="str">
        <f>'3b RO'!AP19</f>
        <v>-</v>
      </c>
      <c r="AQ20" s="109" t="str">
        <f>'3b RO'!AQ19</f>
        <v>-</v>
      </c>
      <c r="AR20" s="109" t="str">
        <f>'3b RO'!AR19</f>
        <v>-</v>
      </c>
      <c r="AS20" s="109" t="str">
        <f>'3b RO'!AS19</f>
        <v>-</v>
      </c>
      <c r="AT20" s="109" t="str">
        <f>'3b RO'!AT19</f>
        <v>-</v>
      </c>
      <c r="AU20" s="109" t="str">
        <f>'3b RO'!AU19</f>
        <v>-</v>
      </c>
      <c r="AV20" s="109" t="str">
        <f>'3b RO'!AV19</f>
        <v>-</v>
      </c>
      <c r="AW20" s="109" t="str">
        <f>'3b RO'!AW19</f>
        <v>-</v>
      </c>
      <c r="AX20" s="109" t="str">
        <f>'3b RO'!AX19</f>
        <v>-</v>
      </c>
      <c r="AY20" s="109" t="str">
        <f>'3b RO'!AY19</f>
        <v>-</v>
      </c>
      <c r="AZ20" s="109" t="str">
        <f>'3b RO'!AZ19</f>
        <v>-</v>
      </c>
      <c r="BA20" s="109" t="str">
        <f>'3b RO'!BA19</f>
        <v>-</v>
      </c>
      <c r="BB20" s="109" t="str">
        <f>'3b RO'!BB19</f>
        <v>-</v>
      </c>
      <c r="BC20" s="109" t="str">
        <f>'3b RO'!BC19</f>
        <v>-</v>
      </c>
      <c r="BD20" s="109" t="str">
        <f>'3b RO'!BD19</f>
        <v>-</v>
      </c>
      <c r="BE20" s="109" t="str">
        <f>'3b RO'!BE19</f>
        <v>-</v>
      </c>
      <c r="BF20" s="109" t="str">
        <f>'3b RO'!BF19</f>
        <v>-</v>
      </c>
    </row>
    <row r="21" ht="13.5" customHeight="1">
      <c r="A21" s="2"/>
      <c r="B21" s="58"/>
      <c r="C21" s="108" t="s">
        <v>258</v>
      </c>
      <c r="D21" s="40"/>
      <c r="E21" s="90" t="s">
        <v>257</v>
      </c>
      <c r="F21" s="58"/>
      <c r="G21" s="84"/>
      <c r="H21" s="109">
        <f>'3d FIT'!H18</f>
        <v>3.102977479</v>
      </c>
      <c r="I21" s="109">
        <f>'3d FIT'!I18</f>
        <v>3.102977479</v>
      </c>
      <c r="J21" s="109">
        <f>'3d FIT'!J18</f>
        <v>5.172721552</v>
      </c>
      <c r="K21" s="109">
        <f>'3d FIT'!K18</f>
        <v>5.172721552</v>
      </c>
      <c r="L21" s="109">
        <f>'3d FIT'!L18</f>
        <v>4.582344229</v>
      </c>
      <c r="M21" s="109">
        <f>'3d FIT'!M18</f>
        <v>4.686884401</v>
      </c>
      <c r="N21" s="109">
        <f>'3d FIT'!N18</f>
        <v>5.312582056</v>
      </c>
      <c r="O21" s="109">
        <f>'3d FIT'!O18</f>
        <v>5.312582056</v>
      </c>
      <c r="P21" s="84"/>
      <c r="Q21" s="109">
        <f>'3d FIT'!Q18</f>
        <v>5.312582056</v>
      </c>
      <c r="R21" s="109">
        <f>'3d FIT'!R18</f>
        <v>5.883596236</v>
      </c>
      <c r="S21" s="109">
        <f>'3d FIT'!S18</f>
        <v>6.112570693</v>
      </c>
      <c r="T21" s="109">
        <f>'3d FIT'!T18</f>
        <v>6.209419524</v>
      </c>
      <c r="U21" s="109">
        <f>'3d FIT'!U18</f>
        <v>6.209419524</v>
      </c>
      <c r="V21" s="109">
        <f>'3i New FIT methodology'!O228</f>
        <v>6.850186445</v>
      </c>
      <c r="W21" s="109">
        <f>'3i New FIT methodology'!P228</f>
        <v>6.848004311</v>
      </c>
      <c r="X21" s="109">
        <f>'3i New FIT methodology'!Q228</f>
        <v>6.03389536</v>
      </c>
      <c r="Y21" s="84"/>
      <c r="Z21" s="109">
        <f>'3i New FIT methodology'!Q228</f>
        <v>6.03389536</v>
      </c>
      <c r="AA21" s="109">
        <f>'3i New FIT methodology'!T228</f>
        <v>5.625821751</v>
      </c>
      <c r="AB21" s="109">
        <f>'3i New FIT methodology'!U228</f>
        <v>6.4495152</v>
      </c>
      <c r="AC21" s="109">
        <f>'3i New FIT methodology'!V228</f>
        <v>6.4495152</v>
      </c>
      <c r="AD21" s="109">
        <f>'3i New FIT methodology'!W228</f>
        <v>7.033266728</v>
      </c>
      <c r="AE21" s="109">
        <f>'3i New FIT methodology'!X228</f>
        <v>7.033266728</v>
      </c>
      <c r="AF21" s="109">
        <f>'3i New FIT methodology'!Y228</f>
        <v>7.639091706</v>
      </c>
      <c r="AG21" s="109" t="str">
        <f>'3i New FIT methodology'!Z228</f>
        <v>-</v>
      </c>
      <c r="AH21" s="109" t="str">
        <f>'3i New FIT methodology'!AA228</f>
        <v>-</v>
      </c>
      <c r="AI21" s="109" t="str">
        <f>'3i New FIT methodology'!AB228</f>
        <v>-</v>
      </c>
      <c r="AJ21" s="109" t="str">
        <f>'3i New FIT methodology'!AC228</f>
        <v>-</v>
      </c>
      <c r="AK21" s="109" t="str">
        <f>'3i New FIT methodology'!AD228</f>
        <v>-</v>
      </c>
      <c r="AL21" s="109" t="str">
        <f>'3i New FIT methodology'!AE228</f>
        <v>-</v>
      </c>
      <c r="AM21" s="109" t="str">
        <f>'3i New FIT methodology'!AF228</f>
        <v>-</v>
      </c>
      <c r="AN21" s="109" t="str">
        <f>'3i New FIT methodology'!AG228</f>
        <v>-</v>
      </c>
      <c r="AO21" s="109" t="str">
        <f>'3i New FIT methodology'!AH228</f>
        <v>-</v>
      </c>
      <c r="AP21" s="109" t="str">
        <f>'3i New FIT methodology'!AI228</f>
        <v>-</v>
      </c>
      <c r="AQ21" s="109" t="str">
        <f>'3i New FIT methodology'!AJ228</f>
        <v>-</v>
      </c>
      <c r="AR21" s="109" t="str">
        <f>'3i New FIT methodology'!AK228</f>
        <v>-</v>
      </c>
      <c r="AS21" s="109" t="str">
        <f>'3i New FIT methodology'!AL228</f>
        <v>-</v>
      </c>
      <c r="AT21" s="109" t="str">
        <f>'3i New FIT methodology'!AM228</f>
        <v>-</v>
      </c>
      <c r="AU21" s="109" t="str">
        <f>'3i New FIT methodology'!AN228</f>
        <v>-</v>
      </c>
      <c r="AV21" s="109" t="str">
        <f>'3i New FIT methodology'!AO228</f>
        <v>-</v>
      </c>
      <c r="AW21" s="109" t="str">
        <f>'3i New FIT methodology'!AP228</f>
        <v>-</v>
      </c>
      <c r="AX21" s="109" t="str">
        <f>'3i New FIT methodology'!AQ228</f>
        <v>-</v>
      </c>
      <c r="AY21" s="109" t="str">
        <f>'3i New FIT methodology'!AR228</f>
        <v>-</v>
      </c>
      <c r="AZ21" s="109" t="str">
        <f>'3i New FIT methodology'!AS228</f>
        <v>-</v>
      </c>
      <c r="BA21" s="109" t="str">
        <f>'3i New FIT methodology'!AT228</f>
        <v>-</v>
      </c>
      <c r="BB21" s="109" t="str">
        <f>'3i New FIT methodology'!AU228</f>
        <v>-</v>
      </c>
      <c r="BC21" s="109" t="str">
        <f>'3i New FIT methodology'!AV228</f>
        <v>-</v>
      </c>
      <c r="BD21" s="109" t="str">
        <f>'3i New FIT methodology'!AW228</f>
        <v>-</v>
      </c>
      <c r="BE21" s="109" t="str">
        <f>'3i New FIT methodology'!AX228</f>
        <v>-</v>
      </c>
      <c r="BF21" s="109" t="str">
        <f>'3i New FIT methodology'!AY228</f>
        <v>-</v>
      </c>
    </row>
    <row r="22" ht="13.5" customHeight="1">
      <c r="A22" s="2"/>
      <c r="B22" s="58"/>
      <c r="C22" s="108" t="s">
        <v>259</v>
      </c>
      <c r="D22" s="40"/>
      <c r="E22" s="90" t="s">
        <v>257</v>
      </c>
      <c r="F22" s="58"/>
      <c r="G22" s="84"/>
      <c r="H22" s="109">
        <f>'3e ECO'!H29</f>
        <v>3.80064485</v>
      </c>
      <c r="I22" s="109">
        <f>'3e ECO'!I29</f>
        <v>3.80064485</v>
      </c>
      <c r="J22" s="109">
        <f>'3e ECO'!J29</f>
        <v>3.840542773</v>
      </c>
      <c r="K22" s="109">
        <f>'3e ECO'!K29</f>
        <v>3.806387749</v>
      </c>
      <c r="L22" s="109">
        <f>'3e ECO'!L29</f>
        <v>3.041406953</v>
      </c>
      <c r="M22" s="109">
        <f>'3e ECO'!M29</f>
        <v>3.041406953</v>
      </c>
      <c r="N22" s="109">
        <f>'3e ECO'!N29</f>
        <v>3.317552436</v>
      </c>
      <c r="O22" s="109">
        <f>'3e ECO'!O29</f>
        <v>3.337875937</v>
      </c>
      <c r="P22" s="84"/>
      <c r="Q22" s="109">
        <f>'3e ECO'!Q29</f>
        <v>3.337875937</v>
      </c>
      <c r="R22" s="109">
        <f>'3e ECO'!R29</f>
        <v>3.458686193</v>
      </c>
      <c r="S22" s="109">
        <f>'3e ECO'!S29</f>
        <v>3.705891553</v>
      </c>
      <c r="T22" s="109">
        <f>'3e ECO'!T29</f>
        <v>4.534799458</v>
      </c>
      <c r="U22" s="109">
        <f>'3e ECO'!U29</f>
        <v>4.521023455</v>
      </c>
      <c r="V22" s="109">
        <f>'3e ECO'!V29</f>
        <v>4.451158133</v>
      </c>
      <c r="W22" s="109">
        <f>'3e ECO'!W29</f>
        <v>4.325461545</v>
      </c>
      <c r="X22" s="109">
        <f>'3e ECO'!X29</f>
        <v>5.394805567</v>
      </c>
      <c r="Y22" s="84"/>
      <c r="Z22" s="109">
        <f>'3e ECO'!X29</f>
        <v>5.394805567</v>
      </c>
      <c r="AA22" s="109">
        <f>'3e ECO'!AA29</f>
        <v>5.241177899</v>
      </c>
      <c r="AB22" s="109">
        <f>'3e ECO'!AB29</f>
        <v>7.123925239</v>
      </c>
      <c r="AC22" s="109">
        <f>'3e ECO'!AC29</f>
        <v>7.123925239</v>
      </c>
      <c r="AD22" s="109">
        <f>'3e ECO'!AD29</f>
        <v>7.1232701</v>
      </c>
      <c r="AE22" s="109">
        <f>'3e ECO'!AE29</f>
        <v>7.1232701</v>
      </c>
      <c r="AF22" s="109">
        <f>'3e ECO'!AF29</f>
        <v>8.699329123</v>
      </c>
      <c r="AG22" s="109" t="str">
        <f>'3e ECO'!AG29</f>
        <v>-</v>
      </c>
      <c r="AH22" s="109" t="str">
        <f>'3e ECO'!AH29</f>
        <v>-</v>
      </c>
      <c r="AI22" s="109" t="str">
        <f>'3e ECO'!AI29</f>
        <v>-</v>
      </c>
      <c r="AJ22" s="109" t="str">
        <f>'3e ECO'!AJ29</f>
        <v>-</v>
      </c>
      <c r="AK22" s="109" t="str">
        <f>'3e ECO'!AK29</f>
        <v>-</v>
      </c>
      <c r="AL22" s="109" t="str">
        <f>'3e ECO'!AL29</f>
        <v>-</v>
      </c>
      <c r="AM22" s="109" t="str">
        <f>'3e ECO'!AM29</f>
        <v>-</v>
      </c>
      <c r="AN22" s="109" t="str">
        <f>'3e ECO'!AN29</f>
        <v>-</v>
      </c>
      <c r="AO22" s="109" t="str">
        <f>'3e ECO'!AO29</f>
        <v>-</v>
      </c>
      <c r="AP22" s="109" t="str">
        <f>'3e ECO'!AP29</f>
        <v>-</v>
      </c>
      <c r="AQ22" s="109" t="str">
        <f>'3e ECO'!AQ29</f>
        <v>-</v>
      </c>
      <c r="AR22" s="109" t="str">
        <f>'3e ECO'!AR29</f>
        <v>-</v>
      </c>
      <c r="AS22" s="109" t="str">
        <f>'3e ECO'!AS29</f>
        <v>-</v>
      </c>
      <c r="AT22" s="109" t="str">
        <f>'3e ECO'!AT29</f>
        <v>-</v>
      </c>
      <c r="AU22" s="109" t="str">
        <f>'3e ECO'!AU29</f>
        <v>-</v>
      </c>
      <c r="AV22" s="109" t="str">
        <f>'3e ECO'!AV29</f>
        <v>-</v>
      </c>
      <c r="AW22" s="109" t="str">
        <f>'3e ECO'!AW29</f>
        <v>-</v>
      </c>
      <c r="AX22" s="109" t="str">
        <f>'3e ECO'!AX29</f>
        <v>-</v>
      </c>
      <c r="AY22" s="109" t="str">
        <f>'3e ECO'!AY29</f>
        <v>-</v>
      </c>
      <c r="AZ22" s="109" t="str">
        <f>'3e ECO'!AZ29</f>
        <v>-</v>
      </c>
      <c r="BA22" s="109" t="str">
        <f>'3e ECO'!BA29</f>
        <v>-</v>
      </c>
      <c r="BB22" s="109" t="str">
        <f>'3e ECO'!BB29</f>
        <v>-</v>
      </c>
      <c r="BC22" s="109" t="str">
        <f>'3e ECO'!BC29</f>
        <v>-</v>
      </c>
      <c r="BD22" s="109" t="str">
        <f>'3e ECO'!BD29</f>
        <v>-</v>
      </c>
      <c r="BE22" s="109" t="str">
        <f>'3e ECO'!BE29</f>
        <v>-</v>
      </c>
      <c r="BF22" s="109" t="str">
        <f>'3e ECO'!BF29</f>
        <v>-</v>
      </c>
    </row>
    <row r="23" ht="13.5" customHeight="1">
      <c r="A23" s="2"/>
      <c r="B23" s="58"/>
      <c r="C23" s="108" t="s">
        <v>260</v>
      </c>
      <c r="D23" s="40"/>
      <c r="E23" s="90" t="s">
        <v>261</v>
      </c>
      <c r="F23" s="58"/>
      <c r="G23" s="84"/>
      <c r="H23" s="109">
        <f>'3f WHD'!H19</f>
        <v>6.55675886</v>
      </c>
      <c r="I23" s="109">
        <f>'3f WHD'!I19</f>
        <v>6.55675886</v>
      </c>
      <c r="J23" s="109">
        <f>'3f WHD'!J19</f>
        <v>6.61973595</v>
      </c>
      <c r="K23" s="109">
        <f>'3f WHD'!K19</f>
        <v>6.61973595</v>
      </c>
      <c r="L23" s="109">
        <f>'3f WHD'!L19</f>
        <v>6.699502887</v>
      </c>
      <c r="M23" s="109">
        <f>'3f WHD'!M19</f>
        <v>6.699502887</v>
      </c>
      <c r="N23" s="109">
        <f>'3f WHD'!N19</f>
        <v>7.11312183</v>
      </c>
      <c r="O23" s="109">
        <f>'3f WHD'!O19</f>
        <v>7.11312183</v>
      </c>
      <c r="P23" s="84"/>
      <c r="Q23" s="109">
        <f>'3f WHD'!Q19</f>
        <v>7.11312183</v>
      </c>
      <c r="R23" s="109">
        <f>'3f WHD'!R19</f>
        <v>7.280457952</v>
      </c>
      <c r="S23" s="109">
        <f>'3f WHD'!S19</f>
        <v>7.19358409</v>
      </c>
      <c r="T23" s="109">
        <f>'3f WHD'!T19</f>
        <v>7.359399994</v>
      </c>
      <c r="U23" s="109">
        <f>'3f WHD'!U19</f>
        <v>7.049224306</v>
      </c>
      <c r="V23" s="109">
        <f>'3f WHD'!V19</f>
        <v>7.108966922</v>
      </c>
      <c r="W23" s="109">
        <f>'3f WHD'!W19</f>
        <v>6.982956085</v>
      </c>
      <c r="X23" s="109">
        <f>'3f WHD'!X19</f>
        <v>9.626223598</v>
      </c>
      <c r="Y23" s="84"/>
      <c r="Z23" s="109">
        <f>'3f WHD'!X19</f>
        <v>9.626223598</v>
      </c>
      <c r="AA23" s="109">
        <f>'3f WHD'!AA19</f>
        <v>9.95048638</v>
      </c>
      <c r="AB23" s="109">
        <f>'3f WHD'!AB19</f>
        <v>10.29863782</v>
      </c>
      <c r="AC23" s="109">
        <f>'3f WHD'!AC19</f>
        <v>10.29863782</v>
      </c>
      <c r="AD23" s="109">
        <f>'3f WHD'!AD19</f>
        <v>10.29863782</v>
      </c>
      <c r="AE23" s="109">
        <f>'3f WHD'!AE19</f>
        <v>10.29863782</v>
      </c>
      <c r="AF23" s="109">
        <f>'3f WHD'!AF19</f>
        <v>10.90926537</v>
      </c>
      <c r="AG23" s="109" t="str">
        <f>'3f WHD'!AG19</f>
        <v/>
      </c>
      <c r="AH23" s="109" t="str">
        <f>'3f WHD'!AH19</f>
        <v/>
      </c>
      <c r="AI23" s="109" t="str">
        <f>'3f WHD'!AI19</f>
        <v/>
      </c>
      <c r="AJ23" s="109" t="str">
        <f>'3f WHD'!AJ19</f>
        <v/>
      </c>
      <c r="AK23" s="109" t="str">
        <f>'3f WHD'!AK19</f>
        <v/>
      </c>
      <c r="AL23" s="109" t="str">
        <f>'3f WHD'!AL19</f>
        <v/>
      </c>
      <c r="AM23" s="109" t="str">
        <f>'3f WHD'!AM19</f>
        <v/>
      </c>
      <c r="AN23" s="109" t="str">
        <f>'3f WHD'!AN19</f>
        <v/>
      </c>
      <c r="AO23" s="109" t="str">
        <f>'3f WHD'!AO19</f>
        <v/>
      </c>
      <c r="AP23" s="109" t="str">
        <f>'3f WHD'!AP19</f>
        <v/>
      </c>
      <c r="AQ23" s="109" t="str">
        <f>'3f WHD'!AQ19</f>
        <v/>
      </c>
      <c r="AR23" s="109" t="str">
        <f>'3f WHD'!AR19</f>
        <v/>
      </c>
      <c r="AS23" s="109" t="str">
        <f>'3f WHD'!AS19</f>
        <v/>
      </c>
      <c r="AT23" s="109" t="str">
        <f>'3f WHD'!AT19</f>
        <v/>
      </c>
      <c r="AU23" s="109" t="str">
        <f>'3f WHD'!AU19</f>
        <v/>
      </c>
      <c r="AV23" s="109" t="str">
        <f>'3f WHD'!AV19</f>
        <v/>
      </c>
      <c r="AW23" s="109" t="str">
        <f>'3f WHD'!AW19</f>
        <v/>
      </c>
      <c r="AX23" s="109" t="str">
        <f>'3f WHD'!AX19</f>
        <v/>
      </c>
      <c r="AY23" s="109" t="str">
        <f>'3f WHD'!AY19</f>
        <v/>
      </c>
      <c r="AZ23" s="109" t="str">
        <f>'3f WHD'!AZ19</f>
        <v/>
      </c>
      <c r="BA23" s="109" t="str">
        <f>'3f WHD'!BA19</f>
        <v/>
      </c>
      <c r="BB23" s="109" t="str">
        <f>'3f WHD'!BB19</f>
        <v/>
      </c>
      <c r="BC23" s="109" t="str">
        <f>'3f WHD'!BC19</f>
        <v/>
      </c>
      <c r="BD23" s="109" t="str">
        <f>'3f WHD'!BD19</f>
        <v/>
      </c>
      <c r="BE23" s="109" t="str">
        <f>'3f WHD'!BE19</f>
        <v/>
      </c>
      <c r="BF23" s="109" t="str">
        <f>'3f WHD'!BF19</f>
        <v/>
      </c>
    </row>
    <row r="24" ht="13.5" customHeight="1">
      <c r="A24" s="2"/>
      <c r="B24" s="58"/>
      <c r="C24" s="108" t="s">
        <v>266</v>
      </c>
      <c r="D24" s="40"/>
      <c r="E24" s="90" t="s">
        <v>271</v>
      </c>
      <c r="F24" s="58"/>
      <c r="G24" s="84"/>
      <c r="H24" s="109">
        <f>'3g AAHEDC'!H18</f>
        <v>0.2200183</v>
      </c>
      <c r="I24" s="109">
        <f>'3g AAHEDC'!I18</f>
        <v>0.21649</v>
      </c>
      <c r="J24" s="109">
        <f>'3g AAHEDC'!J18</f>
        <v>0.22168576</v>
      </c>
      <c r="K24" s="109">
        <f>'3g AAHEDC'!K18</f>
        <v>0.23129</v>
      </c>
      <c r="L24" s="109">
        <f>'3g AAHEDC'!L18</f>
        <v>0.23545322</v>
      </c>
      <c r="M24" s="109">
        <f>'3g AAHEDC'!M18</f>
        <v>0.23116</v>
      </c>
      <c r="N24" s="109">
        <f>'3g AAHEDC'!N18</f>
        <v>0.2399928875</v>
      </c>
      <c r="O24" s="109">
        <f>'3g AAHEDC'!O18</f>
        <v>0.24527</v>
      </c>
      <c r="P24" s="84"/>
      <c r="Q24" s="109">
        <f>'3g AAHEDC'!Q18</f>
        <v>0.24527</v>
      </c>
      <c r="R24" s="109">
        <f>'3g AAHEDC'!R18</f>
        <v>0.2535862764</v>
      </c>
      <c r="S24" s="109">
        <f>'3g AAHEDC'!S18</f>
        <v>0.2627</v>
      </c>
      <c r="T24" s="109">
        <f>'3g AAHEDC'!T18</f>
        <v>0.2704398556</v>
      </c>
      <c r="U24" s="109">
        <f>'3g AAHEDC'!U18</f>
        <v>0.30446</v>
      </c>
      <c r="V24" s="109">
        <f>'3g AAHEDC'!V18</f>
        <v>0.4340437247</v>
      </c>
      <c r="W24" s="109">
        <f>'3g AAHEDC'!W18</f>
        <v>0.40427</v>
      </c>
      <c r="X24" s="109">
        <f>'3g AAHEDC'!X18</f>
        <v>0.4228148633</v>
      </c>
      <c r="Y24" s="84"/>
      <c r="Z24" s="109">
        <f>'3g AAHEDC'!X18</f>
        <v>0.4228148633</v>
      </c>
      <c r="AA24" s="109">
        <f>'3g AAHEDC'!AA18</f>
        <v>0.4067</v>
      </c>
      <c r="AB24" s="109">
        <f>'3g AAHEDC'!AB18</f>
        <v>0.4595182914</v>
      </c>
      <c r="AC24" s="109">
        <f>'3g AAHEDC'!AC18</f>
        <v>0.4595182914</v>
      </c>
      <c r="AD24" s="109">
        <f>'3g AAHEDC'!AD18</f>
        <v>0.42038</v>
      </c>
      <c r="AE24" s="109">
        <f>'3g AAHEDC'!AE18</f>
        <v>0.42038</v>
      </c>
      <c r="AF24" s="109">
        <f>'3g AAHEDC'!AF18</f>
        <v>0.4551192438</v>
      </c>
      <c r="AG24" s="109" t="str">
        <f>'3g AAHEDC'!AG18</f>
        <v>-</v>
      </c>
      <c r="AH24" s="109" t="str">
        <f>'3g AAHEDC'!AH18</f>
        <v>-</v>
      </c>
      <c r="AI24" s="109" t="str">
        <f>'3g AAHEDC'!AI18</f>
        <v>-</v>
      </c>
      <c r="AJ24" s="109" t="str">
        <f>'3g AAHEDC'!AJ18</f>
        <v>-</v>
      </c>
      <c r="AK24" s="109" t="str">
        <f>'3g AAHEDC'!AK18</f>
        <v>-</v>
      </c>
      <c r="AL24" s="109" t="str">
        <f>'3g AAHEDC'!AL18</f>
        <v>-</v>
      </c>
      <c r="AM24" s="109" t="str">
        <f>'3g AAHEDC'!AM18</f>
        <v>-</v>
      </c>
      <c r="AN24" s="109" t="str">
        <f>'3g AAHEDC'!AN18</f>
        <v>-</v>
      </c>
      <c r="AO24" s="109" t="str">
        <f>'3g AAHEDC'!AO18</f>
        <v>-</v>
      </c>
      <c r="AP24" s="109" t="str">
        <f>'3g AAHEDC'!AP18</f>
        <v>-</v>
      </c>
      <c r="AQ24" s="109" t="str">
        <f>'3g AAHEDC'!AQ18</f>
        <v>-</v>
      </c>
      <c r="AR24" s="109" t="str">
        <f>'3g AAHEDC'!AR18</f>
        <v>-</v>
      </c>
      <c r="AS24" s="109" t="str">
        <f>'3g AAHEDC'!AS18</f>
        <v>-</v>
      </c>
      <c r="AT24" s="109" t="str">
        <f>'3g AAHEDC'!AT18</f>
        <v>-</v>
      </c>
      <c r="AU24" s="109" t="str">
        <f>'3g AAHEDC'!AU18</f>
        <v>-</v>
      </c>
      <c r="AV24" s="109" t="str">
        <f>'3g AAHEDC'!AV18</f>
        <v>-</v>
      </c>
      <c r="AW24" s="109" t="str">
        <f>'3g AAHEDC'!AW18</f>
        <v>-</v>
      </c>
      <c r="AX24" s="109" t="str">
        <f>'3g AAHEDC'!AX18</f>
        <v>-</v>
      </c>
      <c r="AY24" s="109" t="str">
        <f>'3g AAHEDC'!AY18</f>
        <v>-</v>
      </c>
      <c r="AZ24" s="109" t="str">
        <f>'3g AAHEDC'!AZ18</f>
        <v>-</v>
      </c>
      <c r="BA24" s="109" t="str">
        <f>'3g AAHEDC'!BA18</f>
        <v>-</v>
      </c>
      <c r="BB24" s="109" t="str">
        <f>'3g AAHEDC'!BB18</f>
        <v>-</v>
      </c>
      <c r="BC24" s="109" t="str">
        <f>'3g AAHEDC'!BC18</f>
        <v>-</v>
      </c>
      <c r="BD24" s="109" t="str">
        <f>'3g AAHEDC'!BD18</f>
        <v>-</v>
      </c>
      <c r="BE24" s="109" t="str">
        <f>'3g AAHEDC'!BE18</f>
        <v>-</v>
      </c>
      <c r="BF24" s="109" t="str">
        <f>'3g AAHEDC'!BF18</f>
        <v>-</v>
      </c>
    </row>
    <row r="25" ht="13.5" customHeight="1">
      <c r="A25" s="2"/>
      <c r="B25" s="91" t="s">
        <v>248</v>
      </c>
      <c r="C25" s="108" t="s">
        <v>259</v>
      </c>
      <c r="D25" s="40"/>
      <c r="E25" s="90" t="s">
        <v>257</v>
      </c>
      <c r="F25" s="58"/>
      <c r="G25" s="84"/>
      <c r="H25" s="109">
        <f>'3e ECO'!H28</f>
        <v>1.280792521</v>
      </c>
      <c r="I25" s="109">
        <f>'3e ECO'!I28</f>
        <v>1.280792521</v>
      </c>
      <c r="J25" s="109">
        <f>'3e ECO'!J28</f>
        <v>1.335659354</v>
      </c>
      <c r="K25" s="109">
        <f>'3e ECO'!K28</f>
        <v>1.32378096</v>
      </c>
      <c r="L25" s="109">
        <f>'3e ECO'!L28</f>
        <v>1.033899528</v>
      </c>
      <c r="M25" s="109">
        <f>'3e ECO'!M28</f>
        <v>1.033899528</v>
      </c>
      <c r="N25" s="109">
        <f>'3e ECO'!N28</f>
        <v>1.144939275</v>
      </c>
      <c r="O25" s="109">
        <f>'3e ECO'!O28</f>
        <v>1.144687371</v>
      </c>
      <c r="P25" s="84"/>
      <c r="Q25" s="109">
        <f>'3e ECO'!Q28</f>
        <v>1.144687371</v>
      </c>
      <c r="R25" s="109">
        <f>'3e ECO'!R28</f>
        <v>1.185227954</v>
      </c>
      <c r="S25" s="109">
        <f>'3e ECO'!S28</f>
        <v>1.218824788</v>
      </c>
      <c r="T25" s="109">
        <f>'3e ECO'!T28</f>
        <v>1.491442993</v>
      </c>
      <c r="U25" s="109">
        <f>'3e ECO'!U28</f>
        <v>1.426506576</v>
      </c>
      <c r="V25" s="109">
        <f>'3e ECO'!V28</f>
        <v>1.404462156</v>
      </c>
      <c r="W25" s="109">
        <f>'3e ECO'!W28</f>
        <v>1.406307693</v>
      </c>
      <c r="X25" s="109">
        <f>'3e ECO'!X28</f>
        <v>1.753976192</v>
      </c>
      <c r="Y25" s="84"/>
      <c r="Z25" s="109">
        <f>'3e ECO'!X28</f>
        <v>1.753976192</v>
      </c>
      <c r="AA25" s="109">
        <f>'3e ECO'!AA28</f>
        <v>1.736042066</v>
      </c>
      <c r="AB25" s="109">
        <f>'3e ECO'!AB28</f>
        <v>1.933978746</v>
      </c>
      <c r="AC25" s="109">
        <f>'3e ECO'!AC28</f>
        <v>1.933978746</v>
      </c>
      <c r="AD25" s="109">
        <f>'3e ECO'!AD28</f>
        <v>1.933800891</v>
      </c>
      <c r="AE25" s="109">
        <f>'3e ECO'!AE28</f>
        <v>1.933800891</v>
      </c>
      <c r="AF25" s="109">
        <f>'3e ECO'!AF28</f>
        <v>2.994107452</v>
      </c>
      <c r="AG25" s="109" t="str">
        <f>'3e ECO'!AG28</f>
        <v>-</v>
      </c>
      <c r="AH25" s="109" t="str">
        <f>'3e ECO'!AH28</f>
        <v>-</v>
      </c>
      <c r="AI25" s="109" t="str">
        <f>'3e ECO'!AI28</f>
        <v>-</v>
      </c>
      <c r="AJ25" s="109" t="str">
        <f>'3e ECO'!AJ28</f>
        <v>-</v>
      </c>
      <c r="AK25" s="109" t="str">
        <f>'3e ECO'!AK28</f>
        <v>-</v>
      </c>
      <c r="AL25" s="109" t="str">
        <f>'3e ECO'!AL28</f>
        <v>-</v>
      </c>
      <c r="AM25" s="109" t="str">
        <f>'3e ECO'!AM28</f>
        <v>-</v>
      </c>
      <c r="AN25" s="109" t="str">
        <f>'3e ECO'!AN28</f>
        <v>-</v>
      </c>
      <c r="AO25" s="109" t="str">
        <f>'3e ECO'!AO28</f>
        <v>-</v>
      </c>
      <c r="AP25" s="109" t="str">
        <f>'3e ECO'!AP28</f>
        <v>-</v>
      </c>
      <c r="AQ25" s="109" t="str">
        <f>'3e ECO'!AQ28</f>
        <v>-</v>
      </c>
      <c r="AR25" s="109" t="str">
        <f>'3e ECO'!AR28</f>
        <v>-</v>
      </c>
      <c r="AS25" s="109" t="str">
        <f>'3e ECO'!AS28</f>
        <v>-</v>
      </c>
      <c r="AT25" s="109" t="str">
        <f>'3e ECO'!AT28</f>
        <v>-</v>
      </c>
      <c r="AU25" s="109" t="str">
        <f>'3e ECO'!AU28</f>
        <v>-</v>
      </c>
      <c r="AV25" s="109" t="str">
        <f>'3e ECO'!AV28</f>
        <v>-</v>
      </c>
      <c r="AW25" s="109" t="str">
        <f>'3e ECO'!AW28</f>
        <v>-</v>
      </c>
      <c r="AX25" s="109" t="str">
        <f>'3e ECO'!AX28</f>
        <v>-</v>
      </c>
      <c r="AY25" s="109" t="str">
        <f>'3e ECO'!AY28</f>
        <v>-</v>
      </c>
      <c r="AZ25" s="109" t="str">
        <f>'3e ECO'!AZ28</f>
        <v>-</v>
      </c>
      <c r="BA25" s="109" t="str">
        <f>'3e ECO'!BA28</f>
        <v>-</v>
      </c>
      <c r="BB25" s="109" t="str">
        <f>'3e ECO'!BB28</f>
        <v>-</v>
      </c>
      <c r="BC25" s="109" t="str">
        <f>'3e ECO'!BC28</f>
        <v>-</v>
      </c>
      <c r="BD25" s="109" t="str">
        <f>'3e ECO'!BD28</f>
        <v>-</v>
      </c>
      <c r="BE25" s="109" t="str">
        <f>'3e ECO'!BE28</f>
        <v>-</v>
      </c>
      <c r="BF25" s="109" t="str">
        <f>'3e ECO'!BF28</f>
        <v>-</v>
      </c>
    </row>
    <row r="26" ht="13.5" customHeight="1">
      <c r="A26" s="2"/>
      <c r="B26" s="58"/>
      <c r="C26" s="108" t="s">
        <v>260</v>
      </c>
      <c r="D26" s="39"/>
      <c r="E26" s="90" t="s">
        <v>261</v>
      </c>
      <c r="F26" s="58"/>
      <c r="G26" s="84"/>
      <c r="H26" s="109">
        <f>'3f WHD'!H19</f>
        <v>6.55675886</v>
      </c>
      <c r="I26" s="109">
        <f>'3f WHD'!I19</f>
        <v>6.55675886</v>
      </c>
      <c r="J26" s="109">
        <f>'3f WHD'!J19</f>
        <v>6.61973595</v>
      </c>
      <c r="K26" s="109">
        <f>'3f WHD'!K19</f>
        <v>6.61973595</v>
      </c>
      <c r="L26" s="109">
        <f>'3f WHD'!L19</f>
        <v>6.699502887</v>
      </c>
      <c r="M26" s="109">
        <f>'3f WHD'!M19</f>
        <v>6.699502887</v>
      </c>
      <c r="N26" s="109">
        <f>'3f WHD'!N19</f>
        <v>7.11312183</v>
      </c>
      <c r="O26" s="109">
        <f>'3f WHD'!O19</f>
        <v>7.11312183</v>
      </c>
      <c r="P26" s="84"/>
      <c r="Q26" s="109">
        <f>'3f WHD'!Q19</f>
        <v>7.11312183</v>
      </c>
      <c r="R26" s="109">
        <f>'3f WHD'!R19</f>
        <v>7.280457952</v>
      </c>
      <c r="S26" s="109">
        <f>'3f WHD'!S19</f>
        <v>7.19358409</v>
      </c>
      <c r="T26" s="109">
        <f>'3f WHD'!T19</f>
        <v>7.359399994</v>
      </c>
      <c r="U26" s="109">
        <f>'3f WHD'!U19</f>
        <v>7.049224306</v>
      </c>
      <c r="V26" s="109">
        <f>'3f WHD'!V19</f>
        <v>7.108966922</v>
      </c>
      <c r="W26" s="109">
        <f>'3f WHD'!W19</f>
        <v>6.982956085</v>
      </c>
      <c r="X26" s="109">
        <f>'3f WHD'!X19</f>
        <v>9.626223598</v>
      </c>
      <c r="Y26" s="84"/>
      <c r="Z26" s="109">
        <f>'3f WHD'!X19</f>
        <v>9.626223598</v>
      </c>
      <c r="AA26" s="109">
        <f>'3f WHD'!AA19</f>
        <v>9.95048638</v>
      </c>
      <c r="AB26" s="109">
        <f>'3f WHD'!AB19</f>
        <v>10.29863782</v>
      </c>
      <c r="AC26" s="109">
        <f>'3f WHD'!AC19</f>
        <v>10.29863782</v>
      </c>
      <c r="AD26" s="109">
        <f>'3f WHD'!AD19</f>
        <v>10.29863782</v>
      </c>
      <c r="AE26" s="109">
        <f>'3f WHD'!AE19</f>
        <v>10.29863782</v>
      </c>
      <c r="AF26" s="109">
        <f>'3f WHD'!AF19</f>
        <v>10.90926537</v>
      </c>
      <c r="AG26" s="109" t="str">
        <f>'3f WHD'!AG19</f>
        <v/>
      </c>
      <c r="AH26" s="109" t="str">
        <f>'3f WHD'!AH19</f>
        <v/>
      </c>
      <c r="AI26" s="109" t="str">
        <f>'3f WHD'!AI19</f>
        <v/>
      </c>
      <c r="AJ26" s="109" t="str">
        <f>'3f WHD'!AJ19</f>
        <v/>
      </c>
      <c r="AK26" s="109" t="str">
        <f>'3f WHD'!AK19</f>
        <v/>
      </c>
      <c r="AL26" s="109" t="str">
        <f>'3f WHD'!AL19</f>
        <v/>
      </c>
      <c r="AM26" s="109" t="str">
        <f>'3f WHD'!AM19</f>
        <v/>
      </c>
      <c r="AN26" s="109" t="str">
        <f>'3f WHD'!AN19</f>
        <v/>
      </c>
      <c r="AO26" s="109" t="str">
        <f>'3f WHD'!AO19</f>
        <v/>
      </c>
      <c r="AP26" s="109" t="str">
        <f>'3f WHD'!AP19</f>
        <v/>
      </c>
      <c r="AQ26" s="109" t="str">
        <f>'3f WHD'!AQ19</f>
        <v/>
      </c>
      <c r="AR26" s="109" t="str">
        <f>'3f WHD'!AR19</f>
        <v/>
      </c>
      <c r="AS26" s="109" t="str">
        <f>'3f WHD'!AS19</f>
        <v/>
      </c>
      <c r="AT26" s="109" t="str">
        <f>'3f WHD'!AT19</f>
        <v/>
      </c>
      <c r="AU26" s="109" t="str">
        <f>'3f WHD'!AU19</f>
        <v/>
      </c>
      <c r="AV26" s="109" t="str">
        <f>'3f WHD'!AV19</f>
        <v/>
      </c>
      <c r="AW26" s="109" t="str">
        <f>'3f WHD'!AW19</f>
        <v/>
      </c>
      <c r="AX26" s="109" t="str">
        <f>'3f WHD'!AX19</f>
        <v/>
      </c>
      <c r="AY26" s="109" t="str">
        <f>'3f WHD'!AY19</f>
        <v/>
      </c>
      <c r="AZ26" s="109" t="str">
        <f>'3f WHD'!AZ19</f>
        <v/>
      </c>
      <c r="BA26" s="109" t="str">
        <f>'3f WHD'!BA19</f>
        <v/>
      </c>
      <c r="BB26" s="109" t="str">
        <f>'3f WHD'!BB19</f>
        <v/>
      </c>
      <c r="BC26" s="109" t="str">
        <f>'3f WHD'!BC19</f>
        <v/>
      </c>
      <c r="BD26" s="109" t="str">
        <f>'3f WHD'!BD19</f>
        <v/>
      </c>
      <c r="BE26" s="109" t="str">
        <f>'3f WHD'!BE19</f>
        <v/>
      </c>
      <c r="BF26" s="109" t="str">
        <f>'3f WHD'!BF19</f>
        <v/>
      </c>
    </row>
    <row r="27" ht="13.5" customHeight="1">
      <c r="A27" s="2"/>
      <c r="B27" s="59"/>
      <c r="C27" s="108" t="s">
        <v>263</v>
      </c>
      <c r="D27" s="40"/>
      <c r="E27" s="90" t="s">
        <v>261</v>
      </c>
      <c r="F27" s="59"/>
      <c r="G27" s="84"/>
      <c r="H27" s="109" t="str">
        <f>'3j GGL'!H16</f>
        <v/>
      </c>
      <c r="I27" s="109" t="str">
        <f>'3j GGL'!I16</f>
        <v/>
      </c>
      <c r="J27" s="109" t="str">
        <f>'3j GGL'!J16</f>
        <v/>
      </c>
      <c r="K27" s="109" t="str">
        <f>'3j GGL'!K16</f>
        <v/>
      </c>
      <c r="L27" s="109" t="str">
        <f>'3j GGL'!L16</f>
        <v/>
      </c>
      <c r="M27" s="109" t="str">
        <f>'3j GGL'!M16</f>
        <v/>
      </c>
      <c r="N27" s="109" t="str">
        <f>'3j GGL'!N16</f>
        <v/>
      </c>
      <c r="O27" s="109" t="str">
        <f>'3j GGL'!O16</f>
        <v/>
      </c>
      <c r="P27" s="84"/>
      <c r="Q27" s="109" t="str">
        <f>'3j GGL'!Q16</f>
        <v/>
      </c>
      <c r="R27" s="109" t="str">
        <f>'3j GGL'!R16</f>
        <v/>
      </c>
      <c r="S27" s="109" t="str">
        <f>'3j GGL'!S16</f>
        <v/>
      </c>
      <c r="T27" s="109" t="str">
        <f>'3j GGL'!T16</f>
        <v/>
      </c>
      <c r="U27" s="109" t="str">
        <f>'3j GGL'!U16</f>
        <v/>
      </c>
      <c r="V27" s="109" t="str">
        <f>'3j GGL'!V16</f>
        <v/>
      </c>
      <c r="W27" s="109" t="str">
        <f>'3j GGL'!W16</f>
        <v/>
      </c>
      <c r="X27" s="109">
        <f>'3j GGL'!X16</f>
        <v>2.69288</v>
      </c>
      <c r="Y27" s="84"/>
      <c r="Z27" s="109">
        <f>'3j GGL'!X16</f>
        <v>2.69288</v>
      </c>
      <c r="AA27" s="109">
        <f>'3j GGL'!AA16</f>
        <v>2.69288</v>
      </c>
      <c r="AB27" s="109">
        <f>'3j GGL'!AB16</f>
        <v>0.4453</v>
      </c>
      <c r="AC27" s="109">
        <f>'3j GGL'!AC16</f>
        <v>0.4453</v>
      </c>
      <c r="AD27" s="109">
        <f>'3j GGL'!AD16</f>
        <v>0.4453</v>
      </c>
      <c r="AE27" s="109">
        <f>'3j GGL'!AE16</f>
        <v>0.4453</v>
      </c>
      <c r="AF27" s="109">
        <f>'3j GGL'!AF16</f>
        <v>0.38325</v>
      </c>
      <c r="AG27" s="109" t="str">
        <f>'3j GGL'!AG16</f>
        <v>-</v>
      </c>
      <c r="AH27" s="109" t="str">
        <f>'3j GGL'!AH16</f>
        <v>-</v>
      </c>
      <c r="AI27" s="109" t="str">
        <f>'3j GGL'!AI16</f>
        <v>-</v>
      </c>
      <c r="AJ27" s="109" t="str">
        <f>'3j GGL'!AJ16</f>
        <v>-</v>
      </c>
      <c r="AK27" s="109" t="str">
        <f>'3j GGL'!AK16</f>
        <v>-</v>
      </c>
      <c r="AL27" s="109" t="str">
        <f>'3j GGL'!AL16</f>
        <v>-</v>
      </c>
      <c r="AM27" s="109" t="str">
        <f>'3j GGL'!AM16</f>
        <v>-</v>
      </c>
      <c r="AN27" s="109" t="str">
        <f>'3j GGL'!AN16</f>
        <v>-</v>
      </c>
      <c r="AO27" s="109" t="str">
        <f>'3j GGL'!AO16</f>
        <v>-</v>
      </c>
      <c r="AP27" s="109" t="str">
        <f>'3j GGL'!AP16</f>
        <v>-</v>
      </c>
      <c r="AQ27" s="109" t="str">
        <f>'3j GGL'!AQ16</f>
        <v>-</v>
      </c>
      <c r="AR27" s="109" t="str">
        <f>'3j GGL'!AR16</f>
        <v>-</v>
      </c>
      <c r="AS27" s="109" t="str">
        <f>'3j GGL'!AS16</f>
        <v>-</v>
      </c>
      <c r="AT27" s="109" t="str">
        <f>'3j GGL'!AT16</f>
        <v>-</v>
      </c>
      <c r="AU27" s="109" t="str">
        <f>'3j GGL'!AU16</f>
        <v>-</v>
      </c>
      <c r="AV27" s="109" t="str">
        <f>'3j GGL'!AV16</f>
        <v>-</v>
      </c>
      <c r="AW27" s="109" t="str">
        <f>'3j GGL'!AW16</f>
        <v>-</v>
      </c>
      <c r="AX27" s="109" t="str">
        <f>'3j GGL'!AX16</f>
        <v>-</v>
      </c>
      <c r="AY27" s="109" t="str">
        <f>'3j GGL'!AY16</f>
        <v>-</v>
      </c>
      <c r="AZ27" s="109" t="str">
        <f>'3j GGL'!AZ16</f>
        <v>-</v>
      </c>
      <c r="BA27" s="109" t="str">
        <f>'3j GGL'!BA16</f>
        <v>-</v>
      </c>
      <c r="BB27" s="109" t="str">
        <f>'3j GGL'!BB16</f>
        <v>-</v>
      </c>
      <c r="BC27" s="109" t="str">
        <f>'3j GGL'!BC16</f>
        <v>-</v>
      </c>
      <c r="BD27" s="109" t="str">
        <f>'3j GGL'!BD16</f>
        <v>-</v>
      </c>
      <c r="BE27" s="109" t="str">
        <f>'3j GGL'!BE16</f>
        <v>-</v>
      </c>
      <c r="BF27" s="109" t="str">
        <f>'3j GGL'!BF16</f>
        <v>-</v>
      </c>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row>
    <row r="29"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row>
    <row r="30" ht="13.5" customHeight="1">
      <c r="A30" s="47"/>
      <c r="B30" s="25" t="s">
        <v>272</v>
      </c>
      <c r="C30" s="25"/>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row>
    <row r="31" ht="13.5" customHeight="1">
      <c r="A31" s="110"/>
      <c r="B31" s="111"/>
      <c r="C31" s="111"/>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0"/>
      <c r="AP31" s="110"/>
      <c r="AQ31" s="110"/>
      <c r="AR31" s="110"/>
      <c r="AS31" s="110"/>
      <c r="AT31" s="110"/>
      <c r="AU31" s="110"/>
      <c r="AV31" s="110"/>
      <c r="AW31" s="110"/>
      <c r="AX31" s="110"/>
      <c r="AY31" s="110"/>
      <c r="AZ31" s="110"/>
      <c r="BA31" s="110"/>
      <c r="BB31" s="110"/>
      <c r="BC31" s="110"/>
      <c r="BD31" s="110"/>
      <c r="BE31" s="110"/>
      <c r="BF31" s="110"/>
    </row>
    <row r="32" ht="13.5" customHeight="1">
      <c r="A32" s="110"/>
      <c r="B32" s="48" t="s">
        <v>91</v>
      </c>
      <c r="C32" s="49" t="s">
        <v>250</v>
      </c>
      <c r="D32" s="49" t="s">
        <v>93</v>
      </c>
      <c r="E32" s="49" t="s">
        <v>273</v>
      </c>
      <c r="F32" s="112"/>
      <c r="G32" s="51"/>
      <c r="H32" s="102" t="s">
        <v>94</v>
      </c>
      <c r="I32" s="53"/>
      <c r="J32" s="53"/>
      <c r="K32" s="53"/>
      <c r="L32" s="53"/>
      <c r="M32" s="53"/>
      <c r="N32" s="53"/>
      <c r="O32" s="54"/>
      <c r="P32" s="51"/>
      <c r="Q32" s="55" t="s">
        <v>95</v>
      </c>
      <c r="R32" s="56"/>
      <c r="S32" s="56"/>
      <c r="T32" s="56"/>
      <c r="U32" s="56"/>
      <c r="V32" s="56"/>
      <c r="W32" s="56"/>
      <c r="X32" s="56"/>
      <c r="Y32" s="51"/>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7"/>
    </row>
    <row r="33" ht="12.75" customHeight="1">
      <c r="A33" s="110"/>
      <c r="B33" s="58"/>
      <c r="C33" s="58"/>
      <c r="D33" s="58"/>
      <c r="E33" s="58"/>
      <c r="F33" s="113"/>
      <c r="G33" s="51"/>
      <c r="H33" s="60" t="s">
        <v>96</v>
      </c>
      <c r="I33" s="61"/>
      <c r="J33" s="61"/>
      <c r="K33" s="61"/>
      <c r="L33" s="61"/>
      <c r="M33" s="61"/>
      <c r="N33" s="61"/>
      <c r="O33" s="62"/>
      <c r="P33" s="51"/>
      <c r="Q33" s="63" t="s">
        <v>97</v>
      </c>
      <c r="R33" s="64"/>
      <c r="S33" s="64"/>
      <c r="T33" s="64"/>
      <c r="U33" s="64"/>
      <c r="V33" s="64"/>
      <c r="W33" s="64"/>
      <c r="X33" s="64"/>
      <c r="Y33" s="51"/>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5"/>
    </row>
    <row r="34" ht="25.5" customHeight="1">
      <c r="A34" s="110"/>
      <c r="B34" s="58"/>
      <c r="C34" s="58"/>
      <c r="D34" s="58"/>
      <c r="E34" s="58"/>
      <c r="F34" s="114" t="s">
        <v>98</v>
      </c>
      <c r="G34" s="51"/>
      <c r="H34" s="67" t="s">
        <v>99</v>
      </c>
      <c r="I34" s="67" t="s">
        <v>100</v>
      </c>
      <c r="J34" s="67" t="s">
        <v>101</v>
      </c>
      <c r="K34" s="67" t="s">
        <v>102</v>
      </c>
      <c r="L34" s="67" t="s">
        <v>103</v>
      </c>
      <c r="M34" s="68" t="s">
        <v>104</v>
      </c>
      <c r="N34" s="67" t="s">
        <v>105</v>
      </c>
      <c r="O34" s="67" t="s">
        <v>106</v>
      </c>
      <c r="P34" s="51"/>
      <c r="Q34" s="69" t="s">
        <v>107</v>
      </c>
      <c r="R34" s="69" t="s">
        <v>108</v>
      </c>
      <c r="S34" s="69" t="s">
        <v>109</v>
      </c>
      <c r="T34" s="70" t="s">
        <v>110</v>
      </c>
      <c r="U34" s="69" t="s">
        <v>111</v>
      </c>
      <c r="V34" s="69" t="s">
        <v>112</v>
      </c>
      <c r="W34" s="69" t="s">
        <v>113</v>
      </c>
      <c r="X34" s="69" t="s">
        <v>114</v>
      </c>
      <c r="Y34" s="51"/>
      <c r="Z34" s="69" t="s">
        <v>115</v>
      </c>
      <c r="AA34" s="69" t="s">
        <v>115</v>
      </c>
      <c r="AB34" s="69" t="s">
        <v>116</v>
      </c>
      <c r="AC34" s="69" t="s">
        <v>116</v>
      </c>
      <c r="AD34" s="71" t="s">
        <v>117</v>
      </c>
      <c r="AE34" s="71" t="s">
        <v>117</v>
      </c>
      <c r="AF34" s="72" t="s">
        <v>118</v>
      </c>
      <c r="AG34" s="73" t="s">
        <v>118</v>
      </c>
      <c r="AH34" s="73" t="s">
        <v>119</v>
      </c>
      <c r="AI34" s="73" t="s">
        <v>119</v>
      </c>
      <c r="AJ34" s="73" t="s">
        <v>120</v>
      </c>
      <c r="AK34" s="73" t="s">
        <v>120</v>
      </c>
      <c r="AL34" s="73" t="s">
        <v>121</v>
      </c>
      <c r="AM34" s="73" t="s">
        <v>121</v>
      </c>
      <c r="AN34" s="73" t="s">
        <v>122</v>
      </c>
      <c r="AO34" s="73" t="s">
        <v>122</v>
      </c>
      <c r="AP34" s="73" t="s">
        <v>123</v>
      </c>
      <c r="AQ34" s="73" t="s">
        <v>123</v>
      </c>
      <c r="AR34" s="73" t="s">
        <v>124</v>
      </c>
      <c r="AS34" s="73" t="s">
        <v>124</v>
      </c>
      <c r="AT34" s="73" t="s">
        <v>125</v>
      </c>
      <c r="AU34" s="73" t="s">
        <v>125</v>
      </c>
      <c r="AV34" s="73" t="s">
        <v>126</v>
      </c>
      <c r="AW34" s="73" t="s">
        <v>126</v>
      </c>
      <c r="AX34" s="73" t="s">
        <v>127</v>
      </c>
      <c r="AY34" s="73" t="s">
        <v>127</v>
      </c>
      <c r="AZ34" s="73" t="s">
        <v>128</v>
      </c>
      <c r="BA34" s="73" t="s">
        <v>128</v>
      </c>
      <c r="BB34" s="73" t="s">
        <v>129</v>
      </c>
      <c r="BC34" s="73" t="s">
        <v>129</v>
      </c>
      <c r="BD34" s="73" t="s">
        <v>130</v>
      </c>
      <c r="BE34" s="73" t="s">
        <v>130</v>
      </c>
      <c r="BF34" s="73" t="s">
        <v>131</v>
      </c>
    </row>
    <row r="35" ht="25.5" customHeight="1">
      <c r="A35" s="110"/>
      <c r="B35" s="58"/>
      <c r="C35" s="58"/>
      <c r="D35" s="58"/>
      <c r="E35" s="58"/>
      <c r="F35" s="66" t="s">
        <v>98</v>
      </c>
      <c r="G35" s="51"/>
      <c r="H35" s="67" t="s">
        <v>99</v>
      </c>
      <c r="I35" s="67" t="s">
        <v>100</v>
      </c>
      <c r="J35" s="67" t="s">
        <v>101</v>
      </c>
      <c r="K35" s="67" t="s">
        <v>102</v>
      </c>
      <c r="L35" s="67" t="s">
        <v>103</v>
      </c>
      <c r="M35" s="68" t="s">
        <v>104</v>
      </c>
      <c r="N35" s="67" t="s">
        <v>105</v>
      </c>
      <c r="O35" s="67" t="s">
        <v>106</v>
      </c>
      <c r="P35" s="51"/>
      <c r="Q35" s="69" t="s">
        <v>107</v>
      </c>
      <c r="R35" s="69" t="s">
        <v>108</v>
      </c>
      <c r="S35" s="69" t="s">
        <v>109</v>
      </c>
      <c r="T35" s="70" t="s">
        <v>110</v>
      </c>
      <c r="U35" s="69" t="s">
        <v>111</v>
      </c>
      <c r="V35" s="69" t="s">
        <v>112</v>
      </c>
      <c r="W35" s="69" t="s">
        <v>113</v>
      </c>
      <c r="X35" s="69" t="s">
        <v>114</v>
      </c>
      <c r="Y35" s="51"/>
      <c r="Z35" s="69" t="s">
        <v>115</v>
      </c>
      <c r="AA35" s="69" t="s">
        <v>132</v>
      </c>
      <c r="AB35" s="69" t="s">
        <v>116</v>
      </c>
      <c r="AC35" s="69" t="s">
        <v>133</v>
      </c>
      <c r="AD35" s="69" t="s">
        <v>134</v>
      </c>
      <c r="AE35" s="69" t="s">
        <v>135</v>
      </c>
      <c r="AF35" s="69" t="s">
        <v>136</v>
      </c>
      <c r="AG35" s="69" t="s">
        <v>137</v>
      </c>
      <c r="AH35" s="69" t="s">
        <v>138</v>
      </c>
      <c r="AI35" s="69" t="s">
        <v>139</v>
      </c>
      <c r="AJ35" s="69" t="s">
        <v>140</v>
      </c>
      <c r="AK35" s="69" t="s">
        <v>141</v>
      </c>
      <c r="AL35" s="69" t="s">
        <v>142</v>
      </c>
      <c r="AM35" s="69" t="s">
        <v>143</v>
      </c>
      <c r="AN35" s="69" t="s">
        <v>144</v>
      </c>
      <c r="AO35" s="69" t="s">
        <v>145</v>
      </c>
      <c r="AP35" s="69" t="s">
        <v>146</v>
      </c>
      <c r="AQ35" s="69" t="s">
        <v>147</v>
      </c>
      <c r="AR35" s="69" t="s">
        <v>148</v>
      </c>
      <c r="AS35" s="69" t="s">
        <v>149</v>
      </c>
      <c r="AT35" s="69" t="s">
        <v>150</v>
      </c>
      <c r="AU35" s="69" t="s">
        <v>151</v>
      </c>
      <c r="AV35" s="69" t="s">
        <v>152</v>
      </c>
      <c r="AW35" s="69" t="s">
        <v>153</v>
      </c>
      <c r="AX35" s="69" t="s">
        <v>154</v>
      </c>
      <c r="AY35" s="69" t="s">
        <v>155</v>
      </c>
      <c r="AZ35" s="69" t="s">
        <v>156</v>
      </c>
      <c r="BA35" s="69" t="s">
        <v>157</v>
      </c>
      <c r="BB35" s="69" t="s">
        <v>158</v>
      </c>
      <c r="BC35" s="69" t="s">
        <v>159</v>
      </c>
      <c r="BD35" s="69" t="s">
        <v>160</v>
      </c>
      <c r="BE35" s="69" t="s">
        <v>161</v>
      </c>
      <c r="BF35" s="69" t="s">
        <v>162</v>
      </c>
    </row>
    <row r="36" ht="13.5" customHeight="1">
      <c r="A36" s="2"/>
      <c r="B36" s="58"/>
      <c r="C36" s="58"/>
      <c r="D36" s="58"/>
      <c r="E36" s="58"/>
      <c r="F36" s="114" t="s">
        <v>163</v>
      </c>
      <c r="G36" s="51"/>
      <c r="H36" s="74" t="s">
        <v>164</v>
      </c>
      <c r="I36" s="74" t="s">
        <v>165</v>
      </c>
      <c r="J36" s="74" t="s">
        <v>166</v>
      </c>
      <c r="K36" s="74" t="s">
        <v>167</v>
      </c>
      <c r="L36" s="74" t="s">
        <v>168</v>
      </c>
      <c r="M36" s="75" t="s">
        <v>169</v>
      </c>
      <c r="N36" s="74" t="s">
        <v>170</v>
      </c>
      <c r="O36" s="74" t="s">
        <v>171</v>
      </c>
      <c r="P36" s="51"/>
      <c r="Q36" s="74" t="s">
        <v>172</v>
      </c>
      <c r="R36" s="74" t="s">
        <v>173</v>
      </c>
      <c r="S36" s="74" t="s">
        <v>174</v>
      </c>
      <c r="T36" s="76" t="s">
        <v>175</v>
      </c>
      <c r="U36" s="74" t="s">
        <v>176</v>
      </c>
      <c r="V36" s="74" t="s">
        <v>177</v>
      </c>
      <c r="W36" s="74" t="s">
        <v>178</v>
      </c>
      <c r="X36" s="74" t="s">
        <v>179</v>
      </c>
      <c r="Y36" s="51"/>
      <c r="Z36" s="74" t="s">
        <v>180</v>
      </c>
      <c r="AA36" s="74" t="s">
        <v>180</v>
      </c>
      <c r="AB36" s="74" t="s">
        <v>182</v>
      </c>
      <c r="AC36" s="74" t="s">
        <v>182</v>
      </c>
      <c r="AD36" s="74" t="s">
        <v>184</v>
      </c>
      <c r="AE36" s="74" t="s">
        <v>185</v>
      </c>
      <c r="AF36" s="74" t="s">
        <v>186</v>
      </c>
      <c r="AG36" s="74" t="s">
        <v>187</v>
      </c>
      <c r="AH36" s="74" t="s">
        <v>188</v>
      </c>
      <c r="AI36" s="74" t="s">
        <v>189</v>
      </c>
      <c r="AJ36" s="74" t="s">
        <v>190</v>
      </c>
      <c r="AK36" s="74" t="s">
        <v>191</v>
      </c>
      <c r="AL36" s="74" t="s">
        <v>192</v>
      </c>
      <c r="AM36" s="74" t="s">
        <v>193</v>
      </c>
      <c r="AN36" s="74" t="s">
        <v>194</v>
      </c>
      <c r="AO36" s="74" t="s">
        <v>195</v>
      </c>
      <c r="AP36" s="74" t="s">
        <v>196</v>
      </c>
      <c r="AQ36" s="74" t="s">
        <v>197</v>
      </c>
      <c r="AR36" s="74" t="s">
        <v>198</v>
      </c>
      <c r="AS36" s="74" t="s">
        <v>199</v>
      </c>
      <c r="AT36" s="74" t="s">
        <v>200</v>
      </c>
      <c r="AU36" s="74" t="s">
        <v>201</v>
      </c>
      <c r="AV36" s="74" t="s">
        <v>202</v>
      </c>
      <c r="AW36" s="74" t="s">
        <v>203</v>
      </c>
      <c r="AX36" s="74" t="s">
        <v>204</v>
      </c>
      <c r="AY36" s="74" t="s">
        <v>205</v>
      </c>
      <c r="AZ36" s="74" t="s">
        <v>206</v>
      </c>
      <c r="BA36" s="74" t="s">
        <v>207</v>
      </c>
      <c r="BB36" s="74" t="s">
        <v>208</v>
      </c>
      <c r="BC36" s="74" t="s">
        <v>209</v>
      </c>
      <c r="BD36" s="74" t="s">
        <v>210</v>
      </c>
      <c r="BE36" s="74" t="s">
        <v>211</v>
      </c>
      <c r="BF36" s="74" t="s">
        <v>212</v>
      </c>
    </row>
    <row r="37" ht="13.5" customHeight="1">
      <c r="A37" s="2"/>
      <c r="B37" s="59"/>
      <c r="C37" s="59"/>
      <c r="D37" s="59"/>
      <c r="E37" s="59"/>
      <c r="F37" s="115" t="s">
        <v>265</v>
      </c>
      <c r="G37" s="51"/>
      <c r="H37" s="69" t="s">
        <v>214</v>
      </c>
      <c r="I37" s="69" t="s">
        <v>214</v>
      </c>
      <c r="J37" s="69" t="s">
        <v>215</v>
      </c>
      <c r="K37" s="69" t="s">
        <v>215</v>
      </c>
      <c r="L37" s="69" t="s">
        <v>216</v>
      </c>
      <c r="M37" s="78" t="s">
        <v>216</v>
      </c>
      <c r="N37" s="69" t="s">
        <v>217</v>
      </c>
      <c r="O37" s="69" t="s">
        <v>217</v>
      </c>
      <c r="P37" s="51"/>
      <c r="Q37" s="69" t="s">
        <v>218</v>
      </c>
      <c r="R37" s="69" t="s">
        <v>219</v>
      </c>
      <c r="S37" s="69" t="s">
        <v>219</v>
      </c>
      <c r="T37" s="70" t="s">
        <v>220</v>
      </c>
      <c r="U37" s="69" t="s">
        <v>220</v>
      </c>
      <c r="V37" s="69" t="s">
        <v>221</v>
      </c>
      <c r="W37" s="69" t="s">
        <v>221</v>
      </c>
      <c r="X37" s="69" t="s">
        <v>222</v>
      </c>
      <c r="Y37" s="51"/>
      <c r="Z37" s="69" t="s">
        <v>222</v>
      </c>
      <c r="AA37" s="69" t="s">
        <v>222</v>
      </c>
      <c r="AB37" s="69" t="s">
        <v>223</v>
      </c>
      <c r="AC37" s="69" t="s">
        <v>223</v>
      </c>
      <c r="AD37" s="69" t="s">
        <v>223</v>
      </c>
      <c r="AE37" s="69" t="s">
        <v>223</v>
      </c>
      <c r="AF37" s="69" t="s">
        <v>224</v>
      </c>
      <c r="AG37" s="69" t="s">
        <v>224</v>
      </c>
      <c r="AH37" s="69" t="s">
        <v>224</v>
      </c>
      <c r="AI37" s="69" t="s">
        <v>224</v>
      </c>
      <c r="AJ37" s="69" t="s">
        <v>225</v>
      </c>
      <c r="AK37" s="69" t="s">
        <v>225</v>
      </c>
      <c r="AL37" s="69" t="s">
        <v>225</v>
      </c>
      <c r="AM37" s="69" t="s">
        <v>225</v>
      </c>
      <c r="AN37" s="69" t="s">
        <v>226</v>
      </c>
      <c r="AO37" s="69" t="s">
        <v>226</v>
      </c>
      <c r="AP37" s="69" t="s">
        <v>226</v>
      </c>
      <c r="AQ37" s="69" t="s">
        <v>226</v>
      </c>
      <c r="AR37" s="69" t="s">
        <v>227</v>
      </c>
      <c r="AS37" s="69" t="s">
        <v>227</v>
      </c>
      <c r="AT37" s="69" t="s">
        <v>227</v>
      </c>
      <c r="AU37" s="69" t="s">
        <v>227</v>
      </c>
      <c r="AV37" s="69" t="s">
        <v>228</v>
      </c>
      <c r="AW37" s="69" t="s">
        <v>228</v>
      </c>
      <c r="AX37" s="69" t="s">
        <v>228</v>
      </c>
      <c r="AY37" s="69" t="s">
        <v>228</v>
      </c>
      <c r="AZ37" s="69" t="s">
        <v>229</v>
      </c>
      <c r="BA37" s="69" t="s">
        <v>229</v>
      </c>
      <c r="BB37" s="69" t="s">
        <v>229</v>
      </c>
      <c r="BC37" s="69" t="s">
        <v>229</v>
      </c>
      <c r="BD37" s="69" t="s">
        <v>230</v>
      </c>
      <c r="BE37" s="69" t="s">
        <v>230</v>
      </c>
      <c r="BF37" s="69" t="s">
        <v>230</v>
      </c>
    </row>
    <row r="38" ht="12.75" customHeight="1">
      <c r="A38" s="2"/>
      <c r="B38" s="79" t="s">
        <v>231</v>
      </c>
      <c r="C38" s="79" t="s">
        <v>266</v>
      </c>
      <c r="D38" s="79" t="s">
        <v>257</v>
      </c>
      <c r="E38" s="80" t="s">
        <v>232</v>
      </c>
      <c r="F38" s="116"/>
      <c r="G38" s="84"/>
      <c r="H38" s="109">
        <f>IF(H$19="-","-",H$19*'3h Losses'!G15)</f>
        <v>0.2409169317</v>
      </c>
      <c r="I38" s="109">
        <f>IF(I$19="-","-",I$19*'3h Losses'!H15)</f>
        <v>0.237053493</v>
      </c>
      <c r="J38" s="109">
        <f>IF(J$19="-","-",J$19*'3h Losses'!I15)</f>
        <v>0.2427427768</v>
      </c>
      <c r="K38" s="109">
        <f>IF(K$19="-","-",K$19*'3h Losses'!J15)</f>
        <v>0.253259284</v>
      </c>
      <c r="L38" s="109">
        <f>IF(L$19="-","-",L$19*'3h Losses'!K15)</f>
        <v>0.2578179511</v>
      </c>
      <c r="M38" s="109">
        <f>IF(M$19="-","-",M$19*'3h Losses'!L15)</f>
        <v>0.2531169359</v>
      </c>
      <c r="N38" s="109">
        <f>IF(N$19="-","-",N$19*'3h Losses'!M15)</f>
        <v>0.2600175566</v>
      </c>
      <c r="O38" s="109">
        <f>IF(O$19="-","-",O$19*'3h Losses'!N15)</f>
        <v>0.265734984</v>
      </c>
      <c r="P38" s="84"/>
      <c r="Q38" s="109">
        <f>IF(Q$19="-","-",Q$19*'3h Losses'!P15)</f>
        <v>0.265734984</v>
      </c>
      <c r="R38" s="109">
        <f>IF(R$19="-","-",R$19*'3h Losses'!Q15)</f>
        <v>0.2761626931</v>
      </c>
      <c r="S38" s="109">
        <f>IF(S$19="-","-",S$19*'3h Losses'!R15)</f>
        <v>0.2860904796</v>
      </c>
      <c r="T38" s="109">
        <f>IF(T$19="-","-",T$19*'3h Losses'!S15)</f>
        <v>0.2940893675</v>
      </c>
      <c r="U38" s="109">
        <f>IF(U$19="-","-",U$19*'3h Losses'!T15)</f>
        <v>0.3311011424</v>
      </c>
      <c r="V38" s="109">
        <f>IF(V$19="-","-",V$19*'3h Losses'!U15)</f>
        <v>0.4713106316</v>
      </c>
      <c r="W38" s="109">
        <f>IF(W$19="-","-",W$19*'3h Losses'!V15)</f>
        <v>0.438976142</v>
      </c>
      <c r="X38" s="109">
        <f>IF(X$19="-","-",X$19*'3h Losses'!W15)</f>
        <v>0.4607885174</v>
      </c>
      <c r="Y38" s="84"/>
      <c r="Z38" s="109">
        <f>IF(X$19="-","-",X$19*'3h Losses'!W15)</f>
        <v>0.4607885174</v>
      </c>
      <c r="AA38" s="109">
        <f>IF(AA$19="-","-",AA$19*'3h Losses'!Z15)</f>
        <v>0.4432213818</v>
      </c>
      <c r="AB38" s="109">
        <f>IF(AB$19="-","-",AB$19*'3h Losses'!AA15)</f>
        <v>0.5033207889</v>
      </c>
      <c r="AC38" s="109">
        <f>IF(AC$19="-","-",AC$19*'3h Losses'!AB15)</f>
        <v>0.5033207889</v>
      </c>
      <c r="AD38" s="109">
        <f>IF(AD$19="-","-",AD$19*'3h Losses'!AC15)</f>
        <v>0.4603855461</v>
      </c>
      <c r="AE38" s="109">
        <f>IF(AE$19="-","-",AE$19*'3h Losses'!AD15)</f>
        <v>0.4603855461</v>
      </c>
      <c r="AF38" s="109">
        <f>IF(AF$19="-","-",AF$19*'3h Losses'!AE15)</f>
        <v>0.5000315523</v>
      </c>
      <c r="AG38" s="109" t="str">
        <f>IF(AG$19="-","-",AG$19*'3h Losses'!AF15)</f>
        <v>-</v>
      </c>
      <c r="AH38" s="109" t="str">
        <f>IF(AH$19="-","-",AH$19*'3h Losses'!AG15)</f>
        <v>-</v>
      </c>
      <c r="AI38" s="109" t="str">
        <f>IF(AI$19="-","-",AI$19*'3h Losses'!AH15)</f>
        <v>-</v>
      </c>
      <c r="AJ38" s="109" t="str">
        <f>IF(AJ$19="-","-",AJ$19*'3h Losses'!AI15)</f>
        <v>-</v>
      </c>
      <c r="AK38" s="109" t="str">
        <f>IF(AK$19="-","-",AK$19*'3h Losses'!AJ15)</f>
        <v>-</v>
      </c>
      <c r="AL38" s="109" t="str">
        <f>IF(AL$19="-","-",AL$19*'3h Losses'!AK15)</f>
        <v>-</v>
      </c>
      <c r="AM38" s="109" t="str">
        <f>IF(AM$19="-","-",AM$19*'3h Losses'!AL15)</f>
        <v>-</v>
      </c>
      <c r="AN38" s="109" t="str">
        <f>IF(AN$19="-","-",AN$19*'3h Losses'!AM15)</f>
        <v>-</v>
      </c>
      <c r="AO38" s="109" t="str">
        <f>IF(AO$19="-","-",AO$19*'3h Losses'!AN15)</f>
        <v>-</v>
      </c>
      <c r="AP38" s="109" t="str">
        <f>IF(AP$19="-","-",AP$19*'3h Losses'!AO15)</f>
        <v>-</v>
      </c>
      <c r="AQ38" s="109" t="str">
        <f>IF(AQ$19="-","-",AQ$19*'3h Losses'!AP15)</f>
        <v>-</v>
      </c>
      <c r="AR38" s="109" t="str">
        <f>IF(AR$19="-","-",AR$19*'3h Losses'!AQ15)</f>
        <v>-</v>
      </c>
      <c r="AS38" s="109" t="str">
        <f>IF(AS$19="-","-",AS$19*'3h Losses'!AR15)</f>
        <v>-</v>
      </c>
      <c r="AT38" s="109" t="str">
        <f>IF(AT$19="-","-",AT$19*'3h Losses'!AS15)</f>
        <v>-</v>
      </c>
      <c r="AU38" s="109" t="str">
        <f>IF(AU$19="-","-",AU$19*'3h Losses'!AT15)</f>
        <v>-</v>
      </c>
      <c r="AV38" s="109" t="str">
        <f>IF(AV$19="-","-",AV$19*'3h Losses'!AU15)</f>
        <v>-</v>
      </c>
      <c r="AW38" s="109" t="str">
        <f>IF(AW$19="-","-",AW$19*'3h Losses'!AV15)</f>
        <v>-</v>
      </c>
      <c r="AX38" s="109" t="str">
        <f>IF(AX$19="-","-",AX$19*'3h Losses'!AW15)</f>
        <v>-</v>
      </c>
      <c r="AY38" s="109" t="str">
        <f>IF(AY$19="-","-",AY$19*'3h Losses'!AX15)</f>
        <v>-</v>
      </c>
      <c r="AZ38" s="109" t="str">
        <f>IF(AZ$19="-","-",AZ$19*'3h Losses'!AY15)</f>
        <v>-</v>
      </c>
      <c r="BA38" s="109" t="str">
        <f>IF(BA$19="-","-",BA$19*'3h Losses'!AZ15)</f>
        <v>-</v>
      </c>
      <c r="BB38" s="109" t="str">
        <f>IF(BB$19="-","-",BB$19*'3h Losses'!BA15)</f>
        <v>-</v>
      </c>
      <c r="BC38" s="109" t="str">
        <f>IF(BC$19="-","-",BC$19*'3h Losses'!BB15)</f>
        <v>-</v>
      </c>
      <c r="BD38" s="109" t="str">
        <f>IF(BD$19="-","-",BD$19*'3h Losses'!BC15)</f>
        <v>-</v>
      </c>
      <c r="BE38" s="109" t="str">
        <f>IF(BE$19="-","-",BE$19*'3h Losses'!BD15)</f>
        <v>-</v>
      </c>
      <c r="BF38" s="109" t="str">
        <f>IF(BF$19="-","-",BF$19*'3h Losses'!BE15)</f>
        <v>-</v>
      </c>
    </row>
    <row r="39" ht="13.5" customHeight="1">
      <c r="A39" s="2"/>
      <c r="B39" s="58"/>
      <c r="C39" s="58"/>
      <c r="D39" s="58"/>
      <c r="E39" s="80" t="s">
        <v>234</v>
      </c>
      <c r="F39" s="58"/>
      <c r="G39" s="84"/>
      <c r="H39" s="109">
        <f>IF(H$19="-","-",H$19*'3h Losses'!G16)</f>
        <v>0.2355964048</v>
      </c>
      <c r="I39" s="109">
        <f>IF(I$19="-","-",I$19*'3h Losses'!H16)</f>
        <v>0.2318182882</v>
      </c>
      <c r="J39" s="109">
        <f>IF(J$19="-","-",J$19*'3h Losses'!I16)</f>
        <v>0.2373819271</v>
      </c>
      <c r="K39" s="109">
        <f>IF(K$19="-","-",K$19*'3h Losses'!J16)</f>
        <v>0.2476661826</v>
      </c>
      <c r="L39" s="109">
        <f>IF(L$19="-","-",L$19*'3h Losses'!K16)</f>
        <v>0.2521241739</v>
      </c>
      <c r="M39" s="109">
        <f>IF(M$19="-","-",M$19*'3h Losses'!L16)</f>
        <v>0.2475269781</v>
      </c>
      <c r="N39" s="109">
        <f>IF(N$19="-","-",N$19*'3h Losses'!M16)</f>
        <v>0.2569852665</v>
      </c>
      <c r="O39" s="109">
        <f>IF(O$19="-","-",O$19*'3h Losses'!N16)</f>
        <v>0.262636018</v>
      </c>
      <c r="P39" s="84"/>
      <c r="Q39" s="109">
        <f>IF(Q$19="-","-",Q$19*'3h Losses'!P16)</f>
        <v>0.262636018</v>
      </c>
      <c r="R39" s="109">
        <f>IF(R$19="-","-",R$19*'3h Losses'!Q16)</f>
        <v>0.2708246471</v>
      </c>
      <c r="S39" s="109">
        <f>IF(S$19="-","-",S$19*'3h Losses'!R16)</f>
        <v>0.2805590597</v>
      </c>
      <c r="T39" s="109">
        <f>IF(T$19="-","-",T$19*'3h Losses'!S16)</f>
        <v>0.2888250917</v>
      </c>
      <c r="U39" s="109">
        <f>IF(U$19="-","-",U$19*'3h Losses'!T16)</f>
        <v>0.3251612173</v>
      </c>
      <c r="V39" s="109">
        <f>IF(V$19="-","-",V$19*'3h Losses'!U16)</f>
        <v>0.4630220565</v>
      </c>
      <c r="W39" s="109">
        <f>IF(W$19="-","-",W$19*'3h Losses'!V16)</f>
        <v>0.4312521752</v>
      </c>
      <c r="X39" s="109">
        <f>IF(X$19="-","-",X$19*'3h Losses'!W16)</f>
        <v>0.4510347776</v>
      </c>
      <c r="Y39" s="84"/>
      <c r="Z39" s="109">
        <f>IF(X$19="-","-",X$19*'3h Losses'!W16)</f>
        <v>0.4510347776</v>
      </c>
      <c r="AA39" s="109">
        <f>IF(AA$19="-","-",AA$19*'3h Losses'!Z16)</f>
        <v>0.4338475264</v>
      </c>
      <c r="AB39" s="109">
        <f>IF(AB$19="-","-",AB$19*'3h Losses'!AA16)</f>
        <v>0.495514046</v>
      </c>
      <c r="AC39" s="109">
        <f>IF(AC$19="-","-",AC$19*'3h Losses'!AB16)</f>
        <v>0.495514046</v>
      </c>
      <c r="AD39" s="109">
        <f>IF(AD$19="-","-",AD$19*'3h Losses'!AC16)</f>
        <v>0.4532961658</v>
      </c>
      <c r="AE39" s="109">
        <f>IF(AE$19="-","-",AE$19*'3h Losses'!AD16)</f>
        <v>0.4532961658</v>
      </c>
      <c r="AF39" s="109">
        <f>IF(AF$19="-","-",AF$19*'3h Losses'!AE16)</f>
        <v>0.4907555264</v>
      </c>
      <c r="AG39" s="109" t="str">
        <f>IF(AG$19="-","-",AG$19*'3h Losses'!AF16)</f>
        <v>-</v>
      </c>
      <c r="AH39" s="109" t="str">
        <f>IF(AH$19="-","-",AH$19*'3h Losses'!AG16)</f>
        <v>-</v>
      </c>
      <c r="AI39" s="109" t="str">
        <f>IF(AI$19="-","-",AI$19*'3h Losses'!AH16)</f>
        <v>-</v>
      </c>
      <c r="AJ39" s="109" t="str">
        <f>IF(AJ$19="-","-",AJ$19*'3h Losses'!AI16)</f>
        <v>-</v>
      </c>
      <c r="AK39" s="109" t="str">
        <f>IF(AK$19="-","-",AK$19*'3h Losses'!AJ16)</f>
        <v>-</v>
      </c>
      <c r="AL39" s="109" t="str">
        <f>IF(AL$19="-","-",AL$19*'3h Losses'!AK16)</f>
        <v>-</v>
      </c>
      <c r="AM39" s="109" t="str">
        <f>IF(AM$19="-","-",AM$19*'3h Losses'!AL16)</f>
        <v>-</v>
      </c>
      <c r="AN39" s="109" t="str">
        <f>IF(AN$19="-","-",AN$19*'3h Losses'!AM16)</f>
        <v>-</v>
      </c>
      <c r="AO39" s="109" t="str">
        <f>IF(AO$19="-","-",AO$19*'3h Losses'!AN16)</f>
        <v>-</v>
      </c>
      <c r="AP39" s="109" t="str">
        <f>IF(AP$19="-","-",AP$19*'3h Losses'!AO16)</f>
        <v>-</v>
      </c>
      <c r="AQ39" s="109" t="str">
        <f>IF(AQ$19="-","-",AQ$19*'3h Losses'!AP16)</f>
        <v>-</v>
      </c>
      <c r="AR39" s="109" t="str">
        <f>IF(AR$19="-","-",AR$19*'3h Losses'!AQ16)</f>
        <v>-</v>
      </c>
      <c r="AS39" s="109" t="str">
        <f>IF(AS$19="-","-",AS$19*'3h Losses'!AR16)</f>
        <v>-</v>
      </c>
      <c r="AT39" s="109" t="str">
        <f>IF(AT$19="-","-",AT$19*'3h Losses'!AS16)</f>
        <v>-</v>
      </c>
      <c r="AU39" s="109" t="str">
        <f>IF(AU$19="-","-",AU$19*'3h Losses'!AT16)</f>
        <v>-</v>
      </c>
      <c r="AV39" s="109" t="str">
        <f>IF(AV$19="-","-",AV$19*'3h Losses'!AU16)</f>
        <v>-</v>
      </c>
      <c r="AW39" s="109" t="str">
        <f>IF(AW$19="-","-",AW$19*'3h Losses'!AV16)</f>
        <v>-</v>
      </c>
      <c r="AX39" s="109" t="str">
        <f>IF(AX$19="-","-",AX$19*'3h Losses'!AW16)</f>
        <v>-</v>
      </c>
      <c r="AY39" s="109" t="str">
        <f>IF(AY$19="-","-",AY$19*'3h Losses'!AX16)</f>
        <v>-</v>
      </c>
      <c r="AZ39" s="109" t="str">
        <f>IF(AZ$19="-","-",AZ$19*'3h Losses'!AY16)</f>
        <v>-</v>
      </c>
      <c r="BA39" s="109" t="str">
        <f>IF(BA$19="-","-",BA$19*'3h Losses'!AZ16)</f>
        <v>-</v>
      </c>
      <c r="BB39" s="109" t="str">
        <f>IF(BB$19="-","-",BB$19*'3h Losses'!BA16)</f>
        <v>-</v>
      </c>
      <c r="BC39" s="109" t="str">
        <f>IF(BC$19="-","-",BC$19*'3h Losses'!BB16)</f>
        <v>-</v>
      </c>
      <c r="BD39" s="109" t="str">
        <f>IF(BD$19="-","-",BD$19*'3h Losses'!BC16)</f>
        <v>-</v>
      </c>
      <c r="BE39" s="109" t="str">
        <f>IF(BE$19="-","-",BE$19*'3h Losses'!BD16)</f>
        <v>-</v>
      </c>
      <c r="BF39" s="109" t="str">
        <f>IF(BF$19="-","-",BF$19*'3h Losses'!BE16)</f>
        <v>-</v>
      </c>
    </row>
    <row r="40" ht="13.5" customHeight="1">
      <c r="A40" s="2"/>
      <c r="B40" s="58"/>
      <c r="C40" s="58"/>
      <c r="D40" s="58"/>
      <c r="E40" s="80" t="s">
        <v>235</v>
      </c>
      <c r="F40" s="58"/>
      <c r="G40" s="84"/>
      <c r="H40" s="109">
        <f>IF(H$19="-","-",H$19*'3h Losses'!G17)</f>
        <v>0.2380046393</v>
      </c>
      <c r="I40" s="109">
        <f>IF(I$19="-","-",I$19*'3h Losses'!H17)</f>
        <v>0.2341879033</v>
      </c>
      <c r="J40" s="109">
        <f>IF(J$19="-","-",J$19*'3h Losses'!I17)</f>
        <v>0.239808413</v>
      </c>
      <c r="K40" s="109">
        <f>IF(K$19="-","-",K$19*'3h Losses'!J17)</f>
        <v>0.2501977928</v>
      </c>
      <c r="L40" s="109">
        <f>IF(L$19="-","-",L$19*'3h Losses'!K17)</f>
        <v>0.254701353</v>
      </c>
      <c r="M40" s="109">
        <f>IF(M$19="-","-",M$19*'3h Losses'!L17)</f>
        <v>0.2500571654</v>
      </c>
      <c r="N40" s="109">
        <f>IF(N$19="-","-",N$19*'3h Losses'!M17)</f>
        <v>0.2599839764</v>
      </c>
      <c r="O40" s="109">
        <f>IF(O$19="-","-",O$19*'3h Losses'!N17)</f>
        <v>0.2657006655</v>
      </c>
      <c r="P40" s="84"/>
      <c r="Q40" s="109">
        <f>IF(Q$19="-","-",Q$19*'3h Losses'!P17)</f>
        <v>0.2657006655</v>
      </c>
      <c r="R40" s="109">
        <f>IF(R$19="-","-",R$19*'3h Losses'!Q17)</f>
        <v>0.2745565835</v>
      </c>
      <c r="S40" s="109">
        <f>IF(S$19="-","-",S$19*'3h Losses'!R17)</f>
        <v>0.2844271583</v>
      </c>
      <c r="T40" s="109">
        <f>IF(T$19="-","-",T$19*'3h Losses'!S17)</f>
        <v>0.2923366571</v>
      </c>
      <c r="U40" s="109">
        <f>IF(U$19="-","-",U$19*'3h Losses'!T17)</f>
        <v>0.3291242427</v>
      </c>
      <c r="V40" s="109">
        <f>IF(V$19="-","-",V$19*'3h Losses'!U17)</f>
        <v>0.4691549587</v>
      </c>
      <c r="W40" s="109">
        <f>IF(W$19="-","-",W$19*'3h Losses'!V17)</f>
        <v>0.4369720558</v>
      </c>
      <c r="X40" s="109">
        <f>IF(X$19="-","-",X$19*'3h Losses'!W17)</f>
        <v>0.4606000962</v>
      </c>
      <c r="Y40" s="84"/>
      <c r="Z40" s="109">
        <f>IF(X$19="-","-",X$19*'3h Losses'!W17)</f>
        <v>0.4606000962</v>
      </c>
      <c r="AA40" s="109">
        <f>IF(AA$19="-","-",AA$19*'3h Losses'!Z17)</f>
        <v>0.4430422208</v>
      </c>
      <c r="AB40" s="109">
        <f>IF(AB$19="-","-",AB$19*'3h Losses'!AA17)</f>
        <v>0.4994049295</v>
      </c>
      <c r="AC40" s="109">
        <f>IF(AC$19="-","-",AC$19*'3h Losses'!AB17)</f>
        <v>0.4994049295</v>
      </c>
      <c r="AD40" s="109">
        <f>IF(AD$19="-","-",AD$19*'3h Losses'!AC17)</f>
        <v>0.4568051075</v>
      </c>
      <c r="AE40" s="109">
        <f>IF(AE$19="-","-",AE$19*'3h Losses'!AD17)</f>
        <v>0.4568051075</v>
      </c>
      <c r="AF40" s="109">
        <f>IF(AF$19="-","-",AF$19*'3h Losses'!AE17)</f>
        <v>0.4959753326</v>
      </c>
      <c r="AG40" s="109" t="str">
        <f>IF(AG$19="-","-",AG$19*'3h Losses'!AF17)</f>
        <v>-</v>
      </c>
      <c r="AH40" s="109" t="str">
        <f>IF(AH$19="-","-",AH$19*'3h Losses'!AG17)</f>
        <v>-</v>
      </c>
      <c r="AI40" s="109" t="str">
        <f>IF(AI$19="-","-",AI$19*'3h Losses'!AH17)</f>
        <v>-</v>
      </c>
      <c r="AJ40" s="109" t="str">
        <f>IF(AJ$19="-","-",AJ$19*'3h Losses'!AI17)</f>
        <v>-</v>
      </c>
      <c r="AK40" s="109" t="str">
        <f>IF(AK$19="-","-",AK$19*'3h Losses'!AJ17)</f>
        <v>-</v>
      </c>
      <c r="AL40" s="109" t="str">
        <f>IF(AL$19="-","-",AL$19*'3h Losses'!AK17)</f>
        <v>-</v>
      </c>
      <c r="AM40" s="109" t="str">
        <f>IF(AM$19="-","-",AM$19*'3h Losses'!AL17)</f>
        <v>-</v>
      </c>
      <c r="AN40" s="109" t="str">
        <f>IF(AN$19="-","-",AN$19*'3h Losses'!AM17)</f>
        <v>-</v>
      </c>
      <c r="AO40" s="109" t="str">
        <f>IF(AO$19="-","-",AO$19*'3h Losses'!AN17)</f>
        <v>-</v>
      </c>
      <c r="AP40" s="109" t="str">
        <f>IF(AP$19="-","-",AP$19*'3h Losses'!AO17)</f>
        <v>-</v>
      </c>
      <c r="AQ40" s="109" t="str">
        <f>IF(AQ$19="-","-",AQ$19*'3h Losses'!AP17)</f>
        <v>-</v>
      </c>
      <c r="AR40" s="109" t="str">
        <f>IF(AR$19="-","-",AR$19*'3h Losses'!AQ17)</f>
        <v>-</v>
      </c>
      <c r="AS40" s="109" t="str">
        <f>IF(AS$19="-","-",AS$19*'3h Losses'!AR17)</f>
        <v>-</v>
      </c>
      <c r="AT40" s="109" t="str">
        <f>IF(AT$19="-","-",AT$19*'3h Losses'!AS17)</f>
        <v>-</v>
      </c>
      <c r="AU40" s="109" t="str">
        <f>IF(AU$19="-","-",AU$19*'3h Losses'!AT17)</f>
        <v>-</v>
      </c>
      <c r="AV40" s="109" t="str">
        <f>IF(AV$19="-","-",AV$19*'3h Losses'!AU17)</f>
        <v>-</v>
      </c>
      <c r="AW40" s="109" t="str">
        <f>IF(AW$19="-","-",AW$19*'3h Losses'!AV17)</f>
        <v>-</v>
      </c>
      <c r="AX40" s="109" t="str">
        <f>IF(AX$19="-","-",AX$19*'3h Losses'!AW17)</f>
        <v>-</v>
      </c>
      <c r="AY40" s="109" t="str">
        <f>IF(AY$19="-","-",AY$19*'3h Losses'!AX17)</f>
        <v>-</v>
      </c>
      <c r="AZ40" s="109" t="str">
        <f>IF(AZ$19="-","-",AZ$19*'3h Losses'!AY17)</f>
        <v>-</v>
      </c>
      <c r="BA40" s="109" t="str">
        <f>IF(BA$19="-","-",BA$19*'3h Losses'!AZ17)</f>
        <v>-</v>
      </c>
      <c r="BB40" s="109" t="str">
        <f>IF(BB$19="-","-",BB$19*'3h Losses'!BA17)</f>
        <v>-</v>
      </c>
      <c r="BC40" s="109" t="str">
        <f>IF(BC$19="-","-",BC$19*'3h Losses'!BB17)</f>
        <v>-</v>
      </c>
      <c r="BD40" s="109" t="str">
        <f>IF(BD$19="-","-",BD$19*'3h Losses'!BC17)</f>
        <v>-</v>
      </c>
      <c r="BE40" s="109" t="str">
        <f>IF(BE$19="-","-",BE$19*'3h Losses'!BD17)</f>
        <v>-</v>
      </c>
      <c r="BF40" s="109" t="str">
        <f>IF(BF$19="-","-",BF$19*'3h Losses'!BE17)</f>
        <v>-</v>
      </c>
    </row>
    <row r="41" ht="13.5" customHeight="1">
      <c r="A41" s="2"/>
      <c r="B41" s="58"/>
      <c r="C41" s="58"/>
      <c r="D41" s="58"/>
      <c r="E41" s="80" t="s">
        <v>236</v>
      </c>
      <c r="F41" s="58"/>
      <c r="G41" s="84"/>
      <c r="H41" s="109">
        <f>IF(H$19="-","-",H$19*'3h Losses'!G18)</f>
        <v>0.2409091285</v>
      </c>
      <c r="I41" s="109">
        <f>IF(I$19="-","-",I$19*'3h Losses'!H18)</f>
        <v>0.2370458149</v>
      </c>
      <c r="J41" s="109">
        <f>IF(J$19="-","-",J$19*'3h Losses'!I18)</f>
        <v>0.2427349145</v>
      </c>
      <c r="K41" s="109">
        <f>IF(K$19="-","-",K$19*'3h Losses'!J18)</f>
        <v>0.2532510811</v>
      </c>
      <c r="L41" s="109">
        <f>IF(L$19="-","-",L$19*'3h Losses'!K18)</f>
        <v>0.2578096005</v>
      </c>
      <c r="M41" s="109">
        <f>IF(M$19="-","-",M$19*'3h Losses'!L18)</f>
        <v>0.2531087375</v>
      </c>
      <c r="N41" s="109">
        <f>IF(N$19="-","-",N$19*'3h Losses'!M18)</f>
        <v>0.2646425821</v>
      </c>
      <c r="O41" s="109">
        <f>IF(O$19="-","-",O$19*'3h Losses'!N18)</f>
        <v>0.2704617074</v>
      </c>
      <c r="P41" s="84"/>
      <c r="Q41" s="109">
        <f>IF(Q$19="-","-",Q$19*'3h Losses'!P18)</f>
        <v>0.2704617074</v>
      </c>
      <c r="R41" s="109">
        <f>IF(R$19="-","-",R$19*'3h Losses'!Q18)</f>
        <v>0.2801464491</v>
      </c>
      <c r="S41" s="109">
        <f>IF(S$19="-","-",S$19*'3h Losses'!R18)</f>
        <v>0.2902231013</v>
      </c>
      <c r="T41" s="109">
        <f>IF(T$19="-","-",T$19*'3h Losses'!S18)</f>
        <v>0.3006543653</v>
      </c>
      <c r="U41" s="109">
        <f>IF(U$19="-","-",U$19*'3h Losses'!T18)</f>
        <v>0.3384950483</v>
      </c>
      <c r="V41" s="109">
        <f>IF(V$19="-","-",V$19*'3h Losses'!U18)</f>
        <v>0.4807144436</v>
      </c>
      <c r="W41" s="109">
        <f>IF(W$19="-","-",W$19*'3h Losses'!V18)</f>
        <v>0.447708457</v>
      </c>
      <c r="X41" s="109">
        <f>IF(X$19="-","-",X$19*'3h Losses'!W18)</f>
        <v>0.4719164579</v>
      </c>
      <c r="Y41" s="84"/>
      <c r="Z41" s="109">
        <f>IF(X$19="-","-",X$19*'3h Losses'!W18)</f>
        <v>0.4719164579</v>
      </c>
      <c r="AA41" s="109">
        <f>IF(AA$19="-","-",AA$19*'3h Losses'!Z18)</f>
        <v>0.4539386881</v>
      </c>
      <c r="AB41" s="109">
        <f>IF(AB$19="-","-",AB$19*'3h Losses'!AA18)</f>
        <v>0.5124323684</v>
      </c>
      <c r="AC41" s="109">
        <f>IF(AC$19="-","-",AC$19*'3h Losses'!AB18)</f>
        <v>0.5124323684</v>
      </c>
      <c r="AD41" s="109">
        <f>IF(AD$19="-","-",AD$19*'3h Losses'!AC18)</f>
        <v>0.4686842865</v>
      </c>
      <c r="AE41" s="109">
        <f>IF(AE$19="-","-",AE$19*'3h Losses'!AD18)</f>
        <v>0.4686842865</v>
      </c>
      <c r="AF41" s="109">
        <f>IF(AF$19="-","-",AF$19*'3h Losses'!AE18)</f>
        <v>0.5055721588</v>
      </c>
      <c r="AG41" s="109" t="str">
        <f>IF(AG$19="-","-",AG$19*'3h Losses'!AF18)</f>
        <v>-</v>
      </c>
      <c r="AH41" s="109" t="str">
        <f>IF(AH$19="-","-",AH$19*'3h Losses'!AG18)</f>
        <v>-</v>
      </c>
      <c r="AI41" s="109" t="str">
        <f>IF(AI$19="-","-",AI$19*'3h Losses'!AH18)</f>
        <v>-</v>
      </c>
      <c r="AJ41" s="109" t="str">
        <f>IF(AJ$19="-","-",AJ$19*'3h Losses'!AI18)</f>
        <v>-</v>
      </c>
      <c r="AK41" s="109" t="str">
        <f>IF(AK$19="-","-",AK$19*'3h Losses'!AJ18)</f>
        <v>-</v>
      </c>
      <c r="AL41" s="109" t="str">
        <f>IF(AL$19="-","-",AL$19*'3h Losses'!AK18)</f>
        <v>-</v>
      </c>
      <c r="AM41" s="109" t="str">
        <f>IF(AM$19="-","-",AM$19*'3h Losses'!AL18)</f>
        <v>-</v>
      </c>
      <c r="AN41" s="109" t="str">
        <f>IF(AN$19="-","-",AN$19*'3h Losses'!AM18)</f>
        <v>-</v>
      </c>
      <c r="AO41" s="109" t="str">
        <f>IF(AO$19="-","-",AO$19*'3h Losses'!AN18)</f>
        <v>-</v>
      </c>
      <c r="AP41" s="109" t="str">
        <f>IF(AP$19="-","-",AP$19*'3h Losses'!AO18)</f>
        <v>-</v>
      </c>
      <c r="AQ41" s="109" t="str">
        <f>IF(AQ$19="-","-",AQ$19*'3h Losses'!AP18)</f>
        <v>-</v>
      </c>
      <c r="AR41" s="109" t="str">
        <f>IF(AR$19="-","-",AR$19*'3h Losses'!AQ18)</f>
        <v>-</v>
      </c>
      <c r="AS41" s="109" t="str">
        <f>IF(AS$19="-","-",AS$19*'3h Losses'!AR18)</f>
        <v>-</v>
      </c>
      <c r="AT41" s="109" t="str">
        <f>IF(AT$19="-","-",AT$19*'3h Losses'!AS18)</f>
        <v>-</v>
      </c>
      <c r="AU41" s="109" t="str">
        <f>IF(AU$19="-","-",AU$19*'3h Losses'!AT18)</f>
        <v>-</v>
      </c>
      <c r="AV41" s="109" t="str">
        <f>IF(AV$19="-","-",AV$19*'3h Losses'!AU18)</f>
        <v>-</v>
      </c>
      <c r="AW41" s="109" t="str">
        <f>IF(AW$19="-","-",AW$19*'3h Losses'!AV18)</f>
        <v>-</v>
      </c>
      <c r="AX41" s="109" t="str">
        <f>IF(AX$19="-","-",AX$19*'3h Losses'!AW18)</f>
        <v>-</v>
      </c>
      <c r="AY41" s="109" t="str">
        <f>IF(AY$19="-","-",AY$19*'3h Losses'!AX18)</f>
        <v>-</v>
      </c>
      <c r="AZ41" s="109" t="str">
        <f>IF(AZ$19="-","-",AZ$19*'3h Losses'!AY18)</f>
        <v>-</v>
      </c>
      <c r="BA41" s="109" t="str">
        <f>IF(BA$19="-","-",BA$19*'3h Losses'!AZ18)</f>
        <v>-</v>
      </c>
      <c r="BB41" s="109" t="str">
        <f>IF(BB$19="-","-",BB$19*'3h Losses'!BA18)</f>
        <v>-</v>
      </c>
      <c r="BC41" s="109" t="str">
        <f>IF(BC$19="-","-",BC$19*'3h Losses'!BB18)</f>
        <v>-</v>
      </c>
      <c r="BD41" s="109" t="str">
        <f>IF(BD$19="-","-",BD$19*'3h Losses'!BC18)</f>
        <v>-</v>
      </c>
      <c r="BE41" s="109" t="str">
        <f>IF(BE$19="-","-",BE$19*'3h Losses'!BD18)</f>
        <v>-</v>
      </c>
      <c r="BF41" s="109" t="str">
        <f>IF(BF$19="-","-",BF$19*'3h Losses'!BE18)</f>
        <v>-</v>
      </c>
    </row>
    <row r="42" ht="13.5" customHeight="1">
      <c r="A42" s="2"/>
      <c r="B42" s="58"/>
      <c r="C42" s="58"/>
      <c r="D42" s="58"/>
      <c r="E42" s="80" t="s">
        <v>237</v>
      </c>
      <c r="F42" s="58"/>
      <c r="G42" s="84"/>
      <c r="H42" s="109">
        <f>IF(H$19="-","-",H$19*'3h Losses'!G19)</f>
        <v>0.2360917058</v>
      </c>
      <c r="I42" s="109">
        <f>IF(I$19="-","-",I$19*'3h Losses'!H19)</f>
        <v>0.2323056464</v>
      </c>
      <c r="J42" s="109">
        <f>IF(J$19="-","-",J$19*'3h Losses'!I19)</f>
        <v>0.2378809819</v>
      </c>
      <c r="K42" s="109">
        <f>IF(K$19="-","-",K$19*'3h Losses'!J19)</f>
        <v>0.2481868583</v>
      </c>
      <c r="L42" s="109">
        <f>IF(L$19="-","-",L$19*'3h Losses'!K19)</f>
        <v>0.2526542217</v>
      </c>
      <c r="M42" s="109">
        <f>IF(M$19="-","-",M$19*'3h Losses'!L19)</f>
        <v>0.2480473612</v>
      </c>
      <c r="N42" s="109">
        <f>IF(N$19="-","-",N$19*'3h Losses'!M19)</f>
        <v>0.2569617191</v>
      </c>
      <c r="O42" s="109">
        <f>IF(O$19="-","-",O$19*'3h Losses'!N19)</f>
        <v>0.2626119529</v>
      </c>
      <c r="P42" s="84"/>
      <c r="Q42" s="109">
        <f>IF(Q$19="-","-",Q$19*'3h Losses'!P19)</f>
        <v>0.2626119529</v>
      </c>
      <c r="R42" s="109">
        <f>IF(R$19="-","-",R$19*'3h Losses'!Q19)</f>
        <v>0.2715162362</v>
      </c>
      <c r="S42" s="109">
        <f>IF(S$19="-","-",S$19*'3h Losses'!R19)</f>
        <v>0.281276012</v>
      </c>
      <c r="T42" s="109">
        <f>IF(T$19="-","-",T$19*'3h Losses'!S19)</f>
        <v>0.2910099778</v>
      </c>
      <c r="U42" s="109">
        <f>IF(U$19="-","-",U$19*'3h Losses'!T19)</f>
        <v>0.3276228107</v>
      </c>
      <c r="V42" s="109">
        <f>IF(V$19="-","-",V$19*'3h Losses'!U19)</f>
        <v>0.4670650499</v>
      </c>
      <c r="W42" s="109">
        <f>IF(W$19="-","-",W$19*'3h Losses'!V19)</f>
        <v>0.4350102908</v>
      </c>
      <c r="X42" s="109">
        <f>IF(X$19="-","-",X$19*'3h Losses'!W19)</f>
        <v>0.456283847</v>
      </c>
      <c r="Y42" s="84"/>
      <c r="Z42" s="109">
        <f>IF(Z$19="-","-",Z$19*'3h Losses'!Z19)</f>
        <v>0.4562900762</v>
      </c>
      <c r="AA42" s="109">
        <f>IF(AA$19="-","-",AA$19*'3h Losses'!Z19)</f>
        <v>0.4388993626</v>
      </c>
      <c r="AB42" s="109">
        <f>IF(AB$19="-","-",AB$19*'3h Losses'!AA19)</f>
        <v>0.495899398</v>
      </c>
      <c r="AC42" s="109">
        <f>IF(AC$19="-","-",AC$19*'3h Losses'!AB19)</f>
        <v>0.495899398</v>
      </c>
      <c r="AD42" s="109">
        <f>IF(AD$19="-","-",AD$19*'3h Losses'!AC19)</f>
        <v>0.4536410846</v>
      </c>
      <c r="AE42" s="109">
        <f>IF(AE$19="-","-",AE$19*'3h Losses'!AD19)</f>
        <v>0.4536410846</v>
      </c>
      <c r="AF42" s="109">
        <f>IF(AF$19="-","-",AF$19*'3h Losses'!AE19)</f>
        <v>0.4920381096</v>
      </c>
      <c r="AG42" s="109" t="str">
        <f>IF(AG$19="-","-",AG$19*'3h Losses'!AF19)</f>
        <v>-</v>
      </c>
      <c r="AH42" s="109" t="str">
        <f>IF(AH$19="-","-",AH$19*'3h Losses'!AG19)</f>
        <v>-</v>
      </c>
      <c r="AI42" s="109" t="str">
        <f>IF(AI$19="-","-",AI$19*'3h Losses'!AH19)</f>
        <v>-</v>
      </c>
      <c r="AJ42" s="109" t="str">
        <f>IF(AJ$19="-","-",AJ$19*'3h Losses'!AI19)</f>
        <v>-</v>
      </c>
      <c r="AK42" s="109" t="str">
        <f>IF(AK$19="-","-",AK$19*'3h Losses'!AJ19)</f>
        <v>-</v>
      </c>
      <c r="AL42" s="109" t="str">
        <f>IF(AL$19="-","-",AL$19*'3h Losses'!AK19)</f>
        <v>-</v>
      </c>
      <c r="AM42" s="109" t="str">
        <f>IF(AM$19="-","-",AM$19*'3h Losses'!AL19)</f>
        <v>-</v>
      </c>
      <c r="AN42" s="109" t="str">
        <f>IF(AN$19="-","-",AN$19*'3h Losses'!AM19)</f>
        <v>-</v>
      </c>
      <c r="AO42" s="109" t="str">
        <f>IF(AO$19="-","-",AO$19*'3h Losses'!AN19)</f>
        <v>-</v>
      </c>
      <c r="AP42" s="109" t="str">
        <f>IF(AP$19="-","-",AP$19*'3h Losses'!AO19)</f>
        <v>-</v>
      </c>
      <c r="AQ42" s="109" t="str">
        <f>IF(AQ$19="-","-",AQ$19*'3h Losses'!AP19)</f>
        <v>-</v>
      </c>
      <c r="AR42" s="109" t="str">
        <f>IF(AR$19="-","-",AR$19*'3h Losses'!AQ19)</f>
        <v>-</v>
      </c>
      <c r="AS42" s="109" t="str">
        <f>IF(AS$19="-","-",AS$19*'3h Losses'!AR19)</f>
        <v>-</v>
      </c>
      <c r="AT42" s="109" t="str">
        <f>IF(AT$19="-","-",AT$19*'3h Losses'!AS19)</f>
        <v>-</v>
      </c>
      <c r="AU42" s="109" t="str">
        <f>IF(AU$19="-","-",AU$19*'3h Losses'!AT19)</f>
        <v>-</v>
      </c>
      <c r="AV42" s="109" t="str">
        <f>IF(AV$19="-","-",AV$19*'3h Losses'!AU19)</f>
        <v>-</v>
      </c>
      <c r="AW42" s="109" t="str">
        <f>IF(AW$19="-","-",AW$19*'3h Losses'!AV19)</f>
        <v>-</v>
      </c>
      <c r="AX42" s="109" t="str">
        <f>IF(AX$19="-","-",AX$19*'3h Losses'!AW19)</f>
        <v>-</v>
      </c>
      <c r="AY42" s="109" t="str">
        <f>IF(AY$19="-","-",AY$19*'3h Losses'!AX19)</f>
        <v>-</v>
      </c>
      <c r="AZ42" s="109" t="str">
        <f>IF(AZ$19="-","-",AZ$19*'3h Losses'!AY19)</f>
        <v>-</v>
      </c>
      <c r="BA42" s="109" t="str">
        <f>IF(BA$19="-","-",BA$19*'3h Losses'!AZ19)</f>
        <v>-</v>
      </c>
      <c r="BB42" s="109" t="str">
        <f>IF(BB$19="-","-",BB$19*'3h Losses'!BA19)</f>
        <v>-</v>
      </c>
      <c r="BC42" s="109" t="str">
        <f>IF(BC$19="-","-",BC$19*'3h Losses'!BB19)</f>
        <v>-</v>
      </c>
      <c r="BD42" s="109" t="str">
        <f>IF(BD$19="-","-",BD$19*'3h Losses'!BC19)</f>
        <v>-</v>
      </c>
      <c r="BE42" s="109" t="str">
        <f>IF(BE$19="-","-",BE$19*'3h Losses'!BD19)</f>
        <v>-</v>
      </c>
      <c r="BF42" s="109" t="str">
        <f>IF(BF$19="-","-",BF$19*'3h Losses'!BE19)</f>
        <v>-</v>
      </c>
    </row>
    <row r="43" ht="13.5" customHeight="1">
      <c r="A43" s="2"/>
      <c r="B43" s="58"/>
      <c r="C43" s="58"/>
      <c r="D43" s="58"/>
      <c r="E43" s="80" t="s">
        <v>238</v>
      </c>
      <c r="F43" s="58"/>
      <c r="G43" s="84"/>
      <c r="H43" s="109">
        <f>IF(H$19="-","-",H$19*'3h Losses'!G20)</f>
        <v>0.2379990225</v>
      </c>
      <c r="I43" s="109">
        <f>IF(I$19="-","-",I$19*'3h Losses'!H20)</f>
        <v>0.2341823765</v>
      </c>
      <c r="J43" s="109">
        <f>IF(J$19="-","-",J$19*'3h Losses'!I20)</f>
        <v>0.2398027536</v>
      </c>
      <c r="K43" s="109">
        <f>IF(K$19="-","-",K$19*'3h Losses'!J20)</f>
        <v>0.2501918882</v>
      </c>
      <c r="L43" s="109">
        <f>IF(L$19="-","-",L$19*'3h Losses'!K20)</f>
        <v>0.2546953421</v>
      </c>
      <c r="M43" s="109">
        <f>IF(M$19="-","-",M$19*'3h Losses'!L20)</f>
        <v>0.2500512641</v>
      </c>
      <c r="N43" s="109">
        <f>IF(N$19="-","-",N$19*'3h Losses'!M20)</f>
        <v>0.2584229307</v>
      </c>
      <c r="O43" s="109">
        <f>IF(O$19="-","-",O$19*'3h Losses'!N20)</f>
        <v>0.2641052945</v>
      </c>
      <c r="P43" s="84"/>
      <c r="Q43" s="109">
        <f>IF(Q$19="-","-",Q$19*'3h Losses'!P20)</f>
        <v>0.2641052945</v>
      </c>
      <c r="R43" s="109">
        <f>IF(R$19="-","-",R$19*'3h Losses'!Q20)</f>
        <v>0.2716144408</v>
      </c>
      <c r="S43" s="109">
        <f>IF(S$19="-","-",S$19*'3h Losses'!R20)</f>
        <v>0.2813777589</v>
      </c>
      <c r="T43" s="109">
        <f>IF(T$19="-","-",T$19*'3h Losses'!S20)</f>
        <v>0.2888069567</v>
      </c>
      <c r="U43" s="109">
        <f>IF(U$19="-","-",U$19*'3h Losses'!T20)</f>
        <v>0.3251419598</v>
      </c>
      <c r="V43" s="109">
        <f>IF(V$19="-","-",V$19*'3h Losses'!U20)</f>
        <v>0.4633805335</v>
      </c>
      <c r="W43" s="109">
        <f>IF(W$19="-","-",W$19*'3h Losses'!V20)</f>
        <v>0.4315832092</v>
      </c>
      <c r="X43" s="109">
        <f>IF(X$19="-","-",X$19*'3h Losses'!W20)</f>
        <v>0.4520105877</v>
      </c>
      <c r="Y43" s="84"/>
      <c r="Z43" s="109">
        <f>IF(X$19="-","-",X$19*'3h Losses'!W20)</f>
        <v>0.4520105877</v>
      </c>
      <c r="AA43" s="109">
        <f>IF(AA$19="-","-",AA$19*'3h Losses'!Z20)</f>
        <v>0.4347879804</v>
      </c>
      <c r="AB43" s="109">
        <f>IF(AB$19="-","-",AB$19*'3h Losses'!AA20)</f>
        <v>0.493592814</v>
      </c>
      <c r="AC43" s="109">
        <f>IF(AC$19="-","-",AC$19*'3h Losses'!AB20)</f>
        <v>0.493592814</v>
      </c>
      <c r="AD43" s="109">
        <f>IF(AD$19="-","-",AD$19*'3h Losses'!AC20)</f>
        <v>0.4515308902</v>
      </c>
      <c r="AE43" s="109">
        <f>IF(AE$19="-","-",AE$19*'3h Losses'!AD20)</f>
        <v>0.4515308902</v>
      </c>
      <c r="AF43" s="109">
        <f>IF(AF$19="-","-",AF$19*'3h Losses'!AE20)</f>
        <v>0.4888443725</v>
      </c>
      <c r="AG43" s="109" t="str">
        <f>IF(AG$19="-","-",AG$19*'3h Losses'!AF20)</f>
        <v>-</v>
      </c>
      <c r="AH43" s="109" t="str">
        <f>IF(AH$19="-","-",AH$19*'3h Losses'!AG20)</f>
        <v>-</v>
      </c>
      <c r="AI43" s="109" t="str">
        <f>IF(AI$19="-","-",AI$19*'3h Losses'!AH20)</f>
        <v>-</v>
      </c>
      <c r="AJ43" s="109" t="str">
        <f>IF(AJ$19="-","-",AJ$19*'3h Losses'!AI20)</f>
        <v>-</v>
      </c>
      <c r="AK43" s="109" t="str">
        <f>IF(AK$19="-","-",AK$19*'3h Losses'!AJ20)</f>
        <v>-</v>
      </c>
      <c r="AL43" s="109" t="str">
        <f>IF(AL$19="-","-",AL$19*'3h Losses'!AK20)</f>
        <v>-</v>
      </c>
      <c r="AM43" s="109" t="str">
        <f>IF(AM$19="-","-",AM$19*'3h Losses'!AL20)</f>
        <v>-</v>
      </c>
      <c r="AN43" s="109" t="str">
        <f>IF(AN$19="-","-",AN$19*'3h Losses'!AM20)</f>
        <v>-</v>
      </c>
      <c r="AO43" s="109" t="str">
        <f>IF(AO$19="-","-",AO$19*'3h Losses'!AN20)</f>
        <v>-</v>
      </c>
      <c r="AP43" s="109" t="str">
        <f>IF(AP$19="-","-",AP$19*'3h Losses'!AO20)</f>
        <v>-</v>
      </c>
      <c r="AQ43" s="109" t="str">
        <f>IF(AQ$19="-","-",AQ$19*'3h Losses'!AP20)</f>
        <v>-</v>
      </c>
      <c r="AR43" s="109" t="str">
        <f>IF(AR$19="-","-",AR$19*'3h Losses'!AQ20)</f>
        <v>-</v>
      </c>
      <c r="AS43" s="109" t="str">
        <f>IF(AS$19="-","-",AS$19*'3h Losses'!AR20)</f>
        <v>-</v>
      </c>
      <c r="AT43" s="109" t="str">
        <f>IF(AT$19="-","-",AT$19*'3h Losses'!AS20)</f>
        <v>-</v>
      </c>
      <c r="AU43" s="109" t="str">
        <f>IF(AU$19="-","-",AU$19*'3h Losses'!AT20)</f>
        <v>-</v>
      </c>
      <c r="AV43" s="109" t="str">
        <f>IF(AV$19="-","-",AV$19*'3h Losses'!AU20)</f>
        <v>-</v>
      </c>
      <c r="AW43" s="109" t="str">
        <f>IF(AW$19="-","-",AW$19*'3h Losses'!AV20)</f>
        <v>-</v>
      </c>
      <c r="AX43" s="109" t="str">
        <f>IF(AX$19="-","-",AX$19*'3h Losses'!AW20)</f>
        <v>-</v>
      </c>
      <c r="AY43" s="109" t="str">
        <f>IF(AY$19="-","-",AY$19*'3h Losses'!AX20)</f>
        <v>-</v>
      </c>
      <c r="AZ43" s="109" t="str">
        <f>IF(AZ$19="-","-",AZ$19*'3h Losses'!AY20)</f>
        <v>-</v>
      </c>
      <c r="BA43" s="109" t="str">
        <f>IF(BA$19="-","-",BA$19*'3h Losses'!AZ20)</f>
        <v>-</v>
      </c>
      <c r="BB43" s="109" t="str">
        <f>IF(BB$19="-","-",BB$19*'3h Losses'!BA20)</f>
        <v>-</v>
      </c>
      <c r="BC43" s="109" t="str">
        <f>IF(BC$19="-","-",BC$19*'3h Losses'!BB20)</f>
        <v>-</v>
      </c>
      <c r="BD43" s="109" t="str">
        <f>IF(BD$19="-","-",BD$19*'3h Losses'!BC20)</f>
        <v>-</v>
      </c>
      <c r="BE43" s="109" t="str">
        <f>IF(BE$19="-","-",BE$19*'3h Losses'!BD20)</f>
        <v>-</v>
      </c>
      <c r="BF43" s="109" t="str">
        <f>IF(BF$19="-","-",BF$19*'3h Losses'!BE20)</f>
        <v>-</v>
      </c>
    </row>
    <row r="44" ht="13.5" customHeight="1">
      <c r="A44" s="2"/>
      <c r="B44" s="58"/>
      <c r="C44" s="58"/>
      <c r="D44" s="58"/>
      <c r="E44" s="80" t="s">
        <v>239</v>
      </c>
      <c r="F44" s="58"/>
      <c r="G44" s="84"/>
      <c r="H44" s="109">
        <f>IF(H$19="-","-",H$19*'3h Losses'!G21)</f>
        <v>0.2391068151</v>
      </c>
      <c r="I44" s="109">
        <f>IF(I$19="-","-",I$19*'3h Losses'!H21)</f>
        <v>0.2352724042</v>
      </c>
      <c r="J44" s="109">
        <f>IF(J$19="-","-",J$19*'3h Losses'!I21)</f>
        <v>0.2409189419</v>
      </c>
      <c r="K44" s="109">
        <f>IF(K$19="-","-",K$19*'3h Losses'!J21)</f>
        <v>0.2513564339</v>
      </c>
      <c r="L44" s="109">
        <f>IF(L$19="-","-",L$19*'3h Losses'!K21)</f>
        <v>0.2558808497</v>
      </c>
      <c r="M44" s="109">
        <f>IF(M$19="-","-",M$19*'3h Losses'!L21)</f>
        <v>0.2512151552</v>
      </c>
      <c r="N44" s="109">
        <f>IF(N$19="-","-",N$19*'3h Losses'!M21)</f>
        <v>0.261987438</v>
      </c>
      <c r="O44" s="109">
        <f>IF(O$19="-","-",O$19*'3h Losses'!N21)</f>
        <v>0.2677481804</v>
      </c>
      <c r="P44" s="84"/>
      <c r="Q44" s="109">
        <f>IF(Q$19="-","-",Q$19*'3h Losses'!P21)</f>
        <v>0.2677481804</v>
      </c>
      <c r="R44" s="109">
        <f>IF(R$19="-","-",R$19*'3h Losses'!Q21)</f>
        <v>0.2768266159</v>
      </c>
      <c r="S44" s="109">
        <f>IF(S$19="-","-",S$19*'3h Losses'!R21)</f>
        <v>0.2867781048</v>
      </c>
      <c r="T44" s="109">
        <f>IF(T$19="-","-",T$19*'3h Losses'!S21)</f>
        <v>0.2947768892</v>
      </c>
      <c r="U44" s="109">
        <f>IF(U$19="-","-",U$19*'3h Losses'!T21)</f>
        <v>0.3318693281</v>
      </c>
      <c r="V44" s="109">
        <f>IF(V$19="-","-",V$19*'3h Losses'!U21)</f>
        <v>0.4695296636</v>
      </c>
      <c r="W44" s="109">
        <f>IF(W$19="-","-",W$19*'3h Losses'!V21)</f>
        <v>0.4373075706</v>
      </c>
      <c r="X44" s="109">
        <f>IF(X$19="-","-",X$19*'3h Losses'!W21)</f>
        <v>0.4573679489</v>
      </c>
      <c r="Y44" s="84"/>
      <c r="Z44" s="109">
        <f>IF(X$19="-","-",X$19*'3h Losses'!W21)</f>
        <v>0.4573679489</v>
      </c>
      <c r="AA44" s="109">
        <f>IF(AA$19="-","-",AA$19*'3h Losses'!Z21)</f>
        <v>0.439163814</v>
      </c>
      <c r="AB44" s="109">
        <f>IF(AB$19="-","-",AB$19*'3h Losses'!AA21)</f>
        <v>0.4931290088</v>
      </c>
      <c r="AC44" s="109">
        <f>IF(AC$19="-","-",AC$19*'3h Losses'!AB21)</f>
        <v>0.4931290088</v>
      </c>
      <c r="AD44" s="109">
        <f>IF(AD$19="-","-",AD$19*'3h Losses'!AC21)</f>
        <v>0.4511130505</v>
      </c>
      <c r="AE44" s="109">
        <f>IF(AE$19="-","-",AE$19*'3h Losses'!AD21)</f>
        <v>0.4511130505</v>
      </c>
      <c r="AF44" s="109">
        <f>IF(AF$19="-","-",AF$19*'3h Losses'!AE21)</f>
        <v>0.4883920034</v>
      </c>
      <c r="AG44" s="109" t="str">
        <f>IF(AG$19="-","-",AG$19*'3h Losses'!AF21)</f>
        <v>-</v>
      </c>
      <c r="AH44" s="109" t="str">
        <f>IF(AH$19="-","-",AH$19*'3h Losses'!AG21)</f>
        <v>-</v>
      </c>
      <c r="AI44" s="109" t="str">
        <f>IF(AI$19="-","-",AI$19*'3h Losses'!AH21)</f>
        <v>-</v>
      </c>
      <c r="AJ44" s="109" t="str">
        <f>IF(AJ$19="-","-",AJ$19*'3h Losses'!AI21)</f>
        <v>-</v>
      </c>
      <c r="AK44" s="109" t="str">
        <f>IF(AK$19="-","-",AK$19*'3h Losses'!AJ21)</f>
        <v>-</v>
      </c>
      <c r="AL44" s="109" t="str">
        <f>IF(AL$19="-","-",AL$19*'3h Losses'!AK21)</f>
        <v>-</v>
      </c>
      <c r="AM44" s="109" t="str">
        <f>IF(AM$19="-","-",AM$19*'3h Losses'!AL21)</f>
        <v>-</v>
      </c>
      <c r="AN44" s="109" t="str">
        <f>IF(AN$19="-","-",AN$19*'3h Losses'!AM21)</f>
        <v>-</v>
      </c>
      <c r="AO44" s="109" t="str">
        <f>IF(AO$19="-","-",AO$19*'3h Losses'!AN21)</f>
        <v>-</v>
      </c>
      <c r="AP44" s="109" t="str">
        <f>IF(AP$19="-","-",AP$19*'3h Losses'!AO21)</f>
        <v>-</v>
      </c>
      <c r="AQ44" s="109" t="str">
        <f>IF(AQ$19="-","-",AQ$19*'3h Losses'!AP21)</f>
        <v>-</v>
      </c>
      <c r="AR44" s="109" t="str">
        <f>IF(AR$19="-","-",AR$19*'3h Losses'!AQ21)</f>
        <v>-</v>
      </c>
      <c r="AS44" s="109" t="str">
        <f>IF(AS$19="-","-",AS$19*'3h Losses'!AR21)</f>
        <v>-</v>
      </c>
      <c r="AT44" s="109" t="str">
        <f>IF(AT$19="-","-",AT$19*'3h Losses'!AS21)</f>
        <v>-</v>
      </c>
      <c r="AU44" s="109" t="str">
        <f>IF(AU$19="-","-",AU$19*'3h Losses'!AT21)</f>
        <v>-</v>
      </c>
      <c r="AV44" s="109" t="str">
        <f>IF(AV$19="-","-",AV$19*'3h Losses'!AU21)</f>
        <v>-</v>
      </c>
      <c r="AW44" s="109" t="str">
        <f>IF(AW$19="-","-",AW$19*'3h Losses'!AV21)</f>
        <v>-</v>
      </c>
      <c r="AX44" s="109" t="str">
        <f>IF(AX$19="-","-",AX$19*'3h Losses'!AW21)</f>
        <v>-</v>
      </c>
      <c r="AY44" s="109" t="str">
        <f>IF(AY$19="-","-",AY$19*'3h Losses'!AX21)</f>
        <v>-</v>
      </c>
      <c r="AZ44" s="109" t="str">
        <f>IF(AZ$19="-","-",AZ$19*'3h Losses'!AY21)</f>
        <v>-</v>
      </c>
      <c r="BA44" s="109" t="str">
        <f>IF(BA$19="-","-",BA$19*'3h Losses'!AZ21)</f>
        <v>-</v>
      </c>
      <c r="BB44" s="109" t="str">
        <f>IF(BB$19="-","-",BB$19*'3h Losses'!BA21)</f>
        <v>-</v>
      </c>
      <c r="BC44" s="109" t="str">
        <f>IF(BC$19="-","-",BC$19*'3h Losses'!BB21)</f>
        <v>-</v>
      </c>
      <c r="BD44" s="109" t="str">
        <f>IF(BD$19="-","-",BD$19*'3h Losses'!BC21)</f>
        <v>-</v>
      </c>
      <c r="BE44" s="109" t="str">
        <f>IF(BE$19="-","-",BE$19*'3h Losses'!BD21)</f>
        <v>-</v>
      </c>
      <c r="BF44" s="109" t="str">
        <f>IF(BF$19="-","-",BF$19*'3h Losses'!BE21)</f>
        <v>-</v>
      </c>
    </row>
    <row r="45" ht="13.5" customHeight="1">
      <c r="A45" s="2"/>
      <c r="B45" s="58"/>
      <c r="C45" s="58"/>
      <c r="D45" s="58"/>
      <c r="E45" s="80" t="s">
        <v>240</v>
      </c>
      <c r="F45" s="58"/>
      <c r="G45" s="84"/>
      <c r="H45" s="109">
        <f>IF(H$19="-","-",H$19*'3h Losses'!G22)</f>
        <v>0.2349863882</v>
      </c>
      <c r="I45" s="109">
        <f>IF(I$19="-","-",I$19*'3h Losses'!H22)</f>
        <v>0.231218054</v>
      </c>
      <c r="J45" s="109">
        <f>IF(J$19="-","-",J$19*'3h Losses'!I22)</f>
        <v>0.2367672873</v>
      </c>
      <c r="K45" s="109">
        <f>IF(K$19="-","-",K$19*'3h Losses'!J22)</f>
        <v>0.2470249144</v>
      </c>
      <c r="L45" s="109">
        <f>IF(L$19="-","-",L$19*'3h Losses'!K22)</f>
        <v>0.2514713629</v>
      </c>
      <c r="M45" s="109">
        <f>IF(M$19="-","-",M$19*'3h Losses'!L22)</f>
        <v>0.2468860704</v>
      </c>
      <c r="N45" s="109">
        <f>IF(N$19="-","-",N$19*'3h Losses'!M22)</f>
        <v>0.2565179473</v>
      </c>
      <c r="O45" s="109">
        <f>IF(O$19="-","-",O$19*'3h Losses'!N22)</f>
        <v>0.2621584231</v>
      </c>
      <c r="P45" s="84"/>
      <c r="Q45" s="109">
        <f>IF(Q$19="-","-",Q$19*'3h Losses'!P22)</f>
        <v>0.2621584231</v>
      </c>
      <c r="R45" s="109">
        <f>IF(R$19="-","-",R$19*'3h Losses'!Q22)</f>
        <v>0.2710473288</v>
      </c>
      <c r="S45" s="109">
        <f>IF(S$19="-","-",S$19*'3h Losses'!R22)</f>
        <v>0.2820406087</v>
      </c>
      <c r="T45" s="109">
        <f>IF(T$19="-","-",T$19*'3h Losses'!S22)</f>
        <v>0.2903502911</v>
      </c>
      <c r="U45" s="109">
        <f>IF(U$19="-","-",U$19*'3h Losses'!T22)</f>
        <v>0.3280270626</v>
      </c>
      <c r="V45" s="109">
        <f>IF(V$19="-","-",V$19*'3h Losses'!U22)</f>
        <v>0.4676413587</v>
      </c>
      <c r="W45" s="109">
        <f>IF(W$19="-","-",W$19*'3h Losses'!V22)</f>
        <v>0.4346713472</v>
      </c>
      <c r="X45" s="109">
        <f>IF(X$19="-","-",X$19*'3h Losses'!W22)</f>
        <v>0.4546107954</v>
      </c>
      <c r="Y45" s="84"/>
      <c r="Z45" s="109">
        <f>IF(X$19="-","-",X$19*'3h Losses'!W22)</f>
        <v>0.4546107954</v>
      </c>
      <c r="AA45" s="109">
        <f>IF(AA$19="-","-",AA$19*'3h Losses'!Z22)</f>
        <v>0.4371719857</v>
      </c>
      <c r="AB45" s="109">
        <f>IF(AB$19="-","-",AB$19*'3h Losses'!AA22)</f>
        <v>0.4953232913</v>
      </c>
      <c r="AC45" s="109">
        <f>IF(AC$19="-","-",AC$19*'3h Losses'!AB22)</f>
        <v>0.4953232913</v>
      </c>
      <c r="AD45" s="109">
        <f>IF(AD$19="-","-",AD$19*'3h Losses'!AC22)</f>
        <v>0.45311938</v>
      </c>
      <c r="AE45" s="109">
        <f>IF(AE$19="-","-",AE$19*'3h Losses'!AD22)</f>
        <v>0.45311938</v>
      </c>
      <c r="AF45" s="109">
        <f>IF(AF$19="-","-",AF$19*'3h Losses'!AE22)</f>
        <v>0.4905641314</v>
      </c>
      <c r="AG45" s="109" t="str">
        <f>IF(AG$19="-","-",AG$19*'3h Losses'!AF22)</f>
        <v>-</v>
      </c>
      <c r="AH45" s="109" t="str">
        <f>IF(AH$19="-","-",AH$19*'3h Losses'!AG22)</f>
        <v>-</v>
      </c>
      <c r="AI45" s="109" t="str">
        <f>IF(AI$19="-","-",AI$19*'3h Losses'!AH22)</f>
        <v>-</v>
      </c>
      <c r="AJ45" s="109" t="str">
        <f>IF(AJ$19="-","-",AJ$19*'3h Losses'!AI22)</f>
        <v>-</v>
      </c>
      <c r="AK45" s="109" t="str">
        <f>IF(AK$19="-","-",AK$19*'3h Losses'!AJ22)</f>
        <v>-</v>
      </c>
      <c r="AL45" s="109" t="str">
        <f>IF(AL$19="-","-",AL$19*'3h Losses'!AK22)</f>
        <v>-</v>
      </c>
      <c r="AM45" s="109" t="str">
        <f>IF(AM$19="-","-",AM$19*'3h Losses'!AL22)</f>
        <v>-</v>
      </c>
      <c r="AN45" s="109" t="str">
        <f>IF(AN$19="-","-",AN$19*'3h Losses'!AM22)</f>
        <v>-</v>
      </c>
      <c r="AO45" s="109" t="str">
        <f>IF(AO$19="-","-",AO$19*'3h Losses'!AN22)</f>
        <v>-</v>
      </c>
      <c r="AP45" s="109" t="str">
        <f>IF(AP$19="-","-",AP$19*'3h Losses'!AO22)</f>
        <v>-</v>
      </c>
      <c r="AQ45" s="109" t="str">
        <f>IF(AQ$19="-","-",AQ$19*'3h Losses'!AP22)</f>
        <v>-</v>
      </c>
      <c r="AR45" s="109" t="str">
        <f>IF(AR$19="-","-",AR$19*'3h Losses'!AQ22)</f>
        <v>-</v>
      </c>
      <c r="AS45" s="109" t="str">
        <f>IF(AS$19="-","-",AS$19*'3h Losses'!AR22)</f>
        <v>-</v>
      </c>
      <c r="AT45" s="109" t="str">
        <f>IF(AT$19="-","-",AT$19*'3h Losses'!AS22)</f>
        <v>-</v>
      </c>
      <c r="AU45" s="109" t="str">
        <f>IF(AU$19="-","-",AU$19*'3h Losses'!AT22)</f>
        <v>-</v>
      </c>
      <c r="AV45" s="109" t="str">
        <f>IF(AV$19="-","-",AV$19*'3h Losses'!AU22)</f>
        <v>-</v>
      </c>
      <c r="AW45" s="109" t="str">
        <f>IF(AW$19="-","-",AW$19*'3h Losses'!AV22)</f>
        <v>-</v>
      </c>
      <c r="AX45" s="109" t="str">
        <f>IF(AX$19="-","-",AX$19*'3h Losses'!AW22)</f>
        <v>-</v>
      </c>
      <c r="AY45" s="109" t="str">
        <f>IF(AY$19="-","-",AY$19*'3h Losses'!AX22)</f>
        <v>-</v>
      </c>
      <c r="AZ45" s="109" t="str">
        <f>IF(AZ$19="-","-",AZ$19*'3h Losses'!AY22)</f>
        <v>-</v>
      </c>
      <c r="BA45" s="109" t="str">
        <f>IF(BA$19="-","-",BA$19*'3h Losses'!AZ22)</f>
        <v>-</v>
      </c>
      <c r="BB45" s="109" t="str">
        <f>IF(BB$19="-","-",BB$19*'3h Losses'!BA22)</f>
        <v>-</v>
      </c>
      <c r="BC45" s="109" t="str">
        <f>IF(BC$19="-","-",BC$19*'3h Losses'!BB22)</f>
        <v>-</v>
      </c>
      <c r="BD45" s="109" t="str">
        <f>IF(BD$19="-","-",BD$19*'3h Losses'!BC22)</f>
        <v>-</v>
      </c>
      <c r="BE45" s="109" t="str">
        <f>IF(BE$19="-","-",BE$19*'3h Losses'!BD22)</f>
        <v>-</v>
      </c>
      <c r="BF45" s="109" t="str">
        <f>IF(BF$19="-","-",BF$19*'3h Losses'!BE22)</f>
        <v>-</v>
      </c>
    </row>
    <row r="46" ht="13.5" customHeight="1">
      <c r="A46" s="2"/>
      <c r="B46" s="58"/>
      <c r="C46" s="58"/>
      <c r="D46" s="58"/>
      <c r="E46" s="80" t="s">
        <v>241</v>
      </c>
      <c r="F46" s="58"/>
      <c r="G46" s="84"/>
      <c r="H46" s="109">
        <f>IF(H$19="-","-",H$19*'3h Losses'!G23)</f>
        <v>0.237697138</v>
      </c>
      <c r="I46" s="109">
        <f>IF(I$19="-","-",I$19*'3h Losses'!H23)</f>
        <v>0.2338853332</v>
      </c>
      <c r="J46" s="109">
        <f>IF(J$19="-","-",J$19*'3h Losses'!I23)</f>
        <v>0.2394985812</v>
      </c>
      <c r="K46" s="109">
        <f>IF(K$19="-","-",K$19*'3h Losses'!J23)</f>
        <v>0.2498745379</v>
      </c>
      <c r="L46" s="109">
        <f>IF(L$19="-","-",L$19*'3h Losses'!K23)</f>
        <v>0.2543722796</v>
      </c>
      <c r="M46" s="109">
        <f>IF(M$19="-","-",M$19*'3h Losses'!L23)</f>
        <v>0.2497340922</v>
      </c>
      <c r="N46" s="109">
        <f>IF(N$19="-","-",N$19*'3h Losses'!M23)</f>
        <v>0.2581452056</v>
      </c>
      <c r="O46" s="109">
        <f>IF(O$19="-","-",O$19*'3h Losses'!N23)</f>
        <v>0.2638214626</v>
      </c>
      <c r="P46" s="84"/>
      <c r="Q46" s="109">
        <f>IF(Q$19="-","-",Q$19*'3h Losses'!P23)</f>
        <v>0.2638214626</v>
      </c>
      <c r="R46" s="109">
        <f>IF(R$19="-","-",R$19*'3h Losses'!Q23)</f>
        <v>0.2732167547</v>
      </c>
      <c r="S46" s="109">
        <f>IF(S$19="-","-",S$19*'3h Losses'!R23)</f>
        <v>0.2830387672</v>
      </c>
      <c r="T46" s="109">
        <f>IF(T$19="-","-",T$19*'3h Losses'!S23)</f>
        <v>0.2920387606</v>
      </c>
      <c r="U46" s="109">
        <f>IF(U$19="-","-",U$19*'3h Losses'!T23)</f>
        <v>0.3287917281</v>
      </c>
      <c r="V46" s="109">
        <f>IF(V$19="-","-",V$19*'3h Losses'!U23)</f>
        <v>0.4681769476</v>
      </c>
      <c r="W46" s="109">
        <f>IF(W$19="-","-",W$19*'3h Losses'!V23)</f>
        <v>0.4360568126</v>
      </c>
      <c r="X46" s="109">
        <f>IF(X$19="-","-",X$19*'3h Losses'!W23)</f>
        <v>0.4586131376</v>
      </c>
      <c r="Y46" s="84"/>
      <c r="Z46" s="109">
        <f>IF(X$19="-","-",X$19*'3h Losses'!W23)</f>
        <v>0.4586131376</v>
      </c>
      <c r="AA46" s="109">
        <f>IF(AA$19="-","-",AA$19*'3h Losses'!Z23)</f>
        <v>0.4411291278</v>
      </c>
      <c r="AB46" s="109">
        <f>IF(AB$19="-","-",AB$19*'3h Losses'!AA23)</f>
        <v>0.4985396832</v>
      </c>
      <c r="AC46" s="109">
        <f>IF(AC$19="-","-",AC$19*'3h Losses'!AB23)</f>
        <v>0.4985396832</v>
      </c>
      <c r="AD46" s="109">
        <f>IF(AD$19="-","-",AD$19*'3h Losses'!AC23)</f>
        <v>0.45601784</v>
      </c>
      <c r="AE46" s="109">
        <f>IF(AE$19="-","-",AE$19*'3h Losses'!AD23)</f>
        <v>0.45601784</v>
      </c>
      <c r="AF46" s="109">
        <f>IF(AF$19="-","-",AF$19*'3h Losses'!AE23)</f>
        <v>0.4930839073</v>
      </c>
      <c r="AG46" s="109" t="str">
        <f>IF(AG$19="-","-",AG$19*'3h Losses'!AF23)</f>
        <v>-</v>
      </c>
      <c r="AH46" s="109" t="str">
        <f>IF(AH$19="-","-",AH$19*'3h Losses'!AG23)</f>
        <v>-</v>
      </c>
      <c r="AI46" s="109" t="str">
        <f>IF(AI$19="-","-",AI$19*'3h Losses'!AH23)</f>
        <v>-</v>
      </c>
      <c r="AJ46" s="109" t="str">
        <f>IF(AJ$19="-","-",AJ$19*'3h Losses'!AI23)</f>
        <v>-</v>
      </c>
      <c r="AK46" s="109" t="str">
        <f>IF(AK$19="-","-",AK$19*'3h Losses'!AJ23)</f>
        <v>-</v>
      </c>
      <c r="AL46" s="109" t="str">
        <f>IF(AL$19="-","-",AL$19*'3h Losses'!AK23)</f>
        <v>-</v>
      </c>
      <c r="AM46" s="109" t="str">
        <f>IF(AM$19="-","-",AM$19*'3h Losses'!AL23)</f>
        <v>-</v>
      </c>
      <c r="AN46" s="109" t="str">
        <f>IF(AN$19="-","-",AN$19*'3h Losses'!AM23)</f>
        <v>-</v>
      </c>
      <c r="AO46" s="109" t="str">
        <f>IF(AO$19="-","-",AO$19*'3h Losses'!AN23)</f>
        <v>-</v>
      </c>
      <c r="AP46" s="109" t="str">
        <f>IF(AP$19="-","-",AP$19*'3h Losses'!AO23)</f>
        <v>-</v>
      </c>
      <c r="AQ46" s="109" t="str">
        <f>IF(AQ$19="-","-",AQ$19*'3h Losses'!AP23)</f>
        <v>-</v>
      </c>
      <c r="AR46" s="109" t="str">
        <f>IF(AR$19="-","-",AR$19*'3h Losses'!AQ23)</f>
        <v>-</v>
      </c>
      <c r="AS46" s="109" t="str">
        <f>IF(AS$19="-","-",AS$19*'3h Losses'!AR23)</f>
        <v>-</v>
      </c>
      <c r="AT46" s="109" t="str">
        <f>IF(AT$19="-","-",AT$19*'3h Losses'!AS23)</f>
        <v>-</v>
      </c>
      <c r="AU46" s="109" t="str">
        <f>IF(AU$19="-","-",AU$19*'3h Losses'!AT23)</f>
        <v>-</v>
      </c>
      <c r="AV46" s="109" t="str">
        <f>IF(AV$19="-","-",AV$19*'3h Losses'!AU23)</f>
        <v>-</v>
      </c>
      <c r="AW46" s="109" t="str">
        <f>IF(AW$19="-","-",AW$19*'3h Losses'!AV23)</f>
        <v>-</v>
      </c>
      <c r="AX46" s="109" t="str">
        <f>IF(AX$19="-","-",AX$19*'3h Losses'!AW23)</f>
        <v>-</v>
      </c>
      <c r="AY46" s="109" t="str">
        <f>IF(AY$19="-","-",AY$19*'3h Losses'!AX23)</f>
        <v>-</v>
      </c>
      <c r="AZ46" s="109" t="str">
        <f>IF(AZ$19="-","-",AZ$19*'3h Losses'!AY23)</f>
        <v>-</v>
      </c>
      <c r="BA46" s="109" t="str">
        <f>IF(BA$19="-","-",BA$19*'3h Losses'!AZ23)</f>
        <v>-</v>
      </c>
      <c r="BB46" s="109" t="str">
        <f>IF(BB$19="-","-",BB$19*'3h Losses'!BA23)</f>
        <v>-</v>
      </c>
      <c r="BC46" s="109" t="str">
        <f>IF(BC$19="-","-",BC$19*'3h Losses'!BB23)</f>
        <v>-</v>
      </c>
      <c r="BD46" s="109" t="str">
        <f>IF(BD$19="-","-",BD$19*'3h Losses'!BC23)</f>
        <v>-</v>
      </c>
      <c r="BE46" s="109" t="str">
        <f>IF(BE$19="-","-",BE$19*'3h Losses'!BD23)</f>
        <v>-</v>
      </c>
      <c r="BF46" s="109" t="str">
        <f>IF(BF$19="-","-",BF$19*'3h Losses'!BE23)</f>
        <v>-</v>
      </c>
    </row>
    <row r="47" ht="13.5" customHeight="1">
      <c r="A47" s="2"/>
      <c r="B47" s="58"/>
      <c r="C47" s="58"/>
      <c r="D47" s="58"/>
      <c r="E47" s="80" t="s">
        <v>242</v>
      </c>
      <c r="F47" s="58"/>
      <c r="G47" s="84"/>
      <c r="H47" s="109">
        <f>IF(H$19="-","-",H$19*'3h Losses'!G24)</f>
        <v>0.2363603518</v>
      </c>
      <c r="I47" s="109">
        <f>IF(I$19="-","-",I$19*'3h Losses'!H24)</f>
        <v>0.2325699843</v>
      </c>
      <c r="J47" s="109">
        <f>IF(J$19="-","-",J$19*'3h Losses'!I24)</f>
        <v>0.2381516639</v>
      </c>
      <c r="K47" s="109">
        <f>IF(K$19="-","-",K$19*'3h Losses'!J24)</f>
        <v>0.2484692672</v>
      </c>
      <c r="L47" s="109">
        <f>IF(L$19="-","-",L$19*'3h Losses'!K24)</f>
        <v>0.252941714</v>
      </c>
      <c r="M47" s="109">
        <f>IF(M$19="-","-",M$19*'3h Losses'!L24)</f>
        <v>0.2483296114</v>
      </c>
      <c r="N47" s="109">
        <f>IF(N$19="-","-",N$19*'3h Losses'!M24)</f>
        <v>0.2566484004</v>
      </c>
      <c r="O47" s="109">
        <f>IF(O$19="-","-",O$19*'3h Losses'!N24)</f>
        <v>0.2622917447</v>
      </c>
      <c r="P47" s="84"/>
      <c r="Q47" s="109">
        <f>IF(Q$19="-","-",Q$19*'3h Losses'!P24)</f>
        <v>0.2622917447</v>
      </c>
      <c r="R47" s="109">
        <f>IF(R$19="-","-",R$19*'3h Losses'!Q24)</f>
        <v>0.2711851709</v>
      </c>
      <c r="S47" s="109">
        <f>IF(S$19="-","-",S$19*'3h Losses'!R24)</f>
        <v>0.280932303</v>
      </c>
      <c r="T47" s="109">
        <f>IF(T$19="-","-",T$19*'3h Losses'!S24)</f>
        <v>0.2881345727</v>
      </c>
      <c r="U47" s="109">
        <f>IF(U$19="-","-",U$19*'3h Losses'!T24)</f>
        <v>0.3243810102</v>
      </c>
      <c r="V47" s="109">
        <f>IF(V$19="-","-",V$19*'3h Losses'!U24)</f>
        <v>0.46244348</v>
      </c>
      <c r="W47" s="109">
        <f>IF(W$19="-","-",W$19*'3h Losses'!V24)</f>
        <v>0.4307208819</v>
      </c>
      <c r="X47" s="109">
        <f>IF(X$19="-","-",X$19*'3h Losses'!W24)</f>
        <v>0.4552832062</v>
      </c>
      <c r="Y47" s="84"/>
      <c r="Z47" s="109">
        <f>IF(X$19="-","-",X$19*'3h Losses'!W24)</f>
        <v>0.4552832062</v>
      </c>
      <c r="AA47" s="109">
        <f>IF(AA$19="-","-",AA$19*'3h Losses'!Z24)</f>
        <v>0.4379341151</v>
      </c>
      <c r="AB47" s="109">
        <f>IF(AB$19="-","-",AB$19*'3h Losses'!AA24)</f>
        <v>0.4948087934</v>
      </c>
      <c r="AC47" s="109">
        <f>IF(AC$19="-","-",AC$19*'3h Losses'!AB24)</f>
        <v>0.4948087934</v>
      </c>
      <c r="AD47" s="109">
        <f>IF(AD$19="-","-",AD$19*'3h Losses'!AC24)</f>
        <v>0.4526680549</v>
      </c>
      <c r="AE47" s="109">
        <f>IF(AE$19="-","-",AE$19*'3h Losses'!AD24)</f>
        <v>0.4526680549</v>
      </c>
      <c r="AF47" s="109">
        <f>IF(AF$19="-","-",AF$19*'3h Losses'!AE24)</f>
        <v>0.4919915148</v>
      </c>
      <c r="AG47" s="109" t="str">
        <f>IF(AG$19="-","-",AG$19*'3h Losses'!AF24)</f>
        <v>-</v>
      </c>
      <c r="AH47" s="109" t="str">
        <f>IF(AH$19="-","-",AH$19*'3h Losses'!AG24)</f>
        <v>-</v>
      </c>
      <c r="AI47" s="109" t="str">
        <f>IF(AI$19="-","-",AI$19*'3h Losses'!AH24)</f>
        <v>-</v>
      </c>
      <c r="AJ47" s="109" t="str">
        <f>IF(AJ$19="-","-",AJ$19*'3h Losses'!AI24)</f>
        <v>-</v>
      </c>
      <c r="AK47" s="109" t="str">
        <f>IF(AK$19="-","-",AK$19*'3h Losses'!AJ24)</f>
        <v>-</v>
      </c>
      <c r="AL47" s="109" t="str">
        <f>IF(AL$19="-","-",AL$19*'3h Losses'!AK24)</f>
        <v>-</v>
      </c>
      <c r="AM47" s="109" t="str">
        <f>IF(AM$19="-","-",AM$19*'3h Losses'!AL24)</f>
        <v>-</v>
      </c>
      <c r="AN47" s="109" t="str">
        <f>IF(AN$19="-","-",AN$19*'3h Losses'!AM24)</f>
        <v>-</v>
      </c>
      <c r="AO47" s="109" t="str">
        <f>IF(AO$19="-","-",AO$19*'3h Losses'!AN24)</f>
        <v>-</v>
      </c>
      <c r="AP47" s="109" t="str">
        <f>IF(AP$19="-","-",AP$19*'3h Losses'!AO24)</f>
        <v>-</v>
      </c>
      <c r="AQ47" s="109" t="str">
        <f>IF(AQ$19="-","-",AQ$19*'3h Losses'!AP24)</f>
        <v>-</v>
      </c>
      <c r="AR47" s="109" t="str">
        <f>IF(AR$19="-","-",AR$19*'3h Losses'!AQ24)</f>
        <v>-</v>
      </c>
      <c r="AS47" s="109" t="str">
        <f>IF(AS$19="-","-",AS$19*'3h Losses'!AR24)</f>
        <v>-</v>
      </c>
      <c r="AT47" s="109" t="str">
        <f>IF(AT$19="-","-",AT$19*'3h Losses'!AS24)</f>
        <v>-</v>
      </c>
      <c r="AU47" s="109" t="str">
        <f>IF(AU$19="-","-",AU$19*'3h Losses'!AT24)</f>
        <v>-</v>
      </c>
      <c r="AV47" s="109" t="str">
        <f>IF(AV$19="-","-",AV$19*'3h Losses'!AU24)</f>
        <v>-</v>
      </c>
      <c r="AW47" s="109" t="str">
        <f>IF(AW$19="-","-",AW$19*'3h Losses'!AV24)</f>
        <v>-</v>
      </c>
      <c r="AX47" s="109" t="str">
        <f>IF(AX$19="-","-",AX$19*'3h Losses'!AW24)</f>
        <v>-</v>
      </c>
      <c r="AY47" s="109" t="str">
        <f>IF(AY$19="-","-",AY$19*'3h Losses'!AX24)</f>
        <v>-</v>
      </c>
      <c r="AZ47" s="109" t="str">
        <f>IF(AZ$19="-","-",AZ$19*'3h Losses'!AY24)</f>
        <v>-</v>
      </c>
      <c r="BA47" s="109" t="str">
        <f>IF(BA$19="-","-",BA$19*'3h Losses'!AZ24)</f>
        <v>-</v>
      </c>
      <c r="BB47" s="109" t="str">
        <f>IF(BB$19="-","-",BB$19*'3h Losses'!BA24)</f>
        <v>-</v>
      </c>
      <c r="BC47" s="109" t="str">
        <f>IF(BC$19="-","-",BC$19*'3h Losses'!BB24)</f>
        <v>-</v>
      </c>
      <c r="BD47" s="109" t="str">
        <f>IF(BD$19="-","-",BD$19*'3h Losses'!BC24)</f>
        <v>-</v>
      </c>
      <c r="BE47" s="109" t="str">
        <f>IF(BE$19="-","-",BE$19*'3h Losses'!BD24)</f>
        <v>-</v>
      </c>
      <c r="BF47" s="109" t="str">
        <f>IF(BF$19="-","-",BF$19*'3h Losses'!BE24)</f>
        <v>-</v>
      </c>
    </row>
    <row r="48" ht="13.5" customHeight="1">
      <c r="A48" s="2"/>
      <c r="B48" s="58"/>
      <c r="C48" s="58"/>
      <c r="D48" s="58"/>
      <c r="E48" s="80" t="s">
        <v>243</v>
      </c>
      <c r="F48" s="58"/>
      <c r="G48" s="84"/>
      <c r="H48" s="109">
        <f>IF(H$19="-","-",H$19*'3h Losses'!G25)</f>
        <v>0.2324587154</v>
      </c>
      <c r="I48" s="109">
        <f>IF(I$19="-","-",I$19*'3h Losses'!H25)</f>
        <v>0.228730916</v>
      </c>
      <c r="J48" s="109">
        <f>IF(J$19="-","-",J$19*'3h Losses'!I25)</f>
        <v>0.234220458</v>
      </c>
      <c r="K48" s="109">
        <f>IF(K$19="-","-",K$19*'3h Losses'!J25)</f>
        <v>0.2443677471</v>
      </c>
      <c r="L48" s="109">
        <f>IF(L$19="-","-",L$19*'3h Losses'!K25)</f>
        <v>0.2487663665</v>
      </c>
      <c r="M48" s="109">
        <f>IF(M$19="-","-",M$19*'3h Losses'!L25)</f>
        <v>0.2442303965</v>
      </c>
      <c r="N48" s="109">
        <f>IF(N$19="-","-",N$19*'3h Losses'!M25)</f>
        <v>0.2535627188</v>
      </c>
      <c r="O48" s="109">
        <f>IF(O$19="-","-",O$19*'3h Losses'!N25)</f>
        <v>0.2591382132</v>
      </c>
      <c r="P48" s="84"/>
      <c r="Q48" s="109">
        <f>IF(Q$19="-","-",Q$19*'3h Losses'!P25)</f>
        <v>0.2591382132</v>
      </c>
      <c r="R48" s="109">
        <f>IF(R$19="-","-",R$19*'3h Losses'!Q25)</f>
        <v>0.2694041965</v>
      </c>
      <c r="S48" s="109">
        <f>IF(S$19="-","-",S$19*'3h Losses'!R25)</f>
        <v>0.2790868929</v>
      </c>
      <c r="T48" s="109">
        <f>IF(T$19="-","-",T$19*'3h Losses'!S25)</f>
        <v>0.2873095509</v>
      </c>
      <c r="U48" s="109">
        <f>IF(U$19="-","-",U$19*'3h Losses'!T25)</f>
        <v>0.3234533174</v>
      </c>
      <c r="V48" s="109">
        <f>IF(V$19="-","-",V$19*'3h Losses'!U25)</f>
        <v>0.4596993806</v>
      </c>
      <c r="W48" s="109">
        <f>IF(W$19="-","-",W$19*'3h Losses'!V25)</f>
        <v>0.4281654333</v>
      </c>
      <c r="X48" s="109">
        <f>IF(X$19="-","-",X$19*'3h Losses'!W25)</f>
        <v>0.4478064392</v>
      </c>
      <c r="Y48" s="84"/>
      <c r="Z48" s="109">
        <f>IF(X$19="-","-",X$19*'3h Losses'!W25)</f>
        <v>0.4478064392</v>
      </c>
      <c r="AA48" s="109">
        <f>IF(AA$19="-","-",AA$19*'3h Losses'!Z25)</f>
        <v>0.4307390588</v>
      </c>
      <c r="AB48" s="109">
        <f>IF(AB$19="-","-",AB$19*'3h Losses'!AA25)</f>
        <v>0.4861429413</v>
      </c>
      <c r="AC48" s="109">
        <f>IF(AC$19="-","-",AC$19*'3h Losses'!AB25)</f>
        <v>0.4861429413</v>
      </c>
      <c r="AD48" s="109">
        <f>IF(AD$19="-","-",AD$19*'3h Losses'!AC25)</f>
        <v>0.4447381996</v>
      </c>
      <c r="AE48" s="109">
        <f>IF(AE$19="-","-",AE$19*'3h Losses'!AD25)</f>
        <v>0.4447381996</v>
      </c>
      <c r="AF48" s="109">
        <f>IF(AF$19="-","-",AF$19*'3h Losses'!AE25)</f>
        <v>0.4814903494</v>
      </c>
      <c r="AG48" s="109" t="str">
        <f>IF(AG$19="-","-",AG$19*'3h Losses'!AF25)</f>
        <v>-</v>
      </c>
      <c r="AH48" s="109" t="str">
        <f>IF(AH$19="-","-",AH$19*'3h Losses'!AG25)</f>
        <v>-</v>
      </c>
      <c r="AI48" s="109" t="str">
        <f>IF(AI$19="-","-",AI$19*'3h Losses'!AH25)</f>
        <v>-</v>
      </c>
      <c r="AJ48" s="109" t="str">
        <f>IF(AJ$19="-","-",AJ$19*'3h Losses'!AI25)</f>
        <v>-</v>
      </c>
      <c r="AK48" s="109" t="str">
        <f>IF(AK$19="-","-",AK$19*'3h Losses'!AJ25)</f>
        <v>-</v>
      </c>
      <c r="AL48" s="109" t="str">
        <f>IF(AL$19="-","-",AL$19*'3h Losses'!AK25)</f>
        <v>-</v>
      </c>
      <c r="AM48" s="109" t="str">
        <f>IF(AM$19="-","-",AM$19*'3h Losses'!AL25)</f>
        <v>-</v>
      </c>
      <c r="AN48" s="109" t="str">
        <f>IF(AN$19="-","-",AN$19*'3h Losses'!AM25)</f>
        <v>-</v>
      </c>
      <c r="AO48" s="109" t="str">
        <f>IF(AO$19="-","-",AO$19*'3h Losses'!AN25)</f>
        <v>-</v>
      </c>
      <c r="AP48" s="109" t="str">
        <f>IF(AP$19="-","-",AP$19*'3h Losses'!AO25)</f>
        <v>-</v>
      </c>
      <c r="AQ48" s="109" t="str">
        <f>IF(AQ$19="-","-",AQ$19*'3h Losses'!AP25)</f>
        <v>-</v>
      </c>
      <c r="AR48" s="109" t="str">
        <f>IF(AR$19="-","-",AR$19*'3h Losses'!AQ25)</f>
        <v>-</v>
      </c>
      <c r="AS48" s="109" t="str">
        <f>IF(AS$19="-","-",AS$19*'3h Losses'!AR25)</f>
        <v>-</v>
      </c>
      <c r="AT48" s="109" t="str">
        <f>IF(AT$19="-","-",AT$19*'3h Losses'!AS25)</f>
        <v>-</v>
      </c>
      <c r="AU48" s="109" t="str">
        <f>IF(AU$19="-","-",AU$19*'3h Losses'!AT25)</f>
        <v>-</v>
      </c>
      <c r="AV48" s="109" t="str">
        <f>IF(AV$19="-","-",AV$19*'3h Losses'!AU25)</f>
        <v>-</v>
      </c>
      <c r="AW48" s="109" t="str">
        <f>IF(AW$19="-","-",AW$19*'3h Losses'!AV25)</f>
        <v>-</v>
      </c>
      <c r="AX48" s="109" t="str">
        <f>IF(AX$19="-","-",AX$19*'3h Losses'!AW25)</f>
        <v>-</v>
      </c>
      <c r="AY48" s="109" t="str">
        <f>IF(AY$19="-","-",AY$19*'3h Losses'!AX25)</f>
        <v>-</v>
      </c>
      <c r="AZ48" s="109" t="str">
        <f>IF(AZ$19="-","-",AZ$19*'3h Losses'!AY25)</f>
        <v>-</v>
      </c>
      <c r="BA48" s="109" t="str">
        <f>IF(BA$19="-","-",BA$19*'3h Losses'!AZ25)</f>
        <v>-</v>
      </c>
      <c r="BB48" s="109" t="str">
        <f>IF(BB$19="-","-",BB$19*'3h Losses'!BA25)</f>
        <v>-</v>
      </c>
      <c r="BC48" s="109" t="str">
        <f>IF(BC$19="-","-",BC$19*'3h Losses'!BB25)</f>
        <v>-</v>
      </c>
      <c r="BD48" s="109" t="str">
        <f>IF(BD$19="-","-",BD$19*'3h Losses'!BC25)</f>
        <v>-</v>
      </c>
      <c r="BE48" s="109" t="str">
        <f>IF(BE$19="-","-",BE$19*'3h Losses'!BD25)</f>
        <v>-</v>
      </c>
      <c r="BF48" s="109" t="str">
        <f>IF(BF$19="-","-",BF$19*'3h Losses'!BE25)</f>
        <v>-</v>
      </c>
    </row>
    <row r="49" ht="13.5" customHeight="1">
      <c r="A49" s="2"/>
      <c r="B49" s="58"/>
      <c r="C49" s="58"/>
      <c r="D49" s="58"/>
      <c r="E49" s="80" t="s">
        <v>244</v>
      </c>
      <c r="F49" s="58"/>
      <c r="G49" s="84"/>
      <c r="H49" s="109">
        <f>IF(H$19="-","-",H$19*'3h Losses'!G26)</f>
        <v>0.2410737423</v>
      </c>
      <c r="I49" s="109">
        <f>IF(I$19="-","-",I$19*'3h Losses'!H26)</f>
        <v>0.2372077889</v>
      </c>
      <c r="J49" s="109">
        <f>IF(J$19="-","-",J$19*'3h Losses'!I26)</f>
        <v>0.2429007759</v>
      </c>
      <c r="K49" s="109">
        <f>IF(K$19="-","-",K$19*'3h Losses'!J26)</f>
        <v>0.2534241282</v>
      </c>
      <c r="L49" s="109">
        <f>IF(L$19="-","-",L$19*'3h Losses'!K26)</f>
        <v>0.2579857625</v>
      </c>
      <c r="M49" s="109">
        <f>IF(M$19="-","-",M$19*'3h Losses'!L26)</f>
        <v>0.2532816873</v>
      </c>
      <c r="N49" s="109">
        <f>IF(N$19="-","-",N$19*'3h Losses'!M26)</f>
        <v>0.2607386278</v>
      </c>
      <c r="O49" s="109">
        <f>IF(O$19="-","-",O$19*'3h Losses'!N26)</f>
        <v>0.2664719106</v>
      </c>
      <c r="P49" s="84"/>
      <c r="Q49" s="109">
        <f>IF(Q$19="-","-",Q$19*'3h Losses'!P26)</f>
        <v>0.2664719106</v>
      </c>
      <c r="R49" s="109">
        <f>IF(R$19="-","-",R$19*'3h Losses'!Q26)</f>
        <v>0.2753997858</v>
      </c>
      <c r="S49" s="109">
        <f>IF(S$19="-","-",S$19*'3h Losses'!R26)</f>
        <v>0.2853020513</v>
      </c>
      <c r="T49" s="109">
        <f>IF(T$19="-","-",T$19*'3h Losses'!S26)</f>
        <v>0.2953735374</v>
      </c>
      <c r="U49" s="109">
        <f>IF(U$19="-","-",U$19*'3h Losses'!T26)</f>
        <v>0.332542333</v>
      </c>
      <c r="V49" s="109">
        <f>IF(V$19="-","-",V$19*'3h Losses'!U26)</f>
        <v>0.474527845</v>
      </c>
      <c r="W49" s="109">
        <f>IF(W$19="-","-",W$19*'3h Losses'!V26)</f>
        <v>0.4419551367</v>
      </c>
      <c r="X49" s="109">
        <f>IF(X$19="-","-",X$19*'3h Losses'!W26)</f>
        <v>0.4638799294</v>
      </c>
      <c r="Y49" s="84"/>
      <c r="Z49" s="109">
        <f>IF(X$19="-","-",X$19*'3h Losses'!W26)</f>
        <v>0.4638799294</v>
      </c>
      <c r="AA49" s="109">
        <f>IF(AA$19="-","-",AA$19*'3h Losses'!Z26)</f>
        <v>0.4462024083</v>
      </c>
      <c r="AB49" s="109">
        <f>IF(AB$19="-","-",AB$19*'3h Losses'!AA26)</f>
        <v>0.5041508932</v>
      </c>
      <c r="AC49" s="109">
        <f>IF(AC$19="-","-",AC$19*'3h Losses'!AB26)</f>
        <v>0.5041508932</v>
      </c>
      <c r="AD49" s="109">
        <f>IF(AD$19="-","-",AD$19*'3h Losses'!AC26)</f>
        <v>0.4611559507</v>
      </c>
      <c r="AE49" s="109">
        <f>IF(AE$19="-","-",AE$19*'3h Losses'!AD26)</f>
        <v>0.4611559507</v>
      </c>
      <c r="AF49" s="109">
        <f>IF(AF$19="-","-",AF$19*'3h Losses'!AE26)</f>
        <v>0.499264826</v>
      </c>
      <c r="AG49" s="109" t="str">
        <f>IF(AG$19="-","-",AG$19*'3h Losses'!AF26)</f>
        <v>-</v>
      </c>
      <c r="AH49" s="109" t="str">
        <f>IF(AH$19="-","-",AH$19*'3h Losses'!AG26)</f>
        <v>-</v>
      </c>
      <c r="AI49" s="109" t="str">
        <f>IF(AI$19="-","-",AI$19*'3h Losses'!AH26)</f>
        <v>-</v>
      </c>
      <c r="AJ49" s="109" t="str">
        <f>IF(AJ$19="-","-",AJ$19*'3h Losses'!AI26)</f>
        <v>-</v>
      </c>
      <c r="AK49" s="109" t="str">
        <f>IF(AK$19="-","-",AK$19*'3h Losses'!AJ26)</f>
        <v>-</v>
      </c>
      <c r="AL49" s="109" t="str">
        <f>IF(AL$19="-","-",AL$19*'3h Losses'!AK26)</f>
        <v>-</v>
      </c>
      <c r="AM49" s="109" t="str">
        <f>IF(AM$19="-","-",AM$19*'3h Losses'!AL26)</f>
        <v>-</v>
      </c>
      <c r="AN49" s="109" t="str">
        <f>IF(AN$19="-","-",AN$19*'3h Losses'!AM26)</f>
        <v>-</v>
      </c>
      <c r="AO49" s="109" t="str">
        <f>IF(AO$19="-","-",AO$19*'3h Losses'!AN26)</f>
        <v>-</v>
      </c>
      <c r="AP49" s="109" t="str">
        <f>IF(AP$19="-","-",AP$19*'3h Losses'!AO26)</f>
        <v>-</v>
      </c>
      <c r="AQ49" s="109" t="str">
        <f>IF(AQ$19="-","-",AQ$19*'3h Losses'!AP26)</f>
        <v>-</v>
      </c>
      <c r="AR49" s="109" t="str">
        <f>IF(AR$19="-","-",AR$19*'3h Losses'!AQ26)</f>
        <v>-</v>
      </c>
      <c r="AS49" s="109" t="str">
        <f>IF(AS$19="-","-",AS$19*'3h Losses'!AR26)</f>
        <v>-</v>
      </c>
      <c r="AT49" s="109" t="str">
        <f>IF(AT$19="-","-",AT$19*'3h Losses'!AS26)</f>
        <v>-</v>
      </c>
      <c r="AU49" s="109" t="str">
        <f>IF(AU$19="-","-",AU$19*'3h Losses'!AT26)</f>
        <v>-</v>
      </c>
      <c r="AV49" s="109" t="str">
        <f>IF(AV$19="-","-",AV$19*'3h Losses'!AU26)</f>
        <v>-</v>
      </c>
      <c r="AW49" s="109" t="str">
        <f>IF(AW$19="-","-",AW$19*'3h Losses'!AV26)</f>
        <v>-</v>
      </c>
      <c r="AX49" s="109" t="str">
        <f>IF(AX$19="-","-",AX$19*'3h Losses'!AW26)</f>
        <v>-</v>
      </c>
      <c r="AY49" s="109" t="str">
        <f>IF(AY$19="-","-",AY$19*'3h Losses'!AX26)</f>
        <v>-</v>
      </c>
      <c r="AZ49" s="109" t="str">
        <f>IF(AZ$19="-","-",AZ$19*'3h Losses'!AY26)</f>
        <v>-</v>
      </c>
      <c r="BA49" s="109" t="str">
        <f>IF(BA$19="-","-",BA$19*'3h Losses'!AZ26)</f>
        <v>-</v>
      </c>
      <c r="BB49" s="109" t="str">
        <f>IF(BB$19="-","-",BB$19*'3h Losses'!BA26)</f>
        <v>-</v>
      </c>
      <c r="BC49" s="109" t="str">
        <f>IF(BC$19="-","-",BC$19*'3h Losses'!BB26)</f>
        <v>-</v>
      </c>
      <c r="BD49" s="109" t="str">
        <f>IF(BD$19="-","-",BD$19*'3h Losses'!BC26)</f>
        <v>-</v>
      </c>
      <c r="BE49" s="109" t="str">
        <f>IF(BE$19="-","-",BE$19*'3h Losses'!BD26)</f>
        <v>-</v>
      </c>
      <c r="BF49" s="109" t="str">
        <f>IF(BF$19="-","-",BF$19*'3h Losses'!BE26)</f>
        <v>-</v>
      </c>
    </row>
    <row r="50" ht="13.5" customHeight="1">
      <c r="A50" s="2"/>
      <c r="B50" s="58"/>
      <c r="C50" s="58"/>
      <c r="D50" s="58"/>
      <c r="E50" s="80" t="s">
        <v>245</v>
      </c>
      <c r="F50" s="58"/>
      <c r="G50" s="84"/>
      <c r="H50" s="109">
        <f>IF(H$19="-","-",H$19*'3h Losses'!G27)</f>
        <v>0.2394657272</v>
      </c>
      <c r="I50" s="109">
        <f>IF(I$19="-","-",I$19*'3h Losses'!H27)</f>
        <v>0.2356255606</v>
      </c>
      <c r="J50" s="109">
        <f>IF(J$19="-","-",J$19*'3h Losses'!I27)</f>
        <v>0.2412805741</v>
      </c>
      <c r="K50" s="109">
        <f>IF(K$19="-","-",K$19*'3h Losses'!J27)</f>
        <v>0.2517337333</v>
      </c>
      <c r="L50" s="109">
        <f>IF(L$19="-","-",L$19*'3h Losses'!K27)</f>
        <v>0.2562649405</v>
      </c>
      <c r="M50" s="109">
        <f>IF(M$19="-","-",M$19*'3h Losses'!L27)</f>
        <v>0.2515922426</v>
      </c>
      <c r="N50" s="109">
        <f>IF(N$19="-","-",N$19*'3h Losses'!M27)</f>
        <v>0.2635109498</v>
      </c>
      <c r="O50" s="109">
        <f>IF(O$19="-","-",O$19*'3h Losses'!N27)</f>
        <v>0.2693051921</v>
      </c>
      <c r="P50" s="84"/>
      <c r="Q50" s="109">
        <f>IF(Q$19="-","-",Q$19*'3h Losses'!P27)</f>
        <v>0.2693051921</v>
      </c>
      <c r="R50" s="109">
        <f>IF(R$19="-","-",R$19*'3h Losses'!Q27)</f>
        <v>0.2782973093</v>
      </c>
      <c r="S50" s="109">
        <f>IF(S$19="-","-",S$19*'3h Losses'!R27)</f>
        <v>0.2883058658</v>
      </c>
      <c r="T50" s="109">
        <f>IF(T$19="-","-",T$19*'3h Losses'!S27)</f>
        <v>0.2970026095</v>
      </c>
      <c r="U50" s="109">
        <f>IF(U$19="-","-",U$19*'3h Losses'!T27)</f>
        <v>0.3343790482</v>
      </c>
      <c r="V50" s="109">
        <f>IF(V$19="-","-",V$19*'3h Losses'!U27)</f>
        <v>0.4771073708</v>
      </c>
      <c r="W50" s="109">
        <f>IF(W$19="-","-",W$19*'3h Losses'!V27)</f>
        <v>0.4443509219</v>
      </c>
      <c r="X50" s="109">
        <f>IF(X$19="-","-",X$19*'3h Losses'!W27)</f>
        <v>0.4674062134</v>
      </c>
      <c r="Y50" s="84"/>
      <c r="Z50" s="109">
        <f>IF(X$19="-","-",X$19*'3h Losses'!W27)</f>
        <v>0.4674062134</v>
      </c>
      <c r="AA50" s="109">
        <f>IF(AA$19="-","-",AA$19*'3h Losses'!Z27)</f>
        <v>0.4496008739</v>
      </c>
      <c r="AB50" s="109">
        <f>IF(AB$19="-","-",AB$19*'3h Losses'!AA27)</f>
        <v>0.5080648816</v>
      </c>
      <c r="AC50" s="109">
        <f>IF(AC$19="-","-",AC$19*'3h Losses'!AB27)</f>
        <v>0.5080648816</v>
      </c>
      <c r="AD50" s="109">
        <f>IF(AD$19="-","-",AD$19*'3h Losses'!AC27)</f>
        <v>0.464714655</v>
      </c>
      <c r="AE50" s="109">
        <f>IF(AE$19="-","-",AE$19*'3h Losses'!AD27)</f>
        <v>0.464714655</v>
      </c>
      <c r="AF50" s="109">
        <f>IF(AF$19="-","-",AF$19*'3h Losses'!AE27)</f>
        <v>0.5050345339</v>
      </c>
      <c r="AG50" s="109" t="str">
        <f>IF(AG$19="-","-",AG$19*'3h Losses'!AF27)</f>
        <v>-</v>
      </c>
      <c r="AH50" s="109" t="str">
        <f>IF(AH$19="-","-",AH$19*'3h Losses'!AG27)</f>
        <v>-</v>
      </c>
      <c r="AI50" s="109" t="str">
        <f>IF(AI$19="-","-",AI$19*'3h Losses'!AH27)</f>
        <v>-</v>
      </c>
      <c r="AJ50" s="109" t="str">
        <f>IF(AJ$19="-","-",AJ$19*'3h Losses'!AI27)</f>
        <v>-</v>
      </c>
      <c r="AK50" s="109" t="str">
        <f>IF(AK$19="-","-",AK$19*'3h Losses'!AJ27)</f>
        <v>-</v>
      </c>
      <c r="AL50" s="109" t="str">
        <f>IF(AL$19="-","-",AL$19*'3h Losses'!AK27)</f>
        <v>-</v>
      </c>
      <c r="AM50" s="109" t="str">
        <f>IF(AM$19="-","-",AM$19*'3h Losses'!AL27)</f>
        <v>-</v>
      </c>
      <c r="AN50" s="109" t="str">
        <f>IF(AN$19="-","-",AN$19*'3h Losses'!AM27)</f>
        <v>-</v>
      </c>
      <c r="AO50" s="109" t="str">
        <f>IF(AO$19="-","-",AO$19*'3h Losses'!AN27)</f>
        <v>-</v>
      </c>
      <c r="AP50" s="109" t="str">
        <f>IF(AP$19="-","-",AP$19*'3h Losses'!AO27)</f>
        <v>-</v>
      </c>
      <c r="AQ50" s="109" t="str">
        <f>IF(AQ$19="-","-",AQ$19*'3h Losses'!AP27)</f>
        <v>-</v>
      </c>
      <c r="AR50" s="109" t="str">
        <f>IF(AR$19="-","-",AR$19*'3h Losses'!AQ27)</f>
        <v>-</v>
      </c>
      <c r="AS50" s="109" t="str">
        <f>IF(AS$19="-","-",AS$19*'3h Losses'!AR27)</f>
        <v>-</v>
      </c>
      <c r="AT50" s="109" t="str">
        <f>IF(AT$19="-","-",AT$19*'3h Losses'!AS27)</f>
        <v>-</v>
      </c>
      <c r="AU50" s="109" t="str">
        <f>IF(AU$19="-","-",AU$19*'3h Losses'!AT27)</f>
        <v>-</v>
      </c>
      <c r="AV50" s="109" t="str">
        <f>IF(AV$19="-","-",AV$19*'3h Losses'!AU27)</f>
        <v>-</v>
      </c>
      <c r="AW50" s="109" t="str">
        <f>IF(AW$19="-","-",AW$19*'3h Losses'!AV27)</f>
        <v>-</v>
      </c>
      <c r="AX50" s="109" t="str">
        <f>IF(AX$19="-","-",AX$19*'3h Losses'!AW27)</f>
        <v>-</v>
      </c>
      <c r="AY50" s="109" t="str">
        <f>IF(AY$19="-","-",AY$19*'3h Losses'!AX27)</f>
        <v>-</v>
      </c>
      <c r="AZ50" s="109" t="str">
        <f>IF(AZ$19="-","-",AZ$19*'3h Losses'!AY27)</f>
        <v>-</v>
      </c>
      <c r="BA50" s="109" t="str">
        <f>IF(BA$19="-","-",BA$19*'3h Losses'!AZ27)</f>
        <v>-</v>
      </c>
      <c r="BB50" s="109" t="str">
        <f>IF(BB$19="-","-",BB$19*'3h Losses'!BA27)</f>
        <v>-</v>
      </c>
      <c r="BC50" s="109" t="str">
        <f>IF(BC$19="-","-",BC$19*'3h Losses'!BB27)</f>
        <v>-</v>
      </c>
      <c r="BD50" s="109" t="str">
        <f>IF(BD$19="-","-",BD$19*'3h Losses'!BC27)</f>
        <v>-</v>
      </c>
      <c r="BE50" s="109" t="str">
        <f>IF(BE$19="-","-",BE$19*'3h Losses'!BD27)</f>
        <v>-</v>
      </c>
      <c r="BF50" s="109" t="str">
        <f>IF(BF$19="-","-",BF$19*'3h Losses'!BE27)</f>
        <v>-</v>
      </c>
    </row>
    <row r="51" ht="13.5" customHeight="1">
      <c r="A51" s="2"/>
      <c r="B51" s="59"/>
      <c r="C51" s="58"/>
      <c r="D51" s="58"/>
      <c r="E51" s="80" t="s">
        <v>246</v>
      </c>
      <c r="F51" s="58"/>
      <c r="G51" s="84"/>
      <c r="H51" s="109">
        <f>IF(H$19="-","-",H$19*'3h Losses'!G28)</f>
        <v>0.2395505381</v>
      </c>
      <c r="I51" s="109">
        <f>IF(I$19="-","-",I$19*'3h Losses'!H28)</f>
        <v>0.2357090114</v>
      </c>
      <c r="J51" s="109">
        <f>IF(J$19="-","-",J$19*'3h Losses'!I28)</f>
        <v>0.2413660277</v>
      </c>
      <c r="K51" s="109">
        <f>IF(K$19="-","-",K$19*'3h Losses'!J28)</f>
        <v>0.2518228891</v>
      </c>
      <c r="L51" s="109">
        <f>IF(L$19="-","-",L$19*'3h Losses'!K28)</f>
        <v>0.2563557011</v>
      </c>
      <c r="M51" s="109">
        <f>IF(M$19="-","-",M$19*'3h Losses'!L28)</f>
        <v>0.2516813483</v>
      </c>
      <c r="N51" s="109">
        <f>IF(N$19="-","-",N$19*'3h Losses'!M28)</f>
        <v>0.2621726222</v>
      </c>
      <c r="O51" s="109">
        <f>IF(O$19="-","-",O$19*'3h Losses'!N28)</f>
        <v>0.2679374365</v>
      </c>
      <c r="P51" s="84"/>
      <c r="Q51" s="109">
        <f>IF(Q$19="-","-",Q$19*'3h Losses'!P28)</f>
        <v>0.2679374365</v>
      </c>
      <c r="R51" s="109">
        <f>IF(R$19="-","-",R$19*'3h Losses'!Q28)</f>
        <v>0.277022289</v>
      </c>
      <c r="S51" s="109">
        <f>IF(S$19="-","-",S$19*'3h Losses'!R28)</f>
        <v>0.2856304746</v>
      </c>
      <c r="T51" s="109">
        <f>IF(T$19="-","-",T$19*'3h Losses'!S28)</f>
        <v>0.2940459243</v>
      </c>
      <c r="U51" s="109">
        <f>IF(U$19="-","-",U$19*'3h Losses'!T28)</f>
        <v>0.333829536</v>
      </c>
      <c r="V51" s="109">
        <f>IF(V$19="-","-",V$19*'3h Losses'!U28)</f>
        <v>0.4759134705</v>
      </c>
      <c r="W51" s="109">
        <f>IF(W$19="-","-",W$19*'3h Losses'!V28)</f>
        <v>0.4460361203</v>
      </c>
      <c r="X51" s="109">
        <f>IF(X$19="-","-",X$19*'3h Losses'!W28)</f>
        <v>0.4664968987</v>
      </c>
      <c r="Y51" s="84"/>
      <c r="Z51" s="109">
        <f>IF(X$19="-","-",X$19*'3h Losses'!W28)</f>
        <v>0.4664968987</v>
      </c>
      <c r="AA51" s="109">
        <f>IF(AA$19="-","-",AA$19*'3h Losses'!Z28)</f>
        <v>0.4465242783</v>
      </c>
      <c r="AB51" s="109">
        <f>IF(AB$19="-","-",AB$19*'3h Losses'!AA28)</f>
        <v>0.5045145646</v>
      </c>
      <c r="AC51" s="109">
        <f>IF(AC$19="-","-",AC$19*'3h Losses'!AB28)</f>
        <v>0.5045145646</v>
      </c>
      <c r="AD51" s="109">
        <f>IF(AD$19="-","-",AD$19*'3h Losses'!AC28)</f>
        <v>0.4615594074</v>
      </c>
      <c r="AE51" s="109">
        <f>IF(AE$19="-","-",AE$19*'3h Losses'!AD28)</f>
        <v>0.4615594074</v>
      </c>
      <c r="AF51" s="109">
        <f>IF(AF$19="-","-",AF$19*'3h Losses'!AE28)</f>
        <v>0.4997016234</v>
      </c>
      <c r="AG51" s="109" t="str">
        <f>IF(AG$19="-","-",AG$19*'3h Losses'!AF28)</f>
        <v>-</v>
      </c>
      <c r="AH51" s="109" t="str">
        <f>IF(AH$19="-","-",AH$19*'3h Losses'!AG28)</f>
        <v>-</v>
      </c>
      <c r="AI51" s="109" t="str">
        <f>IF(AI$19="-","-",AI$19*'3h Losses'!AH28)</f>
        <v>-</v>
      </c>
      <c r="AJ51" s="109" t="str">
        <f>IF(AJ$19="-","-",AJ$19*'3h Losses'!AI28)</f>
        <v>-</v>
      </c>
      <c r="AK51" s="109" t="str">
        <f>IF(AK$19="-","-",AK$19*'3h Losses'!AJ28)</f>
        <v>-</v>
      </c>
      <c r="AL51" s="109" t="str">
        <f>IF(AL$19="-","-",AL$19*'3h Losses'!AK28)</f>
        <v>-</v>
      </c>
      <c r="AM51" s="109" t="str">
        <f>IF(AM$19="-","-",AM$19*'3h Losses'!AL28)</f>
        <v>-</v>
      </c>
      <c r="AN51" s="109" t="str">
        <f>IF(AN$19="-","-",AN$19*'3h Losses'!AM28)</f>
        <v>-</v>
      </c>
      <c r="AO51" s="109" t="str">
        <f>IF(AO$19="-","-",AO$19*'3h Losses'!AN28)</f>
        <v>-</v>
      </c>
      <c r="AP51" s="109" t="str">
        <f>IF(AP$19="-","-",AP$19*'3h Losses'!AO28)</f>
        <v>-</v>
      </c>
      <c r="AQ51" s="109" t="str">
        <f>IF(AQ$19="-","-",AQ$19*'3h Losses'!AP28)</f>
        <v>-</v>
      </c>
      <c r="AR51" s="109" t="str">
        <f>IF(AR$19="-","-",AR$19*'3h Losses'!AQ28)</f>
        <v>-</v>
      </c>
      <c r="AS51" s="109" t="str">
        <f>IF(AS$19="-","-",AS$19*'3h Losses'!AR28)</f>
        <v>-</v>
      </c>
      <c r="AT51" s="109" t="str">
        <f>IF(AT$19="-","-",AT$19*'3h Losses'!AS28)</f>
        <v>-</v>
      </c>
      <c r="AU51" s="109" t="str">
        <f>IF(AU$19="-","-",AU$19*'3h Losses'!AT28)</f>
        <v>-</v>
      </c>
      <c r="AV51" s="109" t="str">
        <f>IF(AV$19="-","-",AV$19*'3h Losses'!AU28)</f>
        <v>-</v>
      </c>
      <c r="AW51" s="109" t="str">
        <f>IF(AW$19="-","-",AW$19*'3h Losses'!AV28)</f>
        <v>-</v>
      </c>
      <c r="AX51" s="109" t="str">
        <f>IF(AX$19="-","-",AX$19*'3h Losses'!AW28)</f>
        <v>-</v>
      </c>
      <c r="AY51" s="109" t="str">
        <f>IF(AY$19="-","-",AY$19*'3h Losses'!AX28)</f>
        <v>-</v>
      </c>
      <c r="AZ51" s="109" t="str">
        <f>IF(AZ$19="-","-",AZ$19*'3h Losses'!AY28)</f>
        <v>-</v>
      </c>
      <c r="BA51" s="109" t="str">
        <f>IF(BA$19="-","-",BA$19*'3h Losses'!AZ28)</f>
        <v>-</v>
      </c>
      <c r="BB51" s="109" t="str">
        <f>IF(BB$19="-","-",BB$19*'3h Losses'!BA28)</f>
        <v>-</v>
      </c>
      <c r="BC51" s="109" t="str">
        <f>IF(BC$19="-","-",BC$19*'3h Losses'!BB28)</f>
        <v>-</v>
      </c>
      <c r="BD51" s="109" t="str">
        <f>IF(BD$19="-","-",BD$19*'3h Losses'!BC28)</f>
        <v>-</v>
      </c>
      <c r="BE51" s="109" t="str">
        <f>IF(BE$19="-","-",BE$19*'3h Losses'!BD28)</f>
        <v>-</v>
      </c>
      <c r="BF51" s="109" t="str">
        <f>IF(BF$19="-","-",BF$19*'3h Losses'!BE28)</f>
        <v>-</v>
      </c>
    </row>
    <row r="52" ht="12.75" customHeight="1">
      <c r="A52" s="2"/>
      <c r="B52" s="79" t="s">
        <v>247</v>
      </c>
      <c r="C52" s="58"/>
      <c r="D52" s="58"/>
      <c r="E52" s="80" t="s">
        <v>232</v>
      </c>
      <c r="F52" s="58"/>
      <c r="G52" s="84"/>
      <c r="H52" s="109">
        <f>IF(H$24="-","-",H$24*'3h Losses'!G29)</f>
        <v>0.2404760319</v>
      </c>
      <c r="I52" s="109">
        <f>IF(I$24="-","-",I$24*'3h Losses'!H29)</f>
        <v>0.2366196636</v>
      </c>
      <c r="J52" s="109">
        <f>IF(J$24="-","-",J$24*'3h Losses'!I29)</f>
        <v>0.2422985356</v>
      </c>
      <c r="K52" s="109">
        <f>IF(K$24="-","-",K$24*'3h Losses'!J29)</f>
        <v>0.2527957966</v>
      </c>
      <c r="L52" s="109">
        <f>IF(L$24="-","-",L$24*'3h Losses'!K29)</f>
        <v>0.2573461209</v>
      </c>
      <c r="M52" s="109">
        <f>IF(M$24="-","-",M$24*'3h Losses'!L29)</f>
        <v>0.2526537089</v>
      </c>
      <c r="N52" s="109">
        <f>IF(N$24="-","-",N$24*'3h Losses'!M29)</f>
        <v>0.259547859</v>
      </c>
      <c r="O52" s="109">
        <f>IF(O$24="-","-",O$24*'3h Losses'!N29)</f>
        <v>0.2652549584</v>
      </c>
      <c r="P52" s="84"/>
      <c r="Q52" s="109">
        <f>IF(Q$24="-","-",Q$24*'3h Losses'!P29)</f>
        <v>0.2652549584</v>
      </c>
      <c r="R52" s="109">
        <f>IF(R$24="-","-",R$24*'3h Losses'!Q29)</f>
        <v>0.2754702515</v>
      </c>
      <c r="S52" s="109">
        <f>IF(S$24="-","-",S$24*'3h Losses'!R29)</f>
        <v>0.2853384439</v>
      </c>
      <c r="T52" s="109">
        <f>IF(T$24="-","-",T$24*'3h Losses'!S29)</f>
        <v>0.2934031967</v>
      </c>
      <c r="U52" s="109">
        <f>IF(U$24="-","-",U$24*'3h Losses'!T29)</f>
        <v>0.3302936817</v>
      </c>
      <c r="V52" s="109">
        <f>IF(V$24="-","-",V$24*'3h Losses'!U29)</f>
        <v>0.4702187089</v>
      </c>
      <c r="W52" s="109">
        <f>IF(W$24="-","-",W$24*'3h Losses'!V29)</f>
        <v>0.4379689401</v>
      </c>
      <c r="X52" s="109">
        <f>IF(X$24="-","-",X$24*'3h Losses'!W29)</f>
        <v>0.4596452127</v>
      </c>
      <c r="Y52" s="84"/>
      <c r="Z52" s="109">
        <f>IF(X$24="-","-",X$24*'3h Losses'!W29)</f>
        <v>0.4596452127</v>
      </c>
      <c r="AA52" s="109">
        <f>IF(AA$24="-","-",AA$24*'3h Losses'!Z29)</f>
        <v>0.4422942306</v>
      </c>
      <c r="AB52" s="109">
        <f>IF(AB$24="-","-",AB$24*'3h Losses'!AA29)</f>
        <v>0.5020791248</v>
      </c>
      <c r="AC52" s="109">
        <f>IF(AC$24="-","-",AC$24*'3h Losses'!AB29)</f>
        <v>0.5020791248</v>
      </c>
      <c r="AD52" s="109">
        <f>IF(AD$24="-","-",AD$24*'3h Losses'!AC29)</f>
        <v>0.4593972681</v>
      </c>
      <c r="AE52" s="109">
        <f>IF(AE$24="-","-",AE$24*'3h Losses'!AD29)</f>
        <v>0.4593972681</v>
      </c>
      <c r="AF52" s="109">
        <f>IF(AF$24="-","-",AF$24*'3h Losses'!AE29)</f>
        <v>0.4988502394</v>
      </c>
      <c r="AG52" s="109" t="str">
        <f>IF(AG$24="-","-",AG$24*'3h Losses'!AF29)</f>
        <v>-</v>
      </c>
      <c r="AH52" s="109" t="str">
        <f>IF(AH$24="-","-",AH$24*'3h Losses'!AG29)</f>
        <v>-</v>
      </c>
      <c r="AI52" s="109" t="str">
        <f>IF(AI$24="-","-",AI$24*'3h Losses'!AH29)</f>
        <v>-</v>
      </c>
      <c r="AJ52" s="109" t="str">
        <f>IF(AJ$24="-","-",AJ$24*'3h Losses'!AI29)</f>
        <v>-</v>
      </c>
      <c r="AK52" s="109" t="str">
        <f>IF(AK$24="-","-",AK$24*'3h Losses'!AJ29)</f>
        <v>-</v>
      </c>
      <c r="AL52" s="109" t="str">
        <f>IF(AL$24="-","-",AL$24*'3h Losses'!AK29)</f>
        <v>-</v>
      </c>
      <c r="AM52" s="109" t="str">
        <f>IF(AM$24="-","-",AM$24*'3h Losses'!AL29)</f>
        <v>-</v>
      </c>
      <c r="AN52" s="109" t="str">
        <f>IF(AN$24="-","-",AN$24*'3h Losses'!AM29)</f>
        <v>-</v>
      </c>
      <c r="AO52" s="109" t="str">
        <f>IF(AO$24="-","-",AO$24*'3h Losses'!AN29)</f>
        <v>-</v>
      </c>
      <c r="AP52" s="109" t="str">
        <f>IF(AP$24="-","-",AP$24*'3h Losses'!AO29)</f>
        <v>-</v>
      </c>
      <c r="AQ52" s="109" t="str">
        <f>IF(AQ$24="-","-",AQ$24*'3h Losses'!AP29)</f>
        <v>-</v>
      </c>
      <c r="AR52" s="109" t="str">
        <f>IF(AR$24="-","-",AR$24*'3h Losses'!AQ29)</f>
        <v>-</v>
      </c>
      <c r="AS52" s="109" t="str">
        <f>IF(AS$24="-","-",AS$24*'3h Losses'!AR29)</f>
        <v>-</v>
      </c>
      <c r="AT52" s="109" t="str">
        <f>IF(AT$24="-","-",AT$24*'3h Losses'!AS29)</f>
        <v>-</v>
      </c>
      <c r="AU52" s="109" t="str">
        <f>IF(AU$24="-","-",AU$24*'3h Losses'!AT29)</f>
        <v>-</v>
      </c>
      <c r="AV52" s="109" t="str">
        <f>IF(AV$24="-","-",AV$24*'3h Losses'!AU29)</f>
        <v>-</v>
      </c>
      <c r="AW52" s="109" t="str">
        <f>IF(AW$24="-","-",AW$24*'3h Losses'!AV29)</f>
        <v>-</v>
      </c>
      <c r="AX52" s="109" t="str">
        <f>IF(AX$24="-","-",AX$24*'3h Losses'!AW29)</f>
        <v>-</v>
      </c>
      <c r="AY52" s="109" t="str">
        <f>IF(AY$24="-","-",AY$24*'3h Losses'!AX29)</f>
        <v>-</v>
      </c>
      <c r="AZ52" s="109" t="str">
        <f>IF(AZ$24="-","-",AZ$24*'3h Losses'!AY29)</f>
        <v>-</v>
      </c>
      <c r="BA52" s="109" t="str">
        <f>IF(BA$24="-","-",BA$24*'3h Losses'!AZ29)</f>
        <v>-</v>
      </c>
      <c r="BB52" s="109" t="str">
        <f>IF(BB$24="-","-",BB$24*'3h Losses'!BA29)</f>
        <v>-</v>
      </c>
      <c r="BC52" s="109" t="str">
        <f>IF(BC$24="-","-",BC$24*'3h Losses'!BB29)</f>
        <v>-</v>
      </c>
      <c r="BD52" s="109" t="str">
        <f>IF(BD$24="-","-",BD$24*'3h Losses'!BC29)</f>
        <v>-</v>
      </c>
      <c r="BE52" s="109" t="str">
        <f>IF(BE$24="-","-",BE$24*'3h Losses'!BD29)</f>
        <v>-</v>
      </c>
      <c r="BF52" s="109" t="str">
        <f>IF(BF$24="-","-",BF$24*'3h Losses'!BE29)</f>
        <v>-</v>
      </c>
    </row>
    <row r="53" ht="13.5" customHeight="1">
      <c r="A53" s="2"/>
      <c r="B53" s="58"/>
      <c r="C53" s="58"/>
      <c r="D53" s="58"/>
      <c r="E53" s="80" t="s">
        <v>234</v>
      </c>
      <c r="F53" s="58"/>
      <c r="G53" s="84"/>
      <c r="H53" s="109">
        <f>IF(H$24="-","-",H$24*'3h Losses'!G30)</f>
        <v>0.2354695129</v>
      </c>
      <c r="I53" s="109">
        <f>IF(I$24="-","-",I$24*'3h Losses'!H30)</f>
        <v>0.2316934311</v>
      </c>
      <c r="J53" s="109">
        <f>IF(J$24="-","-",J$24*'3h Losses'!I30)</f>
        <v>0.2372540735</v>
      </c>
      <c r="K53" s="109">
        <f>IF(K$24="-","-",K$24*'3h Losses'!J30)</f>
        <v>0.2475327899</v>
      </c>
      <c r="L53" s="109">
        <f>IF(L$24="-","-",L$24*'3h Losses'!K30)</f>
        <v>0.2519883801</v>
      </c>
      <c r="M53" s="109">
        <f>IF(M$24="-","-",M$24*'3h Losses'!L30)</f>
        <v>0.2473936604</v>
      </c>
      <c r="N53" s="109">
        <f>IF(N$24="-","-",N$24*'3h Losses'!M30)</f>
        <v>0.2568468546</v>
      </c>
      <c r="O53" s="109">
        <f>IF(O$24="-","-",O$24*'3h Losses'!N30)</f>
        <v>0.2624945626</v>
      </c>
      <c r="P53" s="84"/>
      <c r="Q53" s="109">
        <f>IF(Q$24="-","-",Q$24*'3h Losses'!P30)</f>
        <v>0.2624945626</v>
      </c>
      <c r="R53" s="109">
        <f>IF(R$24="-","-",R$24*'3h Losses'!Q30)</f>
        <v>0.2706691456</v>
      </c>
      <c r="S53" s="109">
        <f>IF(S$24="-","-",S$24*'3h Losses'!R30)</f>
        <v>0.280389848</v>
      </c>
      <c r="T53" s="109">
        <f>IF(T$24="-","-",T$24*'3h Losses'!S30)</f>
        <v>0.2886508946</v>
      </c>
      <c r="U53" s="109">
        <f>IF(U$24="-","-",U$24*'3h Losses'!T30)</f>
        <v>0.3249575933</v>
      </c>
      <c r="V53" s="109">
        <f>IF(V$24="-","-",V$24*'3h Losses'!U30)</f>
        <v>0.4627549274</v>
      </c>
      <c r="W53" s="109">
        <f>IF(W$24="-","-",W$24*'3h Losses'!V30)</f>
        <v>0.431004845</v>
      </c>
      <c r="X53" s="109">
        <f>IF(X$24="-","-",X$24*'3h Losses'!W30)</f>
        <v>0.4507761017</v>
      </c>
      <c r="Y53" s="84"/>
      <c r="Z53" s="109">
        <f>IF(X$24="-","-",X$24*'3h Losses'!W30)</f>
        <v>0.4507761017</v>
      </c>
      <c r="AA53" s="109">
        <f>IF(AA$24="-","-",AA$24*'3h Losses'!Z30)</f>
        <v>0.4336408523</v>
      </c>
      <c r="AB53" s="109">
        <f>IF(AB$24="-","-",AB$24*'3h Losses'!AA30)</f>
        <v>0.4951503326</v>
      </c>
      <c r="AC53" s="109">
        <f>IF(AC$24="-","-",AC$24*'3h Losses'!AB30)</f>
        <v>0.4951503326</v>
      </c>
      <c r="AD53" s="109">
        <f>IF(AD$24="-","-",AD$24*'3h Losses'!AC30)</f>
        <v>0.4530054244</v>
      </c>
      <c r="AE53" s="109">
        <f>IF(AE$24="-","-",AE$24*'3h Losses'!AD30)</f>
        <v>0.4530054244</v>
      </c>
      <c r="AF53" s="109">
        <f>IF(AF$24="-","-",AF$24*'3h Losses'!AE30)</f>
        <v>0.4904407588</v>
      </c>
      <c r="AG53" s="109" t="str">
        <f>IF(AG$24="-","-",AG$24*'3h Losses'!AF30)</f>
        <v>-</v>
      </c>
      <c r="AH53" s="109" t="str">
        <f>IF(AH$24="-","-",AH$24*'3h Losses'!AG30)</f>
        <v>-</v>
      </c>
      <c r="AI53" s="109" t="str">
        <f>IF(AI$24="-","-",AI$24*'3h Losses'!AH30)</f>
        <v>-</v>
      </c>
      <c r="AJ53" s="109" t="str">
        <f>IF(AJ$24="-","-",AJ$24*'3h Losses'!AI30)</f>
        <v>-</v>
      </c>
      <c r="AK53" s="109" t="str">
        <f>IF(AK$24="-","-",AK$24*'3h Losses'!AJ30)</f>
        <v>-</v>
      </c>
      <c r="AL53" s="109" t="str">
        <f>IF(AL$24="-","-",AL$24*'3h Losses'!AK30)</f>
        <v>-</v>
      </c>
      <c r="AM53" s="109" t="str">
        <f>IF(AM$24="-","-",AM$24*'3h Losses'!AL30)</f>
        <v>-</v>
      </c>
      <c r="AN53" s="109" t="str">
        <f>IF(AN$24="-","-",AN$24*'3h Losses'!AM30)</f>
        <v>-</v>
      </c>
      <c r="AO53" s="109" t="str">
        <f>IF(AO$24="-","-",AO$24*'3h Losses'!AN30)</f>
        <v>-</v>
      </c>
      <c r="AP53" s="109" t="str">
        <f>IF(AP$24="-","-",AP$24*'3h Losses'!AO30)</f>
        <v>-</v>
      </c>
      <c r="AQ53" s="109" t="str">
        <f>IF(AQ$24="-","-",AQ$24*'3h Losses'!AP30)</f>
        <v>-</v>
      </c>
      <c r="AR53" s="109" t="str">
        <f>IF(AR$24="-","-",AR$24*'3h Losses'!AQ30)</f>
        <v>-</v>
      </c>
      <c r="AS53" s="109" t="str">
        <f>IF(AS$24="-","-",AS$24*'3h Losses'!AR30)</f>
        <v>-</v>
      </c>
      <c r="AT53" s="109" t="str">
        <f>IF(AT$24="-","-",AT$24*'3h Losses'!AS30)</f>
        <v>-</v>
      </c>
      <c r="AU53" s="109" t="str">
        <f>IF(AU$24="-","-",AU$24*'3h Losses'!AT30)</f>
        <v>-</v>
      </c>
      <c r="AV53" s="109" t="str">
        <f>IF(AV$24="-","-",AV$24*'3h Losses'!AU30)</f>
        <v>-</v>
      </c>
      <c r="AW53" s="109" t="str">
        <f>IF(AW$24="-","-",AW$24*'3h Losses'!AV30)</f>
        <v>-</v>
      </c>
      <c r="AX53" s="109" t="str">
        <f>IF(AX$24="-","-",AX$24*'3h Losses'!AW30)</f>
        <v>-</v>
      </c>
      <c r="AY53" s="109" t="str">
        <f>IF(AY$24="-","-",AY$24*'3h Losses'!AX30)</f>
        <v>-</v>
      </c>
      <c r="AZ53" s="109" t="str">
        <f>IF(AZ$24="-","-",AZ$24*'3h Losses'!AY30)</f>
        <v>-</v>
      </c>
      <c r="BA53" s="109" t="str">
        <f>IF(BA$24="-","-",BA$24*'3h Losses'!AZ30)</f>
        <v>-</v>
      </c>
      <c r="BB53" s="109" t="str">
        <f>IF(BB$24="-","-",BB$24*'3h Losses'!BA30)</f>
        <v>-</v>
      </c>
      <c r="BC53" s="109" t="str">
        <f>IF(BC$24="-","-",BC$24*'3h Losses'!BB30)</f>
        <v>-</v>
      </c>
      <c r="BD53" s="109" t="str">
        <f>IF(BD$24="-","-",BD$24*'3h Losses'!BC30)</f>
        <v>-</v>
      </c>
      <c r="BE53" s="109" t="str">
        <f>IF(BE$24="-","-",BE$24*'3h Losses'!BD30)</f>
        <v>-</v>
      </c>
      <c r="BF53" s="109" t="str">
        <f>IF(BF$24="-","-",BF$24*'3h Losses'!BE30)</f>
        <v>-</v>
      </c>
    </row>
    <row r="54" ht="13.5" customHeight="1">
      <c r="A54" s="2"/>
      <c r="B54" s="58"/>
      <c r="C54" s="58"/>
      <c r="D54" s="58"/>
      <c r="E54" s="80" t="s">
        <v>235</v>
      </c>
      <c r="F54" s="58"/>
      <c r="G54" s="84"/>
      <c r="H54" s="109">
        <f>IF(H$24="-","-",H$24*'3h Losses'!G31)</f>
        <v>0.2375032148</v>
      </c>
      <c r="I54" s="109">
        <f>IF(I$24="-","-",I$24*'3h Losses'!H31)</f>
        <v>0.2336945198</v>
      </c>
      <c r="J54" s="109">
        <f>IF(J$24="-","-",J$24*'3h Losses'!I31)</f>
        <v>0.2393031883</v>
      </c>
      <c r="K54" s="109">
        <f>IF(K$24="-","-",K$24*'3h Losses'!J31)</f>
        <v>0.2496706799</v>
      </c>
      <c r="L54" s="109">
        <f>IF(L$24="-","-",L$24*'3h Losses'!K31)</f>
        <v>0.2541647521</v>
      </c>
      <c r="M54" s="109">
        <f>IF(M$24="-","-",M$24*'3h Losses'!L31)</f>
        <v>0.2495303488</v>
      </c>
      <c r="N54" s="109">
        <f>IF(N$24="-","-",N$24*'3h Losses'!M31)</f>
        <v>0.2593570208</v>
      </c>
      <c r="O54" s="109">
        <f>IF(O$24="-","-",O$24*'3h Losses'!N31)</f>
        <v>0.2650599239</v>
      </c>
      <c r="P54" s="84"/>
      <c r="Q54" s="109">
        <f>IF(Q$24="-","-",Q$24*'3h Losses'!P31)</f>
        <v>0.2650599239</v>
      </c>
      <c r="R54" s="109">
        <f>IF(R$24="-","-",R$24*'3h Losses'!Q31)</f>
        <v>0.2736885191</v>
      </c>
      <c r="S54" s="109">
        <f>IF(S$24="-","-",S$24*'3h Losses'!R31)</f>
        <v>0.2834875289</v>
      </c>
      <c r="T54" s="109">
        <f>IF(T$24="-","-",T$24*'3h Losses'!S31)</f>
        <v>0.2914109883</v>
      </c>
      <c r="U54" s="109">
        <f>IF(U$24="-","-",U$24*'3h Losses'!T31)</f>
        <v>0.3280353815</v>
      </c>
      <c r="V54" s="109">
        <f>IF(V$24="-","-",V$24*'3h Losses'!U31)</f>
        <v>0.4677022109</v>
      </c>
      <c r="W54" s="109">
        <f>IF(W$24="-","-",W$24*'3h Losses'!V31)</f>
        <v>0.4356317849</v>
      </c>
      <c r="X54" s="109">
        <f>IF(X$24="-","-",X$24*'3h Losses'!W31)</f>
        <v>0.4589779013</v>
      </c>
      <c r="Y54" s="84"/>
      <c r="Z54" s="109">
        <f>IF(X$24="-","-",X$24*'3h Losses'!W31)</f>
        <v>0.4589779013</v>
      </c>
      <c r="AA54" s="109">
        <f>IF(AA$24="-","-",AA$24*'3h Losses'!Z31)</f>
        <v>0.4417090968</v>
      </c>
      <c r="AB54" s="109">
        <f>IF(AB$24="-","-",AB$24*'3h Losses'!AA31)</f>
        <v>0.4981238466</v>
      </c>
      <c r="AC54" s="109">
        <f>IF(AC$24="-","-",AC$24*'3h Losses'!AB31)</f>
        <v>0.4981238466</v>
      </c>
      <c r="AD54" s="109">
        <f>IF(AD$24="-","-",AD$24*'3h Losses'!AC31)</f>
        <v>0.455790777</v>
      </c>
      <c r="AE54" s="109">
        <f>IF(AE$24="-","-",AE$24*'3h Losses'!AD31)</f>
        <v>0.455790777</v>
      </c>
      <c r="AF54" s="109">
        <f>IF(AF$24="-","-",AF$24*'3h Losses'!AE31)</f>
        <v>0.4947313835</v>
      </c>
      <c r="AG54" s="109" t="str">
        <f>IF(AG$24="-","-",AG$24*'3h Losses'!AF31)</f>
        <v>-</v>
      </c>
      <c r="AH54" s="109" t="str">
        <f>IF(AH$24="-","-",AH$24*'3h Losses'!AG31)</f>
        <v>-</v>
      </c>
      <c r="AI54" s="109" t="str">
        <f>IF(AI$24="-","-",AI$24*'3h Losses'!AH31)</f>
        <v>-</v>
      </c>
      <c r="AJ54" s="109" t="str">
        <f>IF(AJ$24="-","-",AJ$24*'3h Losses'!AI31)</f>
        <v>-</v>
      </c>
      <c r="AK54" s="109" t="str">
        <f>IF(AK$24="-","-",AK$24*'3h Losses'!AJ31)</f>
        <v>-</v>
      </c>
      <c r="AL54" s="109" t="str">
        <f>IF(AL$24="-","-",AL$24*'3h Losses'!AK31)</f>
        <v>-</v>
      </c>
      <c r="AM54" s="109" t="str">
        <f>IF(AM$24="-","-",AM$24*'3h Losses'!AL31)</f>
        <v>-</v>
      </c>
      <c r="AN54" s="109" t="str">
        <f>IF(AN$24="-","-",AN$24*'3h Losses'!AM31)</f>
        <v>-</v>
      </c>
      <c r="AO54" s="109" t="str">
        <f>IF(AO$24="-","-",AO$24*'3h Losses'!AN31)</f>
        <v>-</v>
      </c>
      <c r="AP54" s="109" t="str">
        <f>IF(AP$24="-","-",AP$24*'3h Losses'!AO31)</f>
        <v>-</v>
      </c>
      <c r="AQ54" s="109" t="str">
        <f>IF(AQ$24="-","-",AQ$24*'3h Losses'!AP31)</f>
        <v>-</v>
      </c>
      <c r="AR54" s="109" t="str">
        <f>IF(AR$24="-","-",AR$24*'3h Losses'!AQ31)</f>
        <v>-</v>
      </c>
      <c r="AS54" s="109" t="str">
        <f>IF(AS$24="-","-",AS$24*'3h Losses'!AR31)</f>
        <v>-</v>
      </c>
      <c r="AT54" s="109" t="str">
        <f>IF(AT$24="-","-",AT$24*'3h Losses'!AS31)</f>
        <v>-</v>
      </c>
      <c r="AU54" s="109" t="str">
        <f>IF(AU$24="-","-",AU$24*'3h Losses'!AT31)</f>
        <v>-</v>
      </c>
      <c r="AV54" s="109" t="str">
        <f>IF(AV$24="-","-",AV$24*'3h Losses'!AU31)</f>
        <v>-</v>
      </c>
      <c r="AW54" s="109" t="str">
        <f>IF(AW$24="-","-",AW$24*'3h Losses'!AV31)</f>
        <v>-</v>
      </c>
      <c r="AX54" s="109" t="str">
        <f>IF(AX$24="-","-",AX$24*'3h Losses'!AW31)</f>
        <v>-</v>
      </c>
      <c r="AY54" s="109" t="str">
        <f>IF(AY$24="-","-",AY$24*'3h Losses'!AX31)</f>
        <v>-</v>
      </c>
      <c r="AZ54" s="109" t="str">
        <f>IF(AZ$24="-","-",AZ$24*'3h Losses'!AY31)</f>
        <v>-</v>
      </c>
      <c r="BA54" s="109" t="str">
        <f>IF(BA$24="-","-",BA$24*'3h Losses'!AZ31)</f>
        <v>-</v>
      </c>
      <c r="BB54" s="109" t="str">
        <f>IF(BB$24="-","-",BB$24*'3h Losses'!BA31)</f>
        <v>-</v>
      </c>
      <c r="BC54" s="109" t="str">
        <f>IF(BC$24="-","-",BC$24*'3h Losses'!BB31)</f>
        <v>-</v>
      </c>
      <c r="BD54" s="109" t="str">
        <f>IF(BD$24="-","-",BD$24*'3h Losses'!BC31)</f>
        <v>-</v>
      </c>
      <c r="BE54" s="109" t="str">
        <f>IF(BE$24="-","-",BE$24*'3h Losses'!BD31)</f>
        <v>-</v>
      </c>
      <c r="BF54" s="109" t="str">
        <f>IF(BF$24="-","-",BF$24*'3h Losses'!BE31)</f>
        <v>-</v>
      </c>
    </row>
    <row r="55" ht="13.5" customHeight="1">
      <c r="A55" s="2"/>
      <c r="B55" s="58"/>
      <c r="C55" s="58"/>
      <c r="D55" s="58"/>
      <c r="E55" s="80" t="s">
        <v>236</v>
      </c>
      <c r="F55" s="58"/>
      <c r="G55" s="84"/>
      <c r="H55" s="109">
        <f>IF(H$24="-","-",H$24*'3h Losses'!G32)</f>
        <v>0.240230291</v>
      </c>
      <c r="I55" s="109">
        <f>IF(I$24="-","-",I$24*'3h Losses'!H32)</f>
        <v>0.2363778635</v>
      </c>
      <c r="J55" s="109">
        <f>IF(J$24="-","-",J$24*'3h Losses'!I32)</f>
        <v>0.2420509323</v>
      </c>
      <c r="K55" s="109">
        <f>IF(K$24="-","-",K$24*'3h Losses'!J32)</f>
        <v>0.2525374662</v>
      </c>
      <c r="L55" s="109">
        <f>IF(L$24="-","-",L$24*'3h Losses'!K32)</f>
        <v>0.2570831406</v>
      </c>
      <c r="M55" s="109">
        <f>IF(M$24="-","-",M$24*'3h Losses'!L32)</f>
        <v>0.2523955238</v>
      </c>
      <c r="N55" s="109">
        <f>IF(N$24="-","-",N$24*'3h Losses'!M32)</f>
        <v>0.2638150581</v>
      </c>
      <c r="O55" s="109">
        <f>IF(O$24="-","-",O$24*'3h Losses'!N32)</f>
        <v>0.2696159873</v>
      </c>
      <c r="P55" s="84"/>
      <c r="Q55" s="109">
        <f>IF(Q$24="-","-",Q$24*'3h Losses'!P32)</f>
        <v>0.2696159873</v>
      </c>
      <c r="R55" s="109">
        <f>IF(R$24="-","-",R$24*'3h Losses'!Q32)</f>
        <v>0.2792182328</v>
      </c>
      <c r="S55" s="109">
        <f>IF(S$24="-","-",S$24*'3h Losses'!R32)</f>
        <v>0.2892152001</v>
      </c>
      <c r="T55" s="109">
        <f>IF(T$24="-","-",T$24*'3h Losses'!S32)</f>
        <v>0.2995033557</v>
      </c>
      <c r="U55" s="109">
        <f>IF(U$24="-","-",U$24*'3h Losses'!T32)</f>
        <v>0.3371363352</v>
      </c>
      <c r="V55" s="109">
        <f>IF(V$24="-","-",V$24*'3h Losses'!U32)</f>
        <v>0.4789016515</v>
      </c>
      <c r="W55" s="109">
        <f>IF(W$24="-","-",W$24*'3h Losses'!V32)</f>
        <v>0.4460280883</v>
      </c>
      <c r="X55" s="109">
        <f>IF(X$24="-","-",X$24*'3h Losses'!W32)</f>
        <v>0.4699019045</v>
      </c>
      <c r="Y55" s="84"/>
      <c r="Z55" s="109">
        <f>IF(X$24="-","-",X$24*'3h Losses'!W32)</f>
        <v>0.4699019045</v>
      </c>
      <c r="AA55" s="109">
        <f>IF(AA$24="-","-",AA$24*'3h Losses'!Z32)</f>
        <v>0.4522731324</v>
      </c>
      <c r="AB55" s="109">
        <f>IF(AB$24="-","-",AB$24*'3h Losses'!AA32)</f>
        <v>0.5105505064</v>
      </c>
      <c r="AC55" s="109">
        <f>IF(AC$24="-","-",AC$24*'3h Losses'!AB32)</f>
        <v>0.5105505064</v>
      </c>
      <c r="AD55" s="109">
        <f>IF(AD$24="-","-",AD$24*'3h Losses'!AC32)</f>
        <v>0.467210486</v>
      </c>
      <c r="AE55" s="109">
        <f>IF(AE$24="-","-",AE$24*'3h Losses'!AD32)</f>
        <v>0.467210486</v>
      </c>
      <c r="AF55" s="109">
        <f>IF(AF$24="-","-",AF$24*'3h Losses'!AE32)</f>
        <v>0.5043561751</v>
      </c>
      <c r="AG55" s="109" t="str">
        <f>IF(AG$24="-","-",AG$24*'3h Losses'!AF32)</f>
        <v>-</v>
      </c>
      <c r="AH55" s="109" t="str">
        <f>IF(AH$24="-","-",AH$24*'3h Losses'!AG32)</f>
        <v>-</v>
      </c>
      <c r="AI55" s="109" t="str">
        <f>IF(AI$24="-","-",AI$24*'3h Losses'!AH32)</f>
        <v>-</v>
      </c>
      <c r="AJ55" s="109" t="str">
        <f>IF(AJ$24="-","-",AJ$24*'3h Losses'!AI32)</f>
        <v>-</v>
      </c>
      <c r="AK55" s="109" t="str">
        <f>IF(AK$24="-","-",AK$24*'3h Losses'!AJ32)</f>
        <v>-</v>
      </c>
      <c r="AL55" s="109" t="str">
        <f>IF(AL$24="-","-",AL$24*'3h Losses'!AK32)</f>
        <v>-</v>
      </c>
      <c r="AM55" s="109" t="str">
        <f>IF(AM$24="-","-",AM$24*'3h Losses'!AL32)</f>
        <v>-</v>
      </c>
      <c r="AN55" s="109" t="str">
        <f>IF(AN$24="-","-",AN$24*'3h Losses'!AM32)</f>
        <v>-</v>
      </c>
      <c r="AO55" s="109" t="str">
        <f>IF(AO$24="-","-",AO$24*'3h Losses'!AN32)</f>
        <v>-</v>
      </c>
      <c r="AP55" s="109" t="str">
        <f>IF(AP$24="-","-",AP$24*'3h Losses'!AO32)</f>
        <v>-</v>
      </c>
      <c r="AQ55" s="109" t="str">
        <f>IF(AQ$24="-","-",AQ$24*'3h Losses'!AP32)</f>
        <v>-</v>
      </c>
      <c r="AR55" s="109" t="str">
        <f>IF(AR$24="-","-",AR$24*'3h Losses'!AQ32)</f>
        <v>-</v>
      </c>
      <c r="AS55" s="109" t="str">
        <f>IF(AS$24="-","-",AS$24*'3h Losses'!AR32)</f>
        <v>-</v>
      </c>
      <c r="AT55" s="109" t="str">
        <f>IF(AT$24="-","-",AT$24*'3h Losses'!AS32)</f>
        <v>-</v>
      </c>
      <c r="AU55" s="109" t="str">
        <f>IF(AU$24="-","-",AU$24*'3h Losses'!AT32)</f>
        <v>-</v>
      </c>
      <c r="AV55" s="109" t="str">
        <f>IF(AV$24="-","-",AV$24*'3h Losses'!AU32)</f>
        <v>-</v>
      </c>
      <c r="AW55" s="109" t="str">
        <f>IF(AW$24="-","-",AW$24*'3h Losses'!AV32)</f>
        <v>-</v>
      </c>
      <c r="AX55" s="109" t="str">
        <f>IF(AX$24="-","-",AX$24*'3h Losses'!AW32)</f>
        <v>-</v>
      </c>
      <c r="AY55" s="109" t="str">
        <f>IF(AY$24="-","-",AY$24*'3h Losses'!AX32)</f>
        <v>-</v>
      </c>
      <c r="AZ55" s="109" t="str">
        <f>IF(AZ$24="-","-",AZ$24*'3h Losses'!AY32)</f>
        <v>-</v>
      </c>
      <c r="BA55" s="109" t="str">
        <f>IF(BA$24="-","-",BA$24*'3h Losses'!AZ32)</f>
        <v>-</v>
      </c>
      <c r="BB55" s="109" t="str">
        <f>IF(BB$24="-","-",BB$24*'3h Losses'!BA32)</f>
        <v>-</v>
      </c>
      <c r="BC55" s="109" t="str">
        <f>IF(BC$24="-","-",BC$24*'3h Losses'!BB32)</f>
        <v>-</v>
      </c>
      <c r="BD55" s="109" t="str">
        <f>IF(BD$24="-","-",BD$24*'3h Losses'!BC32)</f>
        <v>-</v>
      </c>
      <c r="BE55" s="109" t="str">
        <f>IF(BE$24="-","-",BE$24*'3h Losses'!BD32)</f>
        <v>-</v>
      </c>
      <c r="BF55" s="109" t="str">
        <f>IF(BF$24="-","-",BF$24*'3h Losses'!BE32)</f>
        <v>-</v>
      </c>
    </row>
    <row r="56" ht="13.5" customHeight="1">
      <c r="A56" s="2"/>
      <c r="B56" s="58"/>
      <c r="C56" s="58"/>
      <c r="D56" s="58"/>
      <c r="E56" s="80" t="s">
        <v>237</v>
      </c>
      <c r="F56" s="58"/>
      <c r="G56" s="84"/>
      <c r="H56" s="109">
        <f>IF(H$24="-","-",H$24*'3h Losses'!G33)</f>
        <v>0.23581862</v>
      </c>
      <c r="I56" s="109">
        <f>IF(I$24="-","-",I$24*'3h Losses'!H33)</f>
        <v>0.2320369398</v>
      </c>
      <c r="J56" s="109">
        <f>IF(J$24="-","-",J$24*'3h Losses'!I33)</f>
        <v>0.2376058264</v>
      </c>
      <c r="K56" s="109">
        <f>IF(K$24="-","-",K$24*'3h Losses'!J33)</f>
        <v>0.247899782</v>
      </c>
      <c r="L56" s="109">
        <f>IF(L$24="-","-",L$24*'3h Losses'!K33)</f>
        <v>0.2523619781</v>
      </c>
      <c r="M56" s="109">
        <f>IF(M$24="-","-",M$24*'3h Losses'!L33)</f>
        <v>0.2477604463</v>
      </c>
      <c r="N56" s="109">
        <f>IF(N$24="-","-",N$24*'3h Losses'!M33)</f>
        <v>0.2566813488</v>
      </c>
      <c r="O56" s="109">
        <f>IF(O$24="-","-",O$24*'3h Losses'!N33)</f>
        <v>0.2623254176</v>
      </c>
      <c r="P56" s="84"/>
      <c r="Q56" s="109">
        <f>IF(Q$24="-","-",Q$24*'3h Losses'!P33)</f>
        <v>0.2623254176</v>
      </c>
      <c r="R56" s="109">
        <f>IF(R$24="-","-",R$24*'3h Losses'!Q33)</f>
        <v>0.2712199855</v>
      </c>
      <c r="S56" s="109">
        <f>IF(S$24="-","-",S$24*'3h Losses'!R33)</f>
        <v>0.2809559584</v>
      </c>
      <c r="T56" s="109">
        <f>IF(T$24="-","-",T$24*'3h Losses'!S33)</f>
        <v>0.2906596066</v>
      </c>
      <c r="U56" s="109">
        <f>IF(U$24="-","-",U$24*'3h Losses'!T33)</f>
        <v>0.3272134553</v>
      </c>
      <c r="V56" s="109">
        <f>IF(V$24="-","-",V$24*'3h Losses'!U33)</f>
        <v>0.4664814653</v>
      </c>
      <c r="W56" s="109">
        <f>IF(W$24="-","-",W$24*'3h Losses'!V33)</f>
        <v>0.4344704288</v>
      </c>
      <c r="X56" s="109">
        <f>IF(X$24="-","-",X$24*'3h Losses'!W33)</f>
        <v>0.4557094375</v>
      </c>
      <c r="Y56" s="84"/>
      <c r="Z56" s="109">
        <f>IF(X$24="-","-",X$24*'3h Losses'!W33)</f>
        <v>0.4557094375</v>
      </c>
      <c r="AA56" s="109">
        <f>IF(AA$24="-","-",AA$24*'3h Losses'!Z33)</f>
        <v>0.4384375871</v>
      </c>
      <c r="AB56" s="109">
        <f>IF(AB$24="-","-",AB$24*'3h Losses'!AA33)</f>
        <v>0.4953776516</v>
      </c>
      <c r="AC56" s="109">
        <f>IF(AC$24="-","-",AC$24*'3h Losses'!AB33)</f>
        <v>0.4953776516</v>
      </c>
      <c r="AD56" s="109">
        <f>IF(AD$24="-","-",AD$24*'3h Losses'!AC33)</f>
        <v>0.4532271003</v>
      </c>
      <c r="AE56" s="109">
        <f>IF(AE$24="-","-",AE$24*'3h Losses'!AD33)</f>
        <v>0.4532271003</v>
      </c>
      <c r="AF56" s="109">
        <f>IF(AF$24="-","-",AF$24*'3h Losses'!AE33)</f>
        <v>0.4915172155</v>
      </c>
      <c r="AG56" s="109" t="str">
        <f>IF(AG$24="-","-",AG$24*'3h Losses'!AF33)</f>
        <v>-</v>
      </c>
      <c r="AH56" s="109" t="str">
        <f>IF(AH$24="-","-",AH$24*'3h Losses'!AG33)</f>
        <v>-</v>
      </c>
      <c r="AI56" s="109" t="str">
        <f>IF(AI$24="-","-",AI$24*'3h Losses'!AH33)</f>
        <v>-</v>
      </c>
      <c r="AJ56" s="109" t="str">
        <f>IF(AJ$24="-","-",AJ$24*'3h Losses'!AI33)</f>
        <v>-</v>
      </c>
      <c r="AK56" s="109" t="str">
        <f>IF(AK$24="-","-",AK$24*'3h Losses'!AJ33)</f>
        <v>-</v>
      </c>
      <c r="AL56" s="109" t="str">
        <f>IF(AL$24="-","-",AL$24*'3h Losses'!AK33)</f>
        <v>-</v>
      </c>
      <c r="AM56" s="109" t="str">
        <f>IF(AM$24="-","-",AM$24*'3h Losses'!AL33)</f>
        <v>-</v>
      </c>
      <c r="AN56" s="109" t="str">
        <f>IF(AN$24="-","-",AN$24*'3h Losses'!AM33)</f>
        <v>-</v>
      </c>
      <c r="AO56" s="109" t="str">
        <f>IF(AO$24="-","-",AO$24*'3h Losses'!AN33)</f>
        <v>-</v>
      </c>
      <c r="AP56" s="109" t="str">
        <f>IF(AP$24="-","-",AP$24*'3h Losses'!AO33)</f>
        <v>-</v>
      </c>
      <c r="AQ56" s="109" t="str">
        <f>IF(AQ$24="-","-",AQ$24*'3h Losses'!AP33)</f>
        <v>-</v>
      </c>
      <c r="AR56" s="109" t="str">
        <f>IF(AR$24="-","-",AR$24*'3h Losses'!AQ33)</f>
        <v>-</v>
      </c>
      <c r="AS56" s="109" t="str">
        <f>IF(AS$24="-","-",AS$24*'3h Losses'!AR33)</f>
        <v>-</v>
      </c>
      <c r="AT56" s="109" t="str">
        <f>IF(AT$24="-","-",AT$24*'3h Losses'!AS33)</f>
        <v>-</v>
      </c>
      <c r="AU56" s="109" t="str">
        <f>IF(AU$24="-","-",AU$24*'3h Losses'!AT33)</f>
        <v>-</v>
      </c>
      <c r="AV56" s="109" t="str">
        <f>IF(AV$24="-","-",AV$24*'3h Losses'!AU33)</f>
        <v>-</v>
      </c>
      <c r="AW56" s="109" t="str">
        <f>IF(AW$24="-","-",AW$24*'3h Losses'!AV33)</f>
        <v>-</v>
      </c>
      <c r="AX56" s="109" t="str">
        <f>IF(AX$24="-","-",AX$24*'3h Losses'!AW33)</f>
        <v>-</v>
      </c>
      <c r="AY56" s="109" t="str">
        <f>IF(AY$24="-","-",AY$24*'3h Losses'!AX33)</f>
        <v>-</v>
      </c>
      <c r="AZ56" s="109" t="str">
        <f>IF(AZ$24="-","-",AZ$24*'3h Losses'!AY33)</f>
        <v>-</v>
      </c>
      <c r="BA56" s="109" t="str">
        <f>IF(BA$24="-","-",BA$24*'3h Losses'!AZ33)</f>
        <v>-</v>
      </c>
      <c r="BB56" s="109" t="str">
        <f>IF(BB$24="-","-",BB$24*'3h Losses'!BA33)</f>
        <v>-</v>
      </c>
      <c r="BC56" s="109" t="str">
        <f>IF(BC$24="-","-",BC$24*'3h Losses'!BB33)</f>
        <v>-</v>
      </c>
      <c r="BD56" s="109" t="str">
        <f>IF(BD$24="-","-",BD$24*'3h Losses'!BC33)</f>
        <v>-</v>
      </c>
      <c r="BE56" s="109" t="str">
        <f>IF(BE$24="-","-",BE$24*'3h Losses'!BD33)</f>
        <v>-</v>
      </c>
      <c r="BF56" s="109" t="str">
        <f>IF(BF$24="-","-",BF$24*'3h Losses'!BE33)</f>
        <v>-</v>
      </c>
    </row>
    <row r="57" ht="13.5" customHeight="1">
      <c r="A57" s="2"/>
      <c r="B57" s="58"/>
      <c r="C57" s="58"/>
      <c r="D57" s="58"/>
      <c r="E57" s="80" t="s">
        <v>238</v>
      </c>
      <c r="F57" s="58"/>
      <c r="G57" s="84"/>
      <c r="H57" s="109">
        <f>IF(H$24="-","-",H$24*'3h Losses'!G34)</f>
        <v>0.2375169027</v>
      </c>
      <c r="I57" s="109">
        <f>IF(I$24="-","-",I$24*'3h Losses'!H34)</f>
        <v>0.2337079882</v>
      </c>
      <c r="J57" s="109">
        <f>IF(J$24="-","-",J$24*'3h Losses'!I34)</f>
        <v>0.2393169799</v>
      </c>
      <c r="K57" s="109">
        <f>IF(K$24="-","-",K$24*'3h Losses'!J34)</f>
        <v>0.249685069</v>
      </c>
      <c r="L57" s="109">
        <f>IF(L$24="-","-",L$24*'3h Losses'!K34)</f>
        <v>0.2541794003</v>
      </c>
      <c r="M57" s="109">
        <f>IF(M$24="-","-",M$24*'3h Losses'!L34)</f>
        <v>0.2495447298</v>
      </c>
      <c r="N57" s="109">
        <f>IF(N$24="-","-",N$24*'3h Losses'!M34)</f>
        <v>0.258040393</v>
      </c>
      <c r="O57" s="109">
        <f>IF(O$24="-","-",O$24*'3h Losses'!N34)</f>
        <v>0.2637143453</v>
      </c>
      <c r="P57" s="84"/>
      <c r="Q57" s="109">
        <f>IF(Q$24="-","-",Q$24*'3h Losses'!P34)</f>
        <v>0.2637143453</v>
      </c>
      <c r="R57" s="109">
        <f>IF(R$24="-","-",R$24*'3h Losses'!Q34)</f>
        <v>0.271349578</v>
      </c>
      <c r="S57" s="109">
        <f>IF(S$24="-","-",S$24*'3h Losses'!R34)</f>
        <v>0.2810914178</v>
      </c>
      <c r="T57" s="109">
        <f>IF(T$24="-","-",T$24*'3h Losses'!S34)</f>
        <v>0.2885801962</v>
      </c>
      <c r="U57" s="109">
        <f>IF(U$24="-","-",U$24*'3h Losses'!T34)</f>
        <v>0.3248771646</v>
      </c>
      <c r="V57" s="109">
        <f>IF(V$24="-","-",V$24*'3h Losses'!U34)</f>
        <v>0.4629410104</v>
      </c>
      <c r="W57" s="109">
        <f>IF(W$24="-","-",W$24*'3h Losses'!V34)</f>
        <v>0.4311765509</v>
      </c>
      <c r="X57" s="109">
        <f>IF(X$24="-","-",X$24*'3h Losses'!W34)</f>
        <v>0.4515401705</v>
      </c>
      <c r="Y57" s="84"/>
      <c r="Z57" s="109">
        <f>IF(X$24="-","-",X$24*'3h Losses'!W34)</f>
        <v>0.4515401705</v>
      </c>
      <c r="AA57" s="109">
        <f>IF(AA$24="-","-",AA$24*'3h Losses'!Z34)</f>
        <v>0.4344114871</v>
      </c>
      <c r="AB57" s="109">
        <f>IF(AB$24="-","-",AB$24*'3h Losses'!AA34)</f>
        <v>0.4930725213</v>
      </c>
      <c r="AC57" s="109">
        <f>IF(AC$24="-","-",AC$24*'3h Losses'!AB34)</f>
        <v>0.4930725213</v>
      </c>
      <c r="AD57" s="109">
        <f>IF(AD$24="-","-",AD$24*'3h Losses'!AC34)</f>
        <v>0.45111882</v>
      </c>
      <c r="AE57" s="109">
        <f>IF(AE$24="-","-",AE$24*'3h Losses'!AD34)</f>
        <v>0.45111882</v>
      </c>
      <c r="AF57" s="109">
        <f>IF(AF$24="-","-",AF$24*'3h Losses'!AE34)</f>
        <v>0.4883982497</v>
      </c>
      <c r="AG57" s="109" t="str">
        <f>IF(AG$24="-","-",AG$24*'3h Losses'!AF34)</f>
        <v>-</v>
      </c>
      <c r="AH57" s="109" t="str">
        <f>IF(AH$24="-","-",AH$24*'3h Losses'!AG34)</f>
        <v>-</v>
      </c>
      <c r="AI57" s="109" t="str">
        <f>IF(AI$24="-","-",AI$24*'3h Losses'!AH34)</f>
        <v>-</v>
      </c>
      <c r="AJ57" s="109" t="str">
        <f>IF(AJ$24="-","-",AJ$24*'3h Losses'!AI34)</f>
        <v>-</v>
      </c>
      <c r="AK57" s="109" t="str">
        <f>IF(AK$24="-","-",AK$24*'3h Losses'!AJ34)</f>
        <v>-</v>
      </c>
      <c r="AL57" s="109" t="str">
        <f>IF(AL$24="-","-",AL$24*'3h Losses'!AK34)</f>
        <v>-</v>
      </c>
      <c r="AM57" s="109" t="str">
        <f>IF(AM$24="-","-",AM$24*'3h Losses'!AL34)</f>
        <v>-</v>
      </c>
      <c r="AN57" s="109" t="str">
        <f>IF(AN$24="-","-",AN$24*'3h Losses'!AM34)</f>
        <v>-</v>
      </c>
      <c r="AO57" s="109" t="str">
        <f>IF(AO$24="-","-",AO$24*'3h Losses'!AN34)</f>
        <v>-</v>
      </c>
      <c r="AP57" s="109" t="str">
        <f>IF(AP$24="-","-",AP$24*'3h Losses'!AO34)</f>
        <v>-</v>
      </c>
      <c r="AQ57" s="109" t="str">
        <f>IF(AQ$24="-","-",AQ$24*'3h Losses'!AP34)</f>
        <v>-</v>
      </c>
      <c r="AR57" s="109" t="str">
        <f>IF(AR$24="-","-",AR$24*'3h Losses'!AQ34)</f>
        <v>-</v>
      </c>
      <c r="AS57" s="109" t="str">
        <f>IF(AS$24="-","-",AS$24*'3h Losses'!AR34)</f>
        <v>-</v>
      </c>
      <c r="AT57" s="109" t="str">
        <f>IF(AT$24="-","-",AT$24*'3h Losses'!AS34)</f>
        <v>-</v>
      </c>
      <c r="AU57" s="109" t="str">
        <f>IF(AU$24="-","-",AU$24*'3h Losses'!AT34)</f>
        <v>-</v>
      </c>
      <c r="AV57" s="109" t="str">
        <f>IF(AV$24="-","-",AV$24*'3h Losses'!AU34)</f>
        <v>-</v>
      </c>
      <c r="AW57" s="109" t="str">
        <f>IF(AW$24="-","-",AW$24*'3h Losses'!AV34)</f>
        <v>-</v>
      </c>
      <c r="AX57" s="109" t="str">
        <f>IF(AX$24="-","-",AX$24*'3h Losses'!AW34)</f>
        <v>-</v>
      </c>
      <c r="AY57" s="109" t="str">
        <f>IF(AY$24="-","-",AY$24*'3h Losses'!AX34)</f>
        <v>-</v>
      </c>
      <c r="AZ57" s="109" t="str">
        <f>IF(AZ$24="-","-",AZ$24*'3h Losses'!AY34)</f>
        <v>-</v>
      </c>
      <c r="BA57" s="109" t="str">
        <f>IF(BA$24="-","-",BA$24*'3h Losses'!AZ34)</f>
        <v>-</v>
      </c>
      <c r="BB57" s="109" t="str">
        <f>IF(BB$24="-","-",BB$24*'3h Losses'!BA34)</f>
        <v>-</v>
      </c>
      <c r="BC57" s="109" t="str">
        <f>IF(BC$24="-","-",BC$24*'3h Losses'!BB34)</f>
        <v>-</v>
      </c>
      <c r="BD57" s="109" t="str">
        <f>IF(BD$24="-","-",BD$24*'3h Losses'!BC34)</f>
        <v>-</v>
      </c>
      <c r="BE57" s="109" t="str">
        <f>IF(BE$24="-","-",BE$24*'3h Losses'!BD34)</f>
        <v>-</v>
      </c>
      <c r="BF57" s="109" t="str">
        <f>IF(BF$24="-","-",BF$24*'3h Losses'!BE34)</f>
        <v>-</v>
      </c>
    </row>
    <row r="58" ht="13.5" customHeight="1">
      <c r="A58" s="2"/>
      <c r="B58" s="58"/>
      <c r="C58" s="58"/>
      <c r="D58" s="58"/>
      <c r="E58" s="80" t="s">
        <v>239</v>
      </c>
      <c r="F58" s="58"/>
      <c r="G58" s="84"/>
      <c r="H58" s="109">
        <f>IF(H$24="-","-",H$24*'3h Losses'!G35)</f>
        <v>0.2388194651</v>
      </c>
      <c r="I58" s="109">
        <f>IF(I$24="-","-",I$24*'3h Losses'!H35)</f>
        <v>0.2349896623</v>
      </c>
      <c r="J58" s="109">
        <f>IF(J$24="-","-",J$24*'3h Losses'!I35)</f>
        <v>0.2406294142</v>
      </c>
      <c r="K58" s="109">
        <f>IF(K$24="-","-",K$24*'3h Losses'!J35)</f>
        <v>0.2510543627</v>
      </c>
      <c r="L58" s="109">
        <f>IF(L$24="-","-",L$24*'3h Losses'!K35)</f>
        <v>0.2555733412</v>
      </c>
      <c r="M58" s="109">
        <f>IF(M$24="-","-",M$24*'3h Losses'!L35)</f>
        <v>0.2509132539</v>
      </c>
      <c r="N58" s="109">
        <f>IF(N$24="-","-",N$24*'3h Losses'!M35)</f>
        <v>0.2616326093</v>
      </c>
      <c r="O58" s="109">
        <f>IF(O$24="-","-",O$24*'3h Losses'!N35)</f>
        <v>0.2673855495</v>
      </c>
      <c r="P58" s="84"/>
      <c r="Q58" s="109">
        <f>IF(Q$24="-","-",Q$24*'3h Losses'!P35)</f>
        <v>0.2673855495</v>
      </c>
      <c r="R58" s="109">
        <f>IF(R$24="-","-",R$24*'3h Losses'!Q35)</f>
        <v>0.2764516894</v>
      </c>
      <c r="S58" s="109">
        <f>IF(S$24="-","-",S$24*'3h Losses'!R35)</f>
        <v>0.2863722839</v>
      </c>
      <c r="T58" s="109">
        <f>IF(T$24="-","-",T$24*'3h Losses'!S35)</f>
        <v>0.2941826194</v>
      </c>
      <c r="U58" s="109">
        <f>IF(U$24="-","-",U$24*'3h Losses'!T35)</f>
        <v>0.3311682111</v>
      </c>
      <c r="V58" s="109">
        <f>IF(V$24="-","-",V$24*'3h Losses'!U35)</f>
        <v>0.4688230953</v>
      </c>
      <c r="W58" s="109">
        <f>IF(W$24="-","-",W$24*'3h Losses'!V35)</f>
        <v>0.4366536071</v>
      </c>
      <c r="X58" s="109">
        <f>IF(X$24="-","-",X$24*'3h Losses'!W35)</f>
        <v>0.4566839865</v>
      </c>
      <c r="Y58" s="84"/>
      <c r="Z58" s="109">
        <f>IF(X$24="-","-",X$24*'3h Losses'!W35)</f>
        <v>0.4566839865</v>
      </c>
      <c r="AA58" s="109">
        <f>IF(AA$24="-","-",AA$24*'3h Losses'!Z35)</f>
        <v>0.4386698951</v>
      </c>
      <c r="AB58" s="109">
        <f>IF(AB$24="-","-",AB$24*'3h Losses'!AA35)</f>
        <v>0.4928787451</v>
      </c>
      <c r="AC58" s="109">
        <f>IF(AC$24="-","-",AC$24*'3h Losses'!AB35)</f>
        <v>0.4928787451</v>
      </c>
      <c r="AD58" s="109">
        <f>IF(AD$24="-","-",AD$24*'3h Losses'!AC35)</f>
        <v>0.4509146258</v>
      </c>
      <c r="AE58" s="109">
        <f>IF(AE$24="-","-",AE$24*'3h Losses'!AD35)</f>
        <v>0.4509146258</v>
      </c>
      <c r="AF58" s="109">
        <f>IF(AF$24="-","-",AF$24*'3h Losses'!AE35)</f>
        <v>0.4881771813</v>
      </c>
      <c r="AG58" s="109" t="str">
        <f>IF(AG$24="-","-",AG$24*'3h Losses'!AF35)</f>
        <v>-</v>
      </c>
      <c r="AH58" s="109" t="str">
        <f>IF(AH$24="-","-",AH$24*'3h Losses'!AG35)</f>
        <v>-</v>
      </c>
      <c r="AI58" s="109" t="str">
        <f>IF(AI$24="-","-",AI$24*'3h Losses'!AH35)</f>
        <v>-</v>
      </c>
      <c r="AJ58" s="109" t="str">
        <f>IF(AJ$24="-","-",AJ$24*'3h Losses'!AI35)</f>
        <v>-</v>
      </c>
      <c r="AK58" s="109" t="str">
        <f>IF(AK$24="-","-",AK$24*'3h Losses'!AJ35)</f>
        <v>-</v>
      </c>
      <c r="AL58" s="109" t="str">
        <f>IF(AL$24="-","-",AL$24*'3h Losses'!AK35)</f>
        <v>-</v>
      </c>
      <c r="AM58" s="109" t="str">
        <f>IF(AM$24="-","-",AM$24*'3h Losses'!AL35)</f>
        <v>-</v>
      </c>
      <c r="AN58" s="109" t="str">
        <f>IF(AN$24="-","-",AN$24*'3h Losses'!AM35)</f>
        <v>-</v>
      </c>
      <c r="AO58" s="109" t="str">
        <f>IF(AO$24="-","-",AO$24*'3h Losses'!AN35)</f>
        <v>-</v>
      </c>
      <c r="AP58" s="109" t="str">
        <f>IF(AP$24="-","-",AP$24*'3h Losses'!AO35)</f>
        <v>-</v>
      </c>
      <c r="AQ58" s="109" t="str">
        <f>IF(AQ$24="-","-",AQ$24*'3h Losses'!AP35)</f>
        <v>-</v>
      </c>
      <c r="AR58" s="109" t="str">
        <f>IF(AR$24="-","-",AR$24*'3h Losses'!AQ35)</f>
        <v>-</v>
      </c>
      <c r="AS58" s="109" t="str">
        <f>IF(AS$24="-","-",AS$24*'3h Losses'!AR35)</f>
        <v>-</v>
      </c>
      <c r="AT58" s="109" t="str">
        <f>IF(AT$24="-","-",AT$24*'3h Losses'!AS35)</f>
        <v>-</v>
      </c>
      <c r="AU58" s="109" t="str">
        <f>IF(AU$24="-","-",AU$24*'3h Losses'!AT35)</f>
        <v>-</v>
      </c>
      <c r="AV58" s="109" t="str">
        <f>IF(AV$24="-","-",AV$24*'3h Losses'!AU35)</f>
        <v>-</v>
      </c>
      <c r="AW58" s="109" t="str">
        <f>IF(AW$24="-","-",AW$24*'3h Losses'!AV35)</f>
        <v>-</v>
      </c>
      <c r="AX58" s="109" t="str">
        <f>IF(AX$24="-","-",AX$24*'3h Losses'!AW35)</f>
        <v>-</v>
      </c>
      <c r="AY58" s="109" t="str">
        <f>IF(AY$24="-","-",AY$24*'3h Losses'!AX35)</f>
        <v>-</v>
      </c>
      <c r="AZ58" s="109" t="str">
        <f>IF(AZ$24="-","-",AZ$24*'3h Losses'!AY35)</f>
        <v>-</v>
      </c>
      <c r="BA58" s="109" t="str">
        <f>IF(BA$24="-","-",BA$24*'3h Losses'!AZ35)</f>
        <v>-</v>
      </c>
      <c r="BB58" s="109" t="str">
        <f>IF(BB$24="-","-",BB$24*'3h Losses'!BA35)</f>
        <v>-</v>
      </c>
      <c r="BC58" s="109" t="str">
        <f>IF(BC$24="-","-",BC$24*'3h Losses'!BB35)</f>
        <v>-</v>
      </c>
      <c r="BD58" s="109" t="str">
        <f>IF(BD$24="-","-",BD$24*'3h Losses'!BC35)</f>
        <v>-</v>
      </c>
      <c r="BE58" s="109" t="str">
        <f>IF(BE$24="-","-",BE$24*'3h Losses'!BD35)</f>
        <v>-</v>
      </c>
      <c r="BF58" s="109" t="str">
        <f>IF(BF$24="-","-",BF$24*'3h Losses'!BE35)</f>
        <v>-</v>
      </c>
    </row>
    <row r="59" ht="13.5" customHeight="1">
      <c r="A59" s="2"/>
      <c r="B59" s="58"/>
      <c r="C59" s="58"/>
      <c r="D59" s="58"/>
      <c r="E59" s="80" t="s">
        <v>240</v>
      </c>
      <c r="F59" s="58"/>
      <c r="G59" s="84"/>
      <c r="H59" s="109">
        <f>IF(H$24="-","-",H$24*'3h Losses'!G36)</f>
        <v>0.2348490009</v>
      </c>
      <c r="I59" s="109">
        <f>IF(I$24="-","-",I$24*'3h Losses'!H36)</f>
        <v>0.23108287</v>
      </c>
      <c r="J59" s="109">
        <f>IF(J$24="-","-",J$24*'3h Losses'!I36)</f>
        <v>0.2366288588</v>
      </c>
      <c r="K59" s="109">
        <f>IF(K$24="-","-",K$24*'3h Losses'!J36)</f>
        <v>0.2468804887</v>
      </c>
      <c r="L59" s="109">
        <f>IF(L$24="-","-",L$24*'3h Losses'!K36)</f>
        <v>0.2513243375</v>
      </c>
      <c r="M59" s="109">
        <f>IF(M$24="-","-",M$24*'3h Losses'!L36)</f>
        <v>0.2467417258</v>
      </c>
      <c r="N59" s="109">
        <f>IF(N$24="-","-",N$24*'3h Losses'!M36)</f>
        <v>0.2563768411</v>
      </c>
      <c r="O59" s="109">
        <f>IF(O$24="-","-",O$24*'3h Losses'!N36)</f>
        <v>0.2620142142</v>
      </c>
      <c r="P59" s="84"/>
      <c r="Q59" s="109">
        <f>IF(Q$24="-","-",Q$24*'3h Losses'!P36)</f>
        <v>0.2620142142</v>
      </c>
      <c r="R59" s="109">
        <f>IF(R$24="-","-",R$24*'3h Losses'!Q36)</f>
        <v>0.2708982302</v>
      </c>
      <c r="S59" s="109">
        <f>IF(S$24="-","-",S$24*'3h Losses'!R36)</f>
        <v>0.2817783241</v>
      </c>
      <c r="T59" s="109">
        <f>IF(T$24="-","-",T$24*'3h Losses'!S36)</f>
        <v>0.290080279</v>
      </c>
      <c r="U59" s="109">
        <f>IF(U$24="-","-",U$24*'3h Losses'!T36)</f>
        <v>0.3276596449</v>
      </c>
      <c r="V59" s="109">
        <f>IF(V$24="-","-",V$24*'3h Losses'!U36)</f>
        <v>0.4671175613</v>
      </c>
      <c r="W59" s="109">
        <f>IF(W$24="-","-",W$24*'3h Losses'!V36)</f>
        <v>0.4342926267</v>
      </c>
      <c r="X59" s="109">
        <f>IF(X$24="-","-",X$24*'3h Losses'!W36)</f>
        <v>0.4542147021</v>
      </c>
      <c r="Y59" s="84"/>
      <c r="Z59" s="109">
        <f>IF(X$24="-","-",X$24*'3h Losses'!W36)</f>
        <v>0.4542147021</v>
      </c>
      <c r="AA59" s="109">
        <f>IF(AA$24="-","-",AA$24*'3h Losses'!Z36)</f>
        <v>0.436798217</v>
      </c>
      <c r="AB59" s="109">
        <f>IF(AB$24="-","-",AB$24*'3h Losses'!AA36)</f>
        <v>0.4949864599</v>
      </c>
      <c r="AC59" s="109">
        <f>IF(AC$24="-","-",AC$24*'3h Losses'!AB36)</f>
        <v>0.4949864599</v>
      </c>
      <c r="AD59" s="109">
        <f>IF(AD$24="-","-",AD$24*'3h Losses'!AC36)</f>
        <v>0.4528526302</v>
      </c>
      <c r="AE59" s="109">
        <f>IF(AE$24="-","-",AE$24*'3h Losses'!AD36)</f>
        <v>0.4528526302</v>
      </c>
      <c r="AF59" s="109">
        <f>IF(AF$24="-","-",AF$24*'3h Losses'!AE36)</f>
        <v>0.490275338</v>
      </c>
      <c r="AG59" s="109" t="str">
        <f>IF(AG$24="-","-",AG$24*'3h Losses'!AF36)</f>
        <v>-</v>
      </c>
      <c r="AH59" s="109" t="str">
        <f>IF(AH$24="-","-",AH$24*'3h Losses'!AG36)</f>
        <v>-</v>
      </c>
      <c r="AI59" s="109" t="str">
        <f>IF(AI$24="-","-",AI$24*'3h Losses'!AH36)</f>
        <v>-</v>
      </c>
      <c r="AJ59" s="109" t="str">
        <f>IF(AJ$24="-","-",AJ$24*'3h Losses'!AI36)</f>
        <v>-</v>
      </c>
      <c r="AK59" s="109" t="str">
        <f>IF(AK$24="-","-",AK$24*'3h Losses'!AJ36)</f>
        <v>-</v>
      </c>
      <c r="AL59" s="109" t="str">
        <f>IF(AL$24="-","-",AL$24*'3h Losses'!AK36)</f>
        <v>-</v>
      </c>
      <c r="AM59" s="109" t="str">
        <f>IF(AM$24="-","-",AM$24*'3h Losses'!AL36)</f>
        <v>-</v>
      </c>
      <c r="AN59" s="109" t="str">
        <f>IF(AN$24="-","-",AN$24*'3h Losses'!AM36)</f>
        <v>-</v>
      </c>
      <c r="AO59" s="109" t="str">
        <f>IF(AO$24="-","-",AO$24*'3h Losses'!AN36)</f>
        <v>-</v>
      </c>
      <c r="AP59" s="109" t="str">
        <f>IF(AP$24="-","-",AP$24*'3h Losses'!AO36)</f>
        <v>-</v>
      </c>
      <c r="AQ59" s="109" t="str">
        <f>IF(AQ$24="-","-",AQ$24*'3h Losses'!AP36)</f>
        <v>-</v>
      </c>
      <c r="AR59" s="109" t="str">
        <f>IF(AR$24="-","-",AR$24*'3h Losses'!AQ36)</f>
        <v>-</v>
      </c>
      <c r="AS59" s="109" t="str">
        <f>IF(AS$24="-","-",AS$24*'3h Losses'!AR36)</f>
        <v>-</v>
      </c>
      <c r="AT59" s="109" t="str">
        <f>IF(AT$24="-","-",AT$24*'3h Losses'!AS36)</f>
        <v>-</v>
      </c>
      <c r="AU59" s="109" t="str">
        <f>IF(AU$24="-","-",AU$24*'3h Losses'!AT36)</f>
        <v>-</v>
      </c>
      <c r="AV59" s="109" t="str">
        <f>IF(AV$24="-","-",AV$24*'3h Losses'!AU36)</f>
        <v>-</v>
      </c>
      <c r="AW59" s="109" t="str">
        <f>IF(AW$24="-","-",AW$24*'3h Losses'!AV36)</f>
        <v>-</v>
      </c>
      <c r="AX59" s="109" t="str">
        <f>IF(AX$24="-","-",AX$24*'3h Losses'!AW36)</f>
        <v>-</v>
      </c>
      <c r="AY59" s="109" t="str">
        <f>IF(AY$24="-","-",AY$24*'3h Losses'!AX36)</f>
        <v>-</v>
      </c>
      <c r="AZ59" s="109" t="str">
        <f>IF(AZ$24="-","-",AZ$24*'3h Losses'!AY36)</f>
        <v>-</v>
      </c>
      <c r="BA59" s="109" t="str">
        <f>IF(BA$24="-","-",BA$24*'3h Losses'!AZ36)</f>
        <v>-</v>
      </c>
      <c r="BB59" s="109" t="str">
        <f>IF(BB$24="-","-",BB$24*'3h Losses'!BA36)</f>
        <v>-</v>
      </c>
      <c r="BC59" s="109" t="str">
        <f>IF(BC$24="-","-",BC$24*'3h Losses'!BB36)</f>
        <v>-</v>
      </c>
      <c r="BD59" s="109" t="str">
        <f>IF(BD$24="-","-",BD$24*'3h Losses'!BC36)</f>
        <v>-</v>
      </c>
      <c r="BE59" s="109" t="str">
        <f>IF(BE$24="-","-",BE$24*'3h Losses'!BD36)</f>
        <v>-</v>
      </c>
      <c r="BF59" s="109" t="str">
        <f>IF(BF$24="-","-",BF$24*'3h Losses'!BE36)</f>
        <v>-</v>
      </c>
    </row>
    <row r="60" ht="13.5" customHeight="1">
      <c r="A60" s="2"/>
      <c r="B60" s="58"/>
      <c r="C60" s="58"/>
      <c r="D60" s="58"/>
      <c r="E60" s="80" t="s">
        <v>241</v>
      </c>
      <c r="F60" s="58"/>
      <c r="G60" s="84"/>
      <c r="H60" s="109">
        <f>IF(H$24="-","-",H$24*'3h Losses'!G37)</f>
        <v>0.2370621224</v>
      </c>
      <c r="I60" s="109">
        <f>IF(I$24="-","-",I$24*'3h Losses'!H37)</f>
        <v>0.2332605009</v>
      </c>
      <c r="J60" s="109">
        <f>IF(J$24="-","-",J$24*'3h Losses'!I37)</f>
        <v>0.238858753</v>
      </c>
      <c r="K60" s="109">
        <f>IF(K$24="-","-",K$24*'3h Losses'!J37)</f>
        <v>0.24920699</v>
      </c>
      <c r="L60" s="109">
        <f>IF(L$24="-","-",L$24*'3h Losses'!K37)</f>
        <v>0.2536927158</v>
      </c>
      <c r="M60" s="109">
        <f>IF(M$24="-","-",M$24*'3h Losses'!L37)</f>
        <v>0.2490669195</v>
      </c>
      <c r="N60" s="109">
        <f>IF(N$24="-","-",N$24*'3h Losses'!M37)</f>
        <v>0.2577130115</v>
      </c>
      <c r="O60" s="109">
        <f>IF(O$24="-","-",O$24*'3h Losses'!N37)</f>
        <v>0.2633797652</v>
      </c>
      <c r="P60" s="84"/>
      <c r="Q60" s="109">
        <f>IF(Q$24="-","-",Q$24*'3h Losses'!P37)</f>
        <v>0.2633797652</v>
      </c>
      <c r="R60" s="109">
        <f>IF(R$24="-","-",R$24*'3h Losses'!Q37)</f>
        <v>0.2726044943</v>
      </c>
      <c r="S60" s="109">
        <f>IF(S$24="-","-",S$24*'3h Losses'!R37)</f>
        <v>0.2823745869</v>
      </c>
      <c r="T60" s="109">
        <f>IF(T$24="-","-",T$24*'3h Losses'!S37)</f>
        <v>0.2913315647</v>
      </c>
      <c r="U60" s="109">
        <f>IF(U$24="-","-",U$24*'3h Losses'!T37)</f>
        <v>0.3279584862</v>
      </c>
      <c r="V60" s="109">
        <f>IF(V$24="-","-",V$24*'3h Losses'!U37)</f>
        <v>0.4671047826</v>
      </c>
      <c r="W60" s="109">
        <f>IF(W$24="-","-",W$24*'3h Losses'!V37)</f>
        <v>0.4350675272</v>
      </c>
      <c r="X60" s="109">
        <f>IF(X$24="-","-",X$24*'3h Losses'!W37)</f>
        <v>0.4573962542</v>
      </c>
      <c r="Y60" s="84"/>
      <c r="Z60" s="109">
        <f>IF(X$24="-","-",X$24*'3h Losses'!W37)</f>
        <v>0.4573962542</v>
      </c>
      <c r="AA60" s="109">
        <f>IF(AA$24="-","-",AA$24*'3h Losses'!Z37)</f>
        <v>0.4401382643</v>
      </c>
      <c r="AB60" s="109">
        <f>IF(AB$24="-","-",AB$24*'3h Losses'!AA37)</f>
        <v>0.4974107096</v>
      </c>
      <c r="AC60" s="109">
        <f>IF(AC$24="-","-",AC$24*'3h Losses'!AB37)</f>
        <v>0.4974107096</v>
      </c>
      <c r="AD60" s="109">
        <f>IF(AD$24="-","-",AD$24*'3h Losses'!AC37)</f>
        <v>0.4551207703</v>
      </c>
      <c r="AE60" s="109">
        <f>IF(AE$24="-","-",AE$24*'3h Losses'!AD37)</f>
        <v>0.4551207703</v>
      </c>
      <c r="AF60" s="109">
        <f>IF(AF$24="-","-",AF$24*'3h Losses'!AE37)</f>
        <v>0.4921327112</v>
      </c>
      <c r="AG60" s="109" t="str">
        <f>IF(AG$24="-","-",AG$24*'3h Losses'!AF37)</f>
        <v>-</v>
      </c>
      <c r="AH60" s="109" t="str">
        <f>IF(AH$24="-","-",AH$24*'3h Losses'!AG37)</f>
        <v>-</v>
      </c>
      <c r="AI60" s="109" t="str">
        <f>IF(AI$24="-","-",AI$24*'3h Losses'!AH37)</f>
        <v>-</v>
      </c>
      <c r="AJ60" s="109" t="str">
        <f>IF(AJ$24="-","-",AJ$24*'3h Losses'!AI37)</f>
        <v>-</v>
      </c>
      <c r="AK60" s="109" t="str">
        <f>IF(AK$24="-","-",AK$24*'3h Losses'!AJ37)</f>
        <v>-</v>
      </c>
      <c r="AL60" s="109" t="str">
        <f>IF(AL$24="-","-",AL$24*'3h Losses'!AK37)</f>
        <v>-</v>
      </c>
      <c r="AM60" s="109" t="str">
        <f>IF(AM$24="-","-",AM$24*'3h Losses'!AL37)</f>
        <v>-</v>
      </c>
      <c r="AN60" s="109" t="str">
        <f>IF(AN$24="-","-",AN$24*'3h Losses'!AM37)</f>
        <v>-</v>
      </c>
      <c r="AO60" s="109" t="str">
        <f>IF(AO$24="-","-",AO$24*'3h Losses'!AN37)</f>
        <v>-</v>
      </c>
      <c r="AP60" s="109" t="str">
        <f>IF(AP$24="-","-",AP$24*'3h Losses'!AO37)</f>
        <v>-</v>
      </c>
      <c r="AQ60" s="109" t="str">
        <f>IF(AQ$24="-","-",AQ$24*'3h Losses'!AP37)</f>
        <v>-</v>
      </c>
      <c r="AR60" s="109" t="str">
        <f>IF(AR$24="-","-",AR$24*'3h Losses'!AQ37)</f>
        <v>-</v>
      </c>
      <c r="AS60" s="109" t="str">
        <f>IF(AS$24="-","-",AS$24*'3h Losses'!AR37)</f>
        <v>-</v>
      </c>
      <c r="AT60" s="109" t="str">
        <f>IF(AT$24="-","-",AT$24*'3h Losses'!AS37)</f>
        <v>-</v>
      </c>
      <c r="AU60" s="109" t="str">
        <f>IF(AU$24="-","-",AU$24*'3h Losses'!AT37)</f>
        <v>-</v>
      </c>
      <c r="AV60" s="109" t="str">
        <f>IF(AV$24="-","-",AV$24*'3h Losses'!AU37)</f>
        <v>-</v>
      </c>
      <c r="AW60" s="109" t="str">
        <f>IF(AW$24="-","-",AW$24*'3h Losses'!AV37)</f>
        <v>-</v>
      </c>
      <c r="AX60" s="109" t="str">
        <f>IF(AX$24="-","-",AX$24*'3h Losses'!AW37)</f>
        <v>-</v>
      </c>
      <c r="AY60" s="109" t="str">
        <f>IF(AY$24="-","-",AY$24*'3h Losses'!AX37)</f>
        <v>-</v>
      </c>
      <c r="AZ60" s="109" t="str">
        <f>IF(AZ$24="-","-",AZ$24*'3h Losses'!AY37)</f>
        <v>-</v>
      </c>
      <c r="BA60" s="109" t="str">
        <f>IF(BA$24="-","-",BA$24*'3h Losses'!AZ37)</f>
        <v>-</v>
      </c>
      <c r="BB60" s="109" t="str">
        <f>IF(BB$24="-","-",BB$24*'3h Losses'!BA37)</f>
        <v>-</v>
      </c>
      <c r="BC60" s="109" t="str">
        <f>IF(BC$24="-","-",BC$24*'3h Losses'!BB37)</f>
        <v>-</v>
      </c>
      <c r="BD60" s="109" t="str">
        <f>IF(BD$24="-","-",BD$24*'3h Losses'!BC37)</f>
        <v>-</v>
      </c>
      <c r="BE60" s="109" t="str">
        <f>IF(BE$24="-","-",BE$24*'3h Losses'!BD37)</f>
        <v>-</v>
      </c>
      <c r="BF60" s="109" t="str">
        <f>IF(BF$24="-","-",BF$24*'3h Losses'!BE37)</f>
        <v>-</v>
      </c>
    </row>
    <row r="61" ht="13.5" customHeight="1">
      <c r="A61" s="2"/>
      <c r="B61" s="58"/>
      <c r="C61" s="58"/>
      <c r="D61" s="58"/>
      <c r="E61" s="80" t="s">
        <v>242</v>
      </c>
      <c r="F61" s="58"/>
      <c r="G61" s="84"/>
      <c r="H61" s="109">
        <f>IF(H$24="-","-",H$24*'3h Losses'!G38)</f>
        <v>0.2361675573</v>
      </c>
      <c r="I61" s="109">
        <f>IF(I$24="-","-",I$24*'3h Losses'!H38)</f>
        <v>0.2323802814</v>
      </c>
      <c r="J61" s="109">
        <f>IF(J$24="-","-",J$24*'3h Losses'!I38)</f>
        <v>0.2379574082</v>
      </c>
      <c r="K61" s="109">
        <f>IF(K$24="-","-",K$24*'3h Losses'!J38)</f>
        <v>0.2482665957</v>
      </c>
      <c r="L61" s="109">
        <f>IF(L$24="-","-",L$24*'3h Losses'!K38)</f>
        <v>0.2527353944</v>
      </c>
      <c r="M61" s="109">
        <f>IF(M$24="-","-",M$24*'3h Losses'!L38)</f>
        <v>0.2481270537</v>
      </c>
      <c r="N61" s="109">
        <f>IF(N$24="-","-",N$24*'3h Losses'!M38)</f>
        <v>0.2565299155</v>
      </c>
      <c r="O61" s="109">
        <f>IF(O$24="-","-",O$24*'3h Losses'!N38)</f>
        <v>0.2621706545</v>
      </c>
      <c r="P61" s="84"/>
      <c r="Q61" s="109">
        <f>IF(Q$24="-","-",Q$24*'3h Losses'!P38)</f>
        <v>0.2621706545</v>
      </c>
      <c r="R61" s="109">
        <f>IF(R$24="-","-",R$24*'3h Losses'!Q38)</f>
        <v>0.2710599749</v>
      </c>
      <c r="S61" s="109">
        <f>IF(S$24="-","-",S$24*'3h Losses'!R38)</f>
        <v>0.2807962339</v>
      </c>
      <c r="T61" s="109">
        <f>IF(T$24="-","-",T$24*'3h Losses'!S38)</f>
        <v>0.2881652768</v>
      </c>
      <c r="U61" s="109">
        <f>IF(U$24="-","-",U$24*'3h Losses'!T38)</f>
        <v>0.3244168033</v>
      </c>
      <c r="V61" s="109">
        <f>IF(V$24="-","-",V$24*'3h Losses'!U38)</f>
        <v>0.4624945073</v>
      </c>
      <c r="W61" s="109">
        <f>IF(W$24="-","-",W$24*'3h Losses'!V38)</f>
        <v>0.4307678456</v>
      </c>
      <c r="X61" s="109">
        <f>IF(X$24="-","-",X$24*'3h Losses'!W38)</f>
        <v>0.4552973153</v>
      </c>
      <c r="Y61" s="84"/>
      <c r="Z61" s="109">
        <f>IF(X$24="-","-",X$24*'3h Losses'!W38)</f>
        <v>0.4552973153</v>
      </c>
      <c r="AA61" s="109">
        <f>IF(AA$24="-","-",AA$24*'3h Losses'!Z38)</f>
        <v>0.4379531996</v>
      </c>
      <c r="AB61" s="109">
        <f>IF(AB$24="-","-",AB$24*'3h Losses'!AA38)</f>
        <v>0.4948303565</v>
      </c>
      <c r="AC61" s="109">
        <f>IF(AC$24="-","-",AC$24*'3h Losses'!AB38)</f>
        <v>0.4948303565</v>
      </c>
      <c r="AD61" s="109">
        <f>IF(AD$24="-","-",AD$24*'3h Losses'!AC38)</f>
        <v>0.4526818173</v>
      </c>
      <c r="AE61" s="109">
        <f>IF(AE$24="-","-",AE$24*'3h Losses'!AD38)</f>
        <v>0.4526818173</v>
      </c>
      <c r="AF61" s="109">
        <f>IF(AF$24="-","-",AF$24*'3h Losses'!AE38)</f>
        <v>0.4919911383</v>
      </c>
      <c r="AG61" s="109" t="str">
        <f>IF(AG$24="-","-",AG$24*'3h Losses'!AF38)</f>
        <v>-</v>
      </c>
      <c r="AH61" s="109" t="str">
        <f>IF(AH$24="-","-",AH$24*'3h Losses'!AG38)</f>
        <v>-</v>
      </c>
      <c r="AI61" s="109" t="str">
        <f>IF(AI$24="-","-",AI$24*'3h Losses'!AH38)</f>
        <v>-</v>
      </c>
      <c r="AJ61" s="109" t="str">
        <f>IF(AJ$24="-","-",AJ$24*'3h Losses'!AI38)</f>
        <v>-</v>
      </c>
      <c r="AK61" s="109" t="str">
        <f>IF(AK$24="-","-",AK$24*'3h Losses'!AJ38)</f>
        <v>-</v>
      </c>
      <c r="AL61" s="109" t="str">
        <f>IF(AL$24="-","-",AL$24*'3h Losses'!AK38)</f>
        <v>-</v>
      </c>
      <c r="AM61" s="109" t="str">
        <f>IF(AM$24="-","-",AM$24*'3h Losses'!AL38)</f>
        <v>-</v>
      </c>
      <c r="AN61" s="109" t="str">
        <f>IF(AN$24="-","-",AN$24*'3h Losses'!AM38)</f>
        <v>-</v>
      </c>
      <c r="AO61" s="109" t="str">
        <f>IF(AO$24="-","-",AO$24*'3h Losses'!AN38)</f>
        <v>-</v>
      </c>
      <c r="AP61" s="109" t="str">
        <f>IF(AP$24="-","-",AP$24*'3h Losses'!AO38)</f>
        <v>-</v>
      </c>
      <c r="AQ61" s="109" t="str">
        <f>IF(AQ$24="-","-",AQ$24*'3h Losses'!AP38)</f>
        <v>-</v>
      </c>
      <c r="AR61" s="109" t="str">
        <f>IF(AR$24="-","-",AR$24*'3h Losses'!AQ38)</f>
        <v>-</v>
      </c>
      <c r="AS61" s="109" t="str">
        <f>IF(AS$24="-","-",AS$24*'3h Losses'!AR38)</f>
        <v>-</v>
      </c>
      <c r="AT61" s="109" t="str">
        <f>IF(AT$24="-","-",AT$24*'3h Losses'!AS38)</f>
        <v>-</v>
      </c>
      <c r="AU61" s="109" t="str">
        <f>IF(AU$24="-","-",AU$24*'3h Losses'!AT38)</f>
        <v>-</v>
      </c>
      <c r="AV61" s="109" t="str">
        <f>IF(AV$24="-","-",AV$24*'3h Losses'!AU38)</f>
        <v>-</v>
      </c>
      <c r="AW61" s="109" t="str">
        <f>IF(AW$24="-","-",AW$24*'3h Losses'!AV38)</f>
        <v>-</v>
      </c>
      <c r="AX61" s="109" t="str">
        <f>IF(AX$24="-","-",AX$24*'3h Losses'!AW38)</f>
        <v>-</v>
      </c>
      <c r="AY61" s="109" t="str">
        <f>IF(AY$24="-","-",AY$24*'3h Losses'!AX38)</f>
        <v>-</v>
      </c>
      <c r="AZ61" s="109" t="str">
        <f>IF(AZ$24="-","-",AZ$24*'3h Losses'!AY38)</f>
        <v>-</v>
      </c>
      <c r="BA61" s="109" t="str">
        <f>IF(BA$24="-","-",BA$24*'3h Losses'!AZ38)</f>
        <v>-</v>
      </c>
      <c r="BB61" s="109" t="str">
        <f>IF(BB$24="-","-",BB$24*'3h Losses'!BA38)</f>
        <v>-</v>
      </c>
      <c r="BC61" s="109" t="str">
        <f>IF(BC$24="-","-",BC$24*'3h Losses'!BB38)</f>
        <v>-</v>
      </c>
      <c r="BD61" s="109" t="str">
        <f>IF(BD$24="-","-",BD$24*'3h Losses'!BC38)</f>
        <v>-</v>
      </c>
      <c r="BE61" s="109" t="str">
        <f>IF(BE$24="-","-",BE$24*'3h Losses'!BD38)</f>
        <v>-</v>
      </c>
      <c r="BF61" s="109" t="str">
        <f>IF(BF$24="-","-",BF$24*'3h Losses'!BE38)</f>
        <v>-</v>
      </c>
    </row>
    <row r="62" ht="13.5" customHeight="1">
      <c r="A62" s="2"/>
      <c r="B62" s="58"/>
      <c r="C62" s="58"/>
      <c r="D62" s="58"/>
      <c r="E62" s="80" t="s">
        <v>243</v>
      </c>
      <c r="F62" s="58"/>
      <c r="G62" s="84"/>
      <c r="H62" s="109">
        <f>IF(H$24="-","-",H$24*'3h Losses'!G39)</f>
        <v>0.2324365954</v>
      </c>
      <c r="I62" s="109">
        <f>IF(I$24="-","-",I$24*'3h Losses'!H39)</f>
        <v>0.2287091507</v>
      </c>
      <c r="J62" s="109">
        <f>IF(J$24="-","-",J$24*'3h Losses'!I39)</f>
        <v>0.2341981703</v>
      </c>
      <c r="K62" s="109">
        <f>IF(K$24="-","-",K$24*'3h Losses'!J39)</f>
        <v>0.2443444938</v>
      </c>
      <c r="L62" s="109">
        <f>IF(L$24="-","-",L$24*'3h Losses'!K39)</f>
        <v>0.2487426947</v>
      </c>
      <c r="M62" s="109">
        <f>IF(M$24="-","-",M$24*'3h Losses'!L39)</f>
        <v>0.2442071564</v>
      </c>
      <c r="N62" s="109">
        <f>IF(N$24="-","-",N$24*'3h Losses'!M39)</f>
        <v>0.2535385906</v>
      </c>
      <c r="O62" s="109">
        <f>IF(O$24="-","-",O$24*'3h Losses'!N39)</f>
        <v>0.2591135544</v>
      </c>
      <c r="P62" s="84"/>
      <c r="Q62" s="109">
        <f>IF(Q$24="-","-",Q$24*'3h Losses'!P39)</f>
        <v>0.2591135544</v>
      </c>
      <c r="R62" s="109">
        <f>IF(R$24="-","-",R$24*'3h Losses'!Q39)</f>
        <v>0.2693857554</v>
      </c>
      <c r="S62" s="109">
        <f>IF(S$24="-","-",S$24*'3h Losses'!R39)</f>
        <v>0.2790654944</v>
      </c>
      <c r="T62" s="109">
        <f>IF(T$24="-","-",T$24*'3h Losses'!S39)</f>
        <v>0.2872875219</v>
      </c>
      <c r="U62" s="109">
        <f>IF(U$24="-","-",U$24*'3h Losses'!T39)</f>
        <v>0.3234262881</v>
      </c>
      <c r="V62" s="109">
        <f>IF(V$24="-","-",V$24*'3h Losses'!U39)</f>
        <v>0.4596866806</v>
      </c>
      <c r="W62" s="109">
        <f>IF(W$24="-","-",W$24*'3h Losses'!V39)</f>
        <v>0.4281532397</v>
      </c>
      <c r="X62" s="109">
        <f>IF(X$24="-","-",X$24*'3h Losses'!W39)</f>
        <v>0.4477936862</v>
      </c>
      <c r="Y62" s="84"/>
      <c r="Z62" s="109">
        <f>IF(X$24="-","-",X$24*'3h Losses'!W39)</f>
        <v>0.4477936862</v>
      </c>
      <c r="AA62" s="109">
        <f>IF(AA$24="-","-",AA$24*'3h Losses'!Z39)</f>
        <v>0.4307285339</v>
      </c>
      <c r="AB62" s="109">
        <f>IF(AB$24="-","-",AB$24*'3h Losses'!AA39)</f>
        <v>0.4862158729</v>
      </c>
      <c r="AC62" s="109">
        <f>IF(AC$24="-","-",AC$24*'3h Losses'!AB39)</f>
        <v>0.4862158729</v>
      </c>
      <c r="AD62" s="109">
        <f>IF(AD$24="-","-",AD$24*'3h Losses'!AC39)</f>
        <v>0.4447962621</v>
      </c>
      <c r="AE62" s="109">
        <f>IF(AE$24="-","-",AE$24*'3h Losses'!AD39)</f>
        <v>0.4447962621</v>
      </c>
      <c r="AF62" s="109">
        <f>IF(AF$24="-","-",AF$24*'3h Losses'!AE39)</f>
        <v>0.4815532101</v>
      </c>
      <c r="AG62" s="109" t="str">
        <f>IF(AG$24="-","-",AG$24*'3h Losses'!AF39)</f>
        <v>-</v>
      </c>
      <c r="AH62" s="109" t="str">
        <f>IF(AH$24="-","-",AH$24*'3h Losses'!AG39)</f>
        <v>-</v>
      </c>
      <c r="AI62" s="109" t="str">
        <f>IF(AI$24="-","-",AI$24*'3h Losses'!AH39)</f>
        <v>-</v>
      </c>
      <c r="AJ62" s="109" t="str">
        <f>IF(AJ$24="-","-",AJ$24*'3h Losses'!AI39)</f>
        <v>-</v>
      </c>
      <c r="AK62" s="109" t="str">
        <f>IF(AK$24="-","-",AK$24*'3h Losses'!AJ39)</f>
        <v>-</v>
      </c>
      <c r="AL62" s="109" t="str">
        <f>IF(AL$24="-","-",AL$24*'3h Losses'!AK39)</f>
        <v>-</v>
      </c>
      <c r="AM62" s="109" t="str">
        <f>IF(AM$24="-","-",AM$24*'3h Losses'!AL39)</f>
        <v>-</v>
      </c>
      <c r="AN62" s="109" t="str">
        <f>IF(AN$24="-","-",AN$24*'3h Losses'!AM39)</f>
        <v>-</v>
      </c>
      <c r="AO62" s="109" t="str">
        <f>IF(AO$24="-","-",AO$24*'3h Losses'!AN39)</f>
        <v>-</v>
      </c>
      <c r="AP62" s="109" t="str">
        <f>IF(AP$24="-","-",AP$24*'3h Losses'!AO39)</f>
        <v>-</v>
      </c>
      <c r="AQ62" s="109" t="str">
        <f>IF(AQ$24="-","-",AQ$24*'3h Losses'!AP39)</f>
        <v>-</v>
      </c>
      <c r="AR62" s="109" t="str">
        <f>IF(AR$24="-","-",AR$24*'3h Losses'!AQ39)</f>
        <v>-</v>
      </c>
      <c r="AS62" s="109" t="str">
        <f>IF(AS$24="-","-",AS$24*'3h Losses'!AR39)</f>
        <v>-</v>
      </c>
      <c r="AT62" s="109" t="str">
        <f>IF(AT$24="-","-",AT$24*'3h Losses'!AS39)</f>
        <v>-</v>
      </c>
      <c r="AU62" s="109" t="str">
        <f>IF(AU$24="-","-",AU$24*'3h Losses'!AT39)</f>
        <v>-</v>
      </c>
      <c r="AV62" s="109" t="str">
        <f>IF(AV$24="-","-",AV$24*'3h Losses'!AU39)</f>
        <v>-</v>
      </c>
      <c r="AW62" s="109" t="str">
        <f>IF(AW$24="-","-",AW$24*'3h Losses'!AV39)</f>
        <v>-</v>
      </c>
      <c r="AX62" s="109" t="str">
        <f>IF(AX$24="-","-",AX$24*'3h Losses'!AW39)</f>
        <v>-</v>
      </c>
      <c r="AY62" s="109" t="str">
        <f>IF(AY$24="-","-",AY$24*'3h Losses'!AX39)</f>
        <v>-</v>
      </c>
      <c r="AZ62" s="109" t="str">
        <f>IF(AZ$24="-","-",AZ$24*'3h Losses'!AY39)</f>
        <v>-</v>
      </c>
      <c r="BA62" s="109" t="str">
        <f>IF(BA$24="-","-",BA$24*'3h Losses'!AZ39)</f>
        <v>-</v>
      </c>
      <c r="BB62" s="109" t="str">
        <f>IF(BB$24="-","-",BB$24*'3h Losses'!BA39)</f>
        <v>-</v>
      </c>
      <c r="BC62" s="109" t="str">
        <f>IF(BC$24="-","-",BC$24*'3h Losses'!BB39)</f>
        <v>-</v>
      </c>
      <c r="BD62" s="109" t="str">
        <f>IF(BD$24="-","-",BD$24*'3h Losses'!BC39)</f>
        <v>-</v>
      </c>
      <c r="BE62" s="109" t="str">
        <f>IF(BE$24="-","-",BE$24*'3h Losses'!BD39)</f>
        <v>-</v>
      </c>
      <c r="BF62" s="109" t="str">
        <f>IF(BF$24="-","-",BF$24*'3h Losses'!BE39)</f>
        <v>-</v>
      </c>
    </row>
    <row r="63" ht="13.5" customHeight="1">
      <c r="A63" s="2"/>
      <c r="B63" s="58"/>
      <c r="C63" s="58"/>
      <c r="D63" s="58"/>
      <c r="E63" s="80" t="s">
        <v>244</v>
      </c>
      <c r="F63" s="58"/>
      <c r="G63" s="84"/>
      <c r="H63" s="109">
        <f>IF(H$24="-","-",H$24*'3h Losses'!G40)</f>
        <v>0.240490289</v>
      </c>
      <c r="I63" s="109">
        <f>IF(I$24="-","-",I$24*'3h Losses'!H40)</f>
        <v>0.2366336921</v>
      </c>
      <c r="J63" s="109">
        <f>IF(J$24="-","-",J$24*'3h Losses'!I40)</f>
        <v>0.2423129007</v>
      </c>
      <c r="K63" s="109">
        <f>IF(K$24="-","-",K$24*'3h Losses'!J40)</f>
        <v>0.2528107841</v>
      </c>
      <c r="L63" s="109">
        <f>IF(L$24="-","-",L$24*'3h Losses'!K40)</f>
        <v>0.2573613782</v>
      </c>
      <c r="M63" s="109">
        <f>IF(M$24="-","-",M$24*'3h Losses'!L40)</f>
        <v>0.252668688</v>
      </c>
      <c r="N63" s="109">
        <f>IF(N$24="-","-",N$24*'3h Losses'!M40)</f>
        <v>0.2602536572</v>
      </c>
      <c r="O63" s="109">
        <f>IF(O$24="-","-",O$24*'3h Losses'!N40)</f>
        <v>0.2659762761</v>
      </c>
      <c r="P63" s="84"/>
      <c r="Q63" s="109">
        <f>IF(Q$24="-","-",Q$24*'3h Losses'!P40)</f>
        <v>0.2659762761</v>
      </c>
      <c r="R63" s="109">
        <f>IF(R$24="-","-",R$24*'3h Losses'!Q40)</f>
        <v>0.2749080706</v>
      </c>
      <c r="S63" s="109">
        <f>IF(S$24="-","-",S$24*'3h Losses'!R40)</f>
        <v>0.2847671897</v>
      </c>
      <c r="T63" s="109">
        <f>IF(T$24="-","-",T$24*'3h Losses'!S40)</f>
        <v>0.2947061944</v>
      </c>
      <c r="U63" s="109">
        <f>IF(U$24="-","-",U$24*'3h Losses'!T40)</f>
        <v>0.3317569194</v>
      </c>
      <c r="V63" s="109">
        <f>IF(V$24="-","-",V$24*'3h Losses'!U40)</f>
        <v>0.4734940209</v>
      </c>
      <c r="W63" s="109">
        <f>IF(W$24="-","-",W$24*'3h Losses'!V40)</f>
        <v>0.4409994711</v>
      </c>
      <c r="X63" s="109">
        <f>IF(X$24="-","-",X$24*'3h Losses'!W40)</f>
        <v>0.4627115825</v>
      </c>
      <c r="Y63" s="84"/>
      <c r="Z63" s="109">
        <f>IF(X$24="-","-",X$24*'3h Losses'!W40)</f>
        <v>0.4627115825</v>
      </c>
      <c r="AA63" s="109">
        <f>IF(AA$24="-","-",AA$24*'3h Losses'!Z40)</f>
        <v>0.4452481642</v>
      </c>
      <c r="AB63" s="109">
        <f>IF(AB$24="-","-",AB$24*'3h Losses'!AA40)</f>
        <v>0.503072721</v>
      </c>
      <c r="AC63" s="109">
        <f>IF(AC$24="-","-",AC$24*'3h Losses'!AB40)</f>
        <v>0.503072721</v>
      </c>
      <c r="AD63" s="109">
        <f>IF(AD$24="-","-",AD$24*'3h Losses'!AC40)</f>
        <v>0.4603076843</v>
      </c>
      <c r="AE63" s="109">
        <f>IF(AE$24="-","-",AE$24*'3h Losses'!AD40)</f>
        <v>0.4603076843</v>
      </c>
      <c r="AF63" s="109">
        <f>IF(AF$24="-","-",AF$24*'3h Losses'!AE40)</f>
        <v>0.4983464607</v>
      </c>
      <c r="AG63" s="109" t="str">
        <f>IF(AG$24="-","-",AG$24*'3h Losses'!AF40)</f>
        <v>-</v>
      </c>
      <c r="AH63" s="109" t="str">
        <f>IF(AH$24="-","-",AH$24*'3h Losses'!AG40)</f>
        <v>-</v>
      </c>
      <c r="AI63" s="109" t="str">
        <f>IF(AI$24="-","-",AI$24*'3h Losses'!AH40)</f>
        <v>-</v>
      </c>
      <c r="AJ63" s="109" t="str">
        <f>IF(AJ$24="-","-",AJ$24*'3h Losses'!AI40)</f>
        <v>-</v>
      </c>
      <c r="AK63" s="109" t="str">
        <f>IF(AK$24="-","-",AK$24*'3h Losses'!AJ40)</f>
        <v>-</v>
      </c>
      <c r="AL63" s="109" t="str">
        <f>IF(AL$24="-","-",AL$24*'3h Losses'!AK40)</f>
        <v>-</v>
      </c>
      <c r="AM63" s="109" t="str">
        <f>IF(AM$24="-","-",AM$24*'3h Losses'!AL40)</f>
        <v>-</v>
      </c>
      <c r="AN63" s="109" t="str">
        <f>IF(AN$24="-","-",AN$24*'3h Losses'!AM40)</f>
        <v>-</v>
      </c>
      <c r="AO63" s="109" t="str">
        <f>IF(AO$24="-","-",AO$24*'3h Losses'!AN40)</f>
        <v>-</v>
      </c>
      <c r="AP63" s="109" t="str">
        <f>IF(AP$24="-","-",AP$24*'3h Losses'!AO40)</f>
        <v>-</v>
      </c>
      <c r="AQ63" s="109" t="str">
        <f>IF(AQ$24="-","-",AQ$24*'3h Losses'!AP40)</f>
        <v>-</v>
      </c>
      <c r="AR63" s="109" t="str">
        <f>IF(AR$24="-","-",AR$24*'3h Losses'!AQ40)</f>
        <v>-</v>
      </c>
      <c r="AS63" s="109" t="str">
        <f>IF(AS$24="-","-",AS$24*'3h Losses'!AR40)</f>
        <v>-</v>
      </c>
      <c r="AT63" s="109" t="str">
        <f>IF(AT$24="-","-",AT$24*'3h Losses'!AS40)</f>
        <v>-</v>
      </c>
      <c r="AU63" s="109" t="str">
        <f>IF(AU$24="-","-",AU$24*'3h Losses'!AT40)</f>
        <v>-</v>
      </c>
      <c r="AV63" s="109" t="str">
        <f>IF(AV$24="-","-",AV$24*'3h Losses'!AU40)</f>
        <v>-</v>
      </c>
      <c r="AW63" s="109" t="str">
        <f>IF(AW$24="-","-",AW$24*'3h Losses'!AV40)</f>
        <v>-</v>
      </c>
      <c r="AX63" s="109" t="str">
        <f>IF(AX$24="-","-",AX$24*'3h Losses'!AW40)</f>
        <v>-</v>
      </c>
      <c r="AY63" s="109" t="str">
        <f>IF(AY$24="-","-",AY$24*'3h Losses'!AX40)</f>
        <v>-</v>
      </c>
      <c r="AZ63" s="109" t="str">
        <f>IF(AZ$24="-","-",AZ$24*'3h Losses'!AY40)</f>
        <v>-</v>
      </c>
      <c r="BA63" s="109" t="str">
        <f>IF(BA$24="-","-",BA$24*'3h Losses'!AZ40)</f>
        <v>-</v>
      </c>
      <c r="BB63" s="109" t="str">
        <f>IF(BB$24="-","-",BB$24*'3h Losses'!BA40)</f>
        <v>-</v>
      </c>
      <c r="BC63" s="109" t="str">
        <f>IF(BC$24="-","-",BC$24*'3h Losses'!BB40)</f>
        <v>-</v>
      </c>
      <c r="BD63" s="109" t="str">
        <f>IF(BD$24="-","-",BD$24*'3h Losses'!BC40)</f>
        <v>-</v>
      </c>
      <c r="BE63" s="109" t="str">
        <f>IF(BE$24="-","-",BE$24*'3h Losses'!BD40)</f>
        <v>-</v>
      </c>
      <c r="BF63" s="109" t="str">
        <f>IF(BF$24="-","-",BF$24*'3h Losses'!BE40)</f>
        <v>-</v>
      </c>
    </row>
    <row r="64" ht="13.5" customHeight="1">
      <c r="A64" s="2"/>
      <c r="B64" s="58"/>
      <c r="C64" s="58"/>
      <c r="D64" s="58"/>
      <c r="E64" s="80" t="s">
        <v>245</v>
      </c>
      <c r="F64" s="58"/>
      <c r="G64" s="84"/>
      <c r="H64" s="109">
        <f>IF(H$24="-","-",H$24*'3h Losses'!G41)</f>
        <v>0.2389029024</v>
      </c>
      <c r="I64" s="109">
        <f>IF(I$24="-","-",I$24*'3h Losses'!H41)</f>
        <v>0.2350717615</v>
      </c>
      <c r="J64" s="109">
        <f>IF(J$24="-","-",J$24*'3h Losses'!I41)</f>
        <v>0.2407134837</v>
      </c>
      <c r="K64" s="109">
        <f>IF(K$24="-","-",K$24*'3h Losses'!J41)</f>
        <v>0.2511420745</v>
      </c>
      <c r="L64" s="109">
        <f>IF(L$24="-","-",L$24*'3h Losses'!K41)</f>
        <v>0.2556626318</v>
      </c>
      <c r="M64" s="109">
        <f>IF(M$24="-","-",M$24*'3h Losses'!L41)</f>
        <v>0.2510009163</v>
      </c>
      <c r="N64" s="109">
        <f>IF(N$24="-","-",N$24*'3h Losses'!M41)</f>
        <v>0.2627188766</v>
      </c>
      <c r="O64" s="109">
        <f>IF(O$24="-","-",O$24*'3h Losses'!N41)</f>
        <v>0.2684957023</v>
      </c>
      <c r="P64" s="84"/>
      <c r="Q64" s="109">
        <f>IF(Q$24="-","-",Q$24*'3h Losses'!P41)</f>
        <v>0.2684957023</v>
      </c>
      <c r="R64" s="109">
        <f>IF(R$24="-","-",R$24*'3h Losses'!Q41)</f>
        <v>0.2775409735</v>
      </c>
      <c r="S64" s="109">
        <f>IF(S$24="-","-",S$24*'3h Losses'!R41)</f>
        <v>0.2874843541</v>
      </c>
      <c r="T64" s="109">
        <f>IF(T$24="-","-",T$24*'3h Losses'!S41)</f>
        <v>0.2961140864</v>
      </c>
      <c r="U64" s="109">
        <f>IF(U$24="-","-",U$24*'3h Losses'!T41)</f>
        <v>0.3333320396</v>
      </c>
      <c r="V64" s="109">
        <f>IF(V$24="-","-",V$24*'3h Losses'!U41)</f>
        <v>0.4756210862</v>
      </c>
      <c r="W64" s="109">
        <f>IF(W$24="-","-",W$24*'3h Losses'!V41)</f>
        <v>0.44297396</v>
      </c>
      <c r="X64" s="109">
        <f>IF(X$24="-","-",X$24*'3h Losses'!W41)</f>
        <v>0.4658422093</v>
      </c>
      <c r="Y64" s="84"/>
      <c r="Z64" s="109">
        <f>IF(X$24="-","-",X$24*'3h Losses'!W41)</f>
        <v>0.4658422093</v>
      </c>
      <c r="AA64" s="109">
        <f>IF(AA$24="-","-",AA$24*'3h Losses'!Z41)</f>
        <v>0.4483140907</v>
      </c>
      <c r="AB64" s="109">
        <f>IF(AB$24="-","-",AB$24*'3h Losses'!AA41)</f>
        <v>0.5065931456</v>
      </c>
      <c r="AC64" s="109">
        <f>IF(AC$24="-","-",AC$24*'3h Losses'!AB41)</f>
        <v>0.5065931456</v>
      </c>
      <c r="AD64" s="109">
        <f>IF(AD$24="-","-",AD$24*'3h Losses'!AC41)</f>
        <v>0.463558926</v>
      </c>
      <c r="AE64" s="109">
        <f>IF(AE$24="-","-",AE$24*'3h Losses'!AD41)</f>
        <v>0.463558926</v>
      </c>
      <c r="AF64" s="109">
        <f>IF(AF$24="-","-",AF$24*'3h Losses'!AE41)</f>
        <v>0.5036968097</v>
      </c>
      <c r="AG64" s="109" t="str">
        <f>IF(AG$24="-","-",AG$24*'3h Losses'!AF41)</f>
        <v>-</v>
      </c>
      <c r="AH64" s="109" t="str">
        <f>IF(AH$24="-","-",AH$24*'3h Losses'!AG41)</f>
        <v>-</v>
      </c>
      <c r="AI64" s="109" t="str">
        <f>IF(AI$24="-","-",AI$24*'3h Losses'!AH41)</f>
        <v>-</v>
      </c>
      <c r="AJ64" s="109" t="str">
        <f>IF(AJ$24="-","-",AJ$24*'3h Losses'!AI41)</f>
        <v>-</v>
      </c>
      <c r="AK64" s="109" t="str">
        <f>IF(AK$24="-","-",AK$24*'3h Losses'!AJ41)</f>
        <v>-</v>
      </c>
      <c r="AL64" s="109" t="str">
        <f>IF(AL$24="-","-",AL$24*'3h Losses'!AK41)</f>
        <v>-</v>
      </c>
      <c r="AM64" s="109" t="str">
        <f>IF(AM$24="-","-",AM$24*'3h Losses'!AL41)</f>
        <v>-</v>
      </c>
      <c r="AN64" s="109" t="str">
        <f>IF(AN$24="-","-",AN$24*'3h Losses'!AM41)</f>
        <v>-</v>
      </c>
      <c r="AO64" s="109" t="str">
        <f>IF(AO$24="-","-",AO$24*'3h Losses'!AN41)</f>
        <v>-</v>
      </c>
      <c r="AP64" s="109" t="str">
        <f>IF(AP$24="-","-",AP$24*'3h Losses'!AO41)</f>
        <v>-</v>
      </c>
      <c r="AQ64" s="109" t="str">
        <f>IF(AQ$24="-","-",AQ$24*'3h Losses'!AP41)</f>
        <v>-</v>
      </c>
      <c r="AR64" s="109" t="str">
        <f>IF(AR$24="-","-",AR$24*'3h Losses'!AQ41)</f>
        <v>-</v>
      </c>
      <c r="AS64" s="109" t="str">
        <f>IF(AS$24="-","-",AS$24*'3h Losses'!AR41)</f>
        <v>-</v>
      </c>
      <c r="AT64" s="109" t="str">
        <f>IF(AT$24="-","-",AT$24*'3h Losses'!AS41)</f>
        <v>-</v>
      </c>
      <c r="AU64" s="109" t="str">
        <f>IF(AU$24="-","-",AU$24*'3h Losses'!AT41)</f>
        <v>-</v>
      </c>
      <c r="AV64" s="109" t="str">
        <f>IF(AV$24="-","-",AV$24*'3h Losses'!AU41)</f>
        <v>-</v>
      </c>
      <c r="AW64" s="109" t="str">
        <f>IF(AW$24="-","-",AW$24*'3h Losses'!AV41)</f>
        <v>-</v>
      </c>
      <c r="AX64" s="109" t="str">
        <f>IF(AX$24="-","-",AX$24*'3h Losses'!AW41)</f>
        <v>-</v>
      </c>
      <c r="AY64" s="109" t="str">
        <f>IF(AY$24="-","-",AY$24*'3h Losses'!AX41)</f>
        <v>-</v>
      </c>
      <c r="AZ64" s="109" t="str">
        <f>IF(AZ$24="-","-",AZ$24*'3h Losses'!AY41)</f>
        <v>-</v>
      </c>
      <c r="BA64" s="109" t="str">
        <f>IF(BA$24="-","-",BA$24*'3h Losses'!AZ41)</f>
        <v>-</v>
      </c>
      <c r="BB64" s="109" t="str">
        <f>IF(BB$24="-","-",BB$24*'3h Losses'!BA41)</f>
        <v>-</v>
      </c>
      <c r="BC64" s="109" t="str">
        <f>IF(BC$24="-","-",BC$24*'3h Losses'!BB41)</f>
        <v>-</v>
      </c>
      <c r="BD64" s="109" t="str">
        <f>IF(BD$24="-","-",BD$24*'3h Losses'!BC41)</f>
        <v>-</v>
      </c>
      <c r="BE64" s="109" t="str">
        <f>IF(BE$24="-","-",BE$24*'3h Losses'!BD41)</f>
        <v>-</v>
      </c>
      <c r="BF64" s="109" t="str">
        <f>IF(BF$24="-","-",BF$24*'3h Losses'!BE41)</f>
        <v>-</v>
      </c>
    </row>
    <row r="65" ht="13.5" customHeight="1">
      <c r="A65" s="2"/>
      <c r="B65" s="59"/>
      <c r="C65" s="59"/>
      <c r="D65" s="59"/>
      <c r="E65" s="80" t="s">
        <v>246</v>
      </c>
      <c r="F65" s="59"/>
      <c r="G65" s="84"/>
      <c r="H65" s="109">
        <f>IF(H$24="-","-",H$24*'3h Losses'!G42)</f>
        <v>0.2396035132</v>
      </c>
      <c r="I65" s="109">
        <f>IF(I$24="-","-",I$24*'3h Losses'!H42)</f>
        <v>0.235761137</v>
      </c>
      <c r="J65" s="109">
        <f>IF(J$24="-","-",J$24*'3h Losses'!I42)</f>
        <v>0.2414194043</v>
      </c>
      <c r="K65" s="109">
        <f>IF(K$24="-","-",K$24*'3h Losses'!J42)</f>
        <v>0.2518785781</v>
      </c>
      <c r="L65" s="109">
        <f>IF(L$24="-","-",L$24*'3h Losses'!K42)</f>
        <v>0.2564123925</v>
      </c>
      <c r="M65" s="109">
        <f>IF(M$24="-","-",M$24*'3h Losses'!L42)</f>
        <v>0.251737006</v>
      </c>
      <c r="N65" s="109">
        <f>IF(N$24="-","-",N$24*'3h Losses'!M42)</f>
        <v>0.2622972539</v>
      </c>
      <c r="O65" s="109">
        <f>IF(O$24="-","-",O$24*'3h Losses'!N42)</f>
        <v>0.2680648087</v>
      </c>
      <c r="P65" s="84"/>
      <c r="Q65" s="109">
        <f>IF(Q$24="-","-",Q$24*'3h Losses'!P42)</f>
        <v>0.2680648087</v>
      </c>
      <c r="R65" s="109">
        <f>IF(R$24="-","-",R$24*'3h Losses'!Q42)</f>
        <v>0.2771539799</v>
      </c>
      <c r="S65" s="109">
        <f>IF(S$24="-","-",S$24*'3h Losses'!R42)</f>
        <v>0.2858323734</v>
      </c>
      <c r="T65" s="109">
        <f>IF(T$24="-","-",T$24*'3h Losses'!S42)</f>
        <v>0.2942537716</v>
      </c>
      <c r="U65" s="109">
        <f>IF(U$24="-","-",U$24*'3h Losses'!T42)</f>
        <v>0.3341967144</v>
      </c>
      <c r="V65" s="109">
        <f>IF(V$24="-","-",V$24*'3h Losses'!U42)</f>
        <v>0.4764369267</v>
      </c>
      <c r="W65" s="109">
        <f>IF(W$24="-","-",W$24*'3h Losses'!V42)</f>
        <v>0.4465349953</v>
      </c>
      <c r="X65" s="109">
        <f>IF(X$24="-","-",X$24*'3h Losses'!W42)</f>
        <v>0.4670186584</v>
      </c>
      <c r="Y65" s="84"/>
      <c r="Z65" s="109">
        <f>IF(X$24="-","-",X$24*'3h Losses'!W42)</f>
        <v>0.4670186584</v>
      </c>
      <c r="AA65" s="109">
        <f>IF(AA$24="-","-",AA$24*'3h Losses'!Z42)</f>
        <v>0.4468321552</v>
      </c>
      <c r="AB65" s="109">
        <f>IF(AB$24="-","-",AB$24*'3h Losses'!AA42)</f>
        <v>0.5048624256</v>
      </c>
      <c r="AC65" s="109">
        <f>IF(AC$24="-","-",AC$24*'3h Losses'!AB42)</f>
        <v>0.5048624256</v>
      </c>
      <c r="AD65" s="109">
        <f>IF(AD$24="-","-",AD$24*'3h Losses'!AC42)</f>
        <v>0.4618325972</v>
      </c>
      <c r="AE65" s="109">
        <f>IF(AE$24="-","-",AE$24*'3h Losses'!AD42)</f>
        <v>0.4618325972</v>
      </c>
      <c r="AF65" s="109">
        <f>IF(AF$24="-","-",AF$24*'3h Losses'!AE42)</f>
        <v>0.499997389</v>
      </c>
      <c r="AG65" s="109" t="str">
        <f>IF(AG$24="-","-",AG$24*'3h Losses'!AF42)</f>
        <v>-</v>
      </c>
      <c r="AH65" s="109" t="str">
        <f>IF(AH$24="-","-",AH$24*'3h Losses'!AG42)</f>
        <v>-</v>
      </c>
      <c r="AI65" s="109" t="str">
        <f>IF(AI$24="-","-",AI$24*'3h Losses'!AH42)</f>
        <v>-</v>
      </c>
      <c r="AJ65" s="109" t="str">
        <f>IF(AJ$24="-","-",AJ$24*'3h Losses'!AI42)</f>
        <v>-</v>
      </c>
      <c r="AK65" s="109" t="str">
        <f>IF(AK$24="-","-",AK$24*'3h Losses'!AJ42)</f>
        <v>-</v>
      </c>
      <c r="AL65" s="109" t="str">
        <f>IF(AL$24="-","-",AL$24*'3h Losses'!AK42)</f>
        <v>-</v>
      </c>
      <c r="AM65" s="109" t="str">
        <f>IF(AM$24="-","-",AM$24*'3h Losses'!AL42)</f>
        <v>-</v>
      </c>
      <c r="AN65" s="109" t="str">
        <f>IF(AN$24="-","-",AN$24*'3h Losses'!AM42)</f>
        <v>-</v>
      </c>
      <c r="AO65" s="109" t="str">
        <f>IF(AO$24="-","-",AO$24*'3h Losses'!AN42)</f>
        <v>-</v>
      </c>
      <c r="AP65" s="109" t="str">
        <f>IF(AP$24="-","-",AP$24*'3h Losses'!AO42)</f>
        <v>-</v>
      </c>
      <c r="AQ65" s="109" t="str">
        <f>IF(AQ$24="-","-",AQ$24*'3h Losses'!AP42)</f>
        <v>-</v>
      </c>
      <c r="AR65" s="109" t="str">
        <f>IF(AR$24="-","-",AR$24*'3h Losses'!AQ42)</f>
        <v>-</v>
      </c>
      <c r="AS65" s="109" t="str">
        <f>IF(AS$24="-","-",AS$24*'3h Losses'!AR42)</f>
        <v>-</v>
      </c>
      <c r="AT65" s="109" t="str">
        <f>IF(AT$24="-","-",AT$24*'3h Losses'!AS42)</f>
        <v>-</v>
      </c>
      <c r="AU65" s="109" t="str">
        <f>IF(AU$24="-","-",AU$24*'3h Losses'!AT42)</f>
        <v>-</v>
      </c>
      <c r="AV65" s="109" t="str">
        <f>IF(AV$24="-","-",AV$24*'3h Losses'!AU42)</f>
        <v>-</v>
      </c>
      <c r="AW65" s="109" t="str">
        <f>IF(AW$24="-","-",AW$24*'3h Losses'!AV42)</f>
        <v>-</v>
      </c>
      <c r="AX65" s="109" t="str">
        <f>IF(AX$24="-","-",AX$24*'3h Losses'!AW42)</f>
        <v>-</v>
      </c>
      <c r="AY65" s="109" t="str">
        <f>IF(AY$24="-","-",AY$24*'3h Losses'!AX42)</f>
        <v>-</v>
      </c>
      <c r="AZ65" s="109" t="str">
        <f>IF(AZ$24="-","-",AZ$24*'3h Losses'!AY42)</f>
        <v>-</v>
      </c>
      <c r="BA65" s="109" t="str">
        <f>IF(BA$24="-","-",BA$24*'3h Losses'!AZ42)</f>
        <v>-</v>
      </c>
      <c r="BB65" s="109" t="str">
        <f>IF(BB$24="-","-",BB$24*'3h Losses'!BA42)</f>
        <v>-</v>
      </c>
      <c r="BC65" s="109" t="str">
        <f>IF(BC$24="-","-",BC$24*'3h Losses'!BB42)</f>
        <v>-</v>
      </c>
      <c r="BD65" s="109" t="str">
        <f>IF(BD$24="-","-",BD$24*'3h Losses'!BC42)</f>
        <v>-</v>
      </c>
      <c r="BE65" s="109" t="str">
        <f>IF(BE$24="-","-",BE$24*'3h Losses'!BD42)</f>
        <v>-</v>
      </c>
      <c r="BF65" s="109" t="str">
        <f>IF(BF$24="-","-",BF$24*'3h Losses'!BE42)</f>
        <v>-</v>
      </c>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row>
    <row r="68" ht="13.5" hidden="1"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row>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hidden="1"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row>
    <row r="92" ht="13.5" hidden="1"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row>
    <row r="93" ht="13.5" hidden="1" customHeight="1">
      <c r="E93" s="2"/>
      <c r="F93" s="2"/>
      <c r="H93" s="2"/>
    </row>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6">
    <mergeCell ref="B3:J3"/>
    <mergeCell ref="B9:B14"/>
    <mergeCell ref="E9:E14"/>
    <mergeCell ref="F9:F10"/>
    <mergeCell ref="H9:O9"/>
    <mergeCell ref="H10:O10"/>
    <mergeCell ref="B15:B19"/>
    <mergeCell ref="C19:D19"/>
    <mergeCell ref="C20:D20"/>
    <mergeCell ref="C21:D21"/>
    <mergeCell ref="C22:D22"/>
    <mergeCell ref="C23:D23"/>
    <mergeCell ref="C24:D24"/>
    <mergeCell ref="C9:D14"/>
    <mergeCell ref="C15:D15"/>
    <mergeCell ref="F15:F27"/>
    <mergeCell ref="C16:D16"/>
    <mergeCell ref="C17:D17"/>
    <mergeCell ref="C18:D18"/>
    <mergeCell ref="B20:B24"/>
    <mergeCell ref="E32:E37"/>
    <mergeCell ref="F32:F33"/>
    <mergeCell ref="H32:O32"/>
    <mergeCell ref="H33:O33"/>
    <mergeCell ref="C32:C37"/>
    <mergeCell ref="C38:C65"/>
    <mergeCell ref="D38:D65"/>
    <mergeCell ref="F38:F65"/>
    <mergeCell ref="B52:B65"/>
    <mergeCell ref="B25:B27"/>
    <mergeCell ref="C25:D25"/>
    <mergeCell ref="C26:D26"/>
    <mergeCell ref="C27:D27"/>
    <mergeCell ref="B32:B37"/>
    <mergeCell ref="D32:D37"/>
    <mergeCell ref="B38:B51"/>
  </mergeCells>
  <printOptions gridLines="1"/>
  <pageMargins bottom="0.7480314960629921" footer="0.0" header="0.0" left="0.7086614173228347" right="0.7086614173228347" top="0.7480314960629921"/>
  <pageSetup orientation="landscape"/>
  <headerFooter>
    <oddFooter>&amp;C_x000D_#000000 OFFICIAL-InternalOnly</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pageSetUpPr/>
  </sheetPr>
  <sheetViews>
    <sheetView workbookViewId="0"/>
  </sheetViews>
  <sheetFormatPr customHeight="1" defaultColWidth="11.22" defaultRowHeight="15.0"/>
  <cols>
    <col customWidth="1" min="1" max="26" width="8.56"/>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headerFooter>
    <oddFooter>&amp;C_x000D_#000000 OFFICIAL-InternalOnly</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workbookViewId="0"/>
  </sheetViews>
  <sheetFormatPr customHeight="1" defaultColWidth="11.22" defaultRowHeight="15.0"/>
  <cols>
    <col customWidth="1" min="1" max="1" width="5.11"/>
    <col customWidth="1" min="2" max="2" width="37.0"/>
    <col customWidth="1" min="3" max="3" width="13.0"/>
    <col customWidth="1" min="4" max="4" width="12.0"/>
    <col customWidth="1" min="5" max="5" width="9.0"/>
    <col customWidth="1" hidden="1" min="6" max="6" width="8.56"/>
    <col customWidth="1" min="7" max="26" width="8.56"/>
  </cols>
  <sheetData>
    <row r="1" ht="12.75" customHeight="1">
      <c r="A1" s="42"/>
      <c r="B1" s="42"/>
      <c r="C1" s="42"/>
      <c r="D1" s="45"/>
      <c r="E1" s="42"/>
      <c r="F1" s="42"/>
      <c r="G1" s="42"/>
      <c r="H1" s="42"/>
      <c r="I1" s="42"/>
      <c r="J1" s="42"/>
      <c r="K1" s="42"/>
      <c r="L1" s="42"/>
      <c r="M1" s="42"/>
      <c r="N1" s="42"/>
      <c r="O1" s="42"/>
      <c r="P1" s="42"/>
      <c r="Q1" s="42"/>
      <c r="R1" s="42"/>
      <c r="S1" s="42"/>
      <c r="T1" s="42"/>
      <c r="U1" s="42"/>
      <c r="V1" s="42"/>
      <c r="W1" s="42"/>
      <c r="X1" s="42"/>
      <c r="Y1" s="42"/>
      <c r="Z1" s="42"/>
    </row>
    <row r="2" ht="18.75" customHeight="1">
      <c r="A2" s="42"/>
      <c r="B2" s="43" t="s">
        <v>274</v>
      </c>
      <c r="C2" s="42"/>
      <c r="D2" s="45"/>
      <c r="E2" s="42"/>
      <c r="F2" s="42"/>
      <c r="G2" s="42"/>
      <c r="H2" s="42"/>
      <c r="I2" s="42"/>
      <c r="J2" s="42"/>
      <c r="K2" s="42"/>
      <c r="L2" s="42"/>
      <c r="M2" s="42"/>
      <c r="N2" s="42"/>
      <c r="O2" s="42"/>
      <c r="P2" s="42"/>
      <c r="Q2" s="42"/>
      <c r="R2" s="42"/>
      <c r="S2" s="42"/>
      <c r="T2" s="42"/>
      <c r="U2" s="42"/>
      <c r="V2" s="42"/>
      <c r="W2" s="42"/>
      <c r="X2" s="42"/>
      <c r="Y2" s="42"/>
      <c r="Z2" s="42"/>
    </row>
    <row r="3" ht="67.5" customHeight="1">
      <c r="A3" s="42"/>
      <c r="B3" s="44" t="s">
        <v>275</v>
      </c>
      <c r="C3" s="27"/>
      <c r="D3" s="28"/>
      <c r="E3" s="42"/>
      <c r="F3" s="42"/>
      <c r="G3" s="42"/>
      <c r="H3" s="42"/>
      <c r="I3" s="42"/>
      <c r="J3" s="42"/>
      <c r="K3" s="42"/>
      <c r="L3" s="42"/>
      <c r="M3" s="42"/>
      <c r="N3" s="42"/>
      <c r="O3" s="42"/>
      <c r="P3" s="42"/>
      <c r="Q3" s="42"/>
      <c r="R3" s="42"/>
      <c r="S3" s="42"/>
      <c r="T3" s="42"/>
      <c r="U3" s="42"/>
      <c r="V3" s="42"/>
      <c r="W3" s="42"/>
      <c r="X3" s="42"/>
      <c r="Y3" s="42"/>
      <c r="Z3" s="42"/>
    </row>
    <row r="4" ht="12.75" customHeight="1">
      <c r="A4" s="42"/>
      <c r="B4" s="42"/>
      <c r="C4" s="42"/>
      <c r="D4" s="45"/>
      <c r="E4" s="42"/>
      <c r="F4" s="42"/>
      <c r="G4" s="42"/>
      <c r="H4" s="42"/>
      <c r="I4" s="42"/>
      <c r="J4" s="42"/>
      <c r="K4" s="42"/>
      <c r="L4" s="42"/>
      <c r="M4" s="42"/>
      <c r="N4" s="42"/>
      <c r="O4" s="42"/>
      <c r="P4" s="42"/>
      <c r="Q4" s="42"/>
      <c r="R4" s="42"/>
      <c r="S4" s="42"/>
      <c r="T4" s="42"/>
      <c r="U4" s="42"/>
      <c r="V4" s="42"/>
      <c r="W4" s="42"/>
      <c r="X4" s="42"/>
      <c r="Y4" s="42"/>
      <c r="Z4" s="42"/>
    </row>
    <row r="5" ht="11.25" customHeight="1">
      <c r="A5" s="35"/>
      <c r="B5" s="35"/>
      <c r="C5" s="35"/>
      <c r="D5" s="35"/>
      <c r="E5" s="35"/>
      <c r="F5" s="35"/>
      <c r="G5" s="35"/>
      <c r="H5" s="35"/>
      <c r="I5" s="35"/>
      <c r="J5" s="35"/>
      <c r="K5" s="35"/>
      <c r="L5" s="35"/>
      <c r="M5" s="35"/>
      <c r="N5" s="35"/>
      <c r="O5" s="35"/>
      <c r="P5" s="35"/>
      <c r="Q5" s="35"/>
      <c r="R5" s="35"/>
      <c r="S5" s="35"/>
      <c r="T5" s="35"/>
      <c r="U5" s="35"/>
      <c r="V5" s="35"/>
      <c r="W5" s="35"/>
      <c r="X5" s="35"/>
      <c r="Y5" s="35"/>
      <c r="Z5" s="35"/>
    </row>
    <row r="6" ht="11.25" customHeight="1">
      <c r="A6" s="35"/>
      <c r="B6" s="117" t="s">
        <v>276</v>
      </c>
      <c r="C6" s="35"/>
      <c r="D6" s="35"/>
      <c r="E6" s="35"/>
      <c r="F6" s="35"/>
      <c r="G6" s="35"/>
      <c r="H6" s="35"/>
      <c r="I6" s="35"/>
      <c r="J6" s="35"/>
      <c r="K6" s="35"/>
      <c r="L6" s="35"/>
      <c r="M6" s="35"/>
      <c r="N6" s="35"/>
      <c r="O6" s="35"/>
      <c r="P6" s="35"/>
      <c r="Q6" s="35"/>
      <c r="R6" s="35"/>
      <c r="S6" s="35"/>
      <c r="T6" s="35"/>
      <c r="U6" s="35"/>
      <c r="V6" s="35"/>
      <c r="W6" s="35"/>
      <c r="X6" s="35"/>
      <c r="Y6" s="35"/>
      <c r="Z6" s="35"/>
    </row>
    <row r="7" ht="11.25" customHeight="1">
      <c r="A7" s="35"/>
      <c r="B7" s="35"/>
      <c r="C7" s="35"/>
      <c r="D7" s="35"/>
      <c r="E7" s="35"/>
      <c r="F7" s="35"/>
      <c r="G7" s="35"/>
      <c r="H7" s="35"/>
      <c r="I7" s="35"/>
      <c r="J7" s="35"/>
      <c r="K7" s="35"/>
      <c r="L7" s="35"/>
      <c r="M7" s="35"/>
      <c r="N7" s="35"/>
      <c r="O7" s="35"/>
      <c r="P7" s="35"/>
      <c r="Q7" s="35"/>
      <c r="R7" s="35"/>
      <c r="S7" s="35"/>
      <c r="T7" s="35"/>
      <c r="U7" s="35"/>
      <c r="V7" s="35"/>
      <c r="W7" s="35"/>
      <c r="X7" s="35"/>
      <c r="Y7" s="35"/>
      <c r="Z7" s="35"/>
    </row>
    <row r="8" ht="11.25" customHeight="1">
      <c r="A8" s="35"/>
      <c r="B8" s="118" t="s">
        <v>277</v>
      </c>
      <c r="C8" s="119" t="s">
        <v>278</v>
      </c>
      <c r="D8" s="40"/>
      <c r="E8" s="35"/>
      <c r="F8" s="35"/>
      <c r="G8" s="35"/>
      <c r="H8" s="35"/>
      <c r="I8" s="35"/>
      <c r="J8" s="35"/>
      <c r="K8" s="35"/>
      <c r="L8" s="35"/>
      <c r="M8" s="35"/>
      <c r="N8" s="35"/>
      <c r="O8" s="35"/>
      <c r="P8" s="35"/>
      <c r="Q8" s="35"/>
      <c r="R8" s="35"/>
      <c r="S8" s="35"/>
      <c r="T8" s="35"/>
      <c r="U8" s="35"/>
      <c r="V8" s="35"/>
      <c r="W8" s="35"/>
      <c r="X8" s="35"/>
      <c r="Y8" s="35"/>
      <c r="Z8" s="35"/>
    </row>
    <row r="9" ht="11.25" customHeight="1">
      <c r="A9" s="35"/>
      <c r="B9" s="120" t="s">
        <v>231</v>
      </c>
      <c r="C9" s="121">
        <v>3.1</v>
      </c>
      <c r="D9" s="40"/>
      <c r="E9" s="35"/>
      <c r="F9" s="35"/>
      <c r="G9" s="35"/>
      <c r="H9" s="35"/>
      <c r="I9" s="35"/>
      <c r="J9" s="35"/>
      <c r="K9" s="35"/>
      <c r="L9" s="35"/>
      <c r="M9" s="35"/>
      <c r="N9" s="35"/>
      <c r="O9" s="35"/>
      <c r="P9" s="35"/>
      <c r="Q9" s="35"/>
      <c r="R9" s="35"/>
      <c r="S9" s="35"/>
      <c r="T9" s="35"/>
      <c r="U9" s="35"/>
      <c r="V9" s="35"/>
      <c r="W9" s="35"/>
      <c r="X9" s="35"/>
      <c r="Y9" s="35"/>
      <c r="Z9" s="35"/>
    </row>
    <row r="10" ht="11.25" customHeight="1">
      <c r="A10" s="35"/>
      <c r="B10" s="120" t="s">
        <v>247</v>
      </c>
      <c r="C10" s="121">
        <v>4.2</v>
      </c>
      <c r="D10" s="40"/>
      <c r="E10" s="35"/>
      <c r="F10" s="35"/>
      <c r="G10" s="35"/>
      <c r="H10" s="35"/>
      <c r="I10" s="35"/>
      <c r="J10" s="35"/>
      <c r="K10" s="35"/>
      <c r="L10" s="35"/>
      <c r="M10" s="35"/>
      <c r="N10" s="35"/>
      <c r="O10" s="35"/>
      <c r="P10" s="35"/>
      <c r="Q10" s="35"/>
      <c r="R10" s="35"/>
      <c r="S10" s="35"/>
      <c r="T10" s="35"/>
      <c r="U10" s="35"/>
      <c r="V10" s="35"/>
      <c r="W10" s="35"/>
      <c r="X10" s="35"/>
      <c r="Y10" s="35"/>
      <c r="Z10" s="35"/>
    </row>
    <row r="11" ht="11.25" customHeight="1">
      <c r="A11" s="35"/>
      <c r="B11" s="120" t="s">
        <v>248</v>
      </c>
      <c r="C11" s="121">
        <v>12.0</v>
      </c>
      <c r="D11" s="40"/>
      <c r="E11" s="35"/>
      <c r="F11" s="35"/>
      <c r="G11" s="35"/>
      <c r="H11" s="35"/>
      <c r="I11" s="35"/>
      <c r="J11" s="35"/>
      <c r="K11" s="35"/>
      <c r="L11" s="35"/>
      <c r="M11" s="35"/>
      <c r="N11" s="35"/>
      <c r="O11" s="35"/>
      <c r="P11" s="35"/>
      <c r="Q11" s="35"/>
      <c r="R11" s="35"/>
      <c r="S11" s="35"/>
      <c r="T11" s="35"/>
      <c r="U11" s="35"/>
      <c r="V11" s="35"/>
      <c r="W11" s="35"/>
      <c r="X11" s="35"/>
      <c r="Y11" s="35"/>
      <c r="Z11" s="35"/>
    </row>
    <row r="12" ht="11.25" customHeight="1">
      <c r="A12" s="35"/>
      <c r="B12" s="122"/>
      <c r="C12" s="123"/>
      <c r="D12" s="123"/>
      <c r="E12" s="35"/>
      <c r="F12" s="35"/>
      <c r="G12" s="35"/>
      <c r="H12" s="35"/>
      <c r="I12" s="35"/>
      <c r="J12" s="35"/>
      <c r="K12" s="35"/>
      <c r="L12" s="35"/>
      <c r="M12" s="35"/>
      <c r="N12" s="35"/>
      <c r="O12" s="35"/>
      <c r="P12" s="35"/>
      <c r="Q12" s="35"/>
      <c r="R12" s="35"/>
      <c r="S12" s="35"/>
      <c r="T12" s="35"/>
      <c r="U12" s="35"/>
      <c r="V12" s="35"/>
      <c r="W12" s="35"/>
      <c r="X12" s="35"/>
      <c r="Y12" s="35"/>
      <c r="Z12" s="35"/>
    </row>
    <row r="13" ht="11.25" customHeight="1">
      <c r="A13" s="35"/>
      <c r="B13" s="122"/>
      <c r="C13" s="123"/>
      <c r="D13" s="123"/>
      <c r="E13" s="35"/>
      <c r="F13" s="35"/>
      <c r="G13" s="35"/>
      <c r="H13" s="35"/>
      <c r="I13" s="35"/>
      <c r="J13" s="35"/>
      <c r="K13" s="35"/>
      <c r="L13" s="35"/>
      <c r="M13" s="35"/>
      <c r="N13" s="35"/>
      <c r="O13" s="35"/>
      <c r="P13" s="35"/>
      <c r="Q13" s="35"/>
      <c r="R13" s="35"/>
      <c r="S13" s="35"/>
      <c r="T13" s="35"/>
      <c r="U13" s="35"/>
      <c r="V13" s="35"/>
      <c r="W13" s="35"/>
      <c r="X13" s="35"/>
      <c r="Y13" s="35"/>
      <c r="Z13" s="35"/>
    </row>
    <row r="14" ht="11.25" customHeight="1">
      <c r="A14" s="35"/>
      <c r="B14" s="46" t="s">
        <v>279</v>
      </c>
      <c r="C14" s="2"/>
      <c r="D14" s="2"/>
      <c r="E14" s="2"/>
      <c r="F14" s="35"/>
      <c r="G14" s="35"/>
      <c r="H14" s="35"/>
      <c r="I14" s="35"/>
      <c r="J14" s="35"/>
      <c r="K14" s="35"/>
      <c r="L14" s="35"/>
      <c r="M14" s="35"/>
      <c r="N14" s="35"/>
      <c r="O14" s="35"/>
      <c r="P14" s="35"/>
      <c r="Q14" s="35"/>
      <c r="R14" s="35"/>
      <c r="S14" s="35"/>
      <c r="T14" s="35"/>
      <c r="U14" s="35"/>
      <c r="V14" s="35"/>
      <c r="W14" s="35"/>
      <c r="X14" s="35"/>
      <c r="Y14" s="35"/>
      <c r="Z14" s="35"/>
    </row>
    <row r="15" ht="11.25" customHeight="1">
      <c r="A15" s="35"/>
      <c r="B15" s="2"/>
      <c r="C15" s="2"/>
      <c r="D15" s="2"/>
      <c r="E15" s="2"/>
      <c r="F15" s="35"/>
      <c r="G15" s="35"/>
      <c r="H15" s="35"/>
      <c r="I15" s="35"/>
      <c r="J15" s="35"/>
      <c r="K15" s="35"/>
      <c r="L15" s="35"/>
      <c r="M15" s="35"/>
      <c r="N15" s="35"/>
      <c r="O15" s="35"/>
      <c r="P15" s="35"/>
      <c r="Q15" s="35"/>
      <c r="R15" s="35"/>
      <c r="S15" s="35"/>
      <c r="T15" s="35"/>
      <c r="U15" s="35"/>
      <c r="V15" s="35"/>
      <c r="W15" s="35"/>
      <c r="X15" s="35"/>
      <c r="Y15" s="35"/>
      <c r="Z15" s="35"/>
    </row>
    <row r="16" ht="11.25" customHeight="1">
      <c r="A16" s="35"/>
      <c r="B16" s="118" t="s">
        <v>277</v>
      </c>
      <c r="C16" s="124" t="s">
        <v>280</v>
      </c>
      <c r="D16" s="124" t="s">
        <v>281</v>
      </c>
      <c r="E16" s="35"/>
      <c r="F16" s="35"/>
      <c r="G16" s="35"/>
      <c r="H16" s="35"/>
      <c r="I16" s="35"/>
      <c r="J16" s="35"/>
      <c r="K16" s="35"/>
      <c r="L16" s="35"/>
      <c r="M16" s="35"/>
      <c r="N16" s="35"/>
      <c r="O16" s="35"/>
      <c r="P16" s="35"/>
      <c r="Q16" s="35"/>
      <c r="R16" s="35"/>
      <c r="S16" s="35"/>
      <c r="T16" s="35"/>
      <c r="U16" s="35"/>
      <c r="V16" s="35"/>
      <c r="W16" s="35"/>
      <c r="X16" s="35"/>
      <c r="Y16" s="35"/>
      <c r="Z16" s="35"/>
    </row>
    <row r="17" ht="11.25" customHeight="1">
      <c r="A17" s="35"/>
      <c r="B17" s="120" t="s">
        <v>231</v>
      </c>
      <c r="C17" s="125">
        <v>0.4323982752256395</v>
      </c>
      <c r="D17" s="125">
        <v>0.5676017247743605</v>
      </c>
      <c r="E17" s="35"/>
      <c r="F17" s="35"/>
      <c r="G17" s="35"/>
      <c r="H17" s="35"/>
      <c r="I17" s="35"/>
      <c r="J17" s="35"/>
      <c r="K17" s="35"/>
      <c r="L17" s="35"/>
      <c r="M17" s="35"/>
      <c r="N17" s="35"/>
      <c r="O17" s="35"/>
      <c r="P17" s="35"/>
      <c r="Q17" s="35"/>
      <c r="R17" s="35"/>
      <c r="S17" s="35"/>
      <c r="T17" s="35"/>
      <c r="U17" s="35"/>
      <c r="V17" s="35"/>
      <c r="W17" s="35"/>
      <c r="X17" s="35"/>
      <c r="Y17" s="35"/>
      <c r="Z17" s="35"/>
    </row>
    <row r="18" ht="11.25" customHeight="1">
      <c r="A18" s="35"/>
      <c r="B18" s="120" t="s">
        <v>247</v>
      </c>
      <c r="C18" s="125">
        <v>0.3948712814318238</v>
      </c>
      <c r="D18" s="125">
        <v>0.6051287185681762</v>
      </c>
      <c r="E18" s="35"/>
      <c r="F18" s="35"/>
      <c r="G18" s="35"/>
      <c r="H18" s="35"/>
      <c r="I18" s="35"/>
      <c r="J18" s="35"/>
      <c r="K18" s="35"/>
      <c r="L18" s="35"/>
      <c r="M18" s="35"/>
      <c r="N18" s="35"/>
      <c r="O18" s="35"/>
      <c r="P18" s="35"/>
      <c r="Q18" s="35"/>
      <c r="R18" s="35"/>
      <c r="S18" s="35"/>
      <c r="T18" s="35"/>
      <c r="U18" s="35"/>
      <c r="V18" s="35"/>
      <c r="W18" s="35"/>
      <c r="X18" s="35"/>
      <c r="Y18" s="35"/>
      <c r="Z18" s="35"/>
    </row>
    <row r="19" ht="11.25" customHeight="1">
      <c r="A19" s="35"/>
      <c r="B19" s="126" t="s">
        <v>248</v>
      </c>
      <c r="C19" s="125">
        <v>0.24711723243957096</v>
      </c>
      <c r="D19" s="125">
        <v>0.7528827669203153</v>
      </c>
      <c r="E19" s="35"/>
      <c r="F19" s="35"/>
      <c r="G19" s="35"/>
      <c r="H19" s="35"/>
      <c r="I19" s="35"/>
      <c r="J19" s="35"/>
      <c r="K19" s="35"/>
      <c r="L19" s="35"/>
      <c r="M19" s="35"/>
      <c r="N19" s="35"/>
      <c r="O19" s="35"/>
      <c r="P19" s="35"/>
      <c r="Q19" s="35"/>
      <c r="R19" s="35"/>
      <c r="S19" s="35"/>
      <c r="T19" s="35"/>
      <c r="U19" s="35"/>
      <c r="V19" s="35"/>
      <c r="W19" s="35"/>
      <c r="X19" s="35"/>
      <c r="Y19" s="35"/>
      <c r="Z19" s="35"/>
    </row>
    <row r="20" ht="11.25" customHeight="1">
      <c r="A20" s="35"/>
      <c r="B20" s="122"/>
      <c r="C20" s="123"/>
      <c r="D20" s="123"/>
      <c r="E20" s="35"/>
      <c r="F20" s="35"/>
      <c r="G20" s="35"/>
      <c r="H20" s="35"/>
      <c r="I20" s="35"/>
      <c r="J20" s="35"/>
      <c r="K20" s="35"/>
      <c r="L20" s="35"/>
      <c r="M20" s="35"/>
      <c r="N20" s="35"/>
      <c r="O20" s="35"/>
      <c r="P20" s="35"/>
      <c r="Q20" s="35"/>
      <c r="R20" s="35"/>
      <c r="S20" s="35"/>
      <c r="T20" s="35"/>
      <c r="U20" s="35"/>
      <c r="V20" s="35"/>
      <c r="W20" s="35"/>
      <c r="X20" s="35"/>
      <c r="Y20" s="35"/>
      <c r="Z20" s="35"/>
    </row>
    <row r="21" ht="11.25" customHeight="1">
      <c r="A21" s="35"/>
      <c r="B21" s="122"/>
      <c r="C21" s="123"/>
      <c r="D21" s="123"/>
      <c r="E21" s="35"/>
      <c r="F21" s="35"/>
      <c r="G21" s="35"/>
      <c r="H21" s="35"/>
      <c r="I21" s="35"/>
      <c r="J21" s="35"/>
      <c r="K21" s="35"/>
      <c r="L21" s="35"/>
      <c r="M21" s="35"/>
      <c r="N21" s="35"/>
      <c r="O21" s="35"/>
      <c r="P21" s="35"/>
      <c r="Q21" s="35"/>
      <c r="R21" s="35"/>
      <c r="S21" s="35"/>
      <c r="T21" s="35"/>
      <c r="U21" s="35"/>
      <c r="V21" s="35"/>
      <c r="W21" s="35"/>
      <c r="X21" s="35"/>
      <c r="Y21" s="35"/>
      <c r="Z21" s="35"/>
    </row>
    <row r="22" ht="11.25" hidden="1" customHeight="1">
      <c r="A22" s="35"/>
      <c r="B22" s="122"/>
      <c r="C22" s="123"/>
      <c r="D22" s="123"/>
      <c r="E22" s="35"/>
      <c r="F22" s="35"/>
      <c r="G22" s="35"/>
      <c r="H22" s="35"/>
      <c r="I22" s="35"/>
      <c r="J22" s="35"/>
      <c r="K22" s="35"/>
      <c r="L22" s="35"/>
      <c r="M22" s="35"/>
      <c r="N22" s="35"/>
      <c r="O22" s="35"/>
      <c r="P22" s="35"/>
      <c r="Q22" s="35"/>
      <c r="R22" s="35"/>
      <c r="S22" s="35"/>
      <c r="T22" s="35"/>
      <c r="U22" s="35"/>
      <c r="V22" s="35"/>
      <c r="W22" s="35"/>
      <c r="X22" s="35"/>
      <c r="Y22" s="35"/>
      <c r="Z22" s="35"/>
    </row>
    <row r="23" ht="11.25" hidden="1" customHeight="1">
      <c r="A23" s="35"/>
      <c r="B23" s="122"/>
      <c r="C23" s="123"/>
      <c r="D23" s="123"/>
      <c r="E23" s="35"/>
      <c r="F23" s="35"/>
      <c r="G23" s="35"/>
      <c r="H23" s="35"/>
      <c r="I23" s="35"/>
      <c r="J23" s="35"/>
      <c r="K23" s="35"/>
      <c r="L23" s="35"/>
      <c r="M23" s="35"/>
      <c r="N23" s="35"/>
      <c r="O23" s="35"/>
      <c r="P23" s="35"/>
      <c r="Q23" s="35"/>
      <c r="R23" s="35"/>
      <c r="S23" s="35"/>
      <c r="T23" s="35"/>
      <c r="U23" s="35"/>
      <c r="V23" s="35"/>
      <c r="W23" s="35"/>
      <c r="X23" s="35"/>
      <c r="Y23" s="35"/>
      <c r="Z23" s="35"/>
    </row>
    <row r="24" ht="11.25" hidden="1" customHeight="1">
      <c r="A24" s="35"/>
      <c r="B24" s="122"/>
      <c r="C24" s="123"/>
      <c r="D24" s="123"/>
      <c r="E24" s="35"/>
      <c r="F24" s="35"/>
      <c r="G24" s="35"/>
      <c r="H24" s="35"/>
      <c r="I24" s="35"/>
      <c r="J24" s="35"/>
      <c r="K24" s="35"/>
      <c r="L24" s="35"/>
      <c r="M24" s="35"/>
      <c r="N24" s="35"/>
      <c r="O24" s="35"/>
      <c r="P24" s="35"/>
      <c r="Q24" s="35"/>
      <c r="R24" s="35"/>
      <c r="S24" s="35"/>
      <c r="T24" s="35"/>
      <c r="U24" s="35"/>
      <c r="V24" s="35"/>
      <c r="W24" s="35"/>
      <c r="X24" s="35"/>
      <c r="Y24" s="35"/>
      <c r="Z24" s="35"/>
    </row>
    <row r="25" ht="11.25" hidden="1" customHeight="1">
      <c r="A25" s="35"/>
      <c r="B25" s="122"/>
      <c r="C25" s="123"/>
      <c r="D25" s="123"/>
      <c r="E25" s="35"/>
      <c r="F25" s="35"/>
      <c r="G25" s="35"/>
      <c r="H25" s="35"/>
      <c r="I25" s="35"/>
      <c r="J25" s="35"/>
      <c r="K25" s="35"/>
      <c r="L25" s="35"/>
      <c r="M25" s="35"/>
      <c r="N25" s="35"/>
      <c r="O25" s="35"/>
      <c r="P25" s="35"/>
      <c r="Q25" s="35"/>
      <c r="R25" s="35"/>
      <c r="S25" s="35"/>
      <c r="T25" s="35"/>
      <c r="U25" s="35"/>
      <c r="V25" s="35"/>
      <c r="W25" s="35"/>
      <c r="X25" s="35"/>
      <c r="Y25" s="35"/>
      <c r="Z25" s="35"/>
    </row>
    <row r="26" ht="11.25" hidden="1" customHeight="1">
      <c r="A26" s="35"/>
      <c r="B26" s="122"/>
      <c r="C26" s="123"/>
      <c r="D26" s="123"/>
      <c r="E26" s="35"/>
      <c r="F26" s="35"/>
      <c r="G26" s="35"/>
      <c r="H26" s="35"/>
      <c r="I26" s="35"/>
      <c r="J26" s="35"/>
      <c r="K26" s="35"/>
      <c r="L26" s="35"/>
      <c r="M26" s="35"/>
      <c r="N26" s="35"/>
      <c r="O26" s="35"/>
      <c r="P26" s="35"/>
      <c r="Q26" s="35"/>
      <c r="R26" s="35"/>
      <c r="S26" s="35"/>
      <c r="T26" s="35"/>
      <c r="U26" s="35"/>
      <c r="V26" s="35"/>
      <c r="W26" s="35"/>
      <c r="X26" s="35"/>
      <c r="Y26" s="35"/>
      <c r="Z26" s="35"/>
    </row>
    <row r="27" ht="11.25" hidden="1" customHeight="1">
      <c r="A27" s="35"/>
      <c r="B27" s="122"/>
      <c r="C27" s="123"/>
      <c r="D27" s="123"/>
      <c r="E27" s="35"/>
      <c r="F27" s="35"/>
      <c r="G27" s="35"/>
      <c r="H27" s="35"/>
      <c r="I27" s="35"/>
      <c r="J27" s="35"/>
      <c r="K27" s="35"/>
      <c r="L27" s="35"/>
      <c r="M27" s="35"/>
      <c r="N27" s="35"/>
      <c r="O27" s="35"/>
      <c r="P27" s="35"/>
      <c r="Q27" s="35"/>
      <c r="R27" s="35"/>
      <c r="S27" s="35"/>
      <c r="T27" s="35"/>
      <c r="U27" s="35"/>
      <c r="V27" s="35"/>
      <c r="W27" s="35"/>
      <c r="X27" s="35"/>
      <c r="Y27" s="35"/>
      <c r="Z27" s="35"/>
    </row>
    <row r="28" ht="11.25" hidden="1" customHeight="1">
      <c r="A28" s="35"/>
      <c r="B28" s="117"/>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1.25" hidden="1" customHeight="1">
      <c r="A29" s="35"/>
      <c r="B29" s="35"/>
      <c r="C29" s="35"/>
      <c r="D29" s="35"/>
      <c r="E29" s="35"/>
      <c r="F29" s="127"/>
      <c r="G29" s="127"/>
      <c r="H29" s="127"/>
      <c r="I29" s="127"/>
      <c r="J29" s="127"/>
      <c r="K29" s="127"/>
      <c r="L29" s="127"/>
      <c r="M29" s="127"/>
      <c r="N29" s="127"/>
      <c r="O29" s="127"/>
      <c r="P29" s="127"/>
      <c r="Q29" s="127"/>
      <c r="R29" s="127"/>
      <c r="S29" s="127"/>
      <c r="T29" s="127"/>
      <c r="U29" s="127"/>
      <c r="V29" s="127"/>
      <c r="W29" s="127"/>
      <c r="X29" s="127"/>
      <c r="Y29" s="127"/>
      <c r="Z29" s="127"/>
    </row>
    <row r="30" ht="11.25" hidden="1" customHeight="1">
      <c r="A30" s="35"/>
      <c r="B30" s="35"/>
      <c r="C30" s="35"/>
      <c r="D30" s="35"/>
      <c r="E30" s="35"/>
      <c r="F30" s="127"/>
      <c r="G30" s="127"/>
      <c r="H30" s="127"/>
      <c r="I30" s="127"/>
      <c r="J30" s="127"/>
      <c r="K30" s="127"/>
      <c r="L30" s="127"/>
      <c r="M30" s="127"/>
      <c r="N30" s="127"/>
      <c r="O30" s="127"/>
      <c r="P30" s="127"/>
      <c r="Q30" s="127"/>
      <c r="R30" s="127"/>
      <c r="S30" s="127"/>
      <c r="T30" s="127"/>
      <c r="U30" s="127"/>
      <c r="V30" s="127"/>
      <c r="W30" s="127"/>
      <c r="X30" s="127"/>
      <c r="Y30" s="127"/>
      <c r="Z30" s="127"/>
    </row>
    <row r="31" ht="11.25" customHeight="1">
      <c r="A31" s="35"/>
      <c r="B31" s="127"/>
      <c r="C31" s="127"/>
      <c r="D31" s="127"/>
      <c r="E31" s="35"/>
      <c r="F31" s="127"/>
      <c r="G31" s="127"/>
      <c r="H31" s="127"/>
      <c r="I31" s="127"/>
      <c r="J31" s="127"/>
      <c r="K31" s="127"/>
      <c r="L31" s="127"/>
      <c r="M31" s="127"/>
      <c r="N31" s="127"/>
      <c r="O31" s="127"/>
      <c r="P31" s="127"/>
      <c r="Q31" s="127"/>
      <c r="R31" s="127"/>
      <c r="S31" s="127"/>
      <c r="T31" s="127"/>
      <c r="U31" s="127"/>
      <c r="V31" s="127"/>
      <c r="W31" s="127"/>
      <c r="X31" s="127"/>
      <c r="Y31" s="127"/>
      <c r="Z31" s="127"/>
    </row>
    <row r="32" ht="11.25" customHeight="1">
      <c r="A32" s="35"/>
      <c r="B32" s="127"/>
      <c r="C32" s="127"/>
      <c r="D32" s="127"/>
      <c r="E32" s="35"/>
      <c r="F32" s="127"/>
      <c r="G32" s="127"/>
      <c r="H32" s="127"/>
      <c r="I32" s="127"/>
      <c r="J32" s="127"/>
      <c r="K32" s="127"/>
      <c r="L32" s="127"/>
      <c r="M32" s="127"/>
      <c r="N32" s="127"/>
      <c r="O32" s="127"/>
      <c r="P32" s="127"/>
      <c r="Q32" s="127"/>
      <c r="R32" s="127"/>
      <c r="S32" s="127"/>
      <c r="T32" s="127"/>
      <c r="U32" s="127"/>
      <c r="V32" s="127"/>
      <c r="W32" s="127"/>
      <c r="X32" s="127"/>
      <c r="Y32" s="127"/>
      <c r="Z32" s="127"/>
    </row>
    <row r="33" ht="11.25" customHeight="1">
      <c r="A33" s="35"/>
      <c r="B33" s="127"/>
      <c r="C33" s="127"/>
      <c r="D33" s="127"/>
      <c r="E33" s="35"/>
      <c r="F33" s="127"/>
      <c r="G33" s="127"/>
      <c r="H33" s="127"/>
      <c r="I33" s="127"/>
      <c r="J33" s="127"/>
      <c r="K33" s="127"/>
      <c r="L33" s="127"/>
      <c r="M33" s="127"/>
      <c r="N33" s="127"/>
      <c r="O33" s="127"/>
      <c r="P33" s="127"/>
      <c r="Q33" s="127"/>
      <c r="R33" s="127"/>
      <c r="S33" s="127"/>
      <c r="T33" s="127"/>
      <c r="U33" s="127"/>
      <c r="V33" s="127"/>
      <c r="W33" s="127"/>
      <c r="X33" s="127"/>
      <c r="Y33" s="127"/>
      <c r="Z33" s="127"/>
    </row>
    <row r="34" ht="11.25" customHeight="1">
      <c r="A34" s="35"/>
      <c r="B34" s="127"/>
      <c r="C34" s="127"/>
      <c r="D34" s="127"/>
      <c r="E34" s="35"/>
      <c r="F34" s="127"/>
      <c r="G34" s="127"/>
      <c r="H34" s="127"/>
      <c r="I34" s="127"/>
      <c r="J34" s="127"/>
      <c r="K34" s="127"/>
      <c r="L34" s="127"/>
      <c r="M34" s="127"/>
      <c r="N34" s="127"/>
      <c r="O34" s="127"/>
      <c r="P34" s="127"/>
      <c r="Q34" s="127"/>
      <c r="R34" s="127"/>
      <c r="S34" s="127"/>
      <c r="T34" s="127"/>
      <c r="U34" s="127"/>
      <c r="V34" s="127"/>
      <c r="W34" s="127"/>
      <c r="X34" s="127"/>
      <c r="Y34" s="127"/>
      <c r="Z34" s="127"/>
    </row>
    <row r="35" ht="11.25" customHeight="1">
      <c r="A35" s="35"/>
      <c r="B35" s="127"/>
      <c r="C35" s="127"/>
      <c r="D35" s="127"/>
      <c r="E35" s="35"/>
      <c r="F35" s="127"/>
      <c r="G35" s="127"/>
      <c r="H35" s="127"/>
      <c r="I35" s="127"/>
      <c r="J35" s="127"/>
      <c r="K35" s="127"/>
      <c r="L35" s="127"/>
      <c r="M35" s="127"/>
      <c r="N35" s="127"/>
      <c r="O35" s="127"/>
      <c r="P35" s="127"/>
      <c r="Q35" s="127"/>
      <c r="R35" s="127"/>
      <c r="S35" s="127"/>
      <c r="T35" s="127"/>
      <c r="U35" s="127"/>
      <c r="V35" s="127"/>
      <c r="W35" s="127"/>
      <c r="X35" s="127"/>
      <c r="Y35" s="127"/>
      <c r="Z35" s="127"/>
    </row>
    <row r="36" ht="11.25" customHeight="1">
      <c r="A36" s="35"/>
      <c r="B36" s="127"/>
      <c r="C36" s="127"/>
      <c r="D36" s="127"/>
      <c r="E36" s="35"/>
      <c r="F36" s="127"/>
      <c r="G36" s="127"/>
      <c r="H36" s="127"/>
      <c r="I36" s="127"/>
      <c r="J36" s="127"/>
      <c r="K36" s="127"/>
      <c r="L36" s="127"/>
      <c r="M36" s="127"/>
      <c r="N36" s="127"/>
      <c r="O36" s="127"/>
      <c r="P36" s="127"/>
      <c r="Q36" s="127"/>
      <c r="R36" s="127"/>
      <c r="S36" s="127"/>
      <c r="T36" s="127"/>
      <c r="U36" s="127"/>
      <c r="V36" s="127"/>
      <c r="W36" s="127"/>
      <c r="X36" s="127"/>
      <c r="Y36" s="127"/>
      <c r="Z36" s="127"/>
    </row>
    <row r="37" ht="11.25" customHeight="1">
      <c r="A37" s="35"/>
      <c r="B37" s="127"/>
      <c r="C37" s="127"/>
      <c r="D37" s="127"/>
      <c r="E37" s="35"/>
      <c r="F37" s="127"/>
      <c r="G37" s="127"/>
      <c r="H37" s="127"/>
      <c r="I37" s="127"/>
      <c r="J37" s="127"/>
      <c r="K37" s="127"/>
      <c r="L37" s="127"/>
      <c r="M37" s="127"/>
      <c r="N37" s="127"/>
      <c r="O37" s="127"/>
      <c r="P37" s="127"/>
      <c r="Q37" s="127"/>
      <c r="R37" s="127"/>
      <c r="S37" s="127"/>
      <c r="T37" s="127"/>
      <c r="U37" s="127"/>
      <c r="V37" s="127"/>
      <c r="W37" s="127"/>
      <c r="X37" s="127"/>
      <c r="Y37" s="127"/>
      <c r="Z37" s="127"/>
    </row>
    <row r="38" ht="11.25" customHeight="1">
      <c r="A38" s="35"/>
      <c r="B38" s="127"/>
      <c r="C38" s="127"/>
      <c r="D38" s="127"/>
      <c r="E38" s="35"/>
      <c r="F38" s="127"/>
      <c r="G38" s="127"/>
      <c r="H38" s="127"/>
      <c r="I38" s="127"/>
      <c r="J38" s="127"/>
      <c r="K38" s="127"/>
      <c r="L38" s="127"/>
      <c r="M38" s="127"/>
      <c r="N38" s="127"/>
      <c r="O38" s="127"/>
      <c r="P38" s="127"/>
      <c r="Q38" s="127"/>
      <c r="R38" s="127"/>
      <c r="S38" s="127"/>
      <c r="T38" s="127"/>
      <c r="U38" s="127"/>
      <c r="V38" s="127"/>
      <c r="W38" s="127"/>
      <c r="X38" s="127"/>
      <c r="Y38" s="127"/>
      <c r="Z38" s="127"/>
    </row>
    <row r="39" ht="11.25" customHeight="1">
      <c r="A39" s="35"/>
      <c r="B39" s="127"/>
      <c r="C39" s="127"/>
      <c r="D39" s="127"/>
      <c r="E39" s="35"/>
      <c r="F39" s="127"/>
      <c r="G39" s="127"/>
      <c r="H39" s="127"/>
      <c r="I39" s="127"/>
      <c r="J39" s="127"/>
      <c r="K39" s="127"/>
      <c r="L39" s="127"/>
      <c r="M39" s="127"/>
      <c r="N39" s="127"/>
      <c r="O39" s="127"/>
      <c r="P39" s="127"/>
      <c r="Q39" s="127"/>
      <c r="R39" s="127"/>
      <c r="S39" s="127"/>
      <c r="T39" s="127"/>
      <c r="U39" s="127"/>
      <c r="V39" s="127"/>
      <c r="W39" s="127"/>
      <c r="X39" s="127"/>
      <c r="Y39" s="127"/>
      <c r="Z39" s="127"/>
    </row>
    <row r="40" ht="11.25" customHeight="1">
      <c r="A40" s="35"/>
      <c r="B40" s="127"/>
      <c r="C40" s="127"/>
      <c r="D40" s="127"/>
      <c r="E40" s="35"/>
      <c r="F40" s="127"/>
      <c r="G40" s="127"/>
      <c r="H40" s="127"/>
      <c r="I40" s="127"/>
      <c r="J40" s="127"/>
      <c r="K40" s="127"/>
      <c r="L40" s="127"/>
      <c r="M40" s="127"/>
      <c r="N40" s="127"/>
      <c r="O40" s="127"/>
      <c r="P40" s="127"/>
      <c r="Q40" s="127"/>
      <c r="R40" s="127"/>
      <c r="S40" s="127"/>
      <c r="T40" s="127"/>
      <c r="U40" s="127"/>
      <c r="V40" s="127"/>
      <c r="W40" s="127"/>
      <c r="X40" s="127"/>
      <c r="Y40" s="127"/>
      <c r="Z40" s="127"/>
    </row>
    <row r="41" ht="11.25" customHeight="1">
      <c r="A41" s="35"/>
      <c r="B41" s="127"/>
      <c r="C41" s="127"/>
      <c r="D41" s="127"/>
      <c r="E41" s="35"/>
      <c r="F41" s="127"/>
      <c r="G41" s="127"/>
      <c r="H41" s="127"/>
      <c r="I41" s="127"/>
      <c r="J41" s="127"/>
      <c r="K41" s="127"/>
      <c r="L41" s="127"/>
      <c r="M41" s="127"/>
      <c r="N41" s="127"/>
      <c r="O41" s="127"/>
      <c r="P41" s="127"/>
      <c r="Q41" s="127"/>
      <c r="R41" s="127"/>
      <c r="S41" s="127"/>
      <c r="T41" s="127"/>
      <c r="U41" s="127"/>
      <c r="V41" s="127"/>
      <c r="W41" s="127"/>
      <c r="X41" s="127"/>
      <c r="Y41" s="127"/>
      <c r="Z41" s="127"/>
    </row>
    <row r="42" ht="11.25" customHeight="1">
      <c r="A42" s="35"/>
      <c r="B42" s="127"/>
      <c r="C42" s="127"/>
      <c r="D42" s="127"/>
      <c r="E42" s="35"/>
      <c r="F42" s="127"/>
      <c r="G42" s="127"/>
      <c r="H42" s="127"/>
      <c r="I42" s="127"/>
      <c r="J42" s="127"/>
      <c r="K42" s="127"/>
      <c r="L42" s="127"/>
      <c r="M42" s="127"/>
      <c r="N42" s="127"/>
      <c r="O42" s="127"/>
      <c r="P42" s="127"/>
      <c r="Q42" s="127"/>
      <c r="R42" s="127"/>
      <c r="S42" s="127"/>
      <c r="T42" s="127"/>
      <c r="U42" s="127"/>
      <c r="V42" s="127"/>
      <c r="W42" s="127"/>
      <c r="X42" s="127"/>
      <c r="Y42" s="127"/>
      <c r="Z42" s="127"/>
    </row>
    <row r="43" ht="11.25" customHeight="1">
      <c r="A43" s="35"/>
      <c r="B43" s="127"/>
      <c r="C43" s="127"/>
      <c r="D43" s="127"/>
      <c r="E43" s="35"/>
      <c r="F43" s="127"/>
      <c r="G43" s="127"/>
      <c r="H43" s="127"/>
      <c r="I43" s="127"/>
      <c r="J43" s="127"/>
      <c r="K43" s="127"/>
      <c r="L43" s="127"/>
      <c r="M43" s="127"/>
      <c r="N43" s="127"/>
      <c r="O43" s="127"/>
      <c r="P43" s="127"/>
      <c r="Q43" s="127"/>
      <c r="R43" s="127"/>
      <c r="S43" s="127"/>
      <c r="T43" s="127"/>
      <c r="U43" s="127"/>
      <c r="V43" s="127"/>
      <c r="W43" s="127"/>
      <c r="X43" s="127"/>
      <c r="Y43" s="127"/>
      <c r="Z43" s="127"/>
    </row>
    <row r="44" ht="11.25" customHeight="1">
      <c r="A44" s="35"/>
      <c r="B44" s="127"/>
      <c r="C44" s="127"/>
      <c r="D44" s="127"/>
      <c r="E44" s="35"/>
      <c r="F44" s="127"/>
      <c r="G44" s="127"/>
      <c r="H44" s="127"/>
      <c r="I44" s="127"/>
      <c r="J44" s="127"/>
      <c r="K44" s="127"/>
      <c r="L44" s="127"/>
      <c r="M44" s="127"/>
      <c r="N44" s="127"/>
      <c r="O44" s="127"/>
      <c r="P44" s="127"/>
      <c r="Q44" s="127"/>
      <c r="R44" s="127"/>
      <c r="S44" s="127"/>
      <c r="T44" s="127"/>
      <c r="U44" s="127"/>
      <c r="V44" s="127"/>
      <c r="W44" s="127"/>
      <c r="X44" s="127"/>
      <c r="Y44" s="127"/>
      <c r="Z44" s="127"/>
    </row>
    <row r="45" ht="11.25" customHeight="1">
      <c r="A45" s="35"/>
      <c r="B45" s="127"/>
      <c r="C45" s="127"/>
      <c r="D45" s="127"/>
      <c r="E45" s="35"/>
      <c r="F45" s="127"/>
      <c r="G45" s="127"/>
      <c r="H45" s="127"/>
      <c r="I45" s="127"/>
      <c r="J45" s="127"/>
      <c r="K45" s="127"/>
      <c r="L45" s="127"/>
      <c r="M45" s="127"/>
      <c r="N45" s="127"/>
      <c r="O45" s="127"/>
      <c r="P45" s="127"/>
      <c r="Q45" s="127"/>
      <c r="R45" s="127"/>
      <c r="S45" s="127"/>
      <c r="T45" s="127"/>
      <c r="U45" s="127"/>
      <c r="V45" s="127"/>
      <c r="W45" s="127"/>
      <c r="X45" s="127"/>
      <c r="Y45" s="127"/>
      <c r="Z45" s="127"/>
    </row>
    <row r="46" ht="11.25" customHeight="1">
      <c r="A46" s="35"/>
      <c r="B46" s="127"/>
      <c r="C46" s="127"/>
      <c r="D46" s="127"/>
      <c r="E46" s="35"/>
      <c r="F46" s="127"/>
      <c r="G46" s="127"/>
      <c r="H46" s="127"/>
      <c r="I46" s="127"/>
      <c r="J46" s="127"/>
      <c r="K46" s="127"/>
      <c r="L46" s="127"/>
      <c r="M46" s="127"/>
      <c r="N46" s="127"/>
      <c r="O46" s="127"/>
      <c r="P46" s="127"/>
      <c r="Q46" s="127"/>
      <c r="R46" s="127"/>
      <c r="S46" s="127"/>
      <c r="T46" s="127"/>
      <c r="U46" s="127"/>
      <c r="V46" s="127"/>
      <c r="W46" s="127"/>
      <c r="X46" s="127"/>
      <c r="Y46" s="127"/>
      <c r="Z46" s="127"/>
    </row>
    <row r="47" ht="11.25" customHeight="1">
      <c r="A47" s="35"/>
      <c r="B47" s="127"/>
      <c r="C47" s="127"/>
      <c r="D47" s="127"/>
      <c r="E47" s="35"/>
      <c r="F47" s="127"/>
      <c r="G47" s="127"/>
      <c r="H47" s="127"/>
      <c r="I47" s="127"/>
      <c r="J47" s="127"/>
      <c r="K47" s="127"/>
      <c r="L47" s="127"/>
      <c r="M47" s="127"/>
      <c r="N47" s="127"/>
      <c r="O47" s="127"/>
      <c r="P47" s="127"/>
      <c r="Q47" s="127"/>
      <c r="R47" s="127"/>
      <c r="S47" s="127"/>
      <c r="T47" s="127"/>
      <c r="U47" s="127"/>
      <c r="V47" s="127"/>
      <c r="W47" s="127"/>
      <c r="X47" s="127"/>
      <c r="Y47" s="127"/>
      <c r="Z47" s="127"/>
    </row>
    <row r="48" ht="11.25" customHeight="1">
      <c r="A48" s="35"/>
      <c r="B48" s="127"/>
      <c r="C48" s="127"/>
      <c r="D48" s="127"/>
      <c r="E48" s="35"/>
      <c r="F48" s="127"/>
      <c r="G48" s="127"/>
      <c r="H48" s="127"/>
      <c r="I48" s="127"/>
      <c r="J48" s="127"/>
      <c r="K48" s="127"/>
      <c r="L48" s="127"/>
      <c r="M48" s="127"/>
      <c r="N48" s="127"/>
      <c r="O48" s="127"/>
      <c r="P48" s="127"/>
      <c r="Q48" s="127"/>
      <c r="R48" s="127"/>
      <c r="S48" s="127"/>
      <c r="T48" s="127"/>
      <c r="U48" s="127"/>
      <c r="V48" s="127"/>
      <c r="W48" s="127"/>
      <c r="X48" s="127"/>
      <c r="Y48" s="127"/>
      <c r="Z48" s="127"/>
    </row>
    <row r="49" ht="11.25" customHeight="1">
      <c r="A49" s="35"/>
      <c r="B49" s="127"/>
      <c r="C49" s="127"/>
      <c r="D49" s="127"/>
      <c r="E49" s="35"/>
      <c r="F49" s="127"/>
      <c r="G49" s="127"/>
      <c r="H49" s="127"/>
      <c r="I49" s="127"/>
      <c r="J49" s="127"/>
      <c r="K49" s="127"/>
      <c r="L49" s="127"/>
      <c r="M49" s="127"/>
      <c r="N49" s="127"/>
      <c r="O49" s="127"/>
      <c r="P49" s="127"/>
      <c r="Q49" s="127"/>
      <c r="R49" s="127"/>
      <c r="S49" s="127"/>
      <c r="T49" s="127"/>
      <c r="U49" s="127"/>
      <c r="V49" s="127"/>
      <c r="W49" s="127"/>
      <c r="X49" s="127"/>
      <c r="Y49" s="127"/>
      <c r="Z49" s="127"/>
    </row>
    <row r="50" ht="11.25" customHeight="1">
      <c r="A50" s="35"/>
      <c r="B50" s="127"/>
      <c r="C50" s="127"/>
      <c r="D50" s="127"/>
      <c r="E50" s="35"/>
      <c r="F50" s="127"/>
      <c r="G50" s="127"/>
      <c r="H50" s="127"/>
      <c r="I50" s="127"/>
      <c r="J50" s="127"/>
      <c r="K50" s="127"/>
      <c r="L50" s="127"/>
      <c r="M50" s="127"/>
      <c r="N50" s="127"/>
      <c r="O50" s="127"/>
      <c r="P50" s="127"/>
      <c r="Q50" s="127"/>
      <c r="R50" s="127"/>
      <c r="S50" s="127"/>
      <c r="T50" s="127"/>
      <c r="U50" s="127"/>
      <c r="V50" s="127"/>
      <c r="W50" s="127"/>
      <c r="X50" s="127"/>
      <c r="Y50" s="127"/>
      <c r="Z50" s="127"/>
    </row>
    <row r="51" ht="11.25" customHeight="1">
      <c r="A51" s="35"/>
      <c r="B51" s="127"/>
      <c r="C51" s="127"/>
      <c r="D51" s="127"/>
      <c r="E51" s="35"/>
      <c r="F51" s="127"/>
      <c r="G51" s="127"/>
      <c r="H51" s="127"/>
      <c r="I51" s="127"/>
      <c r="J51" s="127"/>
      <c r="K51" s="127"/>
      <c r="L51" s="127"/>
      <c r="M51" s="127"/>
      <c r="N51" s="127"/>
      <c r="O51" s="127"/>
      <c r="P51" s="127"/>
      <c r="Q51" s="127"/>
      <c r="R51" s="127"/>
      <c r="S51" s="127"/>
      <c r="T51" s="127"/>
      <c r="U51" s="127"/>
      <c r="V51" s="127"/>
      <c r="W51" s="127"/>
      <c r="X51" s="127"/>
      <c r="Y51" s="127"/>
      <c r="Z51" s="127"/>
    </row>
    <row r="52" ht="11.25" customHeight="1">
      <c r="A52" s="35"/>
      <c r="B52" s="127"/>
      <c r="C52" s="127"/>
      <c r="D52" s="127"/>
      <c r="E52" s="35"/>
      <c r="F52" s="127"/>
      <c r="G52" s="127"/>
      <c r="H52" s="127"/>
      <c r="I52" s="127"/>
      <c r="J52" s="127"/>
      <c r="K52" s="127"/>
      <c r="L52" s="127"/>
      <c r="M52" s="127"/>
      <c r="N52" s="127"/>
      <c r="O52" s="127"/>
      <c r="P52" s="127"/>
      <c r="Q52" s="127"/>
      <c r="R52" s="127"/>
      <c r="S52" s="127"/>
      <c r="T52" s="127"/>
      <c r="U52" s="127"/>
      <c r="V52" s="127"/>
      <c r="W52" s="127"/>
      <c r="X52" s="127"/>
      <c r="Y52" s="127"/>
      <c r="Z52" s="127"/>
    </row>
    <row r="53" ht="11.25" customHeight="1">
      <c r="A53" s="35"/>
      <c r="B53" s="127"/>
      <c r="C53" s="127"/>
      <c r="D53" s="127"/>
      <c r="E53" s="35"/>
      <c r="F53" s="127"/>
      <c r="G53" s="127"/>
      <c r="H53" s="127"/>
      <c r="I53" s="127"/>
      <c r="J53" s="127"/>
      <c r="K53" s="127"/>
      <c r="L53" s="127"/>
      <c r="M53" s="127"/>
      <c r="N53" s="127"/>
      <c r="O53" s="127"/>
      <c r="P53" s="127"/>
      <c r="Q53" s="127"/>
      <c r="R53" s="127"/>
      <c r="S53" s="127"/>
      <c r="T53" s="127"/>
      <c r="U53" s="127"/>
      <c r="V53" s="127"/>
      <c r="W53" s="127"/>
      <c r="X53" s="127"/>
      <c r="Y53" s="127"/>
      <c r="Z53" s="127"/>
    </row>
    <row r="54" ht="11.25" customHeight="1">
      <c r="A54" s="35"/>
      <c r="B54" s="127"/>
      <c r="C54" s="127"/>
      <c r="D54" s="127"/>
      <c r="E54" s="35"/>
      <c r="F54" s="127"/>
      <c r="G54" s="127"/>
      <c r="H54" s="127"/>
      <c r="I54" s="127"/>
      <c r="J54" s="127"/>
      <c r="K54" s="127"/>
      <c r="L54" s="127"/>
      <c r="M54" s="127"/>
      <c r="N54" s="127"/>
      <c r="O54" s="127"/>
      <c r="P54" s="127"/>
      <c r="Q54" s="127"/>
      <c r="R54" s="127"/>
      <c r="S54" s="127"/>
      <c r="T54" s="127"/>
      <c r="U54" s="127"/>
      <c r="V54" s="127"/>
      <c r="W54" s="127"/>
      <c r="X54" s="127"/>
      <c r="Y54" s="127"/>
      <c r="Z54" s="127"/>
    </row>
    <row r="55" ht="11.25" customHeight="1">
      <c r="A55" s="35"/>
      <c r="B55" s="127"/>
      <c r="C55" s="127"/>
      <c r="D55" s="127"/>
      <c r="E55" s="35"/>
      <c r="F55" s="127"/>
      <c r="G55" s="127"/>
      <c r="H55" s="127"/>
      <c r="I55" s="127"/>
      <c r="J55" s="127"/>
      <c r="K55" s="127"/>
      <c r="L55" s="127"/>
      <c r="M55" s="127"/>
      <c r="N55" s="127"/>
      <c r="O55" s="127"/>
      <c r="P55" s="127"/>
      <c r="Q55" s="127"/>
      <c r="R55" s="127"/>
      <c r="S55" s="127"/>
      <c r="T55" s="127"/>
      <c r="U55" s="127"/>
      <c r="V55" s="127"/>
      <c r="W55" s="127"/>
      <c r="X55" s="127"/>
      <c r="Y55" s="127"/>
      <c r="Z55" s="127"/>
    </row>
    <row r="56" ht="11.25" customHeight="1">
      <c r="A56" s="35"/>
      <c r="B56" s="127"/>
      <c r="C56" s="127"/>
      <c r="D56" s="127"/>
      <c r="E56" s="35"/>
      <c r="F56" s="127"/>
      <c r="G56" s="127"/>
      <c r="H56" s="127"/>
      <c r="I56" s="127"/>
      <c r="J56" s="127"/>
      <c r="K56" s="127"/>
      <c r="L56" s="127"/>
      <c r="M56" s="127"/>
      <c r="N56" s="127"/>
      <c r="O56" s="127"/>
      <c r="P56" s="127"/>
      <c r="Q56" s="127"/>
      <c r="R56" s="127"/>
      <c r="S56" s="127"/>
      <c r="T56" s="127"/>
      <c r="U56" s="127"/>
      <c r="V56" s="127"/>
      <c r="W56" s="127"/>
      <c r="X56" s="127"/>
      <c r="Y56" s="127"/>
      <c r="Z56" s="127"/>
    </row>
    <row r="57" ht="11.25" customHeight="1">
      <c r="A57" s="35"/>
      <c r="B57" s="127"/>
      <c r="C57" s="127"/>
      <c r="D57" s="127"/>
      <c r="E57" s="35"/>
      <c r="F57" s="127"/>
      <c r="G57" s="127"/>
      <c r="H57" s="127"/>
      <c r="I57" s="127"/>
      <c r="J57" s="127"/>
      <c r="K57" s="127"/>
      <c r="L57" s="127"/>
      <c r="M57" s="127"/>
      <c r="N57" s="127"/>
      <c r="O57" s="127"/>
      <c r="P57" s="127"/>
      <c r="Q57" s="127"/>
      <c r="R57" s="127"/>
      <c r="S57" s="127"/>
      <c r="T57" s="127"/>
      <c r="U57" s="127"/>
      <c r="V57" s="127"/>
      <c r="W57" s="127"/>
      <c r="X57" s="127"/>
      <c r="Y57" s="127"/>
      <c r="Z57" s="127"/>
    </row>
    <row r="58" ht="11.25" customHeight="1">
      <c r="A58" s="35"/>
      <c r="B58" s="127"/>
      <c r="C58" s="127"/>
      <c r="D58" s="127"/>
      <c r="E58" s="35"/>
      <c r="F58" s="127"/>
      <c r="G58" s="127"/>
      <c r="H58" s="127"/>
      <c r="I58" s="127"/>
      <c r="J58" s="127"/>
      <c r="K58" s="127"/>
      <c r="L58" s="127"/>
      <c r="M58" s="127"/>
      <c r="N58" s="127"/>
      <c r="O58" s="127"/>
      <c r="P58" s="127"/>
      <c r="Q58" s="127"/>
      <c r="R58" s="127"/>
      <c r="S58" s="127"/>
      <c r="T58" s="127"/>
      <c r="U58" s="127"/>
      <c r="V58" s="127"/>
      <c r="W58" s="127"/>
      <c r="X58" s="127"/>
      <c r="Y58" s="127"/>
      <c r="Z58" s="127"/>
    </row>
    <row r="59" ht="11.25" customHeight="1">
      <c r="A59" s="35"/>
      <c r="B59" s="127"/>
      <c r="C59" s="127"/>
      <c r="D59" s="127"/>
      <c r="E59" s="35"/>
      <c r="F59" s="127"/>
      <c r="G59" s="127"/>
      <c r="H59" s="127"/>
      <c r="I59" s="127"/>
      <c r="J59" s="127"/>
      <c r="K59" s="127"/>
      <c r="L59" s="127"/>
      <c r="M59" s="127"/>
      <c r="N59" s="127"/>
      <c r="O59" s="127"/>
      <c r="P59" s="127"/>
      <c r="Q59" s="127"/>
      <c r="R59" s="127"/>
      <c r="S59" s="127"/>
      <c r="T59" s="127"/>
      <c r="U59" s="127"/>
      <c r="V59" s="127"/>
      <c r="W59" s="127"/>
      <c r="X59" s="127"/>
      <c r="Y59" s="127"/>
      <c r="Z59" s="127"/>
    </row>
    <row r="60" ht="11.25" customHeight="1">
      <c r="A60" s="35"/>
      <c r="B60" s="127"/>
      <c r="C60" s="127"/>
      <c r="D60" s="127"/>
      <c r="E60" s="35"/>
      <c r="F60" s="127"/>
      <c r="G60" s="127"/>
      <c r="H60" s="127"/>
      <c r="I60" s="127"/>
      <c r="J60" s="127"/>
      <c r="K60" s="127"/>
      <c r="L60" s="127"/>
      <c r="M60" s="127"/>
      <c r="N60" s="127"/>
      <c r="O60" s="127"/>
      <c r="P60" s="127"/>
      <c r="Q60" s="127"/>
      <c r="R60" s="127"/>
      <c r="S60" s="127"/>
      <c r="T60" s="127"/>
      <c r="U60" s="127"/>
      <c r="V60" s="127"/>
      <c r="W60" s="127"/>
      <c r="X60" s="127"/>
      <c r="Y60" s="127"/>
      <c r="Z60" s="127"/>
    </row>
    <row r="61" ht="11.25" customHeight="1">
      <c r="A61" s="35"/>
      <c r="B61" s="127"/>
      <c r="C61" s="127"/>
      <c r="D61" s="127"/>
      <c r="E61" s="35"/>
      <c r="F61" s="127"/>
      <c r="G61" s="127"/>
      <c r="H61" s="127"/>
      <c r="I61" s="127"/>
      <c r="J61" s="127"/>
      <c r="K61" s="127"/>
      <c r="L61" s="127"/>
      <c r="M61" s="127"/>
      <c r="N61" s="127"/>
      <c r="O61" s="127"/>
      <c r="P61" s="127"/>
      <c r="Q61" s="127"/>
      <c r="R61" s="127"/>
      <c r="S61" s="127"/>
      <c r="T61" s="127"/>
      <c r="U61" s="127"/>
      <c r="V61" s="127"/>
      <c r="W61" s="127"/>
      <c r="X61" s="127"/>
      <c r="Y61" s="127"/>
      <c r="Z61" s="127"/>
    </row>
    <row r="62" ht="11.25" customHeight="1">
      <c r="A62" s="35"/>
      <c r="B62" s="127"/>
      <c r="C62" s="127"/>
      <c r="D62" s="127"/>
      <c r="E62" s="35"/>
      <c r="F62" s="127"/>
      <c r="G62" s="127"/>
      <c r="H62" s="127"/>
      <c r="I62" s="127"/>
      <c r="J62" s="127"/>
      <c r="K62" s="127"/>
      <c r="L62" s="127"/>
      <c r="M62" s="127"/>
      <c r="N62" s="127"/>
      <c r="O62" s="127"/>
      <c r="P62" s="127"/>
      <c r="Q62" s="127"/>
      <c r="R62" s="127"/>
      <c r="S62" s="127"/>
      <c r="T62" s="127"/>
      <c r="U62" s="127"/>
      <c r="V62" s="127"/>
      <c r="W62" s="127"/>
      <c r="X62" s="127"/>
      <c r="Y62" s="127"/>
      <c r="Z62" s="127"/>
    </row>
    <row r="63" ht="11.25" customHeight="1">
      <c r="A63" s="35"/>
      <c r="B63" s="127"/>
      <c r="C63" s="127"/>
      <c r="D63" s="127"/>
      <c r="E63" s="35"/>
      <c r="F63" s="127"/>
      <c r="G63" s="127"/>
      <c r="H63" s="127"/>
      <c r="I63" s="127"/>
      <c r="J63" s="127"/>
      <c r="K63" s="127"/>
      <c r="L63" s="127"/>
      <c r="M63" s="127"/>
      <c r="N63" s="127"/>
      <c r="O63" s="127"/>
      <c r="P63" s="127"/>
      <c r="Q63" s="127"/>
      <c r="R63" s="127"/>
      <c r="S63" s="127"/>
      <c r="T63" s="127"/>
      <c r="U63" s="127"/>
      <c r="V63" s="127"/>
      <c r="W63" s="127"/>
      <c r="X63" s="127"/>
      <c r="Y63" s="127"/>
      <c r="Z63" s="127"/>
    </row>
    <row r="64" ht="11.25" customHeight="1">
      <c r="A64" s="35"/>
      <c r="B64" s="127"/>
      <c r="C64" s="127"/>
      <c r="D64" s="127"/>
      <c r="E64" s="35"/>
      <c r="F64" s="127"/>
      <c r="G64" s="127"/>
      <c r="H64" s="127"/>
      <c r="I64" s="127"/>
      <c r="J64" s="127"/>
      <c r="K64" s="127"/>
      <c r="L64" s="127"/>
      <c r="M64" s="127"/>
      <c r="N64" s="127"/>
      <c r="O64" s="127"/>
      <c r="P64" s="127"/>
      <c r="Q64" s="127"/>
      <c r="R64" s="127"/>
      <c r="S64" s="127"/>
      <c r="T64" s="127"/>
      <c r="U64" s="127"/>
      <c r="V64" s="127"/>
      <c r="W64" s="127"/>
      <c r="X64" s="127"/>
      <c r="Y64" s="127"/>
      <c r="Z64" s="127"/>
    </row>
    <row r="65" ht="11.25" customHeight="1">
      <c r="A65" s="35"/>
      <c r="B65" s="127"/>
      <c r="C65" s="127"/>
      <c r="D65" s="127"/>
      <c r="E65" s="35"/>
      <c r="F65" s="127"/>
      <c r="G65" s="127"/>
      <c r="H65" s="127"/>
      <c r="I65" s="127"/>
      <c r="J65" s="127"/>
      <c r="K65" s="127"/>
      <c r="L65" s="127"/>
      <c r="M65" s="127"/>
      <c r="N65" s="127"/>
      <c r="O65" s="127"/>
      <c r="P65" s="127"/>
      <c r="Q65" s="127"/>
      <c r="R65" s="127"/>
      <c r="S65" s="127"/>
      <c r="T65" s="127"/>
      <c r="U65" s="127"/>
      <c r="V65" s="127"/>
      <c r="W65" s="127"/>
      <c r="X65" s="127"/>
      <c r="Y65" s="127"/>
      <c r="Z65" s="127"/>
    </row>
    <row r="66" ht="11.25" customHeight="1">
      <c r="A66" s="35"/>
      <c r="B66" s="127"/>
      <c r="C66" s="127"/>
      <c r="D66" s="127"/>
      <c r="E66" s="35"/>
      <c r="F66" s="127"/>
      <c r="G66" s="127"/>
      <c r="H66" s="127"/>
      <c r="I66" s="127"/>
      <c r="J66" s="127"/>
      <c r="K66" s="127"/>
      <c r="L66" s="127"/>
      <c r="M66" s="127"/>
      <c r="N66" s="127"/>
      <c r="O66" s="127"/>
      <c r="P66" s="127"/>
      <c r="Q66" s="127"/>
      <c r="R66" s="127"/>
      <c r="S66" s="127"/>
      <c r="T66" s="127"/>
      <c r="U66" s="127"/>
      <c r="V66" s="127"/>
      <c r="W66" s="127"/>
      <c r="X66" s="127"/>
      <c r="Y66" s="127"/>
      <c r="Z66" s="127"/>
    </row>
    <row r="67" ht="11.25" customHeight="1">
      <c r="A67" s="35"/>
      <c r="B67" s="127"/>
      <c r="C67" s="127"/>
      <c r="D67" s="127"/>
      <c r="E67" s="35"/>
      <c r="F67" s="127"/>
      <c r="G67" s="127"/>
      <c r="H67" s="127"/>
      <c r="I67" s="127"/>
      <c r="J67" s="127"/>
      <c r="K67" s="127"/>
      <c r="L67" s="127"/>
      <c r="M67" s="127"/>
      <c r="N67" s="127"/>
      <c r="O67" s="127"/>
      <c r="P67" s="127"/>
      <c r="Q67" s="127"/>
      <c r="R67" s="127"/>
      <c r="S67" s="127"/>
      <c r="T67" s="127"/>
      <c r="U67" s="127"/>
      <c r="V67" s="127"/>
      <c r="W67" s="127"/>
      <c r="X67" s="127"/>
      <c r="Y67" s="127"/>
      <c r="Z67" s="127"/>
    </row>
    <row r="68" ht="11.25" customHeight="1">
      <c r="A68" s="35"/>
      <c r="B68" s="127"/>
      <c r="C68" s="127"/>
      <c r="D68" s="127"/>
      <c r="E68" s="35"/>
      <c r="F68" s="127"/>
      <c r="G68" s="127"/>
      <c r="H68" s="127"/>
      <c r="I68" s="127"/>
      <c r="J68" s="127"/>
      <c r="K68" s="127"/>
      <c r="L68" s="127"/>
      <c r="M68" s="127"/>
      <c r="N68" s="127"/>
      <c r="O68" s="127"/>
      <c r="P68" s="127"/>
      <c r="Q68" s="127"/>
      <c r="R68" s="127"/>
      <c r="S68" s="127"/>
      <c r="T68" s="127"/>
      <c r="U68" s="127"/>
      <c r="V68" s="127"/>
      <c r="W68" s="127"/>
      <c r="X68" s="127"/>
      <c r="Y68" s="127"/>
      <c r="Z68" s="127"/>
    </row>
    <row r="69" ht="11.25" customHeight="1">
      <c r="A69" s="35"/>
      <c r="B69" s="127"/>
      <c r="C69" s="127"/>
      <c r="D69" s="127"/>
      <c r="E69" s="35"/>
      <c r="F69" s="127"/>
      <c r="G69" s="127"/>
      <c r="H69" s="127"/>
      <c r="I69" s="127"/>
      <c r="J69" s="127"/>
      <c r="K69" s="127"/>
      <c r="L69" s="127"/>
      <c r="M69" s="127"/>
      <c r="N69" s="127"/>
      <c r="O69" s="127"/>
      <c r="P69" s="127"/>
      <c r="Q69" s="127"/>
      <c r="R69" s="127"/>
      <c r="S69" s="127"/>
      <c r="T69" s="127"/>
      <c r="U69" s="127"/>
      <c r="V69" s="127"/>
      <c r="W69" s="127"/>
      <c r="X69" s="127"/>
      <c r="Y69" s="127"/>
      <c r="Z69" s="127"/>
    </row>
    <row r="70" ht="11.25" customHeight="1">
      <c r="A70" s="35"/>
      <c r="B70" s="127"/>
      <c r="C70" s="127"/>
      <c r="D70" s="127"/>
      <c r="E70" s="35"/>
      <c r="F70" s="127"/>
      <c r="G70" s="127"/>
      <c r="H70" s="127"/>
      <c r="I70" s="127"/>
      <c r="J70" s="127"/>
      <c r="K70" s="127"/>
      <c r="L70" s="127"/>
      <c r="M70" s="127"/>
      <c r="N70" s="127"/>
      <c r="O70" s="127"/>
      <c r="P70" s="127"/>
      <c r="Q70" s="127"/>
      <c r="R70" s="127"/>
      <c r="S70" s="127"/>
      <c r="T70" s="127"/>
      <c r="U70" s="127"/>
      <c r="V70" s="127"/>
      <c r="W70" s="127"/>
      <c r="X70" s="127"/>
      <c r="Y70" s="127"/>
      <c r="Z70" s="127"/>
    </row>
    <row r="71" ht="11.25" customHeight="1">
      <c r="A71" s="35"/>
      <c r="B71" s="127"/>
      <c r="C71" s="127"/>
      <c r="D71" s="127"/>
      <c r="E71" s="35"/>
      <c r="F71" s="127"/>
      <c r="G71" s="127"/>
      <c r="H71" s="127"/>
      <c r="I71" s="127"/>
      <c r="J71" s="127"/>
      <c r="K71" s="127"/>
      <c r="L71" s="127"/>
      <c r="M71" s="127"/>
      <c r="N71" s="127"/>
      <c r="O71" s="127"/>
      <c r="P71" s="127"/>
      <c r="Q71" s="127"/>
      <c r="R71" s="127"/>
      <c r="S71" s="127"/>
      <c r="T71" s="127"/>
      <c r="U71" s="127"/>
      <c r="V71" s="127"/>
      <c r="W71" s="127"/>
      <c r="X71" s="127"/>
      <c r="Y71" s="127"/>
      <c r="Z71" s="127"/>
    </row>
    <row r="72" ht="11.25" customHeight="1">
      <c r="A72" s="35"/>
      <c r="B72" s="127"/>
      <c r="C72" s="127"/>
      <c r="D72" s="127"/>
      <c r="E72" s="35"/>
      <c r="F72" s="127"/>
      <c r="G72" s="127"/>
      <c r="H72" s="127"/>
      <c r="I72" s="127"/>
      <c r="J72" s="127"/>
      <c r="K72" s="127"/>
      <c r="L72" s="127"/>
      <c r="M72" s="127"/>
      <c r="N72" s="127"/>
      <c r="O72" s="127"/>
      <c r="P72" s="127"/>
      <c r="Q72" s="127"/>
      <c r="R72" s="127"/>
      <c r="S72" s="127"/>
      <c r="T72" s="127"/>
      <c r="U72" s="127"/>
      <c r="V72" s="127"/>
      <c r="W72" s="127"/>
      <c r="X72" s="127"/>
      <c r="Y72" s="127"/>
      <c r="Z72" s="127"/>
    </row>
    <row r="73" ht="11.25" customHeight="1">
      <c r="A73" s="35"/>
      <c r="B73" s="127"/>
      <c r="C73" s="127"/>
      <c r="D73" s="127"/>
      <c r="E73" s="35"/>
      <c r="F73" s="127"/>
      <c r="G73" s="127"/>
      <c r="H73" s="127"/>
      <c r="I73" s="127"/>
      <c r="J73" s="127"/>
      <c r="K73" s="127"/>
      <c r="L73" s="127"/>
      <c r="M73" s="127"/>
      <c r="N73" s="127"/>
      <c r="O73" s="127"/>
      <c r="P73" s="127"/>
      <c r="Q73" s="127"/>
      <c r="R73" s="127"/>
      <c r="S73" s="127"/>
      <c r="T73" s="127"/>
      <c r="U73" s="127"/>
      <c r="V73" s="127"/>
      <c r="W73" s="127"/>
      <c r="X73" s="127"/>
      <c r="Y73" s="127"/>
      <c r="Z73" s="127"/>
    </row>
    <row r="74" ht="11.25" customHeight="1">
      <c r="A74" s="35"/>
      <c r="B74" s="127"/>
      <c r="C74" s="127"/>
      <c r="D74" s="127"/>
      <c r="E74" s="35"/>
      <c r="F74" s="127"/>
      <c r="G74" s="127"/>
      <c r="H74" s="127"/>
      <c r="I74" s="127"/>
      <c r="J74" s="127"/>
      <c r="K74" s="127"/>
      <c r="L74" s="127"/>
      <c r="M74" s="127"/>
      <c r="N74" s="127"/>
      <c r="O74" s="127"/>
      <c r="P74" s="127"/>
      <c r="Q74" s="127"/>
      <c r="R74" s="127"/>
      <c r="S74" s="127"/>
      <c r="T74" s="127"/>
      <c r="U74" s="127"/>
      <c r="V74" s="127"/>
      <c r="W74" s="127"/>
      <c r="X74" s="127"/>
      <c r="Y74" s="127"/>
      <c r="Z74" s="127"/>
    </row>
    <row r="75" ht="11.25" customHeight="1">
      <c r="A75" s="35"/>
      <c r="B75" s="127"/>
      <c r="C75" s="127"/>
      <c r="D75" s="127"/>
      <c r="E75" s="35"/>
      <c r="F75" s="127"/>
      <c r="G75" s="127"/>
      <c r="H75" s="127"/>
      <c r="I75" s="127"/>
      <c r="J75" s="127"/>
      <c r="K75" s="127"/>
      <c r="L75" s="127"/>
      <c r="M75" s="127"/>
      <c r="N75" s="127"/>
      <c r="O75" s="127"/>
      <c r="P75" s="127"/>
      <c r="Q75" s="127"/>
      <c r="R75" s="127"/>
      <c r="S75" s="127"/>
      <c r="T75" s="127"/>
      <c r="U75" s="127"/>
      <c r="V75" s="127"/>
      <c r="W75" s="127"/>
      <c r="X75" s="127"/>
      <c r="Y75" s="127"/>
      <c r="Z75" s="127"/>
    </row>
    <row r="76" ht="11.25" customHeight="1">
      <c r="A76" s="35"/>
      <c r="B76" s="127"/>
      <c r="C76" s="127"/>
      <c r="D76" s="127"/>
      <c r="E76" s="35"/>
      <c r="F76" s="127"/>
      <c r="G76" s="127"/>
      <c r="H76" s="127"/>
      <c r="I76" s="127"/>
      <c r="J76" s="127"/>
      <c r="K76" s="127"/>
      <c r="L76" s="127"/>
      <c r="M76" s="127"/>
      <c r="N76" s="127"/>
      <c r="O76" s="127"/>
      <c r="P76" s="127"/>
      <c r="Q76" s="127"/>
      <c r="R76" s="127"/>
      <c r="S76" s="127"/>
      <c r="T76" s="127"/>
      <c r="U76" s="127"/>
      <c r="V76" s="127"/>
      <c r="W76" s="127"/>
      <c r="X76" s="127"/>
      <c r="Y76" s="127"/>
      <c r="Z76" s="127"/>
    </row>
    <row r="77" ht="11.25" customHeight="1">
      <c r="A77" s="35"/>
      <c r="B77" s="127"/>
      <c r="C77" s="127"/>
      <c r="D77" s="127"/>
      <c r="E77" s="35"/>
      <c r="F77" s="127"/>
      <c r="G77" s="127"/>
      <c r="H77" s="127"/>
      <c r="I77" s="127"/>
      <c r="J77" s="127"/>
      <c r="K77" s="127"/>
      <c r="L77" s="127"/>
      <c r="M77" s="127"/>
      <c r="N77" s="127"/>
      <c r="O77" s="127"/>
      <c r="P77" s="127"/>
      <c r="Q77" s="127"/>
      <c r="R77" s="127"/>
      <c r="S77" s="127"/>
      <c r="T77" s="127"/>
      <c r="U77" s="127"/>
      <c r="V77" s="127"/>
      <c r="W77" s="127"/>
      <c r="X77" s="127"/>
      <c r="Y77" s="127"/>
      <c r="Z77" s="127"/>
    </row>
    <row r="78" ht="11.25" customHeight="1">
      <c r="A78" s="35"/>
      <c r="B78" s="127"/>
      <c r="C78" s="127"/>
      <c r="D78" s="127"/>
      <c r="E78" s="35"/>
      <c r="F78" s="127"/>
      <c r="G78" s="127"/>
      <c r="H78" s="127"/>
      <c r="I78" s="127"/>
      <c r="J78" s="127"/>
      <c r="K78" s="127"/>
      <c r="L78" s="127"/>
      <c r="M78" s="127"/>
      <c r="N78" s="127"/>
      <c r="O78" s="127"/>
      <c r="P78" s="127"/>
      <c r="Q78" s="127"/>
      <c r="R78" s="127"/>
      <c r="S78" s="127"/>
      <c r="T78" s="127"/>
      <c r="U78" s="127"/>
      <c r="V78" s="127"/>
      <c r="W78" s="127"/>
      <c r="X78" s="127"/>
      <c r="Y78" s="127"/>
      <c r="Z78" s="127"/>
    </row>
    <row r="79" ht="11.25" customHeight="1">
      <c r="A79" s="35"/>
      <c r="B79" s="127"/>
      <c r="C79" s="127"/>
      <c r="D79" s="127"/>
      <c r="E79" s="35"/>
      <c r="F79" s="127"/>
      <c r="G79" s="127"/>
      <c r="H79" s="127"/>
      <c r="I79" s="127"/>
      <c r="J79" s="127"/>
      <c r="K79" s="127"/>
      <c r="L79" s="127"/>
      <c r="M79" s="127"/>
      <c r="N79" s="127"/>
      <c r="O79" s="127"/>
      <c r="P79" s="127"/>
      <c r="Q79" s="127"/>
      <c r="R79" s="127"/>
      <c r="S79" s="127"/>
      <c r="T79" s="127"/>
      <c r="U79" s="127"/>
      <c r="V79" s="127"/>
      <c r="W79" s="127"/>
      <c r="X79" s="127"/>
      <c r="Y79" s="127"/>
      <c r="Z79" s="127"/>
    </row>
    <row r="80" ht="11.25" customHeight="1">
      <c r="A80" s="35"/>
      <c r="B80" s="127"/>
      <c r="C80" s="127"/>
      <c r="D80" s="127"/>
      <c r="E80" s="35"/>
      <c r="F80" s="127"/>
      <c r="G80" s="127"/>
      <c r="H80" s="127"/>
      <c r="I80" s="127"/>
      <c r="J80" s="127"/>
      <c r="K80" s="127"/>
      <c r="L80" s="127"/>
      <c r="M80" s="127"/>
      <c r="N80" s="127"/>
      <c r="O80" s="127"/>
      <c r="P80" s="127"/>
      <c r="Q80" s="127"/>
      <c r="R80" s="127"/>
      <c r="S80" s="127"/>
      <c r="T80" s="127"/>
      <c r="U80" s="127"/>
      <c r="V80" s="127"/>
      <c r="W80" s="127"/>
      <c r="X80" s="127"/>
      <c r="Y80" s="127"/>
      <c r="Z80" s="127"/>
    </row>
    <row r="81" ht="11.25" customHeight="1">
      <c r="A81" s="35"/>
      <c r="B81" s="127"/>
      <c r="C81" s="127"/>
      <c r="D81" s="127"/>
      <c r="E81" s="35"/>
      <c r="F81" s="127"/>
      <c r="G81" s="127"/>
      <c r="H81" s="127"/>
      <c r="I81" s="127"/>
      <c r="J81" s="127"/>
      <c r="K81" s="127"/>
      <c r="L81" s="127"/>
      <c r="M81" s="127"/>
      <c r="N81" s="127"/>
      <c r="O81" s="127"/>
      <c r="P81" s="127"/>
      <c r="Q81" s="127"/>
      <c r="R81" s="127"/>
      <c r="S81" s="127"/>
      <c r="T81" s="127"/>
      <c r="U81" s="127"/>
      <c r="V81" s="127"/>
      <c r="W81" s="127"/>
      <c r="X81" s="127"/>
      <c r="Y81" s="127"/>
      <c r="Z81" s="127"/>
    </row>
    <row r="82" ht="11.25" customHeight="1">
      <c r="A82" s="35"/>
      <c r="B82" s="127"/>
      <c r="C82" s="127"/>
      <c r="D82" s="127"/>
      <c r="E82" s="35"/>
      <c r="F82" s="127"/>
      <c r="G82" s="127"/>
      <c r="H82" s="127"/>
      <c r="I82" s="127"/>
      <c r="J82" s="127"/>
      <c r="K82" s="127"/>
      <c r="L82" s="127"/>
      <c r="M82" s="127"/>
      <c r="N82" s="127"/>
      <c r="O82" s="127"/>
      <c r="P82" s="127"/>
      <c r="Q82" s="127"/>
      <c r="R82" s="127"/>
      <c r="S82" s="127"/>
      <c r="T82" s="127"/>
      <c r="U82" s="127"/>
      <c r="V82" s="127"/>
      <c r="W82" s="127"/>
      <c r="X82" s="127"/>
      <c r="Y82" s="127"/>
      <c r="Z82" s="127"/>
    </row>
    <row r="83" ht="11.25" customHeight="1">
      <c r="A83" s="35"/>
      <c r="B83" s="127"/>
      <c r="C83" s="127"/>
      <c r="D83" s="127"/>
      <c r="E83" s="35"/>
      <c r="F83" s="127"/>
      <c r="G83" s="127"/>
      <c r="H83" s="127"/>
      <c r="I83" s="127"/>
      <c r="J83" s="127"/>
      <c r="K83" s="127"/>
      <c r="L83" s="127"/>
      <c r="M83" s="127"/>
      <c r="N83" s="127"/>
      <c r="O83" s="127"/>
      <c r="P83" s="127"/>
      <c r="Q83" s="127"/>
      <c r="R83" s="127"/>
      <c r="S83" s="127"/>
      <c r="T83" s="127"/>
      <c r="U83" s="127"/>
      <c r="V83" s="127"/>
      <c r="W83" s="127"/>
      <c r="X83" s="127"/>
      <c r="Y83" s="127"/>
      <c r="Z83" s="127"/>
    </row>
    <row r="84" ht="11.25" customHeight="1">
      <c r="A84" s="35"/>
      <c r="B84" s="127"/>
      <c r="C84" s="127"/>
      <c r="D84" s="127"/>
      <c r="E84" s="35"/>
      <c r="F84" s="127"/>
      <c r="G84" s="127"/>
      <c r="H84" s="127"/>
      <c r="I84" s="127"/>
      <c r="J84" s="127"/>
      <c r="K84" s="127"/>
      <c r="L84" s="127"/>
      <c r="M84" s="127"/>
      <c r="N84" s="127"/>
      <c r="O84" s="127"/>
      <c r="P84" s="127"/>
      <c r="Q84" s="127"/>
      <c r="R84" s="127"/>
      <c r="S84" s="127"/>
      <c r="T84" s="127"/>
      <c r="U84" s="127"/>
      <c r="V84" s="127"/>
      <c r="W84" s="127"/>
      <c r="X84" s="127"/>
      <c r="Y84" s="127"/>
      <c r="Z84" s="127"/>
    </row>
    <row r="85" ht="11.25" customHeight="1">
      <c r="A85" s="35"/>
      <c r="B85" s="127"/>
      <c r="C85" s="127"/>
      <c r="D85" s="127"/>
      <c r="E85" s="35"/>
      <c r="F85" s="127"/>
      <c r="G85" s="127"/>
      <c r="H85" s="127"/>
      <c r="I85" s="127"/>
      <c r="J85" s="127"/>
      <c r="K85" s="127"/>
      <c r="L85" s="127"/>
      <c r="M85" s="127"/>
      <c r="N85" s="127"/>
      <c r="O85" s="127"/>
      <c r="P85" s="127"/>
      <c r="Q85" s="127"/>
      <c r="R85" s="127"/>
      <c r="S85" s="127"/>
      <c r="T85" s="127"/>
      <c r="U85" s="127"/>
      <c r="V85" s="127"/>
      <c r="W85" s="127"/>
      <c r="X85" s="127"/>
      <c r="Y85" s="127"/>
      <c r="Z85" s="127"/>
    </row>
    <row r="86" ht="11.25" customHeight="1">
      <c r="A86" s="35"/>
      <c r="B86" s="127"/>
      <c r="C86" s="127"/>
      <c r="D86" s="127"/>
      <c r="E86" s="35"/>
      <c r="F86" s="127"/>
      <c r="G86" s="127"/>
      <c r="H86" s="127"/>
      <c r="I86" s="127"/>
      <c r="J86" s="127"/>
      <c r="K86" s="127"/>
      <c r="L86" s="127"/>
      <c r="M86" s="127"/>
      <c r="N86" s="127"/>
      <c r="O86" s="127"/>
      <c r="P86" s="127"/>
      <c r="Q86" s="127"/>
      <c r="R86" s="127"/>
      <c r="S86" s="127"/>
      <c r="T86" s="127"/>
      <c r="U86" s="127"/>
      <c r="V86" s="127"/>
      <c r="W86" s="127"/>
      <c r="X86" s="127"/>
      <c r="Y86" s="127"/>
      <c r="Z86" s="127"/>
    </row>
    <row r="87" ht="11.25" customHeight="1">
      <c r="A87" s="35"/>
      <c r="B87" s="127"/>
      <c r="C87" s="127"/>
      <c r="D87" s="127"/>
      <c r="E87" s="35"/>
      <c r="F87" s="127"/>
      <c r="G87" s="127"/>
      <c r="H87" s="127"/>
      <c r="I87" s="127"/>
      <c r="J87" s="127"/>
      <c r="K87" s="127"/>
      <c r="L87" s="127"/>
      <c r="M87" s="127"/>
      <c r="N87" s="127"/>
      <c r="O87" s="127"/>
      <c r="P87" s="127"/>
      <c r="Q87" s="127"/>
      <c r="R87" s="127"/>
      <c r="S87" s="127"/>
      <c r="T87" s="127"/>
      <c r="U87" s="127"/>
      <c r="V87" s="127"/>
      <c r="W87" s="127"/>
      <c r="X87" s="127"/>
      <c r="Y87" s="127"/>
      <c r="Z87" s="127"/>
    </row>
    <row r="88" ht="11.25" customHeight="1">
      <c r="A88" s="35"/>
      <c r="B88" s="127"/>
      <c r="C88" s="127"/>
      <c r="D88" s="127"/>
      <c r="E88" s="35"/>
      <c r="F88" s="127"/>
      <c r="G88" s="127"/>
      <c r="H88" s="127"/>
      <c r="I88" s="127"/>
      <c r="J88" s="127"/>
      <c r="K88" s="127"/>
      <c r="L88" s="127"/>
      <c r="M88" s="127"/>
      <c r="N88" s="127"/>
      <c r="O88" s="127"/>
      <c r="P88" s="127"/>
      <c r="Q88" s="127"/>
      <c r="R88" s="127"/>
      <c r="S88" s="127"/>
      <c r="T88" s="127"/>
      <c r="U88" s="127"/>
      <c r="V88" s="127"/>
      <c r="W88" s="127"/>
      <c r="X88" s="127"/>
      <c r="Y88" s="127"/>
      <c r="Z88" s="127"/>
    </row>
    <row r="89" ht="11.25" customHeight="1">
      <c r="A89" s="35"/>
      <c r="B89" s="127"/>
      <c r="C89" s="127"/>
      <c r="D89" s="127"/>
      <c r="E89" s="35"/>
      <c r="F89" s="127"/>
      <c r="G89" s="127"/>
      <c r="H89" s="127"/>
      <c r="I89" s="127"/>
      <c r="J89" s="127"/>
      <c r="K89" s="127"/>
      <c r="L89" s="127"/>
      <c r="M89" s="127"/>
      <c r="N89" s="127"/>
      <c r="O89" s="127"/>
      <c r="P89" s="127"/>
      <c r="Q89" s="127"/>
      <c r="R89" s="127"/>
      <c r="S89" s="127"/>
      <c r="T89" s="127"/>
      <c r="U89" s="127"/>
      <c r="V89" s="127"/>
      <c r="W89" s="127"/>
      <c r="X89" s="127"/>
      <c r="Y89" s="127"/>
      <c r="Z89" s="127"/>
    </row>
    <row r="90" ht="11.25" customHeight="1">
      <c r="A90" s="35"/>
      <c r="B90" s="127"/>
      <c r="C90" s="127"/>
      <c r="D90" s="127"/>
      <c r="E90" s="35"/>
      <c r="F90" s="127"/>
      <c r="G90" s="127"/>
      <c r="H90" s="127"/>
      <c r="I90" s="127"/>
      <c r="J90" s="127"/>
      <c r="K90" s="127"/>
      <c r="L90" s="127"/>
      <c r="M90" s="127"/>
      <c r="N90" s="127"/>
      <c r="O90" s="127"/>
      <c r="P90" s="127"/>
      <c r="Q90" s="127"/>
      <c r="R90" s="127"/>
      <c r="S90" s="127"/>
      <c r="T90" s="127"/>
      <c r="U90" s="127"/>
      <c r="V90" s="127"/>
      <c r="W90" s="127"/>
      <c r="X90" s="127"/>
      <c r="Y90" s="127"/>
      <c r="Z90" s="127"/>
    </row>
    <row r="91" ht="11.25" customHeight="1">
      <c r="A91" s="35"/>
      <c r="B91" s="127"/>
      <c r="C91" s="127"/>
      <c r="D91" s="127"/>
      <c r="E91" s="35"/>
      <c r="F91" s="127"/>
      <c r="G91" s="127"/>
      <c r="H91" s="127"/>
      <c r="I91" s="127"/>
      <c r="J91" s="127"/>
      <c r="K91" s="127"/>
      <c r="L91" s="127"/>
      <c r="M91" s="127"/>
      <c r="N91" s="127"/>
      <c r="O91" s="127"/>
      <c r="P91" s="127"/>
      <c r="Q91" s="127"/>
      <c r="R91" s="127"/>
      <c r="S91" s="127"/>
      <c r="T91" s="127"/>
      <c r="U91" s="127"/>
      <c r="V91" s="127"/>
      <c r="W91" s="127"/>
      <c r="X91" s="127"/>
      <c r="Y91" s="127"/>
      <c r="Z91" s="127"/>
    </row>
    <row r="92" ht="11.25" customHeight="1">
      <c r="A92" s="35"/>
      <c r="B92" s="127"/>
      <c r="C92" s="127"/>
      <c r="D92" s="127"/>
      <c r="E92" s="35"/>
      <c r="F92" s="127"/>
      <c r="G92" s="127"/>
      <c r="H92" s="127"/>
      <c r="I92" s="127"/>
      <c r="J92" s="127"/>
      <c r="K92" s="127"/>
      <c r="L92" s="127"/>
      <c r="M92" s="127"/>
      <c r="N92" s="127"/>
      <c r="O92" s="127"/>
      <c r="P92" s="127"/>
      <c r="Q92" s="127"/>
      <c r="R92" s="127"/>
      <c r="S92" s="127"/>
      <c r="T92" s="127"/>
      <c r="U92" s="127"/>
      <c r="V92" s="127"/>
      <c r="W92" s="127"/>
      <c r="X92" s="127"/>
      <c r="Y92" s="127"/>
      <c r="Z92" s="127"/>
    </row>
    <row r="93" ht="11.25" customHeight="1">
      <c r="A93" s="35"/>
      <c r="B93" s="127"/>
      <c r="C93" s="127"/>
      <c r="D93" s="127"/>
      <c r="E93" s="35"/>
      <c r="F93" s="127"/>
      <c r="G93" s="127"/>
      <c r="H93" s="127"/>
      <c r="I93" s="127"/>
      <c r="J93" s="127"/>
      <c r="K93" s="127"/>
      <c r="L93" s="127"/>
      <c r="M93" s="127"/>
      <c r="N93" s="127"/>
      <c r="O93" s="127"/>
      <c r="P93" s="127"/>
      <c r="Q93" s="127"/>
      <c r="R93" s="127"/>
      <c r="S93" s="127"/>
      <c r="T93" s="127"/>
      <c r="U93" s="127"/>
      <c r="V93" s="127"/>
      <c r="W93" s="127"/>
      <c r="X93" s="127"/>
      <c r="Y93" s="127"/>
      <c r="Z93" s="127"/>
    </row>
    <row r="94" ht="11.25" customHeight="1">
      <c r="A94" s="35"/>
      <c r="B94" s="127"/>
      <c r="C94" s="127"/>
      <c r="D94" s="127"/>
      <c r="E94" s="35"/>
      <c r="F94" s="127"/>
      <c r="G94" s="127"/>
      <c r="H94" s="127"/>
      <c r="I94" s="127"/>
      <c r="J94" s="127"/>
      <c r="K94" s="127"/>
      <c r="L94" s="127"/>
      <c r="M94" s="127"/>
      <c r="N94" s="127"/>
      <c r="O94" s="127"/>
      <c r="P94" s="127"/>
      <c r="Q94" s="127"/>
      <c r="R94" s="127"/>
      <c r="S94" s="127"/>
      <c r="T94" s="127"/>
      <c r="U94" s="127"/>
      <c r="V94" s="127"/>
      <c r="W94" s="127"/>
      <c r="X94" s="127"/>
      <c r="Y94" s="127"/>
      <c r="Z94" s="127"/>
    </row>
    <row r="95" ht="11.25" customHeight="1">
      <c r="A95" s="35"/>
      <c r="B95" s="127"/>
      <c r="C95" s="127"/>
      <c r="D95" s="127"/>
      <c r="E95" s="35"/>
      <c r="F95" s="127"/>
      <c r="G95" s="127"/>
      <c r="H95" s="127"/>
      <c r="I95" s="127"/>
      <c r="J95" s="127"/>
      <c r="K95" s="127"/>
      <c r="L95" s="127"/>
      <c r="M95" s="127"/>
      <c r="N95" s="127"/>
      <c r="O95" s="127"/>
      <c r="P95" s="127"/>
      <c r="Q95" s="127"/>
      <c r="R95" s="127"/>
      <c r="S95" s="127"/>
      <c r="T95" s="127"/>
      <c r="U95" s="127"/>
      <c r="V95" s="127"/>
      <c r="W95" s="127"/>
      <c r="X95" s="127"/>
      <c r="Y95" s="127"/>
      <c r="Z95" s="127"/>
    </row>
    <row r="96" ht="11.25" customHeight="1">
      <c r="A96" s="35"/>
      <c r="B96" s="127"/>
      <c r="C96" s="127"/>
      <c r="D96" s="127"/>
      <c r="E96" s="35"/>
      <c r="F96" s="127"/>
      <c r="G96" s="127"/>
      <c r="H96" s="127"/>
      <c r="I96" s="127"/>
      <c r="J96" s="127"/>
      <c r="K96" s="127"/>
      <c r="L96" s="127"/>
      <c r="M96" s="127"/>
      <c r="N96" s="127"/>
      <c r="O96" s="127"/>
      <c r="P96" s="127"/>
      <c r="Q96" s="127"/>
      <c r="R96" s="127"/>
      <c r="S96" s="127"/>
      <c r="T96" s="127"/>
      <c r="U96" s="127"/>
      <c r="V96" s="127"/>
      <c r="W96" s="127"/>
      <c r="X96" s="127"/>
      <c r="Y96" s="127"/>
      <c r="Z96" s="127"/>
    </row>
    <row r="97" ht="11.25" customHeight="1">
      <c r="A97" s="35"/>
      <c r="B97" s="127"/>
      <c r="C97" s="127"/>
      <c r="D97" s="127"/>
      <c r="E97" s="35"/>
      <c r="F97" s="127"/>
      <c r="G97" s="127"/>
      <c r="H97" s="127"/>
      <c r="I97" s="127"/>
      <c r="J97" s="127"/>
      <c r="K97" s="127"/>
      <c r="L97" s="127"/>
      <c r="M97" s="127"/>
      <c r="N97" s="127"/>
      <c r="O97" s="127"/>
      <c r="P97" s="127"/>
      <c r="Q97" s="127"/>
      <c r="R97" s="127"/>
      <c r="S97" s="127"/>
      <c r="T97" s="127"/>
      <c r="U97" s="127"/>
      <c r="V97" s="127"/>
      <c r="W97" s="127"/>
      <c r="X97" s="127"/>
      <c r="Y97" s="127"/>
      <c r="Z97" s="127"/>
    </row>
    <row r="98" ht="11.25" customHeight="1">
      <c r="A98" s="35"/>
      <c r="B98" s="127"/>
      <c r="C98" s="127"/>
      <c r="D98" s="127"/>
      <c r="E98" s="35"/>
      <c r="F98" s="127"/>
      <c r="G98" s="127"/>
      <c r="H98" s="127"/>
      <c r="I98" s="127"/>
      <c r="J98" s="127"/>
      <c r="K98" s="127"/>
      <c r="L98" s="127"/>
      <c r="M98" s="127"/>
      <c r="N98" s="127"/>
      <c r="O98" s="127"/>
      <c r="P98" s="127"/>
      <c r="Q98" s="127"/>
      <c r="R98" s="127"/>
      <c r="S98" s="127"/>
      <c r="T98" s="127"/>
      <c r="U98" s="127"/>
      <c r="V98" s="127"/>
      <c r="W98" s="127"/>
      <c r="X98" s="127"/>
      <c r="Y98" s="127"/>
      <c r="Z98" s="127"/>
    </row>
    <row r="99" ht="11.25" customHeight="1">
      <c r="A99" s="35"/>
      <c r="B99" s="127"/>
      <c r="C99" s="127"/>
      <c r="D99" s="127"/>
      <c r="E99" s="35"/>
      <c r="F99" s="127"/>
      <c r="G99" s="127"/>
      <c r="H99" s="127"/>
      <c r="I99" s="127"/>
      <c r="J99" s="127"/>
      <c r="K99" s="127"/>
      <c r="L99" s="127"/>
      <c r="M99" s="127"/>
      <c r="N99" s="127"/>
      <c r="O99" s="127"/>
      <c r="P99" s="127"/>
      <c r="Q99" s="127"/>
      <c r="R99" s="127"/>
      <c r="S99" s="127"/>
      <c r="T99" s="127"/>
      <c r="U99" s="127"/>
      <c r="V99" s="127"/>
      <c r="W99" s="127"/>
      <c r="X99" s="127"/>
      <c r="Y99" s="127"/>
      <c r="Z99" s="127"/>
    </row>
    <row r="100" ht="11.25" customHeight="1">
      <c r="A100" s="35"/>
      <c r="B100" s="127"/>
      <c r="C100" s="127"/>
      <c r="D100" s="127"/>
      <c r="E100" s="35"/>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ht="11.25" customHeight="1">
      <c r="A101" s="35"/>
      <c r="B101" s="127"/>
      <c r="C101" s="127"/>
      <c r="D101" s="127"/>
      <c r="E101" s="35"/>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ht="11.25" customHeight="1">
      <c r="A102" s="35"/>
      <c r="B102" s="127"/>
      <c r="C102" s="127"/>
      <c r="D102" s="127"/>
      <c r="E102" s="35"/>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ht="11.25" customHeight="1">
      <c r="A103" s="35"/>
      <c r="B103" s="127"/>
      <c r="C103" s="127"/>
      <c r="D103" s="127"/>
      <c r="E103" s="35"/>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ht="11.25" customHeight="1">
      <c r="A104" s="35"/>
      <c r="B104" s="127"/>
      <c r="C104" s="127"/>
      <c r="D104" s="127"/>
      <c r="E104" s="35"/>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ht="11.25" customHeight="1">
      <c r="A105" s="35"/>
      <c r="B105" s="127"/>
      <c r="C105" s="127"/>
      <c r="D105" s="127"/>
      <c r="E105" s="35"/>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ht="11.25" customHeight="1">
      <c r="A106" s="35"/>
      <c r="B106" s="127"/>
      <c r="C106" s="127"/>
      <c r="D106" s="127"/>
      <c r="E106" s="35"/>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ht="11.25" customHeight="1">
      <c r="A107" s="35"/>
      <c r="B107" s="127"/>
      <c r="C107" s="127"/>
      <c r="D107" s="127"/>
      <c r="E107" s="35"/>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ht="11.25" customHeight="1">
      <c r="A108" s="35"/>
      <c r="B108" s="127"/>
      <c r="C108" s="127"/>
      <c r="D108" s="127"/>
      <c r="E108" s="35"/>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ht="11.25" customHeight="1">
      <c r="A109" s="35"/>
      <c r="B109" s="127"/>
      <c r="C109" s="127"/>
      <c r="D109" s="127"/>
      <c r="E109" s="35"/>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ht="11.25" customHeight="1">
      <c r="A110" s="35"/>
      <c r="B110" s="127"/>
      <c r="C110" s="127"/>
      <c r="D110" s="127"/>
      <c r="E110" s="35"/>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ht="11.25" customHeight="1">
      <c r="A111" s="35"/>
      <c r="B111" s="127"/>
      <c r="C111" s="127"/>
      <c r="D111" s="127"/>
      <c r="E111" s="35"/>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ht="11.25" customHeight="1">
      <c r="A112" s="35"/>
      <c r="B112" s="127"/>
      <c r="C112" s="127"/>
      <c r="D112" s="127"/>
      <c r="E112" s="35"/>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ht="11.25" customHeight="1">
      <c r="A113" s="35"/>
      <c r="B113" s="127"/>
      <c r="C113" s="127"/>
      <c r="D113" s="127"/>
      <c r="E113" s="35"/>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ht="11.25" customHeight="1">
      <c r="A114" s="35"/>
      <c r="B114" s="127"/>
      <c r="C114" s="127"/>
      <c r="D114" s="127"/>
      <c r="E114" s="35"/>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ht="11.25" customHeight="1">
      <c r="A115" s="35"/>
      <c r="B115" s="127"/>
      <c r="C115" s="127"/>
      <c r="D115" s="127"/>
      <c r="E115" s="35"/>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ht="11.25" customHeight="1">
      <c r="A116" s="35"/>
      <c r="B116" s="127"/>
      <c r="C116" s="127"/>
      <c r="D116" s="127"/>
      <c r="E116" s="35"/>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ht="11.25" customHeight="1">
      <c r="A117" s="35"/>
      <c r="B117" s="127"/>
      <c r="C117" s="127"/>
      <c r="D117" s="127"/>
      <c r="E117" s="35"/>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ht="11.25" customHeight="1">
      <c r="A118" s="35"/>
      <c r="B118" s="127"/>
      <c r="C118" s="127"/>
      <c r="D118" s="127"/>
      <c r="E118" s="35"/>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ht="11.25" customHeight="1">
      <c r="A119" s="35"/>
      <c r="B119" s="127"/>
      <c r="C119" s="127"/>
      <c r="D119" s="127"/>
      <c r="E119" s="35"/>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ht="11.25" customHeight="1">
      <c r="A120" s="35"/>
      <c r="B120" s="127"/>
      <c r="C120" s="127"/>
      <c r="D120" s="127"/>
      <c r="E120" s="35"/>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ht="11.25" customHeight="1">
      <c r="A121" s="35"/>
      <c r="B121" s="127"/>
      <c r="C121" s="127"/>
      <c r="D121" s="127"/>
      <c r="E121" s="35"/>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ht="11.25" customHeight="1">
      <c r="A122" s="35"/>
      <c r="B122" s="127"/>
      <c r="C122" s="127"/>
      <c r="D122" s="127"/>
      <c r="E122" s="35"/>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ht="11.25" customHeight="1">
      <c r="A123" s="35"/>
      <c r="B123" s="127"/>
      <c r="C123" s="127"/>
      <c r="D123" s="127"/>
      <c r="E123" s="35"/>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ht="11.25" customHeight="1">
      <c r="A124" s="35"/>
      <c r="B124" s="127"/>
      <c r="C124" s="127"/>
      <c r="D124" s="127"/>
      <c r="E124" s="35"/>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ht="11.25" customHeight="1">
      <c r="A125" s="35"/>
      <c r="B125" s="127"/>
      <c r="C125" s="127"/>
      <c r="D125" s="127"/>
      <c r="E125" s="35"/>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ht="11.25" customHeight="1">
      <c r="A126" s="35"/>
      <c r="B126" s="127"/>
      <c r="C126" s="127"/>
      <c r="D126" s="127"/>
      <c r="E126" s="35"/>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ht="11.25" customHeight="1">
      <c r="A127" s="35"/>
      <c r="B127" s="127"/>
      <c r="C127" s="127"/>
      <c r="D127" s="127"/>
      <c r="E127" s="35"/>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ht="11.25" customHeight="1">
      <c r="A128" s="35"/>
      <c r="B128" s="127"/>
      <c r="C128" s="127"/>
      <c r="D128" s="127"/>
      <c r="E128" s="35"/>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ht="11.25" customHeight="1">
      <c r="A129" s="35"/>
      <c r="B129" s="127"/>
      <c r="C129" s="127"/>
      <c r="D129" s="127"/>
      <c r="E129" s="35"/>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ht="11.25" customHeight="1">
      <c r="A130" s="35"/>
      <c r="B130" s="127"/>
      <c r="C130" s="127"/>
      <c r="D130" s="127"/>
      <c r="E130" s="35"/>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ht="11.25" customHeight="1">
      <c r="A131" s="35"/>
      <c r="B131" s="127"/>
      <c r="C131" s="127"/>
      <c r="D131" s="127"/>
      <c r="E131" s="35"/>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ht="11.25" customHeight="1">
      <c r="A132" s="35"/>
      <c r="B132" s="127"/>
      <c r="C132" s="127"/>
      <c r="D132" s="127"/>
      <c r="E132" s="35"/>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ht="11.25" customHeight="1">
      <c r="A133" s="35"/>
      <c r="B133" s="127"/>
      <c r="C133" s="127"/>
      <c r="D133" s="127"/>
      <c r="E133" s="35"/>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ht="11.25" customHeight="1">
      <c r="A134" s="35"/>
      <c r="B134" s="127"/>
      <c r="C134" s="127"/>
      <c r="D134" s="127"/>
      <c r="E134" s="35"/>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ht="11.25" customHeight="1">
      <c r="A135" s="35"/>
      <c r="B135" s="127"/>
      <c r="C135" s="127"/>
      <c r="D135" s="127"/>
      <c r="E135" s="35"/>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ht="11.25" customHeight="1">
      <c r="A136" s="35"/>
      <c r="B136" s="127"/>
      <c r="C136" s="127"/>
      <c r="D136" s="127"/>
      <c r="E136" s="35"/>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ht="11.25" customHeight="1">
      <c r="A137" s="35"/>
      <c r="B137" s="127"/>
      <c r="C137" s="127"/>
      <c r="D137" s="127"/>
      <c r="E137" s="35"/>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ht="11.25" customHeight="1">
      <c r="A138" s="35"/>
      <c r="B138" s="127"/>
      <c r="C138" s="127"/>
      <c r="D138" s="127"/>
      <c r="E138" s="35"/>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ht="11.25" customHeight="1">
      <c r="A139" s="35"/>
      <c r="B139" s="127"/>
      <c r="C139" s="127"/>
      <c r="D139" s="127"/>
      <c r="E139" s="35"/>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ht="11.25" customHeight="1">
      <c r="A140" s="35"/>
      <c r="B140" s="127"/>
      <c r="C140" s="127"/>
      <c r="D140" s="127"/>
      <c r="E140" s="35"/>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ht="11.25" customHeight="1">
      <c r="A141" s="35"/>
      <c r="B141" s="127"/>
      <c r="C141" s="127"/>
      <c r="D141" s="127"/>
      <c r="E141" s="35"/>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ht="11.25" customHeight="1">
      <c r="A142" s="35"/>
      <c r="B142" s="127"/>
      <c r="C142" s="127"/>
      <c r="D142" s="127"/>
      <c r="E142" s="35"/>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ht="11.25" customHeight="1">
      <c r="A143" s="35"/>
      <c r="B143" s="127"/>
      <c r="C143" s="127"/>
      <c r="D143" s="127"/>
      <c r="E143" s="35"/>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ht="11.25" customHeight="1">
      <c r="A144" s="35"/>
      <c r="B144" s="127"/>
      <c r="C144" s="127"/>
      <c r="D144" s="127"/>
      <c r="E144" s="35"/>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ht="11.25" customHeight="1">
      <c r="A145" s="35"/>
      <c r="B145" s="127"/>
      <c r="C145" s="127"/>
      <c r="D145" s="127"/>
      <c r="E145" s="35"/>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ht="11.25" customHeight="1">
      <c r="A146" s="35"/>
      <c r="B146" s="127"/>
      <c r="C146" s="127"/>
      <c r="D146" s="127"/>
      <c r="E146" s="35"/>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ht="11.25" customHeight="1">
      <c r="A147" s="35"/>
      <c r="B147" s="127"/>
      <c r="C147" s="127"/>
      <c r="D147" s="127"/>
      <c r="E147" s="35"/>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ht="11.25" customHeight="1">
      <c r="A148" s="35"/>
      <c r="B148" s="127"/>
      <c r="C148" s="127"/>
      <c r="D148" s="127"/>
      <c r="E148" s="35"/>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ht="11.25" customHeight="1">
      <c r="A149" s="35"/>
      <c r="B149" s="127"/>
      <c r="C149" s="127"/>
      <c r="D149" s="127"/>
      <c r="E149" s="35"/>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ht="11.25" customHeight="1">
      <c r="A150" s="35"/>
      <c r="B150" s="127"/>
      <c r="C150" s="127"/>
      <c r="D150" s="127"/>
      <c r="E150" s="35"/>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ht="11.25" customHeight="1">
      <c r="A151" s="35"/>
      <c r="B151" s="127"/>
      <c r="C151" s="127"/>
      <c r="D151" s="127"/>
      <c r="E151" s="35"/>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ht="11.25" customHeight="1">
      <c r="A152" s="35"/>
      <c r="B152" s="127"/>
      <c r="C152" s="127"/>
      <c r="D152" s="127"/>
      <c r="E152" s="35"/>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ht="11.25" customHeight="1">
      <c r="A153" s="35"/>
      <c r="B153" s="127"/>
      <c r="C153" s="127"/>
      <c r="D153" s="127"/>
      <c r="E153" s="35"/>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ht="11.25" customHeight="1">
      <c r="A154" s="35"/>
      <c r="B154" s="127"/>
      <c r="C154" s="127"/>
      <c r="D154" s="127"/>
      <c r="E154" s="35"/>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ht="11.25" customHeight="1">
      <c r="A155" s="35"/>
      <c r="B155" s="127"/>
      <c r="C155" s="127"/>
      <c r="D155" s="127"/>
      <c r="E155" s="35"/>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ht="11.25" customHeight="1">
      <c r="A156" s="35"/>
      <c r="B156" s="127"/>
      <c r="C156" s="127"/>
      <c r="D156" s="127"/>
      <c r="E156" s="35"/>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ht="11.25" customHeight="1">
      <c r="A157" s="35"/>
      <c r="B157" s="127"/>
      <c r="C157" s="127"/>
      <c r="D157" s="127"/>
      <c r="E157" s="35"/>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ht="11.25" customHeight="1">
      <c r="A158" s="35"/>
      <c r="B158" s="127"/>
      <c r="C158" s="127"/>
      <c r="D158" s="127"/>
      <c r="E158" s="35"/>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ht="11.25" customHeight="1">
      <c r="A159" s="35"/>
      <c r="B159" s="127"/>
      <c r="C159" s="127"/>
      <c r="D159" s="127"/>
      <c r="E159" s="35"/>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ht="11.25" customHeight="1">
      <c r="A160" s="35"/>
      <c r="B160" s="127"/>
      <c r="C160" s="127"/>
      <c r="D160" s="127"/>
      <c r="E160" s="35"/>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ht="11.25" customHeight="1">
      <c r="A161" s="35"/>
      <c r="B161" s="127"/>
      <c r="C161" s="127"/>
      <c r="D161" s="127"/>
      <c r="E161" s="35"/>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ht="11.25" customHeight="1">
      <c r="A162" s="35"/>
      <c r="B162" s="127"/>
      <c r="C162" s="127"/>
      <c r="D162" s="127"/>
      <c r="E162" s="35"/>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ht="11.25" customHeight="1">
      <c r="A163" s="35"/>
      <c r="B163" s="127"/>
      <c r="C163" s="127"/>
      <c r="D163" s="127"/>
      <c r="E163" s="35"/>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ht="11.25" customHeight="1">
      <c r="A164" s="35"/>
      <c r="B164" s="127"/>
      <c r="C164" s="127"/>
      <c r="D164" s="127"/>
      <c r="E164" s="35"/>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ht="11.25" customHeight="1">
      <c r="A165" s="35"/>
      <c r="B165" s="127"/>
      <c r="C165" s="127"/>
      <c r="D165" s="127"/>
      <c r="E165" s="35"/>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ht="11.25" customHeight="1">
      <c r="A166" s="35"/>
      <c r="B166" s="127"/>
      <c r="C166" s="127"/>
      <c r="D166" s="127"/>
      <c r="E166" s="35"/>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ht="11.25" customHeight="1">
      <c r="A167" s="35"/>
      <c r="B167" s="127"/>
      <c r="C167" s="127"/>
      <c r="D167" s="127"/>
      <c r="E167" s="35"/>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ht="11.25" customHeight="1">
      <c r="A168" s="35"/>
      <c r="B168" s="127"/>
      <c r="C168" s="127"/>
      <c r="D168" s="127"/>
      <c r="E168" s="35"/>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ht="11.25" customHeight="1">
      <c r="A169" s="35"/>
      <c r="B169" s="127"/>
      <c r="C169" s="127"/>
      <c r="D169" s="127"/>
      <c r="E169" s="35"/>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ht="11.25" customHeight="1">
      <c r="A170" s="35"/>
      <c r="B170" s="127"/>
      <c r="C170" s="127"/>
      <c r="D170" s="127"/>
      <c r="E170" s="35"/>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ht="11.25" customHeight="1">
      <c r="A171" s="35"/>
      <c r="B171" s="127"/>
      <c r="C171" s="127"/>
      <c r="D171" s="127"/>
      <c r="E171" s="35"/>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ht="11.25" customHeight="1">
      <c r="A172" s="35"/>
      <c r="B172" s="127"/>
      <c r="C172" s="127"/>
      <c r="D172" s="127"/>
      <c r="E172" s="35"/>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ht="11.25" customHeight="1">
      <c r="A173" s="35"/>
      <c r="B173" s="127"/>
      <c r="C173" s="127"/>
      <c r="D173" s="127"/>
      <c r="E173" s="35"/>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ht="11.25" customHeight="1">
      <c r="A174" s="35"/>
      <c r="B174" s="127"/>
      <c r="C174" s="127"/>
      <c r="D174" s="127"/>
      <c r="E174" s="35"/>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ht="11.25" customHeight="1">
      <c r="A175" s="35"/>
      <c r="B175" s="127"/>
      <c r="C175" s="127"/>
      <c r="D175" s="127"/>
      <c r="E175" s="35"/>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ht="11.25" customHeight="1">
      <c r="A176" s="35"/>
      <c r="B176" s="127"/>
      <c r="C176" s="127"/>
      <c r="D176" s="127"/>
      <c r="E176" s="35"/>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ht="11.25" customHeight="1">
      <c r="A177" s="35"/>
      <c r="B177" s="127"/>
      <c r="C177" s="127"/>
      <c r="D177" s="127"/>
      <c r="E177" s="35"/>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ht="11.25" customHeight="1">
      <c r="A178" s="35"/>
      <c r="B178" s="127"/>
      <c r="C178" s="127"/>
      <c r="D178" s="127"/>
      <c r="E178" s="35"/>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ht="11.25" customHeight="1">
      <c r="A179" s="35"/>
      <c r="B179" s="127"/>
      <c r="C179" s="127"/>
      <c r="D179" s="127"/>
      <c r="E179" s="35"/>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ht="11.25" customHeight="1">
      <c r="A180" s="35"/>
      <c r="B180" s="127"/>
      <c r="C180" s="127"/>
      <c r="D180" s="127"/>
      <c r="E180" s="35"/>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ht="11.25" customHeight="1">
      <c r="A181" s="35"/>
      <c r="B181" s="127"/>
      <c r="C181" s="127"/>
      <c r="D181" s="127"/>
      <c r="E181" s="35"/>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ht="11.25" customHeight="1">
      <c r="A182" s="35"/>
      <c r="B182" s="127"/>
      <c r="C182" s="127"/>
      <c r="D182" s="127"/>
      <c r="E182" s="35"/>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ht="11.25" customHeight="1">
      <c r="A183" s="35"/>
      <c r="B183" s="127"/>
      <c r="C183" s="127"/>
      <c r="D183" s="127"/>
      <c r="E183" s="35"/>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ht="11.25" customHeight="1">
      <c r="A184" s="35"/>
      <c r="B184" s="127"/>
      <c r="C184" s="127"/>
      <c r="D184" s="127"/>
      <c r="E184" s="35"/>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ht="11.25" customHeight="1">
      <c r="A185" s="35"/>
      <c r="B185" s="127"/>
      <c r="C185" s="127"/>
      <c r="D185" s="127"/>
      <c r="E185" s="35"/>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ht="11.25" customHeight="1">
      <c r="A186" s="35"/>
      <c r="B186" s="127"/>
      <c r="C186" s="127"/>
      <c r="D186" s="127"/>
      <c r="E186" s="35"/>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ht="11.25" customHeight="1">
      <c r="A187" s="35"/>
      <c r="B187" s="127"/>
      <c r="C187" s="127"/>
      <c r="D187" s="127"/>
      <c r="E187" s="35"/>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ht="11.25" customHeight="1">
      <c r="A188" s="35"/>
      <c r="B188" s="127"/>
      <c r="C188" s="127"/>
      <c r="D188" s="127"/>
      <c r="E188" s="35"/>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ht="11.25" customHeight="1">
      <c r="A189" s="35"/>
      <c r="B189" s="127"/>
      <c r="C189" s="127"/>
      <c r="D189" s="127"/>
      <c r="E189" s="35"/>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ht="11.25" customHeight="1">
      <c r="A190" s="35"/>
      <c r="B190" s="127"/>
      <c r="C190" s="127"/>
      <c r="D190" s="127"/>
      <c r="E190" s="35"/>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ht="11.25" customHeight="1">
      <c r="A191" s="35"/>
      <c r="B191" s="127"/>
      <c r="C191" s="127"/>
      <c r="D191" s="127"/>
      <c r="E191" s="35"/>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ht="11.25" customHeight="1">
      <c r="A192" s="35"/>
      <c r="B192" s="127"/>
      <c r="C192" s="127"/>
      <c r="D192" s="127"/>
      <c r="E192" s="35"/>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ht="11.25" customHeight="1">
      <c r="A193" s="35"/>
      <c r="B193" s="127"/>
      <c r="C193" s="127"/>
      <c r="D193" s="127"/>
      <c r="E193" s="35"/>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ht="11.25" customHeight="1">
      <c r="A194" s="35"/>
      <c r="B194" s="127"/>
      <c r="C194" s="127"/>
      <c r="D194" s="127"/>
      <c r="E194" s="35"/>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ht="11.25" customHeight="1">
      <c r="A195" s="35"/>
      <c r="B195" s="127"/>
      <c r="C195" s="127"/>
      <c r="D195" s="127"/>
      <c r="E195" s="35"/>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ht="11.25" customHeight="1">
      <c r="A196" s="35"/>
      <c r="B196" s="127"/>
      <c r="C196" s="127"/>
      <c r="D196" s="127"/>
      <c r="E196" s="35"/>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ht="11.25" customHeight="1">
      <c r="A197" s="35"/>
      <c r="B197" s="127"/>
      <c r="C197" s="127"/>
      <c r="D197" s="127"/>
      <c r="E197" s="35"/>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ht="11.25" customHeight="1">
      <c r="A198" s="35"/>
      <c r="B198" s="127"/>
      <c r="C198" s="127"/>
      <c r="D198" s="127"/>
      <c r="E198" s="35"/>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ht="11.25" customHeight="1">
      <c r="A199" s="35"/>
      <c r="B199" s="127"/>
      <c r="C199" s="127"/>
      <c r="D199" s="127"/>
      <c r="E199" s="35"/>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ht="11.25" customHeight="1">
      <c r="A200" s="35"/>
      <c r="B200" s="127"/>
      <c r="C200" s="127"/>
      <c r="D200" s="127"/>
      <c r="E200" s="35"/>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ht="11.25" customHeight="1">
      <c r="A201" s="35"/>
      <c r="B201" s="127"/>
      <c r="C201" s="127"/>
      <c r="D201" s="127"/>
      <c r="E201" s="35"/>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ht="11.25" customHeight="1">
      <c r="A202" s="35"/>
      <c r="B202" s="127"/>
      <c r="C202" s="127"/>
      <c r="D202" s="127"/>
      <c r="E202" s="35"/>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ht="11.25" customHeight="1">
      <c r="A203" s="35"/>
      <c r="B203" s="127"/>
      <c r="C203" s="127"/>
      <c r="D203" s="127"/>
      <c r="E203" s="35"/>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ht="11.25" customHeight="1">
      <c r="A204" s="35"/>
      <c r="B204" s="127"/>
      <c r="C204" s="127"/>
      <c r="D204" s="127"/>
      <c r="E204" s="35"/>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ht="11.25" customHeight="1">
      <c r="A205" s="35"/>
      <c r="B205" s="127"/>
      <c r="C205" s="127"/>
      <c r="D205" s="127"/>
      <c r="E205" s="35"/>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ht="11.25" customHeight="1">
      <c r="A206" s="35"/>
      <c r="B206" s="127"/>
      <c r="C206" s="127"/>
      <c r="D206" s="127"/>
      <c r="E206" s="35"/>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ht="11.25" customHeight="1">
      <c r="A207" s="35"/>
      <c r="B207" s="127"/>
      <c r="C207" s="127"/>
      <c r="D207" s="127"/>
      <c r="E207" s="35"/>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ht="11.25" customHeight="1">
      <c r="A208" s="35"/>
      <c r="B208" s="127"/>
      <c r="C208" s="127"/>
      <c r="D208" s="127"/>
      <c r="E208" s="35"/>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ht="11.25" customHeight="1">
      <c r="A209" s="35"/>
      <c r="B209" s="127"/>
      <c r="C209" s="127"/>
      <c r="D209" s="127"/>
      <c r="E209" s="35"/>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ht="11.25" customHeight="1">
      <c r="A210" s="35"/>
      <c r="B210" s="127"/>
      <c r="C210" s="127"/>
      <c r="D210" s="127"/>
      <c r="E210" s="35"/>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ht="11.25" customHeight="1">
      <c r="A211" s="35"/>
      <c r="B211" s="127"/>
      <c r="C211" s="127"/>
      <c r="D211" s="127"/>
      <c r="E211" s="35"/>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ht="11.25" customHeight="1">
      <c r="A212" s="35"/>
      <c r="B212" s="127"/>
      <c r="C212" s="127"/>
      <c r="D212" s="127"/>
      <c r="E212" s="35"/>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ht="11.25" customHeight="1">
      <c r="A213" s="35"/>
      <c r="B213" s="127"/>
      <c r="C213" s="127"/>
      <c r="D213" s="127"/>
      <c r="E213" s="35"/>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ht="11.25" customHeight="1">
      <c r="A214" s="35"/>
      <c r="B214" s="127"/>
      <c r="C214" s="127"/>
      <c r="D214" s="127"/>
      <c r="E214" s="35"/>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ht="11.25" customHeight="1">
      <c r="A215" s="35"/>
      <c r="B215" s="127"/>
      <c r="C215" s="127"/>
      <c r="D215" s="127"/>
      <c r="E215" s="35"/>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ht="11.25" customHeight="1">
      <c r="A216" s="35"/>
      <c r="B216" s="127"/>
      <c r="C216" s="127"/>
      <c r="D216" s="127"/>
      <c r="E216" s="35"/>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ht="11.25" customHeight="1">
      <c r="A217" s="35"/>
      <c r="B217" s="127"/>
      <c r="C217" s="127"/>
      <c r="D217" s="127"/>
      <c r="E217" s="35"/>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ht="11.25" customHeight="1">
      <c r="A218" s="35"/>
      <c r="B218" s="127"/>
      <c r="C218" s="127"/>
      <c r="D218" s="127"/>
      <c r="E218" s="35"/>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ht="11.25" customHeight="1">
      <c r="A219" s="35"/>
      <c r="B219" s="127"/>
      <c r="C219" s="127"/>
      <c r="D219" s="127"/>
      <c r="E219" s="35"/>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ht="11.25" customHeight="1">
      <c r="A220" s="35"/>
      <c r="B220" s="127"/>
      <c r="C220" s="127"/>
      <c r="D220" s="127"/>
      <c r="E220" s="35"/>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ht="11.25" customHeight="1">
      <c r="A221" s="35"/>
      <c r="B221" s="127"/>
      <c r="C221" s="127"/>
      <c r="D221" s="127"/>
      <c r="E221" s="35"/>
      <c r="F221" s="127"/>
      <c r="G221" s="127"/>
      <c r="H221" s="127"/>
      <c r="I221" s="127"/>
      <c r="J221" s="127"/>
      <c r="K221" s="127"/>
      <c r="L221" s="127"/>
      <c r="M221" s="127"/>
      <c r="N221" s="127"/>
      <c r="O221" s="127"/>
      <c r="P221" s="127"/>
      <c r="Q221" s="127"/>
      <c r="R221" s="127"/>
      <c r="S221" s="127"/>
      <c r="T221" s="127"/>
      <c r="U221" s="127"/>
      <c r="V221" s="127"/>
      <c r="W221" s="127"/>
      <c r="X221" s="127"/>
      <c r="Y221" s="127"/>
      <c r="Z221" s="127"/>
    </row>
    <row r="222" ht="11.25" customHeight="1">
      <c r="A222" s="35"/>
      <c r="B222" s="127"/>
      <c r="C222" s="127"/>
      <c r="D222" s="127"/>
      <c r="E222" s="35"/>
      <c r="F222" s="127"/>
      <c r="G222" s="127"/>
      <c r="H222" s="127"/>
      <c r="I222" s="127"/>
      <c r="J222" s="127"/>
      <c r="K222" s="127"/>
      <c r="L222" s="127"/>
      <c r="M222" s="127"/>
      <c r="N222" s="127"/>
      <c r="O222" s="127"/>
      <c r="P222" s="127"/>
      <c r="Q222" s="127"/>
      <c r="R222" s="127"/>
      <c r="S222" s="127"/>
      <c r="T222" s="127"/>
      <c r="U222" s="127"/>
      <c r="V222" s="127"/>
      <c r="W222" s="127"/>
      <c r="X222" s="127"/>
      <c r="Y222" s="127"/>
      <c r="Z222" s="127"/>
    </row>
    <row r="223" ht="11.25" customHeight="1">
      <c r="A223" s="35"/>
      <c r="B223" s="127"/>
      <c r="C223" s="127"/>
      <c r="D223" s="127"/>
      <c r="E223" s="35"/>
      <c r="F223" s="127"/>
      <c r="G223" s="127"/>
      <c r="H223" s="127"/>
      <c r="I223" s="127"/>
      <c r="J223" s="127"/>
      <c r="K223" s="127"/>
      <c r="L223" s="127"/>
      <c r="M223" s="127"/>
      <c r="N223" s="127"/>
      <c r="O223" s="127"/>
      <c r="P223" s="127"/>
      <c r="Q223" s="127"/>
      <c r="R223" s="127"/>
      <c r="S223" s="127"/>
      <c r="T223" s="127"/>
      <c r="U223" s="127"/>
      <c r="V223" s="127"/>
      <c r="W223" s="127"/>
      <c r="X223" s="127"/>
      <c r="Y223" s="127"/>
      <c r="Z223" s="127"/>
    </row>
    <row r="224" ht="11.25" customHeight="1">
      <c r="A224" s="35"/>
      <c r="B224" s="127"/>
      <c r="C224" s="127"/>
      <c r="D224" s="127"/>
      <c r="E224" s="35"/>
      <c r="F224" s="127"/>
      <c r="G224" s="127"/>
      <c r="H224" s="127"/>
      <c r="I224" s="127"/>
      <c r="J224" s="127"/>
      <c r="K224" s="127"/>
      <c r="L224" s="127"/>
      <c r="M224" s="127"/>
      <c r="N224" s="127"/>
      <c r="O224" s="127"/>
      <c r="P224" s="127"/>
      <c r="Q224" s="127"/>
      <c r="R224" s="127"/>
      <c r="S224" s="127"/>
      <c r="T224" s="127"/>
      <c r="U224" s="127"/>
      <c r="V224" s="127"/>
      <c r="W224" s="127"/>
      <c r="X224" s="127"/>
      <c r="Y224" s="127"/>
      <c r="Z224" s="127"/>
    </row>
    <row r="225" ht="11.25" customHeight="1">
      <c r="A225" s="35"/>
      <c r="B225" s="127"/>
      <c r="C225" s="127"/>
      <c r="D225" s="127"/>
      <c r="E225" s="35"/>
      <c r="F225" s="127"/>
      <c r="G225" s="127"/>
      <c r="H225" s="127"/>
      <c r="I225" s="127"/>
      <c r="J225" s="127"/>
      <c r="K225" s="127"/>
      <c r="L225" s="127"/>
      <c r="M225" s="127"/>
      <c r="N225" s="127"/>
      <c r="O225" s="127"/>
      <c r="P225" s="127"/>
      <c r="Q225" s="127"/>
      <c r="R225" s="127"/>
      <c r="S225" s="127"/>
      <c r="T225" s="127"/>
      <c r="U225" s="127"/>
      <c r="V225" s="127"/>
      <c r="W225" s="127"/>
      <c r="X225" s="127"/>
      <c r="Y225" s="127"/>
      <c r="Z225" s="127"/>
    </row>
    <row r="226" ht="11.25" customHeight="1">
      <c r="A226" s="35"/>
      <c r="B226" s="127"/>
      <c r="C226" s="127"/>
      <c r="D226" s="127"/>
      <c r="E226" s="35"/>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ht="11.25" customHeight="1">
      <c r="A227" s="35"/>
      <c r="B227" s="127"/>
      <c r="C227" s="127"/>
      <c r="D227" s="127"/>
      <c r="E227" s="35"/>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ht="11.25" customHeight="1">
      <c r="A228" s="35"/>
      <c r="B228" s="127"/>
      <c r="C228" s="127"/>
      <c r="D228" s="127"/>
      <c r="E228" s="35"/>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ht="11.25" customHeight="1">
      <c r="A229" s="35"/>
      <c r="B229" s="127"/>
      <c r="C229" s="127"/>
      <c r="D229" s="127"/>
      <c r="E229" s="35"/>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ht="11.25" customHeight="1">
      <c r="A230" s="35"/>
      <c r="B230" s="127"/>
      <c r="C230" s="127"/>
      <c r="D230" s="127"/>
      <c r="E230" s="35"/>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ht="11.25" customHeight="1">
      <c r="A231" s="35"/>
      <c r="B231" s="127"/>
      <c r="C231" s="127"/>
      <c r="D231" s="127"/>
      <c r="E231" s="35"/>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ht="11.25" customHeight="1">
      <c r="A232" s="35"/>
      <c r="B232" s="127"/>
      <c r="C232" s="127"/>
      <c r="D232" s="127"/>
      <c r="E232" s="35"/>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ht="11.25" customHeight="1">
      <c r="A233" s="35"/>
      <c r="B233" s="127"/>
      <c r="C233" s="127"/>
      <c r="D233" s="127"/>
      <c r="E233" s="35"/>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ht="11.25" customHeight="1">
      <c r="A234" s="35"/>
      <c r="B234" s="127"/>
      <c r="C234" s="127"/>
      <c r="D234" s="127"/>
      <c r="E234" s="35"/>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ht="11.25" customHeight="1">
      <c r="A235" s="35"/>
      <c r="B235" s="127"/>
      <c r="C235" s="127"/>
      <c r="D235" s="127"/>
      <c r="E235" s="35"/>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ht="11.25" customHeight="1">
      <c r="A236" s="35"/>
      <c r="B236" s="127"/>
      <c r="C236" s="127"/>
      <c r="D236" s="127"/>
      <c r="E236" s="35"/>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ht="11.25" customHeight="1">
      <c r="A237" s="35"/>
      <c r="B237" s="127"/>
      <c r="C237" s="127"/>
      <c r="D237" s="127"/>
      <c r="E237" s="35"/>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ht="11.25" customHeight="1">
      <c r="A238" s="35"/>
      <c r="B238" s="127"/>
      <c r="C238" s="127"/>
      <c r="D238" s="127"/>
      <c r="E238" s="35"/>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ht="11.25" customHeight="1">
      <c r="A239" s="35"/>
      <c r="B239" s="127"/>
      <c r="C239" s="127"/>
      <c r="D239" s="127"/>
      <c r="E239" s="35"/>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ht="11.25" customHeight="1">
      <c r="A240" s="35"/>
      <c r="B240" s="127"/>
      <c r="C240" s="127"/>
      <c r="D240" s="127"/>
      <c r="E240" s="35"/>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ht="11.25" customHeight="1">
      <c r="A241" s="35"/>
      <c r="B241" s="127"/>
      <c r="C241" s="127"/>
      <c r="D241" s="127"/>
      <c r="E241" s="35"/>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ht="11.25" customHeight="1">
      <c r="A242" s="35"/>
      <c r="B242" s="127"/>
      <c r="C242" s="127"/>
      <c r="D242" s="127"/>
      <c r="E242" s="35"/>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ht="11.25" customHeight="1">
      <c r="A243" s="35"/>
      <c r="B243" s="127"/>
      <c r="C243" s="127"/>
      <c r="D243" s="127"/>
      <c r="E243" s="35"/>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ht="11.25" customHeight="1">
      <c r="A244" s="35"/>
      <c r="B244" s="127"/>
      <c r="C244" s="127"/>
      <c r="D244" s="127"/>
      <c r="E244" s="35"/>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ht="11.25" customHeight="1">
      <c r="A245" s="35"/>
      <c r="B245" s="127"/>
      <c r="C245" s="127"/>
      <c r="D245" s="127"/>
      <c r="E245" s="35"/>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ht="11.25" customHeight="1">
      <c r="A246" s="35"/>
      <c r="B246" s="127"/>
      <c r="C246" s="127"/>
      <c r="D246" s="127"/>
      <c r="E246" s="35"/>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ht="11.25" customHeight="1">
      <c r="A247" s="35"/>
      <c r="B247" s="127"/>
      <c r="C247" s="127"/>
      <c r="D247" s="127"/>
      <c r="E247" s="35"/>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ht="11.25" customHeight="1">
      <c r="A248" s="35"/>
      <c r="B248" s="127"/>
      <c r="C248" s="127"/>
      <c r="D248" s="127"/>
      <c r="E248" s="35"/>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ht="11.25" customHeight="1">
      <c r="A249" s="35"/>
      <c r="B249" s="127"/>
      <c r="C249" s="127"/>
      <c r="D249" s="127"/>
      <c r="E249" s="35"/>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ht="11.25" customHeight="1">
      <c r="A250" s="35"/>
      <c r="B250" s="127"/>
      <c r="C250" s="127"/>
      <c r="D250" s="127"/>
      <c r="E250" s="35"/>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ht="11.25" customHeight="1">
      <c r="A251" s="35"/>
      <c r="B251" s="127"/>
      <c r="C251" s="127"/>
      <c r="D251" s="127"/>
      <c r="E251" s="35"/>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ht="11.25" customHeight="1">
      <c r="A252" s="35"/>
      <c r="B252" s="127"/>
      <c r="C252" s="127"/>
      <c r="D252" s="127"/>
      <c r="E252" s="35"/>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ht="11.25" customHeight="1">
      <c r="A253" s="35"/>
      <c r="B253" s="127"/>
      <c r="C253" s="127"/>
      <c r="D253" s="127"/>
      <c r="E253" s="35"/>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ht="11.25" customHeight="1">
      <c r="A254" s="35"/>
      <c r="B254" s="127"/>
      <c r="C254" s="127"/>
      <c r="D254" s="127"/>
      <c r="E254" s="35"/>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ht="11.25" customHeight="1">
      <c r="A255" s="35"/>
      <c r="B255" s="127"/>
      <c r="C255" s="127"/>
      <c r="D255" s="127"/>
      <c r="E255" s="35"/>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ht="11.25" customHeight="1">
      <c r="A256" s="35"/>
      <c r="B256" s="127"/>
      <c r="C256" s="127"/>
      <c r="D256" s="127"/>
      <c r="E256" s="35"/>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ht="11.25" customHeight="1">
      <c r="A257" s="35"/>
      <c r="B257" s="127"/>
      <c r="C257" s="127"/>
      <c r="D257" s="127"/>
      <c r="E257" s="35"/>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ht="11.25" customHeight="1">
      <c r="A258" s="35"/>
      <c r="B258" s="127"/>
      <c r="C258" s="127"/>
      <c r="D258" s="127"/>
      <c r="E258" s="35"/>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ht="11.25" customHeight="1">
      <c r="A259" s="35"/>
      <c r="B259" s="127"/>
      <c r="C259" s="127"/>
      <c r="D259" s="127"/>
      <c r="E259" s="35"/>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ht="11.25" customHeight="1">
      <c r="A260" s="35"/>
      <c r="B260" s="127"/>
      <c r="C260" s="127"/>
      <c r="D260" s="127"/>
      <c r="E260" s="35"/>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ht="11.25" customHeight="1">
      <c r="A261" s="35"/>
      <c r="B261" s="127"/>
      <c r="C261" s="127"/>
      <c r="D261" s="127"/>
      <c r="E261" s="35"/>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ht="11.25" customHeight="1">
      <c r="A262" s="35"/>
      <c r="B262" s="127"/>
      <c r="C262" s="127"/>
      <c r="D262" s="127"/>
      <c r="E262" s="35"/>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ht="11.25" customHeight="1">
      <c r="A263" s="35"/>
      <c r="B263" s="127"/>
      <c r="C263" s="127"/>
      <c r="D263" s="127"/>
      <c r="E263" s="35"/>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ht="11.25" customHeight="1">
      <c r="A264" s="35"/>
      <c r="B264" s="127"/>
      <c r="C264" s="127"/>
      <c r="D264" s="127"/>
      <c r="E264" s="35"/>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ht="11.25" customHeight="1">
      <c r="A265" s="35"/>
      <c r="B265" s="127"/>
      <c r="C265" s="127"/>
      <c r="D265" s="127"/>
      <c r="E265" s="35"/>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ht="11.25" customHeight="1">
      <c r="A266" s="35"/>
      <c r="B266" s="127"/>
      <c r="C266" s="127"/>
      <c r="D266" s="127"/>
      <c r="E266" s="35"/>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ht="11.25" customHeight="1">
      <c r="A267" s="35"/>
      <c r="B267" s="127"/>
      <c r="C267" s="127"/>
      <c r="D267" s="127"/>
      <c r="E267" s="35"/>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ht="11.25" customHeight="1">
      <c r="A268" s="35"/>
      <c r="B268" s="127"/>
      <c r="C268" s="127"/>
      <c r="D268" s="127"/>
      <c r="E268" s="35"/>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ht="11.25" customHeight="1">
      <c r="A269" s="35"/>
      <c r="B269" s="127"/>
      <c r="C269" s="127"/>
      <c r="D269" s="127"/>
      <c r="E269" s="35"/>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ht="11.25" customHeight="1">
      <c r="A270" s="35"/>
      <c r="B270" s="127"/>
      <c r="C270" s="127"/>
      <c r="D270" s="127"/>
      <c r="E270" s="35"/>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ht="11.25" customHeight="1">
      <c r="A271" s="35"/>
      <c r="B271" s="127"/>
      <c r="C271" s="127"/>
      <c r="D271" s="127"/>
      <c r="E271" s="35"/>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ht="11.25" customHeight="1">
      <c r="A272" s="35"/>
      <c r="B272" s="127"/>
      <c r="C272" s="127"/>
      <c r="D272" s="127"/>
      <c r="E272" s="35"/>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ht="11.25" customHeight="1">
      <c r="A273" s="35"/>
      <c r="B273" s="127"/>
      <c r="C273" s="127"/>
      <c r="D273" s="127"/>
      <c r="E273" s="35"/>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ht="11.25" customHeight="1">
      <c r="A274" s="35"/>
      <c r="B274" s="127"/>
      <c r="C274" s="127"/>
      <c r="D274" s="127"/>
      <c r="E274" s="35"/>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ht="11.25" customHeight="1">
      <c r="A275" s="35"/>
      <c r="B275" s="127"/>
      <c r="C275" s="127"/>
      <c r="D275" s="127"/>
      <c r="E275" s="35"/>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ht="11.25" customHeight="1">
      <c r="A276" s="35"/>
      <c r="B276" s="127"/>
      <c r="C276" s="127"/>
      <c r="D276" s="127"/>
      <c r="E276" s="35"/>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ht="11.25" customHeight="1">
      <c r="A277" s="35"/>
      <c r="B277" s="127"/>
      <c r="C277" s="127"/>
      <c r="D277" s="127"/>
      <c r="E277" s="35"/>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ht="11.25" customHeight="1">
      <c r="A278" s="35"/>
      <c r="B278" s="127"/>
      <c r="C278" s="127"/>
      <c r="D278" s="127"/>
      <c r="E278" s="35"/>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ht="11.25" customHeight="1">
      <c r="A279" s="35"/>
      <c r="B279" s="127"/>
      <c r="C279" s="127"/>
      <c r="D279" s="127"/>
      <c r="E279" s="35"/>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ht="11.25" customHeight="1">
      <c r="A280" s="35"/>
      <c r="B280" s="127"/>
      <c r="C280" s="127"/>
      <c r="D280" s="127"/>
      <c r="E280" s="35"/>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ht="11.25" customHeight="1">
      <c r="A281" s="35"/>
      <c r="B281" s="127"/>
      <c r="C281" s="127"/>
      <c r="D281" s="127"/>
      <c r="E281" s="35"/>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ht="11.25" customHeight="1">
      <c r="A282" s="35"/>
      <c r="B282" s="127"/>
      <c r="C282" s="127"/>
      <c r="D282" s="127"/>
      <c r="E282" s="35"/>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ht="11.25" customHeight="1">
      <c r="A283" s="35"/>
      <c r="B283" s="127"/>
      <c r="C283" s="127"/>
      <c r="D283" s="127"/>
      <c r="E283" s="35"/>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ht="11.25" customHeight="1">
      <c r="A284" s="35"/>
      <c r="B284" s="127"/>
      <c r="C284" s="127"/>
      <c r="D284" s="127"/>
      <c r="E284" s="35"/>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ht="11.25" customHeight="1">
      <c r="A285" s="35"/>
      <c r="B285" s="127"/>
      <c r="C285" s="127"/>
      <c r="D285" s="127"/>
      <c r="E285" s="35"/>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ht="11.25" customHeight="1">
      <c r="A286" s="35"/>
      <c r="B286" s="127"/>
      <c r="C286" s="127"/>
      <c r="D286" s="127"/>
      <c r="E286" s="35"/>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ht="11.25" customHeight="1">
      <c r="A287" s="35"/>
      <c r="B287" s="127"/>
      <c r="C287" s="127"/>
      <c r="D287" s="127"/>
      <c r="E287" s="35"/>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ht="11.25" customHeight="1">
      <c r="A288" s="35"/>
      <c r="B288" s="127"/>
      <c r="C288" s="127"/>
      <c r="D288" s="127"/>
      <c r="E288" s="35"/>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ht="11.25" customHeight="1">
      <c r="A289" s="35"/>
      <c r="B289" s="127"/>
      <c r="C289" s="127"/>
      <c r="D289" s="127"/>
      <c r="E289" s="35"/>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ht="11.25" customHeight="1">
      <c r="A290" s="35"/>
      <c r="B290" s="127"/>
      <c r="C290" s="127"/>
      <c r="D290" s="127"/>
      <c r="E290" s="35"/>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ht="11.25" customHeight="1">
      <c r="A291" s="35"/>
      <c r="B291" s="127"/>
      <c r="C291" s="127"/>
      <c r="D291" s="127"/>
      <c r="E291" s="35"/>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ht="11.25" customHeight="1">
      <c r="A292" s="35"/>
      <c r="B292" s="127"/>
      <c r="C292" s="127"/>
      <c r="D292" s="127"/>
      <c r="E292" s="35"/>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ht="11.25" customHeight="1">
      <c r="A293" s="35"/>
      <c r="B293" s="127"/>
      <c r="C293" s="127"/>
      <c r="D293" s="127"/>
      <c r="E293" s="35"/>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ht="11.25" customHeight="1">
      <c r="A294" s="35"/>
      <c r="B294" s="127"/>
      <c r="C294" s="127"/>
      <c r="D294" s="127"/>
      <c r="E294" s="35"/>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ht="11.25" customHeight="1">
      <c r="A295" s="35"/>
      <c r="B295" s="127"/>
      <c r="C295" s="127"/>
      <c r="D295" s="127"/>
      <c r="E295" s="35"/>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ht="11.25" customHeight="1">
      <c r="A296" s="35"/>
      <c r="B296" s="127"/>
      <c r="C296" s="127"/>
      <c r="D296" s="127"/>
      <c r="E296" s="35"/>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ht="11.25" customHeight="1">
      <c r="A297" s="35"/>
      <c r="B297" s="127"/>
      <c r="C297" s="127"/>
      <c r="D297" s="127"/>
      <c r="E297" s="35"/>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ht="11.25" customHeight="1">
      <c r="A298" s="35"/>
      <c r="B298" s="127"/>
      <c r="C298" s="127"/>
      <c r="D298" s="127"/>
      <c r="E298" s="35"/>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ht="11.25" customHeight="1">
      <c r="A299" s="35"/>
      <c r="B299" s="127"/>
      <c r="C299" s="127"/>
      <c r="D299" s="127"/>
      <c r="E299" s="35"/>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ht="11.25" customHeight="1">
      <c r="A300" s="35"/>
      <c r="B300" s="127"/>
      <c r="C300" s="127"/>
      <c r="D300" s="127"/>
      <c r="E300" s="35"/>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ht="11.25" customHeight="1">
      <c r="A301" s="35"/>
      <c r="B301" s="127"/>
      <c r="C301" s="127"/>
      <c r="D301" s="127"/>
      <c r="E301" s="35"/>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ht="11.25" customHeight="1">
      <c r="A302" s="35"/>
      <c r="B302" s="127"/>
      <c r="C302" s="127"/>
      <c r="D302" s="127"/>
      <c r="E302" s="35"/>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ht="11.25" customHeight="1">
      <c r="A303" s="35"/>
      <c r="B303" s="127"/>
      <c r="C303" s="127"/>
      <c r="D303" s="127"/>
      <c r="E303" s="35"/>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ht="11.25" customHeight="1">
      <c r="A304" s="35"/>
      <c r="B304" s="127"/>
      <c r="C304" s="127"/>
      <c r="D304" s="127"/>
      <c r="E304" s="35"/>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ht="11.25" customHeight="1">
      <c r="A305" s="35"/>
      <c r="B305" s="127"/>
      <c r="C305" s="127"/>
      <c r="D305" s="127"/>
      <c r="E305" s="35"/>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ht="11.25" customHeight="1">
      <c r="A306" s="35"/>
      <c r="B306" s="127"/>
      <c r="C306" s="127"/>
      <c r="D306" s="127"/>
      <c r="E306" s="35"/>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ht="11.25" customHeight="1">
      <c r="A307" s="35"/>
      <c r="B307" s="127"/>
      <c r="C307" s="127"/>
      <c r="D307" s="127"/>
      <c r="E307" s="35"/>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ht="11.25" customHeight="1">
      <c r="A308" s="35"/>
      <c r="B308" s="127"/>
      <c r="C308" s="127"/>
      <c r="D308" s="127"/>
      <c r="E308" s="35"/>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ht="11.25" customHeight="1">
      <c r="A309" s="35"/>
      <c r="B309" s="127"/>
      <c r="C309" s="127"/>
      <c r="D309" s="127"/>
      <c r="E309" s="35"/>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ht="11.25" customHeight="1">
      <c r="A310" s="35"/>
      <c r="B310" s="127"/>
      <c r="C310" s="127"/>
      <c r="D310" s="127"/>
      <c r="E310" s="35"/>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ht="11.25" customHeight="1">
      <c r="A311" s="35"/>
      <c r="B311" s="127"/>
      <c r="C311" s="127"/>
      <c r="D311" s="127"/>
      <c r="E311" s="35"/>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ht="11.25" customHeight="1">
      <c r="A312" s="35"/>
      <c r="B312" s="127"/>
      <c r="C312" s="127"/>
      <c r="D312" s="127"/>
      <c r="E312" s="35"/>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ht="11.25" customHeight="1">
      <c r="A313" s="35"/>
      <c r="B313" s="127"/>
      <c r="C313" s="127"/>
      <c r="D313" s="127"/>
      <c r="E313" s="35"/>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ht="11.25" customHeight="1">
      <c r="A314" s="35"/>
      <c r="B314" s="127"/>
      <c r="C314" s="127"/>
      <c r="D314" s="127"/>
      <c r="E314" s="35"/>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ht="11.25" customHeight="1">
      <c r="A315" s="35"/>
      <c r="B315" s="127"/>
      <c r="C315" s="127"/>
      <c r="D315" s="127"/>
      <c r="E315" s="35"/>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ht="11.25" customHeight="1">
      <c r="A316" s="35"/>
      <c r="B316" s="127"/>
      <c r="C316" s="127"/>
      <c r="D316" s="127"/>
      <c r="E316" s="35"/>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ht="11.25" customHeight="1">
      <c r="A317" s="35"/>
      <c r="B317" s="127"/>
      <c r="C317" s="127"/>
      <c r="D317" s="127"/>
      <c r="E317" s="35"/>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ht="11.25" customHeight="1">
      <c r="A318" s="35"/>
      <c r="B318" s="127"/>
      <c r="C318" s="127"/>
      <c r="D318" s="127"/>
      <c r="E318" s="35"/>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ht="11.25" customHeight="1">
      <c r="A319" s="35"/>
      <c r="B319" s="127"/>
      <c r="C319" s="127"/>
      <c r="D319" s="127"/>
      <c r="E319" s="35"/>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ht="11.25" customHeight="1">
      <c r="A320" s="35"/>
      <c r="B320" s="127"/>
      <c r="C320" s="127"/>
      <c r="D320" s="127"/>
      <c r="E320" s="35"/>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ht="11.25" customHeight="1">
      <c r="A321" s="35"/>
      <c r="B321" s="127"/>
      <c r="C321" s="127"/>
      <c r="D321" s="127"/>
      <c r="E321" s="35"/>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ht="11.25" customHeight="1">
      <c r="A322" s="35"/>
      <c r="B322" s="127"/>
      <c r="C322" s="127"/>
      <c r="D322" s="127"/>
      <c r="E322" s="35"/>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ht="11.25" customHeight="1">
      <c r="A323" s="35"/>
      <c r="B323" s="127"/>
      <c r="C323" s="127"/>
      <c r="D323" s="127"/>
      <c r="E323" s="35"/>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ht="11.25" customHeight="1">
      <c r="A324" s="35"/>
      <c r="B324" s="127"/>
      <c r="C324" s="127"/>
      <c r="D324" s="127"/>
      <c r="E324" s="35"/>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ht="11.25" customHeight="1">
      <c r="A325" s="35"/>
      <c r="B325" s="127"/>
      <c r="C325" s="127"/>
      <c r="D325" s="127"/>
      <c r="E325" s="35"/>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ht="11.25" customHeight="1">
      <c r="A326" s="35"/>
      <c r="B326" s="127"/>
      <c r="C326" s="127"/>
      <c r="D326" s="127"/>
      <c r="E326" s="35"/>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ht="11.25" customHeight="1">
      <c r="A327" s="35"/>
      <c r="B327" s="127"/>
      <c r="C327" s="127"/>
      <c r="D327" s="127"/>
      <c r="E327" s="35"/>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ht="11.25" customHeight="1">
      <c r="A328" s="35"/>
      <c r="B328" s="127"/>
      <c r="C328" s="127"/>
      <c r="D328" s="127"/>
      <c r="E328" s="35"/>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ht="11.25" customHeight="1">
      <c r="A329" s="35"/>
      <c r="B329" s="127"/>
      <c r="C329" s="127"/>
      <c r="D329" s="127"/>
      <c r="E329" s="35"/>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ht="11.25" customHeight="1">
      <c r="A330" s="35"/>
      <c r="B330" s="127"/>
      <c r="C330" s="127"/>
      <c r="D330" s="127"/>
      <c r="E330" s="35"/>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ht="11.25" customHeight="1">
      <c r="A331" s="35"/>
      <c r="B331" s="127"/>
      <c r="C331" s="127"/>
      <c r="D331" s="127"/>
      <c r="E331" s="35"/>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ht="11.25" customHeight="1">
      <c r="A332" s="35"/>
      <c r="B332" s="127"/>
      <c r="C332" s="127"/>
      <c r="D332" s="127"/>
      <c r="E332" s="35"/>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ht="11.25" customHeight="1">
      <c r="A333" s="35"/>
      <c r="B333" s="127"/>
      <c r="C333" s="127"/>
      <c r="D333" s="127"/>
      <c r="E333" s="35"/>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ht="11.25" customHeight="1">
      <c r="A334" s="35"/>
      <c r="B334" s="127"/>
      <c r="C334" s="127"/>
      <c r="D334" s="127"/>
      <c r="E334" s="35"/>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ht="11.25" customHeight="1">
      <c r="A335" s="35"/>
      <c r="B335" s="127"/>
      <c r="C335" s="127"/>
      <c r="D335" s="127"/>
      <c r="E335" s="35"/>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ht="11.25" customHeight="1">
      <c r="A336" s="35"/>
      <c r="B336" s="127"/>
      <c r="C336" s="127"/>
      <c r="D336" s="127"/>
      <c r="E336" s="35"/>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ht="11.25" customHeight="1">
      <c r="A337" s="35"/>
      <c r="B337" s="127"/>
      <c r="C337" s="127"/>
      <c r="D337" s="127"/>
      <c r="E337" s="35"/>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ht="11.25" customHeight="1">
      <c r="A338" s="35"/>
      <c r="B338" s="127"/>
      <c r="C338" s="127"/>
      <c r="D338" s="127"/>
      <c r="E338" s="35"/>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ht="11.25" customHeight="1">
      <c r="A339" s="35"/>
      <c r="B339" s="127"/>
      <c r="C339" s="127"/>
      <c r="D339" s="127"/>
      <c r="E339" s="35"/>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ht="11.25" customHeight="1">
      <c r="A340" s="35"/>
      <c r="B340" s="127"/>
      <c r="C340" s="127"/>
      <c r="D340" s="127"/>
      <c r="E340" s="35"/>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ht="11.25" customHeight="1">
      <c r="A341" s="35"/>
      <c r="B341" s="127"/>
      <c r="C341" s="127"/>
      <c r="D341" s="127"/>
      <c r="E341" s="35"/>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ht="11.25" customHeight="1">
      <c r="A342" s="35"/>
      <c r="B342" s="127"/>
      <c r="C342" s="127"/>
      <c r="D342" s="127"/>
      <c r="E342" s="35"/>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ht="11.25" customHeight="1">
      <c r="A343" s="35"/>
      <c r="B343" s="127"/>
      <c r="C343" s="127"/>
      <c r="D343" s="127"/>
      <c r="E343" s="35"/>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ht="11.25" customHeight="1">
      <c r="A344" s="35"/>
      <c r="B344" s="127"/>
      <c r="C344" s="127"/>
      <c r="D344" s="127"/>
      <c r="E344" s="35"/>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ht="11.25" customHeight="1">
      <c r="A345" s="35"/>
      <c r="B345" s="127"/>
      <c r="C345" s="127"/>
      <c r="D345" s="127"/>
      <c r="E345" s="35"/>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ht="11.25" customHeight="1">
      <c r="A346" s="35"/>
      <c r="B346" s="127"/>
      <c r="C346" s="127"/>
      <c r="D346" s="127"/>
      <c r="E346" s="35"/>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ht="11.25" customHeight="1">
      <c r="A347" s="35"/>
      <c r="B347" s="127"/>
      <c r="C347" s="127"/>
      <c r="D347" s="127"/>
      <c r="E347" s="35"/>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ht="11.25" customHeight="1">
      <c r="A348" s="35"/>
      <c r="B348" s="127"/>
      <c r="C348" s="127"/>
      <c r="D348" s="127"/>
      <c r="E348" s="35"/>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ht="11.25" customHeight="1">
      <c r="A349" s="35"/>
      <c r="B349" s="127"/>
      <c r="C349" s="127"/>
      <c r="D349" s="127"/>
      <c r="E349" s="35"/>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ht="11.25" customHeight="1">
      <c r="A350" s="35"/>
      <c r="B350" s="127"/>
      <c r="C350" s="127"/>
      <c r="D350" s="127"/>
      <c r="E350" s="35"/>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ht="11.25" customHeight="1">
      <c r="A351" s="35"/>
      <c r="B351" s="127"/>
      <c r="C351" s="127"/>
      <c r="D351" s="127"/>
      <c r="E351" s="35"/>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ht="11.25" customHeight="1">
      <c r="A352" s="35"/>
      <c r="B352" s="127"/>
      <c r="C352" s="127"/>
      <c r="D352" s="127"/>
      <c r="E352" s="35"/>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ht="11.25" customHeight="1">
      <c r="A353" s="35"/>
      <c r="B353" s="127"/>
      <c r="C353" s="127"/>
      <c r="D353" s="127"/>
      <c r="E353" s="35"/>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ht="11.25" customHeight="1">
      <c r="A354" s="35"/>
      <c r="B354" s="127"/>
      <c r="C354" s="127"/>
      <c r="D354" s="127"/>
      <c r="E354" s="35"/>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ht="11.25" customHeight="1">
      <c r="A355" s="35"/>
      <c r="B355" s="127"/>
      <c r="C355" s="127"/>
      <c r="D355" s="127"/>
      <c r="E355" s="35"/>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ht="11.25" customHeight="1">
      <c r="A356" s="35"/>
      <c r="B356" s="127"/>
      <c r="C356" s="127"/>
      <c r="D356" s="127"/>
      <c r="E356" s="35"/>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ht="11.25" customHeight="1">
      <c r="A357" s="35"/>
      <c r="B357" s="127"/>
      <c r="C357" s="127"/>
      <c r="D357" s="127"/>
      <c r="E357" s="35"/>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ht="11.25" customHeight="1">
      <c r="A358" s="35"/>
      <c r="B358" s="127"/>
      <c r="C358" s="127"/>
      <c r="D358" s="127"/>
      <c r="E358" s="35"/>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ht="11.25" customHeight="1">
      <c r="A359" s="35"/>
      <c r="B359" s="127"/>
      <c r="C359" s="127"/>
      <c r="D359" s="127"/>
      <c r="E359" s="35"/>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ht="11.25" customHeight="1">
      <c r="A360" s="35"/>
      <c r="B360" s="127"/>
      <c r="C360" s="127"/>
      <c r="D360" s="127"/>
      <c r="E360" s="35"/>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ht="11.25" customHeight="1">
      <c r="A361" s="35"/>
      <c r="B361" s="127"/>
      <c r="C361" s="127"/>
      <c r="D361" s="127"/>
      <c r="E361" s="35"/>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ht="11.25" customHeight="1">
      <c r="A362" s="35"/>
      <c r="B362" s="127"/>
      <c r="C362" s="127"/>
      <c r="D362" s="127"/>
      <c r="E362" s="35"/>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ht="11.25" customHeight="1">
      <c r="A363" s="35"/>
      <c r="B363" s="127"/>
      <c r="C363" s="127"/>
      <c r="D363" s="127"/>
      <c r="E363" s="35"/>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ht="11.25" customHeight="1">
      <c r="A364" s="35"/>
      <c r="B364" s="127"/>
      <c r="C364" s="127"/>
      <c r="D364" s="127"/>
      <c r="E364" s="35"/>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ht="11.25" customHeight="1">
      <c r="A365" s="35"/>
      <c r="B365" s="127"/>
      <c r="C365" s="127"/>
      <c r="D365" s="127"/>
      <c r="E365" s="35"/>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ht="11.25" customHeight="1">
      <c r="A366" s="35"/>
      <c r="B366" s="127"/>
      <c r="C366" s="127"/>
      <c r="D366" s="127"/>
      <c r="E366" s="35"/>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ht="11.25" customHeight="1">
      <c r="A367" s="35"/>
      <c r="B367" s="127"/>
      <c r="C367" s="127"/>
      <c r="D367" s="127"/>
      <c r="E367" s="35"/>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ht="11.25" customHeight="1">
      <c r="A368" s="35"/>
      <c r="B368" s="127"/>
      <c r="C368" s="127"/>
      <c r="D368" s="127"/>
      <c r="E368" s="35"/>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ht="11.25" customHeight="1">
      <c r="A369" s="35"/>
      <c r="B369" s="127"/>
      <c r="C369" s="127"/>
      <c r="D369" s="127"/>
      <c r="E369" s="35"/>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ht="11.25" customHeight="1">
      <c r="A370" s="35"/>
      <c r="B370" s="127"/>
      <c r="C370" s="127"/>
      <c r="D370" s="127"/>
      <c r="E370" s="35"/>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ht="11.25" customHeight="1">
      <c r="A371" s="35"/>
      <c r="B371" s="127"/>
      <c r="C371" s="127"/>
      <c r="D371" s="127"/>
      <c r="E371" s="35"/>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ht="11.25" customHeight="1">
      <c r="A372" s="35"/>
      <c r="B372" s="127"/>
      <c r="C372" s="127"/>
      <c r="D372" s="127"/>
      <c r="E372" s="35"/>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ht="11.25" customHeight="1">
      <c r="A373" s="35"/>
      <c r="B373" s="127"/>
      <c r="C373" s="127"/>
      <c r="D373" s="127"/>
      <c r="E373" s="35"/>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ht="11.25" customHeight="1">
      <c r="A374" s="35"/>
      <c r="B374" s="127"/>
      <c r="C374" s="127"/>
      <c r="D374" s="127"/>
      <c r="E374" s="35"/>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ht="11.25" customHeight="1">
      <c r="A375" s="35"/>
      <c r="B375" s="127"/>
      <c r="C375" s="127"/>
      <c r="D375" s="127"/>
      <c r="E375" s="35"/>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ht="11.25" customHeight="1">
      <c r="A376" s="35"/>
      <c r="B376" s="127"/>
      <c r="C376" s="127"/>
      <c r="D376" s="127"/>
      <c r="E376" s="35"/>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ht="11.25" customHeight="1">
      <c r="A377" s="35"/>
      <c r="B377" s="127"/>
      <c r="C377" s="127"/>
      <c r="D377" s="127"/>
      <c r="E377" s="35"/>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ht="11.25" customHeight="1">
      <c r="A378" s="35"/>
      <c r="B378" s="127"/>
      <c r="C378" s="127"/>
      <c r="D378" s="127"/>
      <c r="E378" s="35"/>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ht="11.25" customHeight="1">
      <c r="A379" s="35"/>
      <c r="B379" s="127"/>
      <c r="C379" s="127"/>
      <c r="D379" s="127"/>
      <c r="E379" s="35"/>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ht="11.25" customHeight="1">
      <c r="A380" s="35"/>
      <c r="B380" s="127"/>
      <c r="C380" s="127"/>
      <c r="D380" s="127"/>
      <c r="E380" s="35"/>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ht="11.25" customHeight="1">
      <c r="A381" s="35"/>
      <c r="B381" s="127"/>
      <c r="C381" s="127"/>
      <c r="D381" s="127"/>
      <c r="E381" s="35"/>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ht="11.25" customHeight="1">
      <c r="A382" s="35"/>
      <c r="B382" s="127"/>
      <c r="C382" s="127"/>
      <c r="D382" s="127"/>
      <c r="E382" s="35"/>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ht="11.25" customHeight="1">
      <c r="A383" s="35"/>
      <c r="B383" s="127"/>
      <c r="C383" s="127"/>
      <c r="D383" s="127"/>
      <c r="E383" s="35"/>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ht="11.25" customHeight="1">
      <c r="A384" s="35"/>
      <c r="B384" s="127"/>
      <c r="C384" s="127"/>
      <c r="D384" s="127"/>
      <c r="E384" s="35"/>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ht="11.25" customHeight="1">
      <c r="A385" s="35"/>
      <c r="B385" s="127"/>
      <c r="C385" s="127"/>
      <c r="D385" s="127"/>
      <c r="E385" s="35"/>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ht="11.25" customHeight="1">
      <c r="A386" s="35"/>
      <c r="B386" s="127"/>
      <c r="C386" s="127"/>
      <c r="D386" s="127"/>
      <c r="E386" s="35"/>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ht="11.25" customHeight="1">
      <c r="A387" s="35"/>
      <c r="B387" s="127"/>
      <c r="C387" s="127"/>
      <c r="D387" s="127"/>
      <c r="E387" s="35"/>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ht="11.25" customHeight="1">
      <c r="A388" s="35"/>
      <c r="B388" s="127"/>
      <c r="C388" s="127"/>
      <c r="D388" s="127"/>
      <c r="E388" s="35"/>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ht="11.25" customHeight="1">
      <c r="A389" s="35"/>
      <c r="B389" s="127"/>
      <c r="C389" s="127"/>
      <c r="D389" s="127"/>
      <c r="E389" s="35"/>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ht="11.25" customHeight="1">
      <c r="A390" s="35"/>
      <c r="B390" s="127"/>
      <c r="C390" s="127"/>
      <c r="D390" s="127"/>
      <c r="E390" s="35"/>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ht="11.25" customHeight="1">
      <c r="A391" s="35"/>
      <c r="B391" s="127"/>
      <c r="C391" s="127"/>
      <c r="D391" s="127"/>
      <c r="E391" s="35"/>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ht="11.25" customHeight="1">
      <c r="A392" s="35"/>
      <c r="B392" s="127"/>
      <c r="C392" s="127"/>
      <c r="D392" s="127"/>
      <c r="E392" s="35"/>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ht="11.25" customHeight="1">
      <c r="A393" s="35"/>
      <c r="B393" s="127"/>
      <c r="C393" s="127"/>
      <c r="D393" s="127"/>
      <c r="E393" s="35"/>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ht="11.25" customHeight="1">
      <c r="A394" s="35"/>
      <c r="B394" s="127"/>
      <c r="C394" s="127"/>
      <c r="D394" s="127"/>
      <c r="E394" s="35"/>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ht="11.25" customHeight="1">
      <c r="A395" s="35"/>
      <c r="B395" s="127"/>
      <c r="C395" s="127"/>
      <c r="D395" s="127"/>
      <c r="E395" s="35"/>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ht="11.25" customHeight="1">
      <c r="A396" s="35"/>
      <c r="B396" s="127"/>
      <c r="C396" s="127"/>
      <c r="D396" s="127"/>
      <c r="E396" s="35"/>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ht="11.25" customHeight="1">
      <c r="A397" s="35"/>
      <c r="B397" s="127"/>
      <c r="C397" s="127"/>
      <c r="D397" s="127"/>
      <c r="E397" s="35"/>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ht="11.25" customHeight="1">
      <c r="A398" s="35"/>
      <c r="B398" s="127"/>
      <c r="C398" s="127"/>
      <c r="D398" s="127"/>
      <c r="E398" s="35"/>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ht="11.25" customHeight="1">
      <c r="A399" s="35"/>
      <c r="B399" s="127"/>
      <c r="C399" s="127"/>
      <c r="D399" s="127"/>
      <c r="E399" s="35"/>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ht="11.25" customHeight="1">
      <c r="A400" s="35"/>
      <c r="B400" s="127"/>
      <c r="C400" s="127"/>
      <c r="D400" s="127"/>
      <c r="E400" s="35"/>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ht="11.25" customHeight="1">
      <c r="A401" s="35"/>
      <c r="B401" s="127"/>
      <c r="C401" s="127"/>
      <c r="D401" s="127"/>
      <c r="E401" s="35"/>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ht="11.25" customHeight="1">
      <c r="A402" s="35"/>
      <c r="B402" s="127"/>
      <c r="C402" s="127"/>
      <c r="D402" s="127"/>
      <c r="E402" s="35"/>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ht="11.25" customHeight="1">
      <c r="A403" s="35"/>
      <c r="B403" s="127"/>
      <c r="C403" s="127"/>
      <c r="D403" s="127"/>
      <c r="E403" s="35"/>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ht="11.25" customHeight="1">
      <c r="A404" s="35"/>
      <c r="B404" s="127"/>
      <c r="C404" s="127"/>
      <c r="D404" s="127"/>
      <c r="E404" s="35"/>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ht="11.25" customHeight="1">
      <c r="A405" s="35"/>
      <c r="B405" s="127"/>
      <c r="C405" s="127"/>
      <c r="D405" s="127"/>
      <c r="E405" s="35"/>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ht="11.25" customHeight="1">
      <c r="A406" s="35"/>
      <c r="B406" s="127"/>
      <c r="C406" s="127"/>
      <c r="D406" s="127"/>
      <c r="E406" s="35"/>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ht="11.25" customHeight="1">
      <c r="A407" s="35"/>
      <c r="B407" s="127"/>
      <c r="C407" s="127"/>
      <c r="D407" s="127"/>
      <c r="E407" s="35"/>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ht="11.25" customHeight="1">
      <c r="A408" s="35"/>
      <c r="B408" s="127"/>
      <c r="C408" s="127"/>
      <c r="D408" s="127"/>
      <c r="E408" s="35"/>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ht="11.25" customHeight="1">
      <c r="A409" s="35"/>
      <c r="B409" s="127"/>
      <c r="C409" s="127"/>
      <c r="D409" s="127"/>
      <c r="E409" s="35"/>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ht="11.25" customHeight="1">
      <c r="A410" s="35"/>
      <c r="B410" s="127"/>
      <c r="C410" s="127"/>
      <c r="D410" s="127"/>
      <c r="E410" s="35"/>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ht="11.25" customHeight="1">
      <c r="A411" s="35"/>
      <c r="B411" s="127"/>
      <c r="C411" s="127"/>
      <c r="D411" s="127"/>
      <c r="E411" s="35"/>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ht="11.25" customHeight="1">
      <c r="A412" s="35"/>
      <c r="B412" s="127"/>
      <c r="C412" s="127"/>
      <c r="D412" s="127"/>
      <c r="E412" s="35"/>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ht="11.25" customHeight="1">
      <c r="A413" s="35"/>
      <c r="B413" s="127"/>
      <c r="C413" s="127"/>
      <c r="D413" s="127"/>
      <c r="E413" s="35"/>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ht="11.25" customHeight="1">
      <c r="A414" s="35"/>
      <c r="B414" s="127"/>
      <c r="C414" s="127"/>
      <c r="D414" s="127"/>
      <c r="E414" s="35"/>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ht="11.25" customHeight="1">
      <c r="A415" s="35"/>
      <c r="B415" s="127"/>
      <c r="C415" s="127"/>
      <c r="D415" s="127"/>
      <c r="E415" s="35"/>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ht="11.25" customHeight="1">
      <c r="A416" s="35"/>
      <c r="B416" s="127"/>
      <c r="C416" s="127"/>
      <c r="D416" s="127"/>
      <c r="E416" s="35"/>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ht="11.25" customHeight="1">
      <c r="A417" s="35"/>
      <c r="B417" s="127"/>
      <c r="C417" s="127"/>
      <c r="D417" s="127"/>
      <c r="E417" s="35"/>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ht="11.25" customHeight="1">
      <c r="A418" s="35"/>
      <c r="B418" s="127"/>
      <c r="C418" s="127"/>
      <c r="D418" s="127"/>
      <c r="E418" s="35"/>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ht="11.25" customHeight="1">
      <c r="A419" s="35"/>
      <c r="B419" s="127"/>
      <c r="C419" s="127"/>
      <c r="D419" s="127"/>
      <c r="E419" s="35"/>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ht="11.25" customHeight="1">
      <c r="A420" s="35"/>
      <c r="B420" s="127"/>
      <c r="C420" s="127"/>
      <c r="D420" s="127"/>
      <c r="E420" s="35"/>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ht="11.25" customHeight="1">
      <c r="A421" s="35"/>
      <c r="B421" s="127"/>
      <c r="C421" s="127"/>
      <c r="D421" s="127"/>
      <c r="E421" s="35"/>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ht="11.25" customHeight="1">
      <c r="A422" s="35"/>
      <c r="B422" s="127"/>
      <c r="C422" s="127"/>
      <c r="D422" s="127"/>
      <c r="E422" s="35"/>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ht="11.25" customHeight="1">
      <c r="A423" s="35"/>
      <c r="B423" s="127"/>
      <c r="C423" s="127"/>
      <c r="D423" s="127"/>
      <c r="E423" s="35"/>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ht="11.25" customHeight="1">
      <c r="A424" s="35"/>
      <c r="B424" s="127"/>
      <c r="C424" s="127"/>
      <c r="D424" s="127"/>
      <c r="E424" s="35"/>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ht="11.25" customHeight="1">
      <c r="A425" s="35"/>
      <c r="B425" s="127"/>
      <c r="C425" s="127"/>
      <c r="D425" s="127"/>
      <c r="E425" s="35"/>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ht="11.25" customHeight="1">
      <c r="A426" s="35"/>
      <c r="B426" s="127"/>
      <c r="C426" s="127"/>
      <c r="D426" s="127"/>
      <c r="E426" s="35"/>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ht="11.25" customHeight="1">
      <c r="A427" s="35"/>
      <c r="B427" s="127"/>
      <c r="C427" s="127"/>
      <c r="D427" s="127"/>
      <c r="E427" s="35"/>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ht="11.25" customHeight="1">
      <c r="A428" s="35"/>
      <c r="B428" s="127"/>
      <c r="C428" s="127"/>
      <c r="D428" s="127"/>
      <c r="E428" s="35"/>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ht="11.25" customHeight="1">
      <c r="A429" s="35"/>
      <c r="B429" s="127"/>
      <c r="C429" s="127"/>
      <c r="D429" s="127"/>
      <c r="E429" s="35"/>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ht="11.25" customHeight="1">
      <c r="A430" s="35"/>
      <c r="B430" s="127"/>
      <c r="C430" s="127"/>
      <c r="D430" s="127"/>
      <c r="E430" s="35"/>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ht="11.25" customHeight="1">
      <c r="A431" s="35"/>
      <c r="B431" s="127"/>
      <c r="C431" s="127"/>
      <c r="D431" s="127"/>
      <c r="E431" s="35"/>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ht="11.25" customHeight="1">
      <c r="A432" s="35"/>
      <c r="B432" s="127"/>
      <c r="C432" s="127"/>
      <c r="D432" s="127"/>
      <c r="E432" s="35"/>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ht="11.25" customHeight="1">
      <c r="A433" s="35"/>
      <c r="B433" s="127"/>
      <c r="C433" s="127"/>
      <c r="D433" s="127"/>
      <c r="E433" s="35"/>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ht="11.25" customHeight="1">
      <c r="A434" s="35"/>
      <c r="B434" s="127"/>
      <c r="C434" s="127"/>
      <c r="D434" s="127"/>
      <c r="E434" s="35"/>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ht="11.25" customHeight="1">
      <c r="A435" s="35"/>
      <c r="B435" s="127"/>
      <c r="C435" s="127"/>
      <c r="D435" s="127"/>
      <c r="E435" s="35"/>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ht="11.25" customHeight="1">
      <c r="A436" s="35"/>
      <c r="B436" s="127"/>
      <c r="C436" s="127"/>
      <c r="D436" s="127"/>
      <c r="E436" s="35"/>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ht="11.25" customHeight="1">
      <c r="A437" s="35"/>
      <c r="B437" s="127"/>
      <c r="C437" s="127"/>
      <c r="D437" s="127"/>
      <c r="E437" s="35"/>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ht="11.25" customHeight="1">
      <c r="A438" s="35"/>
      <c r="B438" s="127"/>
      <c r="C438" s="127"/>
      <c r="D438" s="127"/>
      <c r="E438" s="35"/>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ht="11.25" customHeight="1">
      <c r="A439" s="35"/>
      <c r="B439" s="127"/>
      <c r="C439" s="127"/>
      <c r="D439" s="127"/>
      <c r="E439" s="35"/>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ht="11.25" customHeight="1">
      <c r="A440" s="35"/>
      <c r="B440" s="127"/>
      <c r="C440" s="127"/>
      <c r="D440" s="127"/>
      <c r="E440" s="35"/>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ht="11.25" customHeight="1">
      <c r="A441" s="35"/>
      <c r="B441" s="127"/>
      <c r="C441" s="127"/>
      <c r="D441" s="127"/>
      <c r="E441" s="35"/>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ht="11.25" customHeight="1">
      <c r="A442" s="35"/>
      <c r="B442" s="127"/>
      <c r="C442" s="127"/>
      <c r="D442" s="127"/>
      <c r="E442" s="35"/>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ht="11.25" customHeight="1">
      <c r="A443" s="35"/>
      <c r="B443" s="127"/>
      <c r="C443" s="127"/>
      <c r="D443" s="127"/>
      <c r="E443" s="35"/>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ht="11.25" customHeight="1">
      <c r="A444" s="35"/>
      <c r="B444" s="127"/>
      <c r="C444" s="127"/>
      <c r="D444" s="127"/>
      <c r="E444" s="35"/>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ht="11.25" customHeight="1">
      <c r="A445" s="35"/>
      <c r="B445" s="127"/>
      <c r="C445" s="127"/>
      <c r="D445" s="127"/>
      <c r="E445" s="35"/>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ht="11.25" customHeight="1">
      <c r="A446" s="35"/>
      <c r="B446" s="127"/>
      <c r="C446" s="127"/>
      <c r="D446" s="127"/>
      <c r="E446" s="35"/>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ht="11.25" customHeight="1">
      <c r="A447" s="35"/>
      <c r="B447" s="127"/>
      <c r="C447" s="127"/>
      <c r="D447" s="127"/>
      <c r="E447" s="35"/>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ht="11.25" customHeight="1">
      <c r="A448" s="35"/>
      <c r="B448" s="127"/>
      <c r="C448" s="127"/>
      <c r="D448" s="127"/>
      <c r="E448" s="35"/>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ht="11.25" customHeight="1">
      <c r="A449" s="35"/>
      <c r="B449" s="127"/>
      <c r="C449" s="127"/>
      <c r="D449" s="127"/>
      <c r="E449" s="35"/>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ht="11.25" customHeight="1">
      <c r="A450" s="35"/>
      <c r="B450" s="127"/>
      <c r="C450" s="127"/>
      <c r="D450" s="127"/>
      <c r="E450" s="35"/>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ht="11.25" customHeight="1">
      <c r="A451" s="35"/>
      <c r="B451" s="127"/>
      <c r="C451" s="127"/>
      <c r="D451" s="127"/>
      <c r="E451" s="35"/>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ht="11.25" customHeight="1">
      <c r="A452" s="35"/>
      <c r="B452" s="127"/>
      <c r="C452" s="127"/>
      <c r="D452" s="127"/>
      <c r="E452" s="35"/>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ht="11.25" customHeight="1">
      <c r="A453" s="35"/>
      <c r="B453" s="127"/>
      <c r="C453" s="127"/>
      <c r="D453" s="127"/>
      <c r="E453" s="35"/>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ht="11.25" customHeight="1">
      <c r="A454" s="35"/>
      <c r="B454" s="127"/>
      <c r="C454" s="127"/>
      <c r="D454" s="127"/>
      <c r="E454" s="35"/>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ht="11.25" customHeight="1">
      <c r="A455" s="35"/>
      <c r="B455" s="127"/>
      <c r="C455" s="127"/>
      <c r="D455" s="127"/>
      <c r="E455" s="35"/>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ht="11.25" customHeight="1">
      <c r="A456" s="35"/>
      <c r="B456" s="127"/>
      <c r="C456" s="127"/>
      <c r="D456" s="127"/>
      <c r="E456" s="35"/>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ht="11.25" customHeight="1">
      <c r="A457" s="35"/>
      <c r="B457" s="127"/>
      <c r="C457" s="127"/>
      <c r="D457" s="127"/>
      <c r="E457" s="35"/>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ht="11.25" customHeight="1">
      <c r="A458" s="35"/>
      <c r="B458" s="127"/>
      <c r="C458" s="127"/>
      <c r="D458" s="127"/>
      <c r="E458" s="35"/>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ht="11.25" customHeight="1">
      <c r="A459" s="35"/>
      <c r="B459" s="127"/>
      <c r="C459" s="127"/>
      <c r="D459" s="127"/>
      <c r="E459" s="35"/>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ht="11.25" customHeight="1">
      <c r="A460" s="35"/>
      <c r="B460" s="127"/>
      <c r="C460" s="127"/>
      <c r="D460" s="127"/>
      <c r="E460" s="35"/>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ht="11.25" customHeight="1">
      <c r="A461" s="35"/>
      <c r="B461" s="127"/>
      <c r="C461" s="127"/>
      <c r="D461" s="127"/>
      <c r="E461" s="35"/>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ht="11.25" customHeight="1">
      <c r="A462" s="35"/>
      <c r="B462" s="127"/>
      <c r="C462" s="127"/>
      <c r="D462" s="127"/>
      <c r="E462" s="35"/>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ht="11.25" customHeight="1">
      <c r="A463" s="35"/>
      <c r="B463" s="127"/>
      <c r="C463" s="127"/>
      <c r="D463" s="127"/>
      <c r="E463" s="35"/>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ht="11.25" customHeight="1">
      <c r="A464" s="35"/>
      <c r="B464" s="127"/>
      <c r="C464" s="127"/>
      <c r="D464" s="127"/>
      <c r="E464" s="35"/>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ht="11.25" customHeight="1">
      <c r="A465" s="35"/>
      <c r="B465" s="127"/>
      <c r="C465" s="127"/>
      <c r="D465" s="127"/>
      <c r="E465" s="35"/>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ht="11.25" customHeight="1">
      <c r="A466" s="35"/>
      <c r="B466" s="127"/>
      <c r="C466" s="127"/>
      <c r="D466" s="127"/>
      <c r="E466" s="35"/>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ht="11.25" customHeight="1">
      <c r="A467" s="35"/>
      <c r="B467" s="127"/>
      <c r="C467" s="127"/>
      <c r="D467" s="127"/>
      <c r="E467" s="35"/>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ht="11.25" customHeight="1">
      <c r="A468" s="35"/>
      <c r="B468" s="127"/>
      <c r="C468" s="127"/>
      <c r="D468" s="127"/>
      <c r="E468" s="35"/>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ht="11.25" customHeight="1">
      <c r="A469" s="35"/>
      <c r="B469" s="127"/>
      <c r="C469" s="127"/>
      <c r="D469" s="127"/>
      <c r="E469" s="35"/>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ht="11.25" customHeight="1">
      <c r="A470" s="35"/>
      <c r="B470" s="127"/>
      <c r="C470" s="127"/>
      <c r="D470" s="127"/>
      <c r="E470" s="35"/>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ht="11.25" customHeight="1">
      <c r="A471" s="35"/>
      <c r="B471" s="127"/>
      <c r="C471" s="127"/>
      <c r="D471" s="127"/>
      <c r="E471" s="35"/>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ht="11.25" customHeight="1">
      <c r="A472" s="35"/>
      <c r="B472" s="127"/>
      <c r="C472" s="127"/>
      <c r="D472" s="127"/>
      <c r="E472" s="35"/>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ht="11.25" customHeight="1">
      <c r="A473" s="35"/>
      <c r="B473" s="127"/>
      <c r="C473" s="127"/>
      <c r="D473" s="127"/>
      <c r="E473" s="35"/>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ht="11.25" customHeight="1">
      <c r="A474" s="35"/>
      <c r="B474" s="127"/>
      <c r="C474" s="127"/>
      <c r="D474" s="127"/>
      <c r="E474" s="35"/>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ht="11.25" customHeight="1">
      <c r="A475" s="35"/>
      <c r="B475" s="127"/>
      <c r="C475" s="127"/>
      <c r="D475" s="127"/>
      <c r="E475" s="35"/>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ht="11.25" customHeight="1">
      <c r="A476" s="35"/>
      <c r="B476" s="127"/>
      <c r="C476" s="127"/>
      <c r="D476" s="127"/>
      <c r="E476" s="35"/>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ht="11.25" customHeight="1">
      <c r="A477" s="35"/>
      <c r="B477" s="127"/>
      <c r="C477" s="127"/>
      <c r="D477" s="127"/>
      <c r="E477" s="35"/>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ht="11.25" customHeight="1">
      <c r="A478" s="35"/>
      <c r="B478" s="127"/>
      <c r="C478" s="127"/>
      <c r="D478" s="127"/>
      <c r="E478" s="35"/>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ht="11.25" customHeight="1">
      <c r="A479" s="35"/>
      <c r="B479" s="127"/>
      <c r="C479" s="127"/>
      <c r="D479" s="127"/>
      <c r="E479" s="35"/>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ht="11.25" customHeight="1">
      <c r="A480" s="35"/>
      <c r="B480" s="127"/>
      <c r="C480" s="127"/>
      <c r="D480" s="127"/>
      <c r="E480" s="35"/>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ht="11.25" customHeight="1">
      <c r="A481" s="35"/>
      <c r="B481" s="127"/>
      <c r="C481" s="127"/>
      <c r="D481" s="127"/>
      <c r="E481" s="35"/>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ht="11.25" customHeight="1">
      <c r="A482" s="35"/>
      <c r="B482" s="127"/>
      <c r="C482" s="127"/>
      <c r="D482" s="127"/>
      <c r="E482" s="35"/>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ht="11.25" customHeight="1">
      <c r="A483" s="35"/>
      <c r="B483" s="127"/>
      <c r="C483" s="127"/>
      <c r="D483" s="127"/>
      <c r="E483" s="35"/>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ht="11.25" customHeight="1">
      <c r="A484" s="35"/>
      <c r="B484" s="127"/>
      <c r="C484" s="127"/>
      <c r="D484" s="127"/>
      <c r="E484" s="35"/>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ht="11.25" customHeight="1">
      <c r="A485" s="35"/>
      <c r="B485" s="127"/>
      <c r="C485" s="127"/>
      <c r="D485" s="127"/>
      <c r="E485" s="35"/>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ht="11.25" customHeight="1">
      <c r="A486" s="35"/>
      <c r="B486" s="127"/>
      <c r="C486" s="127"/>
      <c r="D486" s="127"/>
      <c r="E486" s="35"/>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ht="11.25" customHeight="1">
      <c r="A487" s="35"/>
      <c r="B487" s="127"/>
      <c r="C487" s="127"/>
      <c r="D487" s="127"/>
      <c r="E487" s="35"/>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ht="11.25" customHeight="1">
      <c r="A488" s="35"/>
      <c r="B488" s="127"/>
      <c r="C488" s="127"/>
      <c r="D488" s="127"/>
      <c r="E488" s="35"/>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ht="11.25" customHeight="1">
      <c r="A489" s="35"/>
      <c r="B489" s="127"/>
      <c r="C489" s="127"/>
      <c r="D489" s="127"/>
      <c r="E489" s="35"/>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ht="11.25" customHeight="1">
      <c r="A490" s="35"/>
      <c r="B490" s="127"/>
      <c r="C490" s="127"/>
      <c r="D490" s="127"/>
      <c r="E490" s="35"/>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ht="11.25" customHeight="1">
      <c r="A491" s="35"/>
      <c r="B491" s="127"/>
      <c r="C491" s="127"/>
      <c r="D491" s="127"/>
      <c r="E491" s="35"/>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ht="11.25" customHeight="1">
      <c r="A492" s="35"/>
      <c r="B492" s="127"/>
      <c r="C492" s="127"/>
      <c r="D492" s="127"/>
      <c r="E492" s="35"/>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ht="11.25" customHeight="1">
      <c r="A493" s="35"/>
      <c r="B493" s="127"/>
      <c r="C493" s="127"/>
      <c r="D493" s="127"/>
      <c r="E493" s="35"/>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ht="11.25" customHeight="1">
      <c r="A494" s="35"/>
      <c r="B494" s="127"/>
      <c r="C494" s="127"/>
      <c r="D494" s="127"/>
      <c r="E494" s="35"/>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ht="11.25" customHeight="1">
      <c r="A495" s="35"/>
      <c r="B495" s="127"/>
      <c r="C495" s="127"/>
      <c r="D495" s="127"/>
      <c r="E495" s="35"/>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ht="11.25" customHeight="1">
      <c r="A496" s="35"/>
      <c r="B496" s="127"/>
      <c r="C496" s="127"/>
      <c r="D496" s="127"/>
      <c r="E496" s="35"/>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ht="11.25" customHeight="1">
      <c r="A497" s="35"/>
      <c r="B497" s="127"/>
      <c r="C497" s="127"/>
      <c r="D497" s="127"/>
      <c r="E497" s="35"/>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ht="11.25" customHeight="1">
      <c r="A498" s="35"/>
      <c r="B498" s="127"/>
      <c r="C498" s="127"/>
      <c r="D498" s="127"/>
      <c r="E498" s="35"/>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ht="11.25" customHeight="1">
      <c r="A499" s="35"/>
      <c r="B499" s="127"/>
      <c r="C499" s="127"/>
      <c r="D499" s="127"/>
      <c r="E499" s="35"/>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ht="11.25" customHeight="1">
      <c r="A500" s="35"/>
      <c r="B500" s="127"/>
      <c r="C500" s="127"/>
      <c r="D500" s="127"/>
      <c r="E500" s="35"/>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ht="11.25" customHeight="1">
      <c r="A501" s="35"/>
      <c r="B501" s="127"/>
      <c r="C501" s="127"/>
      <c r="D501" s="127"/>
      <c r="E501" s="35"/>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ht="11.25" customHeight="1">
      <c r="A502" s="35"/>
      <c r="B502" s="127"/>
      <c r="C502" s="127"/>
      <c r="D502" s="127"/>
      <c r="E502" s="35"/>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ht="11.25" customHeight="1">
      <c r="A503" s="35"/>
      <c r="B503" s="127"/>
      <c r="C503" s="127"/>
      <c r="D503" s="127"/>
      <c r="E503" s="35"/>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ht="11.25" customHeight="1">
      <c r="A504" s="35"/>
      <c r="B504" s="127"/>
      <c r="C504" s="127"/>
      <c r="D504" s="127"/>
      <c r="E504" s="35"/>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ht="11.25" customHeight="1">
      <c r="A505" s="35"/>
      <c r="B505" s="127"/>
      <c r="C505" s="127"/>
      <c r="D505" s="127"/>
      <c r="E505" s="35"/>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ht="11.25" customHeight="1">
      <c r="A506" s="35"/>
      <c r="B506" s="127"/>
      <c r="C506" s="127"/>
      <c r="D506" s="127"/>
      <c r="E506" s="35"/>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ht="11.25" customHeight="1">
      <c r="A507" s="35"/>
      <c r="B507" s="127"/>
      <c r="C507" s="127"/>
      <c r="D507" s="127"/>
      <c r="E507" s="35"/>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ht="11.25" customHeight="1">
      <c r="A508" s="35"/>
      <c r="B508" s="127"/>
      <c r="C508" s="127"/>
      <c r="D508" s="127"/>
      <c r="E508" s="35"/>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ht="11.25" customHeight="1">
      <c r="A509" s="35"/>
      <c r="B509" s="127"/>
      <c r="C509" s="127"/>
      <c r="D509" s="127"/>
      <c r="E509" s="35"/>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ht="11.25" customHeight="1">
      <c r="A510" s="35"/>
      <c r="B510" s="127"/>
      <c r="C510" s="127"/>
      <c r="D510" s="127"/>
      <c r="E510" s="35"/>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ht="11.25" customHeight="1">
      <c r="A511" s="35"/>
      <c r="B511" s="127"/>
      <c r="C511" s="127"/>
      <c r="D511" s="127"/>
      <c r="E511" s="35"/>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ht="11.25" customHeight="1">
      <c r="A512" s="35"/>
      <c r="B512" s="127"/>
      <c r="C512" s="127"/>
      <c r="D512" s="127"/>
      <c r="E512" s="35"/>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ht="11.25" customHeight="1">
      <c r="A513" s="35"/>
      <c r="B513" s="127"/>
      <c r="C513" s="127"/>
      <c r="D513" s="127"/>
      <c r="E513" s="35"/>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ht="11.25" customHeight="1">
      <c r="A514" s="35"/>
      <c r="B514" s="127"/>
      <c r="C514" s="127"/>
      <c r="D514" s="127"/>
      <c r="E514" s="35"/>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ht="11.25" customHeight="1">
      <c r="A515" s="35"/>
      <c r="B515" s="127"/>
      <c r="C515" s="127"/>
      <c r="D515" s="127"/>
      <c r="E515" s="35"/>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ht="11.25" customHeight="1">
      <c r="A516" s="35"/>
      <c r="B516" s="127"/>
      <c r="C516" s="127"/>
      <c r="D516" s="127"/>
      <c r="E516" s="35"/>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ht="11.25" customHeight="1">
      <c r="A517" s="35"/>
      <c r="B517" s="127"/>
      <c r="C517" s="127"/>
      <c r="D517" s="127"/>
      <c r="E517" s="35"/>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ht="11.25" customHeight="1">
      <c r="A518" s="35"/>
      <c r="B518" s="127"/>
      <c r="C518" s="127"/>
      <c r="D518" s="127"/>
      <c r="E518" s="35"/>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ht="11.25" customHeight="1">
      <c r="A519" s="35"/>
      <c r="B519" s="127"/>
      <c r="C519" s="127"/>
      <c r="D519" s="127"/>
      <c r="E519" s="35"/>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ht="11.25" customHeight="1">
      <c r="A520" s="35"/>
      <c r="B520" s="127"/>
      <c r="C520" s="127"/>
      <c r="D520" s="127"/>
      <c r="E520" s="35"/>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ht="11.25" customHeight="1">
      <c r="A521" s="35"/>
      <c r="B521" s="127"/>
      <c r="C521" s="127"/>
      <c r="D521" s="127"/>
      <c r="E521" s="35"/>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ht="11.25" customHeight="1">
      <c r="A522" s="35"/>
      <c r="B522" s="127"/>
      <c r="C522" s="127"/>
      <c r="D522" s="127"/>
      <c r="E522" s="35"/>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ht="11.25" customHeight="1">
      <c r="A523" s="35"/>
      <c r="B523" s="127"/>
      <c r="C523" s="127"/>
      <c r="D523" s="127"/>
      <c r="E523" s="35"/>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ht="11.25" customHeight="1">
      <c r="A524" s="35"/>
      <c r="B524" s="127"/>
      <c r="C524" s="127"/>
      <c r="D524" s="127"/>
      <c r="E524" s="35"/>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ht="11.25" customHeight="1">
      <c r="A525" s="35"/>
      <c r="B525" s="127"/>
      <c r="C525" s="127"/>
      <c r="D525" s="127"/>
      <c r="E525" s="35"/>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ht="11.25" customHeight="1">
      <c r="A526" s="35"/>
      <c r="B526" s="127"/>
      <c r="C526" s="127"/>
      <c r="D526" s="127"/>
      <c r="E526" s="35"/>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ht="11.25" customHeight="1">
      <c r="A527" s="35"/>
      <c r="B527" s="127"/>
      <c r="C527" s="127"/>
      <c r="D527" s="127"/>
      <c r="E527" s="35"/>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ht="11.25" customHeight="1">
      <c r="A528" s="35"/>
      <c r="B528" s="127"/>
      <c r="C528" s="127"/>
      <c r="D528" s="127"/>
      <c r="E528" s="35"/>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ht="11.25" customHeight="1">
      <c r="A529" s="35"/>
      <c r="B529" s="127"/>
      <c r="C529" s="127"/>
      <c r="D529" s="127"/>
      <c r="E529" s="35"/>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ht="11.25" customHeight="1">
      <c r="A530" s="35"/>
      <c r="B530" s="127"/>
      <c r="C530" s="127"/>
      <c r="D530" s="127"/>
      <c r="E530" s="35"/>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ht="11.25" customHeight="1">
      <c r="A531" s="35"/>
      <c r="B531" s="127"/>
      <c r="C531" s="127"/>
      <c r="D531" s="127"/>
      <c r="E531" s="35"/>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ht="11.25" customHeight="1">
      <c r="A532" s="35"/>
      <c r="B532" s="127"/>
      <c r="C532" s="127"/>
      <c r="D532" s="127"/>
      <c r="E532" s="35"/>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ht="11.25" customHeight="1">
      <c r="A533" s="35"/>
      <c r="B533" s="127"/>
      <c r="C533" s="127"/>
      <c r="D533" s="127"/>
      <c r="E533" s="35"/>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ht="11.25" customHeight="1">
      <c r="A534" s="35"/>
      <c r="B534" s="127"/>
      <c r="C534" s="127"/>
      <c r="D534" s="127"/>
      <c r="E534" s="35"/>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ht="11.25" customHeight="1">
      <c r="A535" s="35"/>
      <c r="B535" s="127"/>
      <c r="C535" s="127"/>
      <c r="D535" s="127"/>
      <c r="E535" s="35"/>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ht="11.25" customHeight="1">
      <c r="A536" s="35"/>
      <c r="B536" s="127"/>
      <c r="C536" s="127"/>
      <c r="D536" s="127"/>
      <c r="E536" s="35"/>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ht="11.25" customHeight="1">
      <c r="A537" s="35"/>
      <c r="B537" s="127"/>
      <c r="C537" s="127"/>
      <c r="D537" s="127"/>
      <c r="E537" s="35"/>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ht="11.25" customHeight="1">
      <c r="A538" s="35"/>
      <c r="B538" s="127"/>
      <c r="C538" s="127"/>
      <c r="D538" s="127"/>
      <c r="E538" s="35"/>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ht="11.25" customHeight="1">
      <c r="A539" s="35"/>
      <c r="B539" s="127"/>
      <c r="C539" s="127"/>
      <c r="D539" s="127"/>
      <c r="E539" s="35"/>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ht="11.25" customHeight="1">
      <c r="A540" s="35"/>
      <c r="B540" s="127"/>
      <c r="C540" s="127"/>
      <c r="D540" s="127"/>
      <c r="E540" s="35"/>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ht="11.25" customHeight="1">
      <c r="A541" s="35"/>
      <c r="B541" s="127"/>
      <c r="C541" s="127"/>
      <c r="D541" s="127"/>
      <c r="E541" s="35"/>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ht="11.25" customHeight="1">
      <c r="A542" s="35"/>
      <c r="B542" s="127"/>
      <c r="C542" s="127"/>
      <c r="D542" s="127"/>
      <c r="E542" s="35"/>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ht="11.25" customHeight="1">
      <c r="A543" s="35"/>
      <c r="B543" s="127"/>
      <c r="C543" s="127"/>
      <c r="D543" s="127"/>
      <c r="E543" s="35"/>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ht="11.25" customHeight="1">
      <c r="A544" s="35"/>
      <c r="B544" s="127"/>
      <c r="C544" s="127"/>
      <c r="D544" s="127"/>
      <c r="E544" s="35"/>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ht="11.25" customHeight="1">
      <c r="A545" s="35"/>
      <c r="B545" s="127"/>
      <c r="C545" s="127"/>
      <c r="D545" s="127"/>
      <c r="E545" s="35"/>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ht="11.25" customHeight="1">
      <c r="A546" s="35"/>
      <c r="B546" s="127"/>
      <c r="C546" s="127"/>
      <c r="D546" s="127"/>
      <c r="E546" s="35"/>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ht="11.25" customHeight="1">
      <c r="A547" s="35"/>
      <c r="B547" s="127"/>
      <c r="C547" s="127"/>
      <c r="D547" s="127"/>
      <c r="E547" s="35"/>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ht="11.25" customHeight="1">
      <c r="A548" s="35"/>
      <c r="B548" s="127"/>
      <c r="C548" s="127"/>
      <c r="D548" s="127"/>
      <c r="E548" s="35"/>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ht="11.25" customHeight="1">
      <c r="A549" s="35"/>
      <c r="B549" s="127"/>
      <c r="C549" s="127"/>
      <c r="D549" s="127"/>
      <c r="E549" s="35"/>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ht="11.25" customHeight="1">
      <c r="A550" s="35"/>
      <c r="B550" s="127"/>
      <c r="C550" s="127"/>
      <c r="D550" s="127"/>
      <c r="E550" s="35"/>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ht="11.25" customHeight="1">
      <c r="A551" s="35"/>
      <c r="B551" s="127"/>
      <c r="C551" s="127"/>
      <c r="D551" s="127"/>
      <c r="E551" s="35"/>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ht="11.25" customHeight="1">
      <c r="A552" s="35"/>
      <c r="B552" s="127"/>
      <c r="C552" s="127"/>
      <c r="D552" s="127"/>
      <c r="E552" s="35"/>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ht="11.25" customHeight="1">
      <c r="A553" s="35"/>
      <c r="B553" s="127"/>
      <c r="C553" s="127"/>
      <c r="D553" s="127"/>
      <c r="E553" s="35"/>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ht="11.25" customHeight="1">
      <c r="A554" s="35"/>
      <c r="B554" s="127"/>
      <c r="C554" s="127"/>
      <c r="D554" s="127"/>
      <c r="E554" s="35"/>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ht="11.25" customHeight="1">
      <c r="A555" s="35"/>
      <c r="B555" s="127"/>
      <c r="C555" s="127"/>
      <c r="D555" s="127"/>
      <c r="E555" s="35"/>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ht="11.25" customHeight="1">
      <c r="A556" s="35"/>
      <c r="B556" s="127"/>
      <c r="C556" s="127"/>
      <c r="D556" s="127"/>
      <c r="E556" s="35"/>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ht="11.25" customHeight="1">
      <c r="A557" s="35"/>
      <c r="B557" s="127"/>
      <c r="C557" s="127"/>
      <c r="D557" s="127"/>
      <c r="E557" s="35"/>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ht="11.25" customHeight="1">
      <c r="A558" s="35"/>
      <c r="B558" s="127"/>
      <c r="C558" s="127"/>
      <c r="D558" s="127"/>
      <c r="E558" s="35"/>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ht="11.25" customHeight="1">
      <c r="A559" s="35"/>
      <c r="B559" s="127"/>
      <c r="C559" s="127"/>
      <c r="D559" s="127"/>
      <c r="E559" s="35"/>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ht="11.25" customHeight="1">
      <c r="A560" s="35"/>
      <c r="B560" s="127"/>
      <c r="C560" s="127"/>
      <c r="D560" s="127"/>
      <c r="E560" s="35"/>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ht="11.25" customHeight="1">
      <c r="A561" s="35"/>
      <c r="B561" s="127"/>
      <c r="C561" s="127"/>
      <c r="D561" s="127"/>
      <c r="E561" s="35"/>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ht="11.25" customHeight="1">
      <c r="A562" s="35"/>
      <c r="B562" s="127"/>
      <c r="C562" s="127"/>
      <c r="D562" s="127"/>
      <c r="E562" s="35"/>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ht="11.25" customHeight="1">
      <c r="A563" s="35"/>
      <c r="B563" s="127"/>
      <c r="C563" s="127"/>
      <c r="D563" s="127"/>
      <c r="E563" s="35"/>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ht="11.25" customHeight="1">
      <c r="A564" s="35"/>
      <c r="B564" s="127"/>
      <c r="C564" s="127"/>
      <c r="D564" s="127"/>
      <c r="E564" s="35"/>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ht="11.25" customHeight="1">
      <c r="A565" s="35"/>
      <c r="B565" s="127"/>
      <c r="C565" s="127"/>
      <c r="D565" s="127"/>
      <c r="E565" s="35"/>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ht="11.25" customHeight="1">
      <c r="A566" s="35"/>
      <c r="B566" s="127"/>
      <c r="C566" s="127"/>
      <c r="D566" s="127"/>
      <c r="E566" s="35"/>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ht="11.25" customHeight="1">
      <c r="A567" s="35"/>
      <c r="B567" s="127"/>
      <c r="C567" s="127"/>
      <c r="D567" s="127"/>
      <c r="E567" s="35"/>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ht="11.25" customHeight="1">
      <c r="A568" s="35"/>
      <c r="B568" s="127"/>
      <c r="C568" s="127"/>
      <c r="D568" s="127"/>
      <c r="E568" s="35"/>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ht="11.25" customHeight="1">
      <c r="A569" s="35"/>
      <c r="B569" s="127"/>
      <c r="C569" s="127"/>
      <c r="D569" s="127"/>
      <c r="E569" s="35"/>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ht="11.25" customHeight="1">
      <c r="A570" s="35"/>
      <c r="B570" s="127"/>
      <c r="C570" s="127"/>
      <c r="D570" s="127"/>
      <c r="E570" s="35"/>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ht="11.25" customHeight="1">
      <c r="A571" s="35"/>
      <c r="B571" s="127"/>
      <c r="C571" s="127"/>
      <c r="D571" s="127"/>
      <c r="E571" s="35"/>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ht="11.25" customHeight="1">
      <c r="A572" s="35"/>
      <c r="B572" s="127"/>
      <c r="C572" s="127"/>
      <c r="D572" s="127"/>
      <c r="E572" s="35"/>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ht="11.25" customHeight="1">
      <c r="A573" s="35"/>
      <c r="B573" s="127"/>
      <c r="C573" s="127"/>
      <c r="D573" s="127"/>
      <c r="E573" s="35"/>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ht="11.25" customHeight="1">
      <c r="A574" s="35"/>
      <c r="B574" s="127"/>
      <c r="C574" s="127"/>
      <c r="D574" s="127"/>
      <c r="E574" s="35"/>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ht="11.25" customHeight="1">
      <c r="A575" s="35"/>
      <c r="B575" s="127"/>
      <c r="C575" s="127"/>
      <c r="D575" s="127"/>
      <c r="E575" s="35"/>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ht="11.25" customHeight="1">
      <c r="A576" s="35"/>
      <c r="B576" s="127"/>
      <c r="C576" s="127"/>
      <c r="D576" s="127"/>
      <c r="E576" s="35"/>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ht="11.25" customHeight="1">
      <c r="A577" s="35"/>
      <c r="B577" s="127"/>
      <c r="C577" s="127"/>
      <c r="D577" s="127"/>
      <c r="E577" s="35"/>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ht="11.25" customHeight="1">
      <c r="A578" s="35"/>
      <c r="B578" s="127"/>
      <c r="C578" s="127"/>
      <c r="D578" s="127"/>
      <c r="E578" s="35"/>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ht="11.25" customHeight="1">
      <c r="A579" s="35"/>
      <c r="B579" s="127"/>
      <c r="C579" s="127"/>
      <c r="D579" s="127"/>
      <c r="E579" s="35"/>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ht="11.25" customHeight="1">
      <c r="A580" s="35"/>
      <c r="B580" s="127"/>
      <c r="C580" s="127"/>
      <c r="D580" s="127"/>
      <c r="E580" s="35"/>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ht="11.25" customHeight="1">
      <c r="A581" s="35"/>
      <c r="B581" s="127"/>
      <c r="C581" s="127"/>
      <c r="D581" s="127"/>
      <c r="E581" s="35"/>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ht="11.25" customHeight="1">
      <c r="A582" s="35"/>
      <c r="B582" s="127"/>
      <c r="C582" s="127"/>
      <c r="D582" s="127"/>
      <c r="E582" s="35"/>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ht="11.25" customHeight="1">
      <c r="A583" s="35"/>
      <c r="B583" s="127"/>
      <c r="C583" s="127"/>
      <c r="D583" s="127"/>
      <c r="E583" s="35"/>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ht="11.25" customHeight="1">
      <c r="A584" s="35"/>
      <c r="B584" s="127"/>
      <c r="C584" s="127"/>
      <c r="D584" s="127"/>
      <c r="E584" s="35"/>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ht="11.25" customHeight="1">
      <c r="A585" s="35"/>
      <c r="B585" s="127"/>
      <c r="C585" s="127"/>
      <c r="D585" s="127"/>
      <c r="E585" s="35"/>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ht="11.25" customHeight="1">
      <c r="A586" s="35"/>
      <c r="B586" s="127"/>
      <c r="C586" s="127"/>
      <c r="D586" s="127"/>
      <c r="E586" s="35"/>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ht="11.25" customHeight="1">
      <c r="A587" s="35"/>
      <c r="B587" s="127"/>
      <c r="C587" s="127"/>
      <c r="D587" s="127"/>
      <c r="E587" s="35"/>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ht="11.25" customHeight="1">
      <c r="A588" s="35"/>
      <c r="B588" s="127"/>
      <c r="C588" s="127"/>
      <c r="D588" s="127"/>
      <c r="E588" s="35"/>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ht="11.25" customHeight="1">
      <c r="A589" s="35"/>
      <c r="B589" s="127"/>
      <c r="C589" s="127"/>
      <c r="D589" s="127"/>
      <c r="E589" s="35"/>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ht="11.25" customHeight="1">
      <c r="A590" s="35"/>
      <c r="B590" s="127"/>
      <c r="C590" s="127"/>
      <c r="D590" s="127"/>
      <c r="E590" s="35"/>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ht="11.25" customHeight="1">
      <c r="A591" s="35"/>
      <c r="B591" s="127"/>
      <c r="C591" s="127"/>
      <c r="D591" s="127"/>
      <c r="E591" s="35"/>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ht="11.25" customHeight="1">
      <c r="A592" s="35"/>
      <c r="B592" s="127"/>
      <c r="C592" s="127"/>
      <c r="D592" s="127"/>
      <c r="E592" s="35"/>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ht="11.25" customHeight="1">
      <c r="A593" s="35"/>
      <c r="B593" s="127"/>
      <c r="C593" s="127"/>
      <c r="D593" s="127"/>
      <c r="E593" s="35"/>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ht="11.25" customHeight="1">
      <c r="A594" s="35"/>
      <c r="B594" s="127"/>
      <c r="C594" s="127"/>
      <c r="D594" s="127"/>
      <c r="E594" s="35"/>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ht="11.25" customHeight="1">
      <c r="A595" s="35"/>
      <c r="B595" s="127"/>
      <c r="C595" s="127"/>
      <c r="D595" s="127"/>
      <c r="E595" s="35"/>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ht="11.25" customHeight="1">
      <c r="A596" s="35"/>
      <c r="B596" s="127"/>
      <c r="C596" s="127"/>
      <c r="D596" s="127"/>
      <c r="E596" s="35"/>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ht="11.25" customHeight="1">
      <c r="A597" s="35"/>
      <c r="B597" s="127"/>
      <c r="C597" s="127"/>
      <c r="D597" s="127"/>
      <c r="E597" s="35"/>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ht="11.25" customHeight="1">
      <c r="A598" s="35"/>
      <c r="B598" s="127"/>
      <c r="C598" s="127"/>
      <c r="D598" s="127"/>
      <c r="E598" s="35"/>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ht="11.25" customHeight="1">
      <c r="A599" s="35"/>
      <c r="B599" s="127"/>
      <c r="C599" s="127"/>
      <c r="D599" s="127"/>
      <c r="E599" s="35"/>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ht="11.25" customHeight="1">
      <c r="A600" s="35"/>
      <c r="B600" s="127"/>
      <c r="C600" s="127"/>
      <c r="D600" s="127"/>
      <c r="E600" s="35"/>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ht="11.25" customHeight="1">
      <c r="A601" s="35"/>
      <c r="B601" s="127"/>
      <c r="C601" s="127"/>
      <c r="D601" s="127"/>
      <c r="E601" s="35"/>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ht="11.25" customHeight="1">
      <c r="A602" s="35"/>
      <c r="B602" s="127"/>
      <c r="C602" s="127"/>
      <c r="D602" s="127"/>
      <c r="E602" s="35"/>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ht="11.25" customHeight="1">
      <c r="A603" s="35"/>
      <c r="B603" s="127"/>
      <c r="C603" s="127"/>
      <c r="D603" s="127"/>
      <c r="E603" s="35"/>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ht="11.25" customHeight="1">
      <c r="A604" s="35"/>
      <c r="B604" s="127"/>
      <c r="C604" s="127"/>
      <c r="D604" s="127"/>
      <c r="E604" s="35"/>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ht="11.25" customHeight="1">
      <c r="A605" s="35"/>
      <c r="B605" s="127"/>
      <c r="C605" s="127"/>
      <c r="D605" s="127"/>
      <c r="E605" s="35"/>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ht="11.25" customHeight="1">
      <c r="A606" s="35"/>
      <c r="B606" s="127"/>
      <c r="C606" s="127"/>
      <c r="D606" s="127"/>
      <c r="E606" s="35"/>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ht="11.25" customHeight="1">
      <c r="A607" s="35"/>
      <c r="B607" s="127"/>
      <c r="C607" s="127"/>
      <c r="D607" s="127"/>
      <c r="E607" s="35"/>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ht="11.25" customHeight="1">
      <c r="A608" s="35"/>
      <c r="B608" s="127"/>
      <c r="C608" s="127"/>
      <c r="D608" s="127"/>
      <c r="E608" s="35"/>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ht="11.25" customHeight="1">
      <c r="A609" s="35"/>
      <c r="B609" s="127"/>
      <c r="C609" s="127"/>
      <c r="D609" s="127"/>
      <c r="E609" s="35"/>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ht="11.25" customHeight="1">
      <c r="A610" s="35"/>
      <c r="B610" s="127"/>
      <c r="C610" s="127"/>
      <c r="D610" s="127"/>
      <c r="E610" s="35"/>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ht="11.25" customHeight="1">
      <c r="A611" s="35"/>
      <c r="B611" s="127"/>
      <c r="C611" s="127"/>
      <c r="D611" s="127"/>
      <c r="E611" s="35"/>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ht="11.25" customHeight="1">
      <c r="A612" s="35"/>
      <c r="B612" s="127"/>
      <c r="C612" s="127"/>
      <c r="D612" s="127"/>
      <c r="E612" s="35"/>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ht="11.25" customHeight="1">
      <c r="A613" s="35"/>
      <c r="B613" s="127"/>
      <c r="C613" s="127"/>
      <c r="D613" s="127"/>
      <c r="E613" s="35"/>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ht="11.25" customHeight="1">
      <c r="A614" s="35"/>
      <c r="B614" s="127"/>
      <c r="C614" s="127"/>
      <c r="D614" s="127"/>
      <c r="E614" s="35"/>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ht="11.25" customHeight="1">
      <c r="A615" s="35"/>
      <c r="B615" s="127"/>
      <c r="C615" s="127"/>
      <c r="D615" s="127"/>
      <c r="E615" s="35"/>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ht="11.25" customHeight="1">
      <c r="A616" s="35"/>
      <c r="B616" s="127"/>
      <c r="C616" s="127"/>
      <c r="D616" s="127"/>
      <c r="E616" s="35"/>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ht="11.25" customHeight="1">
      <c r="A617" s="35"/>
      <c r="B617" s="127"/>
      <c r="C617" s="127"/>
      <c r="D617" s="127"/>
      <c r="E617" s="35"/>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ht="11.25" customHeight="1">
      <c r="A618" s="35"/>
      <c r="B618" s="127"/>
      <c r="C618" s="127"/>
      <c r="D618" s="127"/>
      <c r="E618" s="35"/>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ht="11.25" customHeight="1">
      <c r="A619" s="35"/>
      <c r="B619" s="127"/>
      <c r="C619" s="127"/>
      <c r="D619" s="127"/>
      <c r="E619" s="35"/>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ht="11.25" customHeight="1">
      <c r="A620" s="35"/>
      <c r="B620" s="127"/>
      <c r="C620" s="127"/>
      <c r="D620" s="127"/>
      <c r="E620" s="35"/>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ht="11.25" customHeight="1">
      <c r="A621" s="35"/>
      <c r="B621" s="127"/>
      <c r="C621" s="127"/>
      <c r="D621" s="127"/>
      <c r="E621" s="35"/>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ht="11.25" customHeight="1">
      <c r="A622" s="35"/>
      <c r="B622" s="127"/>
      <c r="C622" s="127"/>
      <c r="D622" s="127"/>
      <c r="E622" s="35"/>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ht="11.25" customHeight="1">
      <c r="A623" s="35"/>
      <c r="B623" s="127"/>
      <c r="C623" s="127"/>
      <c r="D623" s="127"/>
      <c r="E623" s="35"/>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ht="11.25" customHeight="1">
      <c r="A624" s="35"/>
      <c r="B624" s="127"/>
      <c r="C624" s="127"/>
      <c r="D624" s="127"/>
      <c r="E624" s="35"/>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ht="11.25" customHeight="1">
      <c r="A625" s="35"/>
      <c r="B625" s="127"/>
      <c r="C625" s="127"/>
      <c r="D625" s="127"/>
      <c r="E625" s="35"/>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ht="11.25" customHeight="1">
      <c r="A626" s="35"/>
      <c r="B626" s="127"/>
      <c r="C626" s="127"/>
      <c r="D626" s="127"/>
      <c r="E626" s="35"/>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ht="11.25" customHeight="1">
      <c r="A627" s="35"/>
      <c r="B627" s="127"/>
      <c r="C627" s="127"/>
      <c r="D627" s="127"/>
      <c r="E627" s="35"/>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ht="11.25" customHeight="1">
      <c r="A628" s="35"/>
      <c r="B628" s="127"/>
      <c r="C628" s="127"/>
      <c r="D628" s="127"/>
      <c r="E628" s="35"/>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ht="11.25" customHeight="1">
      <c r="A629" s="35"/>
      <c r="B629" s="127"/>
      <c r="C629" s="127"/>
      <c r="D629" s="127"/>
      <c r="E629" s="35"/>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ht="11.25" customHeight="1">
      <c r="A630" s="35"/>
      <c r="B630" s="127"/>
      <c r="C630" s="127"/>
      <c r="D630" s="127"/>
      <c r="E630" s="35"/>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ht="11.25" customHeight="1">
      <c r="A631" s="35"/>
      <c r="B631" s="127"/>
      <c r="C631" s="127"/>
      <c r="D631" s="127"/>
      <c r="E631" s="35"/>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ht="11.25" customHeight="1">
      <c r="A632" s="35"/>
      <c r="B632" s="127"/>
      <c r="C632" s="127"/>
      <c r="D632" s="127"/>
      <c r="E632" s="35"/>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ht="11.25" customHeight="1">
      <c r="A633" s="35"/>
      <c r="B633" s="127"/>
      <c r="C633" s="127"/>
      <c r="D633" s="127"/>
      <c r="E633" s="35"/>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ht="11.25" customHeight="1">
      <c r="A634" s="35"/>
      <c r="B634" s="127"/>
      <c r="C634" s="127"/>
      <c r="D634" s="127"/>
      <c r="E634" s="35"/>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ht="11.25" customHeight="1">
      <c r="A635" s="35"/>
      <c r="B635" s="127"/>
      <c r="C635" s="127"/>
      <c r="D635" s="127"/>
      <c r="E635" s="35"/>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ht="11.25" customHeight="1">
      <c r="A636" s="35"/>
      <c r="B636" s="127"/>
      <c r="C636" s="127"/>
      <c r="D636" s="127"/>
      <c r="E636" s="35"/>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ht="11.25" customHeight="1">
      <c r="A637" s="35"/>
      <c r="B637" s="127"/>
      <c r="C637" s="127"/>
      <c r="D637" s="127"/>
      <c r="E637" s="35"/>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ht="11.25" customHeight="1">
      <c r="A638" s="35"/>
      <c r="B638" s="127"/>
      <c r="C638" s="127"/>
      <c r="D638" s="127"/>
      <c r="E638" s="35"/>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ht="11.25" customHeight="1">
      <c r="A639" s="35"/>
      <c r="B639" s="127"/>
      <c r="C639" s="127"/>
      <c r="D639" s="127"/>
      <c r="E639" s="35"/>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ht="11.25" customHeight="1">
      <c r="A640" s="35"/>
      <c r="B640" s="127"/>
      <c r="C640" s="127"/>
      <c r="D640" s="127"/>
      <c r="E640" s="35"/>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ht="11.25" customHeight="1">
      <c r="A641" s="35"/>
      <c r="B641" s="127"/>
      <c r="C641" s="127"/>
      <c r="D641" s="127"/>
      <c r="E641" s="35"/>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ht="11.25" customHeight="1">
      <c r="A642" s="35"/>
      <c r="B642" s="127"/>
      <c r="C642" s="127"/>
      <c r="D642" s="127"/>
      <c r="E642" s="35"/>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ht="11.25" customHeight="1">
      <c r="A643" s="35"/>
      <c r="B643" s="127"/>
      <c r="C643" s="127"/>
      <c r="D643" s="127"/>
      <c r="E643" s="35"/>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ht="11.25" customHeight="1">
      <c r="A644" s="35"/>
      <c r="B644" s="127"/>
      <c r="C644" s="127"/>
      <c r="D644" s="127"/>
      <c r="E644" s="35"/>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ht="11.25" customHeight="1">
      <c r="A645" s="35"/>
      <c r="B645" s="127"/>
      <c r="C645" s="127"/>
      <c r="D645" s="127"/>
      <c r="E645" s="35"/>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ht="11.25" customHeight="1">
      <c r="A646" s="35"/>
      <c r="B646" s="127"/>
      <c r="C646" s="127"/>
      <c r="D646" s="127"/>
      <c r="E646" s="35"/>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ht="11.25" customHeight="1">
      <c r="A647" s="35"/>
      <c r="B647" s="127"/>
      <c r="C647" s="127"/>
      <c r="D647" s="127"/>
      <c r="E647" s="35"/>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ht="11.25" customHeight="1">
      <c r="A648" s="35"/>
      <c r="B648" s="127"/>
      <c r="C648" s="127"/>
      <c r="D648" s="127"/>
      <c r="E648" s="35"/>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ht="11.25" customHeight="1">
      <c r="A649" s="35"/>
      <c r="B649" s="127"/>
      <c r="C649" s="127"/>
      <c r="D649" s="127"/>
      <c r="E649" s="35"/>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ht="11.25" customHeight="1">
      <c r="A650" s="35"/>
      <c r="B650" s="127"/>
      <c r="C650" s="127"/>
      <c r="D650" s="127"/>
      <c r="E650" s="35"/>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ht="11.25" customHeight="1">
      <c r="A651" s="35"/>
      <c r="B651" s="127"/>
      <c r="C651" s="127"/>
      <c r="D651" s="127"/>
      <c r="E651" s="35"/>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ht="11.25" customHeight="1">
      <c r="A652" s="35"/>
      <c r="B652" s="127"/>
      <c r="C652" s="127"/>
      <c r="D652" s="127"/>
      <c r="E652" s="35"/>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ht="11.25" customHeight="1">
      <c r="A653" s="35"/>
      <c r="B653" s="127"/>
      <c r="C653" s="127"/>
      <c r="D653" s="127"/>
      <c r="E653" s="35"/>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ht="11.25" customHeight="1">
      <c r="A654" s="35"/>
      <c r="B654" s="127"/>
      <c r="C654" s="127"/>
      <c r="D654" s="127"/>
      <c r="E654" s="35"/>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ht="11.25" customHeight="1">
      <c r="A655" s="35"/>
      <c r="B655" s="127"/>
      <c r="C655" s="127"/>
      <c r="D655" s="127"/>
      <c r="E655" s="35"/>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ht="11.25" customHeight="1">
      <c r="A656" s="35"/>
      <c r="B656" s="127"/>
      <c r="C656" s="127"/>
      <c r="D656" s="127"/>
      <c r="E656" s="35"/>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ht="11.25" customHeight="1">
      <c r="A657" s="35"/>
      <c r="B657" s="127"/>
      <c r="C657" s="127"/>
      <c r="D657" s="127"/>
      <c r="E657" s="35"/>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ht="11.25" customHeight="1">
      <c r="A658" s="35"/>
      <c r="B658" s="127"/>
      <c r="C658" s="127"/>
      <c r="D658" s="127"/>
      <c r="E658" s="35"/>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ht="11.25" customHeight="1">
      <c r="A659" s="35"/>
      <c r="B659" s="127"/>
      <c r="C659" s="127"/>
      <c r="D659" s="127"/>
      <c r="E659" s="35"/>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ht="11.25" customHeight="1">
      <c r="A660" s="35"/>
      <c r="B660" s="127"/>
      <c r="C660" s="127"/>
      <c r="D660" s="127"/>
      <c r="E660" s="35"/>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ht="11.25" customHeight="1">
      <c r="A661" s="35"/>
      <c r="B661" s="127"/>
      <c r="C661" s="127"/>
      <c r="D661" s="127"/>
      <c r="E661" s="35"/>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ht="11.25" customHeight="1">
      <c r="A662" s="35"/>
      <c r="B662" s="127"/>
      <c r="C662" s="127"/>
      <c r="D662" s="127"/>
      <c r="E662" s="35"/>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ht="11.25" customHeight="1">
      <c r="A663" s="35"/>
      <c r="B663" s="127"/>
      <c r="C663" s="127"/>
      <c r="D663" s="127"/>
      <c r="E663" s="35"/>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ht="11.25" customHeight="1">
      <c r="A664" s="35"/>
      <c r="B664" s="127"/>
      <c r="C664" s="127"/>
      <c r="D664" s="127"/>
      <c r="E664" s="35"/>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ht="11.25" customHeight="1">
      <c r="A665" s="35"/>
      <c r="B665" s="127"/>
      <c r="C665" s="127"/>
      <c r="D665" s="127"/>
      <c r="E665" s="35"/>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ht="11.25" customHeight="1">
      <c r="A666" s="35"/>
      <c r="B666" s="127"/>
      <c r="C666" s="127"/>
      <c r="D666" s="127"/>
      <c r="E666" s="35"/>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ht="11.25" customHeight="1">
      <c r="A667" s="35"/>
      <c r="B667" s="127"/>
      <c r="C667" s="127"/>
      <c r="D667" s="127"/>
      <c r="E667" s="35"/>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ht="11.25" customHeight="1">
      <c r="A668" s="35"/>
      <c r="B668" s="127"/>
      <c r="C668" s="127"/>
      <c r="D668" s="127"/>
      <c r="E668" s="35"/>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ht="11.25" customHeight="1">
      <c r="A669" s="35"/>
      <c r="B669" s="127"/>
      <c r="C669" s="127"/>
      <c r="D669" s="127"/>
      <c r="E669" s="35"/>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ht="11.25" customHeight="1">
      <c r="A670" s="35"/>
      <c r="B670" s="127"/>
      <c r="C670" s="127"/>
      <c r="D670" s="127"/>
      <c r="E670" s="35"/>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ht="11.25" customHeight="1">
      <c r="A671" s="35"/>
      <c r="B671" s="127"/>
      <c r="C671" s="127"/>
      <c r="D671" s="127"/>
      <c r="E671" s="35"/>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ht="11.25" customHeight="1">
      <c r="A672" s="35"/>
      <c r="B672" s="127"/>
      <c r="C672" s="127"/>
      <c r="D672" s="127"/>
      <c r="E672" s="35"/>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ht="11.25" customHeight="1">
      <c r="A673" s="35"/>
      <c r="B673" s="127"/>
      <c r="C673" s="127"/>
      <c r="D673" s="127"/>
      <c r="E673" s="35"/>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ht="11.25" customHeight="1">
      <c r="A674" s="35"/>
      <c r="B674" s="127"/>
      <c r="C674" s="127"/>
      <c r="D674" s="127"/>
      <c r="E674" s="35"/>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ht="11.25" customHeight="1">
      <c r="A675" s="35"/>
      <c r="B675" s="127"/>
      <c r="C675" s="127"/>
      <c r="D675" s="127"/>
      <c r="E675" s="35"/>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ht="11.25" customHeight="1">
      <c r="A676" s="35"/>
      <c r="B676" s="127"/>
      <c r="C676" s="127"/>
      <c r="D676" s="127"/>
      <c r="E676" s="35"/>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ht="11.25" customHeight="1">
      <c r="A677" s="35"/>
      <c r="B677" s="127"/>
      <c r="C677" s="127"/>
      <c r="D677" s="127"/>
      <c r="E677" s="35"/>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ht="11.25" customHeight="1">
      <c r="A678" s="35"/>
      <c r="B678" s="127"/>
      <c r="C678" s="127"/>
      <c r="D678" s="127"/>
      <c r="E678" s="35"/>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ht="11.25" customHeight="1">
      <c r="A679" s="35"/>
      <c r="B679" s="127"/>
      <c r="C679" s="127"/>
      <c r="D679" s="127"/>
      <c r="E679" s="35"/>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ht="11.25" customHeight="1">
      <c r="A680" s="35"/>
      <c r="B680" s="127"/>
      <c r="C680" s="127"/>
      <c r="D680" s="127"/>
      <c r="E680" s="35"/>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ht="11.25" customHeight="1">
      <c r="A681" s="35"/>
      <c r="B681" s="127"/>
      <c r="C681" s="127"/>
      <c r="D681" s="127"/>
      <c r="E681" s="35"/>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ht="11.25" customHeight="1">
      <c r="A682" s="35"/>
      <c r="B682" s="127"/>
      <c r="C682" s="127"/>
      <c r="D682" s="127"/>
      <c r="E682" s="35"/>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ht="11.25" customHeight="1">
      <c r="A683" s="35"/>
      <c r="B683" s="127"/>
      <c r="C683" s="127"/>
      <c r="D683" s="127"/>
      <c r="E683" s="35"/>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ht="11.25" customHeight="1">
      <c r="A684" s="35"/>
      <c r="B684" s="127"/>
      <c r="C684" s="127"/>
      <c r="D684" s="127"/>
      <c r="E684" s="35"/>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ht="11.25" customHeight="1">
      <c r="A685" s="35"/>
      <c r="B685" s="127"/>
      <c r="C685" s="127"/>
      <c r="D685" s="127"/>
      <c r="E685" s="35"/>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ht="11.25" customHeight="1">
      <c r="A686" s="35"/>
      <c r="B686" s="127"/>
      <c r="C686" s="127"/>
      <c r="D686" s="127"/>
      <c r="E686" s="35"/>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ht="11.25" customHeight="1">
      <c r="A687" s="35"/>
      <c r="B687" s="127"/>
      <c r="C687" s="127"/>
      <c r="D687" s="127"/>
      <c r="E687" s="35"/>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ht="11.25" customHeight="1">
      <c r="A688" s="35"/>
      <c r="B688" s="127"/>
      <c r="C688" s="127"/>
      <c r="D688" s="127"/>
      <c r="E688" s="35"/>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ht="11.25" customHeight="1">
      <c r="A689" s="35"/>
      <c r="B689" s="127"/>
      <c r="C689" s="127"/>
      <c r="D689" s="127"/>
      <c r="E689" s="35"/>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ht="11.25" customHeight="1">
      <c r="A690" s="35"/>
      <c r="B690" s="127"/>
      <c r="C690" s="127"/>
      <c r="D690" s="127"/>
      <c r="E690" s="35"/>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ht="11.25" customHeight="1">
      <c r="A691" s="35"/>
      <c r="B691" s="127"/>
      <c r="C691" s="127"/>
      <c r="D691" s="127"/>
      <c r="E691" s="35"/>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ht="11.25" customHeight="1">
      <c r="A692" s="35"/>
      <c r="B692" s="127"/>
      <c r="C692" s="127"/>
      <c r="D692" s="127"/>
      <c r="E692" s="35"/>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ht="11.25" customHeight="1">
      <c r="A693" s="35"/>
      <c r="B693" s="127"/>
      <c r="C693" s="127"/>
      <c r="D693" s="127"/>
      <c r="E693" s="35"/>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ht="11.25" customHeight="1">
      <c r="A694" s="35"/>
      <c r="B694" s="127"/>
      <c r="C694" s="127"/>
      <c r="D694" s="127"/>
      <c r="E694" s="35"/>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ht="11.25" customHeight="1">
      <c r="A695" s="35"/>
      <c r="B695" s="127"/>
      <c r="C695" s="127"/>
      <c r="D695" s="127"/>
      <c r="E695" s="35"/>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ht="11.25" customHeight="1">
      <c r="A696" s="35"/>
      <c r="B696" s="127"/>
      <c r="C696" s="127"/>
      <c r="D696" s="127"/>
      <c r="E696" s="35"/>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ht="11.25" customHeight="1">
      <c r="A697" s="35"/>
      <c r="B697" s="127"/>
      <c r="C697" s="127"/>
      <c r="D697" s="127"/>
      <c r="E697" s="35"/>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ht="11.25" customHeight="1">
      <c r="A698" s="35"/>
      <c r="B698" s="127"/>
      <c r="C698" s="127"/>
      <c r="D698" s="127"/>
      <c r="E698" s="35"/>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ht="11.25" customHeight="1">
      <c r="A699" s="35"/>
      <c r="B699" s="127"/>
      <c r="C699" s="127"/>
      <c r="D699" s="127"/>
      <c r="E699" s="35"/>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ht="11.25" customHeight="1">
      <c r="A700" s="35"/>
      <c r="B700" s="127"/>
      <c r="C700" s="127"/>
      <c r="D700" s="127"/>
      <c r="E700" s="35"/>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ht="11.25" customHeight="1">
      <c r="A701" s="35"/>
      <c r="B701" s="127"/>
      <c r="C701" s="127"/>
      <c r="D701" s="127"/>
      <c r="E701" s="35"/>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ht="11.25" customHeight="1">
      <c r="A702" s="35"/>
      <c r="B702" s="127"/>
      <c r="C702" s="127"/>
      <c r="D702" s="127"/>
      <c r="E702" s="35"/>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ht="11.25" customHeight="1">
      <c r="A703" s="35"/>
      <c r="B703" s="127"/>
      <c r="C703" s="127"/>
      <c r="D703" s="127"/>
      <c r="E703" s="35"/>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ht="11.25" customHeight="1">
      <c r="A704" s="35"/>
      <c r="B704" s="127"/>
      <c r="C704" s="127"/>
      <c r="D704" s="127"/>
      <c r="E704" s="35"/>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ht="11.25" customHeight="1">
      <c r="A705" s="35"/>
      <c r="B705" s="127"/>
      <c r="C705" s="127"/>
      <c r="D705" s="127"/>
      <c r="E705" s="35"/>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ht="11.25" customHeight="1">
      <c r="A706" s="35"/>
      <c r="B706" s="127"/>
      <c r="C706" s="127"/>
      <c r="D706" s="127"/>
      <c r="E706" s="35"/>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ht="11.25" customHeight="1">
      <c r="A707" s="35"/>
      <c r="B707" s="127"/>
      <c r="C707" s="127"/>
      <c r="D707" s="127"/>
      <c r="E707" s="35"/>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ht="11.25" customHeight="1">
      <c r="A708" s="35"/>
      <c r="B708" s="127"/>
      <c r="C708" s="127"/>
      <c r="D708" s="127"/>
      <c r="E708" s="35"/>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ht="11.25" customHeight="1">
      <c r="A709" s="35"/>
      <c r="B709" s="127"/>
      <c r="C709" s="127"/>
      <c r="D709" s="127"/>
      <c r="E709" s="35"/>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ht="11.25" customHeight="1">
      <c r="A710" s="35"/>
      <c r="B710" s="127"/>
      <c r="C710" s="127"/>
      <c r="D710" s="127"/>
      <c r="E710" s="35"/>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ht="11.25" customHeight="1">
      <c r="A711" s="35"/>
      <c r="B711" s="127"/>
      <c r="C711" s="127"/>
      <c r="D711" s="127"/>
      <c r="E711" s="35"/>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ht="11.25" customHeight="1">
      <c r="A712" s="35"/>
      <c r="B712" s="127"/>
      <c r="C712" s="127"/>
      <c r="D712" s="127"/>
      <c r="E712" s="35"/>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ht="11.25" customHeight="1">
      <c r="A713" s="35"/>
      <c r="B713" s="127"/>
      <c r="C713" s="127"/>
      <c r="D713" s="127"/>
      <c r="E713" s="35"/>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ht="11.25" customHeight="1">
      <c r="A714" s="35"/>
      <c r="B714" s="127"/>
      <c r="C714" s="127"/>
      <c r="D714" s="127"/>
      <c r="E714" s="35"/>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ht="11.25" customHeight="1">
      <c r="A715" s="35"/>
      <c r="B715" s="127"/>
      <c r="C715" s="127"/>
      <c r="D715" s="127"/>
      <c r="E715" s="35"/>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ht="11.25" customHeight="1">
      <c r="A716" s="35"/>
      <c r="B716" s="127"/>
      <c r="C716" s="127"/>
      <c r="D716" s="127"/>
      <c r="E716" s="35"/>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ht="11.25" customHeight="1">
      <c r="A717" s="35"/>
      <c r="B717" s="127"/>
      <c r="C717" s="127"/>
      <c r="D717" s="127"/>
      <c r="E717" s="35"/>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ht="11.25" customHeight="1">
      <c r="A718" s="35"/>
      <c r="B718" s="127"/>
      <c r="C718" s="127"/>
      <c r="D718" s="127"/>
      <c r="E718" s="35"/>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ht="11.25" customHeight="1">
      <c r="A719" s="35"/>
      <c r="B719" s="127"/>
      <c r="C719" s="127"/>
      <c r="D719" s="127"/>
      <c r="E719" s="35"/>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ht="11.25" customHeight="1">
      <c r="A720" s="35"/>
      <c r="B720" s="127"/>
      <c r="C720" s="127"/>
      <c r="D720" s="127"/>
      <c r="E720" s="35"/>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ht="11.25" customHeight="1">
      <c r="A721" s="35"/>
      <c r="B721" s="127"/>
      <c r="C721" s="127"/>
      <c r="D721" s="127"/>
      <c r="E721" s="35"/>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ht="11.25" customHeight="1">
      <c r="A722" s="35"/>
      <c r="B722" s="127"/>
      <c r="C722" s="127"/>
      <c r="D722" s="127"/>
      <c r="E722" s="35"/>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ht="11.25" customHeight="1">
      <c r="A723" s="35"/>
      <c r="B723" s="127"/>
      <c r="C723" s="127"/>
      <c r="D723" s="127"/>
      <c r="E723" s="35"/>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ht="11.25" customHeight="1">
      <c r="A724" s="35"/>
      <c r="B724" s="127"/>
      <c r="C724" s="127"/>
      <c r="D724" s="127"/>
      <c r="E724" s="35"/>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ht="11.25" customHeight="1">
      <c r="A725" s="35"/>
      <c r="B725" s="127"/>
      <c r="C725" s="127"/>
      <c r="D725" s="127"/>
      <c r="E725" s="35"/>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ht="11.25" customHeight="1">
      <c r="A726" s="35"/>
      <c r="B726" s="127"/>
      <c r="C726" s="127"/>
      <c r="D726" s="127"/>
      <c r="E726" s="35"/>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ht="11.25" customHeight="1">
      <c r="A727" s="35"/>
      <c r="B727" s="127"/>
      <c r="C727" s="127"/>
      <c r="D727" s="127"/>
      <c r="E727" s="35"/>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ht="11.25" customHeight="1">
      <c r="A728" s="35"/>
      <c r="B728" s="127"/>
      <c r="C728" s="127"/>
      <c r="D728" s="127"/>
      <c r="E728" s="35"/>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ht="11.25" customHeight="1">
      <c r="A729" s="35"/>
      <c r="B729" s="127"/>
      <c r="C729" s="127"/>
      <c r="D729" s="127"/>
      <c r="E729" s="35"/>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ht="11.25" customHeight="1">
      <c r="A730" s="35"/>
      <c r="B730" s="127"/>
      <c r="C730" s="127"/>
      <c r="D730" s="127"/>
      <c r="E730" s="35"/>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ht="11.25" customHeight="1">
      <c r="A731" s="35"/>
      <c r="B731" s="127"/>
      <c r="C731" s="127"/>
      <c r="D731" s="127"/>
      <c r="E731" s="35"/>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ht="11.25" customHeight="1">
      <c r="A732" s="35"/>
      <c r="B732" s="127"/>
      <c r="C732" s="127"/>
      <c r="D732" s="127"/>
      <c r="E732" s="35"/>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ht="11.25" customHeight="1">
      <c r="A733" s="35"/>
      <c r="B733" s="127"/>
      <c r="C733" s="127"/>
      <c r="D733" s="127"/>
      <c r="E733" s="35"/>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ht="11.25" customHeight="1">
      <c r="A734" s="35"/>
      <c r="B734" s="127"/>
      <c r="C734" s="127"/>
      <c r="D734" s="127"/>
      <c r="E734" s="35"/>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ht="11.25" customHeight="1">
      <c r="A735" s="35"/>
      <c r="B735" s="127"/>
      <c r="C735" s="127"/>
      <c r="D735" s="127"/>
      <c r="E735" s="35"/>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ht="11.25" customHeight="1">
      <c r="A736" s="35"/>
      <c r="B736" s="127"/>
      <c r="C736" s="127"/>
      <c r="D736" s="127"/>
      <c r="E736" s="35"/>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ht="11.25" customHeight="1">
      <c r="A737" s="35"/>
      <c r="B737" s="127"/>
      <c r="C737" s="127"/>
      <c r="D737" s="127"/>
      <c r="E737" s="35"/>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ht="11.25" customHeight="1">
      <c r="A738" s="35"/>
      <c r="B738" s="127"/>
      <c r="C738" s="127"/>
      <c r="D738" s="127"/>
      <c r="E738" s="35"/>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ht="11.25" customHeight="1">
      <c r="A739" s="35"/>
      <c r="B739" s="127"/>
      <c r="C739" s="127"/>
      <c r="D739" s="127"/>
      <c r="E739" s="35"/>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ht="11.25" customHeight="1">
      <c r="A740" s="35"/>
      <c r="B740" s="127"/>
      <c r="C740" s="127"/>
      <c r="D740" s="127"/>
      <c r="E740" s="35"/>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ht="11.25" customHeight="1">
      <c r="A741" s="35"/>
      <c r="B741" s="127"/>
      <c r="C741" s="127"/>
      <c r="D741" s="127"/>
      <c r="E741" s="35"/>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ht="11.25" customHeight="1">
      <c r="A742" s="35"/>
      <c r="B742" s="127"/>
      <c r="C742" s="127"/>
      <c r="D742" s="127"/>
      <c r="E742" s="35"/>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ht="11.25" customHeight="1">
      <c r="A743" s="35"/>
      <c r="B743" s="127"/>
      <c r="C743" s="127"/>
      <c r="D743" s="127"/>
      <c r="E743" s="35"/>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ht="11.25" customHeight="1">
      <c r="A744" s="35"/>
      <c r="B744" s="127"/>
      <c r="C744" s="127"/>
      <c r="D744" s="127"/>
      <c r="E744" s="35"/>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ht="11.25" customHeight="1">
      <c r="A745" s="35"/>
      <c r="B745" s="127"/>
      <c r="C745" s="127"/>
      <c r="D745" s="127"/>
      <c r="E745" s="35"/>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ht="11.25" customHeight="1">
      <c r="A746" s="35"/>
      <c r="B746" s="127"/>
      <c r="C746" s="127"/>
      <c r="D746" s="127"/>
      <c r="E746" s="35"/>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ht="11.25" customHeight="1">
      <c r="A747" s="35"/>
      <c r="B747" s="127"/>
      <c r="C747" s="127"/>
      <c r="D747" s="127"/>
      <c r="E747" s="35"/>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ht="11.25" customHeight="1">
      <c r="A748" s="35"/>
      <c r="B748" s="127"/>
      <c r="C748" s="127"/>
      <c r="D748" s="127"/>
      <c r="E748" s="35"/>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ht="11.25" customHeight="1">
      <c r="A749" s="35"/>
      <c r="B749" s="127"/>
      <c r="C749" s="127"/>
      <c r="D749" s="127"/>
      <c r="E749" s="35"/>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ht="11.25" customHeight="1">
      <c r="A750" s="35"/>
      <c r="B750" s="127"/>
      <c r="C750" s="127"/>
      <c r="D750" s="127"/>
      <c r="E750" s="35"/>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ht="11.25" customHeight="1">
      <c r="A751" s="35"/>
      <c r="B751" s="127"/>
      <c r="C751" s="127"/>
      <c r="D751" s="127"/>
      <c r="E751" s="35"/>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ht="11.25" customHeight="1">
      <c r="A752" s="35"/>
      <c r="B752" s="127"/>
      <c r="C752" s="127"/>
      <c r="D752" s="127"/>
      <c r="E752" s="35"/>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ht="11.25" customHeight="1">
      <c r="A753" s="35"/>
      <c r="B753" s="127"/>
      <c r="C753" s="127"/>
      <c r="D753" s="127"/>
      <c r="E753" s="35"/>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ht="11.25" customHeight="1">
      <c r="A754" s="35"/>
      <c r="B754" s="127"/>
      <c r="C754" s="127"/>
      <c r="D754" s="127"/>
      <c r="E754" s="35"/>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ht="11.25" customHeight="1">
      <c r="A755" s="35"/>
      <c r="B755" s="127"/>
      <c r="C755" s="127"/>
      <c r="D755" s="127"/>
      <c r="E755" s="35"/>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ht="11.25" customHeight="1">
      <c r="A756" s="35"/>
      <c r="B756" s="127"/>
      <c r="C756" s="127"/>
      <c r="D756" s="127"/>
      <c r="E756" s="35"/>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ht="11.25" customHeight="1">
      <c r="A757" s="35"/>
      <c r="B757" s="127"/>
      <c r="C757" s="127"/>
      <c r="D757" s="127"/>
      <c r="E757" s="35"/>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ht="11.25" customHeight="1">
      <c r="A758" s="35"/>
      <c r="B758" s="127"/>
      <c r="C758" s="127"/>
      <c r="D758" s="127"/>
      <c r="E758" s="35"/>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ht="11.25" customHeight="1">
      <c r="A759" s="35"/>
      <c r="B759" s="127"/>
      <c r="C759" s="127"/>
      <c r="D759" s="127"/>
      <c r="E759" s="35"/>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ht="11.25" customHeight="1">
      <c r="A760" s="35"/>
      <c r="B760" s="127"/>
      <c r="C760" s="127"/>
      <c r="D760" s="127"/>
      <c r="E760" s="35"/>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ht="11.25" customHeight="1">
      <c r="A761" s="35"/>
      <c r="B761" s="127"/>
      <c r="C761" s="127"/>
      <c r="D761" s="127"/>
      <c r="E761" s="35"/>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ht="11.25" customHeight="1">
      <c r="A762" s="35"/>
      <c r="B762" s="127"/>
      <c r="C762" s="127"/>
      <c r="D762" s="127"/>
      <c r="E762" s="35"/>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ht="11.25" customHeight="1">
      <c r="A763" s="35"/>
      <c r="B763" s="127"/>
      <c r="C763" s="127"/>
      <c r="D763" s="127"/>
      <c r="E763" s="35"/>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ht="11.25" customHeight="1">
      <c r="A764" s="35"/>
      <c r="B764" s="127"/>
      <c r="C764" s="127"/>
      <c r="D764" s="127"/>
      <c r="E764" s="35"/>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ht="11.25" customHeight="1">
      <c r="A765" s="35"/>
      <c r="B765" s="127"/>
      <c r="C765" s="127"/>
      <c r="D765" s="127"/>
      <c r="E765" s="35"/>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ht="11.25" customHeight="1">
      <c r="A766" s="35"/>
      <c r="B766" s="127"/>
      <c r="C766" s="127"/>
      <c r="D766" s="127"/>
      <c r="E766" s="35"/>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ht="11.25" customHeight="1">
      <c r="A767" s="35"/>
      <c r="B767" s="127"/>
      <c r="C767" s="127"/>
      <c r="D767" s="127"/>
      <c r="E767" s="35"/>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ht="11.25" customHeight="1">
      <c r="A768" s="35"/>
      <c r="B768" s="127"/>
      <c r="C768" s="127"/>
      <c r="D768" s="127"/>
      <c r="E768" s="35"/>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ht="11.25" customHeight="1">
      <c r="A769" s="35"/>
      <c r="B769" s="127"/>
      <c r="C769" s="127"/>
      <c r="D769" s="127"/>
      <c r="E769" s="35"/>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ht="11.25" customHeight="1">
      <c r="A770" s="35"/>
      <c r="B770" s="127"/>
      <c r="C770" s="127"/>
      <c r="D770" s="127"/>
      <c r="E770" s="35"/>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ht="11.25" customHeight="1">
      <c r="A771" s="35"/>
      <c r="B771" s="127"/>
      <c r="C771" s="127"/>
      <c r="D771" s="127"/>
      <c r="E771" s="35"/>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ht="11.25" customHeight="1">
      <c r="A772" s="35"/>
      <c r="B772" s="127"/>
      <c r="C772" s="127"/>
      <c r="D772" s="127"/>
      <c r="E772" s="35"/>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ht="11.25" customHeight="1">
      <c r="A773" s="35"/>
      <c r="B773" s="127"/>
      <c r="C773" s="127"/>
      <c r="D773" s="127"/>
      <c r="E773" s="35"/>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ht="11.25" customHeight="1">
      <c r="A774" s="35"/>
      <c r="B774" s="127"/>
      <c r="C774" s="127"/>
      <c r="D774" s="127"/>
      <c r="E774" s="35"/>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ht="11.25" customHeight="1">
      <c r="A775" s="35"/>
      <c r="B775" s="127"/>
      <c r="C775" s="127"/>
      <c r="D775" s="127"/>
      <c r="E775" s="35"/>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ht="11.25" customHeight="1">
      <c r="A776" s="35"/>
      <c r="B776" s="127"/>
      <c r="C776" s="127"/>
      <c r="D776" s="127"/>
      <c r="E776" s="35"/>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ht="11.25" customHeight="1">
      <c r="A777" s="35"/>
      <c r="B777" s="127"/>
      <c r="C777" s="127"/>
      <c r="D777" s="127"/>
      <c r="E777" s="35"/>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ht="11.25" customHeight="1">
      <c r="A778" s="35"/>
      <c r="B778" s="127"/>
      <c r="C778" s="127"/>
      <c r="D778" s="127"/>
      <c r="E778" s="35"/>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ht="11.25" customHeight="1">
      <c r="A779" s="35"/>
      <c r="B779" s="127"/>
      <c r="C779" s="127"/>
      <c r="D779" s="127"/>
      <c r="E779" s="35"/>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ht="11.25" customHeight="1">
      <c r="A780" s="35"/>
      <c r="B780" s="127"/>
      <c r="C780" s="127"/>
      <c r="D780" s="127"/>
      <c r="E780" s="35"/>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ht="11.25" customHeight="1">
      <c r="A781" s="35"/>
      <c r="B781" s="127"/>
      <c r="C781" s="127"/>
      <c r="D781" s="127"/>
      <c r="E781" s="35"/>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ht="11.25" customHeight="1">
      <c r="A782" s="35"/>
      <c r="B782" s="127"/>
      <c r="C782" s="127"/>
      <c r="D782" s="127"/>
      <c r="E782" s="35"/>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ht="11.25" customHeight="1">
      <c r="A783" s="35"/>
      <c r="B783" s="127"/>
      <c r="C783" s="127"/>
      <c r="D783" s="127"/>
      <c r="E783" s="35"/>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ht="11.25" customHeight="1">
      <c r="A784" s="35"/>
      <c r="B784" s="127"/>
      <c r="C784" s="127"/>
      <c r="D784" s="127"/>
      <c r="E784" s="35"/>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ht="11.25" customHeight="1">
      <c r="A785" s="35"/>
      <c r="B785" s="127"/>
      <c r="C785" s="127"/>
      <c r="D785" s="127"/>
      <c r="E785" s="35"/>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ht="11.25" customHeight="1">
      <c r="A786" s="35"/>
      <c r="B786" s="127"/>
      <c r="C786" s="127"/>
      <c r="D786" s="127"/>
      <c r="E786" s="35"/>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ht="11.25" customHeight="1">
      <c r="A787" s="35"/>
      <c r="B787" s="127"/>
      <c r="C787" s="127"/>
      <c r="D787" s="127"/>
      <c r="E787" s="35"/>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ht="11.25" customHeight="1">
      <c r="A788" s="35"/>
      <c r="B788" s="127"/>
      <c r="C788" s="127"/>
      <c r="D788" s="127"/>
      <c r="E788" s="35"/>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ht="11.25" customHeight="1">
      <c r="A789" s="35"/>
      <c r="B789" s="127"/>
      <c r="C789" s="127"/>
      <c r="D789" s="127"/>
      <c r="E789" s="35"/>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ht="11.25" customHeight="1">
      <c r="A790" s="35"/>
      <c r="B790" s="127"/>
      <c r="C790" s="127"/>
      <c r="D790" s="127"/>
      <c r="E790" s="35"/>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ht="11.25" customHeight="1">
      <c r="A791" s="35"/>
      <c r="B791" s="127"/>
      <c r="C791" s="127"/>
      <c r="D791" s="127"/>
      <c r="E791" s="35"/>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ht="11.25" customHeight="1">
      <c r="A792" s="35"/>
      <c r="B792" s="127"/>
      <c r="C792" s="127"/>
      <c r="D792" s="127"/>
      <c r="E792" s="35"/>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ht="11.25" customHeight="1">
      <c r="A793" s="35"/>
      <c r="B793" s="127"/>
      <c r="C793" s="127"/>
      <c r="D793" s="127"/>
      <c r="E793" s="35"/>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ht="11.25" customHeight="1">
      <c r="A794" s="35"/>
      <c r="B794" s="127"/>
      <c r="C794" s="127"/>
      <c r="D794" s="127"/>
      <c r="E794" s="35"/>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ht="11.25" customHeight="1">
      <c r="A795" s="35"/>
      <c r="B795" s="127"/>
      <c r="C795" s="127"/>
      <c r="D795" s="127"/>
      <c r="E795" s="35"/>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ht="11.25" customHeight="1">
      <c r="A796" s="35"/>
      <c r="B796" s="127"/>
      <c r="C796" s="127"/>
      <c r="D796" s="127"/>
      <c r="E796" s="35"/>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ht="11.25" customHeight="1">
      <c r="A797" s="35"/>
      <c r="B797" s="127"/>
      <c r="C797" s="127"/>
      <c r="D797" s="127"/>
      <c r="E797" s="35"/>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ht="11.25" customHeight="1">
      <c r="A798" s="35"/>
      <c r="B798" s="127"/>
      <c r="C798" s="127"/>
      <c r="D798" s="127"/>
      <c r="E798" s="35"/>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ht="11.25" customHeight="1">
      <c r="A799" s="35"/>
      <c r="B799" s="127"/>
      <c r="C799" s="127"/>
      <c r="D799" s="127"/>
      <c r="E799" s="35"/>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ht="11.25" customHeight="1">
      <c r="A800" s="35"/>
      <c r="B800" s="127"/>
      <c r="C800" s="127"/>
      <c r="D800" s="127"/>
      <c r="E800" s="35"/>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ht="11.25" customHeight="1">
      <c r="A801" s="35"/>
      <c r="B801" s="127"/>
      <c r="C801" s="127"/>
      <c r="D801" s="127"/>
      <c r="E801" s="35"/>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ht="11.25" customHeight="1">
      <c r="A802" s="35"/>
      <c r="B802" s="127"/>
      <c r="C802" s="127"/>
      <c r="D802" s="127"/>
      <c r="E802" s="35"/>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ht="11.25" customHeight="1">
      <c r="A803" s="35"/>
      <c r="B803" s="127"/>
      <c r="C803" s="127"/>
      <c r="D803" s="127"/>
      <c r="E803" s="35"/>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ht="11.25" customHeight="1">
      <c r="A804" s="35"/>
      <c r="B804" s="127"/>
      <c r="C804" s="127"/>
      <c r="D804" s="127"/>
      <c r="E804" s="35"/>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ht="11.25" customHeight="1">
      <c r="A805" s="35"/>
      <c r="B805" s="127"/>
      <c r="C805" s="127"/>
      <c r="D805" s="127"/>
      <c r="E805" s="35"/>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ht="11.25" customHeight="1">
      <c r="A806" s="35"/>
      <c r="B806" s="127"/>
      <c r="C806" s="127"/>
      <c r="D806" s="127"/>
      <c r="E806" s="35"/>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ht="11.25" customHeight="1">
      <c r="A807" s="35"/>
      <c r="B807" s="127"/>
      <c r="C807" s="127"/>
      <c r="D807" s="127"/>
      <c r="E807" s="35"/>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ht="11.25" customHeight="1">
      <c r="A808" s="35"/>
      <c r="B808" s="127"/>
      <c r="C808" s="127"/>
      <c r="D808" s="127"/>
      <c r="E808" s="35"/>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ht="11.25" customHeight="1">
      <c r="A809" s="35"/>
      <c r="B809" s="127"/>
      <c r="C809" s="127"/>
      <c r="D809" s="127"/>
      <c r="E809" s="35"/>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ht="11.25" customHeight="1">
      <c r="A810" s="35"/>
      <c r="B810" s="127"/>
      <c r="C810" s="127"/>
      <c r="D810" s="127"/>
      <c r="E810" s="35"/>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ht="11.25" customHeight="1">
      <c r="A811" s="35"/>
      <c r="B811" s="127"/>
      <c r="C811" s="127"/>
      <c r="D811" s="127"/>
      <c r="E811" s="35"/>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ht="11.25" customHeight="1">
      <c r="A812" s="35"/>
      <c r="B812" s="127"/>
      <c r="C812" s="127"/>
      <c r="D812" s="127"/>
      <c r="E812" s="35"/>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ht="11.25" customHeight="1">
      <c r="A813" s="35"/>
      <c r="B813" s="127"/>
      <c r="C813" s="127"/>
      <c r="D813" s="127"/>
      <c r="E813" s="35"/>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ht="11.25" customHeight="1">
      <c r="A814" s="35"/>
      <c r="B814" s="127"/>
      <c r="C814" s="127"/>
      <c r="D814" s="127"/>
      <c r="E814" s="35"/>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ht="11.25" customHeight="1">
      <c r="A815" s="35"/>
      <c r="B815" s="127"/>
      <c r="C815" s="127"/>
      <c r="D815" s="127"/>
      <c r="E815" s="35"/>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ht="11.25" customHeight="1">
      <c r="A816" s="35"/>
      <c r="B816" s="127"/>
      <c r="C816" s="127"/>
      <c r="D816" s="127"/>
      <c r="E816" s="35"/>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ht="11.25" customHeight="1">
      <c r="A817" s="35"/>
      <c r="B817" s="127"/>
      <c r="C817" s="127"/>
      <c r="D817" s="127"/>
      <c r="E817" s="35"/>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ht="11.25" customHeight="1">
      <c r="A818" s="35"/>
      <c r="B818" s="127"/>
      <c r="C818" s="127"/>
      <c r="D818" s="127"/>
      <c r="E818" s="35"/>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ht="11.25" customHeight="1">
      <c r="A819" s="35"/>
      <c r="B819" s="127"/>
      <c r="C819" s="127"/>
      <c r="D819" s="127"/>
      <c r="E819" s="35"/>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ht="11.25" customHeight="1">
      <c r="A820" s="35"/>
      <c r="B820" s="127"/>
      <c r="C820" s="127"/>
      <c r="D820" s="127"/>
      <c r="E820" s="35"/>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ht="11.25" customHeight="1">
      <c r="A821" s="35"/>
      <c r="B821" s="127"/>
      <c r="C821" s="127"/>
      <c r="D821" s="127"/>
      <c r="E821" s="35"/>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ht="11.25" customHeight="1">
      <c r="A822" s="35"/>
      <c r="B822" s="127"/>
      <c r="C822" s="127"/>
      <c r="D822" s="127"/>
      <c r="E822" s="35"/>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ht="11.25" customHeight="1">
      <c r="A823" s="35"/>
      <c r="B823" s="127"/>
      <c r="C823" s="127"/>
      <c r="D823" s="127"/>
      <c r="E823" s="35"/>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ht="11.25" customHeight="1">
      <c r="A824" s="35"/>
      <c r="B824" s="127"/>
      <c r="C824" s="127"/>
      <c r="D824" s="127"/>
      <c r="E824" s="35"/>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ht="11.25" customHeight="1">
      <c r="A825" s="35"/>
      <c r="B825" s="127"/>
      <c r="C825" s="127"/>
      <c r="D825" s="127"/>
      <c r="E825" s="35"/>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ht="11.25" customHeight="1">
      <c r="A826" s="35"/>
      <c r="B826" s="127"/>
      <c r="C826" s="127"/>
      <c r="D826" s="127"/>
      <c r="E826" s="35"/>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ht="11.25" customHeight="1">
      <c r="A827" s="35"/>
      <c r="B827" s="127"/>
      <c r="C827" s="127"/>
      <c r="D827" s="127"/>
      <c r="E827" s="35"/>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ht="11.25" customHeight="1">
      <c r="A828" s="35"/>
      <c r="B828" s="127"/>
      <c r="C828" s="127"/>
      <c r="D828" s="127"/>
      <c r="E828" s="35"/>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ht="11.25" customHeight="1">
      <c r="A829" s="35"/>
      <c r="B829" s="127"/>
      <c r="C829" s="127"/>
      <c r="D829" s="127"/>
      <c r="E829" s="35"/>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ht="11.25" customHeight="1">
      <c r="A830" s="35"/>
      <c r="B830" s="127"/>
      <c r="C830" s="127"/>
      <c r="D830" s="127"/>
      <c r="E830" s="35"/>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ht="11.25" customHeight="1">
      <c r="A831" s="35"/>
      <c r="B831" s="127"/>
      <c r="C831" s="127"/>
      <c r="D831" s="127"/>
      <c r="E831" s="35"/>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ht="11.25" customHeight="1">
      <c r="A832" s="35"/>
      <c r="B832" s="127"/>
      <c r="C832" s="127"/>
      <c r="D832" s="127"/>
      <c r="E832" s="35"/>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ht="11.25" customHeight="1">
      <c r="A833" s="35"/>
      <c r="B833" s="127"/>
      <c r="C833" s="127"/>
      <c r="D833" s="127"/>
      <c r="E833" s="35"/>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ht="11.25" customHeight="1">
      <c r="A834" s="35"/>
      <c r="B834" s="127"/>
      <c r="C834" s="127"/>
      <c r="D834" s="127"/>
      <c r="E834" s="35"/>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ht="11.25" customHeight="1">
      <c r="A835" s="35"/>
      <c r="B835" s="127"/>
      <c r="C835" s="127"/>
      <c r="D835" s="127"/>
      <c r="E835" s="35"/>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ht="11.25" customHeight="1">
      <c r="A836" s="35"/>
      <c r="B836" s="127"/>
      <c r="C836" s="127"/>
      <c r="D836" s="127"/>
      <c r="E836" s="35"/>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ht="11.25" customHeight="1">
      <c r="A837" s="35"/>
      <c r="B837" s="127"/>
      <c r="C837" s="127"/>
      <c r="D837" s="127"/>
      <c r="E837" s="35"/>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ht="11.25" customHeight="1">
      <c r="A838" s="35"/>
      <c r="B838" s="127"/>
      <c r="C838" s="127"/>
      <c r="D838" s="127"/>
      <c r="E838" s="35"/>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ht="11.25" customHeight="1">
      <c r="A839" s="35"/>
      <c r="B839" s="127"/>
      <c r="C839" s="127"/>
      <c r="D839" s="127"/>
      <c r="E839" s="35"/>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ht="11.25" customHeight="1">
      <c r="A840" s="35"/>
      <c r="B840" s="127"/>
      <c r="C840" s="127"/>
      <c r="D840" s="127"/>
      <c r="E840" s="35"/>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ht="11.25" customHeight="1">
      <c r="A841" s="35"/>
      <c r="B841" s="127"/>
      <c r="C841" s="127"/>
      <c r="D841" s="127"/>
      <c r="E841" s="35"/>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ht="11.25" customHeight="1">
      <c r="A842" s="35"/>
      <c r="B842" s="127"/>
      <c r="C842" s="127"/>
      <c r="D842" s="127"/>
      <c r="E842" s="35"/>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ht="11.25" customHeight="1">
      <c r="A843" s="35"/>
      <c r="B843" s="127"/>
      <c r="C843" s="127"/>
      <c r="D843" s="127"/>
      <c r="E843" s="35"/>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ht="11.25" customHeight="1">
      <c r="A844" s="35"/>
      <c r="B844" s="127"/>
      <c r="C844" s="127"/>
      <c r="D844" s="127"/>
      <c r="E844" s="35"/>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ht="11.25" customHeight="1">
      <c r="A845" s="35"/>
      <c r="B845" s="127"/>
      <c r="C845" s="127"/>
      <c r="D845" s="127"/>
      <c r="E845" s="35"/>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ht="11.25" customHeight="1">
      <c r="A846" s="35"/>
      <c r="B846" s="127"/>
      <c r="C846" s="127"/>
      <c r="D846" s="127"/>
      <c r="E846" s="35"/>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ht="11.25" customHeight="1">
      <c r="A847" s="35"/>
      <c r="B847" s="127"/>
      <c r="C847" s="127"/>
      <c r="D847" s="127"/>
      <c r="E847" s="35"/>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ht="11.25" customHeight="1">
      <c r="A848" s="35"/>
      <c r="B848" s="127"/>
      <c r="C848" s="127"/>
      <c r="D848" s="127"/>
      <c r="E848" s="35"/>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ht="11.25" customHeight="1">
      <c r="A849" s="35"/>
      <c r="B849" s="127"/>
      <c r="C849" s="127"/>
      <c r="D849" s="127"/>
      <c r="E849" s="35"/>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ht="11.25" customHeight="1">
      <c r="A850" s="35"/>
      <c r="B850" s="127"/>
      <c r="C850" s="127"/>
      <c r="D850" s="127"/>
      <c r="E850" s="35"/>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ht="11.25" customHeight="1">
      <c r="A851" s="35"/>
      <c r="B851" s="127"/>
      <c r="C851" s="127"/>
      <c r="D851" s="127"/>
      <c r="E851" s="35"/>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ht="11.25" customHeight="1">
      <c r="A852" s="35"/>
      <c r="B852" s="127"/>
      <c r="C852" s="127"/>
      <c r="D852" s="127"/>
      <c r="E852" s="35"/>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ht="11.25" customHeight="1">
      <c r="A853" s="35"/>
      <c r="B853" s="127"/>
      <c r="C853" s="127"/>
      <c r="D853" s="127"/>
      <c r="E853" s="35"/>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ht="11.25" customHeight="1">
      <c r="A854" s="35"/>
      <c r="B854" s="127"/>
      <c r="C854" s="127"/>
      <c r="D854" s="127"/>
      <c r="E854" s="35"/>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ht="11.25" customHeight="1">
      <c r="A855" s="35"/>
      <c r="B855" s="127"/>
      <c r="C855" s="127"/>
      <c r="D855" s="127"/>
      <c r="E855" s="35"/>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ht="11.25" customHeight="1">
      <c r="A856" s="35"/>
      <c r="B856" s="127"/>
      <c r="C856" s="127"/>
      <c r="D856" s="127"/>
      <c r="E856" s="35"/>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ht="11.25" customHeight="1">
      <c r="A857" s="35"/>
      <c r="B857" s="127"/>
      <c r="C857" s="127"/>
      <c r="D857" s="127"/>
      <c r="E857" s="35"/>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ht="11.25" customHeight="1">
      <c r="A858" s="35"/>
      <c r="B858" s="127"/>
      <c r="C858" s="127"/>
      <c r="D858" s="127"/>
      <c r="E858" s="35"/>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ht="11.25" customHeight="1">
      <c r="A859" s="35"/>
      <c r="B859" s="127"/>
      <c r="C859" s="127"/>
      <c r="D859" s="127"/>
      <c r="E859" s="35"/>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ht="11.25" customHeight="1">
      <c r="A860" s="35"/>
      <c r="B860" s="127"/>
      <c r="C860" s="127"/>
      <c r="D860" s="127"/>
      <c r="E860" s="35"/>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ht="11.25" customHeight="1">
      <c r="A861" s="35"/>
      <c r="B861" s="127"/>
      <c r="C861" s="127"/>
      <c r="D861" s="127"/>
      <c r="E861" s="35"/>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ht="11.25" customHeight="1">
      <c r="A862" s="35"/>
      <c r="B862" s="127"/>
      <c r="C862" s="127"/>
      <c r="D862" s="127"/>
      <c r="E862" s="35"/>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ht="11.25" customHeight="1">
      <c r="A863" s="35"/>
      <c r="B863" s="127"/>
      <c r="C863" s="127"/>
      <c r="D863" s="127"/>
      <c r="E863" s="35"/>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ht="11.25" customHeight="1">
      <c r="A864" s="35"/>
      <c r="B864" s="127"/>
      <c r="C864" s="127"/>
      <c r="D864" s="127"/>
      <c r="E864" s="35"/>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ht="11.25" customHeight="1">
      <c r="A865" s="35"/>
      <c r="B865" s="127"/>
      <c r="C865" s="127"/>
      <c r="D865" s="127"/>
      <c r="E865" s="35"/>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ht="11.25" customHeight="1">
      <c r="A866" s="35"/>
      <c r="B866" s="127"/>
      <c r="C866" s="127"/>
      <c r="D866" s="127"/>
      <c r="E866" s="35"/>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ht="11.25" customHeight="1">
      <c r="A867" s="35"/>
      <c r="B867" s="127"/>
      <c r="C867" s="127"/>
      <c r="D867" s="127"/>
      <c r="E867" s="35"/>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ht="11.25" customHeight="1">
      <c r="A868" s="35"/>
      <c r="B868" s="127"/>
      <c r="C868" s="127"/>
      <c r="D868" s="127"/>
      <c r="E868" s="35"/>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ht="11.25" customHeight="1">
      <c r="A869" s="35"/>
      <c r="B869" s="127"/>
      <c r="C869" s="127"/>
      <c r="D869" s="127"/>
      <c r="E869" s="35"/>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ht="11.25" customHeight="1">
      <c r="A870" s="35"/>
      <c r="B870" s="127"/>
      <c r="C870" s="127"/>
      <c r="D870" s="127"/>
      <c r="E870" s="35"/>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ht="11.25" customHeight="1">
      <c r="A871" s="35"/>
      <c r="B871" s="127"/>
      <c r="C871" s="127"/>
      <c r="D871" s="127"/>
      <c r="E871" s="35"/>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ht="11.25" customHeight="1">
      <c r="A872" s="35"/>
      <c r="B872" s="127"/>
      <c r="C872" s="127"/>
      <c r="D872" s="127"/>
      <c r="E872" s="35"/>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ht="11.25" customHeight="1">
      <c r="A873" s="35"/>
      <c r="B873" s="127"/>
      <c r="C873" s="127"/>
      <c r="D873" s="127"/>
      <c r="E873" s="35"/>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ht="11.25" customHeight="1">
      <c r="A874" s="35"/>
      <c r="B874" s="127"/>
      <c r="C874" s="127"/>
      <c r="D874" s="127"/>
      <c r="E874" s="35"/>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ht="11.25" customHeight="1">
      <c r="A875" s="35"/>
      <c r="B875" s="127"/>
      <c r="C875" s="127"/>
      <c r="D875" s="127"/>
      <c r="E875" s="35"/>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ht="11.25" customHeight="1">
      <c r="A876" s="35"/>
      <c r="B876" s="127"/>
      <c r="C876" s="127"/>
      <c r="D876" s="127"/>
      <c r="E876" s="35"/>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ht="11.25" customHeight="1">
      <c r="A877" s="35"/>
      <c r="B877" s="127"/>
      <c r="C877" s="127"/>
      <c r="D877" s="127"/>
      <c r="E877" s="35"/>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ht="11.25" customHeight="1">
      <c r="A878" s="35"/>
      <c r="B878" s="127"/>
      <c r="C878" s="127"/>
      <c r="D878" s="127"/>
      <c r="E878" s="35"/>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ht="11.25" customHeight="1">
      <c r="A879" s="35"/>
      <c r="B879" s="127"/>
      <c r="C879" s="127"/>
      <c r="D879" s="127"/>
      <c r="E879" s="35"/>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ht="11.25" customHeight="1">
      <c r="A880" s="35"/>
      <c r="B880" s="127"/>
      <c r="C880" s="127"/>
      <c r="D880" s="127"/>
      <c r="E880" s="35"/>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ht="11.25" customHeight="1">
      <c r="A881" s="35"/>
      <c r="B881" s="127"/>
      <c r="C881" s="127"/>
      <c r="D881" s="127"/>
      <c r="E881" s="35"/>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ht="11.25" customHeight="1">
      <c r="A882" s="35"/>
      <c r="B882" s="127"/>
      <c r="C882" s="127"/>
      <c r="D882" s="127"/>
      <c r="E882" s="35"/>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ht="11.25" customHeight="1">
      <c r="A883" s="35"/>
      <c r="B883" s="127"/>
      <c r="C883" s="127"/>
      <c r="D883" s="127"/>
      <c r="E883" s="35"/>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ht="11.25" customHeight="1">
      <c r="A884" s="35"/>
      <c r="B884" s="127"/>
      <c r="C884" s="127"/>
      <c r="D884" s="127"/>
      <c r="E884" s="35"/>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ht="11.25" customHeight="1">
      <c r="A885" s="35"/>
      <c r="B885" s="127"/>
      <c r="C885" s="127"/>
      <c r="D885" s="127"/>
      <c r="E885" s="35"/>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ht="11.25" customHeight="1">
      <c r="A886" s="35"/>
      <c r="B886" s="127"/>
      <c r="C886" s="127"/>
      <c r="D886" s="127"/>
      <c r="E886" s="35"/>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ht="11.25" customHeight="1">
      <c r="A887" s="35"/>
      <c r="B887" s="127"/>
      <c r="C887" s="127"/>
      <c r="D887" s="127"/>
      <c r="E887" s="35"/>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ht="11.25" customHeight="1">
      <c r="A888" s="35"/>
      <c r="B888" s="127"/>
      <c r="C888" s="127"/>
      <c r="D888" s="127"/>
      <c r="E888" s="35"/>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ht="11.25" customHeight="1">
      <c r="A889" s="35"/>
      <c r="B889" s="127"/>
      <c r="C889" s="127"/>
      <c r="D889" s="127"/>
      <c r="E889" s="35"/>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ht="11.25" customHeight="1">
      <c r="A890" s="35"/>
      <c r="B890" s="127"/>
      <c r="C890" s="127"/>
      <c r="D890" s="127"/>
      <c r="E890" s="35"/>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ht="11.25" customHeight="1">
      <c r="A891" s="35"/>
      <c r="B891" s="127"/>
      <c r="C891" s="127"/>
      <c r="D891" s="127"/>
      <c r="E891" s="35"/>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ht="11.25" customHeight="1">
      <c r="A892" s="35"/>
      <c r="B892" s="127"/>
      <c r="C892" s="127"/>
      <c r="D892" s="127"/>
      <c r="E892" s="35"/>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ht="11.25" customHeight="1">
      <c r="A893" s="35"/>
      <c r="B893" s="127"/>
      <c r="C893" s="127"/>
      <c r="D893" s="127"/>
      <c r="E893" s="35"/>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ht="11.25" customHeight="1">
      <c r="A894" s="35"/>
      <c r="B894" s="127"/>
      <c r="C894" s="127"/>
      <c r="D894" s="127"/>
      <c r="E894" s="35"/>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ht="11.25" customHeight="1">
      <c r="A895" s="35"/>
      <c r="B895" s="127"/>
      <c r="C895" s="127"/>
      <c r="D895" s="127"/>
      <c r="E895" s="35"/>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ht="11.25" customHeight="1">
      <c r="A896" s="35"/>
      <c r="B896" s="127"/>
      <c r="C896" s="127"/>
      <c r="D896" s="127"/>
      <c r="E896" s="35"/>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ht="11.25" customHeight="1">
      <c r="A897" s="35"/>
      <c r="B897" s="127"/>
      <c r="C897" s="127"/>
      <c r="D897" s="127"/>
      <c r="E897" s="35"/>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ht="11.25" customHeight="1">
      <c r="A898" s="35"/>
      <c r="B898" s="127"/>
      <c r="C898" s="127"/>
      <c r="D898" s="127"/>
      <c r="E898" s="35"/>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ht="11.25" customHeight="1">
      <c r="A899" s="35"/>
      <c r="B899" s="127"/>
      <c r="C899" s="127"/>
      <c r="D899" s="127"/>
      <c r="E899" s="35"/>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ht="11.25" customHeight="1">
      <c r="A900" s="35"/>
      <c r="B900" s="127"/>
      <c r="C900" s="127"/>
      <c r="D900" s="127"/>
      <c r="E900" s="35"/>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ht="11.25" customHeight="1">
      <c r="A901" s="35"/>
      <c r="B901" s="127"/>
      <c r="C901" s="127"/>
      <c r="D901" s="127"/>
      <c r="E901" s="35"/>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ht="11.25" customHeight="1">
      <c r="A902" s="35"/>
      <c r="B902" s="127"/>
      <c r="C902" s="127"/>
      <c r="D902" s="127"/>
      <c r="E902" s="35"/>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ht="11.25" customHeight="1">
      <c r="A903" s="35"/>
      <c r="B903" s="127"/>
      <c r="C903" s="127"/>
      <c r="D903" s="127"/>
      <c r="E903" s="35"/>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ht="11.25" customHeight="1">
      <c r="A904" s="35"/>
      <c r="B904" s="127"/>
      <c r="C904" s="127"/>
      <c r="D904" s="127"/>
      <c r="E904" s="35"/>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ht="11.25" customHeight="1">
      <c r="A905" s="35"/>
      <c r="B905" s="127"/>
      <c r="C905" s="127"/>
      <c r="D905" s="127"/>
      <c r="E905" s="35"/>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ht="11.25" customHeight="1">
      <c r="A906" s="35"/>
      <c r="B906" s="127"/>
      <c r="C906" s="127"/>
      <c r="D906" s="127"/>
      <c r="E906" s="35"/>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ht="11.25" customHeight="1">
      <c r="A907" s="35"/>
      <c r="B907" s="127"/>
      <c r="C907" s="127"/>
      <c r="D907" s="127"/>
      <c r="E907" s="35"/>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ht="11.25" customHeight="1">
      <c r="A908" s="35"/>
      <c r="B908" s="127"/>
      <c r="C908" s="127"/>
      <c r="D908" s="127"/>
      <c r="E908" s="35"/>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ht="11.25" customHeight="1">
      <c r="A909" s="35"/>
      <c r="B909" s="127"/>
      <c r="C909" s="127"/>
      <c r="D909" s="127"/>
      <c r="E909" s="35"/>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ht="11.25" customHeight="1">
      <c r="A910" s="35"/>
      <c r="B910" s="127"/>
      <c r="C910" s="127"/>
      <c r="D910" s="127"/>
      <c r="E910" s="35"/>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ht="11.25" customHeight="1">
      <c r="A911" s="35"/>
      <c r="B911" s="127"/>
      <c r="C911" s="127"/>
      <c r="D911" s="127"/>
      <c r="E911" s="35"/>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ht="11.25" customHeight="1">
      <c r="A912" s="35"/>
      <c r="B912" s="127"/>
      <c r="C912" s="127"/>
      <c r="D912" s="127"/>
      <c r="E912" s="35"/>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ht="11.25" customHeight="1">
      <c r="A913" s="35"/>
      <c r="B913" s="127"/>
      <c r="C913" s="127"/>
      <c r="D913" s="127"/>
      <c r="E913" s="35"/>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ht="11.25" customHeight="1">
      <c r="A914" s="35"/>
      <c r="B914" s="127"/>
      <c r="C914" s="127"/>
      <c r="D914" s="127"/>
      <c r="E914" s="35"/>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ht="11.25" customHeight="1">
      <c r="A915" s="35"/>
      <c r="B915" s="127"/>
      <c r="C915" s="127"/>
      <c r="D915" s="127"/>
      <c r="E915" s="35"/>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ht="11.25" customHeight="1">
      <c r="A916" s="35"/>
      <c r="B916" s="127"/>
      <c r="C916" s="127"/>
      <c r="D916" s="127"/>
      <c r="E916" s="35"/>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ht="11.25" customHeight="1">
      <c r="A917" s="35"/>
      <c r="B917" s="127"/>
      <c r="C917" s="127"/>
      <c r="D917" s="127"/>
      <c r="E917" s="35"/>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ht="11.25" customHeight="1">
      <c r="A918" s="35"/>
      <c r="B918" s="127"/>
      <c r="C918" s="127"/>
      <c r="D918" s="127"/>
      <c r="E918" s="35"/>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ht="11.25" customHeight="1">
      <c r="A919" s="35"/>
      <c r="B919" s="127"/>
      <c r="C919" s="127"/>
      <c r="D919" s="127"/>
      <c r="E919" s="35"/>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ht="11.25" customHeight="1">
      <c r="A920" s="35"/>
      <c r="B920" s="127"/>
      <c r="C920" s="127"/>
      <c r="D920" s="127"/>
      <c r="E920" s="35"/>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ht="11.25" customHeight="1">
      <c r="A921" s="35"/>
      <c r="B921" s="127"/>
      <c r="C921" s="127"/>
      <c r="D921" s="127"/>
      <c r="E921" s="35"/>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ht="11.25" customHeight="1">
      <c r="A922" s="35"/>
      <c r="B922" s="127"/>
      <c r="C922" s="127"/>
      <c r="D922" s="127"/>
      <c r="E922" s="35"/>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ht="11.25" customHeight="1">
      <c r="A923" s="35"/>
      <c r="B923" s="127"/>
      <c r="C923" s="127"/>
      <c r="D923" s="127"/>
      <c r="E923" s="35"/>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ht="11.25" customHeight="1">
      <c r="A924" s="35"/>
      <c r="B924" s="127"/>
      <c r="C924" s="127"/>
      <c r="D924" s="127"/>
      <c r="E924" s="35"/>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ht="11.25" customHeight="1">
      <c r="A925" s="35"/>
      <c r="B925" s="127"/>
      <c r="C925" s="127"/>
      <c r="D925" s="127"/>
      <c r="E925" s="35"/>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ht="11.25" customHeight="1">
      <c r="A926" s="35"/>
      <c r="B926" s="127"/>
      <c r="C926" s="127"/>
      <c r="D926" s="127"/>
      <c r="E926" s="35"/>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ht="11.25" customHeight="1">
      <c r="A927" s="35"/>
      <c r="B927" s="127"/>
      <c r="C927" s="127"/>
      <c r="D927" s="127"/>
      <c r="E927" s="35"/>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ht="11.25" customHeight="1">
      <c r="A928" s="35"/>
      <c r="B928" s="127"/>
      <c r="C928" s="127"/>
      <c r="D928" s="127"/>
      <c r="E928" s="35"/>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ht="11.25" customHeight="1">
      <c r="A929" s="35"/>
      <c r="B929" s="127"/>
      <c r="C929" s="127"/>
      <c r="D929" s="127"/>
      <c r="E929" s="35"/>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ht="11.25" customHeight="1">
      <c r="A930" s="35"/>
      <c r="B930" s="127"/>
      <c r="C930" s="127"/>
      <c r="D930" s="127"/>
      <c r="E930" s="35"/>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ht="11.25" customHeight="1">
      <c r="A931" s="35"/>
      <c r="B931" s="127"/>
      <c r="C931" s="127"/>
      <c r="D931" s="127"/>
      <c r="E931" s="35"/>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ht="11.25" customHeight="1">
      <c r="A932" s="35"/>
      <c r="B932" s="127"/>
      <c r="C932" s="127"/>
      <c r="D932" s="127"/>
      <c r="E932" s="35"/>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ht="11.25" customHeight="1">
      <c r="A933" s="35"/>
      <c r="B933" s="127"/>
      <c r="C933" s="127"/>
      <c r="D933" s="127"/>
      <c r="E933" s="35"/>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ht="11.25" customHeight="1">
      <c r="A934" s="35"/>
      <c r="B934" s="127"/>
      <c r="C934" s="127"/>
      <c r="D934" s="127"/>
      <c r="E934" s="35"/>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ht="11.25" customHeight="1">
      <c r="A935" s="35"/>
      <c r="B935" s="127"/>
      <c r="C935" s="127"/>
      <c r="D935" s="127"/>
      <c r="E935" s="35"/>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ht="11.25" customHeight="1">
      <c r="A936" s="35"/>
      <c r="B936" s="127"/>
      <c r="C936" s="127"/>
      <c r="D936" s="127"/>
      <c r="E936" s="35"/>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ht="11.25" customHeight="1">
      <c r="A937" s="35"/>
      <c r="B937" s="127"/>
      <c r="C937" s="127"/>
      <c r="D937" s="127"/>
      <c r="E937" s="35"/>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ht="11.25" customHeight="1">
      <c r="A938" s="35"/>
      <c r="B938" s="127"/>
      <c r="C938" s="127"/>
      <c r="D938" s="127"/>
      <c r="E938" s="35"/>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ht="11.25" customHeight="1">
      <c r="A939" s="35"/>
      <c r="B939" s="127"/>
      <c r="C939" s="127"/>
      <c r="D939" s="127"/>
      <c r="E939" s="35"/>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ht="11.25" customHeight="1">
      <c r="A940" s="35"/>
      <c r="B940" s="127"/>
      <c r="C940" s="127"/>
      <c r="D940" s="127"/>
      <c r="E940" s="35"/>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ht="11.25" customHeight="1">
      <c r="A941" s="35"/>
      <c r="B941" s="127"/>
      <c r="C941" s="127"/>
      <c r="D941" s="127"/>
      <c r="E941" s="35"/>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ht="11.25" customHeight="1">
      <c r="A942" s="35"/>
      <c r="B942" s="127"/>
      <c r="C942" s="127"/>
      <c r="D942" s="127"/>
      <c r="E942" s="35"/>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ht="11.25" customHeight="1">
      <c r="A943" s="35"/>
      <c r="B943" s="127"/>
      <c r="C943" s="127"/>
      <c r="D943" s="127"/>
      <c r="E943" s="35"/>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ht="11.25" customHeight="1">
      <c r="A944" s="35"/>
      <c r="B944" s="127"/>
      <c r="C944" s="127"/>
      <c r="D944" s="127"/>
      <c r="E944" s="35"/>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ht="11.25" customHeight="1">
      <c r="A945" s="35"/>
      <c r="B945" s="127"/>
      <c r="C945" s="127"/>
      <c r="D945" s="127"/>
      <c r="E945" s="35"/>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ht="11.25" customHeight="1">
      <c r="A946" s="35"/>
      <c r="B946" s="127"/>
      <c r="C946" s="127"/>
      <c r="D946" s="127"/>
      <c r="E946" s="35"/>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ht="11.25" customHeight="1">
      <c r="A947" s="35"/>
      <c r="B947" s="127"/>
      <c r="C947" s="127"/>
      <c r="D947" s="127"/>
      <c r="E947" s="35"/>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ht="11.25" customHeight="1">
      <c r="A948" s="35"/>
      <c r="B948" s="127"/>
      <c r="C948" s="127"/>
      <c r="D948" s="127"/>
      <c r="E948" s="35"/>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ht="11.25" customHeight="1">
      <c r="A949" s="35"/>
      <c r="B949" s="127"/>
      <c r="C949" s="127"/>
      <c r="D949" s="127"/>
      <c r="E949" s="35"/>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ht="11.25" customHeight="1">
      <c r="A950" s="35"/>
      <c r="B950" s="127"/>
      <c r="C950" s="127"/>
      <c r="D950" s="127"/>
      <c r="E950" s="35"/>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ht="11.25" customHeight="1">
      <c r="A951" s="35"/>
      <c r="B951" s="127"/>
      <c r="C951" s="127"/>
      <c r="D951" s="127"/>
      <c r="E951" s="35"/>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ht="11.25" customHeight="1">
      <c r="A952" s="35"/>
      <c r="B952" s="127"/>
      <c r="C952" s="127"/>
      <c r="D952" s="127"/>
      <c r="E952" s="35"/>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ht="11.25" customHeight="1">
      <c r="A953" s="35"/>
      <c r="B953" s="127"/>
      <c r="C953" s="127"/>
      <c r="D953" s="127"/>
      <c r="E953" s="35"/>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ht="11.25" customHeight="1">
      <c r="A954" s="35"/>
      <c r="B954" s="127"/>
      <c r="C954" s="127"/>
      <c r="D954" s="127"/>
      <c r="E954" s="35"/>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ht="11.25" customHeight="1">
      <c r="A955" s="35"/>
      <c r="B955" s="127"/>
      <c r="C955" s="127"/>
      <c r="D955" s="127"/>
      <c r="E955" s="35"/>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ht="11.25" customHeight="1">
      <c r="A956" s="35"/>
      <c r="B956" s="127"/>
      <c r="C956" s="127"/>
      <c r="D956" s="127"/>
      <c r="E956" s="35"/>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ht="11.25" customHeight="1">
      <c r="A957" s="35"/>
      <c r="B957" s="127"/>
      <c r="C957" s="127"/>
      <c r="D957" s="127"/>
      <c r="E957" s="35"/>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ht="11.25" customHeight="1">
      <c r="A958" s="35"/>
      <c r="B958" s="127"/>
      <c r="C958" s="127"/>
      <c r="D958" s="127"/>
      <c r="E958" s="35"/>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ht="11.25" customHeight="1">
      <c r="A959" s="35"/>
      <c r="B959" s="127"/>
      <c r="C959" s="127"/>
      <c r="D959" s="127"/>
      <c r="E959" s="35"/>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ht="11.25" customHeight="1">
      <c r="A960" s="35"/>
      <c r="B960" s="127"/>
      <c r="C960" s="127"/>
      <c r="D960" s="127"/>
      <c r="E960" s="35"/>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ht="11.25" customHeight="1">
      <c r="A961" s="35"/>
      <c r="B961" s="127"/>
      <c r="C961" s="127"/>
      <c r="D961" s="127"/>
      <c r="E961" s="35"/>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ht="11.25" customHeight="1">
      <c r="A962" s="35"/>
      <c r="B962" s="127"/>
      <c r="C962" s="127"/>
      <c r="D962" s="127"/>
      <c r="E962" s="35"/>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ht="11.25" customHeight="1">
      <c r="A963" s="35"/>
      <c r="B963" s="127"/>
      <c r="C963" s="127"/>
      <c r="D963" s="127"/>
      <c r="E963" s="35"/>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ht="11.25" customHeight="1">
      <c r="A964" s="35"/>
      <c r="B964" s="127"/>
      <c r="C964" s="127"/>
      <c r="D964" s="127"/>
      <c r="E964" s="35"/>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ht="11.25" customHeight="1">
      <c r="A965" s="35"/>
      <c r="B965" s="127"/>
      <c r="C965" s="127"/>
      <c r="D965" s="127"/>
      <c r="E965" s="35"/>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ht="11.25" customHeight="1">
      <c r="A966" s="35"/>
      <c r="B966" s="127"/>
      <c r="C966" s="127"/>
      <c r="D966" s="127"/>
      <c r="E966" s="35"/>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ht="11.25" customHeight="1">
      <c r="A967" s="35"/>
      <c r="B967" s="127"/>
      <c r="C967" s="127"/>
      <c r="D967" s="127"/>
      <c r="E967" s="35"/>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ht="11.25" customHeight="1">
      <c r="A968" s="35"/>
      <c r="B968" s="127"/>
      <c r="C968" s="127"/>
      <c r="D968" s="127"/>
      <c r="E968" s="35"/>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ht="11.25" customHeight="1">
      <c r="A969" s="35"/>
      <c r="B969" s="127"/>
      <c r="C969" s="127"/>
      <c r="D969" s="127"/>
      <c r="E969" s="35"/>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ht="11.25" customHeight="1">
      <c r="A970" s="35"/>
      <c r="B970" s="127"/>
      <c r="C970" s="127"/>
      <c r="D970" s="127"/>
      <c r="E970" s="35"/>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ht="11.25" customHeight="1">
      <c r="A971" s="35"/>
      <c r="B971" s="127"/>
      <c r="C971" s="127"/>
      <c r="D971" s="127"/>
      <c r="E971" s="35"/>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ht="11.25" customHeight="1">
      <c r="A972" s="35"/>
      <c r="B972" s="127"/>
      <c r="C972" s="127"/>
      <c r="D972" s="127"/>
      <c r="E972" s="35"/>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ht="11.25" customHeight="1">
      <c r="A973" s="35"/>
      <c r="B973" s="127"/>
      <c r="C973" s="127"/>
      <c r="D973" s="127"/>
      <c r="E973" s="35"/>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ht="11.25" customHeight="1">
      <c r="A974" s="35"/>
      <c r="B974" s="127"/>
      <c r="C974" s="127"/>
      <c r="D974" s="127"/>
      <c r="E974" s="35"/>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ht="11.25" customHeight="1">
      <c r="A975" s="35"/>
      <c r="B975" s="127"/>
      <c r="C975" s="127"/>
      <c r="D975" s="127"/>
      <c r="E975" s="35"/>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ht="11.25" customHeight="1">
      <c r="A976" s="35"/>
      <c r="B976" s="127"/>
      <c r="C976" s="127"/>
      <c r="D976" s="127"/>
      <c r="E976" s="35"/>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ht="11.25" customHeight="1">
      <c r="A977" s="35"/>
      <c r="B977" s="127"/>
      <c r="C977" s="127"/>
      <c r="D977" s="127"/>
      <c r="E977" s="35"/>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ht="11.25" customHeight="1">
      <c r="A978" s="35"/>
      <c r="B978" s="127"/>
      <c r="C978" s="127"/>
      <c r="D978" s="127"/>
      <c r="E978" s="35"/>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ht="11.25" customHeight="1">
      <c r="A979" s="35"/>
      <c r="B979" s="127"/>
      <c r="C979" s="127"/>
      <c r="D979" s="127"/>
      <c r="E979" s="35"/>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ht="11.25" customHeight="1">
      <c r="A980" s="35"/>
      <c r="B980" s="127"/>
      <c r="C980" s="127"/>
      <c r="D980" s="127"/>
      <c r="E980" s="35"/>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ht="11.25" customHeight="1">
      <c r="A981" s="35"/>
      <c r="B981" s="127"/>
      <c r="C981" s="127"/>
      <c r="D981" s="127"/>
      <c r="E981" s="35"/>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ht="11.25" customHeight="1">
      <c r="A982" s="35"/>
      <c r="B982" s="127"/>
      <c r="C982" s="127"/>
      <c r="D982" s="127"/>
      <c r="E982" s="35"/>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ht="11.25" customHeight="1">
      <c r="A983" s="35"/>
      <c r="B983" s="127"/>
      <c r="C983" s="127"/>
      <c r="D983" s="127"/>
      <c r="E983" s="35"/>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ht="11.25" customHeight="1">
      <c r="A984" s="35"/>
      <c r="B984" s="127"/>
      <c r="C984" s="127"/>
      <c r="D984" s="127"/>
      <c r="E984" s="35"/>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ht="11.25" customHeight="1">
      <c r="A985" s="35"/>
      <c r="B985" s="127"/>
      <c r="C985" s="127"/>
      <c r="D985" s="127"/>
      <c r="E985" s="35"/>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ht="11.25" customHeight="1">
      <c r="A986" s="35"/>
      <c r="B986" s="127"/>
      <c r="C986" s="127"/>
      <c r="D986" s="127"/>
      <c r="E986" s="35"/>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ht="11.25" customHeight="1">
      <c r="A987" s="35"/>
      <c r="B987" s="127"/>
      <c r="C987" s="127"/>
      <c r="D987" s="127"/>
      <c r="E987" s="35"/>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ht="11.25" customHeight="1">
      <c r="A988" s="35"/>
      <c r="B988" s="127"/>
      <c r="C988" s="127"/>
      <c r="D988" s="127"/>
      <c r="E988" s="35"/>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ht="11.25" customHeight="1">
      <c r="A989" s="35"/>
      <c r="B989" s="127"/>
      <c r="C989" s="127"/>
      <c r="D989" s="127"/>
      <c r="E989" s="35"/>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ht="11.25" customHeight="1">
      <c r="A990" s="35"/>
      <c r="B990" s="127"/>
      <c r="C990" s="127"/>
      <c r="D990" s="127"/>
      <c r="E990" s="35"/>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ht="11.25" customHeight="1">
      <c r="A991" s="35"/>
      <c r="B991" s="127"/>
      <c r="C991" s="127"/>
      <c r="D991" s="127"/>
      <c r="E991" s="35"/>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ht="11.25" customHeight="1">
      <c r="A992" s="35"/>
      <c r="B992" s="127"/>
      <c r="C992" s="127"/>
      <c r="D992" s="127"/>
      <c r="E992" s="35"/>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ht="11.25" customHeight="1">
      <c r="A993" s="35"/>
      <c r="B993" s="127"/>
      <c r="C993" s="127"/>
      <c r="D993" s="127"/>
      <c r="E993" s="35"/>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ht="11.25" customHeight="1">
      <c r="A994" s="35"/>
      <c r="B994" s="127"/>
      <c r="C994" s="127"/>
      <c r="D994" s="127"/>
      <c r="E994" s="35"/>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ht="11.25" customHeight="1">
      <c r="A995" s="35"/>
      <c r="B995" s="127"/>
      <c r="C995" s="127"/>
      <c r="D995" s="127"/>
      <c r="E995" s="35"/>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ht="11.25" customHeight="1">
      <c r="A996" s="35"/>
      <c r="B996" s="127"/>
      <c r="C996" s="127"/>
      <c r="D996" s="127"/>
      <c r="E996" s="35"/>
      <c r="F996" s="127"/>
      <c r="G996" s="127"/>
      <c r="H996" s="127"/>
      <c r="I996" s="127"/>
      <c r="J996" s="127"/>
      <c r="K996" s="127"/>
      <c r="L996" s="127"/>
      <c r="M996" s="127"/>
      <c r="N996" s="127"/>
      <c r="O996" s="127"/>
      <c r="P996" s="127"/>
      <c r="Q996" s="127"/>
      <c r="R996" s="127"/>
      <c r="S996" s="127"/>
      <c r="T996" s="127"/>
      <c r="U996" s="127"/>
      <c r="V996" s="127"/>
      <c r="W996" s="127"/>
      <c r="X996" s="127"/>
      <c r="Y996" s="127"/>
      <c r="Z996" s="127"/>
    </row>
    <row r="997" ht="11.25" customHeight="1">
      <c r="A997" s="35"/>
      <c r="B997" s="127"/>
      <c r="C997" s="127"/>
      <c r="D997" s="127"/>
      <c r="E997" s="35"/>
      <c r="F997" s="127"/>
      <c r="G997" s="127"/>
      <c r="H997" s="127"/>
      <c r="I997" s="127"/>
      <c r="J997" s="127"/>
      <c r="K997" s="127"/>
      <c r="L997" s="127"/>
      <c r="M997" s="127"/>
      <c r="N997" s="127"/>
      <c r="O997" s="127"/>
      <c r="P997" s="127"/>
      <c r="Q997" s="127"/>
      <c r="R997" s="127"/>
      <c r="S997" s="127"/>
      <c r="T997" s="127"/>
      <c r="U997" s="127"/>
      <c r="V997" s="127"/>
      <c r="W997" s="127"/>
      <c r="X997" s="127"/>
      <c r="Y997" s="127"/>
      <c r="Z997" s="127"/>
    </row>
    <row r="998" ht="11.25" customHeight="1">
      <c r="A998" s="35"/>
      <c r="B998" s="127"/>
      <c r="C998" s="127"/>
      <c r="D998" s="127"/>
      <c r="E998" s="35"/>
      <c r="F998" s="127"/>
      <c r="G998" s="127"/>
      <c r="H998" s="127"/>
      <c r="I998" s="127"/>
      <c r="J998" s="127"/>
      <c r="K998" s="127"/>
      <c r="L998" s="127"/>
      <c r="M998" s="127"/>
      <c r="N998" s="127"/>
      <c r="O998" s="127"/>
      <c r="P998" s="127"/>
      <c r="Q998" s="127"/>
      <c r="R998" s="127"/>
      <c r="S998" s="127"/>
      <c r="T998" s="127"/>
      <c r="U998" s="127"/>
      <c r="V998" s="127"/>
      <c r="W998" s="127"/>
      <c r="X998" s="127"/>
      <c r="Y998" s="127"/>
      <c r="Z998" s="127"/>
    </row>
    <row r="999" ht="11.25" customHeight="1">
      <c r="A999" s="35"/>
      <c r="B999" s="127"/>
      <c r="C999" s="127"/>
      <c r="D999" s="127"/>
      <c r="E999" s="35"/>
      <c r="F999" s="127"/>
      <c r="G999" s="127"/>
      <c r="H999" s="127"/>
      <c r="I999" s="127"/>
      <c r="J999" s="127"/>
      <c r="K999" s="127"/>
      <c r="L999" s="127"/>
      <c r="M999" s="127"/>
      <c r="N999" s="127"/>
      <c r="O999" s="127"/>
      <c r="P999" s="127"/>
      <c r="Q999" s="127"/>
      <c r="R999" s="127"/>
      <c r="S999" s="127"/>
      <c r="T999" s="127"/>
      <c r="U999" s="127"/>
      <c r="V999" s="127"/>
      <c r="W999" s="127"/>
      <c r="X999" s="127"/>
      <c r="Y999" s="127"/>
      <c r="Z999" s="127"/>
    </row>
    <row r="1000" ht="11.25" customHeight="1">
      <c r="A1000" s="35"/>
      <c r="B1000" s="127"/>
      <c r="C1000" s="127"/>
      <c r="D1000" s="127"/>
      <c r="E1000" s="35"/>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row>
  </sheetData>
  <mergeCells count="5">
    <mergeCell ref="B3:D3"/>
    <mergeCell ref="C8:D8"/>
    <mergeCell ref="C9:D9"/>
    <mergeCell ref="C10:D10"/>
    <mergeCell ref="C11:D11"/>
  </mergeCells>
  <printOptions/>
  <pageMargins bottom="0.75" footer="0.0" header="0.0" left="0.7" right="0.7" top="0.75"/>
  <pageSetup orientation="portrait"/>
  <headerFooter>
    <oddFooter>&amp;C_x000D_#000000 OFFICIAL-InternalOnly</oddFooter>
  </headerFooter>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workbookViewId="0"/>
  </sheetViews>
  <sheetFormatPr customHeight="1" defaultColWidth="11.22" defaultRowHeight="15.0"/>
  <cols>
    <col customWidth="1" min="1" max="1" width="3.67"/>
    <col customWidth="1" min="2" max="2" width="37.89"/>
    <col customWidth="1" min="3" max="3" width="35.33"/>
    <col customWidth="1" min="4" max="4" width="36.11"/>
    <col customWidth="1" min="5" max="5" width="18.78"/>
    <col customWidth="1" min="6" max="6" width="26.44"/>
    <col customWidth="1" min="7" max="7" width="1.44"/>
    <col customWidth="1" min="8" max="8" width="15.0"/>
    <col customWidth="1" min="9" max="9" width="11.78"/>
    <col customWidth="1" min="10" max="10" width="14.11"/>
    <col customWidth="1" min="11" max="11" width="12.0"/>
    <col customWidth="1" min="12" max="12" width="15.44"/>
    <col customWidth="1" min="13" max="15" width="15.67"/>
    <col customWidth="1" min="16" max="16" width="1.44"/>
    <col customWidth="1" min="17" max="24" width="15.67"/>
    <col customWidth="1" min="25" max="25" width="1.44"/>
    <col customWidth="1" min="26" max="26" width="15.44"/>
    <col customWidth="1" min="27" max="58" width="15.67"/>
  </cols>
  <sheetData>
    <row r="1" ht="12.75" customHeight="1">
      <c r="A1" s="42"/>
      <c r="B1" s="42"/>
      <c r="C1" s="42"/>
      <c r="D1" s="45"/>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row>
    <row r="2" ht="18.75" customHeight="1">
      <c r="A2" s="42"/>
      <c r="B2" s="43" t="s">
        <v>282</v>
      </c>
      <c r="C2" s="42"/>
      <c r="D2" s="45"/>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row>
    <row r="3" ht="12.75" customHeight="1">
      <c r="A3" s="42"/>
      <c r="B3" s="42" t="s">
        <v>283</v>
      </c>
      <c r="C3" s="42"/>
      <c r="D3" s="45"/>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row>
    <row r="4" ht="12.75" customHeight="1">
      <c r="A4" s="42"/>
      <c r="B4" s="42"/>
      <c r="C4" s="42"/>
      <c r="D4" s="45"/>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row>
    <row r="5" ht="12.75" customHeight="1">
      <c r="A5" s="2"/>
      <c r="B5" s="2"/>
      <c r="C5" s="2"/>
      <c r="D5" s="128"/>
      <c r="E5" s="2"/>
      <c r="F5" s="2"/>
      <c r="G5" s="35"/>
      <c r="H5" s="35"/>
      <c r="I5" s="35"/>
      <c r="J5" s="35"/>
      <c r="K5" s="35"/>
      <c r="L5" s="35"/>
      <c r="M5" s="35"/>
      <c r="N5" s="35"/>
      <c r="O5" s="35"/>
      <c r="P5" s="35"/>
      <c r="Q5" s="35"/>
      <c r="R5" s="2"/>
      <c r="S5" s="2"/>
      <c r="T5" s="2"/>
      <c r="U5" s="2"/>
      <c r="V5" s="2"/>
      <c r="W5" s="2"/>
      <c r="X5" s="2"/>
      <c r="Y5" s="35"/>
      <c r="Z5" s="35"/>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row>
    <row r="6" ht="12.75" customHeight="1">
      <c r="A6" s="2"/>
      <c r="B6" s="49" t="s">
        <v>41</v>
      </c>
      <c r="C6" s="129" t="s">
        <v>57</v>
      </c>
      <c r="D6" s="130" t="s">
        <v>284</v>
      </c>
      <c r="E6" s="129" t="s">
        <v>93</v>
      </c>
      <c r="F6" s="50"/>
      <c r="G6" s="84"/>
      <c r="H6" s="102" t="s">
        <v>94</v>
      </c>
      <c r="I6" s="53"/>
      <c r="J6" s="53"/>
      <c r="K6" s="53"/>
      <c r="L6" s="53"/>
      <c r="M6" s="53"/>
      <c r="N6" s="53"/>
      <c r="O6" s="54"/>
      <c r="P6" s="51"/>
      <c r="Q6" s="55" t="s">
        <v>95</v>
      </c>
      <c r="R6" s="56"/>
      <c r="S6" s="56"/>
      <c r="T6" s="56"/>
      <c r="U6" s="56"/>
      <c r="V6" s="56"/>
      <c r="W6" s="56"/>
      <c r="X6" s="56"/>
      <c r="Y6" s="131"/>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7"/>
    </row>
    <row r="7" ht="12.75" customHeight="1">
      <c r="A7" s="2"/>
      <c r="B7" s="58"/>
      <c r="C7" s="58"/>
      <c r="D7" s="58"/>
      <c r="E7" s="58"/>
      <c r="F7" s="59"/>
      <c r="G7" s="84"/>
      <c r="H7" s="60" t="s">
        <v>96</v>
      </c>
      <c r="I7" s="61"/>
      <c r="J7" s="61"/>
      <c r="K7" s="61"/>
      <c r="L7" s="61"/>
      <c r="M7" s="61"/>
      <c r="N7" s="61"/>
      <c r="O7" s="62"/>
      <c r="P7" s="51"/>
      <c r="Q7" s="63" t="s">
        <v>97</v>
      </c>
      <c r="R7" s="64"/>
      <c r="S7" s="64"/>
      <c r="T7" s="64"/>
      <c r="U7" s="64"/>
      <c r="V7" s="64"/>
      <c r="W7" s="64"/>
      <c r="X7" s="64"/>
      <c r="Y7" s="131"/>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5"/>
    </row>
    <row r="8" ht="25.5" customHeight="1">
      <c r="A8" s="2"/>
      <c r="B8" s="58"/>
      <c r="C8" s="58"/>
      <c r="D8" s="58"/>
      <c r="E8" s="58"/>
      <c r="F8" s="132" t="s">
        <v>98</v>
      </c>
      <c r="G8" s="84"/>
      <c r="H8" s="67" t="s">
        <v>99</v>
      </c>
      <c r="I8" s="67" t="s">
        <v>100</v>
      </c>
      <c r="J8" s="67" t="s">
        <v>101</v>
      </c>
      <c r="K8" s="67" t="s">
        <v>102</v>
      </c>
      <c r="L8" s="67" t="s">
        <v>103</v>
      </c>
      <c r="M8" s="68" t="s">
        <v>104</v>
      </c>
      <c r="N8" s="67" t="s">
        <v>105</v>
      </c>
      <c r="O8" s="67" t="s">
        <v>106</v>
      </c>
      <c r="P8" s="131"/>
      <c r="Q8" s="69" t="s">
        <v>107</v>
      </c>
      <c r="R8" s="69" t="s">
        <v>108</v>
      </c>
      <c r="S8" s="69" t="s">
        <v>109</v>
      </c>
      <c r="T8" s="70" t="s">
        <v>110</v>
      </c>
      <c r="U8" s="69" t="s">
        <v>111</v>
      </c>
      <c r="V8" s="69" t="s">
        <v>112</v>
      </c>
      <c r="W8" s="69" t="s">
        <v>113</v>
      </c>
      <c r="X8" s="69" t="s">
        <v>114</v>
      </c>
      <c r="Y8" s="131"/>
      <c r="Z8" s="69" t="s">
        <v>115</v>
      </c>
      <c r="AA8" s="69" t="s">
        <v>115</v>
      </c>
      <c r="AB8" s="69" t="s">
        <v>116</v>
      </c>
      <c r="AC8" s="69" t="s">
        <v>116</v>
      </c>
      <c r="AD8" s="71" t="s">
        <v>117</v>
      </c>
      <c r="AE8" s="71" t="s">
        <v>117</v>
      </c>
      <c r="AF8" s="72" t="s">
        <v>118</v>
      </c>
      <c r="AG8" s="73" t="s">
        <v>118</v>
      </c>
      <c r="AH8" s="73" t="s">
        <v>119</v>
      </c>
      <c r="AI8" s="73" t="s">
        <v>119</v>
      </c>
      <c r="AJ8" s="73" t="s">
        <v>120</v>
      </c>
      <c r="AK8" s="73" t="s">
        <v>120</v>
      </c>
      <c r="AL8" s="73" t="s">
        <v>121</v>
      </c>
      <c r="AM8" s="73" t="s">
        <v>121</v>
      </c>
      <c r="AN8" s="73" t="s">
        <v>122</v>
      </c>
      <c r="AO8" s="73" t="s">
        <v>122</v>
      </c>
      <c r="AP8" s="73" t="s">
        <v>123</v>
      </c>
      <c r="AQ8" s="73" t="s">
        <v>123</v>
      </c>
      <c r="AR8" s="73" t="s">
        <v>124</v>
      </c>
      <c r="AS8" s="73" t="s">
        <v>124</v>
      </c>
      <c r="AT8" s="73" t="s">
        <v>125</v>
      </c>
      <c r="AU8" s="73" t="s">
        <v>125</v>
      </c>
      <c r="AV8" s="73" t="s">
        <v>126</v>
      </c>
      <c r="AW8" s="73" t="s">
        <v>126</v>
      </c>
      <c r="AX8" s="73" t="s">
        <v>127</v>
      </c>
      <c r="AY8" s="73" t="s">
        <v>127</v>
      </c>
      <c r="AZ8" s="73" t="s">
        <v>128</v>
      </c>
      <c r="BA8" s="73" t="s">
        <v>128</v>
      </c>
      <c r="BB8" s="73" t="s">
        <v>129</v>
      </c>
      <c r="BC8" s="73" t="s">
        <v>129</v>
      </c>
      <c r="BD8" s="73" t="s">
        <v>130</v>
      </c>
      <c r="BE8" s="73" t="s">
        <v>130</v>
      </c>
      <c r="BF8" s="73" t="s">
        <v>131</v>
      </c>
    </row>
    <row r="9" ht="25.5" customHeight="1">
      <c r="A9" s="2"/>
      <c r="B9" s="58"/>
      <c r="C9" s="58"/>
      <c r="D9" s="58"/>
      <c r="E9" s="58"/>
      <c r="F9" s="66" t="s">
        <v>98</v>
      </c>
      <c r="G9" s="51"/>
      <c r="H9" s="67" t="s">
        <v>99</v>
      </c>
      <c r="I9" s="67" t="s">
        <v>100</v>
      </c>
      <c r="J9" s="67" t="s">
        <v>101</v>
      </c>
      <c r="K9" s="67" t="s">
        <v>102</v>
      </c>
      <c r="L9" s="67" t="s">
        <v>103</v>
      </c>
      <c r="M9" s="68" t="s">
        <v>104</v>
      </c>
      <c r="N9" s="67" t="s">
        <v>105</v>
      </c>
      <c r="O9" s="67" t="s">
        <v>106</v>
      </c>
      <c r="P9" s="51"/>
      <c r="Q9" s="69" t="s">
        <v>107</v>
      </c>
      <c r="R9" s="69" t="s">
        <v>108</v>
      </c>
      <c r="S9" s="69" t="s">
        <v>109</v>
      </c>
      <c r="T9" s="70" t="s">
        <v>110</v>
      </c>
      <c r="U9" s="69" t="s">
        <v>111</v>
      </c>
      <c r="V9" s="69" t="s">
        <v>112</v>
      </c>
      <c r="W9" s="69" t="s">
        <v>113</v>
      </c>
      <c r="X9" s="69" t="s">
        <v>114</v>
      </c>
      <c r="Y9" s="51"/>
      <c r="Z9" s="69" t="s">
        <v>115</v>
      </c>
      <c r="AA9" s="69" t="s">
        <v>132</v>
      </c>
      <c r="AB9" s="69" t="s">
        <v>116</v>
      </c>
      <c r="AC9" s="69" t="s">
        <v>133</v>
      </c>
      <c r="AD9" s="69" t="s">
        <v>134</v>
      </c>
      <c r="AE9" s="69" t="s">
        <v>135</v>
      </c>
      <c r="AF9" s="69" t="s">
        <v>136</v>
      </c>
      <c r="AG9" s="69" t="s">
        <v>137</v>
      </c>
      <c r="AH9" s="69" t="s">
        <v>138</v>
      </c>
      <c r="AI9" s="69" t="s">
        <v>139</v>
      </c>
      <c r="AJ9" s="69" t="s">
        <v>140</v>
      </c>
      <c r="AK9" s="69" t="s">
        <v>141</v>
      </c>
      <c r="AL9" s="69" t="s">
        <v>142</v>
      </c>
      <c r="AM9" s="69" t="s">
        <v>143</v>
      </c>
      <c r="AN9" s="69" t="s">
        <v>144</v>
      </c>
      <c r="AO9" s="69" t="s">
        <v>145</v>
      </c>
      <c r="AP9" s="69" t="s">
        <v>146</v>
      </c>
      <c r="AQ9" s="69" t="s">
        <v>147</v>
      </c>
      <c r="AR9" s="69" t="s">
        <v>148</v>
      </c>
      <c r="AS9" s="69" t="s">
        <v>149</v>
      </c>
      <c r="AT9" s="69" t="s">
        <v>150</v>
      </c>
      <c r="AU9" s="69" t="s">
        <v>151</v>
      </c>
      <c r="AV9" s="69" t="s">
        <v>152</v>
      </c>
      <c r="AW9" s="69" t="s">
        <v>153</v>
      </c>
      <c r="AX9" s="69" t="s">
        <v>154</v>
      </c>
      <c r="AY9" s="69" t="s">
        <v>155</v>
      </c>
      <c r="AZ9" s="69" t="s">
        <v>156</v>
      </c>
      <c r="BA9" s="69" t="s">
        <v>157</v>
      </c>
      <c r="BB9" s="69" t="s">
        <v>158</v>
      </c>
      <c r="BC9" s="69" t="s">
        <v>159</v>
      </c>
      <c r="BD9" s="69" t="s">
        <v>160</v>
      </c>
      <c r="BE9" s="69" t="s">
        <v>161</v>
      </c>
      <c r="BF9" s="69" t="s">
        <v>162</v>
      </c>
    </row>
    <row r="10" ht="12.75" customHeight="1">
      <c r="A10" s="2"/>
      <c r="B10" s="58"/>
      <c r="C10" s="58"/>
      <c r="D10" s="58"/>
      <c r="E10" s="58"/>
      <c r="F10" s="132" t="s">
        <v>163</v>
      </c>
      <c r="G10" s="84"/>
      <c r="H10" s="74" t="s">
        <v>164</v>
      </c>
      <c r="I10" s="74" t="s">
        <v>165</v>
      </c>
      <c r="J10" s="74" t="s">
        <v>166</v>
      </c>
      <c r="K10" s="74" t="s">
        <v>167</v>
      </c>
      <c r="L10" s="74" t="s">
        <v>168</v>
      </c>
      <c r="M10" s="75" t="s">
        <v>169</v>
      </c>
      <c r="N10" s="74" t="s">
        <v>170</v>
      </c>
      <c r="O10" s="74" t="s">
        <v>171</v>
      </c>
      <c r="P10" s="131"/>
      <c r="Q10" s="74" t="s">
        <v>172</v>
      </c>
      <c r="R10" s="74" t="s">
        <v>173</v>
      </c>
      <c r="S10" s="74" t="s">
        <v>174</v>
      </c>
      <c r="T10" s="76" t="s">
        <v>175</v>
      </c>
      <c r="U10" s="74" t="s">
        <v>176</v>
      </c>
      <c r="V10" s="74" t="s">
        <v>177</v>
      </c>
      <c r="W10" s="74" t="s">
        <v>178</v>
      </c>
      <c r="X10" s="74" t="s">
        <v>179</v>
      </c>
      <c r="Y10" s="131"/>
      <c r="Z10" s="74" t="s">
        <v>180</v>
      </c>
      <c r="AA10" s="74" t="s">
        <v>181</v>
      </c>
      <c r="AB10" s="74" t="s">
        <v>182</v>
      </c>
      <c r="AC10" s="74" t="s">
        <v>183</v>
      </c>
      <c r="AD10" s="74" t="s">
        <v>184</v>
      </c>
      <c r="AE10" s="74" t="s">
        <v>185</v>
      </c>
      <c r="AF10" s="74" t="s">
        <v>186</v>
      </c>
      <c r="AG10" s="74" t="s">
        <v>187</v>
      </c>
      <c r="AH10" s="74" t="s">
        <v>188</v>
      </c>
      <c r="AI10" s="74" t="s">
        <v>189</v>
      </c>
      <c r="AJ10" s="74" t="s">
        <v>190</v>
      </c>
      <c r="AK10" s="74" t="s">
        <v>191</v>
      </c>
      <c r="AL10" s="74" t="s">
        <v>192</v>
      </c>
      <c r="AM10" s="74" t="s">
        <v>193</v>
      </c>
      <c r="AN10" s="74" t="s">
        <v>194</v>
      </c>
      <c r="AO10" s="74" t="s">
        <v>195</v>
      </c>
      <c r="AP10" s="74" t="s">
        <v>196</v>
      </c>
      <c r="AQ10" s="74" t="s">
        <v>197</v>
      </c>
      <c r="AR10" s="74" t="s">
        <v>198</v>
      </c>
      <c r="AS10" s="74" t="s">
        <v>199</v>
      </c>
      <c r="AT10" s="74" t="s">
        <v>200</v>
      </c>
      <c r="AU10" s="74" t="s">
        <v>201</v>
      </c>
      <c r="AV10" s="74" t="s">
        <v>202</v>
      </c>
      <c r="AW10" s="74" t="s">
        <v>203</v>
      </c>
      <c r="AX10" s="74" t="s">
        <v>204</v>
      </c>
      <c r="AY10" s="74" t="s">
        <v>205</v>
      </c>
      <c r="AZ10" s="74" t="s">
        <v>206</v>
      </c>
      <c r="BA10" s="74" t="s">
        <v>207</v>
      </c>
      <c r="BB10" s="74" t="s">
        <v>208</v>
      </c>
      <c r="BC10" s="74" t="s">
        <v>209</v>
      </c>
      <c r="BD10" s="74" t="s">
        <v>210</v>
      </c>
      <c r="BE10" s="74" t="s">
        <v>211</v>
      </c>
      <c r="BF10" s="74" t="s">
        <v>212</v>
      </c>
    </row>
    <row r="11" ht="12.75" customHeight="1">
      <c r="A11" s="2"/>
      <c r="B11" s="59"/>
      <c r="C11" s="59"/>
      <c r="D11" s="59"/>
      <c r="E11" s="59"/>
      <c r="F11" s="133" t="s">
        <v>285</v>
      </c>
      <c r="G11" s="84"/>
      <c r="H11" s="69" t="s">
        <v>214</v>
      </c>
      <c r="I11" s="69" t="s">
        <v>214</v>
      </c>
      <c r="J11" s="69" t="s">
        <v>215</v>
      </c>
      <c r="K11" s="69" t="s">
        <v>215</v>
      </c>
      <c r="L11" s="69" t="s">
        <v>216</v>
      </c>
      <c r="M11" s="78" t="s">
        <v>216</v>
      </c>
      <c r="N11" s="69" t="s">
        <v>217</v>
      </c>
      <c r="O11" s="69" t="s">
        <v>217</v>
      </c>
      <c r="P11" s="131"/>
      <c r="Q11" s="69" t="s">
        <v>218</v>
      </c>
      <c r="R11" s="69" t="s">
        <v>219</v>
      </c>
      <c r="S11" s="69" t="s">
        <v>219</v>
      </c>
      <c r="T11" s="70" t="s">
        <v>220</v>
      </c>
      <c r="U11" s="69" t="s">
        <v>220</v>
      </c>
      <c r="V11" s="69" t="s">
        <v>221</v>
      </c>
      <c r="W11" s="69" t="s">
        <v>221</v>
      </c>
      <c r="X11" s="69" t="s">
        <v>222</v>
      </c>
      <c r="Y11" s="131"/>
      <c r="Z11" s="69" t="s">
        <v>255</v>
      </c>
      <c r="AA11" s="69" t="s">
        <v>222</v>
      </c>
      <c r="AB11" s="69" t="s">
        <v>223</v>
      </c>
      <c r="AC11" s="69" t="s">
        <v>223</v>
      </c>
      <c r="AD11" s="69" t="s">
        <v>223</v>
      </c>
      <c r="AE11" s="69" t="s">
        <v>223</v>
      </c>
      <c r="AF11" s="134" t="s">
        <v>224</v>
      </c>
      <c r="AG11" s="134" t="s">
        <v>224</v>
      </c>
      <c r="AH11" s="134" t="s">
        <v>224</v>
      </c>
      <c r="AI11" s="134" t="s">
        <v>224</v>
      </c>
      <c r="AJ11" s="134" t="s">
        <v>225</v>
      </c>
      <c r="AK11" s="134" t="s">
        <v>225</v>
      </c>
      <c r="AL11" s="134" t="s">
        <v>225</v>
      </c>
      <c r="AM11" s="134" t="s">
        <v>225</v>
      </c>
      <c r="AN11" s="134" t="s">
        <v>226</v>
      </c>
      <c r="AO11" s="134" t="s">
        <v>226</v>
      </c>
      <c r="AP11" s="134" t="s">
        <v>226</v>
      </c>
      <c r="AQ11" s="134" t="s">
        <v>226</v>
      </c>
      <c r="AR11" s="134" t="s">
        <v>227</v>
      </c>
      <c r="AS11" s="134" t="s">
        <v>227</v>
      </c>
      <c r="AT11" s="134" t="s">
        <v>227</v>
      </c>
      <c r="AU11" s="134" t="s">
        <v>227</v>
      </c>
      <c r="AV11" s="134" t="s">
        <v>228</v>
      </c>
      <c r="AW11" s="134" t="s">
        <v>228</v>
      </c>
      <c r="AX11" s="134" t="s">
        <v>228</v>
      </c>
      <c r="AY11" s="134" t="s">
        <v>228</v>
      </c>
      <c r="AZ11" s="134" t="s">
        <v>229</v>
      </c>
      <c r="BA11" s="134" t="s">
        <v>229</v>
      </c>
      <c r="BB11" s="134" t="s">
        <v>229</v>
      </c>
      <c r="BC11" s="134" t="s">
        <v>229</v>
      </c>
      <c r="BD11" s="134" t="s">
        <v>230</v>
      </c>
      <c r="BE11" s="134" t="s">
        <v>230</v>
      </c>
      <c r="BF11" s="134" t="s">
        <v>230</v>
      </c>
    </row>
    <row r="12" ht="13.5" customHeight="1">
      <c r="A12" s="2"/>
      <c r="B12" s="135" t="s">
        <v>69</v>
      </c>
      <c r="C12" s="39"/>
      <c r="D12" s="39"/>
      <c r="E12" s="39"/>
      <c r="F12" s="136"/>
      <c r="G12" s="137"/>
      <c r="H12" s="138"/>
      <c r="I12" s="138"/>
      <c r="J12" s="138"/>
      <c r="K12" s="138"/>
      <c r="L12" s="138"/>
      <c r="M12" s="139"/>
      <c r="N12" s="138"/>
      <c r="O12" s="138"/>
      <c r="P12" s="137"/>
      <c r="Q12" s="138"/>
      <c r="R12" s="138"/>
      <c r="S12" s="138"/>
      <c r="T12" s="140"/>
      <c r="U12" s="138"/>
      <c r="V12" s="138"/>
      <c r="W12" s="138"/>
      <c r="X12" s="138"/>
      <c r="Y12" s="137"/>
      <c r="Z12" s="138"/>
      <c r="AA12" s="138"/>
      <c r="AB12" s="138"/>
      <c r="AC12" s="138"/>
      <c r="AD12" s="138"/>
      <c r="AE12" s="141"/>
      <c r="AF12" s="141"/>
      <c r="AG12" s="141"/>
      <c r="AH12" s="141"/>
      <c r="AI12" s="141"/>
      <c r="AJ12" s="141"/>
      <c r="AK12" s="141"/>
      <c r="AL12" s="141"/>
      <c r="AM12" s="141"/>
      <c r="AN12" s="141"/>
      <c r="AO12" s="141"/>
      <c r="AP12" s="141"/>
      <c r="AQ12" s="141"/>
      <c r="AR12" s="141"/>
      <c r="AS12" s="141"/>
      <c r="AT12" s="141"/>
      <c r="AU12" s="141"/>
      <c r="AV12" s="141"/>
      <c r="AW12" s="141"/>
      <c r="AX12" s="141"/>
      <c r="AY12" s="141"/>
      <c r="AZ12" s="141"/>
      <c r="BA12" s="141"/>
      <c r="BB12" s="141"/>
      <c r="BC12" s="141"/>
      <c r="BD12" s="141"/>
      <c r="BE12" s="141"/>
      <c r="BF12" s="141"/>
    </row>
    <row r="13" ht="37.5" customHeight="1">
      <c r="A13" s="35"/>
      <c r="B13" s="120" t="s">
        <v>286</v>
      </c>
      <c r="C13" s="120"/>
      <c r="D13" s="142" t="s">
        <v>287</v>
      </c>
      <c r="E13" s="143" t="s">
        <v>288</v>
      </c>
      <c r="F13" s="144"/>
      <c r="G13" s="84"/>
      <c r="H13" s="145">
        <v>0.29</v>
      </c>
      <c r="I13" s="145">
        <v>0.29</v>
      </c>
      <c r="J13" s="145">
        <v>0.348</v>
      </c>
      <c r="K13" s="145">
        <v>0.348</v>
      </c>
      <c r="L13" s="145">
        <v>0.409</v>
      </c>
      <c r="M13" s="145">
        <v>0.409</v>
      </c>
      <c r="N13" s="145">
        <v>0.468</v>
      </c>
      <c r="O13" s="145">
        <v>0.468</v>
      </c>
      <c r="P13" s="131"/>
      <c r="Q13" s="145">
        <v>0.468</v>
      </c>
      <c r="R13" s="145">
        <v>0.484</v>
      </c>
      <c r="S13" s="145">
        <v>0.484</v>
      </c>
      <c r="T13" s="145">
        <v>0.471</v>
      </c>
      <c r="U13" s="145">
        <v>0.471</v>
      </c>
      <c r="V13" s="145">
        <v>0.492</v>
      </c>
      <c r="W13" s="145">
        <v>0.492</v>
      </c>
      <c r="X13" s="146">
        <v>0.491</v>
      </c>
      <c r="Y13" s="131"/>
      <c r="Z13" s="147">
        <v>0.491</v>
      </c>
      <c r="AA13" s="147">
        <v>0.491</v>
      </c>
      <c r="AB13" s="146">
        <v>0.469</v>
      </c>
      <c r="AC13" s="146">
        <v>0.469</v>
      </c>
      <c r="AD13" s="146">
        <v>0.469</v>
      </c>
      <c r="AE13" s="146">
        <v>0.469</v>
      </c>
      <c r="AF13" s="146">
        <v>0.491</v>
      </c>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row>
    <row r="14" ht="12.75" customHeight="1">
      <c r="A14" s="35"/>
      <c r="B14" s="120" t="s">
        <v>289</v>
      </c>
      <c r="C14" s="120"/>
      <c r="D14" s="142" t="s">
        <v>290</v>
      </c>
      <c r="E14" s="143" t="s">
        <v>291</v>
      </c>
      <c r="F14" s="144"/>
      <c r="G14" s="84"/>
      <c r="H14" s="148"/>
      <c r="I14" s="145">
        <v>44.33</v>
      </c>
      <c r="J14" s="148"/>
      <c r="K14" s="145">
        <v>44.77</v>
      </c>
      <c r="L14" s="148"/>
      <c r="M14" s="149">
        <v>45.58</v>
      </c>
      <c r="N14" s="148"/>
      <c r="O14" s="149">
        <v>47.22</v>
      </c>
      <c r="P14" s="131"/>
      <c r="Q14" s="150">
        <v>47.22</v>
      </c>
      <c r="R14" s="151"/>
      <c r="S14" s="150">
        <v>48.78</v>
      </c>
      <c r="T14" s="151"/>
      <c r="U14" s="150">
        <v>50.05</v>
      </c>
      <c r="V14" s="151"/>
      <c r="W14" s="150">
        <v>50.8</v>
      </c>
      <c r="X14" s="151"/>
      <c r="Y14" s="131"/>
      <c r="Z14" s="152">
        <v>52.88</v>
      </c>
      <c r="AA14" s="152">
        <v>52.88</v>
      </c>
      <c r="AB14" s="150">
        <v>59.01</v>
      </c>
      <c r="AC14" s="150">
        <v>59.01</v>
      </c>
      <c r="AD14" s="150">
        <v>59.01</v>
      </c>
      <c r="AE14" s="150">
        <v>59.01</v>
      </c>
      <c r="AF14" s="150">
        <v>64.73</v>
      </c>
      <c r="AG14" s="150"/>
      <c r="AH14" s="150"/>
      <c r="AI14" s="150"/>
      <c r="AJ14" s="150"/>
      <c r="AK14" s="150"/>
      <c r="AL14" s="150"/>
      <c r="AM14" s="150"/>
      <c r="AN14" s="150"/>
      <c r="AO14" s="150"/>
      <c r="AP14" s="150"/>
      <c r="AQ14" s="150"/>
      <c r="AR14" s="150"/>
      <c r="AS14" s="150"/>
      <c r="AT14" s="150"/>
      <c r="AU14" s="150"/>
      <c r="AV14" s="150"/>
      <c r="AW14" s="150"/>
      <c r="AX14" s="150"/>
      <c r="AY14" s="150"/>
      <c r="AZ14" s="150"/>
      <c r="BA14" s="150"/>
      <c r="BB14" s="150"/>
      <c r="BC14" s="150"/>
      <c r="BD14" s="150"/>
      <c r="BE14" s="150"/>
      <c r="BF14" s="150"/>
    </row>
    <row r="15" ht="15.75" customHeight="1">
      <c r="A15" s="35"/>
      <c r="B15" s="120" t="s">
        <v>292</v>
      </c>
      <c r="C15" s="153" t="s">
        <v>293</v>
      </c>
      <c r="D15" s="154" t="s">
        <v>290</v>
      </c>
      <c r="E15" s="143" t="s">
        <v>291</v>
      </c>
      <c r="F15" s="144"/>
      <c r="G15" s="84"/>
      <c r="H15" s="145">
        <v>43.3</v>
      </c>
      <c r="I15" s="155"/>
      <c r="J15" s="145">
        <v>44.33</v>
      </c>
      <c r="K15" s="155"/>
      <c r="L15" s="149">
        <v>44.77</v>
      </c>
      <c r="M15" s="155"/>
      <c r="N15" s="149">
        <v>45.58</v>
      </c>
      <c r="O15" s="155"/>
      <c r="P15" s="131"/>
      <c r="Q15" s="82"/>
      <c r="R15" s="150">
        <v>47.22</v>
      </c>
      <c r="S15" s="82"/>
      <c r="T15" s="150">
        <v>48.78</v>
      </c>
      <c r="U15" s="82"/>
      <c r="V15" s="150">
        <v>50.05</v>
      </c>
      <c r="W15" s="82"/>
      <c r="X15" s="146">
        <v>50.8</v>
      </c>
      <c r="Y15" s="131"/>
      <c r="Z15" s="82"/>
      <c r="AA15" s="82"/>
      <c r="AB15" s="82"/>
      <c r="AC15" s="82"/>
      <c r="AD15" s="82"/>
      <c r="AE15" s="82"/>
      <c r="AF15" s="82"/>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row>
    <row r="16" ht="40.5" customHeight="1">
      <c r="A16" s="35"/>
      <c r="B16" s="120" t="s">
        <v>294</v>
      </c>
      <c r="C16" s="59"/>
      <c r="D16" s="142" t="s">
        <v>295</v>
      </c>
      <c r="E16" s="143" t="s">
        <v>296</v>
      </c>
      <c r="F16" s="144"/>
      <c r="G16" s="84"/>
      <c r="H16" s="145">
        <v>2.4</v>
      </c>
      <c r="I16" s="59"/>
      <c r="J16" s="145">
        <v>1.0</v>
      </c>
      <c r="K16" s="59"/>
      <c r="L16" s="149">
        <v>1.8</v>
      </c>
      <c r="M16" s="59"/>
      <c r="N16" s="149">
        <v>3.61550142440539</v>
      </c>
      <c r="O16" s="59"/>
      <c r="P16" s="131"/>
      <c r="Q16" s="59"/>
      <c r="R16" s="149">
        <v>3.457314736817551</v>
      </c>
      <c r="S16" s="59"/>
      <c r="T16" s="149">
        <v>2.94680207434718</v>
      </c>
      <c r="U16" s="59"/>
      <c r="V16" s="149">
        <v>1.4580811980609454</v>
      </c>
      <c r="W16" s="59"/>
      <c r="X16" s="149">
        <v>3.58109378490552</v>
      </c>
      <c r="Y16" s="131"/>
      <c r="Z16" s="59"/>
      <c r="AA16" s="59"/>
      <c r="AB16" s="59"/>
      <c r="AC16" s="59"/>
      <c r="AD16" s="59"/>
      <c r="AE16" s="59"/>
      <c r="AF16" s="59"/>
      <c r="AG16" s="150"/>
      <c r="AH16" s="150"/>
      <c r="AI16" s="150"/>
      <c r="AJ16" s="150"/>
      <c r="AK16" s="150"/>
      <c r="AL16" s="150"/>
      <c r="AM16" s="150"/>
      <c r="AN16" s="150"/>
      <c r="AO16" s="150"/>
      <c r="AP16" s="150"/>
      <c r="AQ16" s="150"/>
      <c r="AR16" s="150"/>
      <c r="AS16" s="150"/>
      <c r="AT16" s="150"/>
      <c r="AU16" s="150"/>
      <c r="AV16" s="150"/>
      <c r="AW16" s="150"/>
      <c r="AX16" s="150"/>
      <c r="AY16" s="150"/>
      <c r="AZ16" s="150"/>
      <c r="BA16" s="150"/>
      <c r="BB16" s="150"/>
      <c r="BC16" s="150"/>
      <c r="BD16" s="150"/>
      <c r="BE16" s="150"/>
      <c r="BF16" s="150"/>
    </row>
    <row r="17" ht="13.5" customHeight="1">
      <c r="A17" s="2"/>
      <c r="B17" s="135" t="s">
        <v>65</v>
      </c>
      <c r="C17" s="39"/>
      <c r="D17" s="39"/>
      <c r="E17" s="39"/>
      <c r="F17" s="136"/>
      <c r="G17" s="137"/>
      <c r="H17" s="138"/>
      <c r="I17" s="138"/>
      <c r="J17" s="138"/>
      <c r="K17" s="138"/>
      <c r="L17" s="138"/>
      <c r="M17" s="139"/>
      <c r="N17" s="138"/>
      <c r="O17" s="138"/>
      <c r="P17" s="137"/>
      <c r="Q17" s="138"/>
      <c r="R17" s="138"/>
      <c r="S17" s="138"/>
      <c r="T17" s="140"/>
      <c r="U17" s="138"/>
      <c r="V17" s="138"/>
      <c r="W17" s="138"/>
      <c r="X17" s="138"/>
      <c r="Y17" s="137"/>
      <c r="Z17" s="138"/>
      <c r="AA17" s="138"/>
      <c r="AB17" s="138"/>
      <c r="AC17" s="138"/>
      <c r="AD17" s="138"/>
      <c r="AE17" s="141"/>
      <c r="AF17" s="141"/>
      <c r="AG17" s="141"/>
      <c r="AH17" s="141"/>
      <c r="AI17" s="141"/>
      <c r="AJ17" s="141"/>
      <c r="AK17" s="141"/>
      <c r="AL17" s="141"/>
      <c r="AM17" s="141"/>
      <c r="AN17" s="141"/>
      <c r="AO17" s="141"/>
      <c r="AP17" s="141"/>
      <c r="AQ17" s="141"/>
      <c r="AR17" s="141"/>
      <c r="AS17" s="141"/>
      <c r="AT17" s="141"/>
      <c r="AU17" s="141"/>
      <c r="AV17" s="141"/>
      <c r="AW17" s="141"/>
      <c r="AX17" s="141"/>
      <c r="AY17" s="141"/>
      <c r="AZ17" s="141"/>
      <c r="BA17" s="141"/>
      <c r="BB17" s="141"/>
      <c r="BC17" s="141"/>
      <c r="BD17" s="141"/>
      <c r="BE17" s="141"/>
      <c r="BF17" s="141"/>
    </row>
    <row r="18" ht="12.75" customHeight="1">
      <c r="A18" s="2"/>
      <c r="B18" s="156" t="s">
        <v>297</v>
      </c>
      <c r="C18" s="39"/>
      <c r="D18" s="40"/>
      <c r="E18" s="143" t="s">
        <v>291</v>
      </c>
      <c r="F18" s="144"/>
      <c r="G18" s="84"/>
      <c r="H18" s="92">
        <f t="shared" ref="H18:O18" si="1">IF(H15="","",H15*(1+H16/100))</f>
        <v>44.3392</v>
      </c>
      <c r="I18" s="92" t="str">
        <f t="shared" si="1"/>
        <v/>
      </c>
      <c r="J18" s="92">
        <f t="shared" si="1"/>
        <v>44.7733</v>
      </c>
      <c r="K18" s="92" t="str">
        <f t="shared" si="1"/>
        <v/>
      </c>
      <c r="L18" s="92">
        <f t="shared" si="1"/>
        <v>45.57586</v>
      </c>
      <c r="M18" s="92" t="str">
        <f t="shared" si="1"/>
        <v/>
      </c>
      <c r="N18" s="92">
        <f t="shared" si="1"/>
        <v>47.22794555</v>
      </c>
      <c r="O18" s="92" t="str">
        <f t="shared" si="1"/>
        <v/>
      </c>
      <c r="P18" s="131"/>
      <c r="Q18" s="92" t="str">
        <f t="shared" ref="Q18:X18" si="2">IF(Q15="","",Q15*(1+Q16/100))</f>
        <v/>
      </c>
      <c r="R18" s="92">
        <f t="shared" si="2"/>
        <v>48.85254402</v>
      </c>
      <c r="S18" s="92" t="str">
        <f t="shared" si="2"/>
        <v/>
      </c>
      <c r="T18" s="92">
        <f t="shared" si="2"/>
        <v>50.21745005</v>
      </c>
      <c r="U18" s="92" t="str">
        <f t="shared" si="2"/>
        <v/>
      </c>
      <c r="V18" s="92">
        <f t="shared" si="2"/>
        <v>50.77976964</v>
      </c>
      <c r="W18" s="92" t="str">
        <f t="shared" si="2"/>
        <v/>
      </c>
      <c r="X18" s="92">
        <f t="shared" si="2"/>
        <v>52.61919564</v>
      </c>
      <c r="Y18" s="131"/>
      <c r="Z18" s="92" t="str">
        <f t="shared" ref="Z18:BF18" si="3">IF(Z15="","",Z15*(1+Z16/100))</f>
        <v/>
      </c>
      <c r="AA18" s="92" t="str">
        <f t="shared" si="3"/>
        <v/>
      </c>
      <c r="AB18" s="92" t="str">
        <f t="shared" si="3"/>
        <v/>
      </c>
      <c r="AC18" s="92" t="str">
        <f t="shared" si="3"/>
        <v/>
      </c>
      <c r="AD18" s="92" t="str">
        <f t="shared" si="3"/>
        <v/>
      </c>
      <c r="AE18" s="92" t="str">
        <f t="shared" si="3"/>
        <v/>
      </c>
      <c r="AF18" s="92" t="str">
        <f t="shared" si="3"/>
        <v/>
      </c>
      <c r="AG18" s="92" t="str">
        <f t="shared" si="3"/>
        <v/>
      </c>
      <c r="AH18" s="92" t="str">
        <f t="shared" si="3"/>
        <v/>
      </c>
      <c r="AI18" s="92" t="str">
        <f t="shared" si="3"/>
        <v/>
      </c>
      <c r="AJ18" s="92" t="str">
        <f t="shared" si="3"/>
        <v/>
      </c>
      <c r="AK18" s="92" t="str">
        <f t="shared" si="3"/>
        <v/>
      </c>
      <c r="AL18" s="92" t="str">
        <f t="shared" si="3"/>
        <v/>
      </c>
      <c r="AM18" s="92" t="str">
        <f t="shared" si="3"/>
        <v/>
      </c>
      <c r="AN18" s="92" t="str">
        <f t="shared" si="3"/>
        <v/>
      </c>
      <c r="AO18" s="92" t="str">
        <f t="shared" si="3"/>
        <v/>
      </c>
      <c r="AP18" s="92" t="str">
        <f t="shared" si="3"/>
        <v/>
      </c>
      <c r="AQ18" s="92" t="str">
        <f t="shared" si="3"/>
        <v/>
      </c>
      <c r="AR18" s="92" t="str">
        <f t="shared" si="3"/>
        <v/>
      </c>
      <c r="AS18" s="92" t="str">
        <f t="shared" si="3"/>
        <v/>
      </c>
      <c r="AT18" s="92" t="str">
        <f t="shared" si="3"/>
        <v/>
      </c>
      <c r="AU18" s="92" t="str">
        <f t="shared" si="3"/>
        <v/>
      </c>
      <c r="AV18" s="92" t="str">
        <f t="shared" si="3"/>
        <v/>
      </c>
      <c r="AW18" s="92" t="str">
        <f t="shared" si="3"/>
        <v/>
      </c>
      <c r="AX18" s="92" t="str">
        <f t="shared" si="3"/>
        <v/>
      </c>
      <c r="AY18" s="92" t="str">
        <f t="shared" si="3"/>
        <v/>
      </c>
      <c r="AZ18" s="92" t="str">
        <f t="shared" si="3"/>
        <v/>
      </c>
      <c r="BA18" s="92" t="str">
        <f t="shared" si="3"/>
        <v/>
      </c>
      <c r="BB18" s="92" t="str">
        <f t="shared" si="3"/>
        <v/>
      </c>
      <c r="BC18" s="92" t="str">
        <f t="shared" si="3"/>
        <v/>
      </c>
      <c r="BD18" s="92" t="str">
        <f t="shared" si="3"/>
        <v/>
      </c>
      <c r="BE18" s="92" t="str">
        <f t="shared" si="3"/>
        <v/>
      </c>
      <c r="BF18" s="92" t="str">
        <f t="shared" si="3"/>
        <v/>
      </c>
    </row>
    <row r="19" ht="12.75" customHeight="1">
      <c r="A19" s="2"/>
      <c r="B19" s="157" t="s">
        <v>298</v>
      </c>
      <c r="C19" s="39"/>
      <c r="D19" s="40"/>
      <c r="E19" s="158" t="s">
        <v>257</v>
      </c>
      <c r="F19" s="144"/>
      <c r="G19" s="84"/>
      <c r="H19" s="92">
        <f t="shared" ref="H19:O19" si="4">IF(H13="","-",IF(H18="",H14*H13,H18*H13))</f>
        <v>12.858368</v>
      </c>
      <c r="I19" s="92">
        <f t="shared" si="4"/>
        <v>12.8557</v>
      </c>
      <c r="J19" s="92">
        <f t="shared" si="4"/>
        <v>15.5811084</v>
      </c>
      <c r="K19" s="92">
        <f t="shared" si="4"/>
        <v>15.57996</v>
      </c>
      <c r="L19" s="92">
        <f t="shared" si="4"/>
        <v>18.64052674</v>
      </c>
      <c r="M19" s="92">
        <f t="shared" si="4"/>
        <v>18.64222</v>
      </c>
      <c r="N19" s="92">
        <f t="shared" si="4"/>
        <v>22.10267852</v>
      </c>
      <c r="O19" s="92">
        <f t="shared" si="4"/>
        <v>22.09896</v>
      </c>
      <c r="P19" s="131"/>
      <c r="Q19" s="92">
        <f t="shared" ref="Q19:X19" si="5">IF(Q13="","-",IF(Q18="",Q14*Q13,Q18*Q13))</f>
        <v>22.09896</v>
      </c>
      <c r="R19" s="92">
        <f t="shared" si="5"/>
        <v>23.64463131</v>
      </c>
      <c r="S19" s="92">
        <f t="shared" si="5"/>
        <v>23.60952</v>
      </c>
      <c r="T19" s="92">
        <f t="shared" si="5"/>
        <v>23.65241897</v>
      </c>
      <c r="U19" s="92">
        <f t="shared" si="5"/>
        <v>23.57355</v>
      </c>
      <c r="V19" s="92">
        <f t="shared" si="5"/>
        <v>24.98364666</v>
      </c>
      <c r="W19" s="92">
        <f t="shared" si="5"/>
        <v>24.9936</v>
      </c>
      <c r="X19" s="92">
        <f t="shared" si="5"/>
        <v>25.83602506</v>
      </c>
      <c r="Y19" s="131"/>
      <c r="Z19" s="92">
        <f t="shared" ref="Z19:BF19" si="6">IF(Z13="","-",IF(Z18="",Z14*Z13,Z18*Z13))</f>
        <v>25.96408</v>
      </c>
      <c r="AA19" s="92">
        <f t="shared" si="6"/>
        <v>25.96408</v>
      </c>
      <c r="AB19" s="92">
        <f t="shared" si="6"/>
        <v>27.67569</v>
      </c>
      <c r="AC19" s="92">
        <f t="shared" si="6"/>
        <v>27.67569</v>
      </c>
      <c r="AD19" s="92">
        <f t="shared" si="6"/>
        <v>27.67569</v>
      </c>
      <c r="AE19" s="92">
        <f t="shared" si="6"/>
        <v>27.67569</v>
      </c>
      <c r="AF19" s="92">
        <f t="shared" si="6"/>
        <v>31.78243</v>
      </c>
      <c r="AG19" s="92" t="str">
        <f t="shared" si="6"/>
        <v>-</v>
      </c>
      <c r="AH19" s="92" t="str">
        <f t="shared" si="6"/>
        <v>-</v>
      </c>
      <c r="AI19" s="92" t="str">
        <f t="shared" si="6"/>
        <v>-</v>
      </c>
      <c r="AJ19" s="92" t="str">
        <f t="shared" si="6"/>
        <v>-</v>
      </c>
      <c r="AK19" s="92" t="str">
        <f t="shared" si="6"/>
        <v>-</v>
      </c>
      <c r="AL19" s="92" t="str">
        <f t="shared" si="6"/>
        <v>-</v>
      </c>
      <c r="AM19" s="92" t="str">
        <f t="shared" si="6"/>
        <v>-</v>
      </c>
      <c r="AN19" s="92" t="str">
        <f t="shared" si="6"/>
        <v>-</v>
      </c>
      <c r="AO19" s="92" t="str">
        <f t="shared" si="6"/>
        <v>-</v>
      </c>
      <c r="AP19" s="92" t="str">
        <f t="shared" si="6"/>
        <v>-</v>
      </c>
      <c r="AQ19" s="92" t="str">
        <f t="shared" si="6"/>
        <v>-</v>
      </c>
      <c r="AR19" s="92" t="str">
        <f t="shared" si="6"/>
        <v>-</v>
      </c>
      <c r="AS19" s="92" t="str">
        <f t="shared" si="6"/>
        <v>-</v>
      </c>
      <c r="AT19" s="92" t="str">
        <f t="shared" si="6"/>
        <v>-</v>
      </c>
      <c r="AU19" s="92" t="str">
        <f t="shared" si="6"/>
        <v>-</v>
      </c>
      <c r="AV19" s="92" t="str">
        <f t="shared" si="6"/>
        <v>-</v>
      </c>
      <c r="AW19" s="92" t="str">
        <f t="shared" si="6"/>
        <v>-</v>
      </c>
      <c r="AX19" s="92" t="str">
        <f t="shared" si="6"/>
        <v>-</v>
      </c>
      <c r="AY19" s="92" t="str">
        <f t="shared" si="6"/>
        <v>-</v>
      </c>
      <c r="AZ19" s="92" t="str">
        <f t="shared" si="6"/>
        <v>-</v>
      </c>
      <c r="BA19" s="92" t="str">
        <f t="shared" si="6"/>
        <v>-</v>
      </c>
      <c r="BB19" s="92" t="str">
        <f t="shared" si="6"/>
        <v>-</v>
      </c>
      <c r="BC19" s="92" t="str">
        <f t="shared" si="6"/>
        <v>-</v>
      </c>
      <c r="BD19" s="92" t="str">
        <f t="shared" si="6"/>
        <v>-</v>
      </c>
      <c r="BE19" s="92" t="str">
        <f t="shared" si="6"/>
        <v>-</v>
      </c>
      <c r="BF19" s="92" t="str">
        <f t="shared" si="6"/>
        <v>-</v>
      </c>
    </row>
    <row r="20" ht="12.75" customHeight="1">
      <c r="A20" s="2"/>
      <c r="B20" s="159"/>
      <c r="C20" s="159"/>
      <c r="D20" s="160"/>
      <c r="E20" s="161"/>
      <c r="F20" s="35"/>
      <c r="G20" s="35"/>
      <c r="H20" s="35"/>
      <c r="I20" s="35"/>
      <c r="J20" s="35"/>
      <c r="K20" s="35"/>
      <c r="L20" s="35"/>
      <c r="M20" s="35"/>
      <c r="N20" s="35"/>
      <c r="O20" s="35"/>
      <c r="P20" s="35"/>
      <c r="Q20" s="35"/>
      <c r="R20" s="123"/>
      <c r="S20" s="2"/>
      <c r="T20" s="2"/>
      <c r="U20" s="123"/>
      <c r="V20" s="2"/>
      <c r="W20" s="2"/>
      <c r="X20" s="123"/>
      <c r="Y20" s="35"/>
      <c r="Z20" s="35"/>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row>
    <row r="21" ht="12.75" customHeight="1">
      <c r="A21" s="2"/>
      <c r="B21" s="162"/>
      <c r="C21" s="159"/>
      <c r="D21" s="160"/>
      <c r="E21" s="161"/>
      <c r="F21" s="35"/>
      <c r="G21" s="35"/>
      <c r="H21" s="35"/>
      <c r="I21" s="35"/>
      <c r="J21" s="35"/>
      <c r="K21" s="35"/>
      <c r="L21" s="35"/>
      <c r="M21" s="35"/>
      <c r="N21" s="35"/>
      <c r="O21" s="35"/>
      <c r="P21" s="35"/>
      <c r="Q21" s="35"/>
      <c r="R21" s="123"/>
      <c r="S21" s="2"/>
      <c r="T21" s="2"/>
      <c r="U21" s="123"/>
      <c r="V21" s="2"/>
      <c r="W21" s="2"/>
      <c r="X21" s="123"/>
      <c r="Y21" s="35"/>
      <c r="Z21" s="35"/>
      <c r="AA21" s="2"/>
      <c r="AB21" s="2"/>
      <c r="AC21" s="123"/>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row>
    <row r="22" ht="13.5" customHeight="1">
      <c r="D22" s="163"/>
    </row>
    <row r="23" ht="13.5" customHeight="1">
      <c r="D23" s="163"/>
    </row>
    <row r="24" ht="13.5" customHeight="1">
      <c r="D24" s="163"/>
    </row>
    <row r="25" ht="13.5" customHeight="1">
      <c r="D25" s="163"/>
    </row>
    <row r="26" ht="13.5" customHeight="1">
      <c r="D26" s="163"/>
    </row>
    <row r="27" ht="13.5" customHeight="1">
      <c r="D27" s="163"/>
    </row>
    <row r="28" ht="13.5" customHeight="1">
      <c r="D28" s="163"/>
    </row>
    <row r="29" ht="13.5" customHeight="1">
      <c r="D29" s="163"/>
    </row>
    <row r="30" ht="13.5" customHeight="1">
      <c r="D30" s="163"/>
    </row>
    <row r="31" ht="13.5" customHeight="1">
      <c r="D31" s="163"/>
    </row>
    <row r="32" ht="13.5" customHeight="1">
      <c r="D32" s="163"/>
    </row>
    <row r="33" ht="13.5" customHeight="1">
      <c r="D33" s="163"/>
    </row>
    <row r="34" ht="13.5" customHeight="1">
      <c r="D34" s="163"/>
    </row>
    <row r="35" ht="13.5" customHeight="1">
      <c r="D35" s="163"/>
    </row>
    <row r="36" ht="13.5" customHeight="1">
      <c r="D36" s="163"/>
    </row>
    <row r="37" ht="13.5" customHeight="1">
      <c r="D37" s="163"/>
    </row>
    <row r="38" ht="13.5" customHeight="1">
      <c r="D38" s="163"/>
    </row>
    <row r="39" ht="13.5" customHeight="1">
      <c r="D39" s="163"/>
    </row>
    <row r="40" ht="13.5" customHeight="1">
      <c r="D40" s="163"/>
    </row>
    <row r="41" ht="13.5" customHeight="1">
      <c r="D41" s="163"/>
    </row>
    <row r="42" ht="13.5" customHeight="1">
      <c r="D42" s="163"/>
    </row>
    <row r="43" ht="13.5" customHeight="1">
      <c r="D43" s="163"/>
    </row>
    <row r="44" ht="13.5" customHeight="1">
      <c r="D44" s="163"/>
    </row>
    <row r="45" ht="13.5" customHeight="1">
      <c r="D45" s="163"/>
    </row>
    <row r="46" ht="13.5" customHeight="1">
      <c r="D46" s="163"/>
    </row>
    <row r="47" ht="13.5" customHeight="1">
      <c r="D47" s="163"/>
    </row>
    <row r="48" ht="13.5" customHeight="1">
      <c r="D48" s="163"/>
    </row>
    <row r="49" ht="13.5" customHeight="1">
      <c r="D49" s="163"/>
    </row>
    <row r="50" ht="13.5" customHeight="1">
      <c r="D50" s="163"/>
    </row>
    <row r="51" ht="13.5" customHeight="1">
      <c r="D51" s="163"/>
    </row>
    <row r="52" ht="13.5" customHeight="1">
      <c r="D52" s="163"/>
    </row>
    <row r="53" ht="13.5" customHeight="1">
      <c r="D53" s="163"/>
    </row>
    <row r="54" ht="13.5" customHeight="1">
      <c r="D54" s="163"/>
    </row>
    <row r="55" ht="13.5" customHeight="1">
      <c r="D55" s="163"/>
    </row>
    <row r="56" ht="13.5" customHeight="1">
      <c r="D56" s="163"/>
    </row>
    <row r="57" ht="13.5" customHeight="1">
      <c r="D57" s="163"/>
    </row>
    <row r="58" ht="13.5" customHeight="1">
      <c r="D58" s="163"/>
    </row>
    <row r="59" ht="13.5" customHeight="1">
      <c r="D59" s="163"/>
    </row>
    <row r="60" ht="13.5" customHeight="1">
      <c r="D60" s="163"/>
    </row>
    <row r="61" ht="13.5" customHeight="1">
      <c r="D61" s="163"/>
    </row>
    <row r="62" ht="13.5" customHeight="1">
      <c r="D62" s="163"/>
    </row>
    <row r="63" ht="13.5" customHeight="1">
      <c r="D63" s="163"/>
    </row>
    <row r="64" ht="13.5" customHeight="1">
      <c r="D64" s="163"/>
    </row>
    <row r="65" ht="13.5" customHeight="1">
      <c r="D65" s="163"/>
    </row>
    <row r="66" ht="13.5" customHeight="1">
      <c r="D66" s="163"/>
    </row>
    <row r="67" ht="13.5" customHeight="1">
      <c r="D67" s="163"/>
    </row>
    <row r="68" ht="13.5" customHeight="1">
      <c r="D68" s="163"/>
    </row>
    <row r="69" ht="13.5" customHeight="1">
      <c r="D69" s="163"/>
    </row>
    <row r="70" ht="13.5" customHeight="1">
      <c r="D70" s="163"/>
    </row>
    <row r="71" ht="13.5" customHeight="1">
      <c r="D71" s="163"/>
    </row>
    <row r="72" ht="13.5" customHeight="1">
      <c r="D72" s="163"/>
    </row>
    <row r="73" ht="13.5" customHeight="1">
      <c r="D73" s="163"/>
    </row>
    <row r="74" ht="13.5" customHeight="1">
      <c r="D74" s="163"/>
    </row>
    <row r="75" ht="13.5" customHeight="1">
      <c r="D75" s="163"/>
    </row>
    <row r="76" ht="13.5" customHeight="1">
      <c r="D76" s="163"/>
    </row>
    <row r="77" ht="13.5" customHeight="1">
      <c r="D77" s="163"/>
    </row>
    <row r="78" ht="13.5" customHeight="1">
      <c r="D78" s="163"/>
    </row>
    <row r="79" ht="13.5" customHeight="1">
      <c r="D79" s="163"/>
    </row>
    <row r="80" ht="13.5" customHeight="1">
      <c r="D80" s="163"/>
    </row>
    <row r="81" ht="13.5" customHeight="1">
      <c r="D81" s="163"/>
    </row>
    <row r="82" ht="13.5" customHeight="1">
      <c r="D82" s="163"/>
    </row>
    <row r="83" ht="13.5" customHeight="1">
      <c r="D83" s="163"/>
    </row>
    <row r="84" ht="13.5" customHeight="1">
      <c r="D84" s="163"/>
    </row>
    <row r="85" ht="13.5" customHeight="1">
      <c r="D85" s="163"/>
    </row>
    <row r="86" ht="13.5" customHeight="1">
      <c r="D86" s="163"/>
    </row>
    <row r="87" ht="13.5" customHeight="1">
      <c r="D87" s="163"/>
    </row>
    <row r="88" ht="13.5" customHeight="1">
      <c r="D88" s="163"/>
    </row>
    <row r="89" ht="13.5" customHeight="1">
      <c r="D89" s="163"/>
    </row>
    <row r="90" ht="13.5" customHeight="1">
      <c r="D90" s="163"/>
    </row>
    <row r="91" ht="13.5" customHeight="1">
      <c r="D91" s="163"/>
    </row>
    <row r="92" ht="13.5" customHeight="1">
      <c r="D92" s="163"/>
    </row>
    <row r="93" ht="13.5" customHeight="1">
      <c r="D93" s="163"/>
    </row>
    <row r="94" ht="13.5" customHeight="1">
      <c r="D94" s="163"/>
    </row>
    <row r="95" ht="13.5" customHeight="1">
      <c r="D95" s="163"/>
    </row>
    <row r="96" ht="13.5" customHeight="1">
      <c r="D96" s="163"/>
    </row>
    <row r="97" ht="13.5" customHeight="1">
      <c r="D97" s="163"/>
    </row>
    <row r="98" ht="13.5" customHeight="1">
      <c r="D98" s="163"/>
    </row>
    <row r="99" ht="13.5" customHeight="1">
      <c r="D99" s="163"/>
    </row>
    <row r="100" ht="13.5" customHeight="1">
      <c r="D100" s="163"/>
    </row>
    <row r="101" ht="13.5" customHeight="1">
      <c r="D101" s="163"/>
    </row>
    <row r="102" ht="13.5" customHeight="1">
      <c r="D102" s="163"/>
    </row>
    <row r="103" ht="13.5" customHeight="1">
      <c r="D103" s="163"/>
    </row>
    <row r="104" ht="13.5" customHeight="1">
      <c r="D104" s="163"/>
    </row>
    <row r="105" ht="13.5" customHeight="1">
      <c r="D105" s="163"/>
    </row>
    <row r="106" ht="13.5" customHeight="1">
      <c r="D106" s="163"/>
    </row>
    <row r="107" ht="13.5" customHeight="1">
      <c r="D107" s="163"/>
    </row>
    <row r="108" ht="13.5" customHeight="1">
      <c r="D108" s="163"/>
    </row>
    <row r="109" ht="13.5" customHeight="1">
      <c r="D109" s="163"/>
    </row>
    <row r="110" ht="13.5" customHeight="1">
      <c r="D110" s="163"/>
    </row>
    <row r="111" ht="13.5" customHeight="1">
      <c r="D111" s="163"/>
    </row>
    <row r="112" ht="13.5" customHeight="1">
      <c r="D112" s="163"/>
    </row>
    <row r="113" ht="13.5" customHeight="1">
      <c r="D113" s="163"/>
    </row>
    <row r="114" ht="13.5" customHeight="1">
      <c r="D114" s="163"/>
    </row>
    <row r="115" ht="13.5" customHeight="1">
      <c r="D115" s="163"/>
    </row>
    <row r="116" ht="13.5" customHeight="1">
      <c r="D116" s="163"/>
    </row>
    <row r="117" ht="13.5" customHeight="1">
      <c r="D117" s="163"/>
    </row>
    <row r="118" ht="13.5" customHeight="1">
      <c r="D118" s="163"/>
    </row>
    <row r="119" ht="13.5" customHeight="1">
      <c r="D119" s="163"/>
    </row>
    <row r="120" ht="13.5" customHeight="1">
      <c r="D120" s="163"/>
    </row>
    <row r="121" ht="13.5" customHeight="1">
      <c r="D121" s="163"/>
    </row>
    <row r="122" ht="13.5" customHeight="1">
      <c r="D122" s="163"/>
    </row>
    <row r="123" ht="13.5" customHeight="1">
      <c r="D123" s="163"/>
    </row>
    <row r="124" ht="13.5" customHeight="1">
      <c r="D124" s="163"/>
    </row>
    <row r="125" ht="13.5" customHeight="1">
      <c r="D125" s="163"/>
    </row>
    <row r="126" ht="13.5" customHeight="1">
      <c r="D126" s="163"/>
    </row>
    <row r="127" ht="13.5" customHeight="1">
      <c r="D127" s="163"/>
    </row>
    <row r="128" ht="13.5" customHeight="1">
      <c r="D128" s="163"/>
    </row>
    <row r="129" ht="13.5" customHeight="1">
      <c r="D129" s="163"/>
    </row>
    <row r="130" ht="13.5" customHeight="1">
      <c r="D130" s="163"/>
    </row>
    <row r="131" ht="13.5" customHeight="1">
      <c r="D131" s="163"/>
    </row>
    <row r="132" ht="13.5" customHeight="1">
      <c r="D132" s="163"/>
    </row>
    <row r="133" ht="13.5" customHeight="1">
      <c r="D133" s="163"/>
    </row>
    <row r="134" ht="13.5" customHeight="1">
      <c r="D134" s="163"/>
    </row>
    <row r="135" ht="13.5" customHeight="1">
      <c r="D135" s="163"/>
    </row>
    <row r="136" ht="13.5" customHeight="1">
      <c r="D136" s="163"/>
    </row>
    <row r="137" ht="13.5" customHeight="1">
      <c r="D137" s="163"/>
    </row>
    <row r="138" ht="13.5" customHeight="1">
      <c r="D138" s="163"/>
    </row>
    <row r="139" ht="13.5" customHeight="1">
      <c r="D139" s="163"/>
    </row>
    <row r="140" ht="13.5" customHeight="1">
      <c r="D140" s="163"/>
    </row>
    <row r="141" ht="13.5" customHeight="1">
      <c r="D141" s="163"/>
    </row>
    <row r="142" ht="13.5" customHeight="1">
      <c r="D142" s="163"/>
    </row>
    <row r="143" ht="13.5" customHeight="1">
      <c r="D143" s="163"/>
    </row>
    <row r="144" ht="13.5" customHeight="1">
      <c r="D144" s="163"/>
    </row>
    <row r="145" ht="13.5" customHeight="1">
      <c r="D145" s="163"/>
    </row>
    <row r="146" ht="13.5" customHeight="1">
      <c r="D146" s="163"/>
    </row>
    <row r="147" ht="13.5" customHeight="1">
      <c r="D147" s="163"/>
    </row>
    <row r="148" ht="13.5" customHeight="1">
      <c r="D148" s="163"/>
    </row>
    <row r="149" ht="13.5" customHeight="1">
      <c r="D149" s="163"/>
    </row>
    <row r="150" ht="13.5" customHeight="1">
      <c r="D150" s="163"/>
    </row>
    <row r="151" ht="13.5" customHeight="1">
      <c r="D151" s="163"/>
    </row>
    <row r="152" ht="13.5" customHeight="1">
      <c r="D152" s="163"/>
    </row>
    <row r="153" ht="13.5" customHeight="1">
      <c r="D153" s="163"/>
    </row>
    <row r="154" ht="13.5" customHeight="1">
      <c r="D154" s="163"/>
    </row>
    <row r="155" ht="13.5" customHeight="1">
      <c r="D155" s="163"/>
    </row>
    <row r="156" ht="13.5" customHeight="1">
      <c r="D156" s="163"/>
    </row>
    <row r="157" ht="13.5" customHeight="1">
      <c r="D157" s="163"/>
    </row>
    <row r="158" ht="13.5" customHeight="1">
      <c r="D158" s="163"/>
    </row>
    <row r="159" ht="13.5" customHeight="1">
      <c r="D159" s="163"/>
    </row>
    <row r="160" ht="13.5" customHeight="1">
      <c r="D160" s="163"/>
    </row>
    <row r="161" ht="13.5" customHeight="1">
      <c r="D161" s="163"/>
    </row>
    <row r="162" ht="13.5" customHeight="1">
      <c r="D162" s="163"/>
    </row>
    <row r="163" ht="13.5" customHeight="1">
      <c r="D163" s="163"/>
    </row>
    <row r="164" ht="13.5" customHeight="1">
      <c r="D164" s="163"/>
    </row>
    <row r="165" ht="13.5" customHeight="1">
      <c r="D165" s="163"/>
    </row>
    <row r="166" ht="13.5" customHeight="1">
      <c r="D166" s="163"/>
    </row>
    <row r="167" ht="13.5" customHeight="1">
      <c r="D167" s="163"/>
    </row>
    <row r="168" ht="13.5" customHeight="1">
      <c r="D168" s="163"/>
    </row>
    <row r="169" ht="13.5" customHeight="1">
      <c r="D169" s="163"/>
    </row>
    <row r="170" ht="13.5" customHeight="1">
      <c r="D170" s="163"/>
    </row>
    <row r="171" ht="13.5" customHeight="1">
      <c r="D171" s="163"/>
    </row>
    <row r="172" ht="13.5" customHeight="1">
      <c r="D172" s="163"/>
    </row>
    <row r="173" ht="13.5" customHeight="1">
      <c r="D173" s="163"/>
    </row>
    <row r="174" ht="13.5" customHeight="1">
      <c r="D174" s="163"/>
    </row>
    <row r="175" ht="13.5" customHeight="1">
      <c r="D175" s="163"/>
    </row>
    <row r="176" ht="13.5" customHeight="1">
      <c r="D176" s="163"/>
    </row>
    <row r="177" ht="13.5" customHeight="1">
      <c r="D177" s="163"/>
    </row>
    <row r="178" ht="13.5" customHeight="1">
      <c r="D178" s="163"/>
    </row>
    <row r="179" ht="13.5" customHeight="1">
      <c r="D179" s="163"/>
    </row>
    <row r="180" ht="13.5" customHeight="1">
      <c r="D180" s="163"/>
    </row>
    <row r="181" ht="13.5" customHeight="1">
      <c r="D181" s="163"/>
    </row>
    <row r="182" ht="13.5" customHeight="1">
      <c r="D182" s="163"/>
    </row>
    <row r="183" ht="13.5" customHeight="1">
      <c r="D183" s="163"/>
    </row>
    <row r="184" ht="13.5" customHeight="1">
      <c r="D184" s="163"/>
    </row>
    <row r="185" ht="13.5" customHeight="1">
      <c r="D185" s="163"/>
    </row>
    <row r="186" ht="13.5" customHeight="1">
      <c r="D186" s="163"/>
    </row>
    <row r="187" ht="13.5" customHeight="1">
      <c r="D187" s="163"/>
    </row>
    <row r="188" ht="13.5" customHeight="1">
      <c r="D188" s="163"/>
    </row>
    <row r="189" ht="13.5" customHeight="1">
      <c r="D189" s="163"/>
    </row>
    <row r="190" ht="13.5" customHeight="1">
      <c r="D190" s="163"/>
    </row>
    <row r="191" ht="13.5" customHeight="1">
      <c r="D191" s="163"/>
    </row>
    <row r="192" ht="13.5" customHeight="1">
      <c r="D192" s="163"/>
    </row>
    <row r="193" ht="13.5" customHeight="1">
      <c r="D193" s="163"/>
    </row>
    <row r="194" ht="13.5" customHeight="1">
      <c r="D194" s="163"/>
    </row>
    <row r="195" ht="13.5" customHeight="1">
      <c r="D195" s="163"/>
    </row>
    <row r="196" ht="13.5" customHeight="1">
      <c r="D196" s="163"/>
    </row>
    <row r="197" ht="13.5" customHeight="1">
      <c r="D197" s="163"/>
    </row>
    <row r="198" ht="13.5" customHeight="1">
      <c r="D198" s="163"/>
    </row>
    <row r="199" ht="13.5" customHeight="1">
      <c r="D199" s="163"/>
    </row>
    <row r="200" ht="13.5" customHeight="1">
      <c r="D200" s="163"/>
    </row>
    <row r="201" ht="13.5" customHeight="1">
      <c r="D201" s="163"/>
    </row>
    <row r="202" ht="13.5" customHeight="1">
      <c r="D202" s="163"/>
    </row>
    <row r="203" ht="13.5" customHeight="1">
      <c r="D203" s="163"/>
    </row>
    <row r="204" ht="13.5" customHeight="1">
      <c r="D204" s="163"/>
    </row>
    <row r="205" ht="13.5" customHeight="1">
      <c r="D205" s="163"/>
    </row>
    <row r="206" ht="13.5" customHeight="1">
      <c r="D206" s="163"/>
    </row>
    <row r="207" ht="13.5" customHeight="1">
      <c r="D207" s="163"/>
    </row>
    <row r="208" ht="13.5" customHeight="1">
      <c r="D208" s="163"/>
    </row>
    <row r="209" ht="13.5" customHeight="1">
      <c r="D209" s="163"/>
    </row>
    <row r="210" ht="13.5" customHeight="1">
      <c r="D210" s="163"/>
    </row>
    <row r="211" ht="13.5" customHeight="1">
      <c r="D211" s="163"/>
    </row>
    <row r="212" ht="13.5" customHeight="1">
      <c r="D212" s="163"/>
    </row>
    <row r="213" ht="13.5" customHeight="1">
      <c r="D213" s="163"/>
    </row>
    <row r="214" ht="13.5" customHeight="1">
      <c r="D214" s="163"/>
    </row>
    <row r="215" ht="13.5" customHeight="1">
      <c r="D215" s="163"/>
    </row>
    <row r="216" ht="13.5" customHeight="1">
      <c r="D216" s="163"/>
    </row>
    <row r="217" ht="13.5" customHeight="1">
      <c r="D217" s="163"/>
    </row>
    <row r="218" ht="13.5" customHeight="1">
      <c r="D218" s="163"/>
    </row>
    <row r="219" ht="13.5" customHeight="1">
      <c r="D219" s="163"/>
    </row>
    <row r="220" ht="13.5" customHeight="1">
      <c r="D220" s="163"/>
    </row>
    <row r="221" ht="13.5" customHeight="1">
      <c r="D221" s="163"/>
    </row>
    <row r="222" ht="13.5" customHeight="1">
      <c r="D222" s="163"/>
    </row>
    <row r="223" ht="13.5" customHeight="1">
      <c r="D223" s="163"/>
    </row>
    <row r="224" ht="13.5" customHeight="1">
      <c r="D224" s="163"/>
    </row>
    <row r="225" ht="13.5" customHeight="1">
      <c r="D225" s="163"/>
    </row>
    <row r="226" ht="13.5" customHeight="1">
      <c r="D226" s="163"/>
    </row>
    <row r="227" ht="13.5" customHeight="1">
      <c r="D227" s="163"/>
    </row>
    <row r="228" ht="13.5" customHeight="1">
      <c r="D228" s="163"/>
    </row>
    <row r="229" ht="13.5" customHeight="1">
      <c r="D229" s="163"/>
    </row>
    <row r="230" ht="13.5" customHeight="1">
      <c r="D230" s="163"/>
    </row>
    <row r="231" ht="13.5" customHeight="1">
      <c r="D231" s="163"/>
    </row>
    <row r="232" ht="13.5" customHeight="1">
      <c r="D232" s="163"/>
    </row>
    <row r="233" ht="13.5" customHeight="1">
      <c r="D233" s="163"/>
    </row>
    <row r="234" ht="13.5" customHeight="1">
      <c r="D234" s="163"/>
    </row>
    <row r="235" ht="13.5" customHeight="1">
      <c r="D235" s="163"/>
    </row>
    <row r="236" ht="13.5" customHeight="1">
      <c r="D236" s="163"/>
    </row>
    <row r="237" ht="13.5" customHeight="1">
      <c r="D237" s="163"/>
    </row>
    <row r="238" ht="13.5" customHeight="1">
      <c r="D238" s="163"/>
    </row>
    <row r="239" ht="13.5" customHeight="1">
      <c r="D239" s="163"/>
    </row>
    <row r="240" ht="13.5" customHeight="1">
      <c r="D240" s="163"/>
    </row>
    <row r="241" ht="13.5" customHeight="1">
      <c r="D241" s="163"/>
    </row>
    <row r="242" ht="13.5" customHeight="1">
      <c r="D242" s="163"/>
    </row>
    <row r="243" ht="13.5" customHeight="1">
      <c r="D243" s="163"/>
    </row>
    <row r="244" ht="13.5" customHeight="1">
      <c r="D244" s="163"/>
    </row>
    <row r="245" ht="13.5" customHeight="1">
      <c r="D245" s="163"/>
    </row>
    <row r="246" ht="13.5" customHeight="1">
      <c r="D246" s="163"/>
    </row>
    <row r="247" ht="13.5" customHeight="1">
      <c r="D247" s="163"/>
    </row>
    <row r="248" ht="13.5" customHeight="1">
      <c r="D248" s="163"/>
    </row>
    <row r="249" ht="13.5" customHeight="1">
      <c r="D249" s="163"/>
    </row>
    <row r="250" ht="13.5" customHeight="1">
      <c r="D250" s="163"/>
    </row>
    <row r="251" ht="13.5" customHeight="1">
      <c r="D251" s="163"/>
    </row>
    <row r="252" ht="13.5" customHeight="1">
      <c r="D252" s="163"/>
    </row>
    <row r="253" ht="13.5" customHeight="1">
      <c r="D253" s="163"/>
    </row>
    <row r="254" ht="13.5" customHeight="1">
      <c r="D254" s="163"/>
    </row>
    <row r="255" ht="13.5" customHeight="1">
      <c r="D255" s="163"/>
    </row>
    <row r="256" ht="13.5" customHeight="1">
      <c r="D256" s="163"/>
    </row>
    <row r="257" ht="13.5" customHeight="1">
      <c r="D257" s="163"/>
    </row>
    <row r="258" ht="13.5" customHeight="1">
      <c r="D258" s="163"/>
    </row>
    <row r="259" ht="13.5" customHeight="1">
      <c r="D259" s="163"/>
    </row>
    <row r="260" ht="13.5" customHeight="1">
      <c r="D260" s="163"/>
    </row>
    <row r="261" ht="13.5" customHeight="1">
      <c r="D261" s="163"/>
    </row>
    <row r="262" ht="13.5" customHeight="1">
      <c r="D262" s="163"/>
    </row>
    <row r="263" ht="13.5" customHeight="1">
      <c r="D263" s="163"/>
    </row>
    <row r="264" ht="13.5" customHeight="1">
      <c r="D264" s="163"/>
    </row>
    <row r="265" ht="13.5" customHeight="1">
      <c r="D265" s="163"/>
    </row>
    <row r="266" ht="13.5" customHeight="1">
      <c r="D266" s="163"/>
    </row>
    <row r="267" ht="13.5" customHeight="1">
      <c r="D267" s="163"/>
    </row>
    <row r="268" ht="13.5" customHeight="1">
      <c r="D268" s="163"/>
    </row>
    <row r="269" ht="13.5" customHeight="1">
      <c r="D269" s="163"/>
    </row>
    <row r="270" ht="13.5" customHeight="1">
      <c r="D270" s="163"/>
    </row>
    <row r="271" ht="13.5" customHeight="1">
      <c r="D271" s="163"/>
    </row>
    <row r="272" ht="13.5" customHeight="1">
      <c r="D272" s="163"/>
    </row>
    <row r="273" ht="13.5" customHeight="1">
      <c r="D273" s="163"/>
    </row>
    <row r="274" ht="13.5" customHeight="1">
      <c r="D274" s="163"/>
    </row>
    <row r="275" ht="13.5" customHeight="1">
      <c r="D275" s="163"/>
    </row>
    <row r="276" ht="13.5" customHeight="1">
      <c r="D276" s="163"/>
    </row>
    <row r="277" ht="13.5" customHeight="1">
      <c r="D277" s="163"/>
    </row>
    <row r="278" ht="13.5" customHeight="1">
      <c r="D278" s="163"/>
    </row>
    <row r="279" ht="13.5" customHeight="1">
      <c r="D279" s="163"/>
    </row>
    <row r="280" ht="13.5" customHeight="1">
      <c r="D280" s="163"/>
    </row>
    <row r="281" ht="13.5" customHeight="1">
      <c r="D281" s="163"/>
    </row>
    <row r="282" ht="13.5" customHeight="1">
      <c r="D282" s="163"/>
    </row>
    <row r="283" ht="13.5" customHeight="1">
      <c r="D283" s="163"/>
    </row>
    <row r="284" ht="13.5" customHeight="1">
      <c r="D284" s="163"/>
    </row>
    <row r="285" ht="13.5" customHeight="1">
      <c r="D285" s="163"/>
    </row>
    <row r="286" ht="13.5" customHeight="1">
      <c r="D286" s="163"/>
    </row>
    <row r="287" ht="13.5" customHeight="1">
      <c r="D287" s="163"/>
    </row>
    <row r="288" ht="13.5" customHeight="1">
      <c r="D288" s="163"/>
    </row>
    <row r="289" ht="13.5" customHeight="1">
      <c r="D289" s="163"/>
    </row>
    <row r="290" ht="13.5" customHeight="1">
      <c r="D290" s="163"/>
    </row>
    <row r="291" ht="13.5" customHeight="1">
      <c r="D291" s="163"/>
    </row>
    <row r="292" ht="13.5" customHeight="1">
      <c r="D292" s="163"/>
    </row>
    <row r="293" ht="13.5" customHeight="1">
      <c r="D293" s="163"/>
    </row>
    <row r="294" ht="13.5" customHeight="1">
      <c r="D294" s="163"/>
    </row>
    <row r="295" ht="13.5" customHeight="1">
      <c r="D295" s="163"/>
    </row>
    <row r="296" ht="13.5" customHeight="1">
      <c r="D296" s="163"/>
    </row>
    <row r="297" ht="13.5" customHeight="1">
      <c r="D297" s="163"/>
    </row>
    <row r="298" ht="13.5" customHeight="1">
      <c r="D298" s="163"/>
    </row>
    <row r="299" ht="13.5" customHeight="1">
      <c r="D299" s="163"/>
    </row>
    <row r="300" ht="13.5" customHeight="1">
      <c r="D300" s="163"/>
    </row>
    <row r="301" ht="13.5" customHeight="1">
      <c r="D301" s="163"/>
    </row>
    <row r="302" ht="13.5" customHeight="1">
      <c r="D302" s="163"/>
    </row>
    <row r="303" ht="13.5" customHeight="1">
      <c r="D303" s="163"/>
    </row>
    <row r="304" ht="13.5" customHeight="1">
      <c r="D304" s="163"/>
    </row>
    <row r="305" ht="13.5" customHeight="1">
      <c r="D305" s="163"/>
    </row>
    <row r="306" ht="13.5" customHeight="1">
      <c r="D306" s="163"/>
    </row>
    <row r="307" ht="13.5" customHeight="1">
      <c r="D307" s="163"/>
    </row>
    <row r="308" ht="13.5" customHeight="1">
      <c r="D308" s="163"/>
    </row>
    <row r="309" ht="13.5" customHeight="1">
      <c r="D309" s="163"/>
    </row>
    <row r="310" ht="13.5" customHeight="1">
      <c r="D310" s="163"/>
    </row>
    <row r="311" ht="13.5" customHeight="1">
      <c r="D311" s="163"/>
    </row>
    <row r="312" ht="13.5" customHeight="1">
      <c r="D312" s="163"/>
    </row>
    <row r="313" ht="13.5" customHeight="1">
      <c r="D313" s="163"/>
    </row>
    <row r="314" ht="13.5" customHeight="1">
      <c r="D314" s="163"/>
    </row>
    <row r="315" ht="13.5" customHeight="1">
      <c r="D315" s="163"/>
    </row>
    <row r="316" ht="13.5" customHeight="1">
      <c r="D316" s="163"/>
    </row>
    <row r="317" ht="13.5" customHeight="1">
      <c r="D317" s="163"/>
    </row>
    <row r="318" ht="13.5" customHeight="1">
      <c r="D318" s="163"/>
    </row>
    <row r="319" ht="13.5" customHeight="1">
      <c r="D319" s="163"/>
    </row>
    <row r="320" ht="13.5" customHeight="1">
      <c r="D320" s="163"/>
    </row>
    <row r="321" ht="13.5" customHeight="1">
      <c r="D321" s="163"/>
    </row>
    <row r="322" ht="13.5" customHeight="1">
      <c r="D322" s="163"/>
    </row>
    <row r="323" ht="13.5" customHeight="1">
      <c r="D323" s="163"/>
    </row>
    <row r="324" ht="13.5" customHeight="1">
      <c r="D324" s="163"/>
    </row>
    <row r="325" ht="13.5" customHeight="1">
      <c r="D325" s="163"/>
    </row>
    <row r="326" ht="13.5" customHeight="1">
      <c r="D326" s="163"/>
    </row>
    <row r="327" ht="13.5" customHeight="1">
      <c r="D327" s="163"/>
    </row>
    <row r="328" ht="13.5" customHeight="1">
      <c r="D328" s="163"/>
    </row>
    <row r="329" ht="13.5" customHeight="1">
      <c r="D329" s="163"/>
    </row>
    <row r="330" ht="13.5" customHeight="1">
      <c r="D330" s="163"/>
    </row>
    <row r="331" ht="13.5" customHeight="1">
      <c r="D331" s="163"/>
    </row>
    <row r="332" ht="13.5" customHeight="1">
      <c r="D332" s="163"/>
    </row>
    <row r="333" ht="13.5" customHeight="1">
      <c r="D333" s="163"/>
    </row>
    <row r="334" ht="13.5" customHeight="1">
      <c r="D334" s="163"/>
    </row>
    <row r="335" ht="13.5" customHeight="1">
      <c r="D335" s="163"/>
    </row>
    <row r="336" ht="13.5" customHeight="1">
      <c r="D336" s="163"/>
    </row>
    <row r="337" ht="13.5" customHeight="1">
      <c r="D337" s="163"/>
    </row>
    <row r="338" ht="13.5" customHeight="1">
      <c r="D338" s="163"/>
    </row>
    <row r="339" ht="13.5" customHeight="1">
      <c r="D339" s="163"/>
    </row>
    <row r="340" ht="13.5" customHeight="1">
      <c r="D340" s="163"/>
    </row>
    <row r="341" ht="13.5" customHeight="1">
      <c r="D341" s="163"/>
    </row>
    <row r="342" ht="13.5" customHeight="1">
      <c r="D342" s="163"/>
    </row>
    <row r="343" ht="13.5" customHeight="1">
      <c r="D343" s="163"/>
    </row>
    <row r="344" ht="13.5" customHeight="1">
      <c r="D344" s="163"/>
    </row>
    <row r="345" ht="13.5" customHeight="1">
      <c r="D345" s="163"/>
    </row>
    <row r="346" ht="13.5" customHeight="1">
      <c r="D346" s="163"/>
    </row>
    <row r="347" ht="13.5" customHeight="1">
      <c r="D347" s="163"/>
    </row>
    <row r="348" ht="13.5" customHeight="1">
      <c r="D348" s="163"/>
    </row>
    <row r="349" ht="13.5" customHeight="1">
      <c r="D349" s="163"/>
    </row>
    <row r="350" ht="13.5" customHeight="1">
      <c r="D350" s="163"/>
    </row>
    <row r="351" ht="13.5" customHeight="1">
      <c r="D351" s="163"/>
    </row>
    <row r="352" ht="13.5" customHeight="1">
      <c r="D352" s="163"/>
    </row>
    <row r="353" ht="13.5" customHeight="1">
      <c r="D353" s="163"/>
    </row>
    <row r="354" ht="13.5" customHeight="1">
      <c r="D354" s="163"/>
    </row>
    <row r="355" ht="13.5" customHeight="1">
      <c r="D355" s="163"/>
    </row>
    <row r="356" ht="13.5" customHeight="1">
      <c r="D356" s="163"/>
    </row>
    <row r="357" ht="13.5" customHeight="1">
      <c r="D357" s="163"/>
    </row>
    <row r="358" ht="13.5" customHeight="1">
      <c r="D358" s="163"/>
    </row>
    <row r="359" ht="13.5" customHeight="1">
      <c r="D359" s="163"/>
    </row>
    <row r="360" ht="13.5" customHeight="1">
      <c r="D360" s="163"/>
    </row>
    <row r="361" ht="13.5" customHeight="1">
      <c r="D361" s="163"/>
    </row>
    <row r="362" ht="13.5" customHeight="1">
      <c r="D362" s="163"/>
    </row>
    <row r="363" ht="13.5" customHeight="1">
      <c r="D363" s="163"/>
    </row>
    <row r="364" ht="13.5" customHeight="1">
      <c r="D364" s="163"/>
    </row>
    <row r="365" ht="13.5" customHeight="1">
      <c r="D365" s="163"/>
    </row>
    <row r="366" ht="13.5" customHeight="1">
      <c r="D366" s="163"/>
    </row>
    <row r="367" ht="13.5" customHeight="1">
      <c r="D367" s="163"/>
    </row>
    <row r="368" ht="13.5" customHeight="1">
      <c r="D368" s="163"/>
    </row>
    <row r="369" ht="13.5" customHeight="1">
      <c r="D369" s="163"/>
    </row>
    <row r="370" ht="13.5" customHeight="1">
      <c r="D370" s="163"/>
    </row>
    <row r="371" ht="13.5" customHeight="1">
      <c r="D371" s="163"/>
    </row>
    <row r="372" ht="13.5" customHeight="1">
      <c r="D372" s="163"/>
    </row>
    <row r="373" ht="13.5" customHeight="1">
      <c r="D373" s="163"/>
    </row>
    <row r="374" ht="13.5" customHeight="1">
      <c r="D374" s="163"/>
    </row>
    <row r="375" ht="13.5" customHeight="1">
      <c r="D375" s="163"/>
    </row>
    <row r="376" ht="13.5" customHeight="1">
      <c r="D376" s="163"/>
    </row>
    <row r="377" ht="13.5" customHeight="1">
      <c r="D377" s="163"/>
    </row>
    <row r="378" ht="13.5" customHeight="1">
      <c r="D378" s="163"/>
    </row>
    <row r="379" ht="13.5" customHeight="1">
      <c r="D379" s="163"/>
    </row>
    <row r="380" ht="13.5" customHeight="1">
      <c r="D380" s="163"/>
    </row>
    <row r="381" ht="13.5" customHeight="1">
      <c r="D381" s="163"/>
    </row>
    <row r="382" ht="13.5" customHeight="1">
      <c r="D382" s="163"/>
    </row>
    <row r="383" ht="13.5" customHeight="1">
      <c r="D383" s="163"/>
    </row>
    <row r="384" ht="13.5" customHeight="1">
      <c r="D384" s="163"/>
    </row>
    <row r="385" ht="13.5" customHeight="1">
      <c r="D385" s="163"/>
    </row>
    <row r="386" ht="13.5" customHeight="1">
      <c r="D386" s="163"/>
    </row>
    <row r="387" ht="13.5" customHeight="1">
      <c r="D387" s="163"/>
    </row>
    <row r="388" ht="13.5" customHeight="1">
      <c r="D388" s="163"/>
    </row>
    <row r="389" ht="13.5" customHeight="1">
      <c r="D389" s="163"/>
    </row>
    <row r="390" ht="13.5" customHeight="1">
      <c r="D390" s="163"/>
    </row>
    <row r="391" ht="13.5" customHeight="1">
      <c r="D391" s="163"/>
    </row>
    <row r="392" ht="13.5" customHeight="1">
      <c r="D392" s="163"/>
    </row>
    <row r="393" ht="13.5" customHeight="1">
      <c r="D393" s="163"/>
    </row>
    <row r="394" ht="13.5" customHeight="1">
      <c r="D394" s="163"/>
    </row>
    <row r="395" ht="13.5" customHeight="1">
      <c r="D395" s="163"/>
    </row>
    <row r="396" ht="13.5" customHeight="1">
      <c r="D396" s="163"/>
    </row>
    <row r="397" ht="13.5" customHeight="1">
      <c r="D397" s="163"/>
    </row>
    <row r="398" ht="13.5" customHeight="1">
      <c r="D398" s="163"/>
    </row>
    <row r="399" ht="13.5" customHeight="1">
      <c r="D399" s="163"/>
    </row>
    <row r="400" ht="13.5" customHeight="1">
      <c r="D400" s="163"/>
    </row>
    <row r="401" ht="13.5" customHeight="1">
      <c r="D401" s="163"/>
    </row>
    <row r="402" ht="13.5" customHeight="1">
      <c r="D402" s="163"/>
    </row>
    <row r="403" ht="13.5" customHeight="1">
      <c r="D403" s="163"/>
    </row>
    <row r="404" ht="13.5" customHeight="1">
      <c r="D404" s="163"/>
    </row>
    <row r="405" ht="13.5" customHeight="1">
      <c r="D405" s="163"/>
    </row>
    <row r="406" ht="13.5" customHeight="1">
      <c r="D406" s="163"/>
    </row>
    <row r="407" ht="13.5" customHeight="1">
      <c r="D407" s="163"/>
    </row>
    <row r="408" ht="13.5" customHeight="1">
      <c r="D408" s="163"/>
    </row>
    <row r="409" ht="13.5" customHeight="1">
      <c r="D409" s="163"/>
    </row>
    <row r="410" ht="13.5" customHeight="1">
      <c r="D410" s="163"/>
    </row>
    <row r="411" ht="13.5" customHeight="1">
      <c r="D411" s="163"/>
    </row>
    <row r="412" ht="13.5" customHeight="1">
      <c r="D412" s="163"/>
    </row>
    <row r="413" ht="13.5" customHeight="1">
      <c r="D413" s="163"/>
    </row>
    <row r="414" ht="13.5" customHeight="1">
      <c r="D414" s="163"/>
    </row>
    <row r="415" ht="13.5" customHeight="1">
      <c r="D415" s="163"/>
    </row>
    <row r="416" ht="13.5" customHeight="1">
      <c r="D416" s="163"/>
    </row>
    <row r="417" ht="13.5" customHeight="1">
      <c r="D417" s="163"/>
    </row>
    <row r="418" ht="13.5" customHeight="1">
      <c r="D418" s="163"/>
    </row>
    <row r="419" ht="13.5" customHeight="1">
      <c r="D419" s="163"/>
    </row>
    <row r="420" ht="13.5" customHeight="1">
      <c r="D420" s="163"/>
    </row>
    <row r="421" ht="13.5" customHeight="1">
      <c r="D421" s="163"/>
    </row>
    <row r="422" ht="13.5" customHeight="1">
      <c r="D422" s="163"/>
    </row>
    <row r="423" ht="13.5" customHeight="1">
      <c r="D423" s="163"/>
    </row>
    <row r="424" ht="13.5" customHeight="1">
      <c r="D424" s="163"/>
    </row>
    <row r="425" ht="13.5" customHeight="1">
      <c r="D425" s="163"/>
    </row>
    <row r="426" ht="13.5" customHeight="1">
      <c r="D426" s="163"/>
    </row>
    <row r="427" ht="13.5" customHeight="1">
      <c r="D427" s="163"/>
    </row>
    <row r="428" ht="13.5" customHeight="1">
      <c r="D428" s="163"/>
    </row>
    <row r="429" ht="13.5" customHeight="1">
      <c r="D429" s="163"/>
    </row>
    <row r="430" ht="13.5" customHeight="1">
      <c r="D430" s="163"/>
    </row>
    <row r="431" ht="13.5" customHeight="1">
      <c r="D431" s="163"/>
    </row>
    <row r="432" ht="13.5" customHeight="1">
      <c r="D432" s="163"/>
    </row>
    <row r="433" ht="13.5" customHeight="1">
      <c r="D433" s="163"/>
    </row>
    <row r="434" ht="13.5" customHeight="1">
      <c r="D434" s="163"/>
    </row>
    <row r="435" ht="13.5" customHeight="1">
      <c r="D435" s="163"/>
    </row>
    <row r="436" ht="13.5" customHeight="1">
      <c r="D436" s="163"/>
    </row>
    <row r="437" ht="13.5" customHeight="1">
      <c r="D437" s="163"/>
    </row>
    <row r="438" ht="13.5" customHeight="1">
      <c r="D438" s="163"/>
    </row>
    <row r="439" ht="13.5" customHeight="1">
      <c r="D439" s="163"/>
    </row>
    <row r="440" ht="13.5" customHeight="1">
      <c r="D440" s="163"/>
    </row>
    <row r="441" ht="13.5" customHeight="1">
      <c r="D441" s="163"/>
    </row>
    <row r="442" ht="13.5" customHeight="1">
      <c r="D442" s="163"/>
    </row>
    <row r="443" ht="13.5" customHeight="1">
      <c r="D443" s="163"/>
    </row>
    <row r="444" ht="13.5" customHeight="1">
      <c r="D444" s="163"/>
    </row>
    <row r="445" ht="13.5" customHeight="1">
      <c r="D445" s="163"/>
    </row>
    <row r="446" ht="13.5" customHeight="1">
      <c r="D446" s="163"/>
    </row>
    <row r="447" ht="13.5" customHeight="1">
      <c r="D447" s="163"/>
    </row>
    <row r="448" ht="13.5" customHeight="1">
      <c r="D448" s="163"/>
    </row>
    <row r="449" ht="13.5" customHeight="1">
      <c r="D449" s="163"/>
    </row>
    <row r="450" ht="13.5" customHeight="1">
      <c r="D450" s="163"/>
    </row>
    <row r="451" ht="13.5" customHeight="1">
      <c r="D451" s="163"/>
    </row>
    <row r="452" ht="13.5" customHeight="1">
      <c r="D452" s="163"/>
    </row>
    <row r="453" ht="13.5" customHeight="1">
      <c r="D453" s="163"/>
    </row>
    <row r="454" ht="13.5" customHeight="1">
      <c r="D454" s="163"/>
    </row>
    <row r="455" ht="13.5" customHeight="1">
      <c r="D455" s="163"/>
    </row>
    <row r="456" ht="13.5" customHeight="1">
      <c r="D456" s="163"/>
    </row>
    <row r="457" ht="13.5" customHeight="1">
      <c r="D457" s="163"/>
    </row>
    <row r="458" ht="13.5" customHeight="1">
      <c r="D458" s="163"/>
    </row>
    <row r="459" ht="13.5" customHeight="1">
      <c r="D459" s="163"/>
    </row>
    <row r="460" ht="13.5" customHeight="1">
      <c r="D460" s="163"/>
    </row>
    <row r="461" ht="13.5" customHeight="1">
      <c r="D461" s="163"/>
    </row>
    <row r="462" ht="13.5" customHeight="1">
      <c r="D462" s="163"/>
    </row>
    <row r="463" ht="13.5" customHeight="1">
      <c r="D463" s="163"/>
    </row>
    <row r="464" ht="13.5" customHeight="1">
      <c r="D464" s="163"/>
    </row>
    <row r="465" ht="13.5" customHeight="1">
      <c r="D465" s="163"/>
    </row>
    <row r="466" ht="13.5" customHeight="1">
      <c r="D466" s="163"/>
    </row>
    <row r="467" ht="13.5" customHeight="1">
      <c r="D467" s="163"/>
    </row>
    <row r="468" ht="13.5" customHeight="1">
      <c r="D468" s="163"/>
    </row>
    <row r="469" ht="13.5" customHeight="1">
      <c r="D469" s="163"/>
    </row>
    <row r="470" ht="13.5" customHeight="1">
      <c r="D470" s="163"/>
    </row>
    <row r="471" ht="13.5" customHeight="1">
      <c r="D471" s="163"/>
    </row>
    <row r="472" ht="13.5" customHeight="1">
      <c r="D472" s="163"/>
    </row>
    <row r="473" ht="13.5" customHeight="1">
      <c r="D473" s="163"/>
    </row>
    <row r="474" ht="13.5" customHeight="1">
      <c r="D474" s="163"/>
    </row>
    <row r="475" ht="13.5" customHeight="1">
      <c r="D475" s="163"/>
    </row>
    <row r="476" ht="13.5" customHeight="1">
      <c r="D476" s="163"/>
    </row>
    <row r="477" ht="13.5" customHeight="1">
      <c r="D477" s="163"/>
    </row>
    <row r="478" ht="13.5" customHeight="1">
      <c r="D478" s="163"/>
    </row>
    <row r="479" ht="13.5" customHeight="1">
      <c r="D479" s="163"/>
    </row>
    <row r="480" ht="13.5" customHeight="1">
      <c r="D480" s="163"/>
    </row>
    <row r="481" ht="13.5" customHeight="1">
      <c r="D481" s="163"/>
    </row>
    <row r="482" ht="13.5" customHeight="1">
      <c r="D482" s="163"/>
    </row>
    <row r="483" ht="13.5" customHeight="1">
      <c r="D483" s="163"/>
    </row>
    <row r="484" ht="13.5" customHeight="1">
      <c r="D484" s="163"/>
    </row>
    <row r="485" ht="13.5" customHeight="1">
      <c r="D485" s="163"/>
    </row>
    <row r="486" ht="13.5" customHeight="1">
      <c r="D486" s="163"/>
    </row>
    <row r="487" ht="13.5" customHeight="1">
      <c r="D487" s="163"/>
    </row>
    <row r="488" ht="13.5" customHeight="1">
      <c r="D488" s="163"/>
    </row>
    <row r="489" ht="13.5" customHeight="1">
      <c r="D489" s="163"/>
    </row>
    <row r="490" ht="13.5" customHeight="1">
      <c r="D490" s="163"/>
    </row>
    <row r="491" ht="13.5" customHeight="1">
      <c r="D491" s="163"/>
    </row>
    <row r="492" ht="13.5" customHeight="1">
      <c r="D492" s="163"/>
    </row>
    <row r="493" ht="13.5" customHeight="1">
      <c r="D493" s="163"/>
    </row>
    <row r="494" ht="13.5" customHeight="1">
      <c r="D494" s="163"/>
    </row>
    <row r="495" ht="13.5" customHeight="1">
      <c r="D495" s="163"/>
    </row>
    <row r="496" ht="13.5" customHeight="1">
      <c r="D496" s="163"/>
    </row>
    <row r="497" ht="13.5" customHeight="1">
      <c r="D497" s="163"/>
    </row>
    <row r="498" ht="13.5" customHeight="1">
      <c r="D498" s="163"/>
    </row>
    <row r="499" ht="13.5" customHeight="1">
      <c r="D499" s="163"/>
    </row>
    <row r="500" ht="13.5" customHeight="1">
      <c r="D500" s="163"/>
    </row>
    <row r="501" ht="13.5" customHeight="1">
      <c r="D501" s="163"/>
    </row>
    <row r="502" ht="13.5" customHeight="1">
      <c r="D502" s="163"/>
    </row>
    <row r="503" ht="13.5" customHeight="1">
      <c r="D503" s="163"/>
    </row>
    <row r="504" ht="13.5" customHeight="1">
      <c r="D504" s="163"/>
    </row>
    <row r="505" ht="13.5" customHeight="1">
      <c r="D505" s="163"/>
    </row>
    <row r="506" ht="13.5" customHeight="1">
      <c r="D506" s="163"/>
    </row>
    <row r="507" ht="13.5" customHeight="1">
      <c r="D507" s="163"/>
    </row>
    <row r="508" ht="13.5" customHeight="1">
      <c r="D508" s="163"/>
    </row>
    <row r="509" ht="13.5" customHeight="1">
      <c r="D509" s="163"/>
    </row>
    <row r="510" ht="13.5" customHeight="1">
      <c r="D510" s="163"/>
    </row>
    <row r="511" ht="13.5" customHeight="1">
      <c r="D511" s="163"/>
    </row>
    <row r="512" ht="13.5" customHeight="1">
      <c r="D512" s="163"/>
    </row>
    <row r="513" ht="13.5" customHeight="1">
      <c r="D513" s="163"/>
    </row>
    <row r="514" ht="13.5" customHeight="1">
      <c r="D514" s="163"/>
    </row>
    <row r="515" ht="13.5" customHeight="1">
      <c r="D515" s="163"/>
    </row>
    <row r="516" ht="13.5" customHeight="1">
      <c r="D516" s="163"/>
    </row>
    <row r="517" ht="13.5" customHeight="1">
      <c r="D517" s="163"/>
    </row>
    <row r="518" ht="13.5" customHeight="1">
      <c r="D518" s="163"/>
    </row>
    <row r="519" ht="13.5" customHeight="1">
      <c r="D519" s="163"/>
    </row>
    <row r="520" ht="13.5" customHeight="1">
      <c r="D520" s="163"/>
    </row>
    <row r="521" ht="13.5" customHeight="1">
      <c r="D521" s="163"/>
    </row>
    <row r="522" ht="13.5" customHeight="1">
      <c r="D522" s="163"/>
    </row>
    <row r="523" ht="13.5" customHeight="1">
      <c r="D523" s="163"/>
    </row>
    <row r="524" ht="13.5" customHeight="1">
      <c r="D524" s="163"/>
    </row>
    <row r="525" ht="13.5" customHeight="1">
      <c r="D525" s="163"/>
    </row>
    <row r="526" ht="13.5" customHeight="1">
      <c r="D526" s="163"/>
    </row>
    <row r="527" ht="13.5" customHeight="1">
      <c r="D527" s="163"/>
    </row>
    <row r="528" ht="13.5" customHeight="1">
      <c r="D528" s="163"/>
    </row>
    <row r="529" ht="13.5" customHeight="1">
      <c r="D529" s="163"/>
    </row>
    <row r="530" ht="13.5" customHeight="1">
      <c r="D530" s="163"/>
    </row>
    <row r="531" ht="13.5" customHeight="1">
      <c r="D531" s="163"/>
    </row>
    <row r="532" ht="13.5" customHeight="1">
      <c r="D532" s="163"/>
    </row>
    <row r="533" ht="13.5" customHeight="1">
      <c r="D533" s="163"/>
    </row>
    <row r="534" ht="13.5" customHeight="1">
      <c r="D534" s="163"/>
    </row>
    <row r="535" ht="13.5" customHeight="1">
      <c r="D535" s="163"/>
    </row>
    <row r="536" ht="13.5" customHeight="1">
      <c r="D536" s="163"/>
    </row>
    <row r="537" ht="13.5" customHeight="1">
      <c r="D537" s="163"/>
    </row>
    <row r="538" ht="13.5" customHeight="1">
      <c r="D538" s="163"/>
    </row>
    <row r="539" ht="13.5" customHeight="1">
      <c r="D539" s="163"/>
    </row>
    <row r="540" ht="13.5" customHeight="1">
      <c r="D540" s="163"/>
    </row>
    <row r="541" ht="13.5" customHeight="1">
      <c r="D541" s="163"/>
    </row>
    <row r="542" ht="13.5" customHeight="1">
      <c r="D542" s="163"/>
    </row>
    <row r="543" ht="13.5" customHeight="1">
      <c r="D543" s="163"/>
    </row>
    <row r="544" ht="13.5" customHeight="1">
      <c r="D544" s="163"/>
    </row>
    <row r="545" ht="13.5" customHeight="1">
      <c r="D545" s="163"/>
    </row>
    <row r="546" ht="13.5" customHeight="1">
      <c r="D546" s="163"/>
    </row>
    <row r="547" ht="13.5" customHeight="1">
      <c r="D547" s="163"/>
    </row>
    <row r="548" ht="13.5" customHeight="1">
      <c r="D548" s="163"/>
    </row>
    <row r="549" ht="13.5" customHeight="1">
      <c r="D549" s="163"/>
    </row>
    <row r="550" ht="13.5" customHeight="1">
      <c r="D550" s="163"/>
    </row>
    <row r="551" ht="13.5" customHeight="1">
      <c r="D551" s="163"/>
    </row>
    <row r="552" ht="13.5" customHeight="1">
      <c r="D552" s="163"/>
    </row>
    <row r="553" ht="13.5" customHeight="1">
      <c r="D553" s="163"/>
    </row>
    <row r="554" ht="13.5" customHeight="1">
      <c r="D554" s="163"/>
    </row>
    <row r="555" ht="13.5" customHeight="1">
      <c r="D555" s="163"/>
    </row>
    <row r="556" ht="13.5" customHeight="1">
      <c r="D556" s="163"/>
    </row>
    <row r="557" ht="13.5" customHeight="1">
      <c r="D557" s="163"/>
    </row>
    <row r="558" ht="13.5" customHeight="1">
      <c r="D558" s="163"/>
    </row>
    <row r="559" ht="13.5" customHeight="1">
      <c r="D559" s="163"/>
    </row>
    <row r="560" ht="13.5" customHeight="1">
      <c r="D560" s="163"/>
    </row>
    <row r="561" ht="13.5" customHeight="1">
      <c r="D561" s="163"/>
    </row>
    <row r="562" ht="13.5" customHeight="1">
      <c r="D562" s="163"/>
    </row>
    <row r="563" ht="13.5" customHeight="1">
      <c r="D563" s="163"/>
    </row>
    <row r="564" ht="13.5" customHeight="1">
      <c r="D564" s="163"/>
    </row>
    <row r="565" ht="13.5" customHeight="1">
      <c r="D565" s="163"/>
    </row>
    <row r="566" ht="13.5" customHeight="1">
      <c r="D566" s="163"/>
    </row>
    <row r="567" ht="13.5" customHeight="1">
      <c r="D567" s="163"/>
    </row>
    <row r="568" ht="13.5" customHeight="1">
      <c r="D568" s="163"/>
    </row>
    <row r="569" ht="13.5" customHeight="1">
      <c r="D569" s="163"/>
    </row>
    <row r="570" ht="13.5" customHeight="1">
      <c r="D570" s="163"/>
    </row>
    <row r="571" ht="13.5" customHeight="1">
      <c r="D571" s="163"/>
    </row>
    <row r="572" ht="13.5" customHeight="1">
      <c r="D572" s="163"/>
    </row>
    <row r="573" ht="13.5" customHeight="1">
      <c r="D573" s="163"/>
    </row>
    <row r="574" ht="13.5" customHeight="1">
      <c r="D574" s="163"/>
    </row>
    <row r="575" ht="13.5" customHeight="1">
      <c r="D575" s="163"/>
    </row>
    <row r="576" ht="13.5" customHeight="1">
      <c r="D576" s="163"/>
    </row>
    <row r="577" ht="13.5" customHeight="1">
      <c r="D577" s="163"/>
    </row>
    <row r="578" ht="13.5" customHeight="1">
      <c r="D578" s="163"/>
    </row>
    <row r="579" ht="13.5" customHeight="1">
      <c r="D579" s="163"/>
    </row>
    <row r="580" ht="13.5" customHeight="1">
      <c r="D580" s="163"/>
    </row>
    <row r="581" ht="13.5" customHeight="1">
      <c r="D581" s="163"/>
    </row>
    <row r="582" ht="13.5" customHeight="1">
      <c r="D582" s="163"/>
    </row>
    <row r="583" ht="13.5" customHeight="1">
      <c r="D583" s="163"/>
    </row>
    <row r="584" ht="13.5" customHeight="1">
      <c r="D584" s="163"/>
    </row>
    <row r="585" ht="13.5" customHeight="1">
      <c r="D585" s="163"/>
    </row>
    <row r="586" ht="13.5" customHeight="1">
      <c r="D586" s="163"/>
    </row>
    <row r="587" ht="13.5" customHeight="1">
      <c r="D587" s="163"/>
    </row>
    <row r="588" ht="13.5" customHeight="1">
      <c r="D588" s="163"/>
    </row>
    <row r="589" ht="13.5" customHeight="1">
      <c r="D589" s="163"/>
    </row>
    <row r="590" ht="13.5" customHeight="1">
      <c r="D590" s="163"/>
    </row>
    <row r="591" ht="13.5" customHeight="1">
      <c r="D591" s="163"/>
    </row>
    <row r="592" ht="13.5" customHeight="1">
      <c r="D592" s="163"/>
    </row>
    <row r="593" ht="13.5" customHeight="1">
      <c r="D593" s="163"/>
    </row>
    <row r="594" ht="13.5" customHeight="1">
      <c r="D594" s="163"/>
    </row>
    <row r="595" ht="13.5" customHeight="1">
      <c r="D595" s="163"/>
    </row>
    <row r="596" ht="13.5" customHeight="1">
      <c r="D596" s="163"/>
    </row>
    <row r="597" ht="13.5" customHeight="1">
      <c r="D597" s="163"/>
    </row>
    <row r="598" ht="13.5" customHeight="1">
      <c r="D598" s="163"/>
    </row>
    <row r="599" ht="13.5" customHeight="1">
      <c r="D599" s="163"/>
    </row>
    <row r="600" ht="13.5" customHeight="1">
      <c r="D600" s="163"/>
    </row>
    <row r="601" ht="13.5" customHeight="1">
      <c r="D601" s="163"/>
    </row>
    <row r="602" ht="13.5" customHeight="1">
      <c r="D602" s="163"/>
    </row>
    <row r="603" ht="13.5" customHeight="1">
      <c r="D603" s="163"/>
    </row>
    <row r="604" ht="13.5" customHeight="1">
      <c r="D604" s="163"/>
    </row>
    <row r="605" ht="13.5" customHeight="1">
      <c r="D605" s="163"/>
    </row>
    <row r="606" ht="13.5" customHeight="1">
      <c r="D606" s="163"/>
    </row>
    <row r="607" ht="13.5" customHeight="1">
      <c r="D607" s="163"/>
    </row>
    <row r="608" ht="13.5" customHeight="1">
      <c r="D608" s="163"/>
    </row>
    <row r="609" ht="13.5" customHeight="1">
      <c r="D609" s="163"/>
    </row>
    <row r="610" ht="13.5" customHeight="1">
      <c r="D610" s="163"/>
    </row>
    <row r="611" ht="13.5" customHeight="1">
      <c r="D611" s="163"/>
    </row>
    <row r="612" ht="13.5" customHeight="1">
      <c r="D612" s="163"/>
    </row>
    <row r="613" ht="13.5" customHeight="1">
      <c r="D613" s="163"/>
    </row>
    <row r="614" ht="13.5" customHeight="1">
      <c r="D614" s="163"/>
    </row>
    <row r="615" ht="13.5" customHeight="1">
      <c r="D615" s="163"/>
    </row>
    <row r="616" ht="13.5" customHeight="1">
      <c r="D616" s="163"/>
    </row>
    <row r="617" ht="13.5" customHeight="1">
      <c r="D617" s="163"/>
    </row>
    <row r="618" ht="13.5" customHeight="1">
      <c r="D618" s="163"/>
    </row>
    <row r="619" ht="13.5" customHeight="1">
      <c r="D619" s="163"/>
    </row>
    <row r="620" ht="13.5" customHeight="1">
      <c r="D620" s="163"/>
    </row>
    <row r="621" ht="13.5" customHeight="1">
      <c r="D621" s="163"/>
    </row>
    <row r="622" ht="13.5" customHeight="1">
      <c r="D622" s="163"/>
    </row>
    <row r="623" ht="13.5" customHeight="1">
      <c r="D623" s="163"/>
    </row>
    <row r="624" ht="13.5" customHeight="1">
      <c r="D624" s="163"/>
    </row>
    <row r="625" ht="13.5" customHeight="1">
      <c r="D625" s="163"/>
    </row>
    <row r="626" ht="13.5" customHeight="1">
      <c r="D626" s="163"/>
    </row>
    <row r="627" ht="13.5" customHeight="1">
      <c r="D627" s="163"/>
    </row>
    <row r="628" ht="13.5" customHeight="1">
      <c r="D628" s="163"/>
    </row>
    <row r="629" ht="13.5" customHeight="1">
      <c r="D629" s="163"/>
    </row>
    <row r="630" ht="13.5" customHeight="1">
      <c r="D630" s="163"/>
    </row>
    <row r="631" ht="13.5" customHeight="1">
      <c r="D631" s="163"/>
    </row>
    <row r="632" ht="13.5" customHeight="1">
      <c r="D632" s="163"/>
    </row>
    <row r="633" ht="13.5" customHeight="1">
      <c r="D633" s="163"/>
    </row>
    <row r="634" ht="13.5" customHeight="1">
      <c r="D634" s="163"/>
    </row>
    <row r="635" ht="13.5" customHeight="1">
      <c r="D635" s="163"/>
    </row>
    <row r="636" ht="13.5" customHeight="1">
      <c r="D636" s="163"/>
    </row>
    <row r="637" ht="13.5" customHeight="1">
      <c r="D637" s="163"/>
    </row>
    <row r="638" ht="13.5" customHeight="1">
      <c r="D638" s="163"/>
    </row>
    <row r="639" ht="13.5" customHeight="1">
      <c r="D639" s="163"/>
    </row>
    <row r="640" ht="13.5" customHeight="1">
      <c r="D640" s="163"/>
    </row>
    <row r="641" ht="13.5" customHeight="1">
      <c r="D641" s="163"/>
    </row>
    <row r="642" ht="13.5" customHeight="1">
      <c r="D642" s="163"/>
    </row>
    <row r="643" ht="13.5" customHeight="1">
      <c r="D643" s="163"/>
    </row>
    <row r="644" ht="13.5" customHeight="1">
      <c r="D644" s="163"/>
    </row>
    <row r="645" ht="13.5" customHeight="1">
      <c r="D645" s="163"/>
    </row>
    <row r="646" ht="13.5" customHeight="1">
      <c r="D646" s="163"/>
    </row>
    <row r="647" ht="13.5" customHeight="1">
      <c r="D647" s="163"/>
    </row>
    <row r="648" ht="13.5" customHeight="1">
      <c r="D648" s="163"/>
    </row>
    <row r="649" ht="13.5" customHeight="1">
      <c r="D649" s="163"/>
    </row>
    <row r="650" ht="13.5" customHeight="1">
      <c r="D650" s="163"/>
    </row>
    <row r="651" ht="13.5" customHeight="1">
      <c r="D651" s="163"/>
    </row>
    <row r="652" ht="13.5" customHeight="1">
      <c r="D652" s="163"/>
    </row>
    <row r="653" ht="13.5" customHeight="1">
      <c r="D653" s="163"/>
    </row>
    <row r="654" ht="13.5" customHeight="1">
      <c r="D654" s="163"/>
    </row>
    <row r="655" ht="13.5" customHeight="1">
      <c r="D655" s="163"/>
    </row>
    <row r="656" ht="13.5" customHeight="1">
      <c r="D656" s="163"/>
    </row>
    <row r="657" ht="13.5" customHeight="1">
      <c r="D657" s="163"/>
    </row>
    <row r="658" ht="13.5" customHeight="1">
      <c r="D658" s="163"/>
    </row>
    <row r="659" ht="13.5" customHeight="1">
      <c r="D659" s="163"/>
    </row>
    <row r="660" ht="13.5" customHeight="1">
      <c r="D660" s="163"/>
    </row>
    <row r="661" ht="13.5" customHeight="1">
      <c r="D661" s="163"/>
    </row>
    <row r="662" ht="13.5" customHeight="1">
      <c r="D662" s="163"/>
    </row>
    <row r="663" ht="13.5" customHeight="1">
      <c r="D663" s="163"/>
    </row>
    <row r="664" ht="13.5" customHeight="1">
      <c r="D664" s="163"/>
    </row>
    <row r="665" ht="13.5" customHeight="1">
      <c r="D665" s="163"/>
    </row>
    <row r="666" ht="13.5" customHeight="1">
      <c r="D666" s="163"/>
    </row>
    <row r="667" ht="13.5" customHeight="1">
      <c r="D667" s="163"/>
    </row>
    <row r="668" ht="13.5" customHeight="1">
      <c r="D668" s="163"/>
    </row>
    <row r="669" ht="13.5" customHeight="1">
      <c r="D669" s="163"/>
    </row>
    <row r="670" ht="13.5" customHeight="1">
      <c r="D670" s="163"/>
    </row>
    <row r="671" ht="13.5" customHeight="1">
      <c r="D671" s="163"/>
    </row>
    <row r="672" ht="13.5" customHeight="1">
      <c r="D672" s="163"/>
    </row>
    <row r="673" ht="13.5" customHeight="1">
      <c r="D673" s="163"/>
    </row>
    <row r="674" ht="13.5" customHeight="1">
      <c r="D674" s="163"/>
    </row>
    <row r="675" ht="13.5" customHeight="1">
      <c r="D675" s="163"/>
    </row>
    <row r="676" ht="13.5" customHeight="1">
      <c r="D676" s="163"/>
    </row>
    <row r="677" ht="13.5" customHeight="1">
      <c r="D677" s="163"/>
    </row>
    <row r="678" ht="13.5" customHeight="1">
      <c r="D678" s="163"/>
    </row>
    <row r="679" ht="13.5" customHeight="1">
      <c r="D679" s="163"/>
    </row>
    <row r="680" ht="13.5" customHeight="1">
      <c r="D680" s="163"/>
    </row>
    <row r="681" ht="13.5" customHeight="1">
      <c r="D681" s="163"/>
    </row>
    <row r="682" ht="13.5" customHeight="1">
      <c r="D682" s="163"/>
    </row>
    <row r="683" ht="13.5" customHeight="1">
      <c r="D683" s="163"/>
    </row>
    <row r="684" ht="13.5" customHeight="1">
      <c r="D684" s="163"/>
    </row>
    <row r="685" ht="13.5" customHeight="1">
      <c r="D685" s="163"/>
    </row>
    <row r="686" ht="13.5" customHeight="1">
      <c r="D686" s="163"/>
    </row>
    <row r="687" ht="13.5" customHeight="1">
      <c r="D687" s="163"/>
    </row>
    <row r="688" ht="13.5" customHeight="1">
      <c r="D688" s="163"/>
    </row>
    <row r="689" ht="13.5" customHeight="1">
      <c r="D689" s="163"/>
    </row>
    <row r="690" ht="13.5" customHeight="1">
      <c r="D690" s="163"/>
    </row>
    <row r="691" ht="13.5" customHeight="1">
      <c r="D691" s="163"/>
    </row>
    <row r="692" ht="13.5" customHeight="1">
      <c r="D692" s="163"/>
    </row>
    <row r="693" ht="13.5" customHeight="1">
      <c r="D693" s="163"/>
    </row>
    <row r="694" ht="13.5" customHeight="1">
      <c r="D694" s="163"/>
    </row>
    <row r="695" ht="13.5" customHeight="1">
      <c r="D695" s="163"/>
    </row>
    <row r="696" ht="13.5" customHeight="1">
      <c r="D696" s="163"/>
    </row>
    <row r="697" ht="13.5" customHeight="1">
      <c r="D697" s="163"/>
    </row>
    <row r="698" ht="13.5" customHeight="1">
      <c r="D698" s="163"/>
    </row>
    <row r="699" ht="13.5" customHeight="1">
      <c r="D699" s="163"/>
    </row>
    <row r="700" ht="13.5" customHeight="1">
      <c r="D700" s="163"/>
    </row>
    <row r="701" ht="13.5" customHeight="1">
      <c r="D701" s="163"/>
    </row>
    <row r="702" ht="13.5" customHeight="1">
      <c r="D702" s="163"/>
    </row>
    <row r="703" ht="13.5" customHeight="1">
      <c r="D703" s="163"/>
    </row>
    <row r="704" ht="13.5" customHeight="1">
      <c r="D704" s="163"/>
    </row>
    <row r="705" ht="13.5" customHeight="1">
      <c r="D705" s="163"/>
    </row>
    <row r="706" ht="13.5" customHeight="1">
      <c r="D706" s="163"/>
    </row>
    <row r="707" ht="13.5" customHeight="1">
      <c r="D707" s="163"/>
    </row>
    <row r="708" ht="13.5" customHeight="1">
      <c r="D708" s="163"/>
    </row>
    <row r="709" ht="13.5" customHeight="1">
      <c r="D709" s="163"/>
    </row>
    <row r="710" ht="13.5" customHeight="1">
      <c r="D710" s="163"/>
    </row>
    <row r="711" ht="13.5" customHeight="1">
      <c r="D711" s="163"/>
    </row>
    <row r="712" ht="13.5" customHeight="1">
      <c r="D712" s="163"/>
    </row>
    <row r="713" ht="13.5" customHeight="1">
      <c r="D713" s="163"/>
    </row>
    <row r="714" ht="13.5" customHeight="1">
      <c r="D714" s="163"/>
    </row>
    <row r="715" ht="13.5" customHeight="1">
      <c r="D715" s="163"/>
    </row>
    <row r="716" ht="13.5" customHeight="1">
      <c r="D716" s="163"/>
    </row>
    <row r="717" ht="13.5" customHeight="1">
      <c r="D717" s="163"/>
    </row>
    <row r="718" ht="13.5" customHeight="1">
      <c r="D718" s="163"/>
    </row>
    <row r="719" ht="13.5" customHeight="1">
      <c r="D719" s="163"/>
    </row>
    <row r="720" ht="13.5" customHeight="1">
      <c r="D720" s="163"/>
    </row>
    <row r="721" ht="13.5" customHeight="1">
      <c r="D721" s="163"/>
    </row>
    <row r="722" ht="13.5" customHeight="1">
      <c r="D722" s="163"/>
    </row>
    <row r="723" ht="13.5" customHeight="1">
      <c r="D723" s="163"/>
    </row>
    <row r="724" ht="13.5" customHeight="1">
      <c r="D724" s="163"/>
    </row>
    <row r="725" ht="13.5" customHeight="1">
      <c r="D725" s="163"/>
    </row>
    <row r="726" ht="13.5" customHeight="1">
      <c r="D726" s="163"/>
    </row>
    <row r="727" ht="13.5" customHeight="1">
      <c r="D727" s="163"/>
    </row>
    <row r="728" ht="13.5" customHeight="1">
      <c r="D728" s="163"/>
    </row>
    <row r="729" ht="13.5" customHeight="1">
      <c r="D729" s="163"/>
    </row>
    <row r="730" ht="13.5" customHeight="1">
      <c r="D730" s="163"/>
    </row>
    <row r="731" ht="13.5" customHeight="1">
      <c r="D731" s="163"/>
    </row>
    <row r="732" ht="13.5" customHeight="1">
      <c r="D732" s="163"/>
    </row>
    <row r="733" ht="13.5" customHeight="1">
      <c r="D733" s="163"/>
    </row>
    <row r="734" ht="13.5" customHeight="1">
      <c r="D734" s="163"/>
    </row>
    <row r="735" ht="13.5" customHeight="1">
      <c r="D735" s="163"/>
    </row>
    <row r="736" ht="13.5" customHeight="1">
      <c r="D736" s="163"/>
    </row>
    <row r="737" ht="13.5" customHeight="1">
      <c r="D737" s="163"/>
    </row>
    <row r="738" ht="13.5" customHeight="1">
      <c r="D738" s="163"/>
    </row>
    <row r="739" ht="13.5" customHeight="1">
      <c r="D739" s="163"/>
    </row>
    <row r="740" ht="13.5" customHeight="1">
      <c r="D740" s="163"/>
    </row>
    <row r="741" ht="13.5" customHeight="1">
      <c r="D741" s="163"/>
    </row>
    <row r="742" ht="13.5" customHeight="1">
      <c r="D742" s="163"/>
    </row>
    <row r="743" ht="13.5" customHeight="1">
      <c r="D743" s="163"/>
    </row>
    <row r="744" ht="13.5" customHeight="1">
      <c r="D744" s="163"/>
    </row>
    <row r="745" ht="13.5" customHeight="1">
      <c r="D745" s="163"/>
    </row>
    <row r="746" ht="13.5" customHeight="1">
      <c r="D746" s="163"/>
    </row>
    <row r="747" ht="13.5" customHeight="1">
      <c r="D747" s="163"/>
    </row>
    <row r="748" ht="13.5" customHeight="1">
      <c r="D748" s="163"/>
    </row>
    <row r="749" ht="13.5" customHeight="1">
      <c r="D749" s="163"/>
    </row>
    <row r="750" ht="13.5" customHeight="1">
      <c r="D750" s="163"/>
    </row>
    <row r="751" ht="13.5" customHeight="1">
      <c r="D751" s="163"/>
    </row>
    <row r="752" ht="13.5" customHeight="1">
      <c r="D752" s="163"/>
    </row>
    <row r="753" ht="13.5" customHeight="1">
      <c r="D753" s="163"/>
    </row>
    <row r="754" ht="13.5" customHeight="1">
      <c r="D754" s="163"/>
    </row>
    <row r="755" ht="13.5" customHeight="1">
      <c r="D755" s="163"/>
    </row>
    <row r="756" ht="13.5" customHeight="1">
      <c r="D756" s="163"/>
    </row>
    <row r="757" ht="13.5" customHeight="1">
      <c r="D757" s="163"/>
    </row>
    <row r="758" ht="13.5" customHeight="1">
      <c r="D758" s="163"/>
    </row>
    <row r="759" ht="13.5" customHeight="1">
      <c r="D759" s="163"/>
    </row>
    <row r="760" ht="13.5" customHeight="1">
      <c r="D760" s="163"/>
    </row>
    <row r="761" ht="13.5" customHeight="1">
      <c r="D761" s="163"/>
    </row>
    <row r="762" ht="13.5" customHeight="1">
      <c r="D762" s="163"/>
    </row>
    <row r="763" ht="13.5" customHeight="1">
      <c r="D763" s="163"/>
    </row>
    <row r="764" ht="13.5" customHeight="1">
      <c r="D764" s="163"/>
    </row>
    <row r="765" ht="13.5" customHeight="1">
      <c r="D765" s="163"/>
    </row>
    <row r="766" ht="13.5" customHeight="1">
      <c r="D766" s="163"/>
    </row>
    <row r="767" ht="13.5" customHeight="1">
      <c r="D767" s="163"/>
    </row>
    <row r="768" ht="13.5" customHeight="1">
      <c r="D768" s="163"/>
    </row>
    <row r="769" ht="13.5" customHeight="1">
      <c r="D769" s="163"/>
    </row>
    <row r="770" ht="13.5" customHeight="1">
      <c r="D770" s="163"/>
    </row>
    <row r="771" ht="13.5" customHeight="1">
      <c r="D771" s="163"/>
    </row>
    <row r="772" ht="13.5" customHeight="1">
      <c r="D772" s="163"/>
    </row>
    <row r="773" ht="13.5" customHeight="1">
      <c r="D773" s="163"/>
    </row>
    <row r="774" ht="13.5" customHeight="1">
      <c r="D774" s="163"/>
    </row>
    <row r="775" ht="13.5" customHeight="1">
      <c r="D775" s="163"/>
    </row>
    <row r="776" ht="13.5" customHeight="1">
      <c r="D776" s="163"/>
    </row>
    <row r="777" ht="13.5" customHeight="1">
      <c r="D777" s="163"/>
    </row>
    <row r="778" ht="13.5" customHeight="1">
      <c r="D778" s="163"/>
    </row>
    <row r="779" ht="13.5" customHeight="1">
      <c r="D779" s="163"/>
    </row>
    <row r="780" ht="13.5" customHeight="1">
      <c r="D780" s="163"/>
    </row>
    <row r="781" ht="13.5" customHeight="1">
      <c r="D781" s="163"/>
    </row>
    <row r="782" ht="13.5" customHeight="1">
      <c r="D782" s="163"/>
    </row>
    <row r="783" ht="13.5" customHeight="1">
      <c r="D783" s="163"/>
    </row>
    <row r="784" ht="13.5" customHeight="1">
      <c r="D784" s="163"/>
    </row>
    <row r="785" ht="13.5" customHeight="1">
      <c r="D785" s="163"/>
    </row>
    <row r="786" ht="13.5" customHeight="1">
      <c r="D786" s="163"/>
    </row>
    <row r="787" ht="13.5" customHeight="1">
      <c r="D787" s="163"/>
    </row>
    <row r="788" ht="13.5" customHeight="1">
      <c r="D788" s="163"/>
    </row>
    <row r="789" ht="13.5" customHeight="1">
      <c r="D789" s="163"/>
    </row>
    <row r="790" ht="13.5" customHeight="1">
      <c r="D790" s="163"/>
    </row>
    <row r="791" ht="13.5" customHeight="1">
      <c r="D791" s="163"/>
    </row>
    <row r="792" ht="13.5" customHeight="1">
      <c r="D792" s="163"/>
    </row>
    <row r="793" ht="13.5" customHeight="1">
      <c r="D793" s="163"/>
    </row>
    <row r="794" ht="13.5" customHeight="1">
      <c r="D794" s="163"/>
    </row>
    <row r="795" ht="13.5" customHeight="1">
      <c r="D795" s="163"/>
    </row>
    <row r="796" ht="13.5" customHeight="1">
      <c r="D796" s="163"/>
    </row>
    <row r="797" ht="13.5" customHeight="1">
      <c r="D797" s="163"/>
    </row>
    <row r="798" ht="13.5" customHeight="1">
      <c r="D798" s="163"/>
    </row>
    <row r="799" ht="13.5" customHeight="1">
      <c r="D799" s="163"/>
    </row>
    <row r="800" ht="13.5" customHeight="1">
      <c r="D800" s="163"/>
    </row>
    <row r="801" ht="13.5" customHeight="1">
      <c r="D801" s="163"/>
    </row>
    <row r="802" ht="13.5" customHeight="1">
      <c r="D802" s="163"/>
    </row>
    <row r="803" ht="13.5" customHeight="1">
      <c r="D803" s="163"/>
    </row>
    <row r="804" ht="13.5" customHeight="1">
      <c r="D804" s="163"/>
    </row>
    <row r="805" ht="13.5" customHeight="1">
      <c r="D805" s="163"/>
    </row>
    <row r="806" ht="13.5" customHeight="1">
      <c r="D806" s="163"/>
    </row>
    <row r="807" ht="13.5" customHeight="1">
      <c r="D807" s="163"/>
    </row>
    <row r="808" ht="13.5" customHeight="1">
      <c r="D808" s="163"/>
    </row>
    <row r="809" ht="13.5" customHeight="1">
      <c r="D809" s="163"/>
    </row>
    <row r="810" ht="13.5" customHeight="1">
      <c r="D810" s="163"/>
    </row>
    <row r="811" ht="13.5" customHeight="1">
      <c r="D811" s="163"/>
    </row>
    <row r="812" ht="13.5" customHeight="1">
      <c r="D812" s="163"/>
    </row>
    <row r="813" ht="13.5" customHeight="1">
      <c r="D813" s="163"/>
    </row>
    <row r="814" ht="13.5" customHeight="1">
      <c r="D814" s="163"/>
    </row>
    <row r="815" ht="13.5" customHeight="1">
      <c r="D815" s="163"/>
    </row>
    <row r="816" ht="13.5" customHeight="1">
      <c r="D816" s="163"/>
    </row>
    <row r="817" ht="13.5" customHeight="1">
      <c r="D817" s="163"/>
    </row>
    <row r="818" ht="13.5" customHeight="1">
      <c r="D818" s="163"/>
    </row>
    <row r="819" ht="13.5" customHeight="1">
      <c r="D819" s="163"/>
    </row>
    <row r="820" ht="13.5" customHeight="1">
      <c r="D820" s="163"/>
    </row>
    <row r="821" ht="13.5" customHeight="1">
      <c r="D821" s="163"/>
    </row>
    <row r="822" ht="13.5" customHeight="1">
      <c r="D822" s="163"/>
    </row>
    <row r="823" ht="13.5" customHeight="1">
      <c r="D823" s="163"/>
    </row>
    <row r="824" ht="13.5" customHeight="1">
      <c r="D824" s="163"/>
    </row>
    <row r="825" ht="13.5" customHeight="1">
      <c r="D825" s="163"/>
    </row>
    <row r="826" ht="13.5" customHeight="1">
      <c r="D826" s="163"/>
    </row>
    <row r="827" ht="13.5" customHeight="1">
      <c r="D827" s="163"/>
    </row>
    <row r="828" ht="13.5" customHeight="1">
      <c r="D828" s="163"/>
    </row>
    <row r="829" ht="13.5" customHeight="1">
      <c r="D829" s="163"/>
    </row>
    <row r="830" ht="13.5" customHeight="1">
      <c r="D830" s="163"/>
    </row>
    <row r="831" ht="13.5" customHeight="1">
      <c r="D831" s="163"/>
    </row>
    <row r="832" ht="13.5" customHeight="1">
      <c r="D832" s="163"/>
    </row>
    <row r="833" ht="13.5" customHeight="1">
      <c r="D833" s="163"/>
    </row>
    <row r="834" ht="13.5" customHeight="1">
      <c r="D834" s="163"/>
    </row>
    <row r="835" ht="13.5" customHeight="1">
      <c r="D835" s="163"/>
    </row>
    <row r="836" ht="13.5" customHeight="1">
      <c r="D836" s="163"/>
    </row>
    <row r="837" ht="13.5" customHeight="1">
      <c r="D837" s="163"/>
    </row>
    <row r="838" ht="13.5" customHeight="1">
      <c r="D838" s="163"/>
    </row>
    <row r="839" ht="13.5" customHeight="1">
      <c r="D839" s="163"/>
    </row>
    <row r="840" ht="13.5" customHeight="1">
      <c r="D840" s="163"/>
    </row>
    <row r="841" ht="13.5" customHeight="1">
      <c r="D841" s="163"/>
    </row>
    <row r="842" ht="13.5" customHeight="1">
      <c r="D842" s="163"/>
    </row>
    <row r="843" ht="13.5" customHeight="1">
      <c r="D843" s="163"/>
    </row>
    <row r="844" ht="13.5" customHeight="1">
      <c r="D844" s="163"/>
    </row>
    <row r="845" ht="13.5" customHeight="1">
      <c r="D845" s="163"/>
    </row>
    <row r="846" ht="13.5" customHeight="1">
      <c r="D846" s="163"/>
    </row>
    <row r="847" ht="13.5" customHeight="1">
      <c r="D847" s="163"/>
    </row>
    <row r="848" ht="13.5" customHeight="1">
      <c r="D848" s="163"/>
    </row>
    <row r="849" ht="13.5" customHeight="1">
      <c r="D849" s="163"/>
    </row>
    <row r="850" ht="13.5" customHeight="1">
      <c r="D850" s="163"/>
    </row>
    <row r="851" ht="13.5" customHeight="1">
      <c r="D851" s="163"/>
    </row>
    <row r="852" ht="13.5" customHeight="1">
      <c r="D852" s="163"/>
    </row>
    <row r="853" ht="13.5" customHeight="1">
      <c r="D853" s="163"/>
    </row>
    <row r="854" ht="13.5" customHeight="1">
      <c r="D854" s="163"/>
    </row>
    <row r="855" ht="13.5" customHeight="1">
      <c r="D855" s="163"/>
    </row>
    <row r="856" ht="13.5" customHeight="1">
      <c r="D856" s="163"/>
    </row>
    <row r="857" ht="13.5" customHeight="1">
      <c r="D857" s="163"/>
    </row>
    <row r="858" ht="13.5" customHeight="1">
      <c r="D858" s="163"/>
    </row>
    <row r="859" ht="13.5" customHeight="1">
      <c r="D859" s="163"/>
    </row>
    <row r="860" ht="13.5" customHeight="1">
      <c r="D860" s="163"/>
    </row>
    <row r="861" ht="13.5" customHeight="1">
      <c r="D861" s="163"/>
    </row>
    <row r="862" ht="13.5" customHeight="1">
      <c r="D862" s="163"/>
    </row>
    <row r="863" ht="13.5" customHeight="1">
      <c r="D863" s="163"/>
    </row>
    <row r="864" ht="13.5" customHeight="1">
      <c r="D864" s="163"/>
    </row>
    <row r="865" ht="13.5" customHeight="1">
      <c r="D865" s="163"/>
    </row>
    <row r="866" ht="13.5" customHeight="1">
      <c r="D866" s="163"/>
    </row>
    <row r="867" ht="13.5" customHeight="1">
      <c r="D867" s="163"/>
    </row>
    <row r="868" ht="13.5" customHeight="1">
      <c r="D868" s="163"/>
    </row>
    <row r="869" ht="13.5" customHeight="1">
      <c r="D869" s="163"/>
    </row>
    <row r="870" ht="13.5" customHeight="1">
      <c r="D870" s="163"/>
    </row>
    <row r="871" ht="13.5" customHeight="1">
      <c r="D871" s="163"/>
    </row>
    <row r="872" ht="13.5" customHeight="1">
      <c r="D872" s="163"/>
    </row>
    <row r="873" ht="13.5" customHeight="1">
      <c r="D873" s="163"/>
    </row>
    <row r="874" ht="13.5" customHeight="1">
      <c r="D874" s="163"/>
    </row>
    <row r="875" ht="13.5" customHeight="1">
      <c r="D875" s="163"/>
    </row>
    <row r="876" ht="13.5" customHeight="1">
      <c r="D876" s="163"/>
    </row>
    <row r="877" ht="13.5" customHeight="1">
      <c r="D877" s="163"/>
    </row>
    <row r="878" ht="13.5" customHeight="1">
      <c r="D878" s="163"/>
    </row>
    <row r="879" ht="13.5" customHeight="1">
      <c r="D879" s="163"/>
    </row>
    <row r="880" ht="13.5" customHeight="1">
      <c r="D880" s="163"/>
    </row>
    <row r="881" ht="13.5" customHeight="1">
      <c r="D881" s="163"/>
    </row>
    <row r="882" ht="13.5" customHeight="1">
      <c r="D882" s="163"/>
    </row>
    <row r="883" ht="13.5" customHeight="1">
      <c r="D883" s="163"/>
    </row>
    <row r="884" ht="13.5" customHeight="1">
      <c r="D884" s="163"/>
    </row>
    <row r="885" ht="13.5" customHeight="1">
      <c r="D885" s="163"/>
    </row>
    <row r="886" ht="13.5" customHeight="1">
      <c r="D886" s="163"/>
    </row>
    <row r="887" ht="13.5" customHeight="1">
      <c r="D887" s="163"/>
    </row>
    <row r="888" ht="13.5" customHeight="1">
      <c r="D888" s="163"/>
    </row>
    <row r="889" ht="13.5" customHeight="1">
      <c r="D889" s="163"/>
    </row>
    <row r="890" ht="13.5" customHeight="1">
      <c r="D890" s="163"/>
    </row>
    <row r="891" ht="13.5" customHeight="1">
      <c r="D891" s="163"/>
    </row>
    <row r="892" ht="13.5" customHeight="1">
      <c r="D892" s="163"/>
    </row>
    <row r="893" ht="13.5" customHeight="1">
      <c r="D893" s="163"/>
    </row>
    <row r="894" ht="13.5" customHeight="1">
      <c r="D894" s="163"/>
    </row>
    <row r="895" ht="13.5" customHeight="1">
      <c r="D895" s="163"/>
    </row>
    <row r="896" ht="13.5" customHeight="1">
      <c r="D896" s="163"/>
    </row>
    <row r="897" ht="13.5" customHeight="1">
      <c r="D897" s="163"/>
    </row>
    <row r="898" ht="13.5" customHeight="1">
      <c r="D898" s="163"/>
    </row>
    <row r="899" ht="13.5" customHeight="1">
      <c r="D899" s="163"/>
    </row>
    <row r="900" ht="13.5" customHeight="1">
      <c r="D900" s="163"/>
    </row>
    <row r="901" ht="13.5" customHeight="1">
      <c r="D901" s="163"/>
    </row>
    <row r="902" ht="13.5" customHeight="1">
      <c r="D902" s="163"/>
    </row>
    <row r="903" ht="13.5" customHeight="1">
      <c r="D903" s="163"/>
    </row>
    <row r="904" ht="13.5" customHeight="1">
      <c r="D904" s="163"/>
    </row>
    <row r="905" ht="13.5" customHeight="1">
      <c r="D905" s="163"/>
    </row>
    <row r="906" ht="13.5" customHeight="1">
      <c r="D906" s="163"/>
    </row>
    <row r="907" ht="13.5" customHeight="1">
      <c r="D907" s="163"/>
    </row>
    <row r="908" ht="13.5" customHeight="1">
      <c r="D908" s="163"/>
    </row>
    <row r="909" ht="13.5" customHeight="1">
      <c r="D909" s="163"/>
    </row>
    <row r="910" ht="13.5" customHeight="1">
      <c r="D910" s="163"/>
    </row>
    <row r="911" ht="13.5" customHeight="1">
      <c r="D911" s="163"/>
    </row>
    <row r="912" ht="13.5" customHeight="1">
      <c r="D912" s="163"/>
    </row>
    <row r="913" ht="13.5" customHeight="1">
      <c r="D913" s="163"/>
    </row>
    <row r="914" ht="13.5" customHeight="1">
      <c r="D914" s="163"/>
    </row>
    <row r="915" ht="13.5" customHeight="1">
      <c r="D915" s="163"/>
    </row>
    <row r="916" ht="13.5" customHeight="1">
      <c r="D916" s="163"/>
    </row>
    <row r="917" ht="13.5" customHeight="1">
      <c r="D917" s="163"/>
    </row>
    <row r="918" ht="13.5" customHeight="1">
      <c r="D918" s="163"/>
    </row>
    <row r="919" ht="13.5" customHeight="1">
      <c r="D919" s="163"/>
    </row>
    <row r="920" ht="13.5" customHeight="1">
      <c r="D920" s="163"/>
    </row>
    <row r="921" ht="13.5" customHeight="1">
      <c r="D921" s="163"/>
    </row>
    <row r="922" ht="13.5" customHeight="1">
      <c r="D922" s="163"/>
    </row>
    <row r="923" ht="13.5" customHeight="1">
      <c r="D923" s="163"/>
    </row>
    <row r="924" ht="13.5" customHeight="1">
      <c r="D924" s="163"/>
    </row>
    <row r="925" ht="13.5" customHeight="1">
      <c r="D925" s="163"/>
    </row>
    <row r="926" ht="13.5" customHeight="1">
      <c r="D926" s="163"/>
    </row>
    <row r="927" ht="13.5" customHeight="1">
      <c r="D927" s="163"/>
    </row>
    <row r="928" ht="13.5" customHeight="1">
      <c r="D928" s="163"/>
    </row>
    <row r="929" ht="13.5" customHeight="1">
      <c r="D929" s="163"/>
    </row>
    <row r="930" ht="13.5" customHeight="1">
      <c r="D930" s="163"/>
    </row>
    <row r="931" ht="13.5" customHeight="1">
      <c r="D931" s="163"/>
    </row>
    <row r="932" ht="13.5" customHeight="1">
      <c r="D932" s="163"/>
    </row>
    <row r="933" ht="13.5" customHeight="1">
      <c r="D933" s="163"/>
    </row>
    <row r="934" ht="13.5" customHeight="1">
      <c r="D934" s="163"/>
    </row>
    <row r="935" ht="13.5" customHeight="1">
      <c r="D935" s="163"/>
    </row>
    <row r="936" ht="13.5" customHeight="1">
      <c r="D936" s="163"/>
    </row>
    <row r="937" ht="13.5" customHeight="1">
      <c r="D937" s="163"/>
    </row>
    <row r="938" ht="13.5" customHeight="1">
      <c r="D938" s="163"/>
    </row>
    <row r="939" ht="13.5" customHeight="1">
      <c r="D939" s="163"/>
    </row>
    <row r="940" ht="13.5" customHeight="1">
      <c r="D940" s="163"/>
    </row>
    <row r="941" ht="13.5" customHeight="1">
      <c r="D941" s="163"/>
    </row>
    <row r="942" ht="13.5" customHeight="1">
      <c r="D942" s="163"/>
    </row>
    <row r="943" ht="13.5" customHeight="1">
      <c r="D943" s="163"/>
    </row>
    <row r="944" ht="13.5" customHeight="1">
      <c r="D944" s="163"/>
    </row>
    <row r="945" ht="13.5" customHeight="1">
      <c r="D945" s="163"/>
    </row>
    <row r="946" ht="13.5" customHeight="1">
      <c r="D946" s="163"/>
    </row>
    <row r="947" ht="13.5" customHeight="1">
      <c r="D947" s="163"/>
    </row>
    <row r="948" ht="13.5" customHeight="1">
      <c r="D948" s="163"/>
    </row>
    <row r="949" ht="13.5" customHeight="1">
      <c r="D949" s="163"/>
    </row>
    <row r="950" ht="13.5" customHeight="1">
      <c r="D950" s="163"/>
    </row>
    <row r="951" ht="13.5" customHeight="1">
      <c r="D951" s="163"/>
    </row>
    <row r="952" ht="13.5" customHeight="1">
      <c r="D952" s="163"/>
    </row>
    <row r="953" ht="13.5" customHeight="1">
      <c r="D953" s="163"/>
    </row>
    <row r="954" ht="13.5" customHeight="1">
      <c r="D954" s="163"/>
    </row>
    <row r="955" ht="13.5" customHeight="1">
      <c r="D955" s="163"/>
    </row>
    <row r="956" ht="13.5" customHeight="1">
      <c r="D956" s="163"/>
    </row>
    <row r="957" ht="13.5" customHeight="1">
      <c r="D957" s="163"/>
    </row>
    <row r="958" ht="13.5" customHeight="1">
      <c r="D958" s="163"/>
    </row>
    <row r="959" ht="13.5" customHeight="1">
      <c r="D959" s="163"/>
    </row>
    <row r="960" ht="13.5" customHeight="1">
      <c r="D960" s="163"/>
    </row>
    <row r="961" ht="13.5" customHeight="1">
      <c r="D961" s="163"/>
    </row>
    <row r="962" ht="13.5" customHeight="1">
      <c r="D962" s="163"/>
    </row>
    <row r="963" ht="13.5" customHeight="1">
      <c r="D963" s="163"/>
    </row>
    <row r="964" ht="13.5" customHeight="1">
      <c r="D964" s="163"/>
    </row>
    <row r="965" ht="13.5" customHeight="1">
      <c r="D965" s="163"/>
    </row>
    <row r="966" ht="13.5" customHeight="1">
      <c r="D966" s="163"/>
    </row>
    <row r="967" ht="13.5" customHeight="1">
      <c r="D967" s="163"/>
    </row>
    <row r="968" ht="13.5" customHeight="1">
      <c r="D968" s="163"/>
    </row>
    <row r="969" ht="13.5" customHeight="1">
      <c r="D969" s="163"/>
    </row>
    <row r="970" ht="13.5" customHeight="1">
      <c r="D970" s="163"/>
    </row>
    <row r="971" ht="13.5" customHeight="1">
      <c r="D971" s="163"/>
    </row>
    <row r="972" ht="13.5" customHeight="1">
      <c r="D972" s="163"/>
    </row>
    <row r="973" ht="13.5" customHeight="1">
      <c r="D973" s="163"/>
    </row>
    <row r="974" ht="13.5" customHeight="1">
      <c r="D974" s="163"/>
    </row>
    <row r="975" ht="13.5" customHeight="1">
      <c r="D975" s="163"/>
    </row>
    <row r="976" ht="13.5" customHeight="1">
      <c r="D976" s="163"/>
    </row>
    <row r="977" ht="13.5" customHeight="1">
      <c r="D977" s="163"/>
    </row>
    <row r="978" ht="13.5" customHeight="1">
      <c r="D978" s="163"/>
    </row>
    <row r="979" ht="13.5" customHeight="1">
      <c r="D979" s="163"/>
    </row>
    <row r="980" ht="13.5" customHeight="1">
      <c r="D980" s="163"/>
    </row>
    <row r="981" ht="13.5" customHeight="1">
      <c r="D981" s="163"/>
    </row>
    <row r="982" ht="13.5" customHeight="1">
      <c r="D982" s="163"/>
    </row>
    <row r="983" ht="13.5" customHeight="1">
      <c r="D983" s="163"/>
    </row>
    <row r="984" ht="13.5" customHeight="1">
      <c r="D984" s="163"/>
    </row>
    <row r="985" ht="13.5" customHeight="1">
      <c r="D985" s="163"/>
    </row>
    <row r="986" ht="13.5" customHeight="1">
      <c r="D986" s="163"/>
    </row>
    <row r="987" ht="13.5" customHeight="1">
      <c r="D987" s="163"/>
    </row>
    <row r="988" ht="13.5" customHeight="1">
      <c r="D988" s="163"/>
    </row>
    <row r="989" ht="13.5" customHeight="1">
      <c r="D989" s="163"/>
    </row>
    <row r="990" ht="13.5" customHeight="1">
      <c r="D990" s="163"/>
    </row>
    <row r="991" ht="13.5" customHeight="1">
      <c r="D991" s="163"/>
    </row>
    <row r="992" ht="13.5" customHeight="1">
      <c r="D992" s="163"/>
    </row>
    <row r="993" ht="13.5" customHeight="1">
      <c r="D993" s="163"/>
    </row>
    <row r="994" ht="13.5" customHeight="1">
      <c r="D994" s="163"/>
    </row>
    <row r="995" ht="13.5" customHeight="1">
      <c r="D995" s="163"/>
    </row>
    <row r="996" ht="13.5" customHeight="1">
      <c r="D996" s="163"/>
    </row>
    <row r="997" ht="13.5" customHeight="1">
      <c r="D997" s="163"/>
    </row>
    <row r="998" ht="13.5" customHeight="1">
      <c r="D998" s="163"/>
    </row>
    <row r="999" ht="13.5" customHeight="1">
      <c r="D999" s="163"/>
    </row>
    <row r="1000" ht="13.5" customHeight="1">
      <c r="D1000" s="163"/>
    </row>
  </sheetData>
  <mergeCells count="27">
    <mergeCell ref="C6:C11"/>
    <mergeCell ref="C15:C16"/>
    <mergeCell ref="B6:B11"/>
    <mergeCell ref="D6:D11"/>
    <mergeCell ref="E6:E11"/>
    <mergeCell ref="F6:F7"/>
    <mergeCell ref="H6:O6"/>
    <mergeCell ref="H7:O7"/>
    <mergeCell ref="B12:F12"/>
    <mergeCell ref="W15:W16"/>
    <mergeCell ref="Z15:Z16"/>
    <mergeCell ref="AA15:AA16"/>
    <mergeCell ref="AB15:AB16"/>
    <mergeCell ref="AC15:AC16"/>
    <mergeCell ref="AD15:AD16"/>
    <mergeCell ref="AE15:AE16"/>
    <mergeCell ref="AF15:AF16"/>
    <mergeCell ref="B17:F17"/>
    <mergeCell ref="B18:D18"/>
    <mergeCell ref="B19:D19"/>
    <mergeCell ref="I15:I16"/>
    <mergeCell ref="K15:K16"/>
    <mergeCell ref="M15:M16"/>
    <mergeCell ref="O15:O16"/>
    <mergeCell ref="Q15:Q16"/>
    <mergeCell ref="S15:S16"/>
    <mergeCell ref="U15:U16"/>
  </mergeCells>
  <hyperlinks>
    <hyperlink r:id="rId2" ref="D13"/>
    <hyperlink r:id="rId3" ref="D14"/>
    <hyperlink r:id="rId4" ref="D15"/>
    <hyperlink r:id="rId5" ref="D16"/>
  </hyperlinks>
  <printOptions/>
  <pageMargins bottom="0.75" footer="0.0" header="0.0" left="0.7" right="0.7" top="0.75"/>
  <pageSetup orientation="portrait"/>
  <headerFooter>
    <oddFooter>&amp;C_x000D_#000000 OFFICIAL-InternalOnly</oddFooter>
  </headerFooter>
  <drawing r:id="rId6"/>
  <legacy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2018-05-30T12:29:20Z</dcterms:created>
  <dc:creator>Graham Reeve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16d819dc-1184-4e97-a083-1baaadfa69a1</vt:lpwstr>
  </property>
  <property fmtid="{D5CDD505-2E9C-101B-9397-08002B2CF9AE}" pid="3" name="bjSaver">
    <vt:lpwstr>nkzvQ1YyLXSl6BSffbUiT17vtnD26HfQ</vt:lpwstr>
  </property>
  <property fmtid="{D5CDD505-2E9C-101B-9397-08002B2CF9AE}" pid="4" name="ContentTypeId">
    <vt:lpwstr>0x010100B9E667EA0AD82E4589581C0C0CA2CCB6004AF83F975E0D61468B03828B38C03DCC</vt:lpwstr>
  </property>
  <property fmtid="{D5CDD505-2E9C-101B-9397-08002B2CF9AE}" pid="5" name="Folksonomy_PR">
    <vt:lpwstr/>
  </property>
  <property fmtid="{D5CDD505-2E9C-101B-9397-08002B2CF9AE}" pid="6" name="Organisation1">
    <vt:lpwstr>2;#Ofgem|8b4368c1-752b-461b-aa1f-79fb1ab95926</vt:lpwstr>
  </property>
  <property fmtid="{D5CDD505-2E9C-101B-9397-08002B2CF9AE}" pid="7" name="BJSCc5a055b0-1bed-4579_x">
    <vt:lpwstr/>
  </property>
  <property fmtid="{D5CDD505-2E9C-101B-9397-08002B2CF9AE}" pid="8" name="BJSCid_group_classification">
    <vt:lpwstr>OFFICIAL</vt:lpwstr>
  </property>
  <property fmtid="{D5CDD505-2E9C-101B-9397-08002B2CF9AE}" pid="9" name="BJSCdd9eba61-d6b9-469b_x">
    <vt:lpwstr>Internal Only</vt:lpwstr>
  </property>
  <property fmtid="{D5CDD505-2E9C-101B-9397-08002B2CF9AE}" pid="10" name="BJSCSummaryMarking">
    <vt:lpwstr>OFFICIAL Internal Only</vt:lpwstr>
  </property>
  <property fmtid="{D5CDD505-2E9C-101B-9397-08002B2CF9AE}" pid="11" name="BJSCInternalLabel">
    <vt:lpwstr>&lt;?xml version="1.0" encoding="us-ascii"?&gt;&lt;sisl xmlns:xsi="http://www.w3.org/2001/XMLSchema-instance" xmlns:xsd="http://www.w3.org/2001/XMLSchema" sislVersion="0" policy="973096ae-7329-4b3b-9368-47aeba6959e1" xmlns="http://www.boldonjames.com/2008/01/sie/i</vt:lpwstr>
  </property>
  <property fmtid="{D5CDD505-2E9C-101B-9397-08002B2CF9AE}" pid="12" name="BJSC514bdf30-2227-4016_x">
    <vt:lpwstr/>
  </property>
  <property fmtid="{D5CDD505-2E9C-101B-9397-08002B2CF9AE}" pid="13" name="Order">
    <vt:r8>193900.0</vt:r8>
  </property>
  <property fmtid="{D5CDD505-2E9C-101B-9397-08002B2CF9AE}" pid="14" name="xd_ProgID">
    <vt:lpwstr/>
  </property>
  <property fmtid="{D5CDD505-2E9C-101B-9397-08002B2CF9AE}" pid="15" name="TemplateUrl">
    <vt:lpwstr/>
  </property>
  <property fmtid="{D5CDD505-2E9C-101B-9397-08002B2CF9AE}" pid="16" name="_CopySource">
    <vt:lpwstr/>
  </property>
  <property fmtid="{D5CDD505-2E9C-101B-9397-08002B2CF9AE}" pid="17" name="bjClsUserRVM">
    <vt:lpwstr>[]</vt:lpwstr>
  </property>
  <property fmtid="{D5CDD505-2E9C-101B-9397-08002B2CF9AE}" pid="18" name="bjDocumentSecurityLabel">
    <vt:lpwstr>This item has no classification</vt:lpwstr>
  </property>
  <property fmtid="{D5CDD505-2E9C-101B-9397-08002B2CF9AE}" pid="19" name="MSIP_Label_38144ccb-b10a-4c0f-b070-7a3b00ac7463_Enabled">
    <vt:lpwstr>true</vt:lpwstr>
  </property>
  <property fmtid="{D5CDD505-2E9C-101B-9397-08002B2CF9AE}" pid="20" name="MSIP_Label_38144ccb-b10a-4c0f-b070-7a3b00ac7463_SetDate">
    <vt:lpwstr>2022-05-09T14:02:10Z</vt:lpwstr>
  </property>
  <property fmtid="{D5CDD505-2E9C-101B-9397-08002B2CF9AE}" pid="21" name="MSIP_Label_38144ccb-b10a-4c0f-b070-7a3b00ac7463_Method">
    <vt:lpwstr>Standard</vt:lpwstr>
  </property>
  <property fmtid="{D5CDD505-2E9C-101B-9397-08002B2CF9AE}" pid="22" name="MSIP_Label_38144ccb-b10a-4c0f-b070-7a3b00ac7463_Name">
    <vt:lpwstr>InternalOnly</vt:lpwstr>
  </property>
  <property fmtid="{D5CDD505-2E9C-101B-9397-08002B2CF9AE}" pid="23" name="MSIP_Label_38144ccb-b10a-4c0f-b070-7a3b00ac7463_SiteId">
    <vt:lpwstr>185562ad-39bc-4840-8e40-be6216340c52</vt:lpwstr>
  </property>
  <property fmtid="{D5CDD505-2E9C-101B-9397-08002B2CF9AE}" pid="24" name="MSIP_Label_38144ccb-b10a-4c0f-b070-7a3b00ac7463_ActionId">
    <vt:lpwstr>8cbddb70-d72b-4cd1-a0f6-0e5702db489f</vt:lpwstr>
  </property>
  <property fmtid="{D5CDD505-2E9C-101B-9397-08002B2CF9AE}" pid="25" name="MSIP_Label_38144ccb-b10a-4c0f-b070-7a3b00ac7463_ContentBits">
    <vt:lpwstr>2</vt:lpwstr>
  </property>
  <property fmtid="{D5CDD505-2E9C-101B-9397-08002B2CF9AE}" pid="26" name="MediaServiceImageTags">
    <vt:lpwstr/>
  </property>
  <property fmtid="{D5CDD505-2E9C-101B-9397-08002B2CF9AE}" pid="27" name="xd_Signature">
    <vt:bool>false</vt:bool>
  </property>
  <property fmtid="{D5CDD505-2E9C-101B-9397-08002B2CF9AE}" pid="28" name="_ColorHex">
    <vt:lpwstr/>
  </property>
  <property fmtid="{D5CDD505-2E9C-101B-9397-08002B2CF9AE}" pid="29" name="_Emoji">
    <vt:lpwstr/>
  </property>
  <property fmtid="{D5CDD505-2E9C-101B-9397-08002B2CF9AE}" pid="30" name="ComplianceAssetId">
    <vt:lpwstr/>
  </property>
  <property fmtid="{D5CDD505-2E9C-101B-9397-08002B2CF9AE}" pid="31" name="_ExtendedDescription">
    <vt:lpwstr/>
  </property>
  <property fmtid="{D5CDD505-2E9C-101B-9397-08002B2CF9AE}" pid="32" name="_ColorTag">
    <vt:lpwstr/>
  </property>
  <property fmtid="{D5CDD505-2E9C-101B-9397-08002B2CF9AE}" pid="33" name="TriggerFlowInfo">
    <vt:lpwstr/>
  </property>
</Properties>
</file>