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093A287-3A03-48AD-B3F8-723D7D26B41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OlivineDis" sheetId="1" r:id="rId1"/>
    <sheet name="OlivineDif" sheetId="2" r:id="rId2"/>
    <sheet name="UpperCrust" sheetId="4" r:id="rId3"/>
    <sheet name="LowerCrust" sheetId="5" r:id="rId4"/>
    <sheet name="GB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H6" i="1"/>
  <c r="I8" i="1"/>
  <c r="H8" i="1"/>
  <c r="I6" i="1"/>
  <c r="I3" i="2"/>
  <c r="I2" i="2" l="1"/>
  <c r="H2" i="1" l="1"/>
  <c r="I2" i="1" s="1"/>
</calcChain>
</file>

<file path=xl/sharedStrings.xml><?xml version="1.0" encoding="utf-8"?>
<sst xmlns="http://schemas.openxmlformats.org/spreadsheetml/2006/main" count="75" uniqueCount="27">
  <si>
    <t>Author</t>
  </si>
  <si>
    <t>ID</t>
  </si>
  <si>
    <t>Source</t>
  </si>
  <si>
    <t>Method</t>
  </si>
  <si>
    <t>T</t>
  </si>
  <si>
    <t>P</t>
  </si>
  <si>
    <r>
      <t>C</t>
    </r>
    <r>
      <rPr>
        <b/>
        <vertAlign val="subscript"/>
        <sz val="11"/>
        <color theme="0"/>
        <rFont val="Calibri"/>
        <family val="2"/>
        <scheme val="minor"/>
      </rPr>
      <t>OH</t>
    </r>
  </si>
  <si>
    <t>A [orig]</t>
  </si>
  <si>
    <t>n</t>
  </si>
  <si>
    <t>Q  [ J/mol ]</t>
  </si>
  <si>
    <t>E [ J/mol]</t>
  </si>
  <si>
    <t>Braun et al., 1999</t>
  </si>
  <si>
    <t>Br99</t>
  </si>
  <si>
    <t>Ka86</t>
  </si>
  <si>
    <t>m</t>
  </si>
  <si>
    <t>Hirth &amp; Kohlstedt, 2003</t>
  </si>
  <si>
    <t>HK03</t>
  </si>
  <si>
    <t>A [s^-1 Pa^-n]</t>
  </si>
  <si>
    <r>
      <t>V [ m</t>
    </r>
    <r>
      <rPr>
        <b/>
        <vertAlign val="superscript"/>
        <sz val="11"/>
        <color theme="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/mol ]</t>
    </r>
  </si>
  <si>
    <t>(5:20)*1e-6</t>
  </si>
  <si>
    <t>(2:10)*1e-6</t>
  </si>
  <si>
    <t>A [m^p s^-1 Pa^-1]</t>
  </si>
  <si>
    <t>F1</t>
  </si>
  <si>
    <t>Corrected</t>
  </si>
  <si>
    <t>F2</t>
  </si>
  <si>
    <t>Schmalholz et al 2009</t>
  </si>
  <si>
    <t>Sch09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</si>
</sst>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sqref="A1:P3"/>
    </sheetView>
  </sheetViews>
  <sheetFormatPr defaultRowHeight="14.4" x14ac:dyDescent="0.3"/>
  <cols>
    <col min="1" max="1" width="21" customWidth="1"/>
    <col min="8" max="8" width="10.33203125" customWidth="1"/>
    <col min="9" max="9" width="15.77734375" customWidth="1"/>
    <col min="11" max="12" width="10.6640625" customWidth="1"/>
    <col min="13" max="13" width="13.109375" customWidth="1"/>
  </cols>
  <sheetData>
    <row r="1" spans="1:16" ht="16.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8</v>
      </c>
      <c r="K1" s="2" t="s">
        <v>9</v>
      </c>
      <c r="L1" s="2" t="s">
        <v>10</v>
      </c>
      <c r="M1" s="2" t="s">
        <v>18</v>
      </c>
      <c r="N1" s="2"/>
      <c r="O1" s="2"/>
      <c r="P1" s="2"/>
    </row>
    <row r="2" spans="1:16" x14ac:dyDescent="0.3">
      <c r="A2" t="s">
        <v>11</v>
      </c>
      <c r="B2" t="s">
        <v>12</v>
      </c>
      <c r="C2" s="3" t="s">
        <v>13</v>
      </c>
      <c r="D2" s="3"/>
      <c r="E2" s="3"/>
      <c r="F2" s="3"/>
      <c r="G2" s="3"/>
      <c r="H2" s="4">
        <f>1900</f>
        <v>1900</v>
      </c>
      <c r="I2" s="4">
        <f>H2*10^(-6*J2)</f>
        <v>1.9000000000000001E-15</v>
      </c>
      <c r="J2" s="3">
        <v>3</v>
      </c>
      <c r="K2" s="4">
        <v>420000</v>
      </c>
      <c r="L2" s="3"/>
      <c r="M2" s="3"/>
    </row>
    <row r="3" spans="1:16" x14ac:dyDescent="0.3">
      <c r="A3" t="s">
        <v>15</v>
      </c>
      <c r="B3" t="s">
        <v>16</v>
      </c>
      <c r="C3" s="3" t="s">
        <v>16</v>
      </c>
      <c r="H3" s="4">
        <v>110000</v>
      </c>
      <c r="I3" s="4">
        <f>H3*10^(-6*J3)</f>
        <v>1.0999999999999999E-16</v>
      </c>
      <c r="J3" s="3">
        <v>3.5</v>
      </c>
      <c r="K3" s="3"/>
      <c r="L3" s="4">
        <v>530000</v>
      </c>
      <c r="M3" s="4">
        <v>1.5E-5</v>
      </c>
      <c r="N3" s="5" t="s">
        <v>19</v>
      </c>
    </row>
    <row r="5" spans="1:16" x14ac:dyDescent="0.3">
      <c r="H5" t="s">
        <v>22</v>
      </c>
      <c r="I5" t="s">
        <v>23</v>
      </c>
    </row>
    <row r="6" spans="1:16" x14ac:dyDescent="0.3">
      <c r="H6">
        <f>3^(($J$3+1)/2)/2</f>
        <v>5.9223330582862159</v>
      </c>
      <c r="I6" s="7">
        <f>I3*H6</f>
        <v>6.5145663641148373E-16</v>
      </c>
    </row>
    <row r="7" spans="1:16" x14ac:dyDescent="0.3">
      <c r="H7" t="s">
        <v>24</v>
      </c>
    </row>
    <row r="8" spans="1:16" x14ac:dyDescent="0.3">
      <c r="H8">
        <f>2^(J$3-1)</f>
        <v>5.6568542494923806</v>
      </c>
      <c r="I8" s="6">
        <f>I3*H8</f>
        <v>6.2225396744416184E-16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5CB6-447F-4CFC-B411-39AA2416A069}">
  <dimension ref="A1:O6"/>
  <sheetViews>
    <sheetView workbookViewId="0">
      <selection activeCell="K13" sqref="K13"/>
    </sheetView>
  </sheetViews>
  <sheetFormatPr defaultRowHeight="14.4" x14ac:dyDescent="0.3"/>
  <cols>
    <col min="1" max="1" width="22.44140625" customWidth="1"/>
    <col min="3" max="7" width="8.88671875" style="3"/>
    <col min="8" max="8" width="11.77734375" style="3" customWidth="1"/>
    <col min="9" max="9" width="18.44140625" style="3" customWidth="1"/>
    <col min="10" max="10" width="8.88671875" style="3"/>
    <col min="11" max="11" width="11.88671875" style="3" customWidth="1"/>
    <col min="12" max="12" width="11.109375" style="3" customWidth="1"/>
    <col min="13" max="13" width="12.44140625" style="3" customWidth="1"/>
    <col min="14" max="15" width="8.88671875" style="3"/>
  </cols>
  <sheetData>
    <row r="1" spans="1:15" ht="16.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  <c r="J1" s="2" t="s">
        <v>14</v>
      </c>
      <c r="K1" s="2" t="s">
        <v>9</v>
      </c>
      <c r="L1" s="2" t="s">
        <v>10</v>
      </c>
      <c r="M1" s="2" t="s">
        <v>18</v>
      </c>
      <c r="N1" s="2"/>
      <c r="O1" s="2"/>
    </row>
    <row r="2" spans="1:15" x14ac:dyDescent="0.3">
      <c r="A2" t="s">
        <v>11</v>
      </c>
      <c r="B2" t="s">
        <v>12</v>
      </c>
      <c r="C2" s="3" t="s">
        <v>13</v>
      </c>
      <c r="H2" s="4">
        <v>1.5E-3</v>
      </c>
      <c r="I2" s="4">
        <f xml:space="preserve"> H2*10^(-3*(J2+2))</f>
        <v>1.5000000000000001E-18</v>
      </c>
      <c r="J2" s="3">
        <v>3</v>
      </c>
      <c r="K2" s="4">
        <v>250000</v>
      </c>
      <c r="N2"/>
      <c r="O2"/>
    </row>
    <row r="3" spans="1:15" x14ac:dyDescent="0.3">
      <c r="A3" t="s">
        <v>15</v>
      </c>
      <c r="B3" t="s">
        <v>16</v>
      </c>
      <c r="C3" s="3" t="s">
        <v>16</v>
      </c>
      <c r="H3" s="4">
        <v>1500000000</v>
      </c>
      <c r="I3" s="3">
        <f>H3*10^(-6*(J3+1))</f>
        <v>1.5000000000000001E-15</v>
      </c>
      <c r="J3" s="3">
        <v>3</v>
      </c>
      <c r="L3" s="4">
        <v>375000</v>
      </c>
      <c r="M3" s="4">
        <v>5.0000000000000004E-6</v>
      </c>
      <c r="N3" s="3" t="s">
        <v>20</v>
      </c>
    </row>
    <row r="6" spans="1:15" x14ac:dyDescent="0.3">
      <c r="I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7F08-B0A7-433B-A175-A1322A2763E4}">
  <dimension ref="A1:P3"/>
  <sheetViews>
    <sheetView workbookViewId="0">
      <selection activeCell="B3" sqref="A1:XFD1048576"/>
    </sheetView>
  </sheetViews>
  <sheetFormatPr defaultRowHeight="14.4" x14ac:dyDescent="0.3"/>
  <cols>
    <col min="1" max="1" width="19.33203125" customWidth="1"/>
    <col min="8" max="8" width="12.21875" customWidth="1"/>
    <col min="9" max="9" width="14.109375" customWidth="1"/>
    <col min="10" max="10" width="12.44140625" customWidth="1"/>
    <col min="11" max="11" width="12.6640625" customWidth="1"/>
    <col min="12" max="12" width="11.5546875" customWidth="1"/>
    <col min="13" max="13" width="11.77734375" customWidth="1"/>
  </cols>
  <sheetData>
    <row r="1" spans="1:16" ht="16.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8</v>
      </c>
      <c r="K1" s="2" t="s">
        <v>9</v>
      </c>
      <c r="L1" s="2" t="s">
        <v>10</v>
      </c>
      <c r="M1" s="2" t="s">
        <v>18</v>
      </c>
      <c r="N1" s="2"/>
      <c r="O1" s="2"/>
      <c r="P1" s="2"/>
    </row>
    <row r="2" spans="1:16" x14ac:dyDescent="0.3">
      <c r="A2" t="s">
        <v>25</v>
      </c>
      <c r="B2" t="s">
        <v>26</v>
      </c>
      <c r="C2" s="3" t="s">
        <v>26</v>
      </c>
      <c r="D2" s="3"/>
      <c r="E2" s="3"/>
      <c r="F2" s="3"/>
      <c r="G2" s="3"/>
      <c r="H2" s="4"/>
      <c r="I2" s="4">
        <v>3.1600000000000002E-26</v>
      </c>
      <c r="J2" s="3">
        <v>3.3</v>
      </c>
      <c r="K2" s="4"/>
      <c r="L2" s="4">
        <v>190000</v>
      </c>
      <c r="M2" s="3">
        <v>0</v>
      </c>
    </row>
    <row r="3" spans="1:16" x14ac:dyDescent="0.3">
      <c r="C3" s="3"/>
      <c r="H3" s="4"/>
      <c r="I3" s="4"/>
      <c r="J3" s="3"/>
      <c r="K3" s="3"/>
      <c r="L3" s="4"/>
      <c r="M3" s="4"/>
      <c r="N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3984-37F2-47CF-BBBF-B57FD85E3C8B}">
  <dimension ref="A1:P3"/>
  <sheetViews>
    <sheetView tabSelected="1" workbookViewId="0">
      <selection activeCell="J19" sqref="J19"/>
    </sheetView>
  </sheetViews>
  <sheetFormatPr defaultRowHeight="14.4" x14ac:dyDescent="0.3"/>
  <cols>
    <col min="1" max="1" width="19.33203125" customWidth="1"/>
    <col min="8" max="8" width="12.21875" customWidth="1"/>
    <col min="9" max="9" width="14.109375" customWidth="1"/>
    <col min="10" max="10" width="12.44140625" customWidth="1"/>
    <col min="11" max="11" width="12.6640625" customWidth="1"/>
    <col min="12" max="12" width="11.5546875" customWidth="1"/>
    <col min="13" max="13" width="11.77734375" customWidth="1"/>
  </cols>
  <sheetData>
    <row r="1" spans="1:16" ht="16.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</v>
      </c>
      <c r="J1" s="2" t="s">
        <v>8</v>
      </c>
      <c r="K1" s="2" t="s">
        <v>9</v>
      </c>
      <c r="L1" s="2" t="s">
        <v>10</v>
      </c>
      <c r="M1" s="2" t="s">
        <v>18</v>
      </c>
      <c r="N1" s="2"/>
      <c r="O1" s="2"/>
      <c r="P1" s="2"/>
    </row>
    <row r="2" spans="1:16" x14ac:dyDescent="0.3">
      <c r="A2" t="s">
        <v>25</v>
      </c>
      <c r="B2" t="s">
        <v>26</v>
      </c>
      <c r="C2" s="3" t="s">
        <v>26</v>
      </c>
      <c r="D2" s="3"/>
      <c r="E2" s="3"/>
      <c r="F2" s="3"/>
      <c r="G2" s="3"/>
      <c r="H2" s="4"/>
      <c r="I2" s="4">
        <v>3.1999999999999997E-20</v>
      </c>
      <c r="J2" s="3">
        <v>3</v>
      </c>
      <c r="K2" s="4"/>
      <c r="L2" s="4">
        <v>276000</v>
      </c>
      <c r="M2" s="3">
        <v>0</v>
      </c>
    </row>
    <row r="3" spans="1:16" x14ac:dyDescent="0.3">
      <c r="C3" s="3"/>
      <c r="H3" s="4"/>
      <c r="I3" s="4"/>
      <c r="J3" s="3"/>
      <c r="K3" s="3"/>
      <c r="L3" s="4"/>
      <c r="M3" s="4"/>
      <c r="N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118C-0FCC-4D6B-9191-B0671EE24E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OlivineDis</vt:lpstr>
      <vt:lpstr>OlivineDif</vt:lpstr>
      <vt:lpstr>UpperCrust</vt:lpstr>
      <vt:lpstr>LowerCrust</vt:lpstr>
      <vt:lpstr>GBS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2023-03-01T05:31:40Z</dcterms:modified>
</cp:coreProperties>
</file>