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ad. " sheetId="1" r:id="rId1"/>
  </sheets>
  <definedNames>
    <definedName name="BoardQty">'KiCad. '!$I$1</definedName>
    <definedName name="digikey_part_data">'KiCad. '!$J$5:$N$49</definedName>
    <definedName name="global_part_data">'KiCad. '!$A$5:$I$49</definedName>
    <definedName name="TotalCost">'KiCad.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K5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<sst xmlns="http://schemas.openxmlformats.org/spreadsheetml/2006/main" count="237" uniqueCount="187">
  <si>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</si>
  <si>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</si>
  <si>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</si>
  <si>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</si>
  <si>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</si>
  <si>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</si>
  <si>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</si>
  <si>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</si>
  <si>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</si>
  <si>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</si>
  <si>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C10</t>
  </si>
  <si>
    <t>C0805C431J5GAC7800</t>
  </si>
  <si>
    <t>KEMET</t>
  </si>
  <si>
    <t>Capacitors_SMD:C_0805</t>
  </si>
  <si>
    <t>430pF</t>
  </si>
  <si>
    <t>C11,C12</t>
  </si>
  <si>
    <t>35PEV150M8X10.5</t>
  </si>
  <si>
    <t>Rubycon</t>
  </si>
  <si>
    <t>Capacitors_SMD:CP_Elec_8x10.5</t>
  </si>
  <si>
    <t>150ÂµF</t>
  </si>
  <si>
    <t>C20</t>
  </si>
  <si>
    <t>GRM2165C1H121JA01D</t>
  </si>
  <si>
    <t>MuRata</t>
  </si>
  <si>
    <t>120pF</t>
  </si>
  <si>
    <t>C21,C22</t>
  </si>
  <si>
    <t>RSA1A121MCN1GS</t>
  </si>
  <si>
    <t>Nichicon</t>
  </si>
  <si>
    <t>Capacitors_SMD:CP_Elec_6.3x5.7</t>
  </si>
  <si>
    <t>120ÂµF</t>
  </si>
  <si>
    <t>C301,C311,C321,C331</t>
  </si>
  <si>
    <t>885012207103</t>
  </si>
  <si>
    <t>Wurth Electronics Inc.</t>
  </si>
  <si>
    <t>1ÂµF</t>
  </si>
  <si>
    <t>C302,C312,C322,C332</t>
  </si>
  <si>
    <t>885012207018</t>
  </si>
  <si>
    <t>220nF</t>
  </si>
  <si>
    <t>C303,C313,C323,C333</t>
  </si>
  <si>
    <t>885012207022</t>
  </si>
  <si>
    <t>C304,C314,C324,C334</t>
  </si>
  <si>
    <t>885012207016</t>
  </si>
  <si>
    <t>100nF</t>
  </si>
  <si>
    <t>C305,C306,C315,C316,C325,C326,C335,C336</t>
  </si>
  <si>
    <t>GRM2165C1H271JA01D</t>
  </si>
  <si>
    <t>Murata Electronics North America</t>
  </si>
  <si>
    <t>270pF</t>
  </si>
  <si>
    <t>C307,C317,C327,C337</t>
  </si>
  <si>
    <t>GRM216R71H102KA01D</t>
  </si>
  <si>
    <t>1nF</t>
  </si>
  <si>
    <t>D1,D11,D21</t>
  </si>
  <si>
    <t>SL04-HE3-08</t>
  </si>
  <si>
    <t>Vishay Semiconductor Diodes Division</t>
  </si>
  <si>
    <t>EigeneFootprints:D_SMF_DO-219</t>
  </si>
  <si>
    <t>D_Schottky</t>
  </si>
  <si>
    <t>D28</t>
  </si>
  <si>
    <t>NZH10C115</t>
  </si>
  <si>
    <t>Nexperia USA Inc.</t>
  </si>
  <si>
    <t>Diodes_SMD:D_SOD-123F</t>
  </si>
  <si>
    <t>D_10V</t>
  </si>
  <si>
    <t>D301,D302,D311,D312,D321,D322,D331,D332</t>
  </si>
  <si>
    <t>NTS245SFT1GOSCT-ND</t>
  </si>
  <si>
    <t>ON Semiconductor</t>
  </si>
  <si>
    <t>D303,D304,D313,D314,D323,D324,D333,D334</t>
  </si>
  <si>
    <t>SM36T1G</t>
  </si>
  <si>
    <t>TO_SOT_Packages_SMD:SOT-23</t>
  </si>
  <si>
    <t>J10#1,J20#1</t>
  </si>
  <si>
    <t>S1011EC-02-ND</t>
  </si>
  <si>
    <t>Sullins Connector Solutions</t>
  </si>
  <si>
    <t>Pin_Headers:Pin_Header_Straight_1x02_Pitch2.54mm</t>
  </si>
  <si>
    <t>Conn_01x02 - p1/2</t>
  </si>
  <si>
    <t>J10#2,J20#2</t>
  </si>
  <si>
    <t>SPC02SYAN</t>
  </si>
  <si>
    <t>Conn_01x02 - p2/2</t>
  </si>
  <si>
    <t>J120</t>
  </si>
  <si>
    <t>CT2230-2</t>
  </si>
  <si>
    <t>Cal Test Electronics</t>
  </si>
  <si>
    <t>EigeneFootprints:Banana_4mm_CT2230</t>
  </si>
  <si>
    <t>MDm Banana</t>
  </si>
  <si>
    <t>J121</t>
  </si>
  <si>
    <t>CT2230-0</t>
  </si>
  <si>
    <t>J122</t>
  </si>
  <si>
    <t>36-5006-ND</t>
  </si>
  <si>
    <t>Keystone Electronics</t>
  </si>
  <si>
    <t>EigeneFootprints:TestPoint_Keystone_5006_Black</t>
  </si>
  <si>
    <t>TEST_1P</t>
  </si>
  <si>
    <t>J301,J311,J321,J331</t>
  </si>
  <si>
    <t>1694237</t>
  </si>
  <si>
    <t>Phoenix Contact</t>
  </si>
  <si>
    <t>EigeneFootprints:Phoenix_SACC-DSIV-M12FS-5CON-L180</t>
  </si>
  <si>
    <t>M12-5</t>
  </si>
  <si>
    <t>J302,J312,J322,J332</t>
  </si>
  <si>
    <t>PPPC031LFBN-RC</t>
  </si>
  <si>
    <t>Socket_Strips:Socket_Strip_Straight_1x03_Pitch2.54mm</t>
  </si>
  <si>
    <t>Conn_01x03</t>
  </si>
  <si>
    <t>L1</t>
  </si>
  <si>
    <t>1267AY-101M=P3</t>
  </si>
  <si>
    <t>Murata</t>
  </si>
  <si>
    <t>EigeneFootprints:Murata_DG8040C</t>
  </si>
  <si>
    <t>100ÂµH</t>
  </si>
  <si>
    <t>L11,L21</t>
  </si>
  <si>
    <t>SRN6045-470M</t>
  </si>
  <si>
    <t>Bourns inc</t>
  </si>
  <si>
    <t>EigeneFootprints:SRN6045</t>
  </si>
  <si>
    <t>47ÂµH</t>
  </si>
  <si>
    <t>L12,L22</t>
  </si>
  <si>
    <t>LQM21FN1R0N00D</t>
  </si>
  <si>
    <t>Inductors_SMD:L_0805</t>
  </si>
  <si>
    <t>1ÂµH</t>
  </si>
  <si>
    <t>P101-P103,P107,P108</t>
  </si>
  <si>
    <t>S1011EC-08-ND</t>
  </si>
  <si>
    <t>Socket_Arduino_Mega:Socket_Strip_Arduino_1x08</t>
  </si>
  <si>
    <t>Conn_01x08</t>
  </si>
  <si>
    <t>P104</t>
  </si>
  <si>
    <t>S7106-ND</t>
  </si>
  <si>
    <t>Socket_Strips:Socket_Strip_Straight_2x03_Pitch2.54mm</t>
  </si>
  <si>
    <t>SPI</t>
  </si>
  <si>
    <t>P105</t>
  </si>
  <si>
    <t>S2211EC-18-ND</t>
  </si>
  <si>
    <t>Socket_Arduino_Mega:Socket_Strip_Arduino_2x18</t>
  </si>
  <si>
    <t>Digital</t>
  </si>
  <si>
    <t>P106</t>
  </si>
  <si>
    <t>S1011EC-10-ND</t>
  </si>
  <si>
    <t>Socket_Arduino_Mega:Socket_Strip_Arduino_1x10</t>
  </si>
  <si>
    <t>PWM</t>
  </si>
  <si>
    <t>Q18</t>
  </si>
  <si>
    <t>BSS138TA</t>
  </si>
  <si>
    <t>Diodes Incorporated</t>
  </si>
  <si>
    <t>BSS138</t>
  </si>
  <si>
    <t>Q28</t>
  </si>
  <si>
    <t>BSS84-7-F</t>
  </si>
  <si>
    <t>BSS84</t>
  </si>
  <si>
    <t>R10</t>
  </si>
  <si>
    <t>RL0805FR-7W0R33L</t>
  </si>
  <si>
    <t>Yageo</t>
  </si>
  <si>
    <t>Resistors_SMD:R_0805</t>
  </si>
  <si>
    <t>0R330</t>
  </si>
  <si>
    <t>R11</t>
  </si>
  <si>
    <t>RC0805FR-07180RL</t>
  </si>
  <si>
    <t>180</t>
  </si>
  <si>
    <t>R120-R122</t>
  </si>
  <si>
    <t>Hersteller Nummer</t>
  </si>
  <si>
    <t>Hersteller</t>
  </si>
  <si>
    <t>0</t>
  </si>
  <si>
    <t>R15,R25</t>
  </si>
  <si>
    <t>RC0805FR-07200KL</t>
  </si>
  <si>
    <t>200k</t>
  </si>
  <si>
    <t>R16</t>
  </si>
  <si>
    <t>RC0805FR-0711K5L</t>
  </si>
  <si>
    <t>11k5</t>
  </si>
  <si>
    <t>R20</t>
  </si>
  <si>
    <t>RL0805FR-070R25L</t>
  </si>
  <si>
    <t>0R25</t>
  </si>
  <si>
    <t>R26</t>
  </si>
  <si>
    <t>RC0805FR-0768KL</t>
  </si>
  <si>
    <t>68k</t>
  </si>
  <si>
    <t>R27,R301,R303,R305,R307,R309,R311,R313,R315</t>
  </si>
  <si>
    <t>RC0805FR-07100KL</t>
  </si>
  <si>
    <t>100k</t>
  </si>
  <si>
    <t>R28</t>
  </si>
  <si>
    <t>RC0805FR-0726K1L</t>
  </si>
  <si>
    <t>26k1</t>
  </si>
  <si>
    <t>R302,R304,R306,R308,R310,R312,R314,R316</t>
  </si>
  <si>
    <t>RC0805FR-0716K2L</t>
  </si>
  <si>
    <t>16k2</t>
  </si>
  <si>
    <t>U10,U20</t>
  </si>
  <si>
    <t>MC34063ACD-TR</t>
  </si>
  <si>
    <t>STMMicroelectronics</t>
  </si>
  <si>
    <t>SMD_Packages:SOIC-8-N</t>
  </si>
  <si>
    <t>MC34063</t>
  </si>
  <si>
    <t>U201</t>
  </si>
  <si>
    <t>TPS61170</t>
  </si>
  <si>
    <t>U300,U310,U320,U330</t>
  </si>
  <si>
    <t>MAX14824GTG+</t>
  </si>
  <si>
    <t>Maxim Integrated</t>
  </si>
  <si>
    <t>EigeneFootprints:QFN-24-1EP_4x4mm_Pitch0.5mm_Maxim</t>
  </si>
  <si>
    <t>Proj:</t>
  </si>
  <si>
    <t>Arduino IO-Link Master Shield</t>
  </si>
  <si>
    <t>Co.:</t>
  </si>
  <si>
    <t>BFH-Ti Burgdorf, Kropl2</t>
  </si>
  <si>
    <t>Date:</t>
  </si>
  <si>
    <t>2018-09-24 21:44:37</t>
  </si>
  <si>
    <t>Board Qty:</t>
  </si>
  <si>
    <t>Total Cost:</t>
  </si>
  <si>
    <t>Unit Cost:</t>
  </si>
  <si>
    <t>Digi-Key</t>
  </si>
  <si>
    <t>Avail</t>
  </si>
  <si>
    <t>Purch</t>
  </si>
  <si>
    <t>Cat#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</si>
</sst>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9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</cellXfs>
  <cellStyles count="1">
    <cellStyle name="Normal" xfId="0" builtinId="0"/>
  </cellStyles>
  <dxfs count="3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</cols>
  <sheetData>
    <row r="1" spans="1:14">
      <c r="A1" s="2" t="s">
        <v>174</v>
      </c>
      <c r="B1" s="3" t="s">
        <v>175</v>
      </c>
      <c r="H1" s="4" t="s">
        <v>180</v>
      </c>
      <c r="I1" s="4">
        <v>100</v>
      </c>
    </row>
    <row r="2" spans="1:14">
      <c r="A2" s="2" t="s">
        <v>176</v>
      </c>
      <c r="B2" s="3" t="s">
        <v>177</v>
      </c>
      <c r="H2" s="2" t="s">
        <v>181</v>
      </c>
      <c r="I2" s="5">
        <f>sum(I7:I49)</f>
        <v>0</v>
      </c>
      <c r="M2" s="5">
        <f>sum(M7:M49)</f>
        <v>0</v>
      </c>
    </row>
    <row r="3" spans="1:14">
      <c r="A3" s="2" t="s">
        <v>178</v>
      </c>
      <c r="B3" s="3" t="s">
        <v>179</v>
      </c>
      <c r="H3" s="2" t="s">
        <v>182</v>
      </c>
      <c r="I3" s="6">
        <f>TotalCost/BoardQty</f>
        <v>0</v>
      </c>
      <c r="M3" s="7">
        <f>(ROWS(M7:M49)-COUNTBLANK(M7:M49))&amp;" of "&amp;ROWS(M7:M49)&amp;" parts found"</f>
        <v>0</v>
      </c>
    </row>
    <row r="5" spans="1:14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183</v>
      </c>
      <c r="K5" s="9"/>
      <c r="L5" s="9"/>
      <c r="M5" s="9"/>
      <c r="N5" s="9"/>
    </row>
    <row r="6" spans="1:14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184</v>
      </c>
      <c r="K6" s="10" t="s">
        <v>185</v>
      </c>
      <c r="L6" s="10" t="s">
        <v>3</v>
      </c>
      <c r="M6" s="10" t="s">
        <v>2</v>
      </c>
      <c r="N6" s="10" t="s">
        <v>186</v>
      </c>
    </row>
    <row r="7" spans="1:14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BoardQty*1</f>
        <v>0</v>
      </c>
      <c r="H7" s="11">
        <f>MINA(INDIRECT(ADDRESS(ROW(),COLUMN(digikey_part_data)+2)))</f>
        <v>0</v>
      </c>
      <c r="I7" s="11">
        <f>iferror(G7*H7,"")</f>
        <v>0</v>
      </c>
    </row>
    <row r="8" spans="1:14">
      <c r="A8" t="s">
        <v>15</v>
      </c>
      <c r="B8" t="s">
        <v>19</v>
      </c>
      <c r="D8" t="s">
        <v>18</v>
      </c>
      <c r="E8" t="s">
        <v>17</v>
      </c>
      <c r="F8" t="s">
        <v>16</v>
      </c>
      <c r="G8">
        <f>BoardQty*2</f>
        <v>0</v>
      </c>
      <c r="H8" s="11">
        <f>MINA(INDIRECT(ADDRESS(ROW(),COLUMN(digikey_part_data)+2)))</f>
        <v>0</v>
      </c>
      <c r="I8" s="11">
        <f>iferror(G8*H8,"")</f>
        <v>0</v>
      </c>
    </row>
    <row r="9" spans="1:14">
      <c r="A9" t="s">
        <v>20</v>
      </c>
      <c r="B9" t="s">
        <v>23</v>
      </c>
      <c r="D9" t="s">
        <v>13</v>
      </c>
      <c r="E9" t="s">
        <v>22</v>
      </c>
      <c r="F9" t="s">
        <v>21</v>
      </c>
      <c r="G9">
        <f>BoardQty*1</f>
        <v>0</v>
      </c>
      <c r="H9" s="11">
        <f>MINA(INDIRECT(ADDRESS(ROW(),COLUMN(digikey_part_data)+2)))</f>
        <v>0</v>
      </c>
      <c r="I9" s="11">
        <f>iferror(G9*H9,"")</f>
        <v>0</v>
      </c>
    </row>
    <row r="10" spans="1:14">
      <c r="A10" t="s">
        <v>24</v>
      </c>
      <c r="B10" t="s">
        <v>28</v>
      </c>
      <c r="D10" t="s">
        <v>27</v>
      </c>
      <c r="E10" t="s">
        <v>26</v>
      </c>
      <c r="F10" t="s">
        <v>25</v>
      </c>
      <c r="G10">
        <f>BoardQty*2</f>
        <v>0</v>
      </c>
      <c r="H10" s="11">
        <f>MINA(INDIRECT(ADDRESS(ROW(),COLUMN(digikey_part_data)+2)))</f>
        <v>0</v>
      </c>
      <c r="I10" s="11">
        <f>iferror(G10*H10,"")</f>
        <v>0</v>
      </c>
    </row>
    <row r="11" spans="1:14">
      <c r="A11" t="s">
        <v>29</v>
      </c>
      <c r="B11" t="s">
        <v>32</v>
      </c>
      <c r="D11" t="s">
        <v>13</v>
      </c>
      <c r="E11" t="s">
        <v>31</v>
      </c>
      <c r="F11" t="s">
        <v>30</v>
      </c>
      <c r="G11">
        <f>BoardQty*4</f>
        <v>0</v>
      </c>
      <c r="H11" s="11">
        <f>MINA(INDIRECT(ADDRESS(ROW(),COLUMN(digikey_part_data)+2)))</f>
        <v>0</v>
      </c>
      <c r="I11" s="11">
        <f>iferror(G11*H11,"")</f>
        <v>0</v>
      </c>
    </row>
    <row r="12" spans="1:14">
      <c r="A12" t="s">
        <v>33</v>
      </c>
      <c r="B12" t="s">
        <v>35</v>
      </c>
      <c r="D12" t="s">
        <v>13</v>
      </c>
      <c r="E12" t="s">
        <v>31</v>
      </c>
      <c r="F12" t="s">
        <v>34</v>
      </c>
      <c r="G12">
        <f>BoardQty*4</f>
        <v>0</v>
      </c>
      <c r="H12" s="11">
        <f>MINA(INDIRECT(ADDRESS(ROW(),COLUMN(digikey_part_data)+2)))</f>
        <v>0</v>
      </c>
      <c r="I12" s="11">
        <f>iferror(G12*H12,"")</f>
        <v>0</v>
      </c>
    </row>
    <row r="13" spans="1:14">
      <c r="A13" t="s">
        <v>36</v>
      </c>
      <c r="B13" t="s">
        <v>32</v>
      </c>
      <c r="D13" t="s">
        <v>13</v>
      </c>
      <c r="E13" t="s">
        <v>31</v>
      </c>
      <c r="F13" t="s">
        <v>37</v>
      </c>
      <c r="G13">
        <f>BoardQty*4</f>
        <v>0</v>
      </c>
      <c r="H13" s="11">
        <f>MINA(INDIRECT(ADDRESS(ROW(),COLUMN(digikey_part_data)+2)))</f>
        <v>0</v>
      </c>
      <c r="I13" s="11">
        <f>iferror(G13*H13,"")</f>
        <v>0</v>
      </c>
    </row>
    <row r="14" spans="1:14">
      <c r="A14" t="s">
        <v>38</v>
      </c>
      <c r="B14" t="s">
        <v>40</v>
      </c>
      <c r="D14" t="s">
        <v>13</v>
      </c>
      <c r="E14" t="s">
        <v>31</v>
      </c>
      <c r="F14" t="s">
        <v>39</v>
      </c>
      <c r="G14">
        <f>BoardQty*4</f>
        <v>0</v>
      </c>
      <c r="H14" s="11">
        <f>MINA(INDIRECT(ADDRESS(ROW(),COLUMN(digikey_part_data)+2)))</f>
        <v>0</v>
      </c>
      <c r="I14" s="11">
        <f>iferror(G14*H14,"")</f>
        <v>0</v>
      </c>
    </row>
    <row r="15" spans="1:14">
      <c r="A15" t="s">
        <v>41</v>
      </c>
      <c r="B15" t="s">
        <v>44</v>
      </c>
      <c r="D15" t="s">
        <v>13</v>
      </c>
      <c r="E15" t="s">
        <v>43</v>
      </c>
      <c r="F15" t="s">
        <v>42</v>
      </c>
      <c r="G15">
        <f>BoardQty*8</f>
        <v>0</v>
      </c>
      <c r="H15" s="11">
        <f>MINA(INDIRECT(ADDRESS(ROW(),COLUMN(digikey_part_data)+2)))</f>
        <v>0</v>
      </c>
      <c r="I15" s="11">
        <f>iferror(G15*H15,"")</f>
        <v>0</v>
      </c>
    </row>
    <row r="16" spans="1:14">
      <c r="A16" t="s">
        <v>45</v>
      </c>
      <c r="B16" t="s">
        <v>47</v>
      </c>
      <c r="D16" t="s">
        <v>13</v>
      </c>
      <c r="E16" t="s">
        <v>43</v>
      </c>
      <c r="F16" t="s">
        <v>46</v>
      </c>
      <c r="G16">
        <f>BoardQty*4</f>
        <v>0</v>
      </c>
      <c r="H16" s="11">
        <f>MINA(INDIRECT(ADDRESS(ROW(),COLUMN(digikey_part_data)+2)))</f>
        <v>0</v>
      </c>
      <c r="I16" s="11">
        <f>iferror(G16*H16,"")</f>
        <v>0</v>
      </c>
    </row>
    <row r="17" spans="1:9">
      <c r="A17" t="s">
        <v>48</v>
      </c>
      <c r="B17" t="s">
        <v>52</v>
      </c>
      <c r="D17" t="s">
        <v>51</v>
      </c>
      <c r="E17" t="s">
        <v>50</v>
      </c>
      <c r="F17" t="s">
        <v>49</v>
      </c>
      <c r="G17">
        <f>BoardQty*3</f>
        <v>0</v>
      </c>
      <c r="H17" s="11">
        <f>MINA(INDIRECT(ADDRESS(ROW(),COLUMN(digikey_part_data)+2)))</f>
        <v>0</v>
      </c>
      <c r="I17" s="11">
        <f>iferror(G17*H17,"")</f>
        <v>0</v>
      </c>
    </row>
    <row r="18" spans="1:9">
      <c r="A18" t="s">
        <v>53</v>
      </c>
      <c r="B18" t="s">
        <v>57</v>
      </c>
      <c r="D18" t="s">
        <v>56</v>
      </c>
      <c r="E18" t="s">
        <v>55</v>
      </c>
      <c r="F18" t="s">
        <v>54</v>
      </c>
      <c r="G18">
        <f>BoardQty*1</f>
        <v>0</v>
      </c>
      <c r="H18" s="11">
        <f>MINA(INDIRECT(ADDRESS(ROW(),COLUMN(digikey_part_data)+2)))</f>
        <v>0</v>
      </c>
      <c r="I18" s="11">
        <f>iferror(G18*H18,"")</f>
        <v>0</v>
      </c>
    </row>
    <row r="19" spans="1:9">
      <c r="A19" t="s">
        <v>58</v>
      </c>
      <c r="B19" t="s">
        <v>59</v>
      </c>
      <c r="D19" t="s">
        <v>56</v>
      </c>
      <c r="E19" t="s">
        <v>60</v>
      </c>
      <c r="F19" t="s">
        <v>59</v>
      </c>
      <c r="G19">
        <f>BoardQty*8</f>
        <v>0</v>
      </c>
      <c r="H19" s="11">
        <f>MINA(INDIRECT(ADDRESS(ROW(),COLUMN(digikey_part_data)+2)))</f>
        <v>0</v>
      </c>
      <c r="I19" s="11">
        <f>iferror(G19*H19,"")</f>
        <v>0</v>
      </c>
    </row>
    <row r="20" spans="1:9">
      <c r="A20" t="s">
        <v>61</v>
      </c>
      <c r="B20" t="s">
        <v>62</v>
      </c>
      <c r="D20" t="s">
        <v>63</v>
      </c>
      <c r="E20" t="s">
        <v>60</v>
      </c>
      <c r="F20" t="s">
        <v>62</v>
      </c>
      <c r="G20">
        <f>BoardQty*8</f>
        <v>0</v>
      </c>
      <c r="H20" s="11">
        <f>MINA(INDIRECT(ADDRESS(ROW(),COLUMN(digikey_part_data)+2)))</f>
        <v>0</v>
      </c>
      <c r="I20" s="11">
        <f>iferror(G20*H20,"")</f>
        <v>0</v>
      </c>
    </row>
    <row r="21" spans="1:9">
      <c r="A21" t="s">
        <v>64</v>
      </c>
      <c r="B21" t="s">
        <v>68</v>
      </c>
      <c r="D21" t="s">
        <v>67</v>
      </c>
      <c r="E21" t="s">
        <v>66</v>
      </c>
      <c r="F21" t="s">
        <v>65</v>
      </c>
      <c r="G21">
        <f>BoardQty*2</f>
        <v>0</v>
      </c>
      <c r="H21" s="11">
        <f>MINA(INDIRECT(ADDRESS(ROW(),COLUMN(digikey_part_data)+2)))</f>
        <v>0</v>
      </c>
      <c r="I21" s="11">
        <f>iferror(G21*H21,"")</f>
        <v>0</v>
      </c>
    </row>
    <row r="22" spans="1:9">
      <c r="A22" t="s">
        <v>69</v>
      </c>
      <c r="B22" t="s">
        <v>71</v>
      </c>
      <c r="D22" t="s">
        <v>67</v>
      </c>
      <c r="E22" t="s">
        <v>66</v>
      </c>
      <c r="F22" t="s">
        <v>70</v>
      </c>
      <c r="G22">
        <f>BoardQty*2</f>
        <v>0</v>
      </c>
      <c r="H22" s="11">
        <f>MINA(INDIRECT(ADDRESS(ROW(),COLUMN(digikey_part_data)+2)))</f>
        <v>0</v>
      </c>
      <c r="I22" s="11">
        <f>iferror(G22*H22,"")</f>
        <v>0</v>
      </c>
    </row>
    <row r="23" spans="1:9">
      <c r="A23" t="s">
        <v>72</v>
      </c>
      <c r="B23" t="s">
        <v>76</v>
      </c>
      <c r="D23" t="s">
        <v>75</v>
      </c>
      <c r="E23" t="s">
        <v>74</v>
      </c>
      <c r="F23" t="s">
        <v>73</v>
      </c>
      <c r="G23">
        <f>BoardQty*1</f>
        <v>0</v>
      </c>
      <c r="H23" s="11">
        <f>MINA(INDIRECT(ADDRESS(ROW(),COLUMN(digikey_part_data)+2)))</f>
        <v>0</v>
      </c>
      <c r="I23" s="11">
        <f>iferror(G23*H23,"")</f>
        <v>0</v>
      </c>
    </row>
    <row r="24" spans="1:9">
      <c r="A24" t="s">
        <v>77</v>
      </c>
      <c r="B24" t="s">
        <v>76</v>
      </c>
      <c r="D24" t="s">
        <v>75</v>
      </c>
      <c r="E24" t="s">
        <v>74</v>
      </c>
      <c r="F24" t="s">
        <v>78</v>
      </c>
      <c r="G24">
        <f>BoardQty*1</f>
        <v>0</v>
      </c>
      <c r="H24" s="11">
        <f>MINA(INDIRECT(ADDRESS(ROW(),COLUMN(digikey_part_data)+2)))</f>
        <v>0</v>
      </c>
      <c r="I24" s="11">
        <f>iferror(G24*H24,"")</f>
        <v>0</v>
      </c>
    </row>
    <row r="25" spans="1:9">
      <c r="A25" t="s">
        <v>79</v>
      </c>
      <c r="B25" t="s">
        <v>83</v>
      </c>
      <c r="D25" t="s">
        <v>82</v>
      </c>
      <c r="E25" t="s">
        <v>81</v>
      </c>
      <c r="F25" t="s">
        <v>80</v>
      </c>
      <c r="G25">
        <f>BoardQty*1</f>
        <v>0</v>
      </c>
      <c r="H25" s="11">
        <f>MINA(INDIRECT(ADDRESS(ROW(),COLUMN(digikey_part_data)+2)))</f>
        <v>0</v>
      </c>
      <c r="I25" s="11">
        <f>iferror(G25*H25,"")</f>
        <v>0</v>
      </c>
    </row>
    <row r="26" spans="1:9">
      <c r="A26" t="s">
        <v>84</v>
      </c>
      <c r="B26" t="s">
        <v>88</v>
      </c>
      <c r="D26" t="s">
        <v>87</v>
      </c>
      <c r="E26" t="s">
        <v>86</v>
      </c>
      <c r="F26" t="s">
        <v>85</v>
      </c>
      <c r="G26">
        <f>BoardQty*4</f>
        <v>0</v>
      </c>
      <c r="H26" s="11">
        <f>MINA(INDIRECT(ADDRESS(ROW(),COLUMN(digikey_part_data)+2)))</f>
        <v>0</v>
      </c>
      <c r="I26" s="11">
        <f>iferror(G26*H26,"")</f>
        <v>0</v>
      </c>
    </row>
    <row r="27" spans="1:9">
      <c r="A27" t="s">
        <v>89</v>
      </c>
      <c r="B27" t="s">
        <v>92</v>
      </c>
      <c r="D27" t="s">
        <v>91</v>
      </c>
      <c r="E27" t="s">
        <v>66</v>
      </c>
      <c r="F27" t="s">
        <v>90</v>
      </c>
      <c r="G27">
        <f>BoardQty*4</f>
        <v>0</v>
      </c>
      <c r="H27" s="11">
        <f>MINA(INDIRECT(ADDRESS(ROW(),COLUMN(digikey_part_data)+2)))</f>
        <v>0</v>
      </c>
      <c r="I27" s="11">
        <f>iferror(G27*H27,"")</f>
        <v>0</v>
      </c>
    </row>
    <row r="28" spans="1:9">
      <c r="A28" t="s">
        <v>93</v>
      </c>
      <c r="B28" t="s">
        <v>97</v>
      </c>
      <c r="D28" t="s">
        <v>96</v>
      </c>
      <c r="E28" t="s">
        <v>95</v>
      </c>
      <c r="F28" t="s">
        <v>94</v>
      </c>
      <c r="G28">
        <f>BoardQty*1</f>
        <v>0</v>
      </c>
      <c r="H28" s="11">
        <f>MINA(INDIRECT(ADDRESS(ROW(),COLUMN(digikey_part_data)+2)))</f>
        <v>0</v>
      </c>
      <c r="I28" s="11">
        <f>iferror(G28*H28,"")</f>
        <v>0</v>
      </c>
    </row>
    <row r="29" spans="1:9">
      <c r="A29" t="s">
        <v>98</v>
      </c>
      <c r="B29" t="s">
        <v>102</v>
      </c>
      <c r="D29" t="s">
        <v>101</v>
      </c>
      <c r="E29" t="s">
        <v>100</v>
      </c>
      <c r="F29" t="s">
        <v>99</v>
      </c>
      <c r="G29">
        <f>BoardQty*2</f>
        <v>0</v>
      </c>
      <c r="H29" s="11">
        <f>MINA(INDIRECT(ADDRESS(ROW(),COLUMN(digikey_part_data)+2)))</f>
        <v>0</v>
      </c>
      <c r="I29" s="11">
        <f>iferror(G29*H29,"")</f>
        <v>0</v>
      </c>
    </row>
    <row r="30" spans="1:9">
      <c r="A30" t="s">
        <v>103</v>
      </c>
      <c r="B30" t="s">
        <v>106</v>
      </c>
      <c r="D30" t="s">
        <v>105</v>
      </c>
      <c r="E30" t="s">
        <v>95</v>
      </c>
      <c r="F30" t="s">
        <v>104</v>
      </c>
      <c r="G30">
        <f>BoardQty*2</f>
        <v>0</v>
      </c>
      <c r="H30" s="11">
        <f>MINA(INDIRECT(ADDRESS(ROW(),COLUMN(digikey_part_data)+2)))</f>
        <v>0</v>
      </c>
      <c r="I30" s="11">
        <f>iferror(G30*H30,"")</f>
        <v>0</v>
      </c>
    </row>
    <row r="31" spans="1:9">
      <c r="A31" t="s">
        <v>107</v>
      </c>
      <c r="B31" t="s">
        <v>110</v>
      </c>
      <c r="D31" t="s">
        <v>109</v>
      </c>
      <c r="E31" t="s">
        <v>66</v>
      </c>
      <c r="F31" t="s">
        <v>108</v>
      </c>
      <c r="G31">
        <f>BoardQty*5</f>
        <v>0</v>
      </c>
      <c r="H31" s="11">
        <f>MINA(INDIRECT(ADDRESS(ROW(),COLUMN(digikey_part_data)+2)))</f>
        <v>0</v>
      </c>
      <c r="I31" s="11">
        <f>iferror(G31*H31,"")</f>
        <v>0</v>
      </c>
    </row>
    <row r="32" spans="1:9">
      <c r="A32" t="s">
        <v>111</v>
      </c>
      <c r="B32" t="s">
        <v>114</v>
      </c>
      <c r="D32" t="s">
        <v>113</v>
      </c>
      <c r="E32" t="s">
        <v>66</v>
      </c>
      <c r="F32" t="s">
        <v>112</v>
      </c>
      <c r="G32">
        <f>BoardQty*1</f>
        <v>0</v>
      </c>
      <c r="H32" s="11">
        <f>MINA(INDIRECT(ADDRESS(ROW(),COLUMN(digikey_part_data)+2)))</f>
        <v>0</v>
      </c>
      <c r="I32" s="11">
        <f>iferror(G32*H32,"")</f>
        <v>0</v>
      </c>
    </row>
    <row r="33" spans="1:9">
      <c r="A33" t="s">
        <v>115</v>
      </c>
      <c r="B33" t="s">
        <v>118</v>
      </c>
      <c r="D33" t="s">
        <v>117</v>
      </c>
      <c r="E33" t="s">
        <v>66</v>
      </c>
      <c r="F33" t="s">
        <v>116</v>
      </c>
      <c r="G33">
        <f>BoardQty*1</f>
        <v>0</v>
      </c>
      <c r="H33" s="11">
        <f>MINA(INDIRECT(ADDRESS(ROW(),COLUMN(digikey_part_data)+2)))</f>
        <v>0</v>
      </c>
      <c r="I33" s="11">
        <f>iferror(G33*H33,"")</f>
        <v>0</v>
      </c>
    </row>
    <row r="34" spans="1:9">
      <c r="A34" t="s">
        <v>119</v>
      </c>
      <c r="B34" t="s">
        <v>122</v>
      </c>
      <c r="D34" t="s">
        <v>121</v>
      </c>
      <c r="E34" t="s">
        <v>66</v>
      </c>
      <c r="F34" t="s">
        <v>120</v>
      </c>
      <c r="G34">
        <f>BoardQty*1</f>
        <v>0</v>
      </c>
      <c r="H34" s="11">
        <f>MINA(INDIRECT(ADDRESS(ROW(),COLUMN(digikey_part_data)+2)))</f>
        <v>0</v>
      </c>
      <c r="I34" s="11">
        <f>iferror(G34*H34,"")</f>
        <v>0</v>
      </c>
    </row>
    <row r="35" spans="1:9">
      <c r="A35" t="s">
        <v>123</v>
      </c>
      <c r="B35" t="s">
        <v>126</v>
      </c>
      <c r="D35" t="s">
        <v>63</v>
      </c>
      <c r="E35" t="s">
        <v>125</v>
      </c>
      <c r="F35" t="s">
        <v>124</v>
      </c>
      <c r="G35">
        <f>BoardQty*1</f>
        <v>0</v>
      </c>
      <c r="H35" s="11">
        <f>MINA(INDIRECT(ADDRESS(ROW(),COLUMN(digikey_part_data)+2)))</f>
        <v>0</v>
      </c>
      <c r="I35" s="11">
        <f>iferror(G35*H35,"")</f>
        <v>0</v>
      </c>
    </row>
    <row r="36" spans="1:9">
      <c r="A36" t="s">
        <v>127</v>
      </c>
      <c r="B36" t="s">
        <v>129</v>
      </c>
      <c r="D36" t="s">
        <v>63</v>
      </c>
      <c r="E36" t="s">
        <v>125</v>
      </c>
      <c r="F36" t="s">
        <v>128</v>
      </c>
      <c r="G36">
        <f>BoardQty*1</f>
        <v>0</v>
      </c>
      <c r="H36" s="11">
        <f>MINA(INDIRECT(ADDRESS(ROW(),COLUMN(digikey_part_data)+2)))</f>
        <v>0</v>
      </c>
      <c r="I36" s="11">
        <f>iferror(G36*H36,"")</f>
        <v>0</v>
      </c>
    </row>
    <row r="37" spans="1:9">
      <c r="A37" t="s">
        <v>130</v>
      </c>
      <c r="B37" t="s">
        <v>134</v>
      </c>
      <c r="D37" t="s">
        <v>133</v>
      </c>
      <c r="E37" t="s">
        <v>132</v>
      </c>
      <c r="F37" t="s">
        <v>131</v>
      </c>
      <c r="G37">
        <f>BoardQty*1</f>
        <v>0</v>
      </c>
      <c r="H37" s="11">
        <f>MINA(INDIRECT(ADDRESS(ROW(),COLUMN(digikey_part_data)+2)))</f>
        <v>0</v>
      </c>
      <c r="I37" s="11">
        <f>iferror(G37*H37,"")</f>
        <v>0</v>
      </c>
    </row>
    <row r="38" spans="1:9">
      <c r="A38" t="s">
        <v>135</v>
      </c>
      <c r="B38" t="s">
        <v>137</v>
      </c>
      <c r="D38" t="s">
        <v>133</v>
      </c>
      <c r="E38" t="s">
        <v>132</v>
      </c>
      <c r="F38" t="s">
        <v>136</v>
      </c>
      <c r="G38">
        <f>BoardQty*1</f>
        <v>0</v>
      </c>
      <c r="H38" s="11">
        <f>MINA(INDIRECT(ADDRESS(ROW(),COLUMN(digikey_part_data)+2)))</f>
        <v>0</v>
      </c>
      <c r="I38" s="11">
        <f>iferror(G38*H38,"")</f>
        <v>0</v>
      </c>
    </row>
    <row r="39" spans="1:9">
      <c r="A39" t="s">
        <v>138</v>
      </c>
      <c r="B39" t="s">
        <v>141</v>
      </c>
      <c r="D39" t="s">
        <v>133</v>
      </c>
      <c r="E39" t="s">
        <v>140</v>
      </c>
      <c r="F39" t="s">
        <v>139</v>
      </c>
      <c r="G39">
        <f>BoardQty*3</f>
        <v>0</v>
      </c>
      <c r="H39" s="11">
        <f>MINA(INDIRECT(ADDRESS(ROW(),COLUMN(digikey_part_data)+2)))</f>
        <v>0</v>
      </c>
      <c r="I39" s="11">
        <f>iferror(G39*H39,"")</f>
        <v>0</v>
      </c>
    </row>
    <row r="40" spans="1:9">
      <c r="A40" t="s">
        <v>142</v>
      </c>
      <c r="B40" t="s">
        <v>144</v>
      </c>
      <c r="D40" t="s">
        <v>133</v>
      </c>
      <c r="E40" t="s">
        <v>132</v>
      </c>
      <c r="F40" t="s">
        <v>143</v>
      </c>
      <c r="G40">
        <f>BoardQty*2</f>
        <v>0</v>
      </c>
      <c r="H40" s="11">
        <f>MINA(INDIRECT(ADDRESS(ROW(),COLUMN(digikey_part_data)+2)))</f>
        <v>0</v>
      </c>
      <c r="I40" s="11">
        <f>iferror(G40*H40,"")</f>
        <v>0</v>
      </c>
    </row>
    <row r="41" spans="1:9">
      <c r="A41" t="s">
        <v>145</v>
      </c>
      <c r="B41" t="s">
        <v>147</v>
      </c>
      <c r="D41" t="s">
        <v>133</v>
      </c>
      <c r="E41" t="s">
        <v>132</v>
      </c>
      <c r="F41" t="s">
        <v>146</v>
      </c>
      <c r="G41">
        <f>BoardQty*1</f>
        <v>0</v>
      </c>
      <c r="H41" s="11">
        <f>MINA(INDIRECT(ADDRESS(ROW(),COLUMN(digikey_part_data)+2)))</f>
        <v>0</v>
      </c>
      <c r="I41" s="11">
        <f>iferror(G41*H41,"")</f>
        <v>0</v>
      </c>
    </row>
    <row r="42" spans="1:9">
      <c r="A42" t="s">
        <v>148</v>
      </c>
      <c r="B42" t="s">
        <v>150</v>
      </c>
      <c r="D42" t="s">
        <v>133</v>
      </c>
      <c r="E42" t="s">
        <v>132</v>
      </c>
      <c r="F42" t="s">
        <v>149</v>
      </c>
      <c r="G42">
        <f>BoardQty*1</f>
        <v>0</v>
      </c>
      <c r="H42" s="11">
        <f>MINA(INDIRECT(ADDRESS(ROW(),COLUMN(digikey_part_data)+2)))</f>
        <v>0</v>
      </c>
      <c r="I42" s="11">
        <f>iferror(G42*H42,"")</f>
        <v>0</v>
      </c>
    </row>
    <row r="43" spans="1:9">
      <c r="A43" t="s">
        <v>151</v>
      </c>
      <c r="B43" t="s">
        <v>153</v>
      </c>
      <c r="D43" t="s">
        <v>133</v>
      </c>
      <c r="E43" t="s">
        <v>132</v>
      </c>
      <c r="F43" t="s">
        <v>152</v>
      </c>
      <c r="G43">
        <f>BoardQty*1</f>
        <v>0</v>
      </c>
      <c r="H43" s="11">
        <f>MINA(INDIRECT(ADDRESS(ROW(),COLUMN(digikey_part_data)+2)))</f>
        <v>0</v>
      </c>
      <c r="I43" s="11">
        <f>iferror(G43*H43,"")</f>
        <v>0</v>
      </c>
    </row>
    <row r="44" spans="1:9">
      <c r="A44" t="s">
        <v>154</v>
      </c>
      <c r="B44" t="s">
        <v>156</v>
      </c>
      <c r="D44" t="s">
        <v>133</v>
      </c>
      <c r="E44" t="s">
        <v>132</v>
      </c>
      <c r="F44" t="s">
        <v>155</v>
      </c>
      <c r="G44">
        <f>BoardQty*9</f>
        <v>0</v>
      </c>
      <c r="H44" s="11">
        <f>MINA(INDIRECT(ADDRESS(ROW(),COLUMN(digikey_part_data)+2)))</f>
        <v>0</v>
      </c>
      <c r="I44" s="11">
        <f>iferror(G44*H44,"")</f>
        <v>0</v>
      </c>
    </row>
    <row r="45" spans="1:9">
      <c r="A45" t="s">
        <v>157</v>
      </c>
      <c r="B45" t="s">
        <v>159</v>
      </c>
      <c r="D45" t="s">
        <v>133</v>
      </c>
      <c r="E45" t="s">
        <v>132</v>
      </c>
      <c r="F45" t="s">
        <v>158</v>
      </c>
      <c r="G45">
        <f>BoardQty*1</f>
        <v>0</v>
      </c>
      <c r="H45" s="11">
        <f>MINA(INDIRECT(ADDRESS(ROW(),COLUMN(digikey_part_data)+2)))</f>
        <v>0</v>
      </c>
      <c r="I45" s="11">
        <f>iferror(G45*H45,"")</f>
        <v>0</v>
      </c>
    </row>
    <row r="46" spans="1:9">
      <c r="A46" t="s">
        <v>160</v>
      </c>
      <c r="B46" t="s">
        <v>162</v>
      </c>
      <c r="D46" t="s">
        <v>133</v>
      </c>
      <c r="E46" t="s">
        <v>132</v>
      </c>
      <c r="F46" t="s">
        <v>161</v>
      </c>
      <c r="G46">
        <f>BoardQty*8</f>
        <v>0</v>
      </c>
      <c r="H46" s="11">
        <f>MINA(INDIRECT(ADDRESS(ROW(),COLUMN(digikey_part_data)+2)))</f>
        <v>0</v>
      </c>
      <c r="I46" s="11">
        <f>iferror(G46*H46,"")</f>
        <v>0</v>
      </c>
    </row>
    <row r="47" spans="1:9">
      <c r="A47" t="s">
        <v>163</v>
      </c>
      <c r="B47" t="s">
        <v>167</v>
      </c>
      <c r="D47" t="s">
        <v>166</v>
      </c>
      <c r="E47" t="s">
        <v>165</v>
      </c>
      <c r="F47" t="s">
        <v>164</v>
      </c>
      <c r="G47">
        <f>BoardQty*2</f>
        <v>0</v>
      </c>
      <c r="H47" s="11">
        <f>MINA(INDIRECT(ADDRESS(ROW(),COLUMN(digikey_part_data)+2)))</f>
        <v>0</v>
      </c>
      <c r="I47" s="11">
        <f>iferror(G47*H47,"")</f>
        <v>0</v>
      </c>
    </row>
    <row r="48" spans="1:9">
      <c r="A48" t="s">
        <v>168</v>
      </c>
      <c r="B48" t="s">
        <v>169</v>
      </c>
      <c r="G48">
        <f>BoardQty*1</f>
        <v>0</v>
      </c>
      <c r="H48" s="11">
        <f>MINA(INDIRECT(ADDRESS(ROW(),COLUMN(digikey_part_data)+2)))</f>
        <v>0</v>
      </c>
      <c r="I48" s="11">
        <f>iferror(G48*H48,"")</f>
        <v>0</v>
      </c>
    </row>
    <row r="49" spans="1:13">
      <c r="A49" t="s">
        <v>170</v>
      </c>
      <c r="B49" t="s">
        <v>171</v>
      </c>
      <c r="D49" t="s">
        <v>173</v>
      </c>
      <c r="E49" t="s">
        <v>172</v>
      </c>
      <c r="F49" t="s">
        <v>171</v>
      </c>
      <c r="G49">
        <f>BoardQty*4</f>
        <v>0</v>
      </c>
      <c r="H49" s="11">
        <f>MINA(INDIRECT(ADDRESS(ROW(),COLUMN(digikey_part_data)+2)))</f>
        <v>0</v>
      </c>
      <c r="I49" s="11">
        <f>iferror(G49*H49,"")</f>
        <v>0</v>
      </c>
    </row>
    <row r="51" spans="1:13">
      <c r="K51" s="7">
        <f>IFERROR(IF(OR(K7:K49),COUNTIF(K7:K49,"&gt;0")&amp;" of "&amp;ROWS(K7:K49)&amp;" parts purchased",""),"")</f>
        <v>0</v>
      </c>
    </row>
    <row r="52" spans="1:13">
      <c r="K52">
        <f t="array" ref="K52">IFERROR(CONCATENATE(TEXT(INDEX($K$7:$K$49,SMALL(IF($N$7:$N$49&lt;&gt;"",IF($K$7:$K$49&lt;&gt;"",ROW($K$7:$K$49)-MIN(ROW($K$7:$K$49))+1,""),""),ROW()-ROW(A$52)+1)),"##0"),","),"")</f>
        <v>0</v>
      </c>
      <c r="L52">
        <f t="array" ref="L52">IFERROR(CONCATENATE((INDEX($N$7:$N$49,SMALL(IF($N$7:$N$49&lt;&gt;"",IF($K$7:$K$49&lt;&gt;"",ROW($K$7:$K$49)-MIN(ROW($K$7:$K$49))+1,""),""),ROW()-ROW(A$52)+1))),","),"")</f>
        <v>0</v>
      </c>
      <c r="M52">
        <f t="array" ref="M52">IFERROR(CONCATENATE((INDEX($A$7:$A$49,SMALL(IF($N$7:$N$49&lt;&gt;"",IF($K$7:$K$49&lt;&gt;"",ROW($K$7:$K$49)-MIN(ROW($K$7:$K$49))+1,""),""),ROW()-ROW(A$52)+1))),),"")</f>
        <v>0</v>
      </c>
    </row>
    <row r="53" spans="1:13">
      <c r="K53">
        <f t="array" ref="K53">IFERROR(CONCATENATE(TEXT(INDEX($K$7:$K$49,SMALL(IF($N$7:$N$49&lt;&gt;"",IF($K$7:$K$49&lt;&gt;"",ROW($K$7:$K$49)-MIN(ROW($K$7:$K$49))+1,""),""),ROW()-ROW(A$52)+1)),"##0"),","),"")</f>
        <v>0</v>
      </c>
      <c r="L53">
        <f t="array" ref="L53">IFERROR(CONCATENATE((INDEX($N$7:$N$49,SMALL(IF($N$7:$N$49&lt;&gt;"",IF($K$7:$K$49&lt;&gt;"",ROW($K$7:$K$49)-MIN(ROW($K$7:$K$49))+1,""),""),ROW()-ROW(A$52)+1))),","),"")</f>
        <v>0</v>
      </c>
      <c r="M53">
        <f t="array" ref="M53">IFERROR(CONCATENATE((INDEX($A$7:$A$49,SMALL(IF($N$7:$N$49&lt;&gt;"",IF($K$7:$K$49&lt;&gt;"",ROW($K$7:$K$49)-MIN(ROW($K$7:$K$49))+1,""),""),ROW()-ROW(A$52)+1))),),"")</f>
        <v>0</v>
      </c>
    </row>
    <row r="54" spans="1:13">
      <c r="K54">
        <f t="array" ref="K54">IFERROR(CONCATENATE(TEXT(INDEX($K$7:$K$49,SMALL(IF($N$7:$N$49&lt;&gt;"",IF($K$7:$K$49&lt;&gt;"",ROW($K$7:$K$49)-MIN(ROW($K$7:$K$49))+1,""),""),ROW()-ROW(A$52)+1)),"##0"),","),"")</f>
        <v>0</v>
      </c>
      <c r="L54">
        <f t="array" ref="L54">IFERROR(CONCATENATE((INDEX($N$7:$N$49,SMALL(IF($N$7:$N$49&lt;&gt;"",IF($K$7:$K$49&lt;&gt;"",ROW($K$7:$K$49)-MIN(ROW($K$7:$K$49))+1,""),""),ROW()-ROW(A$52)+1))),","),"")</f>
        <v>0</v>
      </c>
      <c r="M54">
        <f t="array" ref="M54">IFERROR(CONCATENATE((INDEX($A$7:$A$49,SMALL(IF($N$7:$N$49&lt;&gt;"",IF($K$7:$K$49&lt;&gt;"",ROW($K$7:$K$49)-MIN(ROW($K$7:$K$49))+1,""),""),ROW()-ROW(A$52)+1))),),"")</f>
        <v>0</v>
      </c>
    </row>
    <row r="55" spans="1:13">
      <c r="K55">
        <f t="array" ref="K55">IFERROR(CONCATENATE(TEXT(INDEX($K$7:$K$49,SMALL(IF($N$7:$N$49&lt;&gt;"",IF($K$7:$K$49&lt;&gt;"",ROW($K$7:$K$49)-MIN(ROW($K$7:$K$49))+1,""),""),ROW()-ROW(A$52)+1)),"##0"),","),"")</f>
        <v>0</v>
      </c>
      <c r="L55">
        <f t="array" ref="L55">IFERROR(CONCATENATE((INDEX($N$7:$N$49,SMALL(IF($N$7:$N$49&lt;&gt;"",IF($K$7:$K$49&lt;&gt;"",ROW($K$7:$K$49)-MIN(ROW($K$7:$K$49))+1,""),""),ROW()-ROW(A$52)+1))),","),"")</f>
        <v>0</v>
      </c>
      <c r="M55">
        <f t="array" ref="M55">IFERROR(CONCATENATE((INDEX($A$7:$A$49,SMALL(IF($N$7:$N$49&lt;&gt;"",IF($K$7:$K$49&lt;&gt;"",ROW($K$7:$K$49)-MIN(ROW($K$7:$K$49))+1,""),""),ROW()-ROW(A$52)+1))),),"")</f>
        <v>0</v>
      </c>
    </row>
    <row r="56" spans="1:13">
      <c r="K56">
        <f t="array" ref="K56">IFERROR(CONCATENATE(TEXT(INDEX($K$7:$K$49,SMALL(IF($N$7:$N$49&lt;&gt;"",IF($K$7:$K$49&lt;&gt;"",ROW($K$7:$K$49)-MIN(ROW($K$7:$K$49))+1,""),""),ROW()-ROW(A$52)+1)),"##0"),","),"")</f>
        <v>0</v>
      </c>
      <c r="L56">
        <f t="array" ref="L56">IFERROR(CONCATENATE((INDEX($N$7:$N$49,SMALL(IF($N$7:$N$49&lt;&gt;"",IF($K$7:$K$49&lt;&gt;"",ROW($K$7:$K$49)-MIN(ROW($K$7:$K$49))+1,""),""),ROW()-ROW(A$52)+1))),","),"")</f>
        <v>0</v>
      </c>
      <c r="M56">
        <f t="array" ref="M56">IFERROR(CONCATENATE((INDEX($A$7:$A$49,SMALL(IF($N$7:$N$49&lt;&gt;"",IF($K$7:$K$49&lt;&gt;"",ROW($K$7:$K$49)-MIN(ROW($K$7:$K$49))+1,""),""),ROW()-ROW(A$52)+1))),),"")</f>
        <v>0</v>
      </c>
    </row>
    <row r="57" spans="1:13">
      <c r="K57">
        <f t="array" ref="K57">IFERROR(CONCATENATE(TEXT(INDEX($K$7:$K$49,SMALL(IF($N$7:$N$49&lt;&gt;"",IF($K$7:$K$49&lt;&gt;"",ROW($K$7:$K$49)-MIN(ROW($K$7:$K$49))+1,""),""),ROW()-ROW(A$52)+1)),"##0"),","),"")</f>
        <v>0</v>
      </c>
      <c r="L57">
        <f t="array" ref="L57">IFERROR(CONCATENATE((INDEX($N$7:$N$49,SMALL(IF($N$7:$N$49&lt;&gt;"",IF($K$7:$K$49&lt;&gt;"",ROW($K$7:$K$49)-MIN(ROW($K$7:$K$49))+1,""),""),ROW()-ROW(A$52)+1))),","),"")</f>
        <v>0</v>
      </c>
      <c r="M57">
        <f t="array" ref="M57">IFERROR(CONCATENATE((INDEX($A$7:$A$49,SMALL(IF($N$7:$N$49&lt;&gt;"",IF($K$7:$K$49&lt;&gt;"",ROW($K$7:$K$49)-MIN(ROW($K$7:$K$49))+1,""),""),ROW()-ROW(A$52)+1))),),"")</f>
        <v>0</v>
      </c>
    </row>
    <row r="58" spans="1:13">
      <c r="K58">
        <f t="array" ref="K58">IFERROR(CONCATENATE(TEXT(INDEX($K$7:$K$49,SMALL(IF($N$7:$N$49&lt;&gt;"",IF($K$7:$K$49&lt;&gt;"",ROW($K$7:$K$49)-MIN(ROW($K$7:$K$49))+1,""),""),ROW()-ROW(A$52)+1)),"##0"),","),"")</f>
        <v>0</v>
      </c>
      <c r="L58">
        <f t="array" ref="L58">IFERROR(CONCATENATE((INDEX($N$7:$N$49,SMALL(IF($N$7:$N$49&lt;&gt;"",IF($K$7:$K$49&lt;&gt;"",ROW($K$7:$K$49)-MIN(ROW($K$7:$K$49))+1,""),""),ROW()-ROW(A$52)+1))),","),"")</f>
        <v>0</v>
      </c>
      <c r="M58">
        <f t="array" ref="M58">IFERROR(CONCATENATE((INDEX($A$7:$A$49,SMALL(IF($N$7:$N$49&lt;&gt;"",IF($K$7:$K$49&lt;&gt;"",ROW($K$7:$K$49)-MIN(ROW($K$7:$K$49))+1,""),""),ROW()-ROW(A$52)+1))),),"")</f>
        <v>0</v>
      </c>
    </row>
    <row r="59" spans="1:13">
      <c r="K59">
        <f t="array" ref="K59">IFERROR(CONCATENATE(TEXT(INDEX($K$7:$K$49,SMALL(IF($N$7:$N$49&lt;&gt;"",IF($K$7:$K$49&lt;&gt;"",ROW($K$7:$K$49)-MIN(ROW($K$7:$K$49))+1,""),""),ROW()-ROW(A$52)+1)),"##0"),","),"")</f>
        <v>0</v>
      </c>
      <c r="L59">
        <f t="array" ref="L59">IFERROR(CONCATENATE((INDEX($N$7:$N$49,SMALL(IF($N$7:$N$49&lt;&gt;"",IF($K$7:$K$49&lt;&gt;"",ROW($K$7:$K$49)-MIN(ROW($K$7:$K$49))+1,""),""),ROW()-ROW(A$52)+1))),","),"")</f>
        <v>0</v>
      </c>
      <c r="M59">
        <f t="array" ref="M59">IFERROR(CONCATENATE((INDEX($A$7:$A$49,SMALL(IF($N$7:$N$49&lt;&gt;"",IF($K$7:$K$49&lt;&gt;"",ROW($K$7:$K$49)-MIN(ROW($K$7:$K$49))+1,""),""),ROW()-ROW(A$52)+1))),),"")</f>
        <v>0</v>
      </c>
    </row>
    <row r="60" spans="1:13">
      <c r="K60">
        <f t="array" ref="K60">IFERROR(CONCATENATE(TEXT(INDEX($K$7:$K$49,SMALL(IF($N$7:$N$49&lt;&gt;"",IF($K$7:$K$49&lt;&gt;"",ROW($K$7:$K$49)-MIN(ROW($K$7:$K$49))+1,""),""),ROW()-ROW(A$52)+1)),"##0"),","),"")</f>
        <v>0</v>
      </c>
      <c r="L60">
        <f t="array" ref="L60">IFERROR(CONCATENATE((INDEX($N$7:$N$49,SMALL(IF($N$7:$N$49&lt;&gt;"",IF($K$7:$K$49&lt;&gt;"",ROW($K$7:$K$49)-MIN(ROW($K$7:$K$49))+1,""),""),ROW()-ROW(A$52)+1))),","),"")</f>
        <v>0</v>
      </c>
      <c r="M60">
        <f t="array" ref="M60">IFERROR(CONCATENATE((INDEX($A$7:$A$49,SMALL(IF($N$7:$N$49&lt;&gt;"",IF($K$7:$K$49&lt;&gt;"",ROW($K$7:$K$49)-MIN(ROW($K$7:$K$49))+1,""),""),ROW()-ROW(A$52)+1))),),"")</f>
        <v>0</v>
      </c>
    </row>
    <row r="61" spans="1:13">
      <c r="K61">
        <f t="array" ref="K61">IFERROR(CONCATENATE(TEXT(INDEX($K$7:$K$49,SMALL(IF($N$7:$N$49&lt;&gt;"",IF($K$7:$K$49&lt;&gt;"",ROW($K$7:$K$49)-MIN(ROW($K$7:$K$49))+1,""),""),ROW()-ROW(A$52)+1)),"##0"),","),"")</f>
        <v>0</v>
      </c>
      <c r="L61">
        <f t="array" ref="L61">IFERROR(CONCATENATE((INDEX($N$7:$N$49,SMALL(IF($N$7:$N$49&lt;&gt;"",IF($K$7:$K$49&lt;&gt;"",ROW($K$7:$K$49)-MIN(ROW($K$7:$K$49))+1,""),""),ROW()-ROW(A$52)+1))),","),"")</f>
        <v>0</v>
      </c>
      <c r="M61">
        <f t="array" ref="M61">IFERROR(CONCATENATE((INDEX($A$7:$A$49,SMALL(IF($N$7:$N$49&lt;&gt;"",IF($K$7:$K$49&lt;&gt;"",ROW($K$7:$K$49)-MIN(ROW($K$7:$K$49))+1,""),""),ROW()-ROW(A$52)+1))),),"")</f>
        <v>0</v>
      </c>
    </row>
    <row r="62" spans="1:13">
      <c r="K62">
        <f t="array" ref="K62">IFERROR(CONCATENATE(TEXT(INDEX($K$7:$K$49,SMALL(IF($N$7:$N$49&lt;&gt;"",IF($K$7:$K$49&lt;&gt;"",ROW($K$7:$K$49)-MIN(ROW($K$7:$K$49))+1,""),""),ROW()-ROW(A$52)+1)),"##0"),","),"")</f>
        <v>0</v>
      </c>
      <c r="L62">
        <f t="array" ref="L62">IFERROR(CONCATENATE((INDEX($N$7:$N$49,SMALL(IF($N$7:$N$49&lt;&gt;"",IF($K$7:$K$49&lt;&gt;"",ROW($K$7:$K$49)-MIN(ROW($K$7:$K$49))+1,""),""),ROW()-ROW(A$52)+1))),","),"")</f>
        <v>0</v>
      </c>
      <c r="M62">
        <f t="array" ref="M62">IFERROR(CONCATENATE((INDEX($A$7:$A$49,SMALL(IF($N$7:$N$49&lt;&gt;"",IF($K$7:$K$49&lt;&gt;"",ROW($K$7:$K$49)-MIN(ROW($K$7:$K$49))+1,""),""),ROW()-ROW(A$52)+1))),),"")</f>
        <v>0</v>
      </c>
    </row>
    <row r="63" spans="1:13">
      <c r="K63">
        <f t="array" ref="K63">IFERROR(CONCATENATE(TEXT(INDEX($K$7:$K$49,SMALL(IF($N$7:$N$49&lt;&gt;"",IF($K$7:$K$49&lt;&gt;"",ROW($K$7:$K$49)-MIN(ROW($K$7:$K$49))+1,""),""),ROW()-ROW(A$52)+1)),"##0"),","),"")</f>
        <v>0</v>
      </c>
      <c r="L63">
        <f t="array" ref="L63">IFERROR(CONCATENATE((INDEX($N$7:$N$49,SMALL(IF($N$7:$N$49&lt;&gt;"",IF($K$7:$K$49&lt;&gt;"",ROW($K$7:$K$49)-MIN(ROW($K$7:$K$49))+1,""),""),ROW()-ROW(A$52)+1))),","),"")</f>
        <v>0</v>
      </c>
      <c r="M63">
        <f t="array" ref="M63">IFERROR(CONCATENATE((INDEX($A$7:$A$49,SMALL(IF($N$7:$N$49&lt;&gt;"",IF($K$7:$K$49&lt;&gt;"",ROW($K$7:$K$49)-MIN(ROW($K$7:$K$49))+1,""),""),ROW()-ROW(A$52)+1))),),"")</f>
        <v>0</v>
      </c>
    </row>
    <row r="64" spans="1:13">
      <c r="K64">
        <f t="array" ref="K64">IFERROR(CONCATENATE(TEXT(INDEX($K$7:$K$49,SMALL(IF($N$7:$N$49&lt;&gt;"",IF($K$7:$K$49&lt;&gt;"",ROW($K$7:$K$49)-MIN(ROW($K$7:$K$49))+1,""),""),ROW()-ROW(A$52)+1)),"##0"),","),"")</f>
        <v>0</v>
      </c>
      <c r="L64">
        <f t="array" ref="L64">IFERROR(CONCATENATE((INDEX($N$7:$N$49,SMALL(IF($N$7:$N$49&lt;&gt;"",IF($K$7:$K$49&lt;&gt;"",ROW($K$7:$K$49)-MIN(ROW($K$7:$K$49))+1,""),""),ROW()-ROW(A$52)+1))),","),"")</f>
        <v>0</v>
      </c>
      <c r="M64">
        <f t="array" ref="M64">IFERROR(CONCATENATE((INDEX($A$7:$A$49,SMALL(IF($N$7:$N$49&lt;&gt;"",IF($K$7:$K$49&lt;&gt;"",ROW($K$7:$K$49)-MIN(ROW($K$7:$K$49))+1,""),""),ROW()-ROW(A$52)+1))),),"")</f>
        <v>0</v>
      </c>
    </row>
    <row r="65" spans="11:13">
      <c r="K65">
        <f t="array" ref="K65">IFERROR(CONCATENATE(TEXT(INDEX($K$7:$K$49,SMALL(IF($N$7:$N$49&lt;&gt;"",IF($K$7:$K$49&lt;&gt;"",ROW($K$7:$K$49)-MIN(ROW($K$7:$K$49))+1,""),""),ROW()-ROW(A$52)+1)),"##0"),","),"")</f>
        <v>0</v>
      </c>
      <c r="L65">
        <f t="array" ref="L65">IFERROR(CONCATENATE((INDEX($N$7:$N$49,SMALL(IF($N$7:$N$49&lt;&gt;"",IF($K$7:$K$49&lt;&gt;"",ROW($K$7:$K$49)-MIN(ROW($K$7:$K$49))+1,""),""),ROW()-ROW(A$52)+1))),","),"")</f>
        <v>0</v>
      </c>
      <c r="M65">
        <f t="array" ref="M65">IFERROR(CONCATENATE((INDEX($A$7:$A$49,SMALL(IF($N$7:$N$49&lt;&gt;"",IF($K$7:$K$49&lt;&gt;"",ROW($K$7:$K$49)-MIN(ROW($K$7:$K$49))+1,""),""),ROW()-ROW(A$52)+1))),),"")</f>
        <v>0</v>
      </c>
    </row>
    <row r="66" spans="11:13">
      <c r="K66">
        <f t="array" ref="K66">IFERROR(CONCATENATE(TEXT(INDEX($K$7:$K$49,SMALL(IF($N$7:$N$49&lt;&gt;"",IF($K$7:$K$49&lt;&gt;"",ROW($K$7:$K$49)-MIN(ROW($K$7:$K$49))+1,""),""),ROW()-ROW(A$52)+1)),"##0"),","),"")</f>
        <v>0</v>
      </c>
      <c r="L66">
        <f t="array" ref="L66">IFERROR(CONCATENATE((INDEX($N$7:$N$49,SMALL(IF($N$7:$N$49&lt;&gt;"",IF($K$7:$K$49&lt;&gt;"",ROW($K$7:$K$49)-MIN(ROW($K$7:$K$49))+1,""),""),ROW()-ROW(A$52)+1))),","),"")</f>
        <v>0</v>
      </c>
      <c r="M66">
        <f t="array" ref="M66">IFERROR(CONCATENATE((INDEX($A$7:$A$49,SMALL(IF($N$7:$N$49&lt;&gt;"",IF($K$7:$K$49&lt;&gt;"",ROW($K$7:$K$49)-MIN(ROW($K$7:$K$49))+1,""),""),ROW()-ROW(A$52)+1))),),"")</f>
        <v>0</v>
      </c>
    </row>
    <row r="67" spans="11:13">
      <c r="K67">
        <f t="array" ref="K67">IFERROR(CONCATENATE(TEXT(INDEX($K$7:$K$49,SMALL(IF($N$7:$N$49&lt;&gt;"",IF($K$7:$K$49&lt;&gt;"",ROW($K$7:$K$49)-MIN(ROW($K$7:$K$49))+1,""),""),ROW()-ROW(A$52)+1)),"##0"),","),"")</f>
        <v>0</v>
      </c>
      <c r="L67">
        <f t="array" ref="L67">IFERROR(CONCATENATE((INDEX($N$7:$N$49,SMALL(IF($N$7:$N$49&lt;&gt;"",IF($K$7:$K$49&lt;&gt;"",ROW($K$7:$K$49)-MIN(ROW($K$7:$K$49))+1,""),""),ROW()-ROW(A$52)+1))),","),"")</f>
        <v>0</v>
      </c>
      <c r="M67">
        <f t="array" ref="M67">IFERROR(CONCATENATE((INDEX($A$7:$A$49,SMALL(IF($N$7:$N$49&lt;&gt;"",IF($K$7:$K$49&lt;&gt;"",ROW($K$7:$K$49)-MIN(ROW($K$7:$K$49))+1,""),""),ROW()-ROW(A$52)+1))),),"")</f>
        <v>0</v>
      </c>
    </row>
    <row r="68" spans="11:13">
      <c r="K68">
        <f t="array" ref="K68">IFERROR(CONCATENATE(TEXT(INDEX($K$7:$K$49,SMALL(IF($N$7:$N$49&lt;&gt;"",IF($K$7:$K$49&lt;&gt;"",ROW($K$7:$K$49)-MIN(ROW($K$7:$K$49))+1,""),""),ROW()-ROW(A$52)+1)),"##0"),","),"")</f>
        <v>0</v>
      </c>
      <c r="L68">
        <f t="array" ref="L68">IFERROR(CONCATENATE((INDEX($N$7:$N$49,SMALL(IF($N$7:$N$49&lt;&gt;"",IF($K$7:$K$49&lt;&gt;"",ROW($K$7:$K$49)-MIN(ROW($K$7:$K$49))+1,""),""),ROW()-ROW(A$52)+1))),","),"")</f>
        <v>0</v>
      </c>
      <c r="M68">
        <f t="array" ref="M68">IFERROR(CONCATENATE((INDEX($A$7:$A$49,SMALL(IF($N$7:$N$49&lt;&gt;"",IF($K$7:$K$49&lt;&gt;"",ROW($K$7:$K$49)-MIN(ROW($K$7:$K$49))+1,""),""),ROW()-ROW(A$52)+1))),),"")</f>
        <v>0</v>
      </c>
    </row>
    <row r="69" spans="11:13">
      <c r="K69">
        <f t="array" ref="K69">IFERROR(CONCATENATE(TEXT(INDEX($K$7:$K$49,SMALL(IF($N$7:$N$49&lt;&gt;"",IF($K$7:$K$49&lt;&gt;"",ROW($K$7:$K$49)-MIN(ROW($K$7:$K$49))+1,""),""),ROW()-ROW(A$52)+1)),"##0"),","),"")</f>
        <v>0</v>
      </c>
      <c r="L69">
        <f t="array" ref="L69">IFERROR(CONCATENATE((INDEX($N$7:$N$49,SMALL(IF($N$7:$N$49&lt;&gt;"",IF($K$7:$K$49&lt;&gt;"",ROW($K$7:$K$49)-MIN(ROW($K$7:$K$49))+1,""),""),ROW()-ROW(A$52)+1))),","),"")</f>
        <v>0</v>
      </c>
      <c r="M69">
        <f t="array" ref="M69">IFERROR(CONCATENATE((INDEX($A$7:$A$49,SMALL(IF($N$7:$N$49&lt;&gt;"",IF($K$7:$K$49&lt;&gt;"",ROW($K$7:$K$49)-MIN(ROW($K$7:$K$49))+1,""),""),ROW()-ROW(A$52)+1))),),"")</f>
        <v>0</v>
      </c>
    </row>
    <row r="70" spans="11:13">
      <c r="K70">
        <f t="array" ref="K70">IFERROR(CONCATENATE(TEXT(INDEX($K$7:$K$49,SMALL(IF($N$7:$N$49&lt;&gt;"",IF($K$7:$K$49&lt;&gt;"",ROW($K$7:$K$49)-MIN(ROW($K$7:$K$49))+1,""),""),ROW()-ROW(A$52)+1)),"##0"),","),"")</f>
        <v>0</v>
      </c>
      <c r="L70">
        <f t="array" ref="L70">IFERROR(CONCATENATE((INDEX($N$7:$N$49,SMALL(IF($N$7:$N$49&lt;&gt;"",IF($K$7:$K$49&lt;&gt;"",ROW($K$7:$K$49)-MIN(ROW($K$7:$K$49))+1,""),""),ROW()-ROW(A$52)+1))),","),"")</f>
        <v>0</v>
      </c>
      <c r="M70">
        <f t="array" ref="M70">IFERROR(CONCATENATE((INDEX($A$7:$A$49,SMALL(IF($N$7:$N$49&lt;&gt;"",IF($K$7:$K$49&lt;&gt;"",ROW($K$7:$K$49)-MIN(ROW($K$7:$K$49))+1,""),""),ROW()-ROW(A$52)+1))),),"")</f>
        <v>0</v>
      </c>
    </row>
    <row r="71" spans="11:13">
      <c r="K71">
        <f t="array" ref="K71">IFERROR(CONCATENATE(TEXT(INDEX($K$7:$K$49,SMALL(IF($N$7:$N$49&lt;&gt;"",IF($K$7:$K$49&lt;&gt;"",ROW($K$7:$K$49)-MIN(ROW($K$7:$K$49))+1,""),""),ROW()-ROW(A$52)+1)),"##0"),","),"")</f>
        <v>0</v>
      </c>
      <c r="L71">
        <f t="array" ref="L71">IFERROR(CONCATENATE((INDEX($N$7:$N$49,SMALL(IF($N$7:$N$49&lt;&gt;"",IF($K$7:$K$49&lt;&gt;"",ROW($K$7:$K$49)-MIN(ROW($K$7:$K$49))+1,""),""),ROW()-ROW(A$52)+1))),","),"")</f>
        <v>0</v>
      </c>
      <c r="M71">
        <f t="array" ref="M71">IFERROR(CONCATENATE((INDEX($A$7:$A$49,SMALL(IF($N$7:$N$49&lt;&gt;"",IF($K$7:$K$49&lt;&gt;"",ROW($K$7:$K$49)-MIN(ROW($K$7:$K$49))+1,""),""),ROW()-ROW(A$52)+1))),),"")</f>
        <v>0</v>
      </c>
    </row>
    <row r="72" spans="11:13">
      <c r="K72">
        <f t="array" ref="K72">IFERROR(CONCATENATE(TEXT(INDEX($K$7:$K$49,SMALL(IF($N$7:$N$49&lt;&gt;"",IF($K$7:$K$49&lt;&gt;"",ROW($K$7:$K$49)-MIN(ROW($K$7:$K$49))+1,""),""),ROW()-ROW(A$52)+1)),"##0"),","),"")</f>
        <v>0</v>
      </c>
      <c r="L72">
        <f t="array" ref="L72">IFERROR(CONCATENATE((INDEX($N$7:$N$49,SMALL(IF($N$7:$N$49&lt;&gt;"",IF($K$7:$K$49&lt;&gt;"",ROW($K$7:$K$49)-MIN(ROW($K$7:$K$49))+1,""),""),ROW()-ROW(A$52)+1))),","),"")</f>
        <v>0</v>
      </c>
      <c r="M72">
        <f t="array" ref="M72">IFERROR(CONCATENATE((INDEX($A$7:$A$49,SMALL(IF($N$7:$N$49&lt;&gt;"",IF($K$7:$K$49&lt;&gt;"",ROW($K$7:$K$49)-MIN(ROW($K$7:$K$49))+1,""),""),ROW()-ROW(A$52)+1))),),"")</f>
        <v>0</v>
      </c>
    </row>
    <row r="73" spans="11:13">
      <c r="K73">
        <f t="array" ref="K73">IFERROR(CONCATENATE(TEXT(INDEX($K$7:$K$49,SMALL(IF($N$7:$N$49&lt;&gt;"",IF($K$7:$K$49&lt;&gt;"",ROW($K$7:$K$49)-MIN(ROW($K$7:$K$49))+1,""),""),ROW()-ROW(A$52)+1)),"##0"),","),"")</f>
        <v>0</v>
      </c>
      <c r="L73">
        <f t="array" ref="L73">IFERROR(CONCATENATE((INDEX($N$7:$N$49,SMALL(IF($N$7:$N$49&lt;&gt;"",IF($K$7:$K$49&lt;&gt;"",ROW($K$7:$K$49)-MIN(ROW($K$7:$K$49))+1,""),""),ROW()-ROW(A$52)+1))),","),"")</f>
        <v>0</v>
      </c>
      <c r="M73">
        <f t="array" ref="M73">IFERROR(CONCATENATE((INDEX($A$7:$A$49,SMALL(IF($N$7:$N$49&lt;&gt;"",IF($K$7:$K$49&lt;&gt;"",ROW($K$7:$K$49)-MIN(ROW($K$7:$K$49))+1,""),""),ROW()-ROW(A$52)+1))),),"")</f>
        <v>0</v>
      </c>
    </row>
    <row r="74" spans="11:13">
      <c r="K74">
        <f t="array" ref="K74">IFERROR(CONCATENATE(TEXT(INDEX($K$7:$K$49,SMALL(IF($N$7:$N$49&lt;&gt;"",IF($K$7:$K$49&lt;&gt;"",ROW($K$7:$K$49)-MIN(ROW($K$7:$K$49))+1,""),""),ROW()-ROW(A$52)+1)),"##0"),","),"")</f>
        <v>0</v>
      </c>
      <c r="L74">
        <f t="array" ref="L74">IFERROR(CONCATENATE((INDEX($N$7:$N$49,SMALL(IF($N$7:$N$49&lt;&gt;"",IF($K$7:$K$49&lt;&gt;"",ROW($K$7:$K$49)-MIN(ROW($K$7:$K$49))+1,""),""),ROW()-ROW(A$52)+1))),","),"")</f>
        <v>0</v>
      </c>
      <c r="M74">
        <f t="array" ref="M74">IFERROR(CONCATENATE((INDEX($A$7:$A$49,SMALL(IF($N$7:$N$49&lt;&gt;"",IF($K$7:$K$49&lt;&gt;"",ROW($K$7:$K$49)-MIN(ROW($K$7:$K$49))+1,""),""),ROW()-ROW(A$52)+1))),),"")</f>
        <v>0</v>
      </c>
    </row>
    <row r="75" spans="11:13">
      <c r="K75">
        <f t="array" ref="K75">IFERROR(CONCATENATE(TEXT(INDEX($K$7:$K$49,SMALL(IF($N$7:$N$49&lt;&gt;"",IF($K$7:$K$49&lt;&gt;"",ROW($K$7:$K$49)-MIN(ROW($K$7:$K$49))+1,""),""),ROW()-ROW(A$52)+1)),"##0"),","),"")</f>
        <v>0</v>
      </c>
      <c r="L75">
        <f t="array" ref="L75">IFERROR(CONCATENATE((INDEX($N$7:$N$49,SMALL(IF($N$7:$N$49&lt;&gt;"",IF($K$7:$K$49&lt;&gt;"",ROW($K$7:$K$49)-MIN(ROW($K$7:$K$49))+1,""),""),ROW()-ROW(A$52)+1))),","),"")</f>
        <v>0</v>
      </c>
      <c r="M75">
        <f t="array" ref="M75">IFERROR(CONCATENATE((INDEX($A$7:$A$49,SMALL(IF($N$7:$N$49&lt;&gt;"",IF($K$7:$K$49&lt;&gt;"",ROW($K$7:$K$49)-MIN(ROW($K$7:$K$49))+1,""),""),ROW()-ROW(A$52)+1))),),"")</f>
        <v>0</v>
      </c>
    </row>
    <row r="76" spans="11:13">
      <c r="K76">
        <f t="array" ref="K76">IFERROR(CONCATENATE(TEXT(INDEX($K$7:$K$49,SMALL(IF($N$7:$N$49&lt;&gt;"",IF($K$7:$K$49&lt;&gt;"",ROW($K$7:$K$49)-MIN(ROW($K$7:$K$49))+1,""),""),ROW()-ROW(A$52)+1)),"##0"),","),"")</f>
        <v>0</v>
      </c>
      <c r="L76">
        <f t="array" ref="L76">IFERROR(CONCATENATE((INDEX($N$7:$N$49,SMALL(IF($N$7:$N$49&lt;&gt;"",IF($K$7:$K$49&lt;&gt;"",ROW($K$7:$K$49)-MIN(ROW($K$7:$K$49))+1,""),""),ROW()-ROW(A$52)+1))),","),"")</f>
        <v>0</v>
      </c>
      <c r="M76">
        <f t="array" ref="M76">IFERROR(CONCATENATE((INDEX($A$7:$A$49,SMALL(IF($N$7:$N$49&lt;&gt;"",IF($K$7:$K$49&lt;&gt;"",ROW($K$7:$K$49)-MIN(ROW($K$7:$K$49))+1,""),""),ROW()-ROW(A$52)+1))),),"")</f>
        <v>0</v>
      </c>
    </row>
    <row r="77" spans="11:13">
      <c r="K77">
        <f t="array" ref="K77">IFERROR(CONCATENATE(TEXT(INDEX($K$7:$K$49,SMALL(IF($N$7:$N$49&lt;&gt;"",IF($K$7:$K$49&lt;&gt;"",ROW($K$7:$K$49)-MIN(ROW($K$7:$K$49))+1,""),""),ROW()-ROW(A$52)+1)),"##0"),","),"")</f>
        <v>0</v>
      </c>
      <c r="L77">
        <f t="array" ref="L77">IFERROR(CONCATENATE((INDEX($N$7:$N$49,SMALL(IF($N$7:$N$49&lt;&gt;"",IF($K$7:$K$49&lt;&gt;"",ROW($K$7:$K$49)-MIN(ROW($K$7:$K$49))+1,""),""),ROW()-ROW(A$52)+1))),","),"")</f>
        <v>0</v>
      </c>
      <c r="M77">
        <f t="array" ref="M77">IFERROR(CONCATENATE((INDEX($A$7:$A$49,SMALL(IF($N$7:$N$49&lt;&gt;"",IF($K$7:$K$49&lt;&gt;"",ROW($K$7:$K$49)-MIN(ROW($K$7:$K$49))+1,""),""),ROW()-ROW(A$52)+1))),),"")</f>
        <v>0</v>
      </c>
    </row>
    <row r="78" spans="11:13">
      <c r="K78">
        <f t="array" ref="K78">IFERROR(CONCATENATE(TEXT(INDEX($K$7:$K$49,SMALL(IF($N$7:$N$49&lt;&gt;"",IF($K$7:$K$49&lt;&gt;"",ROW($K$7:$K$49)-MIN(ROW($K$7:$K$49))+1,""),""),ROW()-ROW(A$52)+1)),"##0"),","),"")</f>
        <v>0</v>
      </c>
      <c r="L78">
        <f t="array" ref="L78">IFERROR(CONCATENATE((INDEX($N$7:$N$49,SMALL(IF($N$7:$N$49&lt;&gt;"",IF($K$7:$K$49&lt;&gt;"",ROW($K$7:$K$49)-MIN(ROW($K$7:$K$49))+1,""),""),ROW()-ROW(A$52)+1))),","),"")</f>
        <v>0</v>
      </c>
      <c r="M78">
        <f t="array" ref="M78">IFERROR(CONCATENATE((INDEX($A$7:$A$49,SMALL(IF($N$7:$N$49&lt;&gt;"",IF($K$7:$K$49&lt;&gt;"",ROW($K$7:$K$49)-MIN(ROW($K$7:$K$49))+1,""),""),ROW()-ROW(A$52)+1))),),"")</f>
        <v>0</v>
      </c>
    </row>
    <row r="79" spans="11:13">
      <c r="K79">
        <f t="array" ref="K79">IFERROR(CONCATENATE(TEXT(INDEX($K$7:$K$49,SMALL(IF($N$7:$N$49&lt;&gt;"",IF($K$7:$K$49&lt;&gt;"",ROW($K$7:$K$49)-MIN(ROW($K$7:$K$49))+1,""),""),ROW()-ROW(A$52)+1)),"##0"),","),"")</f>
        <v>0</v>
      </c>
      <c r="L79">
        <f t="array" ref="L79">IFERROR(CONCATENATE((INDEX($N$7:$N$49,SMALL(IF($N$7:$N$49&lt;&gt;"",IF($K$7:$K$49&lt;&gt;"",ROW($K$7:$K$49)-MIN(ROW($K$7:$K$49))+1,""),""),ROW()-ROW(A$52)+1))),","),"")</f>
        <v>0</v>
      </c>
      <c r="M79">
        <f t="array" ref="M79">IFERROR(CONCATENATE((INDEX($A$7:$A$49,SMALL(IF($N$7:$N$49&lt;&gt;"",IF($K$7:$K$49&lt;&gt;"",ROW($K$7:$K$49)-MIN(ROW($K$7:$K$49))+1,""),""),ROW()-ROW(A$52)+1))),),"")</f>
        <v>0</v>
      </c>
    </row>
    <row r="80" spans="11:13">
      <c r="K80">
        <f t="array" ref="K80">IFERROR(CONCATENATE(TEXT(INDEX($K$7:$K$49,SMALL(IF($N$7:$N$49&lt;&gt;"",IF($K$7:$K$49&lt;&gt;"",ROW($K$7:$K$49)-MIN(ROW($K$7:$K$49))+1,""),""),ROW()-ROW(A$52)+1)),"##0"),","),"")</f>
        <v>0</v>
      </c>
      <c r="L80">
        <f t="array" ref="L80">IFERROR(CONCATENATE((INDEX($N$7:$N$49,SMALL(IF($N$7:$N$49&lt;&gt;"",IF($K$7:$K$49&lt;&gt;"",ROW($K$7:$K$49)-MIN(ROW($K$7:$K$49))+1,""),""),ROW()-ROW(A$52)+1))),","),"")</f>
        <v>0</v>
      </c>
      <c r="M80">
        <f t="array" ref="M80">IFERROR(CONCATENATE((INDEX($A$7:$A$49,SMALL(IF($N$7:$N$49&lt;&gt;"",IF($K$7:$K$49&lt;&gt;"",ROW($K$7:$K$49)-MIN(ROW($K$7:$K$49))+1,""),""),ROW()-ROW(A$52)+1))),),"")</f>
        <v>0</v>
      </c>
    </row>
    <row r="81" spans="11:13">
      <c r="K81">
        <f t="array" ref="K81">IFERROR(CONCATENATE(TEXT(INDEX($K$7:$K$49,SMALL(IF($N$7:$N$49&lt;&gt;"",IF($K$7:$K$49&lt;&gt;"",ROW($K$7:$K$49)-MIN(ROW($K$7:$K$49))+1,""),""),ROW()-ROW(A$52)+1)),"##0"),","),"")</f>
        <v>0</v>
      </c>
      <c r="L81">
        <f t="array" ref="L81">IFERROR(CONCATENATE((INDEX($N$7:$N$49,SMALL(IF($N$7:$N$49&lt;&gt;"",IF($K$7:$K$49&lt;&gt;"",ROW($K$7:$K$49)-MIN(ROW($K$7:$K$49))+1,""),""),ROW()-ROW(A$52)+1))),","),"")</f>
        <v>0</v>
      </c>
      <c r="M81">
        <f t="array" ref="M81">IFERROR(CONCATENATE((INDEX($A$7:$A$49,SMALL(IF($N$7:$N$49&lt;&gt;"",IF($K$7:$K$49&lt;&gt;"",ROW($K$7:$K$49)-MIN(ROW($K$7:$K$49))+1,""),""),ROW()-ROW(A$52)+1))),),"")</f>
        <v>0</v>
      </c>
    </row>
    <row r="82" spans="11:13">
      <c r="K82">
        <f t="array" ref="K82">IFERROR(CONCATENATE(TEXT(INDEX($K$7:$K$49,SMALL(IF($N$7:$N$49&lt;&gt;"",IF($K$7:$K$49&lt;&gt;"",ROW($K$7:$K$49)-MIN(ROW($K$7:$K$49))+1,""),""),ROW()-ROW(A$52)+1)),"##0"),","),"")</f>
        <v>0</v>
      </c>
      <c r="L82">
        <f t="array" ref="L82">IFERROR(CONCATENATE((INDEX($N$7:$N$49,SMALL(IF($N$7:$N$49&lt;&gt;"",IF($K$7:$K$49&lt;&gt;"",ROW($K$7:$K$49)-MIN(ROW($K$7:$K$49))+1,""),""),ROW()-ROW(A$52)+1))),","),"")</f>
        <v>0</v>
      </c>
      <c r="M82">
        <f t="array" ref="M82">IFERROR(CONCATENATE((INDEX($A$7:$A$49,SMALL(IF($N$7:$N$49&lt;&gt;"",IF($K$7:$K$49&lt;&gt;"",ROW($K$7:$K$49)-MIN(ROW($K$7:$K$49))+1,""),""),ROW()-ROW(A$52)+1))),),"")</f>
        <v>0</v>
      </c>
    </row>
    <row r="83" spans="11:13">
      <c r="K83">
        <f t="array" ref="K83">IFERROR(CONCATENATE(TEXT(INDEX($K$7:$K$49,SMALL(IF($N$7:$N$49&lt;&gt;"",IF($K$7:$K$49&lt;&gt;"",ROW($K$7:$K$49)-MIN(ROW($K$7:$K$49))+1,""),""),ROW()-ROW(A$52)+1)),"##0"),","),"")</f>
        <v>0</v>
      </c>
      <c r="L83">
        <f t="array" ref="L83">IFERROR(CONCATENATE((INDEX($N$7:$N$49,SMALL(IF($N$7:$N$49&lt;&gt;"",IF($K$7:$K$49&lt;&gt;"",ROW($K$7:$K$49)-MIN(ROW($K$7:$K$49))+1,""),""),ROW()-ROW(A$52)+1))),","),"")</f>
        <v>0</v>
      </c>
      <c r="M83">
        <f t="array" ref="M83">IFERROR(CONCATENATE((INDEX($A$7:$A$49,SMALL(IF($N$7:$N$49&lt;&gt;"",IF($K$7:$K$49&lt;&gt;"",ROW($K$7:$K$49)-MIN(ROW($K$7:$K$49))+1,""),""),ROW()-ROW(A$52)+1))),),"")</f>
        <v>0</v>
      </c>
    </row>
    <row r="84" spans="11:13">
      <c r="K84">
        <f t="array" ref="K84">IFERROR(CONCATENATE(TEXT(INDEX($K$7:$K$49,SMALL(IF($N$7:$N$49&lt;&gt;"",IF($K$7:$K$49&lt;&gt;"",ROW($K$7:$K$49)-MIN(ROW($K$7:$K$49))+1,""),""),ROW()-ROW(A$52)+1)),"##0"),","),"")</f>
        <v>0</v>
      </c>
      <c r="L84">
        <f t="array" ref="L84">IFERROR(CONCATENATE((INDEX($N$7:$N$49,SMALL(IF($N$7:$N$49&lt;&gt;"",IF($K$7:$K$49&lt;&gt;"",ROW($K$7:$K$49)-MIN(ROW($K$7:$K$49))+1,""),""),ROW()-ROW(A$52)+1))),","),"")</f>
        <v>0</v>
      </c>
      <c r="M84">
        <f t="array" ref="M84">IFERROR(CONCATENATE((INDEX($A$7:$A$49,SMALL(IF($N$7:$N$49&lt;&gt;"",IF($K$7:$K$49&lt;&gt;"",ROW($K$7:$K$49)-MIN(ROW($K$7:$K$49))+1,""),""),ROW()-ROW(A$52)+1))),),"")</f>
        <v>0</v>
      </c>
    </row>
    <row r="85" spans="11:13">
      <c r="K85">
        <f t="array" ref="K85">IFERROR(CONCATENATE(TEXT(INDEX($K$7:$K$49,SMALL(IF($N$7:$N$49&lt;&gt;"",IF($K$7:$K$49&lt;&gt;"",ROW($K$7:$K$49)-MIN(ROW($K$7:$K$49))+1,""),""),ROW()-ROW(A$52)+1)),"##0"),","),"")</f>
        <v>0</v>
      </c>
      <c r="L85">
        <f t="array" ref="L85">IFERROR(CONCATENATE((INDEX($N$7:$N$49,SMALL(IF($N$7:$N$49&lt;&gt;"",IF($K$7:$K$49&lt;&gt;"",ROW($K$7:$K$49)-MIN(ROW($K$7:$K$49))+1,""),""),ROW()-ROW(A$52)+1))),","),"")</f>
        <v>0</v>
      </c>
      <c r="M85">
        <f t="array" ref="M85">IFERROR(CONCATENATE((INDEX($A$7:$A$49,SMALL(IF($N$7:$N$49&lt;&gt;"",IF($K$7:$K$49&lt;&gt;"",ROW($K$7:$K$49)-MIN(ROW($K$7:$K$49))+1,""),""),ROW()-ROW(A$52)+1))),),"")</f>
        <v>0</v>
      </c>
    </row>
    <row r="86" spans="11:13">
      <c r="K86">
        <f t="array" ref="K86">IFERROR(CONCATENATE(TEXT(INDEX($K$7:$K$49,SMALL(IF($N$7:$N$49&lt;&gt;"",IF($K$7:$K$49&lt;&gt;"",ROW($K$7:$K$49)-MIN(ROW($K$7:$K$49))+1,""),""),ROW()-ROW(A$52)+1)),"##0"),","),"")</f>
        <v>0</v>
      </c>
      <c r="L86">
        <f t="array" ref="L86">IFERROR(CONCATENATE((INDEX($N$7:$N$49,SMALL(IF($N$7:$N$49&lt;&gt;"",IF($K$7:$K$49&lt;&gt;"",ROW($K$7:$K$49)-MIN(ROW($K$7:$K$49))+1,""),""),ROW()-ROW(A$52)+1))),","),"")</f>
        <v>0</v>
      </c>
      <c r="M86">
        <f t="array" ref="M86">IFERROR(CONCATENATE((INDEX($A$7:$A$49,SMALL(IF($N$7:$N$49&lt;&gt;"",IF($K$7:$K$49&lt;&gt;"",ROW($K$7:$K$49)-MIN(ROW($K$7:$K$49))+1,""),""),ROW()-ROW(A$52)+1))),),"")</f>
        <v>0</v>
      </c>
    </row>
    <row r="87" spans="11:13">
      <c r="K87">
        <f t="array" ref="K87">IFERROR(CONCATENATE(TEXT(INDEX($K$7:$K$49,SMALL(IF($N$7:$N$49&lt;&gt;"",IF($K$7:$K$49&lt;&gt;"",ROW($K$7:$K$49)-MIN(ROW($K$7:$K$49))+1,""),""),ROW()-ROW(A$52)+1)),"##0"),","),"")</f>
        <v>0</v>
      </c>
      <c r="L87">
        <f t="array" ref="L87">IFERROR(CONCATENATE((INDEX($N$7:$N$49,SMALL(IF($N$7:$N$49&lt;&gt;"",IF($K$7:$K$49&lt;&gt;"",ROW($K$7:$K$49)-MIN(ROW($K$7:$K$49))+1,""),""),ROW()-ROW(A$52)+1))),","),"")</f>
        <v>0</v>
      </c>
      <c r="M87">
        <f t="array" ref="M87">IFERROR(CONCATENATE((INDEX($A$7:$A$49,SMALL(IF($N$7:$N$49&lt;&gt;"",IF($K$7:$K$49&lt;&gt;"",ROW($K$7:$K$49)-MIN(ROW($K$7:$K$49))+1,""),""),ROW()-ROW(A$52)+1))),),"")</f>
        <v>0</v>
      </c>
    </row>
    <row r="88" spans="11:13">
      <c r="K88">
        <f t="array" ref="K88">IFERROR(CONCATENATE(TEXT(INDEX($K$7:$K$49,SMALL(IF($N$7:$N$49&lt;&gt;"",IF($K$7:$K$49&lt;&gt;"",ROW($K$7:$K$49)-MIN(ROW($K$7:$K$49))+1,""),""),ROW()-ROW(A$52)+1)),"##0"),","),"")</f>
        <v>0</v>
      </c>
      <c r="L88">
        <f t="array" ref="L88">IFERROR(CONCATENATE((INDEX($N$7:$N$49,SMALL(IF($N$7:$N$49&lt;&gt;"",IF($K$7:$K$49&lt;&gt;"",ROW($K$7:$K$49)-MIN(ROW($K$7:$K$49))+1,""),""),ROW()-ROW(A$52)+1))),","),"")</f>
        <v>0</v>
      </c>
      <c r="M88">
        <f t="array" ref="M88">IFERROR(CONCATENATE((INDEX($A$7:$A$49,SMALL(IF($N$7:$N$49&lt;&gt;"",IF($K$7:$K$49&lt;&gt;"",ROW($K$7:$K$49)-MIN(ROW($K$7:$K$49))+1,""),""),ROW()-ROW(A$52)+1))),),"")</f>
        <v>0</v>
      </c>
    </row>
    <row r="89" spans="11:13">
      <c r="K89">
        <f t="array" ref="K89">IFERROR(CONCATENATE(TEXT(INDEX($K$7:$K$49,SMALL(IF($N$7:$N$49&lt;&gt;"",IF($K$7:$K$49&lt;&gt;"",ROW($K$7:$K$49)-MIN(ROW($K$7:$K$49))+1,""),""),ROW()-ROW(A$52)+1)),"##0"),","),"")</f>
        <v>0</v>
      </c>
      <c r="L89">
        <f t="array" ref="L89">IFERROR(CONCATENATE((INDEX($N$7:$N$49,SMALL(IF($N$7:$N$49&lt;&gt;"",IF($K$7:$K$49&lt;&gt;"",ROW($K$7:$K$49)-MIN(ROW($K$7:$K$49))+1,""),""),ROW()-ROW(A$52)+1))),","),"")</f>
        <v>0</v>
      </c>
      <c r="M89">
        <f t="array" ref="M89">IFERROR(CONCATENATE((INDEX($A$7:$A$49,SMALL(IF($N$7:$N$49&lt;&gt;"",IF($K$7:$K$49&lt;&gt;"",ROW($K$7:$K$49)-MIN(ROW($K$7:$K$49))+1,""),""),ROW()-ROW(A$52)+1))),),"")</f>
        <v>0</v>
      </c>
    </row>
    <row r="90" spans="11:13">
      <c r="K90">
        <f t="array" ref="K90">IFERROR(CONCATENATE(TEXT(INDEX($K$7:$K$49,SMALL(IF($N$7:$N$49&lt;&gt;"",IF($K$7:$K$49&lt;&gt;"",ROW($K$7:$K$49)-MIN(ROW($K$7:$K$49))+1,""),""),ROW()-ROW(A$52)+1)),"##0"),","),"")</f>
        <v>0</v>
      </c>
      <c r="L90">
        <f t="array" ref="L90">IFERROR(CONCATENATE((INDEX($N$7:$N$49,SMALL(IF($N$7:$N$49&lt;&gt;"",IF($K$7:$K$49&lt;&gt;"",ROW($K$7:$K$49)-MIN(ROW($K$7:$K$49))+1,""),""),ROW()-ROW(A$52)+1))),","),"")</f>
        <v>0</v>
      </c>
      <c r="M90">
        <f t="array" ref="M90">IFERROR(CONCATENATE((INDEX($A$7:$A$49,SMALL(IF($N$7:$N$49&lt;&gt;"",IF($K$7:$K$49&lt;&gt;"",ROW($K$7:$K$49)-MIN(ROW($K$7:$K$49))+1,""),""),ROW()-ROW(A$52)+1))),),"")</f>
        <v>0</v>
      </c>
    </row>
    <row r="91" spans="11:13">
      <c r="K91">
        <f t="array" ref="K91">IFERROR(CONCATENATE(TEXT(INDEX($K$7:$K$49,SMALL(IF($N$7:$N$49&lt;&gt;"",IF($K$7:$K$49&lt;&gt;"",ROW($K$7:$K$49)-MIN(ROW($K$7:$K$49))+1,""),""),ROW()-ROW(A$52)+1)),"##0"),","),"")</f>
        <v>0</v>
      </c>
      <c r="L91">
        <f t="array" ref="L91">IFERROR(CONCATENATE((INDEX($N$7:$N$49,SMALL(IF($N$7:$N$49&lt;&gt;"",IF($K$7:$K$49&lt;&gt;"",ROW($K$7:$K$49)-MIN(ROW($K$7:$K$49))+1,""),""),ROW()-ROW(A$52)+1))),","),"")</f>
        <v>0</v>
      </c>
      <c r="M91">
        <f t="array" ref="M91">IFERROR(CONCATENATE((INDEX($A$7:$A$49,SMALL(IF($N$7:$N$49&lt;&gt;"",IF($K$7:$K$49&lt;&gt;"",ROW($K$7:$K$49)-MIN(ROW($K$7:$K$49))+1,""),""),ROW()-ROW(A$52)+1))),),"")</f>
        <v>0</v>
      </c>
    </row>
    <row r="92" spans="11:13">
      <c r="K92">
        <f t="array" ref="K92">IFERROR(CONCATENATE(TEXT(INDEX($K$7:$K$49,SMALL(IF($N$7:$N$49&lt;&gt;"",IF($K$7:$K$49&lt;&gt;"",ROW($K$7:$K$49)-MIN(ROW($K$7:$K$49))+1,""),""),ROW()-ROW(A$52)+1)),"##0"),","),"")</f>
        <v>0</v>
      </c>
      <c r="L92">
        <f t="array" ref="L92">IFERROR(CONCATENATE((INDEX($N$7:$N$49,SMALL(IF($N$7:$N$49&lt;&gt;"",IF($K$7:$K$49&lt;&gt;"",ROW($K$7:$K$49)-MIN(ROW($K$7:$K$49))+1,""),""),ROW()-ROW(A$52)+1))),","),"")</f>
        <v>0</v>
      </c>
      <c r="M92">
        <f t="array" ref="M92">IFERROR(CONCATENATE((INDEX($A$7:$A$49,SMALL(IF($N$7:$N$49&lt;&gt;"",IF($K$7:$K$49&lt;&gt;"",ROW($K$7:$K$49)-MIN(ROW($K$7:$K$49))+1,""),""),ROW()-ROW(A$52)+1))),),"")</f>
        <v>0</v>
      </c>
    </row>
    <row r="93" spans="11:13">
      <c r="K93">
        <f t="array" ref="K93">IFERROR(CONCATENATE(TEXT(INDEX($K$7:$K$49,SMALL(IF($N$7:$N$49&lt;&gt;"",IF($K$7:$K$49&lt;&gt;"",ROW($K$7:$K$49)-MIN(ROW($K$7:$K$49))+1,""),""),ROW()-ROW(A$52)+1)),"##0"),","),"")</f>
        <v>0</v>
      </c>
      <c r="L93">
        <f t="array" ref="L93">IFERROR(CONCATENATE((INDEX($N$7:$N$49,SMALL(IF($N$7:$N$49&lt;&gt;"",IF($K$7:$K$49&lt;&gt;"",ROW($K$7:$K$49)-MIN(ROW($K$7:$K$49))+1,""),""),ROW()-ROW(A$52)+1))),","),"")</f>
        <v>0</v>
      </c>
      <c r="M93">
        <f t="array" ref="M93">IFERROR(CONCATENATE((INDEX($A$7:$A$49,SMALL(IF($N$7:$N$49&lt;&gt;"",IF($K$7:$K$49&lt;&gt;"",ROW($K$7:$K$49)-MIN(ROW($K$7:$K$49))+1,""),""),ROW()-ROW(A$52)+1))),),"")</f>
        <v>0</v>
      </c>
    </row>
    <row r="94" spans="11:13">
      <c r="K94">
        <f t="array" ref="K94">IFERROR(CONCATENATE(TEXT(INDEX($K$7:$K$49,SMALL(IF($N$7:$N$49&lt;&gt;"",IF($K$7:$K$49&lt;&gt;"",ROW($K$7:$K$49)-MIN(ROW($K$7:$K$49))+1,""),""),ROW()-ROW(A$52)+1)),"##0"),","),"")</f>
        <v>0</v>
      </c>
      <c r="L94">
        <f t="array" ref="L94">IFERROR(CONCATENATE((INDEX($N$7:$N$49,SMALL(IF($N$7:$N$49&lt;&gt;"",IF($K$7:$K$49&lt;&gt;"",ROW($K$7:$K$49)-MIN(ROW($K$7:$K$49))+1,""),""),ROW()-ROW(A$52)+1))),","),"")</f>
        <v>0</v>
      </c>
      <c r="M94">
        <f t="array" ref="M94">IFERROR(CONCATENATE((INDEX($A$7:$A$49,SMALL(IF($N$7:$N$49&lt;&gt;"",IF($K$7:$K$49&lt;&gt;"",ROW($K$7:$K$49)-MIN(ROW($K$7:$K$49))+1,""),""),ROW()-ROW(A$52)+1))),),"")</f>
        <v>0</v>
      </c>
    </row>
  </sheetData>
  <mergeCells count="2">
    <mergeCell ref="A5:I5"/>
    <mergeCell ref="J5:N5"/>
  </mergeCells>
  <conditionalFormatting sqref="G10">
    <cfRule type="expression" dxfId="0" priority="10">
      <formula>IF(SUM(INDIRECT(ADDRESS(ROW(),COLUMN(digikey_part_data)+0)))=0,1,0)</formula>
    </cfRule>
    <cfRule type="cellIs" dxfId="1" priority="11" operator="greaterThan">
      <formula>SUM(INDIRECT(ADDRESS(ROW(),COLUMN(digikey_part_data)+0)))</formula>
    </cfRule>
    <cfRule type="cellIs" dxfId="2" priority="12" operator="greaterThan">
      <formula>SUM(IF(ISNUMBER(INDIRECT(ADDRESS(ROW(),COLUMN(digikey_part_data)+2))),INDIRECT(ADDRESS(ROW(),COLUMN(digikey_part_data)+1)),0))</formula>
    </cfRule>
  </conditionalFormatting>
  <conditionalFormatting sqref="G11">
    <cfRule type="expression" dxfId="0" priority="13">
      <formula>IF(SUM(INDIRECT(ADDRESS(ROW(),COLUMN(digikey_part_data)+0)))=0,1,0)</formula>
    </cfRule>
    <cfRule type="cellIs" dxfId="1" priority="14" operator="greaterThan">
      <formula>SUM(INDIRECT(ADDRESS(ROW(),COLUMN(digikey_part_data)+0)))</formula>
    </cfRule>
    <cfRule type="cellIs" dxfId="2" priority="15" operator="greaterThan">
      <formula>SUM(IF(ISNUMBER(INDIRECT(ADDRESS(ROW(),COLUMN(digikey_part_data)+2))),INDIRECT(ADDRESS(ROW(),COLUMN(digikey_part_data)+1)),0))</formula>
    </cfRule>
  </conditionalFormatting>
  <conditionalFormatting sqref="G12">
    <cfRule type="expression" dxfId="0" priority="16">
      <formula>IF(SUM(INDIRECT(ADDRESS(ROW(),COLUMN(digikey_part_data)+0)))=0,1,0)</formula>
    </cfRule>
    <cfRule type="cellIs" dxfId="1" priority="17" operator="greaterThan">
      <formula>SUM(INDIRECT(ADDRESS(ROW(),COLUMN(digikey_part_data)+0)))</formula>
    </cfRule>
    <cfRule type="cellIs" dxfId="2" priority="18" operator="greaterThan">
      <formula>SUM(IF(ISNUMBER(INDIRECT(ADDRESS(ROW(),COLUMN(digikey_part_data)+2))),INDIRECT(ADDRESS(ROW(),COLUMN(digikey_part_data)+1)),0))</formula>
    </cfRule>
  </conditionalFormatting>
  <conditionalFormatting sqref="G13">
    <cfRule type="expression" dxfId="0" priority="19">
      <formula>IF(SUM(INDIRECT(ADDRESS(ROW(),COLUMN(digikey_part_data)+0)))=0,1,0)</formula>
    </cfRule>
    <cfRule type="cellIs" dxfId="1" priority="20" operator="greaterThan">
      <formula>SUM(INDIRECT(ADDRESS(ROW(),COLUMN(digikey_part_data)+0)))</formula>
    </cfRule>
    <cfRule type="cellIs" dxfId="2" priority="21" operator="greaterThan">
      <formula>SUM(IF(ISNUMBER(INDIRECT(ADDRESS(ROW(),COLUMN(digikey_part_data)+2))),INDIRECT(ADDRESS(ROW(),COLUMN(digikey_part_data)+1)),0))</formula>
    </cfRule>
  </conditionalFormatting>
  <conditionalFormatting sqref="G14">
    <cfRule type="expression" dxfId="0" priority="22">
      <formula>IF(SUM(INDIRECT(ADDRESS(ROW(),COLUMN(digikey_part_data)+0)))=0,1,0)</formula>
    </cfRule>
    <cfRule type="cellIs" dxfId="1" priority="23" operator="greaterThan">
      <formula>SUM(INDIRECT(ADDRESS(ROW(),COLUMN(digikey_part_data)+0)))</formula>
    </cfRule>
    <cfRule type="cellIs" dxfId="2" priority="24" operator="greaterThan">
      <formula>SUM(IF(ISNUMBER(INDIRECT(ADDRESS(ROW(),COLUMN(digikey_part_data)+2))),INDIRECT(ADDRESS(ROW(),COLUMN(digikey_part_data)+1)),0))</formula>
    </cfRule>
  </conditionalFormatting>
  <conditionalFormatting sqref="G15">
    <cfRule type="expression" dxfId="0" priority="25">
      <formula>IF(SUM(INDIRECT(ADDRESS(ROW(),COLUMN(digikey_part_data)+0)))=0,1,0)</formula>
    </cfRule>
    <cfRule type="cellIs" dxfId="1" priority="26" operator="greaterThan">
      <formula>SUM(INDIRECT(ADDRESS(ROW(),COLUMN(digikey_part_data)+0)))</formula>
    </cfRule>
    <cfRule type="cellIs" dxfId="2" priority="27" operator="greaterThan">
      <formula>SUM(IF(ISNUMBER(INDIRECT(ADDRESS(ROW(),COLUMN(digikey_part_data)+2))),INDIRECT(ADDRESS(ROW(),COLUMN(digikey_part_data)+1)),0))</formula>
    </cfRule>
  </conditionalFormatting>
  <conditionalFormatting sqref="G16">
    <cfRule type="expression" dxfId="0" priority="28">
      <formula>IF(SUM(INDIRECT(ADDRESS(ROW(),COLUMN(digikey_part_data)+0)))=0,1,0)</formula>
    </cfRule>
    <cfRule type="cellIs" dxfId="1" priority="29" operator="greaterThan">
      <formula>SUM(INDIRECT(ADDRESS(ROW(),COLUMN(digikey_part_data)+0)))</formula>
    </cfRule>
    <cfRule type="cellIs" dxfId="2" priority="30" operator="greaterThan">
      <formula>SUM(IF(ISNUMBER(INDIRECT(ADDRESS(ROW(),COLUMN(digikey_part_data)+2))),INDIRECT(ADDRESS(ROW(),COLUMN(digikey_part_data)+1)),0))</formula>
    </cfRule>
  </conditionalFormatting>
  <conditionalFormatting sqref="G17">
    <cfRule type="expression" dxfId="0" priority="31">
      <formula>IF(SUM(INDIRECT(ADDRESS(ROW(),COLUMN(digikey_part_data)+0)))=0,1,0)</formula>
    </cfRule>
    <cfRule type="cellIs" dxfId="1" priority="32" operator="greaterThan">
      <formula>SUM(INDIRECT(ADDRESS(ROW(),COLUMN(digikey_part_data)+0)))</formula>
    </cfRule>
    <cfRule type="cellIs" dxfId="2" priority="33" operator="greaterThan">
      <formula>SUM(IF(ISNUMBER(INDIRECT(ADDRESS(ROW(),COLUMN(digikey_part_data)+2))),INDIRECT(ADDRESS(ROW(),COLUMN(digikey_part_data)+1)),0))</formula>
    </cfRule>
  </conditionalFormatting>
  <conditionalFormatting sqref="G18">
    <cfRule type="expression" dxfId="0" priority="34">
      <formula>IF(SUM(INDIRECT(ADDRESS(ROW(),COLUMN(digikey_part_data)+0)))=0,1,0)</formula>
    </cfRule>
    <cfRule type="cellIs" dxfId="1" priority="35" operator="greaterThan">
      <formula>SUM(INDIRECT(ADDRESS(ROW(),COLUMN(digikey_part_data)+0)))</formula>
    </cfRule>
    <cfRule type="cellIs" dxfId="2" priority="36" operator="greaterThan">
      <formula>SUM(IF(ISNUMBER(INDIRECT(ADDRESS(ROW(),COLUMN(digikey_part_data)+2))),INDIRECT(ADDRESS(ROW(),COLUMN(digikey_part_data)+1)),0))</formula>
    </cfRule>
  </conditionalFormatting>
  <conditionalFormatting sqref="G19">
    <cfRule type="expression" dxfId="0" priority="37">
      <formula>IF(SUM(INDIRECT(ADDRESS(ROW(),COLUMN(digikey_part_data)+0)))=0,1,0)</formula>
    </cfRule>
    <cfRule type="cellIs" dxfId="1" priority="38" operator="greaterThan">
      <formula>SUM(INDIRECT(ADDRESS(ROW(),COLUMN(digikey_part_data)+0)))</formula>
    </cfRule>
    <cfRule type="cellIs" dxfId="2" priority="39" operator="greaterThan">
      <formula>SUM(IF(ISNUMBER(INDIRECT(ADDRESS(ROW(),COLUMN(digikey_part_data)+2))),INDIRECT(ADDRESS(ROW(),COLUMN(digikey_part_data)+1)),0))</formula>
    </cfRule>
  </conditionalFormatting>
  <conditionalFormatting sqref="G20">
    <cfRule type="expression" dxfId="0" priority="40">
      <formula>IF(SUM(INDIRECT(ADDRESS(ROW(),COLUMN(digikey_part_data)+0)))=0,1,0)</formula>
    </cfRule>
    <cfRule type="cellIs" dxfId="1" priority="41" operator="greaterThan">
      <formula>SUM(INDIRECT(ADDRESS(ROW(),COLUMN(digikey_part_data)+0)))</formula>
    </cfRule>
    <cfRule type="cellIs" dxfId="2" priority="42" operator="greaterThan">
      <formula>SUM(IF(ISNUMBER(INDIRECT(ADDRESS(ROW(),COLUMN(digikey_part_data)+2))),INDIRECT(ADDRESS(ROW(),COLUMN(digikey_part_data)+1)),0))</formula>
    </cfRule>
  </conditionalFormatting>
  <conditionalFormatting sqref="G21">
    <cfRule type="expression" dxfId="0" priority="43">
      <formula>IF(SUM(INDIRECT(ADDRESS(ROW(),COLUMN(digikey_part_data)+0)))=0,1,0)</formula>
    </cfRule>
    <cfRule type="cellIs" dxfId="1" priority="44" operator="greaterThan">
      <formula>SUM(INDIRECT(ADDRESS(ROW(),COLUMN(digikey_part_data)+0)))</formula>
    </cfRule>
    <cfRule type="cellIs" dxfId="2" priority="45" operator="greaterThan">
      <formula>SUM(IF(ISNUMBER(INDIRECT(ADDRESS(ROW(),COLUMN(digikey_part_data)+2))),INDIRECT(ADDRESS(ROW(),COLUMN(digikey_part_data)+1)),0))</formula>
    </cfRule>
  </conditionalFormatting>
  <conditionalFormatting sqref="G22">
    <cfRule type="expression" dxfId="0" priority="46">
      <formula>IF(SUM(INDIRECT(ADDRESS(ROW(),COLUMN(digikey_part_data)+0)))=0,1,0)</formula>
    </cfRule>
    <cfRule type="cellIs" dxfId="1" priority="47" operator="greaterThan">
      <formula>SUM(INDIRECT(ADDRESS(ROW(),COLUMN(digikey_part_data)+0)))</formula>
    </cfRule>
    <cfRule type="cellIs" dxfId="2" priority="48" operator="greaterThan">
      <formula>SUM(IF(ISNUMBER(INDIRECT(ADDRESS(ROW(),COLUMN(digikey_part_data)+2))),INDIRECT(ADDRESS(ROW(),COLUMN(digikey_part_data)+1)),0))</formula>
    </cfRule>
  </conditionalFormatting>
  <conditionalFormatting sqref="G23">
    <cfRule type="expression" dxfId="0" priority="49">
      <formula>IF(SUM(INDIRECT(ADDRESS(ROW(),COLUMN(digikey_part_data)+0)))=0,1,0)</formula>
    </cfRule>
    <cfRule type="cellIs" dxfId="1" priority="50" operator="greaterThan">
      <formula>SUM(INDIRECT(ADDRESS(ROW(),COLUMN(digikey_part_data)+0)))</formula>
    </cfRule>
    <cfRule type="cellIs" dxfId="2" priority="51" operator="greaterThan">
      <formula>SUM(IF(ISNUMBER(INDIRECT(ADDRESS(ROW(),COLUMN(digikey_part_data)+2))),INDIRECT(ADDRESS(ROW(),COLUMN(digikey_part_data)+1)),0))</formula>
    </cfRule>
  </conditionalFormatting>
  <conditionalFormatting sqref="G24">
    <cfRule type="expression" dxfId="0" priority="52">
      <formula>IF(SUM(INDIRECT(ADDRESS(ROW(),COLUMN(digikey_part_data)+0)))=0,1,0)</formula>
    </cfRule>
    <cfRule type="cellIs" dxfId="1" priority="53" operator="greaterThan">
      <formula>SUM(INDIRECT(ADDRESS(ROW(),COLUMN(digikey_part_data)+0)))</formula>
    </cfRule>
    <cfRule type="cellIs" dxfId="2" priority="54" operator="greaterThan">
      <formula>SUM(IF(ISNUMBER(INDIRECT(ADDRESS(ROW(),COLUMN(digikey_part_data)+2))),INDIRECT(ADDRESS(ROW(),COLUMN(digikey_part_data)+1)),0))</formula>
    </cfRule>
  </conditionalFormatting>
  <conditionalFormatting sqref="G25">
    <cfRule type="expression" dxfId="0" priority="55">
      <formula>IF(SUM(INDIRECT(ADDRESS(ROW(),COLUMN(digikey_part_data)+0)))=0,1,0)</formula>
    </cfRule>
    <cfRule type="cellIs" dxfId="1" priority="56" operator="greaterThan">
      <formula>SUM(INDIRECT(ADDRESS(ROW(),COLUMN(digikey_part_data)+0)))</formula>
    </cfRule>
    <cfRule type="cellIs" dxfId="2" priority="57" operator="greaterThan">
      <formula>SUM(IF(ISNUMBER(INDIRECT(ADDRESS(ROW(),COLUMN(digikey_part_data)+2))),INDIRECT(ADDRESS(ROW(),COLUMN(digikey_part_data)+1)),0))</formula>
    </cfRule>
  </conditionalFormatting>
  <conditionalFormatting sqref="G26">
    <cfRule type="expression" dxfId="0" priority="58">
      <formula>IF(SUM(INDIRECT(ADDRESS(ROW(),COLUMN(digikey_part_data)+0)))=0,1,0)</formula>
    </cfRule>
    <cfRule type="cellIs" dxfId="1" priority="59" operator="greaterThan">
      <formula>SUM(INDIRECT(ADDRESS(ROW(),COLUMN(digikey_part_data)+0)))</formula>
    </cfRule>
    <cfRule type="cellIs" dxfId="2" priority="60" operator="greaterThan">
      <formula>SUM(IF(ISNUMBER(INDIRECT(ADDRESS(ROW(),COLUMN(digikey_part_data)+2))),INDIRECT(ADDRESS(ROW(),COLUMN(digikey_part_data)+1)),0))</formula>
    </cfRule>
  </conditionalFormatting>
  <conditionalFormatting sqref="G27">
    <cfRule type="expression" dxfId="0" priority="61">
      <formula>IF(SUM(INDIRECT(ADDRESS(ROW(),COLUMN(digikey_part_data)+0)))=0,1,0)</formula>
    </cfRule>
    <cfRule type="cellIs" dxfId="1" priority="62" operator="greaterThan">
      <formula>SUM(INDIRECT(ADDRESS(ROW(),COLUMN(digikey_part_data)+0)))</formula>
    </cfRule>
    <cfRule type="cellIs" dxfId="2" priority="63" operator="greaterThan">
      <formula>SUM(IF(ISNUMBER(INDIRECT(ADDRESS(ROW(),COLUMN(digikey_part_data)+2))),INDIRECT(ADDRESS(ROW(),COLUMN(digikey_part_data)+1)),0))</formula>
    </cfRule>
  </conditionalFormatting>
  <conditionalFormatting sqref="G28">
    <cfRule type="expression" dxfId="0" priority="64">
      <formula>IF(SUM(INDIRECT(ADDRESS(ROW(),COLUMN(digikey_part_data)+0)))=0,1,0)</formula>
    </cfRule>
    <cfRule type="cellIs" dxfId="1" priority="65" operator="greaterThan">
      <formula>SUM(INDIRECT(ADDRESS(ROW(),COLUMN(digikey_part_data)+0)))</formula>
    </cfRule>
    <cfRule type="cellIs" dxfId="2" priority="66" operator="greaterThan">
      <formula>SUM(IF(ISNUMBER(INDIRECT(ADDRESS(ROW(),COLUMN(digikey_part_data)+2))),INDIRECT(ADDRESS(ROW(),COLUMN(digikey_part_data)+1)),0))</formula>
    </cfRule>
  </conditionalFormatting>
  <conditionalFormatting sqref="G29">
    <cfRule type="expression" dxfId="0" priority="67">
      <formula>IF(SUM(INDIRECT(ADDRESS(ROW(),COLUMN(digikey_part_data)+0)))=0,1,0)</formula>
    </cfRule>
    <cfRule type="cellIs" dxfId="1" priority="68" operator="greaterThan">
      <formula>SUM(INDIRECT(ADDRESS(ROW(),COLUMN(digikey_part_data)+0)))</formula>
    </cfRule>
    <cfRule type="cellIs" dxfId="2" priority="69" operator="greaterThan">
      <formula>SUM(IF(ISNUMBER(INDIRECT(ADDRESS(ROW(),COLUMN(digikey_part_data)+2))),INDIRECT(ADDRESS(ROW(),COLUMN(digikey_part_data)+1)),0))</formula>
    </cfRule>
  </conditionalFormatting>
  <conditionalFormatting sqref="G30">
    <cfRule type="expression" dxfId="0" priority="70">
      <formula>IF(SUM(INDIRECT(ADDRESS(ROW(),COLUMN(digikey_part_data)+0)))=0,1,0)</formula>
    </cfRule>
    <cfRule type="cellIs" dxfId="1" priority="71" operator="greaterThan">
      <formula>SUM(INDIRECT(ADDRESS(ROW(),COLUMN(digikey_part_data)+0)))</formula>
    </cfRule>
    <cfRule type="cellIs" dxfId="2" priority="72" operator="greaterThan">
      <formula>SUM(IF(ISNUMBER(INDIRECT(ADDRESS(ROW(),COLUMN(digikey_part_data)+2))),INDIRECT(ADDRESS(ROW(),COLUMN(digikey_part_data)+1)),0))</formula>
    </cfRule>
  </conditionalFormatting>
  <conditionalFormatting sqref="G31">
    <cfRule type="expression" dxfId="0" priority="73">
      <formula>IF(SUM(INDIRECT(ADDRESS(ROW(),COLUMN(digikey_part_data)+0)))=0,1,0)</formula>
    </cfRule>
    <cfRule type="cellIs" dxfId="1" priority="74" operator="greaterThan">
      <formula>SUM(INDIRECT(ADDRESS(ROW(),COLUMN(digikey_part_data)+0)))</formula>
    </cfRule>
    <cfRule type="cellIs" dxfId="2" priority="75" operator="greaterThan">
      <formula>SUM(IF(ISNUMBER(INDIRECT(ADDRESS(ROW(),COLUMN(digikey_part_data)+2))),INDIRECT(ADDRESS(ROW(),COLUMN(digikey_part_data)+1)),0))</formula>
    </cfRule>
  </conditionalFormatting>
  <conditionalFormatting sqref="G32">
    <cfRule type="expression" dxfId="0" priority="76">
      <formula>IF(SUM(INDIRECT(ADDRESS(ROW(),COLUMN(digikey_part_data)+0)))=0,1,0)</formula>
    </cfRule>
    <cfRule type="cellIs" dxfId="1" priority="77" operator="greaterThan">
      <formula>SUM(INDIRECT(ADDRESS(ROW(),COLUMN(digikey_part_data)+0)))</formula>
    </cfRule>
    <cfRule type="cellIs" dxfId="2" priority="78" operator="greaterThan">
      <formula>SUM(IF(ISNUMBER(INDIRECT(ADDRESS(ROW(),COLUMN(digikey_part_data)+2))),INDIRECT(ADDRESS(ROW(),COLUMN(digikey_part_data)+1)),0))</formula>
    </cfRule>
  </conditionalFormatting>
  <conditionalFormatting sqref="G33">
    <cfRule type="expression" dxfId="0" priority="79">
      <formula>IF(SUM(INDIRECT(ADDRESS(ROW(),COLUMN(digikey_part_data)+0)))=0,1,0)</formula>
    </cfRule>
    <cfRule type="cellIs" dxfId="1" priority="80" operator="greaterThan">
      <formula>SUM(INDIRECT(ADDRESS(ROW(),COLUMN(digikey_part_data)+0)))</formula>
    </cfRule>
    <cfRule type="cellIs" dxfId="2" priority="81" operator="greaterThan">
      <formula>SUM(IF(ISNUMBER(INDIRECT(ADDRESS(ROW(),COLUMN(digikey_part_data)+2))),INDIRECT(ADDRESS(ROW(),COLUMN(digikey_part_data)+1)),0))</formula>
    </cfRule>
  </conditionalFormatting>
  <conditionalFormatting sqref="G34">
    <cfRule type="expression" dxfId="0" priority="82">
      <formula>IF(SUM(INDIRECT(ADDRESS(ROW(),COLUMN(digikey_part_data)+0)))=0,1,0)</formula>
    </cfRule>
    <cfRule type="cellIs" dxfId="1" priority="83" operator="greaterThan">
      <formula>SUM(INDIRECT(ADDRESS(ROW(),COLUMN(digikey_part_data)+0)))</formula>
    </cfRule>
    <cfRule type="cellIs" dxfId="2" priority="84" operator="greaterThan">
      <formula>SUM(IF(ISNUMBER(INDIRECT(ADDRESS(ROW(),COLUMN(digikey_part_data)+2))),INDIRECT(ADDRESS(ROW(),COLUMN(digikey_part_data)+1)),0))</formula>
    </cfRule>
  </conditionalFormatting>
  <conditionalFormatting sqref="G35">
    <cfRule type="expression" dxfId="0" priority="85">
      <formula>IF(SUM(INDIRECT(ADDRESS(ROW(),COLUMN(digikey_part_data)+0)))=0,1,0)</formula>
    </cfRule>
    <cfRule type="cellIs" dxfId="1" priority="86" operator="greaterThan">
      <formula>SUM(INDIRECT(ADDRESS(ROW(),COLUMN(digikey_part_data)+0)))</formula>
    </cfRule>
    <cfRule type="cellIs" dxfId="2" priority="87" operator="greaterThan">
      <formula>SUM(IF(ISNUMBER(INDIRECT(ADDRESS(ROW(),COLUMN(digikey_part_data)+2))),INDIRECT(ADDRESS(ROW(),COLUMN(digikey_part_data)+1)),0))</formula>
    </cfRule>
  </conditionalFormatting>
  <conditionalFormatting sqref="G36">
    <cfRule type="expression" dxfId="0" priority="88">
      <formula>IF(SUM(INDIRECT(ADDRESS(ROW(),COLUMN(digikey_part_data)+0)))=0,1,0)</formula>
    </cfRule>
    <cfRule type="cellIs" dxfId="1" priority="89" operator="greaterThan">
      <formula>SUM(INDIRECT(ADDRESS(ROW(),COLUMN(digikey_part_data)+0)))</formula>
    </cfRule>
    <cfRule type="cellIs" dxfId="2" priority="90" operator="greaterThan">
      <formula>SUM(IF(ISNUMBER(INDIRECT(ADDRESS(ROW(),COLUMN(digikey_part_data)+2))),INDIRECT(ADDRESS(ROW(),COLUMN(digikey_part_data)+1)),0))</formula>
    </cfRule>
  </conditionalFormatting>
  <conditionalFormatting sqref="G37">
    <cfRule type="expression" dxfId="0" priority="91">
      <formula>IF(SUM(INDIRECT(ADDRESS(ROW(),COLUMN(digikey_part_data)+0)))=0,1,0)</formula>
    </cfRule>
    <cfRule type="cellIs" dxfId="1" priority="92" operator="greaterThan">
      <formula>SUM(INDIRECT(ADDRESS(ROW(),COLUMN(digikey_part_data)+0)))</formula>
    </cfRule>
    <cfRule type="cellIs" dxfId="2" priority="93" operator="greaterThan">
      <formula>SUM(IF(ISNUMBER(INDIRECT(ADDRESS(ROW(),COLUMN(digikey_part_data)+2))),INDIRECT(ADDRESS(ROW(),COLUMN(digikey_part_data)+1)),0))</formula>
    </cfRule>
  </conditionalFormatting>
  <conditionalFormatting sqref="G38">
    <cfRule type="expression" dxfId="0" priority="94">
      <formula>IF(SUM(INDIRECT(ADDRESS(ROW(),COLUMN(digikey_part_data)+0)))=0,1,0)</formula>
    </cfRule>
    <cfRule type="cellIs" dxfId="1" priority="95" operator="greaterThan">
      <formula>SUM(INDIRECT(ADDRESS(ROW(),COLUMN(digikey_part_data)+0)))</formula>
    </cfRule>
    <cfRule type="cellIs" dxfId="2" priority="96" operator="greaterThan">
      <formula>SUM(IF(ISNUMBER(INDIRECT(ADDRESS(ROW(),COLUMN(digikey_part_data)+2))),INDIRECT(ADDRESS(ROW(),COLUMN(digikey_part_data)+1)),0))</formula>
    </cfRule>
  </conditionalFormatting>
  <conditionalFormatting sqref="G39">
    <cfRule type="expression" dxfId="0" priority="97">
      <formula>IF(SUM(INDIRECT(ADDRESS(ROW(),COLUMN(digikey_part_data)+0)))=0,1,0)</formula>
    </cfRule>
    <cfRule type="cellIs" dxfId="1" priority="98" operator="greaterThan">
      <formula>SUM(INDIRECT(ADDRESS(ROW(),COLUMN(digikey_part_data)+0)))</formula>
    </cfRule>
    <cfRule type="cellIs" dxfId="2" priority="99" operator="greaterThan">
      <formula>SUM(IF(ISNUMBER(INDIRECT(ADDRESS(ROW(),COLUMN(digikey_part_data)+2))),INDIRECT(ADDRESS(ROW(),COLUMN(digikey_part_data)+1)),0))</formula>
    </cfRule>
  </conditionalFormatting>
  <conditionalFormatting sqref="G40">
    <cfRule type="expression" dxfId="0" priority="100">
      <formula>IF(SUM(INDIRECT(ADDRESS(ROW(),COLUMN(digikey_part_data)+0)))=0,1,0)</formula>
    </cfRule>
    <cfRule type="cellIs" dxfId="1" priority="101" operator="greaterThan">
      <formula>SUM(INDIRECT(ADDRESS(ROW(),COLUMN(digikey_part_data)+0)))</formula>
    </cfRule>
    <cfRule type="cellIs" dxfId="2" priority="102" operator="greaterThan">
      <formula>SUM(IF(ISNUMBER(INDIRECT(ADDRESS(ROW(),COLUMN(digikey_part_data)+2))),INDIRECT(ADDRESS(ROW(),COLUMN(digikey_part_data)+1)),0))</formula>
    </cfRule>
  </conditionalFormatting>
  <conditionalFormatting sqref="G41">
    <cfRule type="expression" dxfId="0" priority="103">
      <formula>IF(SUM(INDIRECT(ADDRESS(ROW(),COLUMN(digikey_part_data)+0)))=0,1,0)</formula>
    </cfRule>
    <cfRule type="cellIs" dxfId="1" priority="104" operator="greaterThan">
      <formula>SUM(INDIRECT(ADDRESS(ROW(),COLUMN(digikey_part_data)+0)))</formula>
    </cfRule>
    <cfRule type="cellIs" dxfId="2" priority="105" operator="greaterThan">
      <formula>SUM(IF(ISNUMBER(INDIRECT(ADDRESS(ROW(),COLUMN(digikey_part_data)+2))),INDIRECT(ADDRESS(ROW(),COLUMN(digikey_part_data)+1)),0))</formula>
    </cfRule>
  </conditionalFormatting>
  <conditionalFormatting sqref="G42">
    <cfRule type="expression" dxfId="0" priority="106">
      <formula>IF(SUM(INDIRECT(ADDRESS(ROW(),COLUMN(digikey_part_data)+0)))=0,1,0)</formula>
    </cfRule>
    <cfRule type="cellIs" dxfId="1" priority="107" operator="greaterThan">
      <formula>SUM(INDIRECT(ADDRESS(ROW(),COLUMN(digikey_part_data)+0)))</formula>
    </cfRule>
    <cfRule type="cellIs" dxfId="2" priority="108" operator="greaterThan">
      <formula>SUM(IF(ISNUMBER(INDIRECT(ADDRESS(ROW(),COLUMN(digikey_part_data)+2))),INDIRECT(ADDRESS(ROW(),COLUMN(digikey_part_data)+1)),0))</formula>
    </cfRule>
  </conditionalFormatting>
  <conditionalFormatting sqref="G43">
    <cfRule type="expression" dxfId="0" priority="109">
      <formula>IF(SUM(INDIRECT(ADDRESS(ROW(),COLUMN(digikey_part_data)+0)))=0,1,0)</formula>
    </cfRule>
    <cfRule type="cellIs" dxfId="1" priority="110" operator="greaterThan">
      <formula>SUM(INDIRECT(ADDRESS(ROW(),COLUMN(digikey_part_data)+0)))</formula>
    </cfRule>
    <cfRule type="cellIs" dxfId="2" priority="111" operator="greaterThan">
      <formula>SUM(IF(ISNUMBER(INDIRECT(ADDRESS(ROW(),COLUMN(digikey_part_data)+2))),INDIRECT(ADDRESS(ROW(),COLUMN(digikey_part_data)+1)),0))</formula>
    </cfRule>
  </conditionalFormatting>
  <conditionalFormatting sqref="G44">
    <cfRule type="expression" dxfId="0" priority="112">
      <formula>IF(SUM(INDIRECT(ADDRESS(ROW(),COLUMN(digikey_part_data)+0)))=0,1,0)</formula>
    </cfRule>
    <cfRule type="cellIs" dxfId="1" priority="113" operator="greaterThan">
      <formula>SUM(INDIRECT(ADDRESS(ROW(),COLUMN(digikey_part_data)+0)))</formula>
    </cfRule>
    <cfRule type="cellIs" dxfId="2" priority="114" operator="greaterThan">
      <formula>SUM(IF(ISNUMBER(INDIRECT(ADDRESS(ROW(),COLUMN(digikey_part_data)+2))),INDIRECT(ADDRESS(ROW(),COLUMN(digikey_part_data)+1)),0))</formula>
    </cfRule>
  </conditionalFormatting>
  <conditionalFormatting sqref="G45">
    <cfRule type="expression" dxfId="0" priority="115">
      <formula>IF(SUM(INDIRECT(ADDRESS(ROW(),COLUMN(digikey_part_data)+0)))=0,1,0)</formula>
    </cfRule>
    <cfRule type="cellIs" dxfId="1" priority="116" operator="greaterThan">
      <formula>SUM(INDIRECT(ADDRESS(ROW(),COLUMN(digikey_part_data)+0)))</formula>
    </cfRule>
    <cfRule type="cellIs" dxfId="2" priority="117" operator="greaterThan">
      <formula>SUM(IF(ISNUMBER(INDIRECT(ADDRESS(ROW(),COLUMN(digikey_part_data)+2))),INDIRECT(ADDRESS(ROW(),COLUMN(digikey_part_data)+1)),0))</formula>
    </cfRule>
  </conditionalFormatting>
  <conditionalFormatting sqref="G46">
    <cfRule type="expression" dxfId="0" priority="118">
      <formula>IF(SUM(INDIRECT(ADDRESS(ROW(),COLUMN(digikey_part_data)+0)))=0,1,0)</formula>
    </cfRule>
    <cfRule type="cellIs" dxfId="1" priority="119" operator="greaterThan">
      <formula>SUM(INDIRECT(ADDRESS(ROW(),COLUMN(digikey_part_data)+0)))</formula>
    </cfRule>
    <cfRule type="cellIs" dxfId="2" priority="120" operator="greaterThan">
      <formula>SUM(IF(ISNUMBER(INDIRECT(ADDRESS(ROW(),COLUMN(digikey_part_data)+2))),INDIRECT(ADDRESS(ROW(),COLUMN(digikey_part_data)+1)),0))</formula>
    </cfRule>
  </conditionalFormatting>
  <conditionalFormatting sqref="G47">
    <cfRule type="expression" dxfId="0" priority="121">
      <formula>IF(SUM(INDIRECT(ADDRESS(ROW(),COLUMN(digikey_part_data)+0)))=0,1,0)</formula>
    </cfRule>
    <cfRule type="cellIs" dxfId="1" priority="122" operator="greaterThan">
      <formula>SUM(INDIRECT(ADDRESS(ROW(),COLUMN(digikey_part_data)+0)))</formula>
    </cfRule>
    <cfRule type="cellIs" dxfId="2" priority="123" operator="greaterThan">
      <formula>SUM(IF(ISNUMBER(INDIRECT(ADDRESS(ROW(),COLUMN(digikey_part_data)+2))),INDIRECT(ADDRESS(ROW(),COLUMN(digikey_part_data)+1)),0))</formula>
    </cfRule>
  </conditionalFormatting>
  <conditionalFormatting sqref="G48">
    <cfRule type="expression" dxfId="0" priority="124">
      <formula>IF(SUM(INDIRECT(ADDRESS(ROW(),COLUMN(digikey_part_data)+0)))=0,1,0)</formula>
    </cfRule>
    <cfRule type="cellIs" dxfId="1" priority="125" operator="greaterThan">
      <formula>SUM(INDIRECT(ADDRESS(ROW(),COLUMN(digikey_part_data)+0)))</formula>
    </cfRule>
    <cfRule type="cellIs" dxfId="2" priority="126" operator="greaterThan">
      <formula>SUM(IF(ISNUMBER(INDIRECT(ADDRESS(ROW(),COLUMN(digikey_part_data)+2))),INDIRECT(ADDRESS(ROW(),COLUMN(digikey_part_data)+1)),0))</formula>
    </cfRule>
  </conditionalFormatting>
  <conditionalFormatting sqref="G49">
    <cfRule type="expression" dxfId="0" priority="127">
      <formula>IF(SUM(INDIRECT(ADDRESS(ROW(),COLUMN(digikey_part_data)+0)))=0,1,0)</formula>
    </cfRule>
    <cfRule type="cellIs" dxfId="1" priority="128" operator="greaterThan">
      <formula>SUM(INDIRECT(ADDRESS(ROW(),COLUMN(digikey_part_data)+0)))</formula>
    </cfRule>
    <cfRule type="cellIs" dxfId="2" priority="129" operator="greaterThan">
      <formula>SUM(IF(ISNUMBER(INDIRECT(ADDRESS(ROW(),COLUMN(digikey_part_data)+2))),INDIRECT(ADDRESS(ROW(),COLUMN(digikey_part_data)+1)),0))</formula>
    </cfRule>
  </conditionalFormatting>
  <conditionalFormatting sqref="G7">
    <cfRule type="expression" dxfId="0" priority="1">
      <formula>IF(SUM(INDIRECT(ADDRESS(ROW(),COLUMN(digikey_part_data)+0)))=0,1,0)</formula>
    </cfRule>
    <cfRule type="cellIs" dxfId="1" priority="2" operator="greaterThan">
      <formula>SUM(INDIRECT(ADDRESS(ROW(),COLUMN(digikey_part_data)+0)))</formula>
    </cfRule>
    <cfRule type="cellIs" dxfId="2" priority="3" operator="greaterThan">
      <formula>SUM(IF(ISNUMBER(INDIRECT(ADDRESS(ROW(),COLUMN(digikey_part_data)+2))),INDIRECT(ADDRESS(ROW(),COLUMN(digikey_part_data)+1)),0))</formula>
    </cfRule>
  </conditionalFormatting>
  <conditionalFormatting sqref="G8">
    <cfRule type="expression" dxfId="0" priority="4">
      <formula>IF(SUM(INDIRECT(ADDRESS(ROW(),COLUMN(digikey_part_data)+0)))=0,1,0)</formula>
    </cfRule>
    <cfRule type="cellIs" dxfId="1" priority="5" operator="greaterThan">
      <formula>SUM(INDIRECT(ADDRESS(ROW(),COLUMN(digikey_part_data)+0)))</formula>
    </cfRule>
    <cfRule type="cellIs" dxfId="2" priority="6" operator="greaterThan">
      <formula>SUM(IF(ISNUMBER(INDIRECT(ADDRESS(ROW(),COLUMN(digikey_part_data)+2))),INDIRECT(ADDRESS(ROW(),COLUMN(digikey_part_data)+1)),0))</formula>
    </cfRule>
  </conditionalFormatting>
  <conditionalFormatting sqref="G9">
    <cfRule type="expression" dxfId="0" priority="7">
      <formula>IF(SUM(INDIRECT(ADDRESS(ROW(),COLUMN(digikey_part_data)+0)))=0,1,0)</formula>
    </cfRule>
    <cfRule type="cellIs" dxfId="1" priority="8" operator="greaterThan">
      <formula>SUM(INDIRECT(ADDRESS(ROW(),COLUMN(digikey_part_data)+0)))</formula>
    </cfRule>
    <cfRule type="cellIs" dxfId="2" priority="9" operator="greaterThan">
      <formula>SUM(IF(ISNUMBER(INDIRECT(ADDRESS(ROW(),COLUMN(digikey_part_data)+2))),INDIRECT(ADDRESS(ROW(),COLUMN(digikey_part_data)+1)),0))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KiCad. </vt:lpstr>
      <vt:lpstr>BoardQty</vt:lpstr>
      <vt:lpstr>digikey_part_data</vt:lpstr>
      <vt:lpstr>global_part_data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2018-09-24T19:44:37Z</dcterms:created>
  <dcterms:modified xsi:type="dcterms:W3CDTF">2018-09-24T19:44:37Z</dcterms:modified>
</cp:coreProperties>
</file>