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UO 1843" sheetId="1" r:id="rId1"/>
    <sheet name="Koppelstange" sheetId="3" r:id="rId2"/>
    <sheet name="Hunn Dasice" sheetId="4" r:id="rId3"/>
    <sheet name="Wroclaw" sheetId="5" r:id="rId4"/>
    <sheet name="Conti" sheetId="6" r:id="rId5"/>
    <sheet name="Report" sheetId="2" r:id="rId6"/>
  </sheets>
  <calcPr calcId="152511"/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D7" i="2"/>
  <c r="E7" i="2"/>
  <c r="F7" i="2"/>
  <c r="G7" i="2"/>
  <c r="C7" i="2"/>
  <c r="R5" i="5"/>
  <c r="O5" i="5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D40" i="2"/>
  <c r="E40" i="2"/>
  <c r="F40" i="2"/>
  <c r="G40" i="2"/>
  <c r="C40" i="2"/>
  <c r="C10" i="2"/>
  <c r="C11" i="2"/>
  <c r="C12" i="2"/>
  <c r="D12" i="2"/>
  <c r="C13" i="2"/>
  <c r="C14" i="2"/>
  <c r="E14" i="2"/>
  <c r="C15" i="2"/>
  <c r="C16" i="2"/>
  <c r="C17" i="2"/>
  <c r="D17" i="2"/>
  <c r="E17" i="2"/>
  <c r="C18" i="2"/>
  <c r="C19" i="2"/>
  <c r="C20" i="2"/>
  <c r="D20" i="2"/>
  <c r="C21" i="2"/>
  <c r="C22" i="2"/>
  <c r="E22" i="2"/>
  <c r="C23" i="2"/>
  <c r="C24" i="2"/>
  <c r="C25" i="2"/>
  <c r="D25" i="2"/>
  <c r="E25" i="2"/>
  <c r="C26" i="2"/>
  <c r="C27" i="2"/>
  <c r="C28" i="2"/>
  <c r="D28" i="2"/>
  <c r="C29" i="2"/>
  <c r="C30" i="2"/>
  <c r="D30" i="2"/>
  <c r="E30" i="2"/>
  <c r="C31" i="2"/>
  <c r="C32" i="2"/>
  <c r="C33" i="2"/>
  <c r="D33" i="2"/>
  <c r="E33" i="2"/>
  <c r="C34" i="2"/>
  <c r="C35" i="2"/>
  <c r="D35" i="2"/>
  <c r="E35" i="2"/>
  <c r="C36" i="2"/>
  <c r="D36" i="2"/>
  <c r="C37" i="2"/>
  <c r="C38" i="2"/>
  <c r="D38" i="2"/>
  <c r="E38" i="2"/>
  <c r="C39" i="2"/>
  <c r="D39" i="2"/>
  <c r="C9" i="2"/>
  <c r="AD10" i="4"/>
  <c r="AI10" i="4"/>
  <c r="C5" i="2"/>
  <c r="D5" i="2"/>
  <c r="E5" i="2"/>
  <c r="C6" i="2"/>
  <c r="D6" i="2"/>
  <c r="D4" i="2"/>
  <c r="E4" i="2"/>
  <c r="C4" i="2"/>
  <c r="D3" i="2"/>
  <c r="E3" i="2"/>
  <c r="C3" i="2"/>
  <c r="E2" i="2"/>
  <c r="E12" i="2" s="1"/>
  <c r="D2" i="2"/>
  <c r="D15" i="2" s="1"/>
  <c r="B3" i="1"/>
  <c r="P33" i="6"/>
  <c r="N33" i="6"/>
  <c r="L33" i="6"/>
  <c r="J33" i="6"/>
  <c r="H33" i="6"/>
  <c r="F33" i="6"/>
  <c r="D33" i="6"/>
  <c r="P32" i="6"/>
  <c r="N32" i="6"/>
  <c r="L32" i="6"/>
  <c r="J32" i="6"/>
  <c r="H32" i="6"/>
  <c r="F32" i="6"/>
  <c r="D32" i="6"/>
  <c r="P31" i="6"/>
  <c r="N31" i="6"/>
  <c r="L31" i="6"/>
  <c r="J31" i="6"/>
  <c r="H31" i="6"/>
  <c r="F31" i="6"/>
  <c r="D31" i="6"/>
  <c r="P30" i="6"/>
  <c r="N30" i="6"/>
  <c r="L30" i="6"/>
  <c r="J30" i="6"/>
  <c r="H30" i="6"/>
  <c r="F30" i="6"/>
  <c r="D30" i="6"/>
  <c r="P29" i="6"/>
  <c r="N29" i="6"/>
  <c r="L29" i="6"/>
  <c r="J29" i="6"/>
  <c r="H29" i="6"/>
  <c r="F29" i="6"/>
  <c r="D29" i="6"/>
  <c r="P28" i="6"/>
  <c r="N28" i="6"/>
  <c r="L28" i="6"/>
  <c r="J28" i="6"/>
  <c r="H28" i="6"/>
  <c r="F28" i="6"/>
  <c r="D28" i="6"/>
  <c r="P27" i="6"/>
  <c r="N27" i="6"/>
  <c r="L27" i="6"/>
  <c r="J27" i="6"/>
  <c r="H27" i="6"/>
  <c r="F27" i="6"/>
  <c r="D27" i="6"/>
  <c r="P26" i="6"/>
  <c r="N26" i="6"/>
  <c r="L26" i="6"/>
  <c r="J26" i="6"/>
  <c r="H26" i="6"/>
  <c r="F26" i="6"/>
  <c r="D26" i="6"/>
  <c r="P25" i="6"/>
  <c r="N25" i="6"/>
  <c r="L25" i="6"/>
  <c r="J25" i="6"/>
  <c r="H25" i="6"/>
  <c r="F25" i="6"/>
  <c r="D25" i="6"/>
  <c r="P24" i="6"/>
  <c r="N24" i="6"/>
  <c r="L24" i="6"/>
  <c r="J24" i="6"/>
  <c r="H24" i="6"/>
  <c r="F24" i="6"/>
  <c r="D24" i="6"/>
  <c r="P23" i="6"/>
  <c r="N23" i="6"/>
  <c r="L23" i="6"/>
  <c r="J23" i="6"/>
  <c r="H23" i="6"/>
  <c r="F23" i="6"/>
  <c r="D23" i="6"/>
  <c r="P22" i="6"/>
  <c r="N22" i="6"/>
  <c r="L22" i="6"/>
  <c r="J22" i="6"/>
  <c r="H22" i="6"/>
  <c r="F22" i="6"/>
  <c r="D22" i="6"/>
  <c r="P21" i="6"/>
  <c r="N21" i="6"/>
  <c r="L21" i="6"/>
  <c r="J21" i="6"/>
  <c r="H21" i="6"/>
  <c r="F21" i="6"/>
  <c r="D21" i="6"/>
  <c r="P20" i="6"/>
  <c r="N20" i="6"/>
  <c r="L20" i="6"/>
  <c r="J20" i="6"/>
  <c r="H20" i="6"/>
  <c r="F20" i="6"/>
  <c r="D20" i="6"/>
  <c r="P19" i="6"/>
  <c r="N19" i="6"/>
  <c r="L19" i="6"/>
  <c r="J19" i="6"/>
  <c r="H19" i="6"/>
  <c r="F19" i="6"/>
  <c r="D19" i="6"/>
  <c r="P18" i="6"/>
  <c r="N18" i="6"/>
  <c r="L18" i="6"/>
  <c r="J18" i="6"/>
  <c r="H18" i="6"/>
  <c r="F18" i="6"/>
  <c r="D18" i="6"/>
  <c r="P17" i="6"/>
  <c r="N17" i="6"/>
  <c r="L17" i="6"/>
  <c r="J17" i="6"/>
  <c r="H17" i="6"/>
  <c r="F17" i="6"/>
  <c r="D17" i="6"/>
  <c r="P16" i="6"/>
  <c r="N16" i="6"/>
  <c r="L16" i="6"/>
  <c r="J16" i="6"/>
  <c r="H16" i="6"/>
  <c r="F16" i="6"/>
  <c r="D16" i="6"/>
  <c r="P15" i="6"/>
  <c r="N15" i="6"/>
  <c r="L15" i="6"/>
  <c r="J15" i="6"/>
  <c r="H15" i="6"/>
  <c r="F15" i="6"/>
  <c r="D15" i="6"/>
  <c r="P14" i="6"/>
  <c r="N14" i="6"/>
  <c r="L14" i="6"/>
  <c r="J14" i="6"/>
  <c r="H14" i="6"/>
  <c r="F14" i="6"/>
  <c r="D14" i="6"/>
  <c r="P13" i="6"/>
  <c r="N13" i="6"/>
  <c r="L13" i="6"/>
  <c r="J13" i="6"/>
  <c r="H13" i="6"/>
  <c r="F13" i="6"/>
  <c r="D13" i="6"/>
  <c r="P12" i="6"/>
  <c r="N12" i="6"/>
  <c r="L12" i="6"/>
  <c r="J12" i="6"/>
  <c r="H12" i="6"/>
  <c r="F12" i="6"/>
  <c r="D12" i="6"/>
  <c r="P11" i="6"/>
  <c r="N11" i="6"/>
  <c r="L11" i="6"/>
  <c r="J11" i="6"/>
  <c r="H11" i="6"/>
  <c r="F11" i="6"/>
  <c r="D11" i="6"/>
  <c r="P10" i="6"/>
  <c r="N10" i="6"/>
  <c r="L10" i="6"/>
  <c r="J10" i="6"/>
  <c r="H10" i="6"/>
  <c r="F10" i="6"/>
  <c r="D10" i="6"/>
  <c r="P9" i="6"/>
  <c r="N9" i="6"/>
  <c r="L9" i="6"/>
  <c r="J9" i="6"/>
  <c r="H9" i="6"/>
  <c r="F9" i="6"/>
  <c r="D9" i="6"/>
  <c r="P8" i="6"/>
  <c r="N8" i="6"/>
  <c r="L8" i="6"/>
  <c r="J8" i="6"/>
  <c r="H8" i="6"/>
  <c r="F8" i="6"/>
  <c r="D8" i="6"/>
  <c r="P7" i="6"/>
  <c r="N7" i="6"/>
  <c r="L7" i="6"/>
  <c r="J7" i="6"/>
  <c r="H7" i="6"/>
  <c r="F7" i="6"/>
  <c r="D7" i="6"/>
  <c r="P6" i="6"/>
  <c r="N6" i="6"/>
  <c r="L6" i="6"/>
  <c r="J6" i="6"/>
  <c r="H6" i="6"/>
  <c r="F6" i="6"/>
  <c r="D6" i="6"/>
  <c r="P5" i="6"/>
  <c r="N5" i="6"/>
  <c r="L5" i="6"/>
  <c r="J5" i="6"/>
  <c r="H5" i="6"/>
  <c r="F5" i="6"/>
  <c r="D5" i="6"/>
  <c r="P4" i="6"/>
  <c r="N4" i="6"/>
  <c r="L4" i="6"/>
  <c r="J4" i="6"/>
  <c r="H4" i="6"/>
  <c r="F4" i="6"/>
  <c r="D4" i="6"/>
  <c r="P3" i="6"/>
  <c r="N3" i="6"/>
  <c r="L3" i="6"/>
  <c r="J3" i="6"/>
  <c r="H3" i="6"/>
  <c r="F3" i="6"/>
  <c r="D3" i="6"/>
  <c r="P2" i="6"/>
  <c r="N2" i="6"/>
  <c r="L2" i="6"/>
  <c r="J2" i="6"/>
  <c r="H2" i="6"/>
  <c r="F2" i="6"/>
  <c r="D2" i="6"/>
  <c r="S21" i="5"/>
  <c r="Q21" i="5"/>
  <c r="N21" i="5"/>
  <c r="AC20" i="5"/>
  <c r="AB20" i="5"/>
  <c r="Z20" i="5"/>
  <c r="Y20" i="5"/>
  <c r="W20" i="5"/>
  <c r="V20" i="5"/>
  <c r="T20" i="5"/>
  <c r="S20" i="5"/>
  <c r="Q20" i="5"/>
  <c r="P20" i="5"/>
  <c r="N20" i="5"/>
  <c r="M20" i="5"/>
  <c r="K20" i="5"/>
  <c r="J20" i="5"/>
  <c r="H20" i="5"/>
  <c r="G20" i="5"/>
  <c r="AC19" i="5"/>
  <c r="AC21" i="5" s="1"/>
  <c r="AB19" i="5"/>
  <c r="AB21" i="5" s="1"/>
  <c r="Z19" i="5"/>
  <c r="Y19" i="5"/>
  <c r="W19" i="5"/>
  <c r="W21" i="5" s="1"/>
  <c r="V19" i="5"/>
  <c r="T19" i="5"/>
  <c r="T21" i="5" s="1"/>
  <c r="S19" i="5"/>
  <c r="Q19" i="5"/>
  <c r="P19" i="5"/>
  <c r="P21" i="5" s="1"/>
  <c r="N19" i="5"/>
  <c r="M19" i="5"/>
  <c r="K19" i="5"/>
  <c r="K21" i="5" s="1"/>
  <c r="J19" i="5"/>
  <c r="H19" i="5"/>
  <c r="H21" i="5" s="1"/>
  <c r="G19" i="5"/>
  <c r="G21" i="5" s="1"/>
  <c r="Q10" i="5"/>
  <c r="AI9" i="5"/>
  <c r="AH9" i="5"/>
  <c r="AF9" i="5"/>
  <c r="AE9" i="5"/>
  <c r="AC9" i="5"/>
  <c r="AB9" i="5"/>
  <c r="Z9" i="5"/>
  <c r="Y9" i="5"/>
  <c r="W9" i="5"/>
  <c r="V9" i="5"/>
  <c r="T9" i="5"/>
  <c r="S9" i="5"/>
  <c r="Q9" i="5"/>
  <c r="P9" i="5"/>
  <c r="N9" i="5"/>
  <c r="M9" i="5"/>
  <c r="K9" i="5"/>
  <c r="J9" i="5"/>
  <c r="H9" i="5"/>
  <c r="G9" i="5"/>
  <c r="AI8" i="5"/>
  <c r="AI10" i="5" s="1"/>
  <c r="AH8" i="5"/>
  <c r="AH10" i="5" s="1"/>
  <c r="AF8" i="5"/>
  <c r="AF10" i="5" s="1"/>
  <c r="AE8" i="5"/>
  <c r="AE10" i="5" s="1"/>
  <c r="AC8" i="5"/>
  <c r="AC10" i="5" s="1"/>
  <c r="AB8" i="5"/>
  <c r="AB10" i="5" s="1"/>
  <c r="Z8" i="5"/>
  <c r="Z10" i="5" s="1"/>
  <c r="Y8" i="5"/>
  <c r="Y10" i="5" s="1"/>
  <c r="W8" i="5"/>
  <c r="W10" i="5" s="1"/>
  <c r="V8" i="5"/>
  <c r="V10" i="5" s="1"/>
  <c r="T8" i="5"/>
  <c r="T10" i="5" s="1"/>
  <c r="S8" i="5"/>
  <c r="S10" i="5" s="1"/>
  <c r="Q8" i="5"/>
  <c r="P8" i="5"/>
  <c r="P10" i="5" s="1"/>
  <c r="N8" i="5"/>
  <c r="N10" i="5" s="1"/>
  <c r="M8" i="5"/>
  <c r="M10" i="5" s="1"/>
  <c r="K8" i="5"/>
  <c r="K10" i="5" s="1"/>
  <c r="J8" i="5"/>
  <c r="J10" i="5" s="1"/>
  <c r="H8" i="5"/>
  <c r="H10" i="5" s="1"/>
  <c r="G8" i="5"/>
  <c r="G10" i="5" s="1"/>
  <c r="N138" i="4"/>
  <c r="M138" i="4"/>
  <c r="L138" i="4"/>
  <c r="H138" i="4"/>
  <c r="I138" i="4" s="1"/>
  <c r="G138" i="4"/>
  <c r="S137" i="4"/>
  <c r="R137" i="4"/>
  <c r="Q137" i="4"/>
  <c r="M137" i="4"/>
  <c r="N137" i="4" s="1"/>
  <c r="L137" i="4"/>
  <c r="H137" i="4"/>
  <c r="I137" i="4" s="1"/>
  <c r="G137" i="4"/>
  <c r="R136" i="4"/>
  <c r="S136" i="4" s="1"/>
  <c r="Q136" i="4"/>
  <c r="N136" i="4"/>
  <c r="M136" i="4"/>
  <c r="L136" i="4"/>
  <c r="H136" i="4"/>
  <c r="I136" i="4" s="1"/>
  <c r="G136" i="4"/>
  <c r="S135" i="4"/>
  <c r="R135" i="4"/>
  <c r="Q135" i="4"/>
  <c r="N135" i="4"/>
  <c r="M135" i="4"/>
  <c r="L135" i="4"/>
  <c r="I135" i="4"/>
  <c r="H135" i="4"/>
  <c r="G135" i="4"/>
  <c r="R134" i="4"/>
  <c r="S134" i="4" s="1"/>
  <c r="Q134" i="4"/>
  <c r="M134" i="4"/>
  <c r="N134" i="4" s="1"/>
  <c r="L134" i="4"/>
  <c r="H134" i="4"/>
  <c r="I134" i="4" s="1"/>
  <c r="G134" i="4"/>
  <c r="S133" i="4"/>
  <c r="R133" i="4"/>
  <c r="Q133" i="4"/>
  <c r="M133" i="4"/>
  <c r="N133" i="4" s="1"/>
  <c r="L133" i="4"/>
  <c r="I133" i="4"/>
  <c r="H133" i="4"/>
  <c r="G133" i="4"/>
  <c r="S132" i="4"/>
  <c r="R132" i="4"/>
  <c r="Q132" i="4"/>
  <c r="N132" i="4"/>
  <c r="M132" i="4"/>
  <c r="L132" i="4"/>
  <c r="H132" i="4"/>
  <c r="I132" i="4" s="1"/>
  <c r="G132" i="4"/>
  <c r="R131" i="4"/>
  <c r="S131" i="4" s="1"/>
  <c r="Q131" i="4"/>
  <c r="M131" i="4"/>
  <c r="N131" i="4" s="1"/>
  <c r="L131" i="4"/>
  <c r="I131" i="4"/>
  <c r="H131" i="4"/>
  <c r="G131" i="4"/>
  <c r="R130" i="4"/>
  <c r="S130" i="4" s="1"/>
  <c r="Q130" i="4"/>
  <c r="S129" i="4"/>
  <c r="R129" i="4"/>
  <c r="Q129" i="4"/>
  <c r="N129" i="4"/>
  <c r="M129" i="4"/>
  <c r="L129" i="4"/>
  <c r="I129" i="4"/>
  <c r="H129" i="4"/>
  <c r="G129" i="4"/>
  <c r="R128" i="4"/>
  <c r="S128" i="4" s="1"/>
  <c r="N128" i="4"/>
  <c r="M128" i="4"/>
  <c r="H128" i="4"/>
  <c r="I128" i="4" s="1"/>
  <c r="R127" i="4"/>
  <c r="S127" i="4" s="1"/>
  <c r="Q127" i="4"/>
  <c r="N127" i="4"/>
  <c r="M127" i="4"/>
  <c r="L127" i="4"/>
  <c r="H127" i="4"/>
  <c r="I127" i="4" s="1"/>
  <c r="G127" i="4"/>
  <c r="S126" i="4"/>
  <c r="R126" i="4"/>
  <c r="Q126" i="4"/>
  <c r="N126" i="4"/>
  <c r="M126" i="4"/>
  <c r="L126" i="4"/>
  <c r="I126" i="4"/>
  <c r="H126" i="4"/>
  <c r="G126" i="4"/>
  <c r="R125" i="4"/>
  <c r="S125" i="4" s="1"/>
  <c r="Q125" i="4"/>
  <c r="M125" i="4"/>
  <c r="N125" i="4" s="1"/>
  <c r="L125" i="4"/>
  <c r="H125" i="4"/>
  <c r="I125" i="4" s="1"/>
  <c r="G125" i="4"/>
  <c r="S124" i="4"/>
  <c r="R124" i="4"/>
  <c r="Q124" i="4"/>
  <c r="M124" i="4"/>
  <c r="N124" i="4" s="1"/>
  <c r="L124" i="4"/>
  <c r="I124" i="4"/>
  <c r="H124" i="4"/>
  <c r="G124" i="4"/>
  <c r="S123" i="4"/>
  <c r="R123" i="4"/>
  <c r="Q123" i="4"/>
  <c r="N123" i="4"/>
  <c r="M123" i="4"/>
  <c r="L123" i="4"/>
  <c r="H123" i="4"/>
  <c r="I123" i="4" s="1"/>
  <c r="G123" i="4"/>
  <c r="R122" i="4"/>
  <c r="S122" i="4" s="1"/>
  <c r="Q122" i="4"/>
  <c r="M122" i="4"/>
  <c r="N122" i="4" s="1"/>
  <c r="L122" i="4"/>
  <c r="I122" i="4"/>
  <c r="H122" i="4"/>
  <c r="G122" i="4"/>
  <c r="R121" i="4"/>
  <c r="S121" i="4" s="1"/>
  <c r="Q121" i="4"/>
  <c r="N121" i="4"/>
  <c r="M121" i="4"/>
  <c r="L121" i="4"/>
  <c r="I121" i="4"/>
  <c r="H121" i="4"/>
  <c r="G121" i="4"/>
  <c r="S120" i="4"/>
  <c r="R120" i="4"/>
  <c r="Q120" i="4"/>
  <c r="M120" i="4"/>
  <c r="N120" i="4" s="1"/>
  <c r="L120" i="4"/>
  <c r="H120" i="4"/>
  <c r="I120" i="4" s="1"/>
  <c r="G120" i="4"/>
  <c r="R119" i="4"/>
  <c r="S119" i="4" s="1"/>
  <c r="Q119" i="4"/>
  <c r="N119" i="4"/>
  <c r="M119" i="4"/>
  <c r="L119" i="4"/>
  <c r="H119" i="4"/>
  <c r="I119" i="4" s="1"/>
  <c r="G119" i="4"/>
  <c r="S118" i="4"/>
  <c r="R118" i="4"/>
  <c r="Q118" i="4"/>
  <c r="N118" i="4"/>
  <c r="M118" i="4"/>
  <c r="L118" i="4"/>
  <c r="I118" i="4"/>
  <c r="H118" i="4"/>
  <c r="G118" i="4"/>
  <c r="R117" i="4"/>
  <c r="S117" i="4" s="1"/>
  <c r="Q117" i="4"/>
  <c r="M117" i="4"/>
  <c r="N117" i="4" s="1"/>
  <c r="L117" i="4"/>
  <c r="H117" i="4"/>
  <c r="I117" i="4" s="1"/>
  <c r="G117" i="4"/>
  <c r="S116" i="4"/>
  <c r="R116" i="4"/>
  <c r="Q116" i="4"/>
  <c r="M116" i="4"/>
  <c r="N116" i="4" s="1"/>
  <c r="L116" i="4"/>
  <c r="I116" i="4"/>
  <c r="H116" i="4"/>
  <c r="G116" i="4"/>
  <c r="S115" i="4"/>
  <c r="R115" i="4"/>
  <c r="Q115" i="4"/>
  <c r="N115" i="4"/>
  <c r="M115" i="4"/>
  <c r="L115" i="4"/>
  <c r="H115" i="4"/>
  <c r="I115" i="4" s="1"/>
  <c r="G115" i="4"/>
  <c r="R114" i="4"/>
  <c r="S114" i="4" s="1"/>
  <c r="Q114" i="4"/>
  <c r="M114" i="4"/>
  <c r="N114" i="4" s="1"/>
  <c r="L114" i="4"/>
  <c r="I114" i="4"/>
  <c r="H114" i="4"/>
  <c r="G114" i="4"/>
  <c r="R113" i="4"/>
  <c r="S113" i="4" s="1"/>
  <c r="Q113" i="4"/>
  <c r="N113" i="4"/>
  <c r="M113" i="4"/>
  <c r="L113" i="4"/>
  <c r="I113" i="4"/>
  <c r="H113" i="4"/>
  <c r="G113" i="4"/>
  <c r="S112" i="4"/>
  <c r="R112" i="4"/>
  <c r="Q112" i="4"/>
  <c r="M112" i="4"/>
  <c r="N112" i="4" s="1"/>
  <c r="L112" i="4"/>
  <c r="H112" i="4"/>
  <c r="I112" i="4" s="1"/>
  <c r="G112" i="4"/>
  <c r="R111" i="4"/>
  <c r="S111" i="4" s="1"/>
  <c r="Q111" i="4"/>
  <c r="N111" i="4"/>
  <c r="M111" i="4"/>
  <c r="L111" i="4"/>
  <c r="H111" i="4"/>
  <c r="I111" i="4" s="1"/>
  <c r="G111" i="4"/>
  <c r="S110" i="4"/>
  <c r="R110" i="4"/>
  <c r="Q110" i="4"/>
  <c r="N110" i="4"/>
  <c r="M110" i="4"/>
  <c r="L110" i="4"/>
  <c r="I110" i="4"/>
  <c r="H110" i="4"/>
  <c r="G110" i="4"/>
  <c r="R109" i="4"/>
  <c r="S109" i="4" s="1"/>
  <c r="Q109" i="4"/>
  <c r="M109" i="4"/>
  <c r="N109" i="4" s="1"/>
  <c r="L109" i="4"/>
  <c r="H109" i="4"/>
  <c r="I109" i="4" s="1"/>
  <c r="G109" i="4"/>
  <c r="S108" i="4"/>
  <c r="R108" i="4"/>
  <c r="Q108" i="4"/>
  <c r="M108" i="4"/>
  <c r="N108" i="4" s="1"/>
  <c r="L108" i="4"/>
  <c r="I108" i="4"/>
  <c r="H108" i="4"/>
  <c r="G108" i="4"/>
  <c r="S107" i="4"/>
  <c r="R107" i="4"/>
  <c r="Q107" i="4"/>
  <c r="N107" i="4"/>
  <c r="M107" i="4"/>
  <c r="L107" i="4"/>
  <c r="H107" i="4"/>
  <c r="I107" i="4" s="1"/>
  <c r="G107" i="4"/>
  <c r="R106" i="4"/>
  <c r="S106" i="4" s="1"/>
  <c r="Q106" i="4"/>
  <c r="M106" i="4"/>
  <c r="N106" i="4" s="1"/>
  <c r="L106" i="4"/>
  <c r="I106" i="4"/>
  <c r="H106" i="4"/>
  <c r="G106" i="4"/>
  <c r="R105" i="4"/>
  <c r="S105" i="4" s="1"/>
  <c r="Q105" i="4"/>
  <c r="N105" i="4"/>
  <c r="M105" i="4"/>
  <c r="L105" i="4"/>
  <c r="I105" i="4"/>
  <c r="H105" i="4"/>
  <c r="G105" i="4"/>
  <c r="S104" i="4"/>
  <c r="R104" i="4"/>
  <c r="Q104" i="4"/>
  <c r="M104" i="4"/>
  <c r="N104" i="4" s="1"/>
  <c r="L104" i="4"/>
  <c r="H104" i="4"/>
  <c r="I104" i="4" s="1"/>
  <c r="G104" i="4"/>
  <c r="R103" i="4"/>
  <c r="S103" i="4" s="1"/>
  <c r="Q103" i="4"/>
  <c r="N103" i="4"/>
  <c r="M103" i="4"/>
  <c r="L103" i="4"/>
  <c r="H103" i="4"/>
  <c r="I103" i="4" s="1"/>
  <c r="G103" i="4"/>
  <c r="S102" i="4"/>
  <c r="R102" i="4"/>
  <c r="Q102" i="4"/>
  <c r="N102" i="4"/>
  <c r="M102" i="4"/>
  <c r="L102" i="4"/>
  <c r="I102" i="4"/>
  <c r="H102" i="4"/>
  <c r="G102" i="4"/>
  <c r="R101" i="4"/>
  <c r="S101" i="4" s="1"/>
  <c r="Q101" i="4"/>
  <c r="M101" i="4"/>
  <c r="N101" i="4" s="1"/>
  <c r="L101" i="4"/>
  <c r="H101" i="4"/>
  <c r="H139" i="4" s="1"/>
  <c r="E141" i="4" s="1"/>
  <c r="G101" i="4"/>
  <c r="AB94" i="4"/>
  <c r="J92" i="4"/>
  <c r="O92" i="4" s="1"/>
  <c r="T92" i="4" s="1"/>
  <c r="Y92" i="4" s="1"/>
  <c r="E92" i="4"/>
  <c r="AG88" i="4"/>
  <c r="AG87" i="4"/>
  <c r="AG86" i="4"/>
  <c r="AB86" i="4"/>
  <c r="AC86" i="4" s="1"/>
  <c r="AA86" i="4"/>
  <c r="X86" i="4"/>
  <c r="W86" i="4"/>
  <c r="V86" i="4"/>
  <c r="S86" i="4"/>
  <c r="R86" i="4"/>
  <c r="Q86" i="4"/>
  <c r="N86" i="4"/>
  <c r="M86" i="4"/>
  <c r="L86" i="4"/>
  <c r="H86" i="4"/>
  <c r="I86" i="4" s="1"/>
  <c r="G86" i="4"/>
  <c r="AG85" i="4"/>
  <c r="AE85" i="4"/>
  <c r="AF85" i="4" s="1"/>
  <c r="AD85" i="4"/>
  <c r="AC85" i="4"/>
  <c r="AB85" i="4"/>
  <c r="AA85" i="4"/>
  <c r="X85" i="4"/>
  <c r="W85" i="4"/>
  <c r="V85" i="4"/>
  <c r="S85" i="4"/>
  <c r="R85" i="4"/>
  <c r="Q85" i="4"/>
  <c r="M85" i="4"/>
  <c r="N85" i="4" s="1"/>
  <c r="L85" i="4"/>
  <c r="H85" i="4"/>
  <c r="I85" i="4" s="1"/>
  <c r="G85" i="4"/>
  <c r="AG84" i="4"/>
  <c r="AE84" i="4"/>
  <c r="AD84" i="4"/>
  <c r="AF84" i="4" s="1"/>
  <c r="AC84" i="4"/>
  <c r="AB84" i="4"/>
  <c r="AA84" i="4"/>
  <c r="X84" i="4"/>
  <c r="W84" i="4"/>
  <c r="V84" i="4"/>
  <c r="R84" i="4"/>
  <c r="S84" i="4" s="1"/>
  <c r="Q84" i="4"/>
  <c r="M84" i="4"/>
  <c r="N84" i="4" s="1"/>
  <c r="L84" i="4"/>
  <c r="H84" i="4"/>
  <c r="I84" i="4" s="1"/>
  <c r="G84" i="4"/>
  <c r="AG83" i="4"/>
  <c r="AF83" i="4"/>
  <c r="AE83" i="4"/>
  <c r="AD83" i="4"/>
  <c r="AC83" i="4"/>
  <c r="AB83" i="4"/>
  <c r="AA83" i="4"/>
  <c r="W83" i="4"/>
  <c r="X83" i="4" s="1"/>
  <c r="V83" i="4"/>
  <c r="R83" i="4"/>
  <c r="S83" i="4" s="1"/>
  <c r="Q83" i="4"/>
  <c r="M83" i="4"/>
  <c r="N83" i="4" s="1"/>
  <c r="L83" i="4"/>
  <c r="I83" i="4"/>
  <c r="H83" i="4"/>
  <c r="G83" i="4"/>
  <c r="AG82" i="4"/>
  <c r="AF82" i="4"/>
  <c r="AE82" i="4"/>
  <c r="AD82" i="4"/>
  <c r="AB82" i="4"/>
  <c r="AC82" i="4" s="1"/>
  <c r="AA82" i="4"/>
  <c r="W82" i="4"/>
  <c r="X82" i="4" s="1"/>
  <c r="V82" i="4"/>
  <c r="R82" i="4"/>
  <c r="R87" i="4" s="1"/>
  <c r="Q82" i="4"/>
  <c r="N82" i="4"/>
  <c r="M82" i="4"/>
  <c r="L82" i="4"/>
  <c r="H82" i="4"/>
  <c r="I82" i="4" s="1"/>
  <c r="G82" i="4"/>
  <c r="AG81" i="4"/>
  <c r="AE81" i="4"/>
  <c r="AF81" i="4" s="1"/>
  <c r="AD81" i="4"/>
  <c r="AB81" i="4"/>
  <c r="AB87" i="4" s="1"/>
  <c r="AA81" i="4"/>
  <c r="W81" i="4"/>
  <c r="X81" i="4" s="1"/>
  <c r="X87" i="4" s="1"/>
  <c r="V81" i="4"/>
  <c r="S81" i="4"/>
  <c r="R81" i="4"/>
  <c r="Q81" i="4"/>
  <c r="M81" i="4"/>
  <c r="M87" i="4" s="1"/>
  <c r="L81" i="4"/>
  <c r="I81" i="4"/>
  <c r="H81" i="4"/>
  <c r="H87" i="4" s="1"/>
  <c r="G81" i="4"/>
  <c r="AG80" i="4"/>
  <c r="AE80" i="4"/>
  <c r="AF80" i="4" s="1"/>
  <c r="AD80" i="4"/>
  <c r="A80" i="4"/>
  <c r="AG78" i="4"/>
  <c r="AG77" i="4"/>
  <c r="AG76" i="4"/>
  <c r="X74" i="4"/>
  <c r="S74" i="4"/>
  <c r="P74" i="4"/>
  <c r="U74" i="4" s="1"/>
  <c r="N74" i="4"/>
  <c r="L74" i="4"/>
  <c r="Q74" i="4" s="1"/>
  <c r="V74" i="4" s="1"/>
  <c r="K74" i="4"/>
  <c r="J74" i="4"/>
  <c r="AG74" i="4" s="1"/>
  <c r="Y72" i="4"/>
  <c r="AG71" i="4"/>
  <c r="AA71" i="4"/>
  <c r="W71" i="4"/>
  <c r="V71" i="4"/>
  <c r="R71" i="4"/>
  <c r="Q71" i="4"/>
  <c r="M71" i="4"/>
  <c r="L71" i="4"/>
  <c r="H71" i="4"/>
  <c r="H75" i="4" s="1"/>
  <c r="G71" i="4"/>
  <c r="AG70" i="4"/>
  <c r="AE70" i="4"/>
  <c r="AF70" i="4" s="1"/>
  <c r="AD70" i="4"/>
  <c r="AB70" i="4"/>
  <c r="AC70" i="4" s="1"/>
  <c r="AA70" i="4"/>
  <c r="W70" i="4"/>
  <c r="X70" i="4" s="1"/>
  <c r="V70" i="4"/>
  <c r="S70" i="4"/>
  <c r="R70" i="4"/>
  <c r="Q70" i="4"/>
  <c r="M70" i="4"/>
  <c r="M73" i="4" s="1"/>
  <c r="L70" i="4"/>
  <c r="I70" i="4"/>
  <c r="H70" i="4"/>
  <c r="G70" i="4"/>
  <c r="AG69" i="4"/>
  <c r="AE69" i="4"/>
  <c r="AF69" i="4" s="1"/>
  <c r="AD69" i="4"/>
  <c r="AB69" i="4"/>
  <c r="AC69" i="4" s="1"/>
  <c r="AC72" i="4" s="1"/>
  <c r="AA69" i="4"/>
  <c r="X69" i="4"/>
  <c r="W69" i="4"/>
  <c r="W72" i="4" s="1"/>
  <c r="W93" i="4" s="1"/>
  <c r="V69" i="4"/>
  <c r="R69" i="4"/>
  <c r="R73" i="4" s="1"/>
  <c r="Q69" i="4"/>
  <c r="N69" i="4"/>
  <c r="M69" i="4"/>
  <c r="J72" i="4" s="1"/>
  <c r="AG72" i="4" s="1"/>
  <c r="L69" i="4"/>
  <c r="I69" i="4"/>
  <c r="H69" i="4"/>
  <c r="H72" i="4" s="1"/>
  <c r="G69" i="4"/>
  <c r="AG68" i="4"/>
  <c r="AE68" i="4"/>
  <c r="AF68" i="4" s="1"/>
  <c r="AD68" i="4"/>
  <c r="Z68" i="4"/>
  <c r="E67" i="4"/>
  <c r="J67" i="4" s="1"/>
  <c r="O67" i="4" s="1"/>
  <c r="T67" i="4" s="1"/>
  <c r="Y67" i="4" s="1"/>
  <c r="AG66" i="4"/>
  <c r="AG65" i="4"/>
  <c r="AG64" i="4"/>
  <c r="AG62" i="4"/>
  <c r="AB61" i="4"/>
  <c r="AB95" i="4" s="1"/>
  <c r="Y61" i="4"/>
  <c r="T61" i="4"/>
  <c r="O61" i="4"/>
  <c r="J61" i="4"/>
  <c r="E61" i="4"/>
  <c r="AD60" i="4" s="1"/>
  <c r="AG60" i="4"/>
  <c r="AE60" i="4"/>
  <c r="AC60" i="4"/>
  <c r="AB60" i="4"/>
  <c r="AA60" i="4"/>
  <c r="X60" i="4"/>
  <c r="W60" i="4"/>
  <c r="V60" i="4"/>
  <c r="S60" i="4"/>
  <c r="R60" i="4"/>
  <c r="Q60" i="4"/>
  <c r="M60" i="4"/>
  <c r="N60" i="4" s="1"/>
  <c r="L60" i="4"/>
  <c r="H60" i="4"/>
  <c r="I60" i="4" s="1"/>
  <c r="G60" i="4"/>
  <c r="AG59" i="4"/>
  <c r="AE59" i="4"/>
  <c r="AD59" i="4"/>
  <c r="AF59" i="4" s="1"/>
  <c r="AC59" i="4"/>
  <c r="AB59" i="4"/>
  <c r="AA59" i="4"/>
  <c r="X59" i="4"/>
  <c r="W59" i="4"/>
  <c r="V59" i="4"/>
  <c r="R59" i="4"/>
  <c r="S59" i="4" s="1"/>
  <c r="Q59" i="4"/>
  <c r="M59" i="4"/>
  <c r="N59" i="4" s="1"/>
  <c r="L59" i="4"/>
  <c r="H59" i="4"/>
  <c r="I59" i="4" s="1"/>
  <c r="G59" i="4"/>
  <c r="AG58" i="4"/>
  <c r="AF58" i="4"/>
  <c r="AE58" i="4"/>
  <c r="AD58" i="4"/>
  <c r="AC58" i="4"/>
  <c r="AB58" i="4"/>
  <c r="AA58" i="4"/>
  <c r="W58" i="4"/>
  <c r="X58" i="4" s="1"/>
  <c r="V58" i="4"/>
  <c r="R58" i="4"/>
  <c r="S58" i="4" s="1"/>
  <c r="Q58" i="4"/>
  <c r="M58" i="4"/>
  <c r="N58" i="4" s="1"/>
  <c r="L58" i="4"/>
  <c r="I58" i="4"/>
  <c r="H58" i="4"/>
  <c r="G58" i="4"/>
  <c r="AG57" i="4"/>
  <c r="AF57" i="4"/>
  <c r="AE57" i="4"/>
  <c r="AD57" i="4"/>
  <c r="AB57" i="4"/>
  <c r="AC57" i="4" s="1"/>
  <c r="AA57" i="4"/>
  <c r="W57" i="4"/>
  <c r="X57" i="4" s="1"/>
  <c r="V57" i="4"/>
  <c r="R57" i="4"/>
  <c r="S57" i="4" s="1"/>
  <c r="Q57" i="4"/>
  <c r="N57" i="4"/>
  <c r="M57" i="4"/>
  <c r="L57" i="4"/>
  <c r="H57" i="4"/>
  <c r="H61" i="4" s="1"/>
  <c r="G57" i="4"/>
  <c r="AG56" i="4"/>
  <c r="AE56" i="4"/>
  <c r="AF56" i="4" s="1"/>
  <c r="AD56" i="4"/>
  <c r="AB56" i="4"/>
  <c r="AC56" i="4" s="1"/>
  <c r="AA56" i="4"/>
  <c r="W56" i="4"/>
  <c r="X56" i="4" s="1"/>
  <c r="X61" i="4" s="1"/>
  <c r="V56" i="4"/>
  <c r="S56" i="4"/>
  <c r="R56" i="4"/>
  <c r="R61" i="4" s="1"/>
  <c r="Q56" i="4"/>
  <c r="M56" i="4"/>
  <c r="M61" i="4" s="1"/>
  <c r="L56" i="4"/>
  <c r="I56" i="4"/>
  <c r="H56" i="4"/>
  <c r="G56" i="4"/>
  <c r="AG55" i="4"/>
  <c r="AE55" i="4"/>
  <c r="AF55" i="4" s="1"/>
  <c r="AD55" i="4"/>
  <c r="AB55" i="4"/>
  <c r="AC55" i="4" s="1"/>
  <c r="AC61" i="4" s="1"/>
  <c r="AA55" i="4"/>
  <c r="AG54" i="4"/>
  <c r="AF54" i="4"/>
  <c r="AE54" i="4"/>
  <c r="AD54" i="4"/>
  <c r="Z54" i="4"/>
  <c r="O53" i="4"/>
  <c r="T53" i="4" s="1"/>
  <c r="Y53" i="4" s="1"/>
  <c r="J53" i="4"/>
  <c r="AG53" i="4" s="1"/>
  <c r="E53" i="4"/>
  <c r="AG52" i="4"/>
  <c r="AG51" i="4"/>
  <c r="AG50" i="4"/>
  <c r="AG49" i="4"/>
  <c r="AG48" i="4"/>
  <c r="S48" i="4"/>
  <c r="AG47" i="4"/>
  <c r="AG46" i="4"/>
  <c r="AG45" i="4"/>
  <c r="AE45" i="4"/>
  <c r="AF45" i="4" s="1"/>
  <c r="AD45" i="4"/>
  <c r="X45" i="4"/>
  <c r="W45" i="4"/>
  <c r="V45" i="4"/>
  <c r="S45" i="4"/>
  <c r="R45" i="4"/>
  <c r="Q45" i="4"/>
  <c r="M45" i="4"/>
  <c r="N45" i="4" s="1"/>
  <c r="L45" i="4"/>
  <c r="H45" i="4"/>
  <c r="I45" i="4" s="1"/>
  <c r="G45" i="4"/>
  <c r="AG44" i="4"/>
  <c r="AE44" i="4"/>
  <c r="AD44" i="4"/>
  <c r="AF44" i="4" s="1"/>
  <c r="W44" i="4"/>
  <c r="X44" i="4" s="1"/>
  <c r="V44" i="4"/>
  <c r="R44" i="4"/>
  <c r="S44" i="4" s="1"/>
  <c r="Q44" i="4"/>
  <c r="N44" i="4"/>
  <c r="M44" i="4"/>
  <c r="L44" i="4"/>
  <c r="H44" i="4"/>
  <c r="I44" i="4" s="1"/>
  <c r="G44" i="4"/>
  <c r="AG43" i="4"/>
  <c r="AE43" i="4"/>
  <c r="AF43" i="4" s="1"/>
  <c r="AD43" i="4"/>
  <c r="AB43" i="4"/>
  <c r="AC43" i="4" s="1"/>
  <c r="AA43" i="4"/>
  <c r="W43" i="4"/>
  <c r="X43" i="4" s="1"/>
  <c r="V43" i="4"/>
  <c r="S43" i="4"/>
  <c r="R43" i="4"/>
  <c r="Q43" i="4"/>
  <c r="M43" i="4"/>
  <c r="N43" i="4" s="1"/>
  <c r="L43" i="4"/>
  <c r="I43" i="4"/>
  <c r="H43" i="4"/>
  <c r="G43" i="4"/>
  <c r="AG42" i="4"/>
  <c r="AE42" i="4"/>
  <c r="AF42" i="4" s="1"/>
  <c r="AD42" i="4"/>
  <c r="AB42" i="4"/>
  <c r="AC42" i="4" s="1"/>
  <c r="AA42" i="4"/>
  <c r="X42" i="4"/>
  <c r="W42" i="4"/>
  <c r="V42" i="4"/>
  <c r="R42" i="4"/>
  <c r="S42" i="4" s="1"/>
  <c r="Q42" i="4"/>
  <c r="N42" i="4"/>
  <c r="M42" i="4"/>
  <c r="L42" i="4"/>
  <c r="I42" i="4"/>
  <c r="H42" i="4"/>
  <c r="G42" i="4"/>
  <c r="AG41" i="4"/>
  <c r="AE41" i="4"/>
  <c r="AF41" i="4" s="1"/>
  <c r="AD41" i="4"/>
  <c r="AC41" i="4"/>
  <c r="AB41" i="4"/>
  <c r="AA41" i="4"/>
  <c r="W41" i="4"/>
  <c r="X41" i="4" s="1"/>
  <c r="V41" i="4"/>
  <c r="S41" i="4"/>
  <c r="R41" i="4"/>
  <c r="Q41" i="4"/>
  <c r="N41" i="4"/>
  <c r="M41" i="4"/>
  <c r="L41" i="4"/>
  <c r="I41" i="4"/>
  <c r="H41" i="4"/>
  <c r="G41" i="4"/>
  <c r="AG40" i="4"/>
  <c r="AF40" i="4"/>
  <c r="AE40" i="4"/>
  <c r="AD40" i="4"/>
  <c r="AB40" i="4"/>
  <c r="AC40" i="4" s="1"/>
  <c r="AA40" i="4"/>
  <c r="X40" i="4"/>
  <c r="W40" i="4"/>
  <c r="V40" i="4"/>
  <c r="S40" i="4"/>
  <c r="R40" i="4"/>
  <c r="Q40" i="4"/>
  <c r="N40" i="4"/>
  <c r="M40" i="4"/>
  <c r="L40" i="4"/>
  <c r="H40" i="4"/>
  <c r="I40" i="4" s="1"/>
  <c r="G40" i="4"/>
  <c r="AG39" i="4"/>
  <c r="AE39" i="4"/>
  <c r="AF39" i="4" s="1"/>
  <c r="AD39" i="4"/>
  <c r="AC39" i="4"/>
  <c r="AB39" i="4"/>
  <c r="AA39" i="4"/>
  <c r="X39" i="4"/>
  <c r="W39" i="4"/>
  <c r="V39" i="4"/>
  <c r="S39" i="4"/>
  <c r="R39" i="4"/>
  <c r="Q39" i="4"/>
  <c r="M39" i="4"/>
  <c r="N39" i="4" s="1"/>
  <c r="L39" i="4"/>
  <c r="I39" i="4"/>
  <c r="H39" i="4"/>
  <c r="G39" i="4"/>
  <c r="AG38" i="4"/>
  <c r="AE38" i="4"/>
  <c r="AD38" i="4"/>
  <c r="AF38" i="4" s="1"/>
  <c r="AC38" i="4"/>
  <c r="AB38" i="4"/>
  <c r="AA38" i="4"/>
  <c r="X38" i="4"/>
  <c r="W38" i="4"/>
  <c r="V38" i="4"/>
  <c r="R38" i="4"/>
  <c r="S38" i="4" s="1"/>
  <c r="Q38" i="4"/>
  <c r="M38" i="4"/>
  <c r="N38" i="4" s="1"/>
  <c r="L38" i="4"/>
  <c r="H38" i="4"/>
  <c r="I38" i="4" s="1"/>
  <c r="G38" i="4"/>
  <c r="AG37" i="4"/>
  <c r="AF37" i="4"/>
  <c r="AE37" i="4"/>
  <c r="AD37" i="4"/>
  <c r="AC37" i="4"/>
  <c r="AB37" i="4"/>
  <c r="AA37" i="4"/>
  <c r="W37" i="4"/>
  <c r="W47" i="4" s="1"/>
  <c r="V37" i="4"/>
  <c r="R37" i="4"/>
  <c r="S37" i="4" s="1"/>
  <c r="Q37" i="4"/>
  <c r="M37" i="4"/>
  <c r="N37" i="4" s="1"/>
  <c r="L37" i="4"/>
  <c r="I37" i="4"/>
  <c r="H37" i="4"/>
  <c r="H47" i="4" s="1"/>
  <c r="G37" i="4"/>
  <c r="AG36" i="4"/>
  <c r="AF36" i="4"/>
  <c r="AE36" i="4"/>
  <c r="AD36" i="4"/>
  <c r="AB36" i="4"/>
  <c r="AC36" i="4" s="1"/>
  <c r="AA36" i="4"/>
  <c r="W36" i="4"/>
  <c r="X36" i="4" s="1"/>
  <c r="V36" i="4"/>
  <c r="R36" i="4"/>
  <c r="S36" i="4" s="1"/>
  <c r="Q36" i="4"/>
  <c r="N36" i="4"/>
  <c r="M36" i="4"/>
  <c r="L36" i="4"/>
  <c r="H36" i="4"/>
  <c r="I36" i="4" s="1"/>
  <c r="G36" i="4"/>
  <c r="AG35" i="4"/>
  <c r="AE35" i="4"/>
  <c r="AF35" i="4" s="1"/>
  <c r="AD35" i="4"/>
  <c r="AB35" i="4"/>
  <c r="AC35" i="4" s="1"/>
  <c r="AA35" i="4"/>
  <c r="W35" i="4"/>
  <c r="X35" i="4" s="1"/>
  <c r="V35" i="4"/>
  <c r="S35" i="4"/>
  <c r="R35" i="4"/>
  <c r="Q35" i="4"/>
  <c r="M35" i="4"/>
  <c r="N35" i="4" s="1"/>
  <c r="L35" i="4"/>
  <c r="I35" i="4"/>
  <c r="H35" i="4"/>
  <c r="G35" i="4"/>
  <c r="AG34" i="4"/>
  <c r="AE34" i="4"/>
  <c r="AF34" i="4" s="1"/>
  <c r="AD34" i="4"/>
  <c r="AB34" i="4"/>
  <c r="AC34" i="4" s="1"/>
  <c r="AA34" i="4"/>
  <c r="X34" i="4"/>
  <c r="W34" i="4"/>
  <c r="V34" i="4"/>
  <c r="R34" i="4"/>
  <c r="S34" i="4" s="1"/>
  <c r="Q34" i="4"/>
  <c r="N34" i="4"/>
  <c r="M34" i="4"/>
  <c r="L34" i="4"/>
  <c r="I34" i="4"/>
  <c r="H34" i="4"/>
  <c r="G34" i="4"/>
  <c r="AG33" i="4"/>
  <c r="AE33" i="4"/>
  <c r="AF33" i="4" s="1"/>
  <c r="AD33" i="4"/>
  <c r="AC33" i="4"/>
  <c r="AB33" i="4"/>
  <c r="AA33" i="4"/>
  <c r="W33" i="4"/>
  <c r="X33" i="4" s="1"/>
  <c r="V33" i="4"/>
  <c r="S33" i="4"/>
  <c r="R33" i="4"/>
  <c r="Q33" i="4"/>
  <c r="N33" i="4"/>
  <c r="M33" i="4"/>
  <c r="L33" i="4"/>
  <c r="I33" i="4"/>
  <c r="H33" i="4"/>
  <c r="G33" i="4"/>
  <c r="AG32" i="4"/>
  <c r="AF32" i="4"/>
  <c r="AE32" i="4"/>
  <c r="AD32" i="4"/>
  <c r="AB32" i="4"/>
  <c r="AC32" i="4" s="1"/>
  <c r="AA32" i="4"/>
  <c r="X32" i="4"/>
  <c r="W32" i="4"/>
  <c r="V32" i="4"/>
  <c r="S32" i="4"/>
  <c r="R32" i="4"/>
  <c r="R47" i="4" s="1"/>
  <c r="Q32" i="4"/>
  <c r="N32" i="4"/>
  <c r="M32" i="4"/>
  <c r="L32" i="4"/>
  <c r="H32" i="4"/>
  <c r="I32" i="4" s="1"/>
  <c r="G32" i="4"/>
  <c r="AG31" i="4"/>
  <c r="AE31" i="4"/>
  <c r="AF31" i="4" s="1"/>
  <c r="AD31" i="4"/>
  <c r="AC31" i="4"/>
  <c r="AB31" i="4"/>
  <c r="AA31" i="4"/>
  <c r="X31" i="4"/>
  <c r="W31" i="4"/>
  <c r="V31" i="4"/>
  <c r="S31" i="4"/>
  <c r="R31" i="4"/>
  <c r="Q31" i="4"/>
  <c r="M31" i="4"/>
  <c r="N31" i="4" s="1"/>
  <c r="L31" i="4"/>
  <c r="I31" i="4"/>
  <c r="H31" i="4"/>
  <c r="G31" i="4"/>
  <c r="AG30" i="4"/>
  <c r="AE30" i="4"/>
  <c r="AD30" i="4"/>
  <c r="AF30" i="4" s="1"/>
  <c r="AC30" i="4"/>
  <c r="AB30" i="4"/>
  <c r="AA30" i="4"/>
  <c r="X30" i="4"/>
  <c r="W30" i="4"/>
  <c r="V30" i="4"/>
  <c r="R30" i="4"/>
  <c r="S30" i="4" s="1"/>
  <c r="Q30" i="4"/>
  <c r="N30" i="4"/>
  <c r="M30" i="4"/>
  <c r="L30" i="4"/>
  <c r="H30" i="4"/>
  <c r="I30" i="4" s="1"/>
  <c r="G30" i="4"/>
  <c r="AG29" i="4"/>
  <c r="AF29" i="4"/>
  <c r="AE29" i="4"/>
  <c r="AD29" i="4"/>
  <c r="AC29" i="4"/>
  <c r="AB29" i="4"/>
  <c r="AA29" i="4"/>
  <c r="W29" i="4"/>
  <c r="X29" i="4" s="1"/>
  <c r="V29" i="4"/>
  <c r="S29" i="4"/>
  <c r="R29" i="4"/>
  <c r="Q29" i="4"/>
  <c r="M29" i="4"/>
  <c r="N29" i="4" s="1"/>
  <c r="L29" i="4"/>
  <c r="I29" i="4"/>
  <c r="H29" i="4"/>
  <c r="G29" i="4"/>
  <c r="AG28" i="4"/>
  <c r="AF28" i="4"/>
  <c r="AE28" i="4"/>
  <c r="AD28" i="4"/>
  <c r="AB28" i="4"/>
  <c r="AC28" i="4" s="1"/>
  <c r="AA28" i="4"/>
  <c r="X28" i="4"/>
  <c r="W28" i="4"/>
  <c r="V28" i="4"/>
  <c r="R28" i="4"/>
  <c r="S28" i="4" s="1"/>
  <c r="Q28" i="4"/>
  <c r="N28" i="4"/>
  <c r="M28" i="4"/>
  <c r="L28" i="4"/>
  <c r="H28" i="4"/>
  <c r="I28" i="4" s="1"/>
  <c r="G28" i="4"/>
  <c r="AG27" i="4"/>
  <c r="AE27" i="4"/>
  <c r="AF27" i="4" s="1"/>
  <c r="AD27" i="4"/>
  <c r="AC27" i="4"/>
  <c r="AB27" i="4"/>
  <c r="AA27" i="4"/>
  <c r="W27" i="4"/>
  <c r="X27" i="4" s="1"/>
  <c r="V27" i="4"/>
  <c r="S27" i="4"/>
  <c r="R27" i="4"/>
  <c r="Q27" i="4"/>
  <c r="M27" i="4"/>
  <c r="N27" i="4" s="1"/>
  <c r="L27" i="4"/>
  <c r="I27" i="4"/>
  <c r="H27" i="4"/>
  <c r="G27" i="4"/>
  <c r="AG26" i="4"/>
  <c r="AE26" i="4"/>
  <c r="AD26" i="4"/>
  <c r="AF26" i="4" s="1"/>
  <c r="AB26" i="4"/>
  <c r="AC26" i="4" s="1"/>
  <c r="AA26" i="4"/>
  <c r="X26" i="4"/>
  <c r="W26" i="4"/>
  <c r="V26" i="4"/>
  <c r="R26" i="4"/>
  <c r="S26" i="4" s="1"/>
  <c r="Q26" i="4"/>
  <c r="N26" i="4"/>
  <c r="M26" i="4"/>
  <c r="L26" i="4"/>
  <c r="I26" i="4"/>
  <c r="H26" i="4"/>
  <c r="G26" i="4"/>
  <c r="AG25" i="4"/>
  <c r="AE25" i="4"/>
  <c r="AF25" i="4" s="1"/>
  <c r="AD25" i="4"/>
  <c r="AC25" i="4"/>
  <c r="AB25" i="4"/>
  <c r="AA25" i="4"/>
  <c r="W25" i="4"/>
  <c r="X25" i="4" s="1"/>
  <c r="V25" i="4"/>
  <c r="S25" i="4"/>
  <c r="R25" i="4"/>
  <c r="Q25" i="4"/>
  <c r="N25" i="4"/>
  <c r="M25" i="4"/>
  <c r="L25" i="4"/>
  <c r="I25" i="4"/>
  <c r="H25" i="4"/>
  <c r="G25" i="4"/>
  <c r="AG24" i="4"/>
  <c r="AF24" i="4"/>
  <c r="AE24" i="4"/>
  <c r="AD24" i="4"/>
  <c r="AB24" i="4"/>
  <c r="AC24" i="4" s="1"/>
  <c r="AA24" i="4"/>
  <c r="X24" i="4"/>
  <c r="W24" i="4"/>
  <c r="V24" i="4"/>
  <c r="S24" i="4"/>
  <c r="R24" i="4"/>
  <c r="Q24" i="4"/>
  <c r="N24" i="4"/>
  <c r="M24" i="4"/>
  <c r="L24" i="4"/>
  <c r="H24" i="4"/>
  <c r="I24" i="4" s="1"/>
  <c r="G24" i="4"/>
  <c r="AG23" i="4"/>
  <c r="AE23" i="4"/>
  <c r="AF23" i="4" s="1"/>
  <c r="AD23" i="4"/>
  <c r="AC23" i="4"/>
  <c r="AB23" i="4"/>
  <c r="AA23" i="4"/>
  <c r="X23" i="4"/>
  <c r="W23" i="4"/>
  <c r="V23" i="4"/>
  <c r="S23" i="4"/>
  <c r="R23" i="4"/>
  <c r="Q23" i="4"/>
  <c r="M23" i="4"/>
  <c r="N23" i="4" s="1"/>
  <c r="L23" i="4"/>
  <c r="I23" i="4"/>
  <c r="H23" i="4"/>
  <c r="G23" i="4"/>
  <c r="AG22" i="4"/>
  <c r="AE22" i="4"/>
  <c r="AD22" i="4"/>
  <c r="AF22" i="4" s="1"/>
  <c r="AC22" i="4"/>
  <c r="AB22" i="4"/>
  <c r="AA22" i="4"/>
  <c r="X22" i="4"/>
  <c r="W22" i="4"/>
  <c r="V22" i="4"/>
  <c r="R22" i="4"/>
  <c r="S22" i="4" s="1"/>
  <c r="Q22" i="4"/>
  <c r="N22" i="4"/>
  <c r="M22" i="4"/>
  <c r="L22" i="4"/>
  <c r="H22" i="4"/>
  <c r="I22" i="4" s="1"/>
  <c r="G22" i="4"/>
  <c r="AG21" i="4"/>
  <c r="AF21" i="4"/>
  <c r="AE21" i="4"/>
  <c r="AD21" i="4"/>
  <c r="AC21" i="4"/>
  <c r="AB21" i="4"/>
  <c r="AA21" i="4"/>
  <c r="W21" i="4"/>
  <c r="X21" i="4" s="1"/>
  <c r="V21" i="4"/>
  <c r="S21" i="4"/>
  <c r="R21" i="4"/>
  <c r="Q21" i="4"/>
  <c r="M21" i="4"/>
  <c r="N21" i="4" s="1"/>
  <c r="L21" i="4"/>
  <c r="I21" i="4"/>
  <c r="H21" i="4"/>
  <c r="G21" i="4"/>
  <c r="AG20" i="4"/>
  <c r="AF20" i="4"/>
  <c r="AE20" i="4"/>
  <c r="AD20" i="4"/>
  <c r="AB20" i="4"/>
  <c r="AC20" i="4" s="1"/>
  <c r="AA20" i="4"/>
  <c r="X20" i="4"/>
  <c r="W20" i="4"/>
  <c r="V20" i="4"/>
  <c r="R20" i="4"/>
  <c r="S20" i="4" s="1"/>
  <c r="Q20" i="4"/>
  <c r="N20" i="4"/>
  <c r="M20" i="4"/>
  <c r="L20" i="4"/>
  <c r="H20" i="4"/>
  <c r="I20" i="4" s="1"/>
  <c r="G20" i="4"/>
  <c r="AG19" i="4"/>
  <c r="AE19" i="4"/>
  <c r="AF19" i="4" s="1"/>
  <c r="AD19" i="4"/>
  <c r="AC19" i="4"/>
  <c r="AB19" i="4"/>
  <c r="AA19" i="4"/>
  <c r="W19" i="4"/>
  <c r="X19" i="4" s="1"/>
  <c r="V19" i="4"/>
  <c r="S19" i="4"/>
  <c r="R19" i="4"/>
  <c r="Q19" i="4"/>
  <c r="M19" i="4"/>
  <c r="N19" i="4" s="1"/>
  <c r="L19" i="4"/>
  <c r="I19" i="4"/>
  <c r="H19" i="4"/>
  <c r="G19" i="4"/>
  <c r="AG18" i="4"/>
  <c r="AE18" i="4"/>
  <c r="AF18" i="4" s="1"/>
  <c r="AD18" i="4"/>
  <c r="AB18" i="4"/>
  <c r="AC18" i="4" s="1"/>
  <c r="AA18" i="4"/>
  <c r="X18" i="4"/>
  <c r="W18" i="4"/>
  <c r="V18" i="4"/>
  <c r="R18" i="4"/>
  <c r="S18" i="4" s="1"/>
  <c r="Q18" i="4"/>
  <c r="N18" i="4"/>
  <c r="M18" i="4"/>
  <c r="L18" i="4"/>
  <c r="I18" i="4"/>
  <c r="H18" i="4"/>
  <c r="G18" i="4"/>
  <c r="AG17" i="4"/>
  <c r="AE17" i="4"/>
  <c r="AF17" i="4" s="1"/>
  <c r="AD17" i="4"/>
  <c r="AC17" i="4"/>
  <c r="AB17" i="4"/>
  <c r="AA17" i="4"/>
  <c r="W17" i="4"/>
  <c r="X17" i="4" s="1"/>
  <c r="V17" i="4"/>
  <c r="S17" i="4"/>
  <c r="R17" i="4"/>
  <c r="Q17" i="4"/>
  <c r="N17" i="4"/>
  <c r="M17" i="4"/>
  <c r="L17" i="4"/>
  <c r="I17" i="4"/>
  <c r="H17" i="4"/>
  <c r="G17" i="4"/>
  <c r="AG16" i="4"/>
  <c r="AF16" i="4"/>
  <c r="AE16" i="4"/>
  <c r="AD16" i="4"/>
  <c r="AB16" i="4"/>
  <c r="AC16" i="4" s="1"/>
  <c r="AA16" i="4"/>
  <c r="X16" i="4"/>
  <c r="W16" i="4"/>
  <c r="V16" i="4"/>
  <c r="S16" i="4"/>
  <c r="R16" i="4"/>
  <c r="Q16" i="4"/>
  <c r="N16" i="4"/>
  <c r="M16" i="4"/>
  <c r="L16" i="4"/>
  <c r="H16" i="4"/>
  <c r="I16" i="4" s="1"/>
  <c r="G16" i="4"/>
  <c r="AG15" i="4"/>
  <c r="AE15" i="4"/>
  <c r="AF15" i="4" s="1"/>
  <c r="AD15" i="4"/>
  <c r="AC15" i="4"/>
  <c r="AB15" i="4"/>
  <c r="AA15" i="4"/>
  <c r="X15" i="4"/>
  <c r="W15" i="4"/>
  <c r="V15" i="4"/>
  <c r="S15" i="4"/>
  <c r="R15" i="4"/>
  <c r="Q15" i="4"/>
  <c r="M15" i="4"/>
  <c r="N15" i="4" s="1"/>
  <c r="L15" i="4"/>
  <c r="I15" i="4"/>
  <c r="H15" i="4"/>
  <c r="G15" i="4"/>
  <c r="AG14" i="4"/>
  <c r="AE14" i="4"/>
  <c r="AD14" i="4"/>
  <c r="AF14" i="4" s="1"/>
  <c r="AC14" i="4"/>
  <c r="AB14" i="4"/>
  <c r="AA14" i="4"/>
  <c r="X14" i="4"/>
  <c r="W14" i="4"/>
  <c r="V14" i="4"/>
  <c r="R14" i="4"/>
  <c r="S14" i="4" s="1"/>
  <c r="Q14" i="4"/>
  <c r="N14" i="4"/>
  <c r="M14" i="4"/>
  <c r="L14" i="4"/>
  <c r="H14" i="4"/>
  <c r="I14" i="4" s="1"/>
  <c r="G14" i="4"/>
  <c r="AG13" i="4"/>
  <c r="AF13" i="4"/>
  <c r="AE13" i="4"/>
  <c r="AD13" i="4"/>
  <c r="AC13" i="4"/>
  <c r="AB13" i="4"/>
  <c r="AA13" i="4"/>
  <c r="W13" i="4"/>
  <c r="X13" i="4" s="1"/>
  <c r="V13" i="4"/>
  <c r="S13" i="4"/>
  <c r="R13" i="4"/>
  <c r="Q13" i="4"/>
  <c r="M13" i="4"/>
  <c r="N13" i="4" s="1"/>
  <c r="L13" i="4"/>
  <c r="I13" i="4"/>
  <c r="H13" i="4"/>
  <c r="G13" i="4"/>
  <c r="AG12" i="4"/>
  <c r="AF12" i="4"/>
  <c r="AE12" i="4"/>
  <c r="AD12" i="4"/>
  <c r="AB12" i="4"/>
  <c r="AC12" i="4" s="1"/>
  <c r="AA12" i="4"/>
  <c r="X12" i="4"/>
  <c r="W12" i="4"/>
  <c r="V12" i="4"/>
  <c r="R12" i="4"/>
  <c r="S12" i="4" s="1"/>
  <c r="Q12" i="4"/>
  <c r="N12" i="4"/>
  <c r="M12" i="4"/>
  <c r="L12" i="4"/>
  <c r="H12" i="4"/>
  <c r="I12" i="4" s="1"/>
  <c r="G12" i="4"/>
  <c r="AG11" i="4"/>
  <c r="AE11" i="4"/>
  <c r="AF11" i="4" s="1"/>
  <c r="AD11" i="4"/>
  <c r="AC11" i="4"/>
  <c r="AB11" i="4"/>
  <c r="AA11" i="4"/>
  <c r="W11" i="4"/>
  <c r="X11" i="4" s="1"/>
  <c r="V11" i="4"/>
  <c r="S11" i="4"/>
  <c r="R11" i="4"/>
  <c r="Q11" i="4"/>
  <c r="M11" i="4"/>
  <c r="N11" i="4" s="1"/>
  <c r="L11" i="4"/>
  <c r="I11" i="4"/>
  <c r="H11" i="4"/>
  <c r="G11" i="4"/>
  <c r="AG10" i="4"/>
  <c r="AE10" i="4"/>
  <c r="AF10" i="4" s="1"/>
  <c r="AB10" i="4"/>
  <c r="AC10" i="4" s="1"/>
  <c r="AA10" i="4"/>
  <c r="X10" i="4"/>
  <c r="W10" i="4"/>
  <c r="V10" i="4"/>
  <c r="R10" i="4"/>
  <c r="S10" i="4" s="1"/>
  <c r="Q10" i="4"/>
  <c r="N10" i="4"/>
  <c r="M10" i="4"/>
  <c r="L10" i="4"/>
  <c r="I10" i="4"/>
  <c r="H10" i="4"/>
  <c r="G10" i="4"/>
  <c r="AF9" i="4"/>
  <c r="AE9" i="4"/>
  <c r="AD9" i="4"/>
  <c r="W9" i="4"/>
  <c r="X9" i="4" s="1"/>
  <c r="V9" i="4"/>
  <c r="R9" i="4"/>
  <c r="S9" i="4" s="1"/>
  <c r="Q9" i="4"/>
  <c r="M9" i="4"/>
  <c r="N9" i="4" s="1"/>
  <c r="L9" i="4"/>
  <c r="I9" i="4"/>
  <c r="H9" i="4"/>
  <c r="G9" i="4"/>
  <c r="AE8" i="4"/>
  <c r="AF8" i="4" s="1"/>
  <c r="AD8" i="4"/>
  <c r="AC8" i="4"/>
  <c r="AB8" i="4"/>
  <c r="AA8" i="4"/>
  <c r="X8" i="4"/>
  <c r="W8" i="4"/>
  <c r="V8" i="4"/>
  <c r="S8" i="4"/>
  <c r="R8" i="4"/>
  <c r="Q8" i="4"/>
  <c r="M8" i="4"/>
  <c r="N8" i="4" s="1"/>
  <c r="L8" i="4"/>
  <c r="H8" i="4"/>
  <c r="I8" i="4" s="1"/>
  <c r="G8" i="4"/>
  <c r="AE7" i="4"/>
  <c r="AF7" i="4" s="1"/>
  <c r="AD7" i="4"/>
  <c r="AC7" i="4"/>
  <c r="AB7" i="4"/>
  <c r="AA7" i="4"/>
  <c r="W7" i="4"/>
  <c r="X7" i="4" s="1"/>
  <c r="V7" i="4"/>
  <c r="S7" i="4"/>
  <c r="R7" i="4"/>
  <c r="Q7" i="4"/>
  <c r="N7" i="4"/>
  <c r="M7" i="4"/>
  <c r="L7" i="4"/>
  <c r="I7" i="4"/>
  <c r="H7" i="4"/>
  <c r="G7" i="4"/>
  <c r="AE6" i="4"/>
  <c r="AF6" i="4" s="1"/>
  <c r="AD6" i="4"/>
  <c r="AB6" i="4"/>
  <c r="AC6" i="4" s="1"/>
  <c r="AA6" i="4"/>
  <c r="W6" i="4"/>
  <c r="X6" i="4" s="1"/>
  <c r="V6" i="4"/>
  <c r="S6" i="4"/>
  <c r="R6" i="4"/>
  <c r="Q6" i="4"/>
  <c r="M6" i="4"/>
  <c r="N6" i="4" s="1"/>
  <c r="L6" i="4"/>
  <c r="I6" i="4"/>
  <c r="H6" i="4"/>
  <c r="G6" i="4"/>
  <c r="AF5" i="4"/>
  <c r="AE5" i="4"/>
  <c r="AD5" i="4"/>
  <c r="AC5" i="4"/>
  <c r="AB5" i="4"/>
  <c r="AA5" i="4"/>
  <c r="W5" i="4"/>
  <c r="X5" i="4" s="1"/>
  <c r="V5" i="4"/>
  <c r="R5" i="4"/>
  <c r="S5" i="4" s="1"/>
  <c r="Q5" i="4"/>
  <c r="M5" i="4"/>
  <c r="N5" i="4" s="1"/>
  <c r="L5" i="4"/>
  <c r="I5" i="4"/>
  <c r="H5" i="4"/>
  <c r="G5" i="4"/>
  <c r="AE4" i="4"/>
  <c r="AF4" i="4" s="1"/>
  <c r="AD4" i="4"/>
  <c r="AC4" i="4"/>
  <c r="AC44" i="4" s="1"/>
  <c r="AB4" i="4"/>
  <c r="AA4" i="4"/>
  <c r="X4" i="4"/>
  <c r="W4" i="4"/>
  <c r="W46" i="4" s="1"/>
  <c r="V4" i="4"/>
  <c r="S4" i="4"/>
  <c r="R4" i="4"/>
  <c r="R46" i="4" s="1"/>
  <c r="Q4" i="4"/>
  <c r="M4" i="4"/>
  <c r="N4" i="4" s="1"/>
  <c r="L4" i="4"/>
  <c r="H4" i="4"/>
  <c r="I4" i="4" s="1"/>
  <c r="I46" i="4" s="1"/>
  <c r="G4" i="4"/>
  <c r="J2" i="4"/>
  <c r="O2" i="4" s="1"/>
  <c r="T2" i="4" s="1"/>
  <c r="Y2" i="4" s="1"/>
  <c r="L13" i="3"/>
  <c r="K13" i="3"/>
  <c r="J13" i="3"/>
  <c r="I13" i="3"/>
  <c r="H13" i="3"/>
  <c r="G13" i="3"/>
  <c r="F13" i="3"/>
  <c r="E13" i="3"/>
  <c r="D13" i="3"/>
  <c r="C13" i="3"/>
  <c r="B13" i="3"/>
  <c r="L8" i="3"/>
  <c r="K8" i="3"/>
  <c r="J8" i="3"/>
  <c r="I8" i="3"/>
  <c r="H8" i="3"/>
  <c r="G8" i="3"/>
  <c r="F8" i="3"/>
  <c r="E8" i="3"/>
  <c r="D8" i="3"/>
  <c r="C8" i="3"/>
  <c r="B8" i="3"/>
  <c r="L3" i="3"/>
  <c r="K3" i="3"/>
  <c r="J3" i="3"/>
  <c r="I3" i="3"/>
  <c r="H3" i="3"/>
  <c r="G3" i="3"/>
  <c r="F3" i="3"/>
  <c r="E3" i="3"/>
  <c r="D3" i="3"/>
  <c r="C3" i="3"/>
  <c r="B3" i="3"/>
  <c r="E27" i="2" l="1"/>
  <c r="D22" i="2"/>
  <c r="E19" i="2"/>
  <c r="D14" i="2"/>
  <c r="E11" i="2"/>
  <c r="E32" i="2"/>
  <c r="D27" i="2"/>
  <c r="E24" i="2"/>
  <c r="D19" i="2"/>
  <c r="E16" i="2"/>
  <c r="D11" i="2"/>
  <c r="E9" i="2"/>
  <c r="E37" i="2"/>
  <c r="D32" i="2"/>
  <c r="E29" i="2"/>
  <c r="D24" i="2"/>
  <c r="E21" i="2"/>
  <c r="D16" i="2"/>
  <c r="E13" i="2"/>
  <c r="E6" i="2"/>
  <c r="D9" i="2"/>
  <c r="D37" i="2"/>
  <c r="E34" i="2"/>
  <c r="D29" i="2"/>
  <c r="E26" i="2"/>
  <c r="D21" i="2"/>
  <c r="E18" i="2"/>
  <c r="D13" i="2"/>
  <c r="E10" i="2"/>
  <c r="E39" i="2"/>
  <c r="D34" i="2"/>
  <c r="E31" i="2"/>
  <c r="D26" i="2"/>
  <c r="E23" i="2"/>
  <c r="D18" i="2"/>
  <c r="E15" i="2"/>
  <c r="D10" i="2"/>
  <c r="E36" i="2"/>
  <c r="D31" i="2"/>
  <c r="E28" i="2"/>
  <c r="D23" i="2"/>
  <c r="E20" i="2"/>
  <c r="F2" i="2"/>
  <c r="I87" i="4"/>
  <c r="S46" i="4"/>
  <c r="R63" i="4"/>
  <c r="R95" i="4"/>
  <c r="AB89" i="4"/>
  <c r="AB96" i="4"/>
  <c r="N139" i="4"/>
  <c r="X46" i="4"/>
  <c r="X93" i="4" s="1"/>
  <c r="R94" i="4"/>
  <c r="R48" i="4"/>
  <c r="S61" i="4"/>
  <c r="M96" i="4"/>
  <c r="M89" i="4"/>
  <c r="M63" i="4"/>
  <c r="M95" i="4"/>
  <c r="H63" i="4"/>
  <c r="E63" i="4"/>
  <c r="AG63" i="4" s="1"/>
  <c r="H95" i="4"/>
  <c r="R89" i="4"/>
  <c r="R96" i="4"/>
  <c r="S139" i="4"/>
  <c r="W94" i="4"/>
  <c r="W48" i="4"/>
  <c r="H94" i="4"/>
  <c r="H48" i="4"/>
  <c r="AF60" i="4"/>
  <c r="N46" i="4"/>
  <c r="E75" i="4"/>
  <c r="AG75" i="4" s="1"/>
  <c r="H93" i="4"/>
  <c r="M74" i="4"/>
  <c r="E89" i="4"/>
  <c r="H96" i="4"/>
  <c r="H89" i="4"/>
  <c r="H46" i="4"/>
  <c r="N56" i="4"/>
  <c r="N61" i="4" s="1"/>
  <c r="I57" i="4"/>
  <c r="I61" i="4" s="1"/>
  <c r="AB63" i="4"/>
  <c r="S69" i="4"/>
  <c r="N70" i="4"/>
  <c r="AB72" i="4"/>
  <c r="AB93" i="4" s="1"/>
  <c r="M75" i="4"/>
  <c r="E79" i="4"/>
  <c r="N81" i="4"/>
  <c r="N87" i="4" s="1"/>
  <c r="N93" i="4" s="1"/>
  <c r="W87" i="4"/>
  <c r="M139" i="4"/>
  <c r="M141" i="4" s="1"/>
  <c r="AG61" i="4"/>
  <c r="R75" i="4"/>
  <c r="AC81" i="4"/>
  <c r="AC87" i="4" s="1"/>
  <c r="AC93" i="4" s="1"/>
  <c r="M46" i="4"/>
  <c r="AG67" i="4"/>
  <c r="M72" i="4"/>
  <c r="M93" i="4" s="1"/>
  <c r="O74" i="4"/>
  <c r="W75" i="4"/>
  <c r="R139" i="4"/>
  <c r="R141" i="4" s="1"/>
  <c r="AB45" i="4"/>
  <c r="AB46" i="4" s="1"/>
  <c r="M47" i="4"/>
  <c r="O72" i="4"/>
  <c r="AB75" i="4"/>
  <c r="X37" i="4"/>
  <c r="W61" i="4"/>
  <c r="R72" i="4"/>
  <c r="R93" i="4" s="1"/>
  <c r="T72" i="4"/>
  <c r="S82" i="4"/>
  <c r="S87" i="4" s="1"/>
  <c r="S93" i="4" s="1"/>
  <c r="I101" i="4"/>
  <c r="I139" i="4" s="1"/>
  <c r="G2" i="2" l="1"/>
  <c r="F18" i="2"/>
  <c r="F26" i="2"/>
  <c r="F34" i="2"/>
  <c r="F4" i="2"/>
  <c r="F9" i="2"/>
  <c r="F5" i="2"/>
  <c r="F15" i="2"/>
  <c r="F23" i="2"/>
  <c r="F31" i="2"/>
  <c r="F39" i="2"/>
  <c r="F27" i="2"/>
  <c r="F35" i="2"/>
  <c r="F12" i="2"/>
  <c r="F20" i="2"/>
  <c r="F28" i="2"/>
  <c r="F36" i="2"/>
  <c r="F19" i="2"/>
  <c r="F10" i="2"/>
  <c r="F17" i="2"/>
  <c r="F25" i="2"/>
  <c r="F33" i="2"/>
  <c r="F37" i="2"/>
  <c r="F14" i="2"/>
  <c r="F22" i="2"/>
  <c r="F30" i="2"/>
  <c r="F38" i="2"/>
  <c r="F6" i="2"/>
  <c r="F11" i="2"/>
  <c r="F3" i="2"/>
  <c r="F29" i="2"/>
  <c r="F16" i="2"/>
  <c r="F24" i="2"/>
  <c r="F32" i="2"/>
  <c r="F13" i="2"/>
  <c r="F21" i="2"/>
  <c r="I93" i="4"/>
  <c r="R74" i="4"/>
  <c r="W74" i="4" s="1"/>
  <c r="W63" i="4"/>
  <c r="W95" i="4"/>
  <c r="W97" i="4" s="1"/>
  <c r="X97" i="4" s="1"/>
  <c r="T74" i="4"/>
  <c r="Y74" i="4" s="1"/>
  <c r="W89" i="4"/>
  <c r="W96" i="4"/>
  <c r="H97" i="4"/>
  <c r="I97" i="4" s="1"/>
  <c r="J79" i="4"/>
  <c r="O79" i="4" s="1"/>
  <c r="T79" i="4" s="1"/>
  <c r="Y79" i="4" s="1"/>
  <c r="R97" i="4"/>
  <c r="S97" i="4" s="1"/>
  <c r="M97" i="4"/>
  <c r="N97" i="4" s="1"/>
  <c r="M94" i="4"/>
  <c r="M48" i="4"/>
  <c r="AB97" i="4"/>
  <c r="AC97" i="4" s="1"/>
  <c r="G13" i="2" l="1"/>
  <c r="G21" i="2"/>
  <c r="G29" i="2"/>
  <c r="G37" i="2"/>
  <c r="G5" i="2"/>
  <c r="G22" i="2"/>
  <c r="G6" i="2"/>
  <c r="G18" i="2"/>
  <c r="G26" i="2"/>
  <c r="G34" i="2"/>
  <c r="G4" i="2"/>
  <c r="G15" i="2"/>
  <c r="G23" i="2"/>
  <c r="G31" i="2"/>
  <c r="G39" i="2"/>
  <c r="G30" i="2"/>
  <c r="G38" i="2"/>
  <c r="G32" i="2"/>
  <c r="G12" i="2"/>
  <c r="G20" i="2"/>
  <c r="G28" i="2"/>
  <c r="G36" i="2"/>
  <c r="G10" i="2"/>
  <c r="G17" i="2"/>
  <c r="G25" i="2"/>
  <c r="G33" i="2"/>
  <c r="G14" i="2"/>
  <c r="G11" i="2"/>
  <c r="G19" i="2"/>
  <c r="G27" i="2"/>
  <c r="G35" i="2"/>
  <c r="G9" i="2"/>
  <c r="G3" i="2"/>
  <c r="G16" i="2"/>
  <c r="G24" i="2"/>
  <c r="AG79" i="4"/>
  <c r="N3" i="1" l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<sst xmlns="http://schemas.openxmlformats.org/spreadsheetml/2006/main" count="586" uniqueCount="139">
  <si>
    <t>UO 1843</t>
  </si>
  <si>
    <t>počet paliet</t>
  </si>
  <si>
    <t>Part number</t>
  </si>
  <si>
    <t>Po</t>
  </si>
  <si>
    <t>Ut</t>
  </si>
  <si>
    <t>St</t>
  </si>
  <si>
    <t>Ct</t>
  </si>
  <si>
    <t>Pa</t>
  </si>
  <si>
    <t>Koppelstange 960</t>
  </si>
  <si>
    <t>Koppelstange 542</t>
  </si>
  <si>
    <t>Koppelstange 544</t>
  </si>
  <si>
    <t>Huhn Dasice</t>
  </si>
  <si>
    <t>pcs in one box</t>
  </si>
  <si>
    <t>gross weight</t>
  </si>
  <si>
    <t>New packaging</t>
  </si>
  <si>
    <t>Delivery qty loading</t>
  </si>
  <si>
    <t>Loaded</t>
  </si>
  <si>
    <t>Difference</t>
  </si>
  <si>
    <t>Number of boxes</t>
  </si>
  <si>
    <t>Gross weight</t>
  </si>
  <si>
    <t>req</t>
  </si>
  <si>
    <t>sent</t>
  </si>
  <si>
    <t>dif</t>
  </si>
  <si>
    <t>A006F509</t>
  </si>
  <si>
    <t>A002F930</t>
  </si>
  <si>
    <t>A002F931</t>
  </si>
  <si>
    <t>A002A888</t>
  </si>
  <si>
    <t>A002A889</t>
  </si>
  <si>
    <t>Megapack</t>
  </si>
  <si>
    <t>TOTAL:</t>
  </si>
  <si>
    <t>pallet spaces</t>
  </si>
  <si>
    <t>PWO</t>
  </si>
  <si>
    <t>Total</t>
  </si>
  <si>
    <t>H.Huhn Germany</t>
  </si>
  <si>
    <t>zwiększnie 16/12 o około 1000 szt</t>
  </si>
  <si>
    <t>zwiększnie 16/12 o 270  szt</t>
  </si>
  <si>
    <t>empties needed</t>
  </si>
  <si>
    <t>ile do nich wyślemy</t>
  </si>
  <si>
    <t>ile będą mieli na stanie</t>
  </si>
  <si>
    <t>Mayo</t>
  </si>
  <si>
    <t>pcs in one CARTON box</t>
  </si>
  <si>
    <t>TOTAL FOR LOADING IN DASICE</t>
  </si>
  <si>
    <t>Gitterbox</t>
  </si>
  <si>
    <t>MP Green</t>
  </si>
  <si>
    <t>MP Black</t>
  </si>
  <si>
    <t>Pallet places</t>
  </si>
  <si>
    <t>Huhn Vrable</t>
  </si>
  <si>
    <t>Delivery qty loading Tuesday 18-02</t>
  </si>
  <si>
    <t>Delivery qty loading Thursday 20.02</t>
  </si>
  <si>
    <t>Delivery qty loading Friday 21.02</t>
  </si>
  <si>
    <t xml:space="preserve"> </t>
  </si>
  <si>
    <t>A002F920</t>
  </si>
  <si>
    <t>A002F932</t>
  </si>
  <si>
    <t>32488377h</t>
  </si>
  <si>
    <t>Peritus</t>
  </si>
  <si>
    <t>BOSCH WROCLAW</t>
  </si>
  <si>
    <t>BOSCH PLAST</t>
  </si>
  <si>
    <t>BOSCH</t>
  </si>
  <si>
    <t>Theorical</t>
  </si>
  <si>
    <t>WEEK 08 / 2020</t>
  </si>
  <si>
    <t>WEEK 09 /2020</t>
  </si>
  <si>
    <t>MAYO P/N</t>
  </si>
  <si>
    <t>BOSCH P/N</t>
  </si>
  <si>
    <t>CONTAINERS</t>
  </si>
  <si>
    <t>TUBES</t>
  </si>
  <si>
    <r>
      <t>Feb, 14</t>
    </r>
    <r>
      <rPr>
        <b/>
        <vertAlign val="superscript"/>
        <sz val="11"/>
        <rFont val="Calibri"/>
        <family val="2"/>
      </rPr>
      <t>th</t>
    </r>
  </si>
  <si>
    <r>
      <t>Feb ,17</t>
    </r>
    <r>
      <rPr>
        <b/>
        <vertAlign val="superscript"/>
        <sz val="16"/>
        <color indexed="8"/>
        <rFont val="Calibri"/>
        <family val="2"/>
      </rPr>
      <t>th</t>
    </r>
  </si>
  <si>
    <r>
      <t>Feb ,18</t>
    </r>
    <r>
      <rPr>
        <b/>
        <vertAlign val="superscript"/>
        <sz val="16"/>
        <color indexed="8"/>
        <rFont val="Calibri"/>
        <family val="2"/>
      </rPr>
      <t>th</t>
    </r>
  </si>
  <si>
    <r>
      <t>Feb ,24</t>
    </r>
    <r>
      <rPr>
        <b/>
        <vertAlign val="superscript"/>
        <sz val="16"/>
        <color indexed="8"/>
        <rFont val="Calibri"/>
        <family val="2"/>
      </rPr>
      <t>th</t>
    </r>
  </si>
  <si>
    <r>
      <t>Feb ,25</t>
    </r>
    <r>
      <rPr>
        <b/>
        <vertAlign val="superscript"/>
        <sz val="16"/>
        <color indexed="8"/>
        <rFont val="Calibri"/>
        <family val="2"/>
      </rPr>
      <t>th</t>
    </r>
  </si>
  <si>
    <r>
      <t>Feb ,26</t>
    </r>
    <r>
      <rPr>
        <b/>
        <vertAlign val="superscript"/>
        <sz val="16"/>
        <color indexed="8"/>
        <rFont val="Calibri"/>
        <family val="2"/>
      </rPr>
      <t>th</t>
    </r>
  </si>
  <si>
    <r>
      <t>Feb ,27</t>
    </r>
    <r>
      <rPr>
        <b/>
        <vertAlign val="superscript"/>
        <sz val="16"/>
        <color indexed="8"/>
        <rFont val="Calibri"/>
        <family val="2"/>
      </rPr>
      <t>th</t>
    </r>
  </si>
  <si>
    <r>
      <t>Feb ,28</t>
    </r>
    <r>
      <rPr>
        <b/>
        <vertAlign val="superscript"/>
        <sz val="16"/>
        <color indexed="8"/>
        <rFont val="Calibri"/>
        <family val="2"/>
      </rPr>
      <t>th</t>
    </r>
  </si>
  <si>
    <t>QUANTITY</t>
  </si>
  <si>
    <t>STOCK</t>
  </si>
  <si>
    <t>UNITS</t>
  </si>
  <si>
    <t>KTP'S</t>
  </si>
  <si>
    <t>007178</t>
  </si>
  <si>
    <t>0204775361</t>
  </si>
  <si>
    <t>007180</t>
  </si>
  <si>
    <t>0204770330</t>
  </si>
  <si>
    <t>TOTAL PAPER PACKAGING /  DELIVERY</t>
  </si>
  <si>
    <t>WEEK 10 / 2020</t>
  </si>
  <si>
    <t>WEEK 11 / 2020</t>
  </si>
  <si>
    <t>WEEK 12 / 2020</t>
  </si>
  <si>
    <t>WEEK 13 / 2020</t>
  </si>
  <si>
    <r>
      <t>March ,02</t>
    </r>
    <r>
      <rPr>
        <b/>
        <vertAlign val="superscript"/>
        <sz val="16"/>
        <color indexed="8"/>
        <rFont val="Calibri"/>
        <family val="2"/>
      </rPr>
      <t>th</t>
    </r>
  </si>
  <si>
    <r>
      <t>March ,03</t>
    </r>
    <r>
      <rPr>
        <b/>
        <vertAlign val="superscript"/>
        <sz val="16"/>
        <color indexed="8"/>
        <rFont val="Calibri"/>
        <family val="2"/>
      </rPr>
      <t>th</t>
    </r>
  </si>
  <si>
    <r>
      <t>March ,04</t>
    </r>
    <r>
      <rPr>
        <b/>
        <vertAlign val="superscript"/>
        <sz val="16"/>
        <color indexed="8"/>
        <rFont val="Calibri"/>
        <family val="2"/>
      </rPr>
      <t>th</t>
    </r>
  </si>
  <si>
    <r>
      <t>March ,05</t>
    </r>
    <r>
      <rPr>
        <b/>
        <vertAlign val="superscript"/>
        <sz val="16"/>
        <color indexed="8"/>
        <rFont val="Calibri"/>
        <family val="2"/>
      </rPr>
      <t>th</t>
    </r>
  </si>
  <si>
    <r>
      <t>March ,06</t>
    </r>
    <r>
      <rPr>
        <b/>
        <vertAlign val="superscript"/>
        <sz val="16"/>
        <color indexed="8"/>
        <rFont val="Calibri"/>
        <family val="2"/>
      </rPr>
      <t>th</t>
    </r>
  </si>
  <si>
    <r>
      <t>March,09</t>
    </r>
    <r>
      <rPr>
        <b/>
        <vertAlign val="superscript"/>
        <sz val="16"/>
        <color indexed="8"/>
        <rFont val="Calibri"/>
        <family val="2"/>
      </rPr>
      <t xml:space="preserve">th </t>
    </r>
    <r>
      <rPr>
        <b/>
        <sz val="16"/>
        <color indexed="8"/>
        <rFont val="Calibri"/>
        <family val="2"/>
      </rPr>
      <t>to March,13</t>
    </r>
    <r>
      <rPr>
        <b/>
        <vertAlign val="superscript"/>
        <sz val="16"/>
        <color indexed="8"/>
        <rFont val="Calibri"/>
        <family val="2"/>
      </rPr>
      <t>th</t>
    </r>
  </si>
  <si>
    <r>
      <t>March,16</t>
    </r>
    <r>
      <rPr>
        <b/>
        <vertAlign val="superscript"/>
        <sz val="16"/>
        <color indexed="8"/>
        <rFont val="Calibri"/>
        <family val="2"/>
      </rPr>
      <t xml:space="preserve">th </t>
    </r>
    <r>
      <rPr>
        <b/>
        <sz val="16"/>
        <color indexed="8"/>
        <rFont val="Calibri"/>
        <family val="2"/>
      </rPr>
      <t>to March,20</t>
    </r>
    <r>
      <rPr>
        <b/>
        <vertAlign val="superscript"/>
        <sz val="16"/>
        <color indexed="8"/>
        <rFont val="Calibri"/>
        <family val="2"/>
      </rPr>
      <t>th</t>
    </r>
  </si>
  <si>
    <r>
      <t>March,23</t>
    </r>
    <r>
      <rPr>
        <b/>
        <vertAlign val="superscript"/>
        <sz val="16"/>
        <color indexed="8"/>
        <rFont val="Calibri"/>
        <family val="2"/>
      </rPr>
      <t xml:space="preserve">th </t>
    </r>
    <r>
      <rPr>
        <b/>
        <sz val="16"/>
        <color indexed="8"/>
        <rFont val="Calibri"/>
        <family val="2"/>
      </rPr>
      <t>to March,27</t>
    </r>
    <r>
      <rPr>
        <b/>
        <vertAlign val="superscript"/>
        <sz val="16"/>
        <color indexed="8"/>
        <rFont val="Calibri"/>
        <family val="2"/>
      </rPr>
      <t>th</t>
    </r>
  </si>
  <si>
    <t>Material</t>
  </si>
  <si>
    <t>Description</t>
  </si>
  <si>
    <t>p.p</t>
  </si>
  <si>
    <t>03-7718-6284-2-00</t>
  </si>
  <si>
    <t xml:space="preserve">VACUUM CYLINDER </t>
  </si>
  <si>
    <t>03-7718-6291-2-00</t>
  </si>
  <si>
    <t>VACUUM CYLINDER</t>
  </si>
  <si>
    <t>03-7718-6292-2-00</t>
  </si>
  <si>
    <t>03-7718-6671-2-00</t>
  </si>
  <si>
    <t xml:space="preserve">HOUSING </t>
  </si>
  <si>
    <t>03-7718-6672-2-00</t>
  </si>
  <si>
    <t>HOUSING</t>
  </si>
  <si>
    <t>03-7718-6682-2-00</t>
  </si>
  <si>
    <t>03-7718-6683-2-00</t>
  </si>
  <si>
    <t>03-7818-4724-1-00</t>
  </si>
  <si>
    <t>03-7818-4727-1-00</t>
  </si>
  <si>
    <t>03-7818-4739-1-00</t>
  </si>
  <si>
    <t>03-7818-6085-1-00</t>
  </si>
  <si>
    <t>03-7818-6087-1-00</t>
  </si>
  <si>
    <t>03-7818-6168-2-00</t>
  </si>
  <si>
    <t>03-7818-6185-2-00</t>
  </si>
  <si>
    <t>03-7818-6191-2-00</t>
  </si>
  <si>
    <t>03-7818-6192-2-00</t>
  </si>
  <si>
    <t>03-7818-6195-2-02</t>
  </si>
  <si>
    <t>03-7818-6594-2-00</t>
  </si>
  <si>
    <t>03-7818-6595-2-00</t>
  </si>
  <si>
    <t>03-7818-6830-2-00</t>
  </si>
  <si>
    <t>03-7818-6831-2-00</t>
  </si>
  <si>
    <t>03-7818-6832-2-00</t>
  </si>
  <si>
    <t>03-7818-6833-2-00</t>
  </si>
  <si>
    <t>03-7818-7744-1-00</t>
  </si>
  <si>
    <t>03-7818-7757-1-00</t>
  </si>
  <si>
    <t>03-7818-7769-1-00</t>
  </si>
  <si>
    <t>03-7818-7783-1-00</t>
  </si>
  <si>
    <t>03-7818-7785-1-00</t>
  </si>
  <si>
    <t>03-7818-7791-1-00</t>
  </si>
  <si>
    <t>26-7818-6576-2-00</t>
  </si>
  <si>
    <t>03-7818-7807-2-00</t>
  </si>
  <si>
    <t>03-7818-7811-2-00</t>
  </si>
  <si>
    <t>TEST</t>
  </si>
  <si>
    <t>Customer</t>
  </si>
  <si>
    <t>Koppelstange</t>
  </si>
  <si>
    <t>Hunn Dasice</t>
  </si>
  <si>
    <t>Wroclaw</t>
  </si>
  <si>
    <t>Conti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</si>
</sst>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m;@"/>
  </numFmts>
  <fonts count="4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8"/>
      <name val="Arial"/>
      <family val="2"/>
    </font>
    <font>
      <b/>
      <sz val="16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color theme="0" tint="-0.34998626667073579"/>
      <name val="Arial"/>
      <family val="2"/>
      <charset val="238"/>
    </font>
    <font>
      <sz val="8"/>
      <color theme="1"/>
      <name val="Arial"/>
      <family val="2"/>
    </font>
    <font>
      <sz val="8"/>
      <color theme="1"/>
      <name val="Arial"/>
      <family val="2"/>
      <charset val="238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4"/>
      <color indexed="9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name val="Calibri"/>
      <family val="2"/>
    </font>
    <font>
      <b/>
      <vertAlign val="superscript"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62"/>
      <name val="Calibri"/>
      <family val="2"/>
    </font>
    <font>
      <b/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  <charset val="238"/>
    </font>
    <font>
      <b/>
      <sz val="9"/>
      <name val="Arial"/>
      <family val="2"/>
    </font>
    <font>
      <sz val="9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theme="0" tint="-0.34998626667073579"/>
      <name val="Calibri"/>
      <family val="2"/>
      <charset val="23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4">
    <xf numFmtId="0" fontId="0" fillId="0" borderId="0" xfId="0"/>
    <xf numFmtId="0" fontId="0" fillId="0" borderId="2" xfId="0" applyBorder="1"/>
    <xf numFmtId="14" fontId="4" fillId="0" borderId="3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Font="1"/>
    <xf numFmtId="0" fontId="0" fillId="0" borderId="0" xfId="0" applyFill="1"/>
    <xf numFmtId="0" fontId="9" fillId="7" borderId="10" xfId="0" applyFont="1" applyFill="1" applyBorder="1" applyAlignment="1">
      <alignment horizontal="left" vertical="center"/>
    </xf>
    <xf numFmtId="16" fontId="10" fillId="7" borderId="11" xfId="0" applyNumberFormat="1" applyFont="1" applyFill="1" applyBorder="1" applyAlignment="1">
      <alignment horizontal="center" vertical="top"/>
    </xf>
    <xf numFmtId="16" fontId="10" fillId="7" borderId="12" xfId="0" applyNumberFormat="1" applyFont="1" applyFill="1" applyBorder="1" applyAlignment="1">
      <alignment horizontal="center" vertical="top"/>
    </xf>
    <xf numFmtId="16" fontId="10" fillId="7" borderId="6" xfId="0" applyNumberFormat="1" applyFont="1" applyFill="1" applyBorder="1" applyAlignment="1">
      <alignment horizontal="center" vertical="top"/>
    </xf>
    <xf numFmtId="16" fontId="10" fillId="7" borderId="13" xfId="0" applyNumberFormat="1" applyFont="1" applyFill="1" applyBorder="1" applyAlignment="1">
      <alignment horizontal="center" vertical="top"/>
    </xf>
    <xf numFmtId="0" fontId="11" fillId="7" borderId="13" xfId="0" applyFont="1" applyFill="1" applyBorder="1"/>
    <xf numFmtId="0" fontId="11" fillId="7" borderId="14" xfId="0" applyFont="1" applyFill="1" applyBorder="1"/>
    <xf numFmtId="16" fontId="12" fillId="7" borderId="13" xfId="0" applyNumberFormat="1" applyFont="1" applyFill="1" applyBorder="1" applyAlignment="1">
      <alignment horizontal="left" vertical="top"/>
    </xf>
    <xf numFmtId="16" fontId="10" fillId="7" borderId="15" xfId="0" applyNumberFormat="1" applyFont="1" applyFill="1" applyBorder="1" applyAlignment="1">
      <alignment horizontal="center" vertical="top"/>
    </xf>
    <xf numFmtId="0" fontId="11" fillId="7" borderId="15" xfId="0" applyFont="1" applyFill="1" applyBorder="1"/>
    <xf numFmtId="0" fontId="11" fillId="7" borderId="16" xfId="0" applyFont="1" applyFill="1" applyBorder="1"/>
    <xf numFmtId="16" fontId="13" fillId="7" borderId="12" xfId="0" applyNumberFormat="1" applyFont="1" applyFill="1" applyBorder="1" applyAlignment="1">
      <alignment horizontal="center" vertical="top"/>
    </xf>
    <xf numFmtId="0" fontId="9" fillId="7" borderId="17" xfId="0" applyFont="1" applyFill="1" applyBorder="1" applyAlignment="1">
      <alignment horizontal="center" vertical="top"/>
    </xf>
    <xf numFmtId="16" fontId="9" fillId="7" borderId="17" xfId="0" applyNumberFormat="1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 wrapText="1"/>
    </xf>
    <xf numFmtId="0" fontId="10" fillId="2" borderId="19" xfId="0" applyFont="1" applyFill="1" applyBorder="1" applyAlignment="1">
      <alignment horizontal="center" vertical="top" wrapText="1"/>
    </xf>
    <xf numFmtId="0" fontId="10" fillId="3" borderId="19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top" wrapText="1"/>
    </xf>
    <xf numFmtId="0" fontId="10" fillId="2" borderId="21" xfId="0" applyFont="1" applyFill="1" applyBorder="1" applyAlignment="1">
      <alignment horizontal="center" vertical="top" wrapText="1"/>
    </xf>
    <xf numFmtId="0" fontId="10" fillId="2" borderId="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top" wrapText="1"/>
    </xf>
    <xf numFmtId="0" fontId="10" fillId="9" borderId="18" xfId="0" applyFont="1" applyFill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1" fontId="11" fillId="0" borderId="19" xfId="0" applyNumberFormat="1" applyFont="1" applyFill="1" applyBorder="1" applyAlignment="1">
      <alignment horizontal="center" vertical="top"/>
    </xf>
    <xf numFmtId="1" fontId="11" fillId="9" borderId="20" xfId="0" applyNumberFormat="1" applyFont="1" applyFill="1" applyBorder="1" applyAlignment="1">
      <alignment horizontal="center" vertical="top"/>
    </xf>
    <xf numFmtId="1" fontId="11" fillId="9" borderId="18" xfId="0" applyNumberFormat="1" applyFont="1" applyFill="1" applyBorder="1" applyAlignment="1">
      <alignment horizontal="center" vertical="top"/>
    </xf>
    <xf numFmtId="164" fontId="11" fillId="9" borderId="18" xfId="0" applyNumberFormat="1" applyFont="1" applyFill="1" applyBorder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1" fontId="11" fillId="10" borderId="9" xfId="0" applyNumberFormat="1" applyFont="1" applyFill="1" applyBorder="1" applyAlignment="1">
      <alignment horizontal="center" vertical="top"/>
    </xf>
    <xf numFmtId="1" fontId="10" fillId="11" borderId="18" xfId="0" applyNumberFormat="1" applyFont="1" applyFill="1" applyBorder="1" applyAlignment="1">
      <alignment horizontal="center" vertical="top"/>
    </xf>
    <xf numFmtId="1" fontId="11" fillId="7" borderId="18" xfId="0" applyNumberFormat="1" applyFont="1" applyFill="1" applyBorder="1" applyAlignment="1">
      <alignment horizontal="center" vertical="top"/>
    </xf>
    <xf numFmtId="164" fontId="11" fillId="11" borderId="18" xfId="0" applyNumberFormat="1" applyFont="1" applyFill="1" applyBorder="1" applyAlignment="1">
      <alignment horizontal="center" vertical="top"/>
    </xf>
    <xf numFmtId="0" fontId="11" fillId="11" borderId="19" xfId="0" applyFont="1" applyFill="1" applyBorder="1" applyAlignment="1">
      <alignment horizontal="center" vertical="top"/>
    </xf>
    <xf numFmtId="1" fontId="11" fillId="12" borderId="9" xfId="0" applyNumberFormat="1" applyFont="1" applyFill="1" applyBorder="1" applyAlignment="1">
      <alignment horizontal="center" vertical="top"/>
    </xf>
    <xf numFmtId="1" fontId="10" fillId="4" borderId="18" xfId="0" applyNumberFormat="1" applyFont="1" applyFill="1" applyBorder="1" applyAlignment="1">
      <alignment horizontal="center" vertical="top"/>
    </xf>
    <xf numFmtId="164" fontId="11" fillId="4" borderId="18" xfId="0" applyNumberFormat="1" applyFont="1" applyFill="1" applyBorder="1" applyAlignment="1">
      <alignment horizontal="center" vertical="top"/>
    </xf>
    <xf numFmtId="1" fontId="11" fillId="4" borderId="21" xfId="0" applyNumberFormat="1" applyFont="1" applyFill="1" applyBorder="1" applyAlignment="1">
      <alignment horizontal="center" vertical="top"/>
    </xf>
    <xf numFmtId="0" fontId="10" fillId="13" borderId="20" xfId="0" applyFont="1" applyFill="1" applyBorder="1" applyAlignment="1">
      <alignment horizontal="center" vertical="center" wrapText="1"/>
    </xf>
    <xf numFmtId="0" fontId="10" fillId="14" borderId="18" xfId="0" applyFont="1" applyFill="1" applyBorder="1" applyAlignment="1">
      <alignment horizontal="center" vertical="top" wrapText="1"/>
    </xf>
    <xf numFmtId="0" fontId="10" fillId="7" borderId="18" xfId="0" applyFont="1" applyFill="1" applyBorder="1" applyAlignment="1">
      <alignment horizontal="center" vertical="top" wrapText="1"/>
    </xf>
    <xf numFmtId="0" fontId="10" fillId="14" borderId="19" xfId="0" applyFont="1" applyFill="1" applyBorder="1" applyAlignment="1">
      <alignment horizontal="center" vertical="top" wrapText="1"/>
    </xf>
    <xf numFmtId="1" fontId="11" fillId="15" borderId="18" xfId="0" applyNumberFormat="1" applyFont="1" applyFill="1" applyBorder="1" applyAlignment="1">
      <alignment horizontal="center" vertical="top"/>
    </xf>
    <xf numFmtId="164" fontId="11" fillId="15" borderId="18" xfId="0" applyNumberFormat="1" applyFont="1" applyFill="1" applyBorder="1" applyAlignment="1">
      <alignment horizontal="center" vertical="top"/>
    </xf>
    <xf numFmtId="1" fontId="6" fillId="9" borderId="20" xfId="0" applyNumberFormat="1" applyFont="1" applyFill="1" applyBorder="1" applyAlignment="1">
      <alignment horizontal="center" vertical="top"/>
    </xf>
    <xf numFmtId="1" fontId="0" fillId="9" borderId="18" xfId="0" applyNumberFormat="1" applyFill="1" applyBorder="1" applyAlignment="1">
      <alignment horizontal="center" vertical="top"/>
    </xf>
    <xf numFmtId="1" fontId="4" fillId="9" borderId="18" xfId="0" applyNumberFormat="1" applyFont="1" applyFill="1" applyBorder="1" applyAlignment="1">
      <alignment horizontal="center" vertical="top"/>
    </xf>
    <xf numFmtId="0" fontId="11" fillId="0" borderId="18" xfId="0" applyFont="1" applyBorder="1" applyAlignment="1">
      <alignment horizontal="center" vertical="top"/>
    </xf>
    <xf numFmtId="0" fontId="10" fillId="9" borderId="18" xfId="0" applyFont="1" applyFill="1" applyBorder="1" applyAlignment="1">
      <alignment horizontal="center" vertical="top"/>
    </xf>
    <xf numFmtId="0" fontId="10" fillId="9" borderId="23" xfId="0" applyFont="1" applyFill="1" applyBorder="1" applyAlignment="1">
      <alignment horizontal="center" vertical="top" wrapText="1"/>
    </xf>
    <xf numFmtId="0" fontId="10" fillId="9" borderId="24" xfId="0" applyFont="1" applyFill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/>
    </xf>
    <xf numFmtId="0" fontId="11" fillId="13" borderId="20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top"/>
    </xf>
    <xf numFmtId="1" fontId="11" fillId="3" borderId="19" xfId="0" applyNumberFormat="1" applyFont="1" applyFill="1" applyBorder="1" applyAlignment="1">
      <alignment horizontal="center" vertical="top"/>
    </xf>
    <xf numFmtId="1" fontId="0" fillId="0" borderId="0" xfId="0" applyNumberFormat="1" applyFill="1"/>
    <xf numFmtId="0" fontId="10" fillId="9" borderId="4" xfId="0" applyFont="1" applyFill="1" applyBorder="1" applyAlignment="1">
      <alignment horizontal="center" vertical="top"/>
    </xf>
    <xf numFmtId="0" fontId="10" fillId="9" borderId="25" xfId="0" applyFont="1" applyFill="1" applyBorder="1" applyAlignment="1">
      <alignment horizontal="center" vertical="top"/>
    </xf>
    <xf numFmtId="1" fontId="6" fillId="9" borderId="18" xfId="0" applyNumberFormat="1" applyFont="1" applyFill="1" applyBorder="1" applyAlignment="1">
      <alignment horizontal="center" vertical="top"/>
    </xf>
    <xf numFmtId="1" fontId="11" fillId="16" borderId="20" xfId="0" applyNumberFormat="1" applyFont="1" applyFill="1" applyBorder="1" applyAlignment="1">
      <alignment horizontal="center" vertical="top"/>
    </xf>
    <xf numFmtId="1" fontId="11" fillId="14" borderId="18" xfId="0" applyNumberFormat="1" applyFont="1" applyFill="1" applyBorder="1" applyAlignment="1">
      <alignment horizontal="center" vertical="top"/>
    </xf>
    <xf numFmtId="1" fontId="11" fillId="17" borderId="18" xfId="0" applyNumberFormat="1" applyFont="1" applyFill="1" applyBorder="1" applyAlignment="1">
      <alignment horizontal="center" vertical="top"/>
    </xf>
    <xf numFmtId="0" fontId="10" fillId="9" borderId="26" xfId="0" applyFont="1" applyFill="1" applyBorder="1" applyAlignment="1">
      <alignment horizontal="center" vertical="top"/>
    </xf>
    <xf numFmtId="1" fontId="11" fillId="16" borderId="22" xfId="0" applyNumberFormat="1" applyFont="1" applyFill="1" applyBorder="1" applyAlignment="1">
      <alignment horizontal="center" vertical="top"/>
    </xf>
    <xf numFmtId="1" fontId="11" fillId="15" borderId="0" xfId="0" applyNumberFormat="1" applyFont="1" applyFill="1" applyBorder="1" applyAlignment="1">
      <alignment horizontal="center" vertical="top"/>
    </xf>
    <xf numFmtId="1" fontId="10" fillId="11" borderId="27" xfId="0" applyNumberFormat="1" applyFont="1" applyFill="1" applyBorder="1" applyAlignment="1">
      <alignment horizontal="center" vertical="top"/>
    </xf>
    <xf numFmtId="1" fontId="10" fillId="4" borderId="28" xfId="0" applyNumberFormat="1" applyFont="1" applyFill="1" applyBorder="1" applyAlignment="1">
      <alignment horizontal="center" vertical="top"/>
    </xf>
    <xf numFmtId="0" fontId="0" fillId="7" borderId="29" xfId="0" applyFill="1" applyBorder="1" applyAlignment="1">
      <alignment horizontal="center" vertical="top"/>
    </xf>
    <xf numFmtId="0" fontId="6" fillId="7" borderId="8" xfId="0" applyFont="1" applyFill="1" applyBorder="1" applyAlignment="1">
      <alignment horizontal="center" vertical="top"/>
    </xf>
    <xf numFmtId="1" fontId="4" fillId="7" borderId="30" xfId="0" applyNumberFormat="1" applyFont="1" applyFill="1" applyBorder="1" applyAlignment="1">
      <alignment horizontal="center" vertical="top"/>
    </xf>
    <xf numFmtId="1" fontId="4" fillId="7" borderId="31" xfId="0" applyNumberFormat="1" applyFont="1" applyFill="1" applyBorder="1" applyAlignment="1">
      <alignment horizontal="center" vertical="top"/>
    </xf>
    <xf numFmtId="1" fontId="11" fillId="14" borderId="28" xfId="0" applyNumberFormat="1" applyFont="1" applyFill="1" applyBorder="1" applyAlignment="1">
      <alignment horizontal="center" vertical="top"/>
    </xf>
    <xf numFmtId="0" fontId="6" fillId="7" borderId="7" xfId="0" applyFont="1" applyFill="1" applyBorder="1" applyAlignment="1">
      <alignment horizontal="center" vertical="top"/>
    </xf>
    <xf numFmtId="1" fontId="4" fillId="7" borderId="32" xfId="0" applyNumberFormat="1" applyFont="1" applyFill="1" applyBorder="1" applyAlignment="1">
      <alignment horizontal="center" vertical="top"/>
    </xf>
    <xf numFmtId="0" fontId="4" fillId="7" borderId="18" xfId="0" applyFont="1" applyFill="1" applyBorder="1" applyAlignment="1">
      <alignment horizontal="left" vertical="top"/>
    </xf>
    <xf numFmtId="0" fontId="0" fillId="7" borderId="18" xfId="0" applyFill="1" applyBorder="1" applyAlignment="1">
      <alignment horizontal="center" vertical="top"/>
    </xf>
    <xf numFmtId="0" fontId="0" fillId="7" borderId="19" xfId="0" applyFill="1" applyBorder="1"/>
    <xf numFmtId="0" fontId="0" fillId="7" borderId="18" xfId="0" applyFill="1" applyBorder="1"/>
    <xf numFmtId="1" fontId="0" fillId="7" borderId="20" xfId="0" applyNumberFormat="1" applyFill="1" applyBorder="1" applyAlignment="1">
      <alignment horizontal="center" vertical="top"/>
    </xf>
    <xf numFmtId="1" fontId="0" fillId="7" borderId="24" xfId="0" applyNumberForma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top"/>
    </xf>
    <xf numFmtId="1" fontId="4" fillId="7" borderId="5" xfId="0" applyNumberFormat="1" applyFont="1" applyFill="1" applyBorder="1" applyAlignment="1">
      <alignment horizontal="center" vertical="top"/>
    </xf>
    <xf numFmtId="0" fontId="4" fillId="7" borderId="33" xfId="0" applyFont="1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15" fillId="7" borderId="34" xfId="0" applyFont="1" applyFill="1" applyBorder="1" applyAlignment="1">
      <alignment horizontal="center" vertical="top"/>
    </xf>
    <xf numFmtId="0" fontId="4" fillId="7" borderId="34" xfId="0" applyFont="1" applyFill="1" applyBorder="1" applyAlignment="1">
      <alignment horizontal="center" vertical="top"/>
    </xf>
    <xf numFmtId="1" fontId="0" fillId="7" borderId="7" xfId="0" applyNumberFormat="1" applyFill="1" applyBorder="1" applyAlignment="1">
      <alignment horizontal="center" vertical="top"/>
    </xf>
    <xf numFmtId="1" fontId="0" fillId="7" borderId="35" xfId="0" applyNumberFormat="1" applyFill="1" applyBorder="1" applyAlignment="1">
      <alignment horizontal="center" vertical="top"/>
    </xf>
    <xf numFmtId="1" fontId="4" fillId="7" borderId="33" xfId="0" applyNumberFormat="1" applyFont="1" applyFill="1" applyBorder="1" applyAlignment="1">
      <alignment horizontal="center" vertical="top"/>
    </xf>
    <xf numFmtId="1" fontId="0" fillId="7" borderId="24" xfId="0" applyNumberFormat="1" applyFont="1" applyFill="1" applyBorder="1" applyAlignment="1">
      <alignment horizontal="center" vertical="top"/>
    </xf>
    <xf numFmtId="1" fontId="4" fillId="7" borderId="35" xfId="0" applyNumberFormat="1" applyFont="1" applyFill="1" applyBorder="1" applyAlignment="1">
      <alignment horizontal="center" vertical="top"/>
    </xf>
    <xf numFmtId="1" fontId="0" fillId="7" borderId="8" xfId="0" applyNumberFormat="1" applyFill="1" applyBorder="1" applyAlignment="1">
      <alignment horizontal="center" vertical="top"/>
    </xf>
    <xf numFmtId="0" fontId="0" fillId="0" borderId="36" xfId="0" applyBorder="1"/>
    <xf numFmtId="0" fontId="16" fillId="0" borderId="0" xfId="0" applyFont="1" applyFill="1"/>
    <xf numFmtId="0" fontId="15" fillId="0" borderId="0" xfId="0" applyFont="1" applyFill="1"/>
    <xf numFmtId="0" fontId="4" fillId="0" borderId="37" xfId="0" applyFont="1" applyBorder="1" applyAlignment="1">
      <alignment horizontal="left" vertical="top"/>
    </xf>
    <xf numFmtId="0" fontId="0" fillId="0" borderId="38" xfId="0" applyBorder="1"/>
    <xf numFmtId="0" fontId="6" fillId="0" borderId="3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0" fillId="0" borderId="0" xfId="0" applyNumberFormat="1"/>
    <xf numFmtId="1" fontId="0" fillId="0" borderId="0" xfId="0" applyNumberFormat="1" applyFont="1"/>
    <xf numFmtId="0" fontId="4" fillId="7" borderId="18" xfId="0" applyFont="1" applyFill="1" applyBorder="1" applyAlignment="1">
      <alignment horizontal="center" vertical="top"/>
    </xf>
    <xf numFmtId="165" fontId="10" fillId="7" borderId="6" xfId="0" applyNumberFormat="1" applyFont="1" applyFill="1" applyBorder="1" applyAlignment="1">
      <alignment horizontal="center" vertical="top"/>
    </xf>
    <xf numFmtId="165" fontId="10" fillId="7" borderId="15" xfId="0" applyNumberFormat="1" applyFont="1" applyFill="1" applyBorder="1" applyAlignment="1">
      <alignment horizontal="center" vertical="top"/>
    </xf>
    <xf numFmtId="165" fontId="11" fillId="7" borderId="15" xfId="0" applyNumberFormat="1" applyFont="1" applyFill="1" applyBorder="1"/>
    <xf numFmtId="165" fontId="12" fillId="7" borderId="15" xfId="0" applyNumberFormat="1" applyFont="1" applyFill="1" applyBorder="1" applyAlignment="1">
      <alignment horizontal="left" vertical="top"/>
    </xf>
    <xf numFmtId="165" fontId="9" fillId="7" borderId="15" xfId="0" applyNumberFormat="1" applyFont="1" applyFill="1" applyBorder="1" applyAlignment="1">
      <alignment horizontal="center" vertical="top"/>
    </xf>
    <xf numFmtId="165" fontId="10" fillId="7" borderId="16" xfId="0" applyNumberFormat="1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7" fillId="0" borderId="18" xfId="0" applyFont="1" applyBorder="1"/>
    <xf numFmtId="0" fontId="4" fillId="0" borderId="18" xfId="0" applyFont="1" applyBorder="1" applyAlignment="1">
      <alignment horizontal="left" vertical="top"/>
    </xf>
    <xf numFmtId="0" fontId="6" fillId="0" borderId="19" xfId="0" applyFont="1" applyBorder="1"/>
    <xf numFmtId="0" fontId="18" fillId="17" borderId="18" xfId="0" applyFont="1" applyFill="1" applyBorder="1" applyAlignment="1">
      <alignment horizontal="center" vertical="top"/>
    </xf>
    <xf numFmtId="0" fontId="18" fillId="16" borderId="18" xfId="0" applyFont="1" applyFill="1" applyBorder="1" applyAlignment="1">
      <alignment horizontal="center" vertical="top"/>
    </xf>
    <xf numFmtId="1" fontId="11" fillId="16" borderId="18" xfId="0" applyNumberFormat="1" applyFont="1" applyFill="1" applyBorder="1" applyAlignment="1">
      <alignment horizontal="center" vertical="top"/>
    </xf>
    <xf numFmtId="0" fontId="11" fillId="16" borderId="18" xfId="0" applyFont="1" applyFill="1" applyBorder="1" applyAlignment="1">
      <alignment horizontal="center" vertical="top"/>
    </xf>
    <xf numFmtId="0" fontId="18" fillId="10" borderId="18" xfId="0" applyFont="1" applyFill="1" applyBorder="1" applyAlignment="1">
      <alignment horizontal="center" vertical="top"/>
    </xf>
    <xf numFmtId="0" fontId="11" fillId="11" borderId="18" xfId="0" applyFont="1" applyFill="1" applyBorder="1" applyAlignment="1">
      <alignment horizontal="center" vertical="top"/>
    </xf>
    <xf numFmtId="1" fontId="11" fillId="12" borderId="18" xfId="0" applyNumberFormat="1" applyFont="1" applyFill="1" applyBorder="1" applyAlignment="1">
      <alignment horizontal="center" vertical="top"/>
    </xf>
    <xf numFmtId="1" fontId="11" fillId="4" borderId="18" xfId="0" applyNumberFormat="1" applyFont="1" applyFill="1" applyBorder="1" applyAlignment="1">
      <alignment horizontal="center" vertical="top"/>
    </xf>
    <xf numFmtId="0" fontId="19" fillId="13" borderId="18" xfId="0" applyFont="1" applyFill="1" applyBorder="1" applyAlignment="1">
      <alignment horizontal="center" wrapText="1"/>
    </xf>
    <xf numFmtId="1" fontId="11" fillId="15" borderId="39" xfId="0" applyNumberFormat="1" applyFont="1" applyFill="1" applyBorder="1" applyAlignment="1">
      <alignment horizontal="center" vertical="top"/>
    </xf>
    <xf numFmtId="1" fontId="11" fillId="15" borderId="19" xfId="0" applyNumberFormat="1" applyFont="1" applyFill="1" applyBorder="1" applyAlignment="1">
      <alignment horizontal="center" vertical="top"/>
    </xf>
    <xf numFmtId="0" fontId="6" fillId="0" borderId="18" xfId="0" applyFont="1" applyBorder="1"/>
    <xf numFmtId="1" fontId="10" fillId="7" borderId="18" xfId="0" applyNumberFormat="1" applyFont="1" applyFill="1" applyBorder="1" applyAlignment="1">
      <alignment horizontal="center" vertical="top" wrapText="1"/>
    </xf>
    <xf numFmtId="1" fontId="0" fillId="7" borderId="40" xfId="0" applyNumberFormat="1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1" fontId="6" fillId="7" borderId="40" xfId="0" applyNumberFormat="1" applyFont="1" applyFill="1" applyBorder="1" applyAlignment="1">
      <alignment horizontal="center" vertical="top"/>
    </xf>
    <xf numFmtId="0" fontId="0" fillId="7" borderId="40" xfId="0" applyFill="1" applyBorder="1" applyAlignment="1">
      <alignment horizontal="center" vertical="top"/>
    </xf>
    <xf numFmtId="1" fontId="4" fillId="7" borderId="40" xfId="0" applyNumberFormat="1" applyFont="1" applyFill="1" applyBorder="1" applyAlignment="1">
      <alignment horizontal="center" vertical="top"/>
    </xf>
    <xf numFmtId="0" fontId="4" fillId="7" borderId="40" xfId="0" applyFont="1" applyFill="1" applyBorder="1" applyAlignment="1">
      <alignment horizontal="center" vertical="top"/>
    </xf>
    <xf numFmtId="1" fontId="11" fillId="7" borderId="40" xfId="0" applyNumberFormat="1" applyFont="1" applyFill="1" applyBorder="1" applyAlignment="1">
      <alignment horizontal="center" vertical="top"/>
    </xf>
    <xf numFmtId="1" fontId="0" fillId="7" borderId="40" xfId="0" applyNumberFormat="1" applyFont="1" applyFill="1" applyBorder="1" applyAlignment="1">
      <alignment horizontal="center" vertical="top"/>
    </xf>
    <xf numFmtId="1" fontId="6" fillId="7" borderId="30" xfId="0" applyNumberFormat="1" applyFont="1" applyFill="1" applyBorder="1" applyAlignment="1">
      <alignment horizontal="center" vertical="top"/>
    </xf>
    <xf numFmtId="0" fontId="0" fillId="7" borderId="24" xfId="0" applyFill="1" applyBorder="1" applyAlignment="1">
      <alignment horizontal="center" vertical="top"/>
    </xf>
    <xf numFmtId="1" fontId="4" fillId="7" borderId="41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4" fillId="7" borderId="42" xfId="0" applyFont="1" applyFill="1" applyBorder="1" applyAlignment="1">
      <alignment horizontal="left" vertical="top"/>
    </xf>
    <xf numFmtId="165" fontId="10" fillId="7" borderId="43" xfId="0" applyNumberFormat="1" applyFont="1" applyFill="1" applyBorder="1" applyAlignment="1">
      <alignment horizontal="center" vertical="top"/>
    </xf>
    <xf numFmtId="165" fontId="10" fillId="7" borderId="44" xfId="0" applyNumberFormat="1" applyFont="1" applyFill="1" applyBorder="1" applyAlignment="1">
      <alignment horizontal="center" vertical="top"/>
    </xf>
    <xf numFmtId="165" fontId="11" fillId="7" borderId="44" xfId="0" applyNumberFormat="1" applyFont="1" applyFill="1" applyBorder="1"/>
    <xf numFmtId="165" fontId="12" fillId="7" borderId="44" xfId="0" applyNumberFormat="1" applyFont="1" applyFill="1" applyBorder="1" applyAlignment="1">
      <alignment horizontal="left" vertical="top"/>
    </xf>
    <xf numFmtId="165" fontId="11" fillId="7" borderId="44" xfId="0" applyNumberFormat="1" applyFont="1" applyFill="1" applyBorder="1" applyAlignment="1">
      <alignment horizontal="center" vertical="top"/>
    </xf>
    <xf numFmtId="165" fontId="9" fillId="7" borderId="44" xfId="0" applyNumberFormat="1" applyFont="1" applyFill="1" applyBorder="1" applyAlignment="1">
      <alignment horizontal="center" vertical="top"/>
    </xf>
    <xf numFmtId="0" fontId="7" fillId="8" borderId="18" xfId="0" applyFont="1" applyFill="1" applyBorder="1" applyAlignment="1">
      <alignment horizontal="center" vertical="top" wrapText="1"/>
    </xf>
    <xf numFmtId="0" fontId="0" fillId="0" borderId="18" xfId="0" applyBorder="1"/>
    <xf numFmtId="0" fontId="18" fillId="12" borderId="18" xfId="0" applyFont="1" applyFill="1" applyBorder="1" applyAlignment="1">
      <alignment horizontal="center" vertical="top"/>
    </xf>
    <xf numFmtId="1" fontId="20" fillId="16" borderId="18" xfId="0" applyNumberFormat="1" applyFont="1" applyFill="1" applyBorder="1" applyAlignment="1">
      <alignment horizontal="center" vertical="top"/>
    </xf>
    <xf numFmtId="164" fontId="20" fillId="9" borderId="18" xfId="0" applyNumberFormat="1" applyFont="1" applyFill="1" applyBorder="1" applyAlignment="1">
      <alignment horizontal="center" vertical="top"/>
    </xf>
    <xf numFmtId="0" fontId="20" fillId="16" borderId="18" xfId="0" applyFont="1" applyFill="1" applyBorder="1" applyAlignment="1">
      <alignment horizontal="center" vertical="top"/>
    </xf>
    <xf numFmtId="1" fontId="20" fillId="10" borderId="18" xfId="0" applyNumberFormat="1" applyFont="1" applyFill="1" applyBorder="1" applyAlignment="1">
      <alignment horizontal="center" vertical="top"/>
    </xf>
    <xf numFmtId="1" fontId="13" fillId="11" borderId="18" xfId="0" applyNumberFormat="1" applyFont="1" applyFill="1" applyBorder="1" applyAlignment="1">
      <alignment horizontal="center" vertical="top"/>
    </xf>
    <xf numFmtId="1" fontId="20" fillId="7" borderId="18" xfId="0" applyNumberFormat="1" applyFont="1" applyFill="1" applyBorder="1" applyAlignment="1">
      <alignment horizontal="center" vertical="top"/>
    </xf>
    <xf numFmtId="164" fontId="20" fillId="11" borderId="18" xfId="0" applyNumberFormat="1" applyFont="1" applyFill="1" applyBorder="1" applyAlignment="1">
      <alignment horizontal="center" vertical="top"/>
    </xf>
    <xf numFmtId="0" fontId="20" fillId="11" borderId="18" xfId="0" applyFont="1" applyFill="1" applyBorder="1" applyAlignment="1">
      <alignment horizontal="center" vertical="top"/>
    </xf>
    <xf numFmtId="0" fontId="20" fillId="12" borderId="18" xfId="0" applyFont="1" applyFill="1" applyBorder="1" applyAlignment="1">
      <alignment horizontal="center" vertical="top"/>
    </xf>
    <xf numFmtId="0" fontId="4" fillId="7" borderId="23" xfId="0" applyFont="1" applyFill="1" applyBorder="1" applyAlignment="1">
      <alignment horizontal="left" vertical="top"/>
    </xf>
    <xf numFmtId="0" fontId="0" fillId="7" borderId="23" xfId="0" applyFill="1" applyBorder="1" applyAlignment="1">
      <alignment horizontal="center" vertical="top"/>
    </xf>
    <xf numFmtId="0" fontId="0" fillId="7" borderId="23" xfId="0" applyFill="1" applyBorder="1"/>
    <xf numFmtId="1" fontId="0" fillId="7" borderId="45" xfId="0" applyNumberFormat="1" applyFill="1" applyBorder="1" applyAlignment="1">
      <alignment horizontal="center" vertical="top"/>
    </xf>
    <xf numFmtId="0" fontId="0" fillId="7" borderId="46" xfId="0" applyNumberFormat="1" applyFill="1" applyBorder="1" applyAlignment="1">
      <alignment horizontal="center" vertical="top" wrapText="1"/>
    </xf>
    <xf numFmtId="1" fontId="0" fillId="7" borderId="26" xfId="0" applyNumberFormat="1" applyFill="1" applyBorder="1" applyAlignment="1">
      <alignment horizontal="center" vertical="top"/>
    </xf>
    <xf numFmtId="0" fontId="0" fillId="7" borderId="26" xfId="0" applyFill="1" applyBorder="1" applyAlignment="1">
      <alignment horizontal="center" vertical="top"/>
    </xf>
    <xf numFmtId="1" fontId="4" fillId="7" borderId="26" xfId="0" applyNumberFormat="1" applyFont="1" applyFill="1" applyBorder="1" applyAlignment="1">
      <alignment horizontal="center" vertical="top"/>
    </xf>
    <xf numFmtId="0" fontId="4" fillId="7" borderId="26" xfId="0" applyFont="1" applyFill="1" applyBorder="1" applyAlignment="1">
      <alignment horizontal="center" vertical="top"/>
    </xf>
    <xf numFmtId="0" fontId="0" fillId="7" borderId="26" xfId="0" applyNumberFormat="1" applyFill="1" applyBorder="1" applyAlignment="1">
      <alignment horizontal="center" vertical="top"/>
    </xf>
    <xf numFmtId="1" fontId="11" fillId="7" borderId="26" xfId="0" applyNumberFormat="1" applyFont="1" applyFill="1" applyBorder="1" applyAlignment="1">
      <alignment horizontal="center" vertical="top"/>
    </xf>
    <xf numFmtId="1" fontId="0" fillId="7" borderId="26" xfId="0" applyNumberFormat="1" applyFont="1" applyFill="1" applyBorder="1" applyAlignment="1">
      <alignment horizontal="center" vertical="top"/>
    </xf>
    <xf numFmtId="0" fontId="21" fillId="18" borderId="47" xfId="0" applyFont="1" applyFill="1" applyBorder="1" applyAlignment="1">
      <alignment horizontal="center" vertical="top"/>
    </xf>
    <xf numFmtId="0" fontId="0" fillId="7" borderId="48" xfId="0" applyFill="1" applyBorder="1" applyAlignment="1">
      <alignment horizontal="center" vertical="top"/>
    </xf>
    <xf numFmtId="0" fontId="4" fillId="19" borderId="18" xfId="0" applyFont="1" applyFill="1" applyBorder="1" applyAlignment="1">
      <alignment horizontal="left" vertical="top" wrapText="1"/>
    </xf>
    <xf numFmtId="0" fontId="0" fillId="19" borderId="18" xfId="0" applyFill="1" applyBorder="1" applyAlignment="1">
      <alignment horizontal="center" vertical="top"/>
    </xf>
    <xf numFmtId="0" fontId="0" fillId="19" borderId="18" xfId="0" applyFill="1" applyBorder="1"/>
    <xf numFmtId="1" fontId="0" fillId="19" borderId="18" xfId="0" applyNumberFormat="1" applyFill="1" applyBorder="1" applyAlignment="1">
      <alignment horizontal="center" vertical="top"/>
    </xf>
    <xf numFmtId="0" fontId="0" fillId="19" borderId="18" xfId="0" applyNumberFormat="1" applyFill="1" applyBorder="1" applyAlignment="1">
      <alignment horizontal="center" vertical="top" wrapText="1"/>
    </xf>
    <xf numFmtId="1" fontId="4" fillId="19" borderId="18" xfId="0" applyNumberFormat="1" applyFont="1" applyFill="1" applyBorder="1" applyAlignment="1">
      <alignment horizontal="center" vertical="top"/>
    </xf>
    <xf numFmtId="0" fontId="4" fillId="19" borderId="18" xfId="0" applyFont="1" applyFill="1" applyBorder="1" applyAlignment="1">
      <alignment horizontal="center" vertical="top"/>
    </xf>
    <xf numFmtId="0" fontId="0" fillId="19" borderId="18" xfId="0" applyNumberFormat="1" applyFill="1" applyBorder="1" applyAlignment="1">
      <alignment horizontal="center" vertical="top"/>
    </xf>
    <xf numFmtId="1" fontId="11" fillId="19" borderId="18" xfId="0" applyNumberFormat="1" applyFont="1" applyFill="1" applyBorder="1" applyAlignment="1">
      <alignment horizontal="center" vertical="top"/>
    </xf>
    <xf numFmtId="1" fontId="0" fillId="19" borderId="18" xfId="0" applyNumberFormat="1" applyFont="1" applyFill="1" applyBorder="1" applyAlignment="1">
      <alignment horizontal="center" vertical="top"/>
    </xf>
    <xf numFmtId="0" fontId="21" fillId="19" borderId="18" xfId="0" applyFont="1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1" fontId="4" fillId="7" borderId="0" xfId="0" applyNumberFormat="1" applyFont="1" applyFill="1" applyBorder="1" applyAlignment="1">
      <alignment horizontal="center" vertical="top"/>
    </xf>
    <xf numFmtId="0" fontId="0" fillId="19" borderId="18" xfId="0" applyFill="1" applyBorder="1" applyAlignment="1">
      <alignment wrapText="1"/>
    </xf>
    <xf numFmtId="0" fontId="4" fillId="19" borderId="18" xfId="0" applyFont="1" applyFill="1" applyBorder="1" applyAlignment="1">
      <alignment horizontal="left" vertical="top"/>
    </xf>
    <xf numFmtId="0" fontId="3" fillId="19" borderId="18" xfId="0" applyFont="1" applyFill="1" applyBorder="1" applyAlignment="1">
      <alignment horizontal="left" vertical="center"/>
    </xf>
    <xf numFmtId="0" fontId="4" fillId="19" borderId="18" xfId="0" applyFont="1" applyFill="1" applyBorder="1" applyAlignment="1">
      <alignment horizontal="left" vertical="center"/>
    </xf>
    <xf numFmtId="0" fontId="3" fillId="19" borderId="18" xfId="0" applyFont="1" applyFill="1" applyBorder="1" applyAlignment="1">
      <alignment vertical="center"/>
    </xf>
    <xf numFmtId="1" fontId="4" fillId="19" borderId="18" xfId="0" applyNumberFormat="1" applyFont="1" applyFill="1" applyBorder="1" applyAlignment="1">
      <alignment horizontal="left" vertical="center"/>
    </xf>
    <xf numFmtId="0" fontId="4" fillId="0" borderId="49" xfId="0" applyFont="1" applyBorder="1" applyAlignment="1">
      <alignment horizontal="left" vertical="top"/>
    </xf>
    <xf numFmtId="0" fontId="0" fillId="0" borderId="29" xfId="0" applyBorder="1"/>
    <xf numFmtId="0" fontId="0" fillId="0" borderId="31" xfId="0" applyBorder="1"/>
    <xf numFmtId="0" fontId="6" fillId="0" borderId="49" xfId="0" applyFont="1" applyBorder="1" applyAlignment="1">
      <alignment horizontal="left" vertical="center"/>
    </xf>
    <xf numFmtId="165" fontId="10" fillId="7" borderId="18" xfId="0" applyNumberFormat="1" applyFont="1" applyFill="1" applyBorder="1" applyAlignment="1">
      <alignment horizontal="center" vertical="top"/>
    </xf>
    <xf numFmtId="165" fontId="11" fillId="7" borderId="18" xfId="0" applyNumberFormat="1" applyFont="1" applyFill="1" applyBorder="1"/>
    <xf numFmtId="165" fontId="12" fillId="7" borderId="18" xfId="0" applyNumberFormat="1" applyFont="1" applyFill="1" applyBorder="1" applyAlignment="1">
      <alignment horizontal="left" vertical="top"/>
    </xf>
    <xf numFmtId="165" fontId="11" fillId="7" borderId="18" xfId="0" applyNumberFormat="1" applyFont="1" applyFill="1" applyBorder="1" applyAlignment="1">
      <alignment horizontal="center" vertical="center"/>
    </xf>
    <xf numFmtId="165" fontId="9" fillId="7" borderId="18" xfId="0" applyNumberFormat="1" applyFont="1" applyFill="1" applyBorder="1" applyAlignment="1">
      <alignment horizontal="center" vertical="top"/>
    </xf>
    <xf numFmtId="165" fontId="10" fillId="7" borderId="18" xfId="0" applyNumberFormat="1" applyFont="1" applyFill="1" applyBorder="1" applyAlignment="1">
      <alignment horizontal="center" vertical="center"/>
    </xf>
    <xf numFmtId="16" fontId="9" fillId="7" borderId="50" xfId="0" applyNumberFormat="1" applyFont="1" applyFill="1" applyBorder="1" applyAlignment="1">
      <alignment horizontal="center" vertical="top"/>
    </xf>
    <xf numFmtId="16" fontId="9" fillId="7" borderId="18" xfId="0" applyNumberFormat="1" applyFont="1" applyFill="1" applyBorder="1" applyAlignment="1">
      <alignment horizontal="center" vertical="top"/>
    </xf>
    <xf numFmtId="0" fontId="14" fillId="8" borderId="51" xfId="0" applyFont="1" applyFill="1" applyBorder="1" applyAlignment="1">
      <alignment horizontal="center" vertical="top" wrapText="1"/>
    </xf>
    <xf numFmtId="0" fontId="10" fillId="2" borderId="52" xfId="0" applyFont="1" applyFill="1" applyBorder="1" applyAlignment="1">
      <alignment horizontal="center" vertical="top" wrapText="1"/>
    </xf>
    <xf numFmtId="1" fontId="0" fillId="9" borderId="18" xfId="0" applyNumberFormat="1" applyFont="1" applyFill="1" applyBorder="1" applyAlignment="1">
      <alignment horizontal="center" vertical="top"/>
    </xf>
    <xf numFmtId="0" fontId="0" fillId="0" borderId="18" xfId="0" applyFont="1" applyBorder="1" applyAlignment="1"/>
    <xf numFmtId="0" fontId="0" fillId="0" borderId="18" xfId="0" applyFont="1" applyBorder="1" applyAlignment="1">
      <alignment horizontal="left" vertical="top"/>
    </xf>
    <xf numFmtId="1" fontId="0" fillId="0" borderId="52" xfId="0" applyNumberFormat="1" applyFont="1" applyFill="1" applyBorder="1" applyAlignment="1">
      <alignment horizontal="center" vertical="top"/>
    </xf>
    <xf numFmtId="0" fontId="22" fillId="16" borderId="18" xfId="0" applyFont="1" applyFill="1" applyBorder="1" applyAlignment="1">
      <alignment horizontal="center" vertical="top"/>
    </xf>
    <xf numFmtId="1" fontId="23" fillId="9" borderId="18" xfId="0" applyNumberFormat="1" applyFont="1" applyFill="1" applyBorder="1" applyAlignment="1">
      <alignment horizontal="center" vertical="top"/>
    </xf>
    <xf numFmtId="1" fontId="3" fillId="10" borderId="18" xfId="0" applyNumberFormat="1" applyFont="1" applyFill="1" applyBorder="1" applyAlignment="1">
      <alignment horizontal="center" vertical="top"/>
    </xf>
    <xf numFmtId="1" fontId="0" fillId="11" borderId="18" xfId="0" applyNumberFormat="1" applyFont="1" applyFill="1" applyBorder="1" applyAlignment="1">
      <alignment horizontal="center" vertical="top"/>
    </xf>
    <xf numFmtId="1" fontId="0" fillId="7" borderId="18" xfId="0" applyNumberFormat="1" applyFont="1" applyFill="1" applyBorder="1" applyAlignment="1">
      <alignment horizontal="center" vertical="top"/>
    </xf>
    <xf numFmtId="164" fontId="0" fillId="11" borderId="18" xfId="0" applyNumberFormat="1" applyFont="1" applyFill="1" applyBorder="1" applyAlignment="1">
      <alignment horizontal="center" vertical="top"/>
    </xf>
    <xf numFmtId="0" fontId="0" fillId="11" borderId="18" xfId="0" applyFont="1" applyFill="1" applyBorder="1" applyAlignment="1">
      <alignment horizontal="center" vertical="top"/>
    </xf>
    <xf numFmtId="0" fontId="0" fillId="12" borderId="18" xfId="0" applyFont="1" applyFill="1" applyBorder="1" applyAlignment="1">
      <alignment horizontal="center" vertical="top"/>
    </xf>
    <xf numFmtId="1" fontId="22" fillId="4" borderId="18" xfId="0" applyNumberFormat="1" applyFont="1" applyFill="1" applyBorder="1" applyAlignment="1">
      <alignment horizontal="center" vertical="top"/>
    </xf>
    <xf numFmtId="1" fontId="22" fillId="7" borderId="18" xfId="0" applyNumberFormat="1" applyFont="1" applyFill="1" applyBorder="1" applyAlignment="1">
      <alignment horizontal="center" vertical="top"/>
    </xf>
    <xf numFmtId="164" fontId="22" fillId="4" borderId="18" xfId="0" applyNumberFormat="1" applyFont="1" applyFill="1" applyBorder="1" applyAlignment="1">
      <alignment horizontal="center" vertical="top"/>
    </xf>
    <xf numFmtId="0" fontId="23" fillId="14" borderId="18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top"/>
    </xf>
    <xf numFmtId="0" fontId="23" fillId="17" borderId="18" xfId="0" applyFont="1" applyFill="1" applyBorder="1" applyAlignment="1">
      <alignment horizontal="center" vertical="top"/>
    </xf>
    <xf numFmtId="1" fontId="0" fillId="15" borderId="20" xfId="0" applyNumberFormat="1" applyFont="1" applyFill="1" applyBorder="1" applyAlignment="1">
      <alignment horizontal="center" vertical="top"/>
    </xf>
    <xf numFmtId="164" fontId="0" fillId="15" borderId="18" xfId="0" applyNumberFormat="1" applyFont="1" applyFill="1" applyBorder="1" applyAlignment="1">
      <alignment horizontal="center" vertical="top"/>
    </xf>
    <xf numFmtId="1" fontId="0" fillId="15" borderId="18" xfId="0" applyNumberFormat="1" applyFont="1" applyFill="1" applyBorder="1" applyAlignment="1">
      <alignment horizontal="center" vertical="top"/>
    </xf>
    <xf numFmtId="0" fontId="23" fillId="16" borderId="18" xfId="0" applyFont="1" applyFill="1" applyBorder="1" applyAlignment="1">
      <alignment horizontal="center" vertical="top"/>
    </xf>
    <xf numFmtId="1" fontId="23" fillId="10" borderId="18" xfId="0" applyNumberFormat="1" applyFont="1" applyFill="1" applyBorder="1" applyAlignment="1">
      <alignment horizontal="center" vertical="top"/>
    </xf>
    <xf numFmtId="1" fontId="23" fillId="11" borderId="18" xfId="0" applyNumberFormat="1" applyFont="1" applyFill="1" applyBorder="1" applyAlignment="1">
      <alignment horizontal="center" vertical="top"/>
    </xf>
    <xf numFmtId="1" fontId="23" fillId="7" borderId="18" xfId="0" applyNumberFormat="1" applyFont="1" applyFill="1" applyBorder="1" applyAlignment="1">
      <alignment horizontal="center" vertical="top"/>
    </xf>
    <xf numFmtId="164" fontId="23" fillId="11" borderId="18" xfId="0" applyNumberFormat="1" applyFont="1" applyFill="1" applyBorder="1" applyAlignment="1">
      <alignment horizontal="center" vertical="top"/>
    </xf>
    <xf numFmtId="0" fontId="23" fillId="11" borderId="18" xfId="0" applyFont="1" applyFill="1" applyBorder="1" applyAlignment="1">
      <alignment horizontal="center" vertical="top"/>
    </xf>
    <xf numFmtId="0" fontId="23" fillId="12" borderId="18" xfId="0" applyFont="1" applyFill="1" applyBorder="1" applyAlignment="1">
      <alignment horizontal="center" vertical="top"/>
    </xf>
    <xf numFmtId="1" fontId="23" fillId="4" borderId="18" xfId="0" applyNumberFormat="1" applyFont="1" applyFill="1" applyBorder="1" applyAlignment="1">
      <alignment horizontal="center" vertical="top"/>
    </xf>
    <xf numFmtId="164" fontId="23" fillId="4" borderId="18" xfId="0" applyNumberFormat="1" applyFont="1" applyFill="1" applyBorder="1" applyAlignment="1">
      <alignment horizontal="center" vertical="top"/>
    </xf>
    <xf numFmtId="0" fontId="23" fillId="14" borderId="18" xfId="0" applyFont="1" applyFill="1" applyBorder="1" applyAlignment="1">
      <alignment horizontal="center" vertical="top"/>
    </xf>
    <xf numFmtId="0" fontId="23" fillId="7" borderId="18" xfId="0" applyFont="1" applyFill="1" applyBorder="1" applyAlignment="1">
      <alignment horizontal="center" vertical="top"/>
    </xf>
    <xf numFmtId="0" fontId="22" fillId="7" borderId="18" xfId="0" applyFont="1" applyFill="1" applyBorder="1" applyAlignment="1">
      <alignment horizontal="center" vertical="top"/>
    </xf>
    <xf numFmtId="1" fontId="1" fillId="9" borderId="1" xfId="1" applyNumberFormat="1" applyFill="1" applyAlignment="1">
      <alignment horizontal="center" vertical="top"/>
    </xf>
    <xf numFmtId="1" fontId="0" fillId="15" borderId="22" xfId="0" applyNumberFormat="1" applyFont="1" applyFill="1" applyBorder="1" applyAlignment="1">
      <alignment horizontal="center" vertical="top"/>
    </xf>
    <xf numFmtId="0" fontId="22" fillId="12" borderId="18" xfId="0" applyFont="1" applyFill="1" applyBorder="1" applyAlignment="1">
      <alignment horizontal="center" vertical="top"/>
    </xf>
    <xf numFmtId="1" fontId="0" fillId="7" borderId="49" xfId="0" applyNumberFormat="1" applyFill="1" applyBorder="1" applyAlignment="1">
      <alignment horizontal="center" vertical="top"/>
    </xf>
    <xf numFmtId="1" fontId="0" fillId="7" borderId="18" xfId="0" applyNumberFormat="1" applyFill="1" applyBorder="1" applyAlignment="1">
      <alignment horizontal="center" vertical="top"/>
    </xf>
    <xf numFmtId="164" fontId="0" fillId="7" borderId="18" xfId="0" applyNumberFormat="1" applyFill="1" applyBorder="1" applyAlignment="1">
      <alignment horizontal="center" vertical="top"/>
    </xf>
    <xf numFmtId="1" fontId="4" fillId="7" borderId="18" xfId="0" applyNumberFormat="1" applyFont="1" applyFill="1" applyBorder="1" applyAlignment="1">
      <alignment horizontal="center" vertical="top"/>
    </xf>
    <xf numFmtId="164" fontId="0" fillId="7" borderId="48" xfId="0" applyNumberFormat="1" applyFill="1" applyBorder="1" applyAlignment="1">
      <alignment horizontal="center" vertical="top"/>
    </xf>
    <xf numFmtId="0" fontId="4" fillId="7" borderId="30" xfId="0" applyFont="1" applyFill="1" applyBorder="1" applyAlignment="1">
      <alignment horizontal="center" vertical="top"/>
    </xf>
    <xf numFmtId="0" fontId="4" fillId="0" borderId="45" xfId="0" applyFont="1" applyBorder="1" applyAlignment="1">
      <alignment horizontal="left" vertical="top"/>
    </xf>
    <xf numFmtId="0" fontId="2" fillId="0" borderId="0" xfId="0" applyFont="1"/>
    <xf numFmtId="0" fontId="4" fillId="5" borderId="18" xfId="0" applyFont="1" applyFill="1" applyBorder="1" applyAlignment="1">
      <alignment horizontal="left" vertical="top"/>
    </xf>
    <xf numFmtId="0" fontId="4" fillId="5" borderId="39" xfId="0" applyFont="1" applyFill="1" applyBorder="1" applyAlignment="1">
      <alignment horizontal="left" vertical="top"/>
    </xf>
    <xf numFmtId="0" fontId="0" fillId="5" borderId="39" xfId="0" applyFill="1" applyBorder="1"/>
    <xf numFmtId="16" fontId="10" fillId="5" borderId="39" xfId="0" applyNumberFormat="1" applyFont="1" applyFill="1" applyBorder="1" applyAlignment="1">
      <alignment horizontal="center" vertical="top"/>
    </xf>
    <xf numFmtId="16" fontId="10" fillId="5" borderId="20" xfId="0" applyNumberFormat="1" applyFont="1" applyFill="1" applyBorder="1" applyAlignment="1">
      <alignment horizontal="center" vertical="top"/>
    </xf>
    <xf numFmtId="0" fontId="11" fillId="5" borderId="27" xfId="0" applyFont="1" applyFill="1" applyBorder="1"/>
    <xf numFmtId="0" fontId="11" fillId="5" borderId="53" xfId="0" applyFont="1" applyFill="1" applyBorder="1"/>
    <xf numFmtId="16" fontId="10" fillId="5" borderId="9" xfId="0" applyNumberFormat="1" applyFont="1" applyFill="1" applyBorder="1" applyAlignment="1">
      <alignment horizontal="center" vertical="top"/>
    </xf>
    <xf numFmtId="16" fontId="12" fillId="5" borderId="39" xfId="0" applyNumberFormat="1" applyFont="1" applyFill="1" applyBorder="1" applyAlignment="1">
      <alignment horizontal="left" vertical="top"/>
    </xf>
    <xf numFmtId="0" fontId="11" fillId="5" borderId="39" xfId="0" applyFont="1" applyFill="1" applyBorder="1"/>
    <xf numFmtId="16" fontId="11" fillId="5" borderId="52" xfId="0" applyNumberFormat="1" applyFont="1" applyFill="1" applyBorder="1" applyAlignment="1">
      <alignment horizontal="center" vertical="top"/>
    </xf>
    <xf numFmtId="0" fontId="9" fillId="5" borderId="19" xfId="0" applyFont="1" applyFill="1" applyBorder="1" applyAlignment="1">
      <alignment horizontal="center" vertical="top"/>
    </xf>
    <xf numFmtId="0" fontId="9" fillId="5" borderId="39" xfId="0" applyFont="1" applyFill="1" applyBorder="1" applyAlignment="1">
      <alignment horizontal="center" vertical="top"/>
    </xf>
    <xf numFmtId="0" fontId="9" fillId="5" borderId="27" xfId="0" applyFont="1" applyFill="1" applyBorder="1" applyAlignment="1">
      <alignment horizontal="center" vertical="top"/>
    </xf>
    <xf numFmtId="0" fontId="9" fillId="5" borderId="20" xfId="0" applyFont="1" applyFill="1" applyBorder="1" applyAlignment="1">
      <alignment horizontal="center" vertical="top"/>
    </xf>
    <xf numFmtId="0" fontId="6" fillId="0" borderId="0" xfId="0" applyFont="1"/>
    <xf numFmtId="1" fontId="0" fillId="6" borderId="18" xfId="0" applyNumberFormat="1" applyFill="1" applyBorder="1"/>
    <xf numFmtId="1" fontId="0" fillId="20" borderId="54" xfId="0" applyNumberFormat="1" applyFill="1" applyBorder="1"/>
    <xf numFmtId="164" fontId="0" fillId="6" borderId="18" xfId="0" applyNumberFormat="1" applyFill="1" applyBorder="1"/>
    <xf numFmtId="0" fontId="0" fillId="0" borderId="0" xfId="0" applyAlignment="1">
      <alignment horizontal="right"/>
    </xf>
    <xf numFmtId="1" fontId="0" fillId="21" borderId="18" xfId="0" applyNumberFormat="1" applyFill="1" applyBorder="1"/>
    <xf numFmtId="164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 wrapText="1"/>
    </xf>
    <xf numFmtId="16" fontId="4" fillId="7" borderId="6" xfId="0" applyNumberFormat="1" applyFont="1" applyFill="1" applyBorder="1" applyAlignment="1">
      <alignment horizontal="center" vertical="top"/>
    </xf>
    <xf numFmtId="16" fontId="4" fillId="7" borderId="15" xfId="0" applyNumberFormat="1" applyFont="1" applyFill="1" applyBorder="1" applyAlignment="1">
      <alignment horizontal="center" vertical="top"/>
    </xf>
    <xf numFmtId="0" fontId="0" fillId="7" borderId="15" xfId="0" applyFill="1" applyBorder="1"/>
    <xf numFmtId="0" fontId="0" fillId="7" borderId="16" xfId="0" applyFill="1" applyBorder="1"/>
    <xf numFmtId="16" fontId="4" fillId="7" borderId="12" xfId="0" applyNumberFormat="1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 wrapText="1"/>
    </xf>
    <xf numFmtId="0" fontId="10" fillId="2" borderId="23" xfId="0" applyFont="1" applyFill="1" applyBorder="1" applyAlignment="1">
      <alignment horizontal="center" vertical="top" wrapText="1"/>
    </xf>
    <xf numFmtId="0" fontId="10" fillId="2" borderId="28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10" fillId="9" borderId="6" xfId="0" applyFont="1" applyFill="1" applyBorder="1" applyAlignment="1">
      <alignment horizontal="center" vertical="top"/>
    </xf>
    <xf numFmtId="0" fontId="25" fillId="0" borderId="15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0" fillId="0" borderId="17" xfId="0" applyBorder="1"/>
    <xf numFmtId="0" fontId="0" fillId="16" borderId="20" xfId="0" applyFill="1" applyBorder="1"/>
    <xf numFmtId="0" fontId="0" fillId="16" borderId="18" xfId="0" applyFill="1" applyBorder="1"/>
    <xf numFmtId="1" fontId="11" fillId="9" borderId="21" xfId="0" applyNumberFormat="1" applyFont="1" applyFill="1" applyBorder="1" applyAlignment="1">
      <alignment horizontal="center" vertical="top"/>
    </xf>
    <xf numFmtId="0" fontId="0" fillId="16" borderId="9" xfId="0" applyFill="1" applyBorder="1"/>
    <xf numFmtId="49" fontId="10" fillId="9" borderId="18" xfId="0" applyNumberFormat="1" applyFont="1" applyFill="1" applyBorder="1" applyAlignment="1">
      <alignment horizontal="center" vertical="top"/>
    </xf>
    <xf numFmtId="49" fontId="11" fillId="16" borderId="18" xfId="0" applyNumberFormat="1" applyFont="1" applyFill="1" applyBorder="1" applyAlignment="1">
      <alignment horizontal="center" vertical="top"/>
    </xf>
    <xf numFmtId="0" fontId="11" fillId="16" borderId="21" xfId="0" applyFont="1" applyFill="1" applyBorder="1" applyAlignment="1">
      <alignment horizontal="center" vertical="top"/>
    </xf>
    <xf numFmtId="49" fontId="10" fillId="16" borderId="18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10" fillId="9" borderId="9" xfId="0" applyFont="1" applyFill="1" applyBorder="1" applyAlignment="1">
      <alignment horizontal="center" vertical="top"/>
    </xf>
    <xf numFmtId="0" fontId="25" fillId="0" borderId="18" xfId="0" applyFont="1" applyBorder="1" applyAlignment="1">
      <alignment horizontal="center" vertical="top" wrapText="1"/>
    </xf>
    <xf numFmtId="0" fontId="24" fillId="0" borderId="18" xfId="0" applyFont="1" applyBorder="1" applyAlignment="1">
      <alignment horizontal="center" vertical="top" wrapText="1"/>
    </xf>
    <xf numFmtId="0" fontId="0" fillId="0" borderId="19" xfId="0" applyBorder="1"/>
    <xf numFmtId="0" fontId="10" fillId="0" borderId="0" xfId="0" applyFont="1" applyFill="1" applyBorder="1" applyAlignment="1">
      <alignment horizontal="center" vertical="top"/>
    </xf>
    <xf numFmtId="1" fontId="10" fillId="9" borderId="9" xfId="0" applyNumberFormat="1" applyFont="1" applyFill="1" applyBorder="1" applyAlignment="1">
      <alignment horizontal="center" vertical="top"/>
    </xf>
    <xf numFmtId="164" fontId="11" fillId="16" borderId="18" xfId="0" applyNumberFormat="1" applyFont="1" applyFill="1" applyBorder="1" applyAlignment="1">
      <alignment horizontal="center" vertical="top"/>
    </xf>
    <xf numFmtId="1" fontId="11" fillId="16" borderId="21" xfId="0" applyNumberFormat="1" applyFont="1" applyFill="1" applyBorder="1" applyAlignment="1">
      <alignment horizontal="center" vertical="top"/>
    </xf>
    <xf numFmtId="0" fontId="23" fillId="16" borderId="18" xfId="0" applyFont="1" applyFill="1" applyBorder="1"/>
    <xf numFmtId="0" fontId="23" fillId="0" borderId="0" xfId="0" applyFont="1" applyFill="1" applyBorder="1"/>
    <xf numFmtId="0" fontId="6" fillId="0" borderId="0" xfId="0" applyFont="1" applyBorder="1" applyAlignment="1">
      <alignment horizontal="center" vertical="top"/>
    </xf>
    <xf numFmtId="0" fontId="25" fillId="0" borderId="18" xfId="0" applyFont="1" applyFill="1" applyBorder="1" applyAlignment="1">
      <alignment horizontal="center" vertical="top" wrapText="1"/>
    </xf>
    <xf numFmtId="0" fontId="24" fillId="0" borderId="18" xfId="0" applyFont="1" applyFill="1" applyBorder="1" applyAlignment="1">
      <alignment horizontal="center" vertical="top" wrapText="1"/>
    </xf>
    <xf numFmtId="0" fontId="0" fillId="0" borderId="19" xfId="0" applyFill="1" applyBorder="1"/>
    <xf numFmtId="0" fontId="10" fillId="9" borderId="55" xfId="0" applyFont="1" applyFill="1" applyBorder="1" applyAlignment="1">
      <alignment horizontal="center" vertical="top"/>
    </xf>
    <xf numFmtId="0" fontId="25" fillId="0" borderId="23" xfId="0" applyFont="1" applyBorder="1" applyAlignment="1">
      <alignment horizontal="center" vertical="top" wrapText="1"/>
    </xf>
    <xf numFmtId="0" fontId="24" fillId="0" borderId="23" xfId="0" applyFont="1" applyBorder="1" applyAlignment="1">
      <alignment horizontal="center" vertical="top" wrapText="1"/>
    </xf>
    <xf numFmtId="0" fontId="10" fillId="9" borderId="22" xfId="0" applyFont="1" applyFill="1" applyBorder="1" applyAlignment="1">
      <alignment horizontal="center" vertical="top"/>
    </xf>
    <xf numFmtId="1" fontId="24" fillId="0" borderId="23" xfId="0" applyNumberFormat="1" applyFont="1" applyBorder="1" applyAlignment="1">
      <alignment horizontal="center" vertical="top" wrapText="1"/>
    </xf>
    <xf numFmtId="49" fontId="10" fillId="16" borderId="23" xfId="0" applyNumberFormat="1" applyFont="1" applyFill="1" applyBorder="1" applyAlignment="1">
      <alignment horizontal="center" vertical="top"/>
    </xf>
    <xf numFmtId="49" fontId="11" fillId="16" borderId="23" xfId="0" applyNumberFormat="1" applyFont="1" applyFill="1" applyBorder="1" applyAlignment="1">
      <alignment horizontal="center" vertical="top"/>
    </xf>
    <xf numFmtId="0" fontId="25" fillId="0" borderId="25" xfId="0" applyFont="1" applyBorder="1" applyAlignment="1">
      <alignment horizontal="center" vertical="top" wrapText="1"/>
    </xf>
    <xf numFmtId="0" fontId="0" fillId="0" borderId="42" xfId="0" applyBorder="1"/>
    <xf numFmtId="0" fontId="11" fillId="16" borderId="23" xfId="0" applyFont="1" applyFill="1" applyBorder="1" applyAlignment="1">
      <alignment horizontal="center" vertical="top"/>
    </xf>
    <xf numFmtId="0" fontId="11" fillId="16" borderId="56" xfId="0" applyFont="1" applyFill="1" applyBorder="1" applyAlignment="1">
      <alignment horizontal="center" vertical="top"/>
    </xf>
    <xf numFmtId="1" fontId="24" fillId="0" borderId="18" xfId="0" applyNumberFormat="1" applyFont="1" applyBorder="1" applyAlignment="1">
      <alignment horizontal="center" vertical="top" wrapText="1"/>
    </xf>
    <xf numFmtId="0" fontId="10" fillId="7" borderId="25" xfId="0" applyFont="1" applyFill="1" applyBorder="1"/>
    <xf numFmtId="0" fontId="11" fillId="7" borderId="25" xfId="0" applyFont="1" applyFill="1" applyBorder="1"/>
    <xf numFmtId="0" fontId="11" fillId="7" borderId="42" xfId="0" applyFont="1" applyFill="1" applyBorder="1"/>
    <xf numFmtId="49" fontId="10" fillId="7" borderId="7" xfId="0" applyNumberFormat="1" applyFont="1" applyFill="1" applyBorder="1" applyAlignment="1">
      <alignment horizontal="center" vertical="top"/>
    </xf>
    <xf numFmtId="49" fontId="10" fillId="7" borderId="41" xfId="0" applyNumberFormat="1" applyFont="1" applyFill="1" applyBorder="1" applyAlignment="1">
      <alignment horizontal="center" vertical="top"/>
    </xf>
    <xf numFmtId="1" fontId="10" fillId="7" borderId="41" xfId="0" applyNumberFormat="1" applyFont="1" applyFill="1" applyBorder="1" applyAlignment="1">
      <alignment horizontal="center" vertical="top"/>
    </xf>
    <xf numFmtId="1" fontId="10" fillId="7" borderId="32" xfId="0" applyNumberFormat="1" applyFont="1" applyFill="1" applyBorder="1" applyAlignment="1">
      <alignment horizontal="center" vertical="top"/>
    </xf>
    <xf numFmtId="0" fontId="11" fillId="7" borderId="7" xfId="0" applyFont="1" applyFill="1" applyBorder="1"/>
    <xf numFmtId="0" fontId="11" fillId="7" borderId="41" xfId="0" applyFont="1" applyFill="1" applyBorder="1"/>
    <xf numFmtId="0" fontId="10" fillId="7" borderId="41" xfId="0" applyFont="1" applyFill="1" applyBorder="1" applyAlignment="1">
      <alignment horizontal="center" vertical="top"/>
    </xf>
    <xf numFmtId="0" fontId="10" fillId="7" borderId="32" xfId="0" applyFont="1" applyFill="1" applyBorder="1" applyAlignment="1">
      <alignment horizontal="center" vertical="top"/>
    </xf>
    <xf numFmtId="1" fontId="10" fillId="7" borderId="24" xfId="0" applyNumberFormat="1" applyFont="1" applyFill="1" applyBorder="1" applyAlignment="1">
      <alignment horizontal="center" vertical="top"/>
    </xf>
    <xf numFmtId="0" fontId="11" fillId="7" borderId="41" xfId="0" applyFont="1" applyFill="1" applyBorder="1" applyAlignment="1">
      <alignment horizontal="center" vertical="top"/>
    </xf>
    <xf numFmtId="0" fontId="16" fillId="22" borderId="0" xfId="0" applyFont="1" applyFill="1"/>
    <xf numFmtId="49" fontId="0" fillId="0" borderId="0" xfId="0" applyNumberFormat="1"/>
    <xf numFmtId="0" fontId="4" fillId="0" borderId="37" xfId="0" applyFont="1" applyBorder="1"/>
    <xf numFmtId="0" fontId="0" fillId="0" borderId="0" xfId="0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7" fillId="8" borderId="57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23" borderId="11" xfId="0" applyFont="1" applyFill="1" applyBorder="1" applyAlignment="1">
      <alignment horizontal="center" vertical="center"/>
    </xf>
    <xf numFmtId="0" fontId="29" fillId="23" borderId="50" xfId="0" applyFont="1" applyFill="1" applyBorder="1" applyAlignment="1">
      <alignment horizontal="center" vertical="center"/>
    </xf>
    <xf numFmtId="0" fontId="29" fillId="23" borderId="58" xfId="0" applyFont="1" applyFill="1" applyBorder="1" applyAlignment="1">
      <alignment horizontal="center" vertical="center"/>
    </xf>
    <xf numFmtId="0" fontId="29" fillId="24" borderId="11" xfId="0" applyFont="1" applyFill="1" applyBorder="1" applyAlignment="1">
      <alignment horizontal="center" vertical="center"/>
    </xf>
    <xf numFmtId="0" fontId="29" fillId="24" borderId="50" xfId="0" applyFont="1" applyFill="1" applyBorder="1" applyAlignment="1">
      <alignment horizontal="center" vertical="center"/>
    </xf>
    <xf numFmtId="0" fontId="29" fillId="24" borderId="58" xfId="0" applyFont="1" applyFill="1" applyBorder="1" applyAlignment="1">
      <alignment horizontal="center" vertical="center"/>
    </xf>
    <xf numFmtId="0" fontId="27" fillId="8" borderId="59" xfId="0" applyFont="1" applyFill="1" applyBorder="1" applyAlignment="1">
      <alignment horizontal="center" vertical="center"/>
    </xf>
    <xf numFmtId="0" fontId="27" fillId="8" borderId="47" xfId="0" applyFont="1" applyFill="1" applyBorder="1" applyAlignment="1">
      <alignment horizontal="center" vertical="center"/>
    </xf>
    <xf numFmtId="0" fontId="28" fillId="7" borderId="60" xfId="0" applyFont="1" applyFill="1" applyBorder="1" applyAlignment="1">
      <alignment horizontal="center" vertical="center"/>
    </xf>
    <xf numFmtId="0" fontId="29" fillId="5" borderId="52" xfId="0" applyFont="1" applyFill="1" applyBorder="1" applyAlignment="1">
      <alignment horizontal="center" vertical="center"/>
    </xf>
    <xf numFmtId="0" fontId="29" fillId="5" borderId="39" xfId="0" applyFont="1" applyFill="1" applyBorder="1" applyAlignment="1">
      <alignment horizontal="center" vertical="center"/>
    </xf>
    <xf numFmtId="0" fontId="29" fillId="5" borderId="53" xfId="0" applyFont="1" applyFill="1" applyBorder="1" applyAlignment="1">
      <alignment horizontal="center" vertical="center"/>
    </xf>
    <xf numFmtId="0" fontId="27" fillId="8" borderId="61" xfId="0" applyFont="1" applyFill="1" applyBorder="1" applyAlignment="1">
      <alignment horizontal="center" vertical="center"/>
    </xf>
    <xf numFmtId="0" fontId="27" fillId="8" borderId="62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30" fillId="14" borderId="20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30" fillId="14" borderId="18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3" fillId="9" borderId="9" xfId="0" quotePrefix="1" applyFont="1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64" xfId="0" applyFont="1" applyBorder="1" applyAlignment="1">
      <alignment horizontal="center" vertical="center"/>
    </xf>
    <xf numFmtId="3" fontId="33" fillId="7" borderId="39" xfId="0" applyNumberFormat="1" applyFont="1" applyFill="1" applyBorder="1" applyAlignment="1">
      <alignment horizontal="center" vertical="center"/>
    </xf>
    <xf numFmtId="3" fontId="34" fillId="23" borderId="9" xfId="0" applyNumberFormat="1" applyFont="1" applyFill="1" applyBorder="1" applyAlignment="1">
      <alignment horizontal="center" vertical="center"/>
    </xf>
    <xf numFmtId="1" fontId="35" fillId="25" borderId="18" xfId="0" applyNumberFormat="1" applyFont="1" applyFill="1" applyBorder="1" applyAlignment="1">
      <alignment horizontal="center" vertical="center"/>
    </xf>
    <xf numFmtId="1" fontId="35" fillId="25" borderId="53" xfId="0" applyNumberFormat="1" applyFont="1" applyFill="1" applyBorder="1" applyAlignment="1">
      <alignment horizontal="center" vertical="center"/>
    </xf>
    <xf numFmtId="3" fontId="34" fillId="2" borderId="20" xfId="0" applyNumberFormat="1" applyFont="1" applyFill="1" applyBorder="1" applyAlignment="1">
      <alignment horizontal="center" vertical="center"/>
    </xf>
    <xf numFmtId="0" fontId="33" fillId="9" borderId="55" xfId="0" quotePrefix="1" applyFont="1" applyFill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33" fillId="0" borderId="65" xfId="0" applyFont="1" applyBorder="1" applyAlignment="1">
      <alignment horizontal="center" vertical="center"/>
    </xf>
    <xf numFmtId="3" fontId="33" fillId="4" borderId="37" xfId="0" applyNumberFormat="1" applyFont="1" applyFill="1" applyBorder="1" applyAlignment="1">
      <alignment horizontal="center" vertical="center"/>
    </xf>
    <xf numFmtId="3" fontId="33" fillId="4" borderId="36" xfId="0" applyNumberFormat="1" applyFont="1" applyFill="1" applyBorder="1" applyAlignment="1">
      <alignment horizontal="center" vertical="center"/>
    </xf>
    <xf numFmtId="3" fontId="33" fillId="4" borderId="38" xfId="0" applyNumberFormat="1" applyFont="1" applyFill="1" applyBorder="1" applyAlignment="1">
      <alignment horizontal="center" vertical="center"/>
    </xf>
    <xf numFmtId="3" fontId="33" fillId="0" borderId="27" xfId="0" applyNumberFormat="1" applyFon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30" fillId="26" borderId="18" xfId="0" applyNumberFormat="1" applyFont="1" applyFill="1" applyBorder="1" applyAlignment="1">
      <alignment horizontal="center" vertical="center"/>
    </xf>
    <xf numFmtId="3" fontId="30" fillId="26" borderId="53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3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27" borderId="11" xfId="0" applyFont="1" applyFill="1" applyBorder="1" applyAlignment="1">
      <alignment horizontal="center" vertical="center"/>
    </xf>
    <xf numFmtId="0" fontId="29" fillId="27" borderId="50" xfId="0" applyFont="1" applyFill="1" applyBorder="1" applyAlignment="1">
      <alignment horizontal="center" vertical="center"/>
    </xf>
    <xf numFmtId="0" fontId="29" fillId="27" borderId="58" xfId="0" applyFont="1" applyFill="1" applyBorder="1" applyAlignment="1">
      <alignment horizontal="center" vertical="center"/>
    </xf>
    <xf numFmtId="0" fontId="29" fillId="28" borderId="11" xfId="0" applyFont="1" applyFill="1" applyBorder="1" applyAlignment="1">
      <alignment horizontal="center" vertical="center"/>
    </xf>
    <xf numFmtId="0" fontId="29" fillId="28" borderId="50" xfId="0" applyFont="1" applyFill="1" applyBorder="1" applyAlignment="1">
      <alignment horizontal="center" vertical="center"/>
    </xf>
    <xf numFmtId="0" fontId="29" fillId="28" borderId="58" xfId="0" applyFont="1" applyFill="1" applyBorder="1" applyAlignment="1">
      <alignment horizontal="center" vertical="center"/>
    </xf>
    <xf numFmtId="0" fontId="29" fillId="9" borderId="11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9" borderId="58" xfId="0" applyFont="1" applyFill="1" applyBorder="1" applyAlignment="1">
      <alignment horizontal="center" vertical="center"/>
    </xf>
    <xf numFmtId="0" fontId="29" fillId="11" borderId="11" xfId="0" applyFont="1" applyFill="1" applyBorder="1" applyAlignment="1">
      <alignment horizontal="center" vertical="center"/>
    </xf>
    <xf numFmtId="0" fontId="29" fillId="11" borderId="50" xfId="0" applyFont="1" applyFill="1" applyBorder="1" applyAlignment="1">
      <alignment horizontal="center" vertical="center"/>
    </xf>
    <xf numFmtId="0" fontId="29" fillId="11" borderId="5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9" fillId="28" borderId="52" xfId="0" applyFont="1" applyFill="1" applyBorder="1" applyAlignment="1">
      <alignment horizontal="center" vertical="center"/>
    </xf>
    <xf numFmtId="0" fontId="29" fillId="28" borderId="39" xfId="0" applyFont="1" applyFill="1" applyBorder="1" applyAlignment="1">
      <alignment horizontal="center" vertical="center"/>
    </xf>
    <xf numFmtId="0" fontId="29" fillId="28" borderId="53" xfId="0" applyFont="1" applyFill="1" applyBorder="1" applyAlignment="1">
      <alignment horizontal="center" vertical="center"/>
    </xf>
    <xf numFmtId="0" fontId="29" fillId="9" borderId="52" xfId="0" applyFont="1" applyFill="1" applyBorder="1" applyAlignment="1">
      <alignment horizontal="center" vertical="center"/>
    </xf>
    <xf numFmtId="0" fontId="29" fillId="9" borderId="39" xfId="0" applyFont="1" applyFill="1" applyBorder="1" applyAlignment="1">
      <alignment horizontal="center" vertical="center"/>
    </xf>
    <xf numFmtId="0" fontId="29" fillId="9" borderId="53" xfId="0" applyFont="1" applyFill="1" applyBorder="1" applyAlignment="1">
      <alignment horizontal="center" vertical="center"/>
    </xf>
    <xf numFmtId="0" fontId="29" fillId="11" borderId="52" xfId="0" applyFont="1" applyFill="1" applyBorder="1" applyAlignment="1">
      <alignment horizontal="center" vertical="center"/>
    </xf>
    <xf numFmtId="0" fontId="29" fillId="11" borderId="39" xfId="0" applyFont="1" applyFill="1" applyBorder="1" applyAlignment="1">
      <alignment horizontal="center" vertical="center"/>
    </xf>
    <xf numFmtId="0" fontId="29" fillId="11" borderId="53" xfId="0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0" fillId="14" borderId="9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3" fontId="34" fillId="28" borderId="9" xfId="0" applyNumberFormat="1" applyFont="1" applyFill="1" applyBorder="1" applyAlignment="1">
      <alignment horizontal="center" vertical="center"/>
    </xf>
    <xf numFmtId="3" fontId="34" fillId="28" borderId="20" xfId="0" applyNumberFormat="1" applyFont="1" applyFill="1" applyBorder="1" applyAlignment="1">
      <alignment horizontal="center" vertical="center"/>
    </xf>
    <xf numFmtId="3" fontId="34" fillId="29" borderId="20" xfId="0" applyNumberFormat="1" applyFont="1" applyFill="1" applyBorder="1" applyAlignment="1">
      <alignment horizontal="center" vertical="center"/>
    </xf>
    <xf numFmtId="1" fontId="35" fillId="16" borderId="18" xfId="0" applyNumberFormat="1" applyFont="1" applyFill="1" applyBorder="1" applyAlignment="1">
      <alignment horizontal="center" vertical="center"/>
    </xf>
    <xf numFmtId="1" fontId="35" fillId="16" borderId="53" xfId="0" applyNumberFormat="1" applyFont="1" applyFill="1" applyBorder="1" applyAlignment="1">
      <alignment horizontal="center" vertical="center"/>
    </xf>
    <xf numFmtId="1" fontId="35" fillId="11" borderId="18" xfId="0" applyNumberFormat="1" applyFont="1" applyFill="1" applyBorder="1" applyAlignment="1">
      <alignment horizontal="center" vertical="center"/>
    </xf>
    <xf numFmtId="1" fontId="35" fillId="11" borderId="53" xfId="0" applyNumberFormat="1" applyFont="1" applyFill="1" applyBorder="1" applyAlignment="1">
      <alignment horizontal="center" vertical="center"/>
    </xf>
    <xf numFmtId="0" fontId="38" fillId="30" borderId="18" xfId="0" applyFont="1" applyFill="1" applyBorder="1" applyAlignment="1">
      <alignment horizontal="center" vertical="center"/>
    </xf>
    <xf numFmtId="14" fontId="39" fillId="30" borderId="18" xfId="0" applyNumberFormat="1" applyFont="1" applyFill="1" applyBorder="1" applyAlignment="1">
      <alignment horizontal="center" vertical="center"/>
    </xf>
    <xf numFmtId="14" fontId="38" fillId="31" borderId="18" xfId="0" applyNumberFormat="1" applyFont="1" applyFill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" fontId="38" fillId="0" borderId="54" xfId="0" applyNumberFormat="1" applyFont="1" applyFill="1" applyBorder="1" applyAlignment="1">
      <alignment horizontal="center" vertical="center"/>
    </xf>
    <xf numFmtId="1" fontId="38" fillId="31" borderId="18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14" fontId="0" fillId="0" borderId="66" xfId="0" applyNumberFormat="1" applyBorder="1"/>
    <xf numFmtId="0" fontId="41" fillId="0" borderId="0" xfId="0" applyFont="1" applyFill="1" applyBorder="1" applyAlignment="1">
      <alignment horizontal="left"/>
    </xf>
    <xf numFmtId="0" fontId="41" fillId="0" borderId="0" xfId="0" quotePrefix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vertical="top"/>
    </xf>
    <xf numFmtId="0" fontId="43" fillId="0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horizontal="left"/>
    </xf>
    <xf numFmtId="1" fontId="42" fillId="0" borderId="0" xfId="0" applyNumberFormat="1" applyFont="1" applyFill="1" applyBorder="1" applyAlignment="1">
      <alignment horizontal="left" vertical="top"/>
    </xf>
    <xf numFmtId="14" fontId="8" fillId="0" borderId="0" xfId="0" applyNumberFormat="1" applyFont="1"/>
    <xf numFmtId="2" fontId="0" fillId="0" borderId="0" xfId="0" applyNumberFormat="1"/>
    <xf numFmtId="0" fontId="8" fillId="0" borderId="0" xfId="0" applyNumberFormat="1" applyFont="1"/>
    <xf numFmtId="0" fontId="30" fillId="0" borderId="9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14" fontId="29" fillId="5" borderId="52" xfId="0" applyNumberFormat="1" applyFont="1" applyFill="1" applyBorder="1" applyAlignment="1">
      <alignment horizontal="center" vertical="center"/>
    </xf>
    <xf numFmtId="14" fontId="29" fillId="5" borderId="39" xfId="0" applyNumberFormat="1" applyFont="1" applyFill="1" applyBorder="1" applyAlignment="1">
      <alignment horizontal="center" vertical="center"/>
    </xf>
    <xf numFmtId="14" fontId="29" fillId="5" borderId="53" xfId="0" applyNumberFormat="1" applyFont="1" applyFill="1" applyBorder="1" applyAlignment="1">
      <alignment horizontal="center" vertical="center"/>
    </xf>
  </cellXfs>
  <cellStyles count="2">
    <cellStyle name="Normální" xfId="0" builtinId="0"/>
    <cellStyle name="Propojená buňka" xfId="1" builtinId="2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C1" sqref="C1"/>
    </sheetView>
  </sheetViews>
  <sheetFormatPr defaultRowHeight="14.4" x14ac:dyDescent="0.3"/>
  <cols>
    <col min="1" max="2" width="24.109375" customWidth="1"/>
    <col min="3" max="10" width="10.88671875" customWidth="1"/>
    <col min="11" max="11" width="10.109375" bestFit="1" customWidth="1"/>
    <col min="12" max="12" width="10.33203125" bestFit="1" customWidth="1"/>
    <col min="13" max="14" width="10.88671875" bestFit="1" customWidth="1"/>
    <col min="15" max="18" width="10.109375" bestFit="1" customWidth="1"/>
    <col min="258" max="258" width="24.109375" customWidth="1"/>
    <col min="259" max="266" width="10.88671875" customWidth="1"/>
    <col min="267" max="267" width="10.109375" bestFit="1" customWidth="1"/>
    <col min="268" max="268" width="10.33203125" bestFit="1" customWidth="1"/>
    <col min="269" max="270" width="10.88671875" bestFit="1" customWidth="1"/>
    <col min="271" max="274" width="10.109375" bestFit="1" customWidth="1"/>
    <col min="514" max="514" width="24.109375" customWidth="1"/>
    <col min="515" max="522" width="10.88671875" customWidth="1"/>
    <col min="523" max="523" width="10.109375" bestFit="1" customWidth="1"/>
    <col min="524" max="524" width="10.33203125" bestFit="1" customWidth="1"/>
    <col min="525" max="526" width="10.88671875" bestFit="1" customWidth="1"/>
    <col min="527" max="530" width="10.109375" bestFit="1" customWidth="1"/>
    <col min="770" max="770" width="24.109375" customWidth="1"/>
    <col min="771" max="778" width="10.88671875" customWidth="1"/>
    <col min="779" max="779" width="10.109375" bestFit="1" customWidth="1"/>
    <col min="780" max="780" width="10.33203125" bestFit="1" customWidth="1"/>
    <col min="781" max="782" width="10.88671875" bestFit="1" customWidth="1"/>
    <col min="783" max="786" width="10.109375" bestFit="1" customWidth="1"/>
    <col min="1026" max="1026" width="24.109375" customWidth="1"/>
    <col min="1027" max="1034" width="10.88671875" customWidth="1"/>
    <col min="1035" max="1035" width="10.109375" bestFit="1" customWidth="1"/>
    <col min="1036" max="1036" width="10.33203125" bestFit="1" customWidth="1"/>
    <col min="1037" max="1038" width="10.88671875" bestFit="1" customWidth="1"/>
    <col min="1039" max="1042" width="10.109375" bestFit="1" customWidth="1"/>
    <col min="1282" max="1282" width="24.109375" customWidth="1"/>
    <col min="1283" max="1290" width="10.88671875" customWidth="1"/>
    <col min="1291" max="1291" width="10.109375" bestFit="1" customWidth="1"/>
    <col min="1292" max="1292" width="10.33203125" bestFit="1" customWidth="1"/>
    <col min="1293" max="1294" width="10.88671875" bestFit="1" customWidth="1"/>
    <col min="1295" max="1298" width="10.109375" bestFit="1" customWidth="1"/>
    <col min="1538" max="1538" width="24.109375" customWidth="1"/>
    <col min="1539" max="1546" width="10.88671875" customWidth="1"/>
    <col min="1547" max="1547" width="10.109375" bestFit="1" customWidth="1"/>
    <col min="1548" max="1548" width="10.33203125" bestFit="1" customWidth="1"/>
    <col min="1549" max="1550" width="10.88671875" bestFit="1" customWidth="1"/>
    <col min="1551" max="1554" width="10.109375" bestFit="1" customWidth="1"/>
    <col min="1794" max="1794" width="24.109375" customWidth="1"/>
    <col min="1795" max="1802" width="10.88671875" customWidth="1"/>
    <col min="1803" max="1803" width="10.109375" bestFit="1" customWidth="1"/>
    <col min="1804" max="1804" width="10.33203125" bestFit="1" customWidth="1"/>
    <col min="1805" max="1806" width="10.88671875" bestFit="1" customWidth="1"/>
    <col min="1807" max="1810" width="10.109375" bestFit="1" customWidth="1"/>
    <col min="2050" max="2050" width="24.109375" customWidth="1"/>
    <col min="2051" max="2058" width="10.88671875" customWidth="1"/>
    <col min="2059" max="2059" width="10.109375" bestFit="1" customWidth="1"/>
    <col min="2060" max="2060" width="10.33203125" bestFit="1" customWidth="1"/>
    <col min="2061" max="2062" width="10.88671875" bestFit="1" customWidth="1"/>
    <col min="2063" max="2066" width="10.109375" bestFit="1" customWidth="1"/>
    <col min="2306" max="2306" width="24.109375" customWidth="1"/>
    <col min="2307" max="2314" width="10.88671875" customWidth="1"/>
    <col min="2315" max="2315" width="10.109375" bestFit="1" customWidth="1"/>
    <col min="2316" max="2316" width="10.33203125" bestFit="1" customWidth="1"/>
    <col min="2317" max="2318" width="10.88671875" bestFit="1" customWidth="1"/>
    <col min="2319" max="2322" width="10.109375" bestFit="1" customWidth="1"/>
    <col min="2562" max="2562" width="24.109375" customWidth="1"/>
    <col min="2563" max="2570" width="10.88671875" customWidth="1"/>
    <col min="2571" max="2571" width="10.109375" bestFit="1" customWidth="1"/>
    <col min="2572" max="2572" width="10.33203125" bestFit="1" customWidth="1"/>
    <col min="2573" max="2574" width="10.88671875" bestFit="1" customWidth="1"/>
    <col min="2575" max="2578" width="10.109375" bestFit="1" customWidth="1"/>
    <col min="2818" max="2818" width="24.109375" customWidth="1"/>
    <col min="2819" max="2826" width="10.88671875" customWidth="1"/>
    <col min="2827" max="2827" width="10.109375" bestFit="1" customWidth="1"/>
    <col min="2828" max="2828" width="10.33203125" bestFit="1" customWidth="1"/>
    <col min="2829" max="2830" width="10.88671875" bestFit="1" customWidth="1"/>
    <col min="2831" max="2834" width="10.109375" bestFit="1" customWidth="1"/>
    <col min="3074" max="3074" width="24.109375" customWidth="1"/>
    <col min="3075" max="3082" width="10.88671875" customWidth="1"/>
    <col min="3083" max="3083" width="10.109375" bestFit="1" customWidth="1"/>
    <col min="3084" max="3084" width="10.33203125" bestFit="1" customWidth="1"/>
    <col min="3085" max="3086" width="10.88671875" bestFit="1" customWidth="1"/>
    <col min="3087" max="3090" width="10.109375" bestFit="1" customWidth="1"/>
    <col min="3330" max="3330" width="24.109375" customWidth="1"/>
    <col min="3331" max="3338" width="10.88671875" customWidth="1"/>
    <col min="3339" max="3339" width="10.109375" bestFit="1" customWidth="1"/>
    <col min="3340" max="3340" width="10.33203125" bestFit="1" customWidth="1"/>
    <col min="3341" max="3342" width="10.88671875" bestFit="1" customWidth="1"/>
    <col min="3343" max="3346" width="10.109375" bestFit="1" customWidth="1"/>
    <col min="3586" max="3586" width="24.109375" customWidth="1"/>
    <col min="3587" max="3594" width="10.88671875" customWidth="1"/>
    <col min="3595" max="3595" width="10.109375" bestFit="1" customWidth="1"/>
    <col min="3596" max="3596" width="10.33203125" bestFit="1" customWidth="1"/>
    <col min="3597" max="3598" width="10.88671875" bestFit="1" customWidth="1"/>
    <col min="3599" max="3602" width="10.109375" bestFit="1" customWidth="1"/>
    <col min="3842" max="3842" width="24.109375" customWidth="1"/>
    <col min="3843" max="3850" width="10.88671875" customWidth="1"/>
    <col min="3851" max="3851" width="10.109375" bestFit="1" customWidth="1"/>
    <col min="3852" max="3852" width="10.33203125" bestFit="1" customWidth="1"/>
    <col min="3853" max="3854" width="10.88671875" bestFit="1" customWidth="1"/>
    <col min="3855" max="3858" width="10.109375" bestFit="1" customWidth="1"/>
    <col min="4098" max="4098" width="24.109375" customWidth="1"/>
    <col min="4099" max="4106" width="10.88671875" customWidth="1"/>
    <col min="4107" max="4107" width="10.109375" bestFit="1" customWidth="1"/>
    <col min="4108" max="4108" width="10.33203125" bestFit="1" customWidth="1"/>
    <col min="4109" max="4110" width="10.88671875" bestFit="1" customWidth="1"/>
    <col min="4111" max="4114" width="10.109375" bestFit="1" customWidth="1"/>
    <col min="4354" max="4354" width="24.109375" customWidth="1"/>
    <col min="4355" max="4362" width="10.88671875" customWidth="1"/>
    <col min="4363" max="4363" width="10.109375" bestFit="1" customWidth="1"/>
    <col min="4364" max="4364" width="10.33203125" bestFit="1" customWidth="1"/>
    <col min="4365" max="4366" width="10.88671875" bestFit="1" customWidth="1"/>
    <col min="4367" max="4370" width="10.109375" bestFit="1" customWidth="1"/>
    <col min="4610" max="4610" width="24.109375" customWidth="1"/>
    <col min="4611" max="4618" width="10.88671875" customWidth="1"/>
    <col min="4619" max="4619" width="10.109375" bestFit="1" customWidth="1"/>
    <col min="4620" max="4620" width="10.33203125" bestFit="1" customWidth="1"/>
    <col min="4621" max="4622" width="10.88671875" bestFit="1" customWidth="1"/>
    <col min="4623" max="4626" width="10.109375" bestFit="1" customWidth="1"/>
    <col min="4866" max="4866" width="24.109375" customWidth="1"/>
    <col min="4867" max="4874" width="10.88671875" customWidth="1"/>
    <col min="4875" max="4875" width="10.109375" bestFit="1" customWidth="1"/>
    <col min="4876" max="4876" width="10.33203125" bestFit="1" customWidth="1"/>
    <col min="4877" max="4878" width="10.88671875" bestFit="1" customWidth="1"/>
    <col min="4879" max="4882" width="10.109375" bestFit="1" customWidth="1"/>
    <col min="5122" max="5122" width="24.109375" customWidth="1"/>
    <col min="5123" max="5130" width="10.88671875" customWidth="1"/>
    <col min="5131" max="5131" width="10.109375" bestFit="1" customWidth="1"/>
    <col min="5132" max="5132" width="10.33203125" bestFit="1" customWidth="1"/>
    <col min="5133" max="5134" width="10.88671875" bestFit="1" customWidth="1"/>
    <col min="5135" max="5138" width="10.109375" bestFit="1" customWidth="1"/>
    <col min="5378" max="5378" width="24.109375" customWidth="1"/>
    <col min="5379" max="5386" width="10.88671875" customWidth="1"/>
    <col min="5387" max="5387" width="10.109375" bestFit="1" customWidth="1"/>
    <col min="5388" max="5388" width="10.33203125" bestFit="1" customWidth="1"/>
    <col min="5389" max="5390" width="10.88671875" bestFit="1" customWidth="1"/>
    <col min="5391" max="5394" width="10.109375" bestFit="1" customWidth="1"/>
    <col min="5634" max="5634" width="24.109375" customWidth="1"/>
    <col min="5635" max="5642" width="10.88671875" customWidth="1"/>
    <col min="5643" max="5643" width="10.109375" bestFit="1" customWidth="1"/>
    <col min="5644" max="5644" width="10.33203125" bestFit="1" customWidth="1"/>
    <col min="5645" max="5646" width="10.88671875" bestFit="1" customWidth="1"/>
    <col min="5647" max="5650" width="10.109375" bestFit="1" customWidth="1"/>
    <col min="5890" max="5890" width="24.109375" customWidth="1"/>
    <col min="5891" max="5898" width="10.88671875" customWidth="1"/>
    <col min="5899" max="5899" width="10.109375" bestFit="1" customWidth="1"/>
    <col min="5900" max="5900" width="10.33203125" bestFit="1" customWidth="1"/>
    <col min="5901" max="5902" width="10.88671875" bestFit="1" customWidth="1"/>
    <col min="5903" max="5906" width="10.109375" bestFit="1" customWidth="1"/>
    <col min="6146" max="6146" width="24.109375" customWidth="1"/>
    <col min="6147" max="6154" width="10.88671875" customWidth="1"/>
    <col min="6155" max="6155" width="10.109375" bestFit="1" customWidth="1"/>
    <col min="6156" max="6156" width="10.33203125" bestFit="1" customWidth="1"/>
    <col min="6157" max="6158" width="10.88671875" bestFit="1" customWidth="1"/>
    <col min="6159" max="6162" width="10.109375" bestFit="1" customWidth="1"/>
    <col min="6402" max="6402" width="24.109375" customWidth="1"/>
    <col min="6403" max="6410" width="10.88671875" customWidth="1"/>
    <col min="6411" max="6411" width="10.109375" bestFit="1" customWidth="1"/>
    <col min="6412" max="6412" width="10.33203125" bestFit="1" customWidth="1"/>
    <col min="6413" max="6414" width="10.88671875" bestFit="1" customWidth="1"/>
    <col min="6415" max="6418" width="10.109375" bestFit="1" customWidth="1"/>
    <col min="6658" max="6658" width="24.109375" customWidth="1"/>
    <col min="6659" max="6666" width="10.88671875" customWidth="1"/>
    <col min="6667" max="6667" width="10.109375" bestFit="1" customWidth="1"/>
    <col min="6668" max="6668" width="10.33203125" bestFit="1" customWidth="1"/>
    <col min="6669" max="6670" width="10.88671875" bestFit="1" customWidth="1"/>
    <col min="6671" max="6674" width="10.109375" bestFit="1" customWidth="1"/>
    <col min="6914" max="6914" width="24.109375" customWidth="1"/>
    <col min="6915" max="6922" width="10.88671875" customWidth="1"/>
    <col min="6923" max="6923" width="10.109375" bestFit="1" customWidth="1"/>
    <col min="6924" max="6924" width="10.33203125" bestFit="1" customWidth="1"/>
    <col min="6925" max="6926" width="10.88671875" bestFit="1" customWidth="1"/>
    <col min="6927" max="6930" width="10.109375" bestFit="1" customWidth="1"/>
    <col min="7170" max="7170" width="24.109375" customWidth="1"/>
    <col min="7171" max="7178" width="10.88671875" customWidth="1"/>
    <col min="7179" max="7179" width="10.109375" bestFit="1" customWidth="1"/>
    <col min="7180" max="7180" width="10.33203125" bestFit="1" customWidth="1"/>
    <col min="7181" max="7182" width="10.88671875" bestFit="1" customWidth="1"/>
    <col min="7183" max="7186" width="10.109375" bestFit="1" customWidth="1"/>
    <col min="7426" max="7426" width="24.109375" customWidth="1"/>
    <col min="7427" max="7434" width="10.88671875" customWidth="1"/>
    <col min="7435" max="7435" width="10.109375" bestFit="1" customWidth="1"/>
    <col min="7436" max="7436" width="10.33203125" bestFit="1" customWidth="1"/>
    <col min="7437" max="7438" width="10.88671875" bestFit="1" customWidth="1"/>
    <col min="7439" max="7442" width="10.109375" bestFit="1" customWidth="1"/>
    <col min="7682" max="7682" width="24.109375" customWidth="1"/>
    <col min="7683" max="7690" width="10.88671875" customWidth="1"/>
    <col min="7691" max="7691" width="10.109375" bestFit="1" customWidth="1"/>
    <col min="7692" max="7692" width="10.33203125" bestFit="1" customWidth="1"/>
    <col min="7693" max="7694" width="10.88671875" bestFit="1" customWidth="1"/>
    <col min="7695" max="7698" width="10.109375" bestFit="1" customWidth="1"/>
    <col min="7938" max="7938" width="24.109375" customWidth="1"/>
    <col min="7939" max="7946" width="10.88671875" customWidth="1"/>
    <col min="7947" max="7947" width="10.109375" bestFit="1" customWidth="1"/>
    <col min="7948" max="7948" width="10.33203125" bestFit="1" customWidth="1"/>
    <col min="7949" max="7950" width="10.88671875" bestFit="1" customWidth="1"/>
    <col min="7951" max="7954" width="10.109375" bestFit="1" customWidth="1"/>
    <col min="8194" max="8194" width="24.109375" customWidth="1"/>
    <col min="8195" max="8202" width="10.88671875" customWidth="1"/>
    <col min="8203" max="8203" width="10.109375" bestFit="1" customWidth="1"/>
    <col min="8204" max="8204" width="10.33203125" bestFit="1" customWidth="1"/>
    <col min="8205" max="8206" width="10.88671875" bestFit="1" customWidth="1"/>
    <col min="8207" max="8210" width="10.109375" bestFit="1" customWidth="1"/>
    <col min="8450" max="8450" width="24.109375" customWidth="1"/>
    <col min="8451" max="8458" width="10.88671875" customWidth="1"/>
    <col min="8459" max="8459" width="10.109375" bestFit="1" customWidth="1"/>
    <col min="8460" max="8460" width="10.33203125" bestFit="1" customWidth="1"/>
    <col min="8461" max="8462" width="10.88671875" bestFit="1" customWidth="1"/>
    <col min="8463" max="8466" width="10.109375" bestFit="1" customWidth="1"/>
    <col min="8706" max="8706" width="24.109375" customWidth="1"/>
    <col min="8707" max="8714" width="10.88671875" customWidth="1"/>
    <col min="8715" max="8715" width="10.109375" bestFit="1" customWidth="1"/>
    <col min="8716" max="8716" width="10.33203125" bestFit="1" customWidth="1"/>
    <col min="8717" max="8718" width="10.88671875" bestFit="1" customWidth="1"/>
    <col min="8719" max="8722" width="10.109375" bestFit="1" customWidth="1"/>
    <col min="8962" max="8962" width="24.109375" customWidth="1"/>
    <col min="8963" max="8970" width="10.88671875" customWidth="1"/>
    <col min="8971" max="8971" width="10.109375" bestFit="1" customWidth="1"/>
    <col min="8972" max="8972" width="10.33203125" bestFit="1" customWidth="1"/>
    <col min="8973" max="8974" width="10.88671875" bestFit="1" customWidth="1"/>
    <col min="8975" max="8978" width="10.109375" bestFit="1" customWidth="1"/>
    <col min="9218" max="9218" width="24.109375" customWidth="1"/>
    <col min="9219" max="9226" width="10.88671875" customWidth="1"/>
    <col min="9227" max="9227" width="10.109375" bestFit="1" customWidth="1"/>
    <col min="9228" max="9228" width="10.33203125" bestFit="1" customWidth="1"/>
    <col min="9229" max="9230" width="10.88671875" bestFit="1" customWidth="1"/>
    <col min="9231" max="9234" width="10.109375" bestFit="1" customWidth="1"/>
    <col min="9474" max="9474" width="24.109375" customWidth="1"/>
    <col min="9475" max="9482" width="10.88671875" customWidth="1"/>
    <col min="9483" max="9483" width="10.109375" bestFit="1" customWidth="1"/>
    <col min="9484" max="9484" width="10.33203125" bestFit="1" customWidth="1"/>
    <col min="9485" max="9486" width="10.88671875" bestFit="1" customWidth="1"/>
    <col min="9487" max="9490" width="10.109375" bestFit="1" customWidth="1"/>
    <col min="9730" max="9730" width="24.109375" customWidth="1"/>
    <col min="9731" max="9738" width="10.88671875" customWidth="1"/>
    <col min="9739" max="9739" width="10.109375" bestFit="1" customWidth="1"/>
    <col min="9740" max="9740" width="10.33203125" bestFit="1" customWidth="1"/>
    <col min="9741" max="9742" width="10.88671875" bestFit="1" customWidth="1"/>
    <col min="9743" max="9746" width="10.109375" bestFit="1" customWidth="1"/>
    <col min="9986" max="9986" width="24.109375" customWidth="1"/>
    <col min="9987" max="9994" width="10.88671875" customWidth="1"/>
    <col min="9995" max="9995" width="10.109375" bestFit="1" customWidth="1"/>
    <col min="9996" max="9996" width="10.33203125" bestFit="1" customWidth="1"/>
    <col min="9997" max="9998" width="10.88671875" bestFit="1" customWidth="1"/>
    <col min="9999" max="10002" width="10.109375" bestFit="1" customWidth="1"/>
    <col min="10242" max="10242" width="24.109375" customWidth="1"/>
    <col min="10243" max="10250" width="10.88671875" customWidth="1"/>
    <col min="10251" max="10251" width="10.109375" bestFit="1" customWidth="1"/>
    <col min="10252" max="10252" width="10.33203125" bestFit="1" customWidth="1"/>
    <col min="10253" max="10254" width="10.88671875" bestFit="1" customWidth="1"/>
    <col min="10255" max="10258" width="10.109375" bestFit="1" customWidth="1"/>
    <col min="10498" max="10498" width="24.109375" customWidth="1"/>
    <col min="10499" max="10506" width="10.88671875" customWidth="1"/>
    <col min="10507" max="10507" width="10.109375" bestFit="1" customWidth="1"/>
    <col min="10508" max="10508" width="10.33203125" bestFit="1" customWidth="1"/>
    <col min="10509" max="10510" width="10.88671875" bestFit="1" customWidth="1"/>
    <col min="10511" max="10514" width="10.109375" bestFit="1" customWidth="1"/>
    <col min="10754" max="10754" width="24.109375" customWidth="1"/>
    <col min="10755" max="10762" width="10.88671875" customWidth="1"/>
    <col min="10763" max="10763" width="10.109375" bestFit="1" customWidth="1"/>
    <col min="10764" max="10764" width="10.33203125" bestFit="1" customWidth="1"/>
    <col min="10765" max="10766" width="10.88671875" bestFit="1" customWidth="1"/>
    <col min="10767" max="10770" width="10.109375" bestFit="1" customWidth="1"/>
    <col min="11010" max="11010" width="24.109375" customWidth="1"/>
    <col min="11011" max="11018" width="10.88671875" customWidth="1"/>
    <col min="11019" max="11019" width="10.109375" bestFit="1" customWidth="1"/>
    <col min="11020" max="11020" width="10.33203125" bestFit="1" customWidth="1"/>
    <col min="11021" max="11022" width="10.88671875" bestFit="1" customWidth="1"/>
    <col min="11023" max="11026" width="10.109375" bestFit="1" customWidth="1"/>
    <col min="11266" max="11266" width="24.109375" customWidth="1"/>
    <col min="11267" max="11274" width="10.88671875" customWidth="1"/>
    <col min="11275" max="11275" width="10.109375" bestFit="1" customWidth="1"/>
    <col min="11276" max="11276" width="10.33203125" bestFit="1" customWidth="1"/>
    <col min="11277" max="11278" width="10.88671875" bestFit="1" customWidth="1"/>
    <col min="11279" max="11282" width="10.109375" bestFit="1" customWidth="1"/>
    <col min="11522" max="11522" width="24.109375" customWidth="1"/>
    <col min="11523" max="11530" width="10.88671875" customWidth="1"/>
    <col min="11531" max="11531" width="10.109375" bestFit="1" customWidth="1"/>
    <col min="11532" max="11532" width="10.33203125" bestFit="1" customWidth="1"/>
    <col min="11533" max="11534" width="10.88671875" bestFit="1" customWidth="1"/>
    <col min="11535" max="11538" width="10.109375" bestFit="1" customWidth="1"/>
    <col min="11778" max="11778" width="24.109375" customWidth="1"/>
    <col min="11779" max="11786" width="10.88671875" customWidth="1"/>
    <col min="11787" max="11787" width="10.109375" bestFit="1" customWidth="1"/>
    <col min="11788" max="11788" width="10.33203125" bestFit="1" customWidth="1"/>
    <col min="11789" max="11790" width="10.88671875" bestFit="1" customWidth="1"/>
    <col min="11791" max="11794" width="10.109375" bestFit="1" customWidth="1"/>
    <col min="12034" max="12034" width="24.109375" customWidth="1"/>
    <col min="12035" max="12042" width="10.88671875" customWidth="1"/>
    <col min="12043" max="12043" width="10.109375" bestFit="1" customWidth="1"/>
    <col min="12044" max="12044" width="10.33203125" bestFit="1" customWidth="1"/>
    <col min="12045" max="12046" width="10.88671875" bestFit="1" customWidth="1"/>
    <col min="12047" max="12050" width="10.109375" bestFit="1" customWidth="1"/>
    <col min="12290" max="12290" width="24.109375" customWidth="1"/>
    <col min="12291" max="12298" width="10.88671875" customWidth="1"/>
    <col min="12299" max="12299" width="10.109375" bestFit="1" customWidth="1"/>
    <col min="12300" max="12300" width="10.33203125" bestFit="1" customWidth="1"/>
    <col min="12301" max="12302" width="10.88671875" bestFit="1" customWidth="1"/>
    <col min="12303" max="12306" width="10.109375" bestFit="1" customWidth="1"/>
    <col min="12546" max="12546" width="24.109375" customWidth="1"/>
    <col min="12547" max="12554" width="10.88671875" customWidth="1"/>
    <col min="12555" max="12555" width="10.109375" bestFit="1" customWidth="1"/>
    <col min="12556" max="12556" width="10.33203125" bestFit="1" customWidth="1"/>
    <col min="12557" max="12558" width="10.88671875" bestFit="1" customWidth="1"/>
    <col min="12559" max="12562" width="10.109375" bestFit="1" customWidth="1"/>
    <col min="12802" max="12802" width="24.109375" customWidth="1"/>
    <col min="12803" max="12810" width="10.88671875" customWidth="1"/>
    <col min="12811" max="12811" width="10.109375" bestFit="1" customWidth="1"/>
    <col min="12812" max="12812" width="10.33203125" bestFit="1" customWidth="1"/>
    <col min="12813" max="12814" width="10.88671875" bestFit="1" customWidth="1"/>
    <col min="12815" max="12818" width="10.109375" bestFit="1" customWidth="1"/>
    <col min="13058" max="13058" width="24.109375" customWidth="1"/>
    <col min="13059" max="13066" width="10.88671875" customWidth="1"/>
    <col min="13067" max="13067" width="10.109375" bestFit="1" customWidth="1"/>
    <col min="13068" max="13068" width="10.33203125" bestFit="1" customWidth="1"/>
    <col min="13069" max="13070" width="10.88671875" bestFit="1" customWidth="1"/>
    <col min="13071" max="13074" width="10.109375" bestFit="1" customWidth="1"/>
    <col min="13314" max="13314" width="24.109375" customWidth="1"/>
    <col min="13315" max="13322" width="10.88671875" customWidth="1"/>
    <col min="13323" max="13323" width="10.109375" bestFit="1" customWidth="1"/>
    <col min="13324" max="13324" width="10.33203125" bestFit="1" customWidth="1"/>
    <col min="13325" max="13326" width="10.88671875" bestFit="1" customWidth="1"/>
    <col min="13327" max="13330" width="10.109375" bestFit="1" customWidth="1"/>
    <col min="13570" max="13570" width="24.109375" customWidth="1"/>
    <col min="13571" max="13578" width="10.88671875" customWidth="1"/>
    <col min="13579" max="13579" width="10.109375" bestFit="1" customWidth="1"/>
    <col min="13580" max="13580" width="10.33203125" bestFit="1" customWidth="1"/>
    <col min="13581" max="13582" width="10.88671875" bestFit="1" customWidth="1"/>
    <col min="13583" max="13586" width="10.109375" bestFit="1" customWidth="1"/>
    <col min="13826" max="13826" width="24.109375" customWidth="1"/>
    <col min="13827" max="13834" width="10.88671875" customWidth="1"/>
    <col min="13835" max="13835" width="10.109375" bestFit="1" customWidth="1"/>
    <col min="13836" max="13836" width="10.33203125" bestFit="1" customWidth="1"/>
    <col min="13837" max="13838" width="10.88671875" bestFit="1" customWidth="1"/>
    <col min="13839" max="13842" width="10.109375" bestFit="1" customWidth="1"/>
    <col min="14082" max="14082" width="24.109375" customWidth="1"/>
    <col min="14083" max="14090" width="10.88671875" customWidth="1"/>
    <col min="14091" max="14091" width="10.109375" bestFit="1" customWidth="1"/>
    <col min="14092" max="14092" width="10.33203125" bestFit="1" customWidth="1"/>
    <col min="14093" max="14094" width="10.88671875" bestFit="1" customWidth="1"/>
    <col min="14095" max="14098" width="10.109375" bestFit="1" customWidth="1"/>
    <col min="14338" max="14338" width="24.109375" customWidth="1"/>
    <col min="14339" max="14346" width="10.88671875" customWidth="1"/>
    <col min="14347" max="14347" width="10.109375" bestFit="1" customWidth="1"/>
    <col min="14348" max="14348" width="10.33203125" bestFit="1" customWidth="1"/>
    <col min="14349" max="14350" width="10.88671875" bestFit="1" customWidth="1"/>
    <col min="14351" max="14354" width="10.109375" bestFit="1" customWidth="1"/>
    <col min="14594" max="14594" width="24.109375" customWidth="1"/>
    <col min="14595" max="14602" width="10.88671875" customWidth="1"/>
    <col min="14603" max="14603" width="10.109375" bestFit="1" customWidth="1"/>
    <col min="14604" max="14604" width="10.33203125" bestFit="1" customWidth="1"/>
    <col min="14605" max="14606" width="10.88671875" bestFit="1" customWidth="1"/>
    <col min="14607" max="14610" width="10.109375" bestFit="1" customWidth="1"/>
    <col min="14850" max="14850" width="24.109375" customWidth="1"/>
    <col min="14851" max="14858" width="10.88671875" customWidth="1"/>
    <col min="14859" max="14859" width="10.109375" bestFit="1" customWidth="1"/>
    <col min="14860" max="14860" width="10.33203125" bestFit="1" customWidth="1"/>
    <col min="14861" max="14862" width="10.88671875" bestFit="1" customWidth="1"/>
    <col min="14863" max="14866" width="10.109375" bestFit="1" customWidth="1"/>
    <col min="15106" max="15106" width="24.109375" customWidth="1"/>
    <col min="15107" max="15114" width="10.88671875" customWidth="1"/>
    <col min="15115" max="15115" width="10.109375" bestFit="1" customWidth="1"/>
    <col min="15116" max="15116" width="10.33203125" bestFit="1" customWidth="1"/>
    <col min="15117" max="15118" width="10.88671875" bestFit="1" customWidth="1"/>
    <col min="15119" max="15122" width="10.109375" bestFit="1" customWidth="1"/>
    <col min="15362" max="15362" width="24.109375" customWidth="1"/>
    <col min="15363" max="15370" width="10.88671875" customWidth="1"/>
    <col min="15371" max="15371" width="10.109375" bestFit="1" customWidth="1"/>
    <col min="15372" max="15372" width="10.33203125" bestFit="1" customWidth="1"/>
    <col min="15373" max="15374" width="10.88671875" bestFit="1" customWidth="1"/>
    <col min="15375" max="15378" width="10.109375" bestFit="1" customWidth="1"/>
    <col min="15618" max="15618" width="24.109375" customWidth="1"/>
    <col min="15619" max="15626" width="10.88671875" customWidth="1"/>
    <col min="15627" max="15627" width="10.109375" bestFit="1" customWidth="1"/>
    <col min="15628" max="15628" width="10.33203125" bestFit="1" customWidth="1"/>
    <col min="15629" max="15630" width="10.88671875" bestFit="1" customWidth="1"/>
    <col min="15631" max="15634" width="10.109375" bestFit="1" customWidth="1"/>
    <col min="15874" max="15874" width="24.109375" customWidth="1"/>
    <col min="15875" max="15882" width="10.88671875" customWidth="1"/>
    <col min="15883" max="15883" width="10.109375" bestFit="1" customWidth="1"/>
    <col min="15884" max="15884" width="10.33203125" bestFit="1" customWidth="1"/>
    <col min="15885" max="15886" width="10.88671875" bestFit="1" customWidth="1"/>
    <col min="15887" max="15890" width="10.109375" bestFit="1" customWidth="1"/>
    <col min="16130" max="16130" width="24.109375" customWidth="1"/>
    <col min="16131" max="16138" width="10.88671875" customWidth="1"/>
    <col min="16139" max="16139" width="10.109375" bestFit="1" customWidth="1"/>
    <col min="16140" max="16140" width="10.33203125" bestFit="1" customWidth="1"/>
    <col min="16141" max="16142" width="10.88671875" bestFit="1" customWidth="1"/>
    <col min="16143" max="16146" width="10.109375" bestFit="1" customWidth="1"/>
  </cols>
  <sheetData>
    <row r="1" spans="1:18" ht="15" thickBot="1" x14ac:dyDescent="0.35">
      <c r="A1" s="1"/>
      <c r="B1" s="446">
        <v>43874</v>
      </c>
      <c r="C1" s="2">
        <v>43881</v>
      </c>
      <c r="D1" s="2">
        <v>43888</v>
      </c>
      <c r="E1" s="2">
        <v>43895</v>
      </c>
      <c r="F1" s="2">
        <v>43902</v>
      </c>
      <c r="G1" s="2">
        <v>43909</v>
      </c>
      <c r="H1" s="2">
        <v>43916</v>
      </c>
      <c r="I1" s="2">
        <v>43923</v>
      </c>
      <c r="J1" s="2">
        <v>43930</v>
      </c>
      <c r="K1" s="2">
        <v>43937</v>
      </c>
      <c r="L1" s="2">
        <v>43944</v>
      </c>
      <c r="M1" s="2">
        <v>43951</v>
      </c>
      <c r="N1" s="2">
        <v>43958</v>
      </c>
    </row>
    <row r="2" spans="1:18" ht="21.6" thickBot="1" x14ac:dyDescent="0.45">
      <c r="A2" s="4" t="s">
        <v>0</v>
      </c>
      <c r="B2" s="445">
        <v>12480</v>
      </c>
      <c r="C2" s="5">
        <v>6240</v>
      </c>
      <c r="D2" s="5">
        <v>3744</v>
      </c>
      <c r="E2" s="5">
        <v>8736</v>
      </c>
      <c r="F2" s="5">
        <v>5304</v>
      </c>
      <c r="G2" s="5">
        <v>6864</v>
      </c>
      <c r="H2" s="5">
        <v>4992</v>
      </c>
      <c r="I2" s="5">
        <v>6240</v>
      </c>
      <c r="J2" s="5">
        <v>4992</v>
      </c>
      <c r="K2" s="5">
        <v>5616</v>
      </c>
      <c r="L2" s="5">
        <v>3120</v>
      </c>
      <c r="M2" s="5">
        <v>6552</v>
      </c>
      <c r="N2" s="5">
        <v>5304</v>
      </c>
    </row>
    <row r="3" spans="1:18" ht="15" thickBot="1" x14ac:dyDescent="0.35">
      <c r="A3" s="7" t="s">
        <v>1</v>
      </c>
      <c r="B3" s="8">
        <f t="shared" ref="B3:I3" si="0">B2/312</f>
        <v>40</v>
      </c>
      <c r="C3" s="8">
        <f t="shared" si="0"/>
        <v>20</v>
      </c>
      <c r="D3" s="8">
        <f t="shared" si="0"/>
        <v>12</v>
      </c>
      <c r="E3" s="8">
        <f t="shared" si="0"/>
        <v>28</v>
      </c>
      <c r="F3" s="8">
        <f t="shared" si="0"/>
        <v>17</v>
      </c>
      <c r="G3" s="8">
        <f t="shared" si="0"/>
        <v>22</v>
      </c>
      <c r="H3" s="8">
        <f t="shared" si="0"/>
        <v>16</v>
      </c>
      <c r="I3" s="8">
        <f t="shared" si="0"/>
        <v>20</v>
      </c>
      <c r="J3" s="8">
        <f>J2/312</f>
        <v>16</v>
      </c>
      <c r="K3" s="8">
        <f>K2/312</f>
        <v>18</v>
      </c>
      <c r="L3" s="8">
        <f>L2/312</f>
        <v>10</v>
      </c>
      <c r="M3" s="8">
        <f>M2/312</f>
        <v>21</v>
      </c>
      <c r="N3" s="8">
        <f>N2/312</f>
        <v>17</v>
      </c>
      <c r="O3" s="3"/>
      <c r="P3" s="3"/>
      <c r="Q3" s="3"/>
      <c r="R3" s="3"/>
    </row>
    <row r="4" spans="1:18" x14ac:dyDescent="0.3">
      <c r="O4" s="6"/>
      <c r="P4" s="6"/>
      <c r="Q4" s="6"/>
      <c r="R4" s="6"/>
    </row>
    <row r="5" spans="1:18" x14ac:dyDescent="0.3">
      <c r="O5" s="6"/>
      <c r="P5" s="6"/>
      <c r="Q5" s="6"/>
      <c r="R5" s="6"/>
    </row>
    <row r="7" spans="1:18" x14ac:dyDescent="0.3">
      <c r="B7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6" sqref="M6"/>
    </sheetView>
  </sheetViews>
  <sheetFormatPr defaultRowHeight="14.4" x14ac:dyDescent="0.3"/>
  <cols>
    <col min="1" max="1" width="24.109375" customWidth="1"/>
    <col min="2" max="2" width="10.88671875" bestFit="1" customWidth="1"/>
    <col min="3" max="6" width="10.88671875" customWidth="1"/>
    <col min="7" max="7" width="10.44140625" bestFit="1" customWidth="1"/>
    <col min="8" max="8" width="10.33203125" bestFit="1" customWidth="1"/>
    <col min="9" max="12" width="10.88671875" bestFit="1" customWidth="1"/>
    <col min="13" max="17" width="10.109375" bestFit="1" customWidth="1"/>
    <col min="257" max="257" width="24.109375" customWidth="1"/>
    <col min="258" max="258" width="10.88671875" bestFit="1" customWidth="1"/>
    <col min="259" max="262" width="10.88671875" customWidth="1"/>
    <col min="263" max="263" width="10.44140625" bestFit="1" customWidth="1"/>
    <col min="264" max="264" width="10.33203125" bestFit="1" customWidth="1"/>
    <col min="265" max="268" width="10.88671875" bestFit="1" customWidth="1"/>
    <col min="269" max="273" width="10.109375" bestFit="1" customWidth="1"/>
    <col min="513" max="513" width="24.109375" customWidth="1"/>
    <col min="514" max="514" width="10.88671875" bestFit="1" customWidth="1"/>
    <col min="515" max="518" width="10.88671875" customWidth="1"/>
    <col min="519" max="519" width="10.44140625" bestFit="1" customWidth="1"/>
    <col min="520" max="520" width="10.33203125" bestFit="1" customWidth="1"/>
    <col min="521" max="524" width="10.88671875" bestFit="1" customWidth="1"/>
    <col min="525" max="529" width="10.109375" bestFit="1" customWidth="1"/>
    <col min="769" max="769" width="24.109375" customWidth="1"/>
    <col min="770" max="770" width="10.88671875" bestFit="1" customWidth="1"/>
    <col min="771" max="774" width="10.88671875" customWidth="1"/>
    <col min="775" max="775" width="10.44140625" bestFit="1" customWidth="1"/>
    <col min="776" max="776" width="10.33203125" bestFit="1" customWidth="1"/>
    <col min="777" max="780" width="10.88671875" bestFit="1" customWidth="1"/>
    <col min="781" max="785" width="10.109375" bestFit="1" customWidth="1"/>
    <col min="1025" max="1025" width="24.109375" customWidth="1"/>
    <col min="1026" max="1026" width="10.88671875" bestFit="1" customWidth="1"/>
    <col min="1027" max="1030" width="10.88671875" customWidth="1"/>
    <col min="1031" max="1031" width="10.44140625" bestFit="1" customWidth="1"/>
    <col min="1032" max="1032" width="10.33203125" bestFit="1" customWidth="1"/>
    <col min="1033" max="1036" width="10.88671875" bestFit="1" customWidth="1"/>
    <col min="1037" max="1041" width="10.109375" bestFit="1" customWidth="1"/>
    <col min="1281" max="1281" width="24.109375" customWidth="1"/>
    <col min="1282" max="1282" width="10.88671875" bestFit="1" customWidth="1"/>
    <col min="1283" max="1286" width="10.88671875" customWidth="1"/>
    <col min="1287" max="1287" width="10.44140625" bestFit="1" customWidth="1"/>
    <col min="1288" max="1288" width="10.33203125" bestFit="1" customWidth="1"/>
    <col min="1289" max="1292" width="10.88671875" bestFit="1" customWidth="1"/>
    <col min="1293" max="1297" width="10.109375" bestFit="1" customWidth="1"/>
    <col min="1537" max="1537" width="24.109375" customWidth="1"/>
    <col min="1538" max="1538" width="10.88671875" bestFit="1" customWidth="1"/>
    <col min="1539" max="1542" width="10.88671875" customWidth="1"/>
    <col min="1543" max="1543" width="10.44140625" bestFit="1" customWidth="1"/>
    <col min="1544" max="1544" width="10.33203125" bestFit="1" customWidth="1"/>
    <col min="1545" max="1548" width="10.88671875" bestFit="1" customWidth="1"/>
    <col min="1549" max="1553" width="10.109375" bestFit="1" customWidth="1"/>
    <col min="1793" max="1793" width="24.109375" customWidth="1"/>
    <col min="1794" max="1794" width="10.88671875" bestFit="1" customWidth="1"/>
    <col min="1795" max="1798" width="10.88671875" customWidth="1"/>
    <col min="1799" max="1799" width="10.44140625" bestFit="1" customWidth="1"/>
    <col min="1800" max="1800" width="10.33203125" bestFit="1" customWidth="1"/>
    <col min="1801" max="1804" width="10.88671875" bestFit="1" customWidth="1"/>
    <col min="1805" max="1809" width="10.109375" bestFit="1" customWidth="1"/>
    <col min="2049" max="2049" width="24.109375" customWidth="1"/>
    <col min="2050" max="2050" width="10.88671875" bestFit="1" customWidth="1"/>
    <col min="2051" max="2054" width="10.88671875" customWidth="1"/>
    <col min="2055" max="2055" width="10.44140625" bestFit="1" customWidth="1"/>
    <col min="2056" max="2056" width="10.33203125" bestFit="1" customWidth="1"/>
    <col min="2057" max="2060" width="10.88671875" bestFit="1" customWidth="1"/>
    <col min="2061" max="2065" width="10.109375" bestFit="1" customWidth="1"/>
    <col min="2305" max="2305" width="24.109375" customWidth="1"/>
    <col min="2306" max="2306" width="10.88671875" bestFit="1" customWidth="1"/>
    <col min="2307" max="2310" width="10.88671875" customWidth="1"/>
    <col min="2311" max="2311" width="10.44140625" bestFit="1" customWidth="1"/>
    <col min="2312" max="2312" width="10.33203125" bestFit="1" customWidth="1"/>
    <col min="2313" max="2316" width="10.88671875" bestFit="1" customWidth="1"/>
    <col min="2317" max="2321" width="10.109375" bestFit="1" customWidth="1"/>
    <col min="2561" max="2561" width="24.109375" customWidth="1"/>
    <col min="2562" max="2562" width="10.88671875" bestFit="1" customWidth="1"/>
    <col min="2563" max="2566" width="10.88671875" customWidth="1"/>
    <col min="2567" max="2567" width="10.44140625" bestFit="1" customWidth="1"/>
    <col min="2568" max="2568" width="10.33203125" bestFit="1" customWidth="1"/>
    <col min="2569" max="2572" width="10.88671875" bestFit="1" customWidth="1"/>
    <col min="2573" max="2577" width="10.109375" bestFit="1" customWidth="1"/>
    <col min="2817" max="2817" width="24.109375" customWidth="1"/>
    <col min="2818" max="2818" width="10.88671875" bestFit="1" customWidth="1"/>
    <col min="2819" max="2822" width="10.88671875" customWidth="1"/>
    <col min="2823" max="2823" width="10.44140625" bestFit="1" customWidth="1"/>
    <col min="2824" max="2824" width="10.33203125" bestFit="1" customWidth="1"/>
    <col min="2825" max="2828" width="10.88671875" bestFit="1" customWidth="1"/>
    <col min="2829" max="2833" width="10.109375" bestFit="1" customWidth="1"/>
    <col min="3073" max="3073" width="24.109375" customWidth="1"/>
    <col min="3074" max="3074" width="10.88671875" bestFit="1" customWidth="1"/>
    <col min="3075" max="3078" width="10.88671875" customWidth="1"/>
    <col min="3079" max="3079" width="10.44140625" bestFit="1" customWidth="1"/>
    <col min="3080" max="3080" width="10.33203125" bestFit="1" customWidth="1"/>
    <col min="3081" max="3084" width="10.88671875" bestFit="1" customWidth="1"/>
    <col min="3085" max="3089" width="10.109375" bestFit="1" customWidth="1"/>
    <col min="3329" max="3329" width="24.109375" customWidth="1"/>
    <col min="3330" max="3330" width="10.88671875" bestFit="1" customWidth="1"/>
    <col min="3331" max="3334" width="10.88671875" customWidth="1"/>
    <col min="3335" max="3335" width="10.44140625" bestFit="1" customWidth="1"/>
    <col min="3336" max="3336" width="10.33203125" bestFit="1" customWidth="1"/>
    <col min="3337" max="3340" width="10.88671875" bestFit="1" customWidth="1"/>
    <col min="3341" max="3345" width="10.109375" bestFit="1" customWidth="1"/>
    <col min="3585" max="3585" width="24.109375" customWidth="1"/>
    <col min="3586" max="3586" width="10.88671875" bestFit="1" customWidth="1"/>
    <col min="3587" max="3590" width="10.88671875" customWidth="1"/>
    <col min="3591" max="3591" width="10.44140625" bestFit="1" customWidth="1"/>
    <col min="3592" max="3592" width="10.33203125" bestFit="1" customWidth="1"/>
    <col min="3593" max="3596" width="10.88671875" bestFit="1" customWidth="1"/>
    <col min="3597" max="3601" width="10.109375" bestFit="1" customWidth="1"/>
    <col min="3841" max="3841" width="24.109375" customWidth="1"/>
    <col min="3842" max="3842" width="10.88671875" bestFit="1" customWidth="1"/>
    <col min="3843" max="3846" width="10.88671875" customWidth="1"/>
    <col min="3847" max="3847" width="10.44140625" bestFit="1" customWidth="1"/>
    <col min="3848" max="3848" width="10.33203125" bestFit="1" customWidth="1"/>
    <col min="3849" max="3852" width="10.88671875" bestFit="1" customWidth="1"/>
    <col min="3853" max="3857" width="10.109375" bestFit="1" customWidth="1"/>
    <col min="4097" max="4097" width="24.109375" customWidth="1"/>
    <col min="4098" max="4098" width="10.88671875" bestFit="1" customWidth="1"/>
    <col min="4099" max="4102" width="10.88671875" customWidth="1"/>
    <col min="4103" max="4103" width="10.44140625" bestFit="1" customWidth="1"/>
    <col min="4104" max="4104" width="10.33203125" bestFit="1" customWidth="1"/>
    <col min="4105" max="4108" width="10.88671875" bestFit="1" customWidth="1"/>
    <col min="4109" max="4113" width="10.109375" bestFit="1" customWidth="1"/>
    <col min="4353" max="4353" width="24.109375" customWidth="1"/>
    <col min="4354" max="4354" width="10.88671875" bestFit="1" customWidth="1"/>
    <col min="4355" max="4358" width="10.88671875" customWidth="1"/>
    <col min="4359" max="4359" width="10.44140625" bestFit="1" customWidth="1"/>
    <col min="4360" max="4360" width="10.33203125" bestFit="1" customWidth="1"/>
    <col min="4361" max="4364" width="10.88671875" bestFit="1" customWidth="1"/>
    <col min="4365" max="4369" width="10.109375" bestFit="1" customWidth="1"/>
    <col min="4609" max="4609" width="24.109375" customWidth="1"/>
    <col min="4610" max="4610" width="10.88671875" bestFit="1" customWidth="1"/>
    <col min="4611" max="4614" width="10.88671875" customWidth="1"/>
    <col min="4615" max="4615" width="10.44140625" bestFit="1" customWidth="1"/>
    <col min="4616" max="4616" width="10.33203125" bestFit="1" customWidth="1"/>
    <col min="4617" max="4620" width="10.88671875" bestFit="1" customWidth="1"/>
    <col min="4621" max="4625" width="10.109375" bestFit="1" customWidth="1"/>
    <col min="4865" max="4865" width="24.109375" customWidth="1"/>
    <col min="4866" max="4866" width="10.88671875" bestFit="1" customWidth="1"/>
    <col min="4867" max="4870" width="10.88671875" customWidth="1"/>
    <col min="4871" max="4871" width="10.44140625" bestFit="1" customWidth="1"/>
    <col min="4872" max="4872" width="10.33203125" bestFit="1" customWidth="1"/>
    <col min="4873" max="4876" width="10.88671875" bestFit="1" customWidth="1"/>
    <col min="4877" max="4881" width="10.109375" bestFit="1" customWidth="1"/>
    <col min="5121" max="5121" width="24.109375" customWidth="1"/>
    <col min="5122" max="5122" width="10.88671875" bestFit="1" customWidth="1"/>
    <col min="5123" max="5126" width="10.88671875" customWidth="1"/>
    <col min="5127" max="5127" width="10.44140625" bestFit="1" customWidth="1"/>
    <col min="5128" max="5128" width="10.33203125" bestFit="1" customWidth="1"/>
    <col min="5129" max="5132" width="10.88671875" bestFit="1" customWidth="1"/>
    <col min="5133" max="5137" width="10.109375" bestFit="1" customWidth="1"/>
    <col min="5377" max="5377" width="24.109375" customWidth="1"/>
    <col min="5378" max="5378" width="10.88671875" bestFit="1" customWidth="1"/>
    <col min="5379" max="5382" width="10.88671875" customWidth="1"/>
    <col min="5383" max="5383" width="10.44140625" bestFit="1" customWidth="1"/>
    <col min="5384" max="5384" width="10.33203125" bestFit="1" customWidth="1"/>
    <col min="5385" max="5388" width="10.88671875" bestFit="1" customWidth="1"/>
    <col min="5389" max="5393" width="10.109375" bestFit="1" customWidth="1"/>
    <col min="5633" max="5633" width="24.109375" customWidth="1"/>
    <col min="5634" max="5634" width="10.88671875" bestFit="1" customWidth="1"/>
    <col min="5635" max="5638" width="10.88671875" customWidth="1"/>
    <col min="5639" max="5639" width="10.44140625" bestFit="1" customWidth="1"/>
    <col min="5640" max="5640" width="10.33203125" bestFit="1" customWidth="1"/>
    <col min="5641" max="5644" width="10.88671875" bestFit="1" customWidth="1"/>
    <col min="5645" max="5649" width="10.109375" bestFit="1" customWidth="1"/>
    <col min="5889" max="5889" width="24.109375" customWidth="1"/>
    <col min="5890" max="5890" width="10.88671875" bestFit="1" customWidth="1"/>
    <col min="5891" max="5894" width="10.88671875" customWidth="1"/>
    <col min="5895" max="5895" width="10.44140625" bestFit="1" customWidth="1"/>
    <col min="5896" max="5896" width="10.33203125" bestFit="1" customWidth="1"/>
    <col min="5897" max="5900" width="10.88671875" bestFit="1" customWidth="1"/>
    <col min="5901" max="5905" width="10.109375" bestFit="1" customWidth="1"/>
    <col min="6145" max="6145" width="24.109375" customWidth="1"/>
    <col min="6146" max="6146" width="10.88671875" bestFit="1" customWidth="1"/>
    <col min="6147" max="6150" width="10.88671875" customWidth="1"/>
    <col min="6151" max="6151" width="10.44140625" bestFit="1" customWidth="1"/>
    <col min="6152" max="6152" width="10.33203125" bestFit="1" customWidth="1"/>
    <col min="6153" max="6156" width="10.88671875" bestFit="1" customWidth="1"/>
    <col min="6157" max="6161" width="10.109375" bestFit="1" customWidth="1"/>
    <col min="6401" max="6401" width="24.109375" customWidth="1"/>
    <col min="6402" max="6402" width="10.88671875" bestFit="1" customWidth="1"/>
    <col min="6403" max="6406" width="10.88671875" customWidth="1"/>
    <col min="6407" max="6407" width="10.44140625" bestFit="1" customWidth="1"/>
    <col min="6408" max="6408" width="10.33203125" bestFit="1" customWidth="1"/>
    <col min="6409" max="6412" width="10.88671875" bestFit="1" customWidth="1"/>
    <col min="6413" max="6417" width="10.109375" bestFit="1" customWidth="1"/>
    <col min="6657" max="6657" width="24.109375" customWidth="1"/>
    <col min="6658" max="6658" width="10.88671875" bestFit="1" customWidth="1"/>
    <col min="6659" max="6662" width="10.88671875" customWidth="1"/>
    <col min="6663" max="6663" width="10.44140625" bestFit="1" customWidth="1"/>
    <col min="6664" max="6664" width="10.33203125" bestFit="1" customWidth="1"/>
    <col min="6665" max="6668" width="10.88671875" bestFit="1" customWidth="1"/>
    <col min="6669" max="6673" width="10.109375" bestFit="1" customWidth="1"/>
    <col min="6913" max="6913" width="24.109375" customWidth="1"/>
    <col min="6914" max="6914" width="10.88671875" bestFit="1" customWidth="1"/>
    <col min="6915" max="6918" width="10.88671875" customWidth="1"/>
    <col min="6919" max="6919" width="10.44140625" bestFit="1" customWidth="1"/>
    <col min="6920" max="6920" width="10.33203125" bestFit="1" customWidth="1"/>
    <col min="6921" max="6924" width="10.88671875" bestFit="1" customWidth="1"/>
    <col min="6925" max="6929" width="10.109375" bestFit="1" customWidth="1"/>
    <col min="7169" max="7169" width="24.109375" customWidth="1"/>
    <col min="7170" max="7170" width="10.88671875" bestFit="1" customWidth="1"/>
    <col min="7171" max="7174" width="10.88671875" customWidth="1"/>
    <col min="7175" max="7175" width="10.44140625" bestFit="1" customWidth="1"/>
    <col min="7176" max="7176" width="10.33203125" bestFit="1" customWidth="1"/>
    <col min="7177" max="7180" width="10.88671875" bestFit="1" customWidth="1"/>
    <col min="7181" max="7185" width="10.109375" bestFit="1" customWidth="1"/>
    <col min="7425" max="7425" width="24.109375" customWidth="1"/>
    <col min="7426" max="7426" width="10.88671875" bestFit="1" customWidth="1"/>
    <col min="7427" max="7430" width="10.88671875" customWidth="1"/>
    <col min="7431" max="7431" width="10.44140625" bestFit="1" customWidth="1"/>
    <col min="7432" max="7432" width="10.33203125" bestFit="1" customWidth="1"/>
    <col min="7433" max="7436" width="10.88671875" bestFit="1" customWidth="1"/>
    <col min="7437" max="7441" width="10.109375" bestFit="1" customWidth="1"/>
    <col min="7681" max="7681" width="24.109375" customWidth="1"/>
    <col min="7682" max="7682" width="10.88671875" bestFit="1" customWidth="1"/>
    <col min="7683" max="7686" width="10.88671875" customWidth="1"/>
    <col min="7687" max="7687" width="10.44140625" bestFit="1" customWidth="1"/>
    <col min="7688" max="7688" width="10.33203125" bestFit="1" customWidth="1"/>
    <col min="7689" max="7692" width="10.88671875" bestFit="1" customWidth="1"/>
    <col min="7693" max="7697" width="10.109375" bestFit="1" customWidth="1"/>
    <col min="7937" max="7937" width="24.109375" customWidth="1"/>
    <col min="7938" max="7938" width="10.88671875" bestFit="1" customWidth="1"/>
    <col min="7939" max="7942" width="10.88671875" customWidth="1"/>
    <col min="7943" max="7943" width="10.44140625" bestFit="1" customWidth="1"/>
    <col min="7944" max="7944" width="10.33203125" bestFit="1" customWidth="1"/>
    <col min="7945" max="7948" width="10.88671875" bestFit="1" customWidth="1"/>
    <col min="7949" max="7953" width="10.109375" bestFit="1" customWidth="1"/>
    <col min="8193" max="8193" width="24.109375" customWidth="1"/>
    <col min="8194" max="8194" width="10.88671875" bestFit="1" customWidth="1"/>
    <col min="8195" max="8198" width="10.88671875" customWidth="1"/>
    <col min="8199" max="8199" width="10.44140625" bestFit="1" customWidth="1"/>
    <col min="8200" max="8200" width="10.33203125" bestFit="1" customWidth="1"/>
    <col min="8201" max="8204" width="10.88671875" bestFit="1" customWidth="1"/>
    <col min="8205" max="8209" width="10.109375" bestFit="1" customWidth="1"/>
    <col min="8449" max="8449" width="24.109375" customWidth="1"/>
    <col min="8450" max="8450" width="10.88671875" bestFit="1" customWidth="1"/>
    <col min="8451" max="8454" width="10.88671875" customWidth="1"/>
    <col min="8455" max="8455" width="10.44140625" bestFit="1" customWidth="1"/>
    <col min="8456" max="8456" width="10.33203125" bestFit="1" customWidth="1"/>
    <col min="8457" max="8460" width="10.88671875" bestFit="1" customWidth="1"/>
    <col min="8461" max="8465" width="10.109375" bestFit="1" customWidth="1"/>
    <col min="8705" max="8705" width="24.109375" customWidth="1"/>
    <col min="8706" max="8706" width="10.88671875" bestFit="1" customWidth="1"/>
    <col min="8707" max="8710" width="10.88671875" customWidth="1"/>
    <col min="8711" max="8711" width="10.44140625" bestFit="1" customWidth="1"/>
    <col min="8712" max="8712" width="10.33203125" bestFit="1" customWidth="1"/>
    <col min="8713" max="8716" width="10.88671875" bestFit="1" customWidth="1"/>
    <col min="8717" max="8721" width="10.109375" bestFit="1" customWidth="1"/>
    <col min="8961" max="8961" width="24.109375" customWidth="1"/>
    <col min="8962" max="8962" width="10.88671875" bestFit="1" customWidth="1"/>
    <col min="8963" max="8966" width="10.88671875" customWidth="1"/>
    <col min="8967" max="8967" width="10.44140625" bestFit="1" customWidth="1"/>
    <col min="8968" max="8968" width="10.33203125" bestFit="1" customWidth="1"/>
    <col min="8969" max="8972" width="10.88671875" bestFit="1" customWidth="1"/>
    <col min="8973" max="8977" width="10.109375" bestFit="1" customWidth="1"/>
    <col min="9217" max="9217" width="24.109375" customWidth="1"/>
    <col min="9218" max="9218" width="10.88671875" bestFit="1" customWidth="1"/>
    <col min="9219" max="9222" width="10.88671875" customWidth="1"/>
    <col min="9223" max="9223" width="10.44140625" bestFit="1" customWidth="1"/>
    <col min="9224" max="9224" width="10.33203125" bestFit="1" customWidth="1"/>
    <col min="9225" max="9228" width="10.88671875" bestFit="1" customWidth="1"/>
    <col min="9229" max="9233" width="10.109375" bestFit="1" customWidth="1"/>
    <col min="9473" max="9473" width="24.109375" customWidth="1"/>
    <col min="9474" max="9474" width="10.88671875" bestFit="1" customWidth="1"/>
    <col min="9475" max="9478" width="10.88671875" customWidth="1"/>
    <col min="9479" max="9479" width="10.44140625" bestFit="1" customWidth="1"/>
    <col min="9480" max="9480" width="10.33203125" bestFit="1" customWidth="1"/>
    <col min="9481" max="9484" width="10.88671875" bestFit="1" customWidth="1"/>
    <col min="9485" max="9489" width="10.109375" bestFit="1" customWidth="1"/>
    <col min="9729" max="9729" width="24.109375" customWidth="1"/>
    <col min="9730" max="9730" width="10.88671875" bestFit="1" customWidth="1"/>
    <col min="9731" max="9734" width="10.88671875" customWidth="1"/>
    <col min="9735" max="9735" width="10.44140625" bestFit="1" customWidth="1"/>
    <col min="9736" max="9736" width="10.33203125" bestFit="1" customWidth="1"/>
    <col min="9737" max="9740" width="10.88671875" bestFit="1" customWidth="1"/>
    <col min="9741" max="9745" width="10.109375" bestFit="1" customWidth="1"/>
    <col min="9985" max="9985" width="24.109375" customWidth="1"/>
    <col min="9986" max="9986" width="10.88671875" bestFit="1" customWidth="1"/>
    <col min="9987" max="9990" width="10.88671875" customWidth="1"/>
    <col min="9991" max="9991" width="10.44140625" bestFit="1" customWidth="1"/>
    <col min="9992" max="9992" width="10.33203125" bestFit="1" customWidth="1"/>
    <col min="9993" max="9996" width="10.88671875" bestFit="1" customWidth="1"/>
    <col min="9997" max="10001" width="10.109375" bestFit="1" customWidth="1"/>
    <col min="10241" max="10241" width="24.109375" customWidth="1"/>
    <col min="10242" max="10242" width="10.88671875" bestFit="1" customWidth="1"/>
    <col min="10243" max="10246" width="10.88671875" customWidth="1"/>
    <col min="10247" max="10247" width="10.44140625" bestFit="1" customWidth="1"/>
    <col min="10248" max="10248" width="10.33203125" bestFit="1" customWidth="1"/>
    <col min="10249" max="10252" width="10.88671875" bestFit="1" customWidth="1"/>
    <col min="10253" max="10257" width="10.109375" bestFit="1" customWidth="1"/>
    <col min="10497" max="10497" width="24.109375" customWidth="1"/>
    <col min="10498" max="10498" width="10.88671875" bestFit="1" customWidth="1"/>
    <col min="10499" max="10502" width="10.88671875" customWidth="1"/>
    <col min="10503" max="10503" width="10.44140625" bestFit="1" customWidth="1"/>
    <col min="10504" max="10504" width="10.33203125" bestFit="1" customWidth="1"/>
    <col min="10505" max="10508" width="10.88671875" bestFit="1" customWidth="1"/>
    <col min="10509" max="10513" width="10.109375" bestFit="1" customWidth="1"/>
    <col min="10753" max="10753" width="24.109375" customWidth="1"/>
    <col min="10754" max="10754" width="10.88671875" bestFit="1" customWidth="1"/>
    <col min="10755" max="10758" width="10.88671875" customWidth="1"/>
    <col min="10759" max="10759" width="10.44140625" bestFit="1" customWidth="1"/>
    <col min="10760" max="10760" width="10.33203125" bestFit="1" customWidth="1"/>
    <col min="10761" max="10764" width="10.88671875" bestFit="1" customWidth="1"/>
    <col min="10765" max="10769" width="10.109375" bestFit="1" customWidth="1"/>
    <col min="11009" max="11009" width="24.109375" customWidth="1"/>
    <col min="11010" max="11010" width="10.88671875" bestFit="1" customWidth="1"/>
    <col min="11011" max="11014" width="10.88671875" customWidth="1"/>
    <col min="11015" max="11015" width="10.44140625" bestFit="1" customWidth="1"/>
    <col min="11016" max="11016" width="10.33203125" bestFit="1" customWidth="1"/>
    <col min="11017" max="11020" width="10.88671875" bestFit="1" customWidth="1"/>
    <col min="11021" max="11025" width="10.109375" bestFit="1" customWidth="1"/>
    <col min="11265" max="11265" width="24.109375" customWidth="1"/>
    <col min="11266" max="11266" width="10.88671875" bestFit="1" customWidth="1"/>
    <col min="11267" max="11270" width="10.88671875" customWidth="1"/>
    <col min="11271" max="11271" width="10.44140625" bestFit="1" customWidth="1"/>
    <col min="11272" max="11272" width="10.33203125" bestFit="1" customWidth="1"/>
    <col min="11273" max="11276" width="10.88671875" bestFit="1" customWidth="1"/>
    <col min="11277" max="11281" width="10.109375" bestFit="1" customWidth="1"/>
    <col min="11521" max="11521" width="24.109375" customWidth="1"/>
    <col min="11522" max="11522" width="10.88671875" bestFit="1" customWidth="1"/>
    <col min="11523" max="11526" width="10.88671875" customWidth="1"/>
    <col min="11527" max="11527" width="10.44140625" bestFit="1" customWidth="1"/>
    <col min="11528" max="11528" width="10.33203125" bestFit="1" customWidth="1"/>
    <col min="11529" max="11532" width="10.88671875" bestFit="1" customWidth="1"/>
    <col min="11533" max="11537" width="10.109375" bestFit="1" customWidth="1"/>
    <col min="11777" max="11777" width="24.109375" customWidth="1"/>
    <col min="11778" max="11778" width="10.88671875" bestFit="1" customWidth="1"/>
    <col min="11779" max="11782" width="10.88671875" customWidth="1"/>
    <col min="11783" max="11783" width="10.44140625" bestFit="1" customWidth="1"/>
    <col min="11784" max="11784" width="10.33203125" bestFit="1" customWidth="1"/>
    <col min="11785" max="11788" width="10.88671875" bestFit="1" customWidth="1"/>
    <col min="11789" max="11793" width="10.109375" bestFit="1" customWidth="1"/>
    <col min="12033" max="12033" width="24.109375" customWidth="1"/>
    <col min="12034" max="12034" width="10.88671875" bestFit="1" customWidth="1"/>
    <col min="12035" max="12038" width="10.88671875" customWidth="1"/>
    <col min="12039" max="12039" width="10.44140625" bestFit="1" customWidth="1"/>
    <col min="12040" max="12040" width="10.33203125" bestFit="1" customWidth="1"/>
    <col min="12041" max="12044" width="10.88671875" bestFit="1" customWidth="1"/>
    <col min="12045" max="12049" width="10.109375" bestFit="1" customWidth="1"/>
    <col min="12289" max="12289" width="24.109375" customWidth="1"/>
    <col min="12290" max="12290" width="10.88671875" bestFit="1" customWidth="1"/>
    <col min="12291" max="12294" width="10.88671875" customWidth="1"/>
    <col min="12295" max="12295" width="10.44140625" bestFit="1" customWidth="1"/>
    <col min="12296" max="12296" width="10.33203125" bestFit="1" customWidth="1"/>
    <col min="12297" max="12300" width="10.88671875" bestFit="1" customWidth="1"/>
    <col min="12301" max="12305" width="10.109375" bestFit="1" customWidth="1"/>
    <col min="12545" max="12545" width="24.109375" customWidth="1"/>
    <col min="12546" max="12546" width="10.88671875" bestFit="1" customWidth="1"/>
    <col min="12547" max="12550" width="10.88671875" customWidth="1"/>
    <col min="12551" max="12551" width="10.44140625" bestFit="1" customWidth="1"/>
    <col min="12552" max="12552" width="10.33203125" bestFit="1" customWidth="1"/>
    <col min="12553" max="12556" width="10.88671875" bestFit="1" customWidth="1"/>
    <col min="12557" max="12561" width="10.109375" bestFit="1" customWidth="1"/>
    <col min="12801" max="12801" width="24.109375" customWidth="1"/>
    <col min="12802" max="12802" width="10.88671875" bestFit="1" customWidth="1"/>
    <col min="12803" max="12806" width="10.88671875" customWidth="1"/>
    <col min="12807" max="12807" width="10.44140625" bestFit="1" customWidth="1"/>
    <col min="12808" max="12808" width="10.33203125" bestFit="1" customWidth="1"/>
    <col min="12809" max="12812" width="10.88671875" bestFit="1" customWidth="1"/>
    <col min="12813" max="12817" width="10.109375" bestFit="1" customWidth="1"/>
    <col min="13057" max="13057" width="24.109375" customWidth="1"/>
    <col min="13058" max="13058" width="10.88671875" bestFit="1" customWidth="1"/>
    <col min="13059" max="13062" width="10.88671875" customWidth="1"/>
    <col min="13063" max="13063" width="10.44140625" bestFit="1" customWidth="1"/>
    <col min="13064" max="13064" width="10.33203125" bestFit="1" customWidth="1"/>
    <col min="13065" max="13068" width="10.88671875" bestFit="1" customWidth="1"/>
    <col min="13069" max="13073" width="10.109375" bestFit="1" customWidth="1"/>
    <col min="13313" max="13313" width="24.109375" customWidth="1"/>
    <col min="13314" max="13314" width="10.88671875" bestFit="1" customWidth="1"/>
    <col min="13315" max="13318" width="10.88671875" customWidth="1"/>
    <col min="13319" max="13319" width="10.44140625" bestFit="1" customWidth="1"/>
    <col min="13320" max="13320" width="10.33203125" bestFit="1" customWidth="1"/>
    <col min="13321" max="13324" width="10.88671875" bestFit="1" customWidth="1"/>
    <col min="13325" max="13329" width="10.109375" bestFit="1" customWidth="1"/>
    <col min="13569" max="13569" width="24.109375" customWidth="1"/>
    <col min="13570" max="13570" width="10.88671875" bestFit="1" customWidth="1"/>
    <col min="13571" max="13574" width="10.88671875" customWidth="1"/>
    <col min="13575" max="13575" width="10.44140625" bestFit="1" customWidth="1"/>
    <col min="13576" max="13576" width="10.33203125" bestFit="1" customWidth="1"/>
    <col min="13577" max="13580" width="10.88671875" bestFit="1" customWidth="1"/>
    <col min="13581" max="13585" width="10.109375" bestFit="1" customWidth="1"/>
    <col min="13825" max="13825" width="24.109375" customWidth="1"/>
    <col min="13826" max="13826" width="10.88671875" bestFit="1" customWidth="1"/>
    <col min="13827" max="13830" width="10.88671875" customWidth="1"/>
    <col min="13831" max="13831" width="10.44140625" bestFit="1" customWidth="1"/>
    <col min="13832" max="13832" width="10.33203125" bestFit="1" customWidth="1"/>
    <col min="13833" max="13836" width="10.88671875" bestFit="1" customWidth="1"/>
    <col min="13837" max="13841" width="10.109375" bestFit="1" customWidth="1"/>
    <col min="14081" max="14081" width="24.109375" customWidth="1"/>
    <col min="14082" max="14082" width="10.88671875" bestFit="1" customWidth="1"/>
    <col min="14083" max="14086" width="10.88671875" customWidth="1"/>
    <col min="14087" max="14087" width="10.44140625" bestFit="1" customWidth="1"/>
    <col min="14088" max="14088" width="10.33203125" bestFit="1" customWidth="1"/>
    <col min="14089" max="14092" width="10.88671875" bestFit="1" customWidth="1"/>
    <col min="14093" max="14097" width="10.109375" bestFit="1" customWidth="1"/>
    <col min="14337" max="14337" width="24.109375" customWidth="1"/>
    <col min="14338" max="14338" width="10.88671875" bestFit="1" customWidth="1"/>
    <col min="14339" max="14342" width="10.88671875" customWidth="1"/>
    <col min="14343" max="14343" width="10.44140625" bestFit="1" customWidth="1"/>
    <col min="14344" max="14344" width="10.33203125" bestFit="1" customWidth="1"/>
    <col min="14345" max="14348" width="10.88671875" bestFit="1" customWidth="1"/>
    <col min="14349" max="14353" width="10.109375" bestFit="1" customWidth="1"/>
    <col min="14593" max="14593" width="24.109375" customWidth="1"/>
    <col min="14594" max="14594" width="10.88671875" bestFit="1" customWidth="1"/>
    <col min="14595" max="14598" width="10.88671875" customWidth="1"/>
    <col min="14599" max="14599" width="10.44140625" bestFit="1" customWidth="1"/>
    <col min="14600" max="14600" width="10.33203125" bestFit="1" customWidth="1"/>
    <col min="14601" max="14604" width="10.88671875" bestFit="1" customWidth="1"/>
    <col min="14605" max="14609" width="10.109375" bestFit="1" customWidth="1"/>
    <col min="14849" max="14849" width="24.109375" customWidth="1"/>
    <col min="14850" max="14850" width="10.88671875" bestFit="1" customWidth="1"/>
    <col min="14851" max="14854" width="10.88671875" customWidth="1"/>
    <col min="14855" max="14855" width="10.44140625" bestFit="1" customWidth="1"/>
    <col min="14856" max="14856" width="10.33203125" bestFit="1" customWidth="1"/>
    <col min="14857" max="14860" width="10.88671875" bestFit="1" customWidth="1"/>
    <col min="14861" max="14865" width="10.109375" bestFit="1" customWidth="1"/>
    <col min="15105" max="15105" width="24.109375" customWidth="1"/>
    <col min="15106" max="15106" width="10.88671875" bestFit="1" customWidth="1"/>
    <col min="15107" max="15110" width="10.88671875" customWidth="1"/>
    <col min="15111" max="15111" width="10.44140625" bestFit="1" customWidth="1"/>
    <col min="15112" max="15112" width="10.33203125" bestFit="1" customWidth="1"/>
    <col min="15113" max="15116" width="10.88671875" bestFit="1" customWidth="1"/>
    <col min="15117" max="15121" width="10.109375" bestFit="1" customWidth="1"/>
    <col min="15361" max="15361" width="24.109375" customWidth="1"/>
    <col min="15362" max="15362" width="10.88671875" bestFit="1" customWidth="1"/>
    <col min="15363" max="15366" width="10.88671875" customWidth="1"/>
    <col min="15367" max="15367" width="10.44140625" bestFit="1" customWidth="1"/>
    <col min="15368" max="15368" width="10.33203125" bestFit="1" customWidth="1"/>
    <col min="15369" max="15372" width="10.88671875" bestFit="1" customWidth="1"/>
    <col min="15373" max="15377" width="10.109375" bestFit="1" customWidth="1"/>
    <col min="15617" max="15617" width="24.109375" customWidth="1"/>
    <col min="15618" max="15618" width="10.88671875" bestFit="1" customWidth="1"/>
    <col min="15619" max="15622" width="10.88671875" customWidth="1"/>
    <col min="15623" max="15623" width="10.44140625" bestFit="1" customWidth="1"/>
    <col min="15624" max="15624" width="10.33203125" bestFit="1" customWidth="1"/>
    <col min="15625" max="15628" width="10.88671875" bestFit="1" customWidth="1"/>
    <col min="15629" max="15633" width="10.109375" bestFit="1" customWidth="1"/>
    <col min="15873" max="15873" width="24.109375" customWidth="1"/>
    <col min="15874" max="15874" width="10.88671875" bestFit="1" customWidth="1"/>
    <col min="15875" max="15878" width="10.88671875" customWidth="1"/>
    <col min="15879" max="15879" width="10.44140625" bestFit="1" customWidth="1"/>
    <col min="15880" max="15880" width="10.33203125" bestFit="1" customWidth="1"/>
    <col min="15881" max="15884" width="10.88671875" bestFit="1" customWidth="1"/>
    <col min="15885" max="15889" width="10.109375" bestFit="1" customWidth="1"/>
    <col min="16129" max="16129" width="24.109375" customWidth="1"/>
    <col min="16130" max="16130" width="10.88671875" bestFit="1" customWidth="1"/>
    <col min="16131" max="16134" width="10.88671875" customWidth="1"/>
    <col min="16135" max="16135" width="10.44140625" bestFit="1" customWidth="1"/>
    <col min="16136" max="16136" width="10.33203125" bestFit="1" customWidth="1"/>
    <col min="16137" max="16140" width="10.88671875" bestFit="1" customWidth="1"/>
    <col min="16141" max="16145" width="10.109375" bestFit="1" customWidth="1"/>
  </cols>
  <sheetData>
    <row r="1" spans="1:17" ht="15" thickBot="1" x14ac:dyDescent="0.35">
      <c r="A1" s="1"/>
      <c r="B1" s="2">
        <v>43873</v>
      </c>
      <c r="C1" s="2">
        <v>43880</v>
      </c>
      <c r="D1" s="2">
        <v>43887</v>
      </c>
      <c r="E1" s="2">
        <v>43894</v>
      </c>
      <c r="F1" s="2">
        <v>43901</v>
      </c>
      <c r="G1" s="2">
        <v>43908</v>
      </c>
      <c r="H1" s="2">
        <v>43915</v>
      </c>
      <c r="I1" s="2">
        <v>43922</v>
      </c>
      <c r="J1" s="2">
        <v>43929</v>
      </c>
      <c r="K1" s="2">
        <v>43936</v>
      </c>
      <c r="L1" s="2">
        <v>43943</v>
      </c>
    </row>
    <row r="2" spans="1:17" ht="21.6" thickBot="1" x14ac:dyDescent="0.45">
      <c r="A2" s="4" t="s">
        <v>8</v>
      </c>
      <c r="B2" s="5">
        <v>1530</v>
      </c>
      <c r="C2" s="5">
        <v>0</v>
      </c>
      <c r="D2" s="5">
        <v>0</v>
      </c>
      <c r="E2" s="5">
        <v>1020</v>
      </c>
      <c r="F2" s="5">
        <v>1020</v>
      </c>
      <c r="G2" s="5">
        <v>0</v>
      </c>
      <c r="H2" s="5">
        <v>2040</v>
      </c>
      <c r="I2" s="5">
        <v>0</v>
      </c>
      <c r="J2" s="5">
        <v>1530</v>
      </c>
      <c r="K2" s="5">
        <v>0</v>
      </c>
      <c r="L2" s="5">
        <v>0</v>
      </c>
    </row>
    <row r="3" spans="1:17" ht="15" thickBot="1" x14ac:dyDescent="0.35">
      <c r="A3" s="7" t="s">
        <v>1</v>
      </c>
      <c r="B3" s="8">
        <f>B2/510</f>
        <v>3</v>
      </c>
      <c r="C3" s="8">
        <f t="shared" ref="C3:H3" si="0">C2/510</f>
        <v>0</v>
      </c>
      <c r="D3" s="8">
        <f t="shared" si="0"/>
        <v>0</v>
      </c>
      <c r="E3" s="8">
        <f t="shared" si="0"/>
        <v>2</v>
      </c>
      <c r="F3" s="8">
        <f t="shared" si="0"/>
        <v>2</v>
      </c>
      <c r="G3" s="8">
        <f t="shared" si="0"/>
        <v>0</v>
      </c>
      <c r="H3" s="8">
        <f t="shared" si="0"/>
        <v>4</v>
      </c>
      <c r="I3" s="8">
        <f>I2/510</f>
        <v>0</v>
      </c>
      <c r="J3" s="8">
        <f>J2/510</f>
        <v>3</v>
      </c>
      <c r="K3" s="8">
        <f>K2/510</f>
        <v>0</v>
      </c>
      <c r="L3" s="8">
        <f>L2/510</f>
        <v>0</v>
      </c>
      <c r="M3" s="3"/>
      <c r="N3" s="3"/>
      <c r="O3" s="3"/>
      <c r="P3" s="3"/>
      <c r="Q3" s="3"/>
    </row>
    <row r="4" spans="1:17" x14ac:dyDescent="0.3">
      <c r="M4" s="6"/>
      <c r="N4" s="6"/>
      <c r="O4" s="6"/>
      <c r="P4" s="6"/>
      <c r="Q4" s="6"/>
    </row>
    <row r="5" spans="1:17" ht="15" thickBot="1" x14ac:dyDescent="0.35">
      <c r="M5" s="6"/>
      <c r="N5" s="6"/>
      <c r="O5" s="6"/>
      <c r="P5" s="6"/>
      <c r="Q5" s="6"/>
    </row>
    <row r="6" spans="1:17" ht="15" thickBot="1" x14ac:dyDescent="0.35">
      <c r="A6" s="1"/>
      <c r="B6" s="2">
        <v>43873</v>
      </c>
      <c r="C6" s="2">
        <v>43880</v>
      </c>
      <c r="D6" s="2">
        <v>43887</v>
      </c>
      <c r="E6" s="2">
        <v>43894</v>
      </c>
      <c r="F6" s="2">
        <v>43901</v>
      </c>
      <c r="G6" s="2">
        <v>43908</v>
      </c>
      <c r="H6" s="2">
        <v>43915</v>
      </c>
      <c r="I6" s="2">
        <v>43922</v>
      </c>
      <c r="J6" s="2">
        <v>43929</v>
      </c>
      <c r="K6" s="2">
        <v>43936</v>
      </c>
      <c r="L6" s="2">
        <v>43943</v>
      </c>
    </row>
    <row r="7" spans="1:17" ht="21.6" thickBot="1" x14ac:dyDescent="0.45">
      <c r="A7" s="4" t="s">
        <v>9</v>
      </c>
      <c r="B7" s="5">
        <v>15776</v>
      </c>
      <c r="C7" s="5">
        <v>8160</v>
      </c>
      <c r="D7" s="5">
        <v>3808</v>
      </c>
      <c r="E7" s="5">
        <v>7616</v>
      </c>
      <c r="F7" s="5">
        <v>7616</v>
      </c>
      <c r="G7" s="5">
        <v>8160</v>
      </c>
      <c r="H7" s="5">
        <v>13056</v>
      </c>
      <c r="I7" s="5">
        <v>0</v>
      </c>
      <c r="J7" s="5">
        <v>13600</v>
      </c>
      <c r="K7" s="5">
        <v>9792</v>
      </c>
      <c r="L7" s="5">
        <v>9792</v>
      </c>
    </row>
    <row r="8" spans="1:17" ht="15" thickBot="1" x14ac:dyDescent="0.35">
      <c r="A8" s="7" t="s">
        <v>1</v>
      </c>
      <c r="B8" s="8">
        <f>B7/544</f>
        <v>29</v>
      </c>
      <c r="C8" s="8">
        <f>C7/544</f>
        <v>15</v>
      </c>
      <c r="D8" s="8">
        <f>D7/544</f>
        <v>7</v>
      </c>
      <c r="E8" s="8">
        <f t="shared" ref="E8:J8" si="1">E7/544</f>
        <v>14</v>
      </c>
      <c r="F8" s="8">
        <f t="shared" si="1"/>
        <v>14</v>
      </c>
      <c r="G8" s="8">
        <f t="shared" si="1"/>
        <v>15</v>
      </c>
      <c r="H8" s="8">
        <f t="shared" si="1"/>
        <v>24</v>
      </c>
      <c r="I8" s="8">
        <f t="shared" si="1"/>
        <v>0</v>
      </c>
      <c r="J8" s="8">
        <f t="shared" si="1"/>
        <v>25</v>
      </c>
      <c r="K8" s="8">
        <f>K7/544</f>
        <v>18</v>
      </c>
      <c r="L8" s="8">
        <f>L7/544</f>
        <v>18</v>
      </c>
    </row>
    <row r="10" spans="1:17" ht="15" thickBot="1" x14ac:dyDescent="0.35"/>
    <row r="11" spans="1:17" ht="15" thickBot="1" x14ac:dyDescent="0.35">
      <c r="A11" s="1"/>
      <c r="B11" s="2">
        <v>43873</v>
      </c>
      <c r="C11" s="2">
        <v>43880</v>
      </c>
      <c r="D11" s="2">
        <v>43887</v>
      </c>
      <c r="E11" s="2">
        <v>43894</v>
      </c>
      <c r="F11" s="2">
        <v>43901</v>
      </c>
      <c r="G11" s="2">
        <v>43908</v>
      </c>
      <c r="H11" s="2">
        <v>43915</v>
      </c>
      <c r="I11" s="2">
        <v>43922</v>
      </c>
      <c r="J11" s="2">
        <v>43929</v>
      </c>
      <c r="K11" s="2">
        <v>43936</v>
      </c>
      <c r="L11" s="2">
        <v>43943</v>
      </c>
    </row>
    <row r="12" spans="1:17" ht="21.6" thickBot="1" x14ac:dyDescent="0.45">
      <c r="A12" s="4" t="s">
        <v>10</v>
      </c>
      <c r="B12" s="5">
        <v>4352</v>
      </c>
      <c r="C12" s="5">
        <v>10336</v>
      </c>
      <c r="D12" s="5">
        <v>2720</v>
      </c>
      <c r="E12" s="5">
        <v>9792</v>
      </c>
      <c r="F12" s="5">
        <v>9792</v>
      </c>
      <c r="G12" s="5">
        <v>10336</v>
      </c>
      <c r="H12" s="5">
        <v>17408</v>
      </c>
      <c r="I12" s="5">
        <v>0</v>
      </c>
      <c r="J12" s="5">
        <v>16864</v>
      </c>
      <c r="K12" s="5">
        <v>10336</v>
      </c>
      <c r="L12" s="5">
        <v>10336</v>
      </c>
    </row>
    <row r="13" spans="1:17" ht="15" thickBot="1" x14ac:dyDescent="0.35">
      <c r="A13" s="7" t="s">
        <v>1</v>
      </c>
      <c r="B13" s="8">
        <f>B12/544</f>
        <v>8</v>
      </c>
      <c r="C13" s="8">
        <f>C12/544</f>
        <v>19</v>
      </c>
      <c r="D13" s="8">
        <f>D12/544</f>
        <v>5</v>
      </c>
      <c r="E13" s="8">
        <f t="shared" ref="E13:J13" si="2">E12/544</f>
        <v>18</v>
      </c>
      <c r="F13" s="8">
        <f t="shared" si="2"/>
        <v>18</v>
      </c>
      <c r="G13" s="8">
        <f t="shared" si="2"/>
        <v>19</v>
      </c>
      <c r="H13" s="8">
        <f t="shared" si="2"/>
        <v>32</v>
      </c>
      <c r="I13" s="8">
        <f t="shared" si="2"/>
        <v>0</v>
      </c>
      <c r="J13" s="8">
        <f t="shared" si="2"/>
        <v>31</v>
      </c>
      <c r="K13" s="8">
        <f>K12/544</f>
        <v>19</v>
      </c>
      <c r="L13" s="8">
        <f>L12/544</f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workbookViewId="0">
      <selection activeCell="B10" sqref="B10"/>
    </sheetView>
  </sheetViews>
  <sheetFormatPr defaultRowHeight="14.4" x14ac:dyDescent="0.3"/>
  <cols>
    <col min="1" max="1" width="30.5546875" bestFit="1" customWidth="1"/>
    <col min="2" max="2" width="12.33203125" bestFit="1" customWidth="1"/>
    <col min="3" max="3" width="9.6640625" bestFit="1" customWidth="1"/>
    <col min="4" max="4" width="12.33203125" bestFit="1" customWidth="1"/>
    <col min="5" max="5" width="8.6640625" bestFit="1" customWidth="1"/>
    <col min="6" max="6" width="12.33203125" bestFit="1" customWidth="1"/>
    <col min="7" max="7" width="11.109375" bestFit="1" customWidth="1"/>
    <col min="8" max="8" width="12" bestFit="1" customWidth="1"/>
    <col min="9" max="9" width="6" bestFit="1" customWidth="1"/>
    <col min="10" max="11" width="12.33203125" bestFit="1" customWidth="1"/>
    <col min="12" max="12" width="11.109375" bestFit="1" customWidth="1"/>
    <col min="13" max="13" width="12" bestFit="1" customWidth="1"/>
    <col min="14" max="14" width="10" bestFit="1" customWidth="1"/>
    <col min="15" max="16" width="12.33203125" bestFit="1" customWidth="1"/>
    <col min="17" max="17" width="11.109375" bestFit="1" customWidth="1"/>
    <col min="18" max="18" width="12" bestFit="1" customWidth="1"/>
    <col min="19" max="19" width="7" bestFit="1" customWidth="1"/>
    <col min="20" max="20" width="11.44140625" style="11" bestFit="1" customWidth="1"/>
    <col min="21" max="21" width="6.109375" bestFit="1" customWidth="1"/>
    <col min="22" max="22" width="11.109375" bestFit="1" customWidth="1"/>
    <col min="23" max="23" width="12" bestFit="1" customWidth="1"/>
    <col min="24" max="24" width="10" bestFit="1" customWidth="1"/>
    <col min="25" max="25" width="12.33203125" bestFit="1" customWidth="1"/>
    <col min="26" max="26" width="6.109375" bestFit="1" customWidth="1"/>
    <col min="27" max="27" width="11.109375" bestFit="1" customWidth="1"/>
    <col min="28" max="28" width="8.109375" bestFit="1" customWidth="1"/>
    <col min="29" max="29" width="9.88671875" bestFit="1" customWidth="1"/>
    <col min="30" max="30" width="7.5546875" bestFit="1" customWidth="1"/>
    <col min="31" max="32" width="6.6640625" bestFit="1" customWidth="1"/>
    <col min="33" max="33" width="11.21875" bestFit="1" customWidth="1"/>
    <col min="35" max="35" width="29" bestFit="1" customWidth="1"/>
    <col min="257" max="257" width="16.88671875" customWidth="1"/>
    <col min="258" max="258" width="9.5546875" customWidth="1"/>
    <col min="259" max="260" width="0" hidden="1" customWidth="1"/>
    <col min="262" max="265" width="0" hidden="1" customWidth="1"/>
    <col min="267" max="270" width="0" hidden="1" customWidth="1"/>
    <col min="272" max="275" width="0" hidden="1" customWidth="1"/>
    <col min="276" max="276" width="9.109375" customWidth="1"/>
    <col min="277" max="280" width="0" hidden="1" customWidth="1"/>
    <col min="282" max="285" width="0" hidden="1" customWidth="1"/>
    <col min="513" max="513" width="16.88671875" customWidth="1"/>
    <col min="514" max="514" width="9.5546875" customWidth="1"/>
    <col min="515" max="516" width="0" hidden="1" customWidth="1"/>
    <col min="518" max="521" width="0" hidden="1" customWidth="1"/>
    <col min="523" max="526" width="0" hidden="1" customWidth="1"/>
    <col min="528" max="531" width="0" hidden="1" customWidth="1"/>
    <col min="532" max="532" width="9.109375" customWidth="1"/>
    <col min="533" max="536" width="0" hidden="1" customWidth="1"/>
    <col min="538" max="541" width="0" hidden="1" customWidth="1"/>
    <col min="769" max="769" width="16.88671875" customWidth="1"/>
    <col min="770" max="770" width="9.5546875" customWidth="1"/>
    <col min="771" max="772" width="0" hidden="1" customWidth="1"/>
    <col min="774" max="777" width="0" hidden="1" customWidth="1"/>
    <col min="779" max="782" width="0" hidden="1" customWidth="1"/>
    <col min="784" max="787" width="0" hidden="1" customWidth="1"/>
    <col min="788" max="788" width="9.109375" customWidth="1"/>
    <col min="789" max="792" width="0" hidden="1" customWidth="1"/>
    <col min="794" max="797" width="0" hidden="1" customWidth="1"/>
    <col min="1025" max="1025" width="16.88671875" customWidth="1"/>
    <col min="1026" max="1026" width="9.5546875" customWidth="1"/>
    <col min="1027" max="1028" width="0" hidden="1" customWidth="1"/>
    <col min="1030" max="1033" width="0" hidden="1" customWidth="1"/>
    <col min="1035" max="1038" width="0" hidden="1" customWidth="1"/>
    <col min="1040" max="1043" width="0" hidden="1" customWidth="1"/>
    <col min="1044" max="1044" width="9.109375" customWidth="1"/>
    <col min="1045" max="1048" width="0" hidden="1" customWidth="1"/>
    <col min="1050" max="1053" width="0" hidden="1" customWidth="1"/>
    <col min="1281" max="1281" width="16.88671875" customWidth="1"/>
    <col min="1282" max="1282" width="9.5546875" customWidth="1"/>
    <col min="1283" max="1284" width="0" hidden="1" customWidth="1"/>
    <col min="1286" max="1289" width="0" hidden="1" customWidth="1"/>
    <col min="1291" max="1294" width="0" hidden="1" customWidth="1"/>
    <col min="1296" max="1299" width="0" hidden="1" customWidth="1"/>
    <col min="1300" max="1300" width="9.109375" customWidth="1"/>
    <col min="1301" max="1304" width="0" hidden="1" customWidth="1"/>
    <col min="1306" max="1309" width="0" hidden="1" customWidth="1"/>
    <col min="1537" max="1537" width="16.88671875" customWidth="1"/>
    <col min="1538" max="1538" width="9.5546875" customWidth="1"/>
    <col min="1539" max="1540" width="0" hidden="1" customWidth="1"/>
    <col min="1542" max="1545" width="0" hidden="1" customWidth="1"/>
    <col min="1547" max="1550" width="0" hidden="1" customWidth="1"/>
    <col min="1552" max="1555" width="0" hidden="1" customWidth="1"/>
    <col min="1556" max="1556" width="9.109375" customWidth="1"/>
    <col min="1557" max="1560" width="0" hidden="1" customWidth="1"/>
    <col min="1562" max="1565" width="0" hidden="1" customWidth="1"/>
    <col min="1793" max="1793" width="16.88671875" customWidth="1"/>
    <col min="1794" max="1794" width="9.5546875" customWidth="1"/>
    <col min="1795" max="1796" width="0" hidden="1" customWidth="1"/>
    <col min="1798" max="1801" width="0" hidden="1" customWidth="1"/>
    <col min="1803" max="1806" width="0" hidden="1" customWidth="1"/>
    <col min="1808" max="1811" width="0" hidden="1" customWidth="1"/>
    <col min="1812" max="1812" width="9.109375" customWidth="1"/>
    <col min="1813" max="1816" width="0" hidden="1" customWidth="1"/>
    <col min="1818" max="1821" width="0" hidden="1" customWidth="1"/>
    <col min="2049" max="2049" width="16.88671875" customWidth="1"/>
    <col min="2050" max="2050" width="9.5546875" customWidth="1"/>
    <col min="2051" max="2052" width="0" hidden="1" customWidth="1"/>
    <col min="2054" max="2057" width="0" hidden="1" customWidth="1"/>
    <col min="2059" max="2062" width="0" hidden="1" customWidth="1"/>
    <col min="2064" max="2067" width="0" hidden="1" customWidth="1"/>
    <col min="2068" max="2068" width="9.109375" customWidth="1"/>
    <col min="2069" max="2072" width="0" hidden="1" customWidth="1"/>
    <col min="2074" max="2077" width="0" hidden="1" customWidth="1"/>
    <col min="2305" max="2305" width="16.88671875" customWidth="1"/>
    <col min="2306" max="2306" width="9.5546875" customWidth="1"/>
    <col min="2307" max="2308" width="0" hidden="1" customWidth="1"/>
    <col min="2310" max="2313" width="0" hidden="1" customWidth="1"/>
    <col min="2315" max="2318" width="0" hidden="1" customWidth="1"/>
    <col min="2320" max="2323" width="0" hidden="1" customWidth="1"/>
    <col min="2324" max="2324" width="9.109375" customWidth="1"/>
    <col min="2325" max="2328" width="0" hidden="1" customWidth="1"/>
    <col min="2330" max="2333" width="0" hidden="1" customWidth="1"/>
    <col min="2561" max="2561" width="16.88671875" customWidth="1"/>
    <col min="2562" max="2562" width="9.5546875" customWidth="1"/>
    <col min="2563" max="2564" width="0" hidden="1" customWidth="1"/>
    <col min="2566" max="2569" width="0" hidden="1" customWidth="1"/>
    <col min="2571" max="2574" width="0" hidden="1" customWidth="1"/>
    <col min="2576" max="2579" width="0" hidden="1" customWidth="1"/>
    <col min="2580" max="2580" width="9.109375" customWidth="1"/>
    <col min="2581" max="2584" width="0" hidden="1" customWidth="1"/>
    <col min="2586" max="2589" width="0" hidden="1" customWidth="1"/>
    <col min="2817" max="2817" width="16.88671875" customWidth="1"/>
    <col min="2818" max="2818" width="9.5546875" customWidth="1"/>
    <col min="2819" max="2820" width="0" hidden="1" customWidth="1"/>
    <col min="2822" max="2825" width="0" hidden="1" customWidth="1"/>
    <col min="2827" max="2830" width="0" hidden="1" customWidth="1"/>
    <col min="2832" max="2835" width="0" hidden="1" customWidth="1"/>
    <col min="2836" max="2836" width="9.109375" customWidth="1"/>
    <col min="2837" max="2840" width="0" hidden="1" customWidth="1"/>
    <col min="2842" max="2845" width="0" hidden="1" customWidth="1"/>
    <col min="3073" max="3073" width="16.88671875" customWidth="1"/>
    <col min="3074" max="3074" width="9.5546875" customWidth="1"/>
    <col min="3075" max="3076" width="0" hidden="1" customWidth="1"/>
    <col min="3078" max="3081" width="0" hidden="1" customWidth="1"/>
    <col min="3083" max="3086" width="0" hidden="1" customWidth="1"/>
    <col min="3088" max="3091" width="0" hidden="1" customWidth="1"/>
    <col min="3092" max="3092" width="9.109375" customWidth="1"/>
    <col min="3093" max="3096" width="0" hidden="1" customWidth="1"/>
    <col min="3098" max="3101" width="0" hidden="1" customWidth="1"/>
    <col min="3329" max="3329" width="16.88671875" customWidth="1"/>
    <col min="3330" max="3330" width="9.5546875" customWidth="1"/>
    <col min="3331" max="3332" width="0" hidden="1" customWidth="1"/>
    <col min="3334" max="3337" width="0" hidden="1" customWidth="1"/>
    <col min="3339" max="3342" width="0" hidden="1" customWidth="1"/>
    <col min="3344" max="3347" width="0" hidden="1" customWidth="1"/>
    <col min="3348" max="3348" width="9.109375" customWidth="1"/>
    <col min="3349" max="3352" width="0" hidden="1" customWidth="1"/>
    <col min="3354" max="3357" width="0" hidden="1" customWidth="1"/>
    <col min="3585" max="3585" width="16.88671875" customWidth="1"/>
    <col min="3586" max="3586" width="9.5546875" customWidth="1"/>
    <col min="3587" max="3588" width="0" hidden="1" customWidth="1"/>
    <col min="3590" max="3593" width="0" hidden="1" customWidth="1"/>
    <col min="3595" max="3598" width="0" hidden="1" customWidth="1"/>
    <col min="3600" max="3603" width="0" hidden="1" customWidth="1"/>
    <col min="3604" max="3604" width="9.109375" customWidth="1"/>
    <col min="3605" max="3608" width="0" hidden="1" customWidth="1"/>
    <col min="3610" max="3613" width="0" hidden="1" customWidth="1"/>
    <col min="3841" max="3841" width="16.88671875" customWidth="1"/>
    <col min="3842" max="3842" width="9.5546875" customWidth="1"/>
    <col min="3843" max="3844" width="0" hidden="1" customWidth="1"/>
    <col min="3846" max="3849" width="0" hidden="1" customWidth="1"/>
    <col min="3851" max="3854" width="0" hidden="1" customWidth="1"/>
    <col min="3856" max="3859" width="0" hidden="1" customWidth="1"/>
    <col min="3860" max="3860" width="9.109375" customWidth="1"/>
    <col min="3861" max="3864" width="0" hidden="1" customWidth="1"/>
    <col min="3866" max="3869" width="0" hidden="1" customWidth="1"/>
    <col min="4097" max="4097" width="16.88671875" customWidth="1"/>
    <col min="4098" max="4098" width="9.5546875" customWidth="1"/>
    <col min="4099" max="4100" width="0" hidden="1" customWidth="1"/>
    <col min="4102" max="4105" width="0" hidden="1" customWidth="1"/>
    <col min="4107" max="4110" width="0" hidden="1" customWidth="1"/>
    <col min="4112" max="4115" width="0" hidden="1" customWidth="1"/>
    <col min="4116" max="4116" width="9.109375" customWidth="1"/>
    <col min="4117" max="4120" width="0" hidden="1" customWidth="1"/>
    <col min="4122" max="4125" width="0" hidden="1" customWidth="1"/>
    <col min="4353" max="4353" width="16.88671875" customWidth="1"/>
    <col min="4354" max="4354" width="9.5546875" customWidth="1"/>
    <col min="4355" max="4356" width="0" hidden="1" customWidth="1"/>
    <col min="4358" max="4361" width="0" hidden="1" customWidth="1"/>
    <col min="4363" max="4366" width="0" hidden="1" customWidth="1"/>
    <col min="4368" max="4371" width="0" hidden="1" customWidth="1"/>
    <col min="4372" max="4372" width="9.109375" customWidth="1"/>
    <col min="4373" max="4376" width="0" hidden="1" customWidth="1"/>
    <col min="4378" max="4381" width="0" hidden="1" customWidth="1"/>
    <col min="4609" max="4609" width="16.88671875" customWidth="1"/>
    <col min="4610" max="4610" width="9.5546875" customWidth="1"/>
    <col min="4611" max="4612" width="0" hidden="1" customWidth="1"/>
    <col min="4614" max="4617" width="0" hidden="1" customWidth="1"/>
    <col min="4619" max="4622" width="0" hidden="1" customWidth="1"/>
    <col min="4624" max="4627" width="0" hidden="1" customWidth="1"/>
    <col min="4628" max="4628" width="9.109375" customWidth="1"/>
    <col min="4629" max="4632" width="0" hidden="1" customWidth="1"/>
    <col min="4634" max="4637" width="0" hidden="1" customWidth="1"/>
    <col min="4865" max="4865" width="16.88671875" customWidth="1"/>
    <col min="4866" max="4866" width="9.5546875" customWidth="1"/>
    <col min="4867" max="4868" width="0" hidden="1" customWidth="1"/>
    <col min="4870" max="4873" width="0" hidden="1" customWidth="1"/>
    <col min="4875" max="4878" width="0" hidden="1" customWidth="1"/>
    <col min="4880" max="4883" width="0" hidden="1" customWidth="1"/>
    <col min="4884" max="4884" width="9.109375" customWidth="1"/>
    <col min="4885" max="4888" width="0" hidden="1" customWidth="1"/>
    <col min="4890" max="4893" width="0" hidden="1" customWidth="1"/>
    <col min="5121" max="5121" width="16.88671875" customWidth="1"/>
    <col min="5122" max="5122" width="9.5546875" customWidth="1"/>
    <col min="5123" max="5124" width="0" hidden="1" customWidth="1"/>
    <col min="5126" max="5129" width="0" hidden="1" customWidth="1"/>
    <col min="5131" max="5134" width="0" hidden="1" customWidth="1"/>
    <col min="5136" max="5139" width="0" hidden="1" customWidth="1"/>
    <col min="5140" max="5140" width="9.109375" customWidth="1"/>
    <col min="5141" max="5144" width="0" hidden="1" customWidth="1"/>
    <col min="5146" max="5149" width="0" hidden="1" customWidth="1"/>
    <col min="5377" max="5377" width="16.88671875" customWidth="1"/>
    <col min="5378" max="5378" width="9.5546875" customWidth="1"/>
    <col min="5379" max="5380" width="0" hidden="1" customWidth="1"/>
    <col min="5382" max="5385" width="0" hidden="1" customWidth="1"/>
    <col min="5387" max="5390" width="0" hidden="1" customWidth="1"/>
    <col min="5392" max="5395" width="0" hidden="1" customWidth="1"/>
    <col min="5396" max="5396" width="9.109375" customWidth="1"/>
    <col min="5397" max="5400" width="0" hidden="1" customWidth="1"/>
    <col min="5402" max="5405" width="0" hidden="1" customWidth="1"/>
    <col min="5633" max="5633" width="16.88671875" customWidth="1"/>
    <col min="5634" max="5634" width="9.5546875" customWidth="1"/>
    <col min="5635" max="5636" width="0" hidden="1" customWidth="1"/>
    <col min="5638" max="5641" width="0" hidden="1" customWidth="1"/>
    <col min="5643" max="5646" width="0" hidden="1" customWidth="1"/>
    <col min="5648" max="5651" width="0" hidden="1" customWidth="1"/>
    <col min="5652" max="5652" width="9.109375" customWidth="1"/>
    <col min="5653" max="5656" width="0" hidden="1" customWidth="1"/>
    <col min="5658" max="5661" width="0" hidden="1" customWidth="1"/>
    <col min="5889" max="5889" width="16.88671875" customWidth="1"/>
    <col min="5890" max="5890" width="9.5546875" customWidth="1"/>
    <col min="5891" max="5892" width="0" hidden="1" customWidth="1"/>
    <col min="5894" max="5897" width="0" hidden="1" customWidth="1"/>
    <col min="5899" max="5902" width="0" hidden="1" customWidth="1"/>
    <col min="5904" max="5907" width="0" hidden="1" customWidth="1"/>
    <col min="5908" max="5908" width="9.109375" customWidth="1"/>
    <col min="5909" max="5912" width="0" hidden="1" customWidth="1"/>
    <col min="5914" max="5917" width="0" hidden="1" customWidth="1"/>
    <col min="6145" max="6145" width="16.88671875" customWidth="1"/>
    <col min="6146" max="6146" width="9.5546875" customWidth="1"/>
    <col min="6147" max="6148" width="0" hidden="1" customWidth="1"/>
    <col min="6150" max="6153" width="0" hidden="1" customWidth="1"/>
    <col min="6155" max="6158" width="0" hidden="1" customWidth="1"/>
    <col min="6160" max="6163" width="0" hidden="1" customWidth="1"/>
    <col min="6164" max="6164" width="9.109375" customWidth="1"/>
    <col min="6165" max="6168" width="0" hidden="1" customWidth="1"/>
    <col min="6170" max="6173" width="0" hidden="1" customWidth="1"/>
    <col min="6401" max="6401" width="16.88671875" customWidth="1"/>
    <col min="6402" max="6402" width="9.5546875" customWidth="1"/>
    <col min="6403" max="6404" width="0" hidden="1" customWidth="1"/>
    <col min="6406" max="6409" width="0" hidden="1" customWidth="1"/>
    <col min="6411" max="6414" width="0" hidden="1" customWidth="1"/>
    <col min="6416" max="6419" width="0" hidden="1" customWidth="1"/>
    <col min="6420" max="6420" width="9.109375" customWidth="1"/>
    <col min="6421" max="6424" width="0" hidden="1" customWidth="1"/>
    <col min="6426" max="6429" width="0" hidden="1" customWidth="1"/>
    <col min="6657" max="6657" width="16.88671875" customWidth="1"/>
    <col min="6658" max="6658" width="9.5546875" customWidth="1"/>
    <col min="6659" max="6660" width="0" hidden="1" customWidth="1"/>
    <col min="6662" max="6665" width="0" hidden="1" customWidth="1"/>
    <col min="6667" max="6670" width="0" hidden="1" customWidth="1"/>
    <col min="6672" max="6675" width="0" hidden="1" customWidth="1"/>
    <col min="6676" max="6676" width="9.109375" customWidth="1"/>
    <col min="6677" max="6680" width="0" hidden="1" customWidth="1"/>
    <col min="6682" max="6685" width="0" hidden="1" customWidth="1"/>
    <col min="6913" max="6913" width="16.88671875" customWidth="1"/>
    <col min="6914" max="6914" width="9.5546875" customWidth="1"/>
    <col min="6915" max="6916" width="0" hidden="1" customWidth="1"/>
    <col min="6918" max="6921" width="0" hidden="1" customWidth="1"/>
    <col min="6923" max="6926" width="0" hidden="1" customWidth="1"/>
    <col min="6928" max="6931" width="0" hidden="1" customWidth="1"/>
    <col min="6932" max="6932" width="9.109375" customWidth="1"/>
    <col min="6933" max="6936" width="0" hidden="1" customWidth="1"/>
    <col min="6938" max="6941" width="0" hidden="1" customWidth="1"/>
    <col min="7169" max="7169" width="16.88671875" customWidth="1"/>
    <col min="7170" max="7170" width="9.5546875" customWidth="1"/>
    <col min="7171" max="7172" width="0" hidden="1" customWidth="1"/>
    <col min="7174" max="7177" width="0" hidden="1" customWidth="1"/>
    <col min="7179" max="7182" width="0" hidden="1" customWidth="1"/>
    <col min="7184" max="7187" width="0" hidden="1" customWidth="1"/>
    <col min="7188" max="7188" width="9.109375" customWidth="1"/>
    <col min="7189" max="7192" width="0" hidden="1" customWidth="1"/>
    <col min="7194" max="7197" width="0" hidden="1" customWidth="1"/>
    <col min="7425" max="7425" width="16.88671875" customWidth="1"/>
    <col min="7426" max="7426" width="9.5546875" customWidth="1"/>
    <col min="7427" max="7428" width="0" hidden="1" customWidth="1"/>
    <col min="7430" max="7433" width="0" hidden="1" customWidth="1"/>
    <col min="7435" max="7438" width="0" hidden="1" customWidth="1"/>
    <col min="7440" max="7443" width="0" hidden="1" customWidth="1"/>
    <col min="7444" max="7444" width="9.109375" customWidth="1"/>
    <col min="7445" max="7448" width="0" hidden="1" customWidth="1"/>
    <col min="7450" max="7453" width="0" hidden="1" customWidth="1"/>
    <col min="7681" max="7681" width="16.88671875" customWidth="1"/>
    <col min="7682" max="7682" width="9.5546875" customWidth="1"/>
    <col min="7683" max="7684" width="0" hidden="1" customWidth="1"/>
    <col min="7686" max="7689" width="0" hidden="1" customWidth="1"/>
    <col min="7691" max="7694" width="0" hidden="1" customWidth="1"/>
    <col min="7696" max="7699" width="0" hidden="1" customWidth="1"/>
    <col min="7700" max="7700" width="9.109375" customWidth="1"/>
    <col min="7701" max="7704" width="0" hidden="1" customWidth="1"/>
    <col min="7706" max="7709" width="0" hidden="1" customWidth="1"/>
    <col min="7937" max="7937" width="16.88671875" customWidth="1"/>
    <col min="7938" max="7938" width="9.5546875" customWidth="1"/>
    <col min="7939" max="7940" width="0" hidden="1" customWidth="1"/>
    <col min="7942" max="7945" width="0" hidden="1" customWidth="1"/>
    <col min="7947" max="7950" width="0" hidden="1" customWidth="1"/>
    <col min="7952" max="7955" width="0" hidden="1" customWidth="1"/>
    <col min="7956" max="7956" width="9.109375" customWidth="1"/>
    <col min="7957" max="7960" width="0" hidden="1" customWidth="1"/>
    <col min="7962" max="7965" width="0" hidden="1" customWidth="1"/>
    <col min="8193" max="8193" width="16.88671875" customWidth="1"/>
    <col min="8194" max="8194" width="9.5546875" customWidth="1"/>
    <col min="8195" max="8196" width="0" hidden="1" customWidth="1"/>
    <col min="8198" max="8201" width="0" hidden="1" customWidth="1"/>
    <col min="8203" max="8206" width="0" hidden="1" customWidth="1"/>
    <col min="8208" max="8211" width="0" hidden="1" customWidth="1"/>
    <col min="8212" max="8212" width="9.109375" customWidth="1"/>
    <col min="8213" max="8216" width="0" hidden="1" customWidth="1"/>
    <col min="8218" max="8221" width="0" hidden="1" customWidth="1"/>
    <col min="8449" max="8449" width="16.88671875" customWidth="1"/>
    <col min="8450" max="8450" width="9.5546875" customWidth="1"/>
    <col min="8451" max="8452" width="0" hidden="1" customWidth="1"/>
    <col min="8454" max="8457" width="0" hidden="1" customWidth="1"/>
    <col min="8459" max="8462" width="0" hidden="1" customWidth="1"/>
    <col min="8464" max="8467" width="0" hidden="1" customWidth="1"/>
    <col min="8468" max="8468" width="9.109375" customWidth="1"/>
    <col min="8469" max="8472" width="0" hidden="1" customWidth="1"/>
    <col min="8474" max="8477" width="0" hidden="1" customWidth="1"/>
    <col min="8705" max="8705" width="16.88671875" customWidth="1"/>
    <col min="8706" max="8706" width="9.5546875" customWidth="1"/>
    <col min="8707" max="8708" width="0" hidden="1" customWidth="1"/>
    <col min="8710" max="8713" width="0" hidden="1" customWidth="1"/>
    <col min="8715" max="8718" width="0" hidden="1" customWidth="1"/>
    <col min="8720" max="8723" width="0" hidden="1" customWidth="1"/>
    <col min="8724" max="8724" width="9.109375" customWidth="1"/>
    <col min="8725" max="8728" width="0" hidden="1" customWidth="1"/>
    <col min="8730" max="8733" width="0" hidden="1" customWidth="1"/>
    <col min="8961" max="8961" width="16.88671875" customWidth="1"/>
    <col min="8962" max="8962" width="9.5546875" customWidth="1"/>
    <col min="8963" max="8964" width="0" hidden="1" customWidth="1"/>
    <col min="8966" max="8969" width="0" hidden="1" customWidth="1"/>
    <col min="8971" max="8974" width="0" hidden="1" customWidth="1"/>
    <col min="8976" max="8979" width="0" hidden="1" customWidth="1"/>
    <col min="8980" max="8980" width="9.109375" customWidth="1"/>
    <col min="8981" max="8984" width="0" hidden="1" customWidth="1"/>
    <col min="8986" max="8989" width="0" hidden="1" customWidth="1"/>
    <col min="9217" max="9217" width="16.88671875" customWidth="1"/>
    <col min="9218" max="9218" width="9.5546875" customWidth="1"/>
    <col min="9219" max="9220" width="0" hidden="1" customWidth="1"/>
    <col min="9222" max="9225" width="0" hidden="1" customWidth="1"/>
    <col min="9227" max="9230" width="0" hidden="1" customWidth="1"/>
    <col min="9232" max="9235" width="0" hidden="1" customWidth="1"/>
    <col min="9236" max="9236" width="9.109375" customWidth="1"/>
    <col min="9237" max="9240" width="0" hidden="1" customWidth="1"/>
    <col min="9242" max="9245" width="0" hidden="1" customWidth="1"/>
    <col min="9473" max="9473" width="16.88671875" customWidth="1"/>
    <col min="9474" max="9474" width="9.5546875" customWidth="1"/>
    <col min="9475" max="9476" width="0" hidden="1" customWidth="1"/>
    <col min="9478" max="9481" width="0" hidden="1" customWidth="1"/>
    <col min="9483" max="9486" width="0" hidden="1" customWidth="1"/>
    <col min="9488" max="9491" width="0" hidden="1" customWidth="1"/>
    <col min="9492" max="9492" width="9.109375" customWidth="1"/>
    <col min="9493" max="9496" width="0" hidden="1" customWidth="1"/>
    <col min="9498" max="9501" width="0" hidden="1" customWidth="1"/>
    <col min="9729" max="9729" width="16.88671875" customWidth="1"/>
    <col min="9730" max="9730" width="9.5546875" customWidth="1"/>
    <col min="9731" max="9732" width="0" hidden="1" customWidth="1"/>
    <col min="9734" max="9737" width="0" hidden="1" customWidth="1"/>
    <col min="9739" max="9742" width="0" hidden="1" customWidth="1"/>
    <col min="9744" max="9747" width="0" hidden="1" customWidth="1"/>
    <col min="9748" max="9748" width="9.109375" customWidth="1"/>
    <col min="9749" max="9752" width="0" hidden="1" customWidth="1"/>
    <col min="9754" max="9757" width="0" hidden="1" customWidth="1"/>
    <col min="9985" max="9985" width="16.88671875" customWidth="1"/>
    <col min="9986" max="9986" width="9.5546875" customWidth="1"/>
    <col min="9987" max="9988" width="0" hidden="1" customWidth="1"/>
    <col min="9990" max="9993" width="0" hidden="1" customWidth="1"/>
    <col min="9995" max="9998" width="0" hidden="1" customWidth="1"/>
    <col min="10000" max="10003" width="0" hidden="1" customWidth="1"/>
    <col min="10004" max="10004" width="9.109375" customWidth="1"/>
    <col min="10005" max="10008" width="0" hidden="1" customWidth="1"/>
    <col min="10010" max="10013" width="0" hidden="1" customWidth="1"/>
    <col min="10241" max="10241" width="16.88671875" customWidth="1"/>
    <col min="10242" max="10242" width="9.5546875" customWidth="1"/>
    <col min="10243" max="10244" width="0" hidden="1" customWidth="1"/>
    <col min="10246" max="10249" width="0" hidden="1" customWidth="1"/>
    <col min="10251" max="10254" width="0" hidden="1" customWidth="1"/>
    <col min="10256" max="10259" width="0" hidden="1" customWidth="1"/>
    <col min="10260" max="10260" width="9.109375" customWidth="1"/>
    <col min="10261" max="10264" width="0" hidden="1" customWidth="1"/>
    <col min="10266" max="10269" width="0" hidden="1" customWidth="1"/>
    <col min="10497" max="10497" width="16.88671875" customWidth="1"/>
    <col min="10498" max="10498" width="9.5546875" customWidth="1"/>
    <col min="10499" max="10500" width="0" hidden="1" customWidth="1"/>
    <col min="10502" max="10505" width="0" hidden="1" customWidth="1"/>
    <col min="10507" max="10510" width="0" hidden="1" customWidth="1"/>
    <col min="10512" max="10515" width="0" hidden="1" customWidth="1"/>
    <col min="10516" max="10516" width="9.109375" customWidth="1"/>
    <col min="10517" max="10520" width="0" hidden="1" customWidth="1"/>
    <col min="10522" max="10525" width="0" hidden="1" customWidth="1"/>
    <col min="10753" max="10753" width="16.88671875" customWidth="1"/>
    <col min="10754" max="10754" width="9.5546875" customWidth="1"/>
    <col min="10755" max="10756" width="0" hidden="1" customWidth="1"/>
    <col min="10758" max="10761" width="0" hidden="1" customWidth="1"/>
    <col min="10763" max="10766" width="0" hidden="1" customWidth="1"/>
    <col min="10768" max="10771" width="0" hidden="1" customWidth="1"/>
    <col min="10772" max="10772" width="9.109375" customWidth="1"/>
    <col min="10773" max="10776" width="0" hidden="1" customWidth="1"/>
    <col min="10778" max="10781" width="0" hidden="1" customWidth="1"/>
    <col min="11009" max="11009" width="16.88671875" customWidth="1"/>
    <col min="11010" max="11010" width="9.5546875" customWidth="1"/>
    <col min="11011" max="11012" width="0" hidden="1" customWidth="1"/>
    <col min="11014" max="11017" width="0" hidden="1" customWidth="1"/>
    <col min="11019" max="11022" width="0" hidden="1" customWidth="1"/>
    <col min="11024" max="11027" width="0" hidden="1" customWidth="1"/>
    <col min="11028" max="11028" width="9.109375" customWidth="1"/>
    <col min="11029" max="11032" width="0" hidden="1" customWidth="1"/>
    <col min="11034" max="11037" width="0" hidden="1" customWidth="1"/>
    <col min="11265" max="11265" width="16.88671875" customWidth="1"/>
    <col min="11266" max="11266" width="9.5546875" customWidth="1"/>
    <col min="11267" max="11268" width="0" hidden="1" customWidth="1"/>
    <col min="11270" max="11273" width="0" hidden="1" customWidth="1"/>
    <col min="11275" max="11278" width="0" hidden="1" customWidth="1"/>
    <col min="11280" max="11283" width="0" hidden="1" customWidth="1"/>
    <col min="11284" max="11284" width="9.109375" customWidth="1"/>
    <col min="11285" max="11288" width="0" hidden="1" customWidth="1"/>
    <col min="11290" max="11293" width="0" hidden="1" customWidth="1"/>
    <col min="11521" max="11521" width="16.88671875" customWidth="1"/>
    <col min="11522" max="11522" width="9.5546875" customWidth="1"/>
    <col min="11523" max="11524" width="0" hidden="1" customWidth="1"/>
    <col min="11526" max="11529" width="0" hidden="1" customWidth="1"/>
    <col min="11531" max="11534" width="0" hidden="1" customWidth="1"/>
    <col min="11536" max="11539" width="0" hidden="1" customWidth="1"/>
    <col min="11540" max="11540" width="9.109375" customWidth="1"/>
    <col min="11541" max="11544" width="0" hidden="1" customWidth="1"/>
    <col min="11546" max="11549" width="0" hidden="1" customWidth="1"/>
    <col min="11777" max="11777" width="16.88671875" customWidth="1"/>
    <col min="11778" max="11778" width="9.5546875" customWidth="1"/>
    <col min="11779" max="11780" width="0" hidden="1" customWidth="1"/>
    <col min="11782" max="11785" width="0" hidden="1" customWidth="1"/>
    <col min="11787" max="11790" width="0" hidden="1" customWidth="1"/>
    <col min="11792" max="11795" width="0" hidden="1" customWidth="1"/>
    <col min="11796" max="11796" width="9.109375" customWidth="1"/>
    <col min="11797" max="11800" width="0" hidden="1" customWidth="1"/>
    <col min="11802" max="11805" width="0" hidden="1" customWidth="1"/>
    <col min="12033" max="12033" width="16.88671875" customWidth="1"/>
    <col min="12034" max="12034" width="9.5546875" customWidth="1"/>
    <col min="12035" max="12036" width="0" hidden="1" customWidth="1"/>
    <col min="12038" max="12041" width="0" hidden="1" customWidth="1"/>
    <col min="12043" max="12046" width="0" hidden="1" customWidth="1"/>
    <col min="12048" max="12051" width="0" hidden="1" customWidth="1"/>
    <col min="12052" max="12052" width="9.109375" customWidth="1"/>
    <col min="12053" max="12056" width="0" hidden="1" customWidth="1"/>
    <col min="12058" max="12061" width="0" hidden="1" customWidth="1"/>
    <col min="12289" max="12289" width="16.88671875" customWidth="1"/>
    <col min="12290" max="12290" width="9.5546875" customWidth="1"/>
    <col min="12291" max="12292" width="0" hidden="1" customWidth="1"/>
    <col min="12294" max="12297" width="0" hidden="1" customWidth="1"/>
    <col min="12299" max="12302" width="0" hidden="1" customWidth="1"/>
    <col min="12304" max="12307" width="0" hidden="1" customWidth="1"/>
    <col min="12308" max="12308" width="9.109375" customWidth="1"/>
    <col min="12309" max="12312" width="0" hidden="1" customWidth="1"/>
    <col min="12314" max="12317" width="0" hidden="1" customWidth="1"/>
    <col min="12545" max="12545" width="16.88671875" customWidth="1"/>
    <col min="12546" max="12546" width="9.5546875" customWidth="1"/>
    <col min="12547" max="12548" width="0" hidden="1" customWidth="1"/>
    <col min="12550" max="12553" width="0" hidden="1" customWidth="1"/>
    <col min="12555" max="12558" width="0" hidden="1" customWidth="1"/>
    <col min="12560" max="12563" width="0" hidden="1" customWidth="1"/>
    <col min="12564" max="12564" width="9.109375" customWidth="1"/>
    <col min="12565" max="12568" width="0" hidden="1" customWidth="1"/>
    <col min="12570" max="12573" width="0" hidden="1" customWidth="1"/>
    <col min="12801" max="12801" width="16.88671875" customWidth="1"/>
    <col min="12802" max="12802" width="9.5546875" customWidth="1"/>
    <col min="12803" max="12804" width="0" hidden="1" customWidth="1"/>
    <col min="12806" max="12809" width="0" hidden="1" customWidth="1"/>
    <col min="12811" max="12814" width="0" hidden="1" customWidth="1"/>
    <col min="12816" max="12819" width="0" hidden="1" customWidth="1"/>
    <col min="12820" max="12820" width="9.109375" customWidth="1"/>
    <col min="12821" max="12824" width="0" hidden="1" customWidth="1"/>
    <col min="12826" max="12829" width="0" hidden="1" customWidth="1"/>
    <col min="13057" max="13057" width="16.88671875" customWidth="1"/>
    <col min="13058" max="13058" width="9.5546875" customWidth="1"/>
    <col min="13059" max="13060" width="0" hidden="1" customWidth="1"/>
    <col min="13062" max="13065" width="0" hidden="1" customWidth="1"/>
    <col min="13067" max="13070" width="0" hidden="1" customWidth="1"/>
    <col min="13072" max="13075" width="0" hidden="1" customWidth="1"/>
    <col min="13076" max="13076" width="9.109375" customWidth="1"/>
    <col min="13077" max="13080" width="0" hidden="1" customWidth="1"/>
    <col min="13082" max="13085" width="0" hidden="1" customWidth="1"/>
    <col min="13313" max="13313" width="16.88671875" customWidth="1"/>
    <col min="13314" max="13314" width="9.5546875" customWidth="1"/>
    <col min="13315" max="13316" width="0" hidden="1" customWidth="1"/>
    <col min="13318" max="13321" width="0" hidden="1" customWidth="1"/>
    <col min="13323" max="13326" width="0" hidden="1" customWidth="1"/>
    <col min="13328" max="13331" width="0" hidden="1" customWidth="1"/>
    <col min="13332" max="13332" width="9.109375" customWidth="1"/>
    <col min="13333" max="13336" width="0" hidden="1" customWidth="1"/>
    <col min="13338" max="13341" width="0" hidden="1" customWidth="1"/>
    <col min="13569" max="13569" width="16.88671875" customWidth="1"/>
    <col min="13570" max="13570" width="9.5546875" customWidth="1"/>
    <col min="13571" max="13572" width="0" hidden="1" customWidth="1"/>
    <col min="13574" max="13577" width="0" hidden="1" customWidth="1"/>
    <col min="13579" max="13582" width="0" hidden="1" customWidth="1"/>
    <col min="13584" max="13587" width="0" hidden="1" customWidth="1"/>
    <col min="13588" max="13588" width="9.109375" customWidth="1"/>
    <col min="13589" max="13592" width="0" hidden="1" customWidth="1"/>
    <col min="13594" max="13597" width="0" hidden="1" customWidth="1"/>
    <col min="13825" max="13825" width="16.88671875" customWidth="1"/>
    <col min="13826" max="13826" width="9.5546875" customWidth="1"/>
    <col min="13827" max="13828" width="0" hidden="1" customWidth="1"/>
    <col min="13830" max="13833" width="0" hidden="1" customWidth="1"/>
    <col min="13835" max="13838" width="0" hidden="1" customWidth="1"/>
    <col min="13840" max="13843" width="0" hidden="1" customWidth="1"/>
    <col min="13844" max="13844" width="9.109375" customWidth="1"/>
    <col min="13845" max="13848" width="0" hidden="1" customWidth="1"/>
    <col min="13850" max="13853" width="0" hidden="1" customWidth="1"/>
    <col min="14081" max="14081" width="16.88671875" customWidth="1"/>
    <col min="14082" max="14082" width="9.5546875" customWidth="1"/>
    <col min="14083" max="14084" width="0" hidden="1" customWidth="1"/>
    <col min="14086" max="14089" width="0" hidden="1" customWidth="1"/>
    <col min="14091" max="14094" width="0" hidden="1" customWidth="1"/>
    <col min="14096" max="14099" width="0" hidden="1" customWidth="1"/>
    <col min="14100" max="14100" width="9.109375" customWidth="1"/>
    <col min="14101" max="14104" width="0" hidden="1" customWidth="1"/>
    <col min="14106" max="14109" width="0" hidden="1" customWidth="1"/>
    <col min="14337" max="14337" width="16.88671875" customWidth="1"/>
    <col min="14338" max="14338" width="9.5546875" customWidth="1"/>
    <col min="14339" max="14340" width="0" hidden="1" customWidth="1"/>
    <col min="14342" max="14345" width="0" hidden="1" customWidth="1"/>
    <col min="14347" max="14350" width="0" hidden="1" customWidth="1"/>
    <col min="14352" max="14355" width="0" hidden="1" customWidth="1"/>
    <col min="14356" max="14356" width="9.109375" customWidth="1"/>
    <col min="14357" max="14360" width="0" hidden="1" customWidth="1"/>
    <col min="14362" max="14365" width="0" hidden="1" customWidth="1"/>
    <col min="14593" max="14593" width="16.88671875" customWidth="1"/>
    <col min="14594" max="14594" width="9.5546875" customWidth="1"/>
    <col min="14595" max="14596" width="0" hidden="1" customWidth="1"/>
    <col min="14598" max="14601" width="0" hidden="1" customWidth="1"/>
    <col min="14603" max="14606" width="0" hidden="1" customWidth="1"/>
    <col min="14608" max="14611" width="0" hidden="1" customWidth="1"/>
    <col min="14612" max="14612" width="9.109375" customWidth="1"/>
    <col min="14613" max="14616" width="0" hidden="1" customWidth="1"/>
    <col min="14618" max="14621" width="0" hidden="1" customWidth="1"/>
    <col min="14849" max="14849" width="16.88671875" customWidth="1"/>
    <col min="14850" max="14850" width="9.5546875" customWidth="1"/>
    <col min="14851" max="14852" width="0" hidden="1" customWidth="1"/>
    <col min="14854" max="14857" width="0" hidden="1" customWidth="1"/>
    <col min="14859" max="14862" width="0" hidden="1" customWidth="1"/>
    <col min="14864" max="14867" width="0" hidden="1" customWidth="1"/>
    <col min="14868" max="14868" width="9.109375" customWidth="1"/>
    <col min="14869" max="14872" width="0" hidden="1" customWidth="1"/>
    <col min="14874" max="14877" width="0" hidden="1" customWidth="1"/>
    <col min="15105" max="15105" width="16.88671875" customWidth="1"/>
    <col min="15106" max="15106" width="9.5546875" customWidth="1"/>
    <col min="15107" max="15108" width="0" hidden="1" customWidth="1"/>
    <col min="15110" max="15113" width="0" hidden="1" customWidth="1"/>
    <col min="15115" max="15118" width="0" hidden="1" customWidth="1"/>
    <col min="15120" max="15123" width="0" hidden="1" customWidth="1"/>
    <col min="15124" max="15124" width="9.109375" customWidth="1"/>
    <col min="15125" max="15128" width="0" hidden="1" customWidth="1"/>
    <col min="15130" max="15133" width="0" hidden="1" customWidth="1"/>
    <col min="15361" max="15361" width="16.88671875" customWidth="1"/>
    <col min="15362" max="15362" width="9.5546875" customWidth="1"/>
    <col min="15363" max="15364" width="0" hidden="1" customWidth="1"/>
    <col min="15366" max="15369" width="0" hidden="1" customWidth="1"/>
    <col min="15371" max="15374" width="0" hidden="1" customWidth="1"/>
    <col min="15376" max="15379" width="0" hidden="1" customWidth="1"/>
    <col min="15380" max="15380" width="9.109375" customWidth="1"/>
    <col min="15381" max="15384" width="0" hidden="1" customWidth="1"/>
    <col min="15386" max="15389" width="0" hidden="1" customWidth="1"/>
    <col min="15617" max="15617" width="16.88671875" customWidth="1"/>
    <col min="15618" max="15618" width="9.5546875" customWidth="1"/>
    <col min="15619" max="15620" width="0" hidden="1" customWidth="1"/>
    <col min="15622" max="15625" width="0" hidden="1" customWidth="1"/>
    <col min="15627" max="15630" width="0" hidden="1" customWidth="1"/>
    <col min="15632" max="15635" width="0" hidden="1" customWidth="1"/>
    <col min="15636" max="15636" width="9.109375" customWidth="1"/>
    <col min="15637" max="15640" width="0" hidden="1" customWidth="1"/>
    <col min="15642" max="15645" width="0" hidden="1" customWidth="1"/>
    <col min="15873" max="15873" width="16.88671875" customWidth="1"/>
    <col min="15874" max="15874" width="9.5546875" customWidth="1"/>
    <col min="15875" max="15876" width="0" hidden="1" customWidth="1"/>
    <col min="15878" max="15881" width="0" hidden="1" customWidth="1"/>
    <col min="15883" max="15886" width="0" hidden="1" customWidth="1"/>
    <col min="15888" max="15891" width="0" hidden="1" customWidth="1"/>
    <col min="15892" max="15892" width="9.109375" customWidth="1"/>
    <col min="15893" max="15896" width="0" hidden="1" customWidth="1"/>
    <col min="15898" max="15901" width="0" hidden="1" customWidth="1"/>
    <col min="16129" max="16129" width="16.88671875" customWidth="1"/>
    <col min="16130" max="16130" width="9.5546875" customWidth="1"/>
    <col min="16131" max="16132" width="0" hidden="1" customWidth="1"/>
    <col min="16134" max="16137" width="0" hidden="1" customWidth="1"/>
    <col min="16139" max="16142" width="0" hidden="1" customWidth="1"/>
    <col min="16144" max="16147" width="0" hidden="1" customWidth="1"/>
    <col min="16148" max="16148" width="9.109375" customWidth="1"/>
    <col min="16149" max="16152" width="0" hidden="1" customWidth="1"/>
    <col min="16154" max="16157" width="0" hidden="1" customWidth="1"/>
  </cols>
  <sheetData>
    <row r="1" spans="1:35" ht="15" thickBot="1" x14ac:dyDescent="0.35">
      <c r="AG1" s="12"/>
      <c r="AH1" s="12"/>
      <c r="AI1" s="12"/>
    </row>
    <row r="2" spans="1:35" ht="15.6" x14ac:dyDescent="0.3">
      <c r="A2" s="13" t="s">
        <v>11</v>
      </c>
      <c r="D2" s="14"/>
      <c r="E2" s="15">
        <v>43878</v>
      </c>
      <c r="F2" s="16"/>
      <c r="G2" s="17"/>
      <c r="H2" s="18"/>
      <c r="I2" s="19"/>
      <c r="J2" s="16">
        <f>E2+1</f>
        <v>43879</v>
      </c>
      <c r="K2" s="20"/>
      <c r="L2" s="17"/>
      <c r="M2" s="18"/>
      <c r="N2" s="18"/>
      <c r="O2" s="16">
        <f>J2+1</f>
        <v>43880</v>
      </c>
      <c r="P2" s="21"/>
      <c r="Q2" s="21"/>
      <c r="R2" s="22"/>
      <c r="S2" s="23"/>
      <c r="T2" s="24">
        <f>O2+1</f>
        <v>43881</v>
      </c>
      <c r="U2" s="25"/>
      <c r="V2" s="25"/>
      <c r="W2" s="25"/>
      <c r="X2" s="25"/>
      <c r="Y2" s="16">
        <f>T2+1</f>
        <v>43882</v>
      </c>
      <c r="Z2" s="16"/>
      <c r="AA2" s="26"/>
      <c r="AB2" s="26"/>
      <c r="AC2" s="26"/>
      <c r="AG2" s="12"/>
      <c r="AH2" s="12"/>
      <c r="AI2" s="12"/>
    </row>
    <row r="3" spans="1:35" ht="21" x14ac:dyDescent="0.3">
      <c r="A3" s="27" t="s">
        <v>2</v>
      </c>
      <c r="B3" s="27" t="s">
        <v>12</v>
      </c>
      <c r="C3" s="28" t="s">
        <v>13</v>
      </c>
      <c r="D3" s="29" t="s">
        <v>14</v>
      </c>
      <c r="E3" s="30" t="s">
        <v>15</v>
      </c>
      <c r="F3" s="30" t="s">
        <v>16</v>
      </c>
      <c r="G3" s="30" t="s">
        <v>17</v>
      </c>
      <c r="H3" s="27" t="s">
        <v>18</v>
      </c>
      <c r="I3" s="31" t="s">
        <v>19</v>
      </c>
      <c r="J3" s="32" t="s">
        <v>15</v>
      </c>
      <c r="K3" s="30" t="s">
        <v>16</v>
      </c>
      <c r="L3" s="30" t="s">
        <v>17</v>
      </c>
      <c r="M3" s="27" t="s">
        <v>18</v>
      </c>
      <c r="N3" s="28" t="s">
        <v>19</v>
      </c>
      <c r="O3" s="32" t="s">
        <v>15</v>
      </c>
      <c r="P3" s="27" t="s">
        <v>16</v>
      </c>
      <c r="Q3" s="27" t="s">
        <v>17</v>
      </c>
      <c r="R3" s="27" t="s">
        <v>18</v>
      </c>
      <c r="S3" s="31" t="s">
        <v>19</v>
      </c>
      <c r="T3" s="33" t="s">
        <v>15</v>
      </c>
      <c r="U3" s="30" t="s">
        <v>16</v>
      </c>
      <c r="V3" s="30" t="s">
        <v>17</v>
      </c>
      <c r="W3" s="27" t="s">
        <v>18</v>
      </c>
      <c r="X3" s="28" t="s">
        <v>19</v>
      </c>
      <c r="Y3" s="27" t="s">
        <v>15</v>
      </c>
      <c r="Z3" s="27" t="s">
        <v>16</v>
      </c>
      <c r="AA3" s="27" t="s">
        <v>17</v>
      </c>
      <c r="AB3" s="27" t="s">
        <v>18</v>
      </c>
      <c r="AC3" s="27" t="s">
        <v>19</v>
      </c>
      <c r="AD3" s="34" t="s">
        <v>20</v>
      </c>
      <c r="AE3" s="35" t="s">
        <v>21</v>
      </c>
      <c r="AF3" s="36" t="s">
        <v>22</v>
      </c>
      <c r="AG3" s="12"/>
      <c r="AH3" s="12"/>
      <c r="AI3" s="12"/>
    </row>
    <row r="4" spans="1:35" x14ac:dyDescent="0.3">
      <c r="A4" s="37">
        <v>32487284</v>
      </c>
      <c r="B4" s="38">
        <v>250</v>
      </c>
      <c r="C4" s="39">
        <v>112.5</v>
      </c>
      <c r="D4" s="40">
        <v>250</v>
      </c>
      <c r="E4" s="41"/>
      <c r="F4" s="41"/>
      <c r="G4" s="42">
        <f>F4-E4</f>
        <v>0</v>
      </c>
      <c r="H4" s="43">
        <f>E4/D4</f>
        <v>0</v>
      </c>
      <c r="I4" s="44">
        <f>H4*D4</f>
        <v>0</v>
      </c>
      <c r="J4" s="45"/>
      <c r="K4" s="46"/>
      <c r="L4" s="47">
        <f>K4-J4</f>
        <v>0</v>
      </c>
      <c r="M4" s="48">
        <f>J4/D4</f>
        <v>0</v>
      </c>
      <c r="N4" s="49">
        <f>M4*C4</f>
        <v>0</v>
      </c>
      <c r="O4" s="50"/>
      <c r="P4" s="51"/>
      <c r="Q4" s="47">
        <f>P4-O4</f>
        <v>0</v>
      </c>
      <c r="R4" s="52">
        <f>O4/D4</f>
        <v>0</v>
      </c>
      <c r="S4" s="53">
        <f>R4*C4</f>
        <v>0</v>
      </c>
      <c r="T4" s="54"/>
      <c r="U4" s="55"/>
      <c r="V4" s="56">
        <f>U4-T4</f>
        <v>0</v>
      </c>
      <c r="W4" s="55">
        <f>T4/D4</f>
        <v>0</v>
      </c>
      <c r="X4" s="57">
        <f>W4*C4</f>
        <v>0</v>
      </c>
      <c r="Y4" s="58"/>
      <c r="Z4" s="58"/>
      <c r="AA4" s="47">
        <f t="shared" ref="AA4:AA43" si="0">Z4-Y4</f>
        <v>0</v>
      </c>
      <c r="AB4" s="59">
        <f>Y4/$D4</f>
        <v>0</v>
      </c>
      <c r="AC4" s="58">
        <f>AB4*$C4</f>
        <v>0</v>
      </c>
      <c r="AD4" s="60">
        <f t="shared" ref="AD4:AE20" si="1">E4+J4+O4+T4+Y4</f>
        <v>0</v>
      </c>
      <c r="AE4" s="61">
        <f t="shared" si="1"/>
        <v>0</v>
      </c>
      <c r="AF4" s="62">
        <f t="shared" ref="AF4:AF43" si="2">AE4-AD4</f>
        <v>0</v>
      </c>
      <c r="AG4" s="12"/>
      <c r="AH4" s="12"/>
      <c r="AI4" s="12"/>
    </row>
    <row r="5" spans="1:35" x14ac:dyDescent="0.3">
      <c r="A5" s="37">
        <v>32482381</v>
      </c>
      <c r="B5" s="63">
        <v>216</v>
      </c>
      <c r="C5" s="39">
        <v>238.024</v>
      </c>
      <c r="D5" s="40">
        <v>216</v>
      </c>
      <c r="E5" s="41"/>
      <c r="F5" s="41"/>
      <c r="G5" s="42">
        <f t="shared" ref="G5:G45" si="3">F5-E5</f>
        <v>0</v>
      </c>
      <c r="H5" s="43">
        <f t="shared" ref="H5:H45" si="4">E5/D5</f>
        <v>0</v>
      </c>
      <c r="I5" s="44">
        <f t="shared" ref="I5:I45" si="5">H5*D5</f>
        <v>0</v>
      </c>
      <c r="J5" s="45"/>
      <c r="K5" s="46"/>
      <c r="L5" s="47">
        <f t="shared" ref="L5:L45" si="6">K5-J5</f>
        <v>0</v>
      </c>
      <c r="M5" s="48">
        <f t="shared" ref="M5:M45" si="7">J5/D5</f>
        <v>0</v>
      </c>
      <c r="N5" s="49">
        <f t="shared" ref="N5:N45" si="8">M5*C5</f>
        <v>0</v>
      </c>
      <c r="O5" s="50"/>
      <c r="P5" s="51"/>
      <c r="Q5" s="47">
        <f t="shared" ref="Q5:Q45" si="9">P5-O5</f>
        <v>0</v>
      </c>
      <c r="R5" s="52">
        <f t="shared" ref="R5:R45" si="10">O5/D5</f>
        <v>0</v>
      </c>
      <c r="S5" s="53">
        <f t="shared" ref="S5:S45" si="11">R5*C5</f>
        <v>0</v>
      </c>
      <c r="T5" s="54"/>
      <c r="U5" s="55"/>
      <c r="V5" s="56">
        <f t="shared" ref="V5:V45" si="12">U5-T5</f>
        <v>0</v>
      </c>
      <c r="W5" s="55">
        <f t="shared" ref="W5:W45" si="13">T5/D5</f>
        <v>0</v>
      </c>
      <c r="X5" s="57">
        <f t="shared" ref="X5:X45" si="14">W5*C5</f>
        <v>0</v>
      </c>
      <c r="Y5" s="58"/>
      <c r="Z5" s="58"/>
      <c r="AA5" s="47">
        <f t="shared" si="0"/>
        <v>0</v>
      </c>
      <c r="AB5" s="59">
        <f t="shared" ref="AB5:AB43" si="15">Y5/$D5</f>
        <v>0</v>
      </c>
      <c r="AC5" s="58">
        <f t="shared" ref="AC5:AC43" si="16">AB5*$C5</f>
        <v>0</v>
      </c>
      <c r="AD5" s="60">
        <f t="shared" si="1"/>
        <v>0</v>
      </c>
      <c r="AE5" s="61">
        <f t="shared" si="1"/>
        <v>0</v>
      </c>
      <c r="AF5" s="62">
        <f t="shared" si="2"/>
        <v>0</v>
      </c>
      <c r="AG5" s="12"/>
      <c r="AH5" s="12"/>
      <c r="AI5" s="12"/>
    </row>
    <row r="6" spans="1:35" x14ac:dyDescent="0.3">
      <c r="A6" s="64">
        <v>32482383</v>
      </c>
      <c r="B6" s="63">
        <v>216</v>
      </c>
      <c r="C6" s="39">
        <v>238.024</v>
      </c>
      <c r="D6" s="40">
        <v>216</v>
      </c>
      <c r="E6" s="41"/>
      <c r="F6" s="41"/>
      <c r="G6" s="42">
        <f t="shared" si="3"/>
        <v>0</v>
      </c>
      <c r="H6" s="43">
        <f t="shared" si="4"/>
        <v>0</v>
      </c>
      <c r="I6" s="44">
        <f t="shared" si="5"/>
        <v>0</v>
      </c>
      <c r="J6" s="45"/>
      <c r="K6" s="46"/>
      <c r="L6" s="47">
        <f t="shared" si="6"/>
        <v>0</v>
      </c>
      <c r="M6" s="48">
        <f t="shared" si="7"/>
        <v>0</v>
      </c>
      <c r="N6" s="49">
        <f t="shared" si="8"/>
        <v>0</v>
      </c>
      <c r="O6" s="50"/>
      <c r="P6" s="51"/>
      <c r="Q6" s="47">
        <f t="shared" si="9"/>
        <v>0</v>
      </c>
      <c r="R6" s="52">
        <f t="shared" si="10"/>
        <v>0</v>
      </c>
      <c r="S6" s="53">
        <f t="shared" si="11"/>
        <v>0</v>
      </c>
      <c r="T6" s="54"/>
      <c r="U6" s="55"/>
      <c r="V6" s="56">
        <f t="shared" si="12"/>
        <v>0</v>
      </c>
      <c r="W6" s="55">
        <f t="shared" si="13"/>
        <v>0</v>
      </c>
      <c r="X6" s="57">
        <f t="shared" si="14"/>
        <v>0</v>
      </c>
      <c r="Y6" s="58"/>
      <c r="Z6" s="58"/>
      <c r="AA6" s="47">
        <f t="shared" si="0"/>
        <v>0</v>
      </c>
      <c r="AB6" s="59">
        <f t="shared" si="15"/>
        <v>0</v>
      </c>
      <c r="AC6" s="58">
        <f t="shared" si="16"/>
        <v>0</v>
      </c>
      <c r="AD6" s="60">
        <f t="shared" si="1"/>
        <v>0</v>
      </c>
      <c r="AE6" s="61">
        <f t="shared" si="1"/>
        <v>0</v>
      </c>
      <c r="AF6" s="62">
        <f t="shared" si="2"/>
        <v>0</v>
      </c>
      <c r="AG6" s="12"/>
      <c r="AH6" s="12"/>
      <c r="AI6" s="12"/>
    </row>
    <row r="7" spans="1:35" x14ac:dyDescent="0.3">
      <c r="A7" s="37">
        <v>32482734</v>
      </c>
      <c r="B7" s="63">
        <v>180</v>
      </c>
      <c r="C7" s="39">
        <v>262.69</v>
      </c>
      <c r="D7" s="40">
        <v>180</v>
      </c>
      <c r="E7" s="41"/>
      <c r="F7" s="41"/>
      <c r="G7" s="42">
        <f t="shared" si="3"/>
        <v>0</v>
      </c>
      <c r="H7" s="43">
        <f t="shared" si="4"/>
        <v>0</v>
      </c>
      <c r="I7" s="44">
        <f t="shared" si="5"/>
        <v>0</v>
      </c>
      <c r="J7" s="45"/>
      <c r="K7" s="46"/>
      <c r="L7" s="47">
        <f t="shared" si="6"/>
        <v>0</v>
      </c>
      <c r="M7" s="48">
        <f t="shared" si="7"/>
        <v>0</v>
      </c>
      <c r="N7" s="49">
        <f t="shared" si="8"/>
        <v>0</v>
      </c>
      <c r="O7" s="50"/>
      <c r="P7" s="51"/>
      <c r="Q7" s="47">
        <f t="shared" si="9"/>
        <v>0</v>
      </c>
      <c r="R7" s="52">
        <f t="shared" si="10"/>
        <v>0</v>
      </c>
      <c r="S7" s="53">
        <f t="shared" si="11"/>
        <v>0</v>
      </c>
      <c r="T7" s="54"/>
      <c r="U7" s="55"/>
      <c r="V7" s="56">
        <f t="shared" si="12"/>
        <v>0</v>
      </c>
      <c r="W7" s="55">
        <f t="shared" si="13"/>
        <v>0</v>
      </c>
      <c r="X7" s="57">
        <f t="shared" si="14"/>
        <v>0</v>
      </c>
      <c r="Y7" s="58"/>
      <c r="Z7" s="58"/>
      <c r="AA7" s="47">
        <f t="shared" si="0"/>
        <v>0</v>
      </c>
      <c r="AB7" s="59">
        <f t="shared" si="15"/>
        <v>0</v>
      </c>
      <c r="AC7" s="58">
        <f t="shared" si="16"/>
        <v>0</v>
      </c>
      <c r="AD7" s="60">
        <f t="shared" si="1"/>
        <v>0</v>
      </c>
      <c r="AE7" s="61">
        <f t="shared" si="1"/>
        <v>0</v>
      </c>
      <c r="AF7" s="62">
        <f t="shared" si="2"/>
        <v>0</v>
      </c>
      <c r="AG7" s="12"/>
      <c r="AH7" s="12"/>
      <c r="AI7" s="12"/>
    </row>
    <row r="8" spans="1:35" x14ac:dyDescent="0.3">
      <c r="A8" s="65">
        <v>32482786</v>
      </c>
      <c r="B8" s="63">
        <v>162</v>
      </c>
      <c r="C8" s="39">
        <v>258.39999999999998</v>
      </c>
      <c r="D8" s="40">
        <v>162</v>
      </c>
      <c r="E8" s="41"/>
      <c r="F8" s="41"/>
      <c r="G8" s="42">
        <f t="shared" si="3"/>
        <v>0</v>
      </c>
      <c r="H8" s="43">
        <f t="shared" si="4"/>
        <v>0</v>
      </c>
      <c r="I8" s="44">
        <f t="shared" si="5"/>
        <v>0</v>
      </c>
      <c r="J8" s="45"/>
      <c r="K8" s="46"/>
      <c r="L8" s="47">
        <f t="shared" si="6"/>
        <v>0</v>
      </c>
      <c r="M8" s="48">
        <f t="shared" si="7"/>
        <v>0</v>
      </c>
      <c r="N8" s="49">
        <f t="shared" si="8"/>
        <v>0</v>
      </c>
      <c r="O8" s="50"/>
      <c r="P8" s="51"/>
      <c r="Q8" s="47">
        <f t="shared" si="9"/>
        <v>0</v>
      </c>
      <c r="R8" s="52">
        <f t="shared" si="10"/>
        <v>0</v>
      </c>
      <c r="S8" s="53">
        <f t="shared" si="11"/>
        <v>0</v>
      </c>
      <c r="T8" s="54"/>
      <c r="U8" s="55"/>
      <c r="V8" s="56">
        <f t="shared" si="12"/>
        <v>0</v>
      </c>
      <c r="W8" s="55">
        <f t="shared" si="13"/>
        <v>0</v>
      </c>
      <c r="X8" s="57">
        <f t="shared" si="14"/>
        <v>0</v>
      </c>
      <c r="Y8" s="58"/>
      <c r="Z8" s="58"/>
      <c r="AA8" s="47">
        <f t="shared" si="0"/>
        <v>0</v>
      </c>
      <c r="AB8" s="59">
        <f t="shared" si="15"/>
        <v>0</v>
      </c>
      <c r="AC8" s="58">
        <f t="shared" si="16"/>
        <v>0</v>
      </c>
      <c r="AD8" s="60">
        <f t="shared" si="1"/>
        <v>0</v>
      </c>
      <c r="AE8" s="61">
        <f t="shared" si="1"/>
        <v>0</v>
      </c>
      <c r="AF8" s="62">
        <f t="shared" si="2"/>
        <v>0</v>
      </c>
      <c r="AG8" s="12"/>
      <c r="AH8" s="12"/>
      <c r="AI8" s="12"/>
    </row>
    <row r="9" spans="1:35" ht="15" thickBot="1" x14ac:dyDescent="0.35">
      <c r="A9" s="66">
        <v>32482141</v>
      </c>
      <c r="B9" s="67">
        <v>110</v>
      </c>
      <c r="C9" s="39">
        <v>135.31</v>
      </c>
      <c r="D9" s="40">
        <v>110</v>
      </c>
      <c r="E9" s="41"/>
      <c r="F9" s="41"/>
      <c r="G9" s="42">
        <f t="shared" si="3"/>
        <v>0</v>
      </c>
      <c r="H9" s="43">
        <f t="shared" si="4"/>
        <v>0</v>
      </c>
      <c r="I9" s="44">
        <f t="shared" si="5"/>
        <v>0</v>
      </c>
      <c r="J9" s="45"/>
      <c r="K9" s="46"/>
      <c r="L9" s="47">
        <f t="shared" si="6"/>
        <v>0</v>
      </c>
      <c r="M9" s="48">
        <f t="shared" si="7"/>
        <v>0</v>
      </c>
      <c r="N9" s="49">
        <f t="shared" si="8"/>
        <v>0</v>
      </c>
      <c r="O9" s="50"/>
      <c r="P9" s="51"/>
      <c r="Q9" s="47">
        <f t="shared" si="9"/>
        <v>0</v>
      </c>
      <c r="R9" s="52">
        <f t="shared" si="10"/>
        <v>0</v>
      </c>
      <c r="S9" s="53">
        <f t="shared" si="11"/>
        <v>0</v>
      </c>
      <c r="T9" s="68"/>
      <c r="U9" s="55"/>
      <c r="V9" s="56">
        <f t="shared" si="12"/>
        <v>0</v>
      </c>
      <c r="W9" s="55">
        <f t="shared" si="13"/>
        <v>0</v>
      </c>
      <c r="X9" s="57">
        <f t="shared" si="14"/>
        <v>0</v>
      </c>
      <c r="Y9" s="58"/>
      <c r="Z9" s="58"/>
      <c r="AA9" s="47"/>
      <c r="AB9" s="59"/>
      <c r="AC9" s="58"/>
      <c r="AD9" s="60">
        <f t="shared" si="1"/>
        <v>0</v>
      </c>
      <c r="AE9" s="61">
        <f t="shared" si="1"/>
        <v>0</v>
      </c>
      <c r="AF9" s="62">
        <f t="shared" si="2"/>
        <v>0</v>
      </c>
      <c r="AG9" s="12"/>
      <c r="AH9" s="12"/>
      <c r="AI9" s="12"/>
    </row>
    <row r="10" spans="1:35" ht="15" thickBot="1" x14ac:dyDescent="0.35">
      <c r="A10" s="69">
        <v>32484164</v>
      </c>
      <c r="B10" s="67">
        <v>192</v>
      </c>
      <c r="C10" s="39">
        <v>190</v>
      </c>
      <c r="D10" s="70">
        <v>176</v>
      </c>
      <c r="E10" s="41">
        <v>2816</v>
      </c>
      <c r="F10" s="41"/>
      <c r="G10" s="42">
        <f t="shared" si="3"/>
        <v>-2816</v>
      </c>
      <c r="H10" s="43">
        <f t="shared" si="4"/>
        <v>16</v>
      </c>
      <c r="I10" s="44">
        <f t="shared" si="5"/>
        <v>2816</v>
      </c>
      <c r="J10" s="45">
        <v>2992</v>
      </c>
      <c r="K10" s="46"/>
      <c r="L10" s="47">
        <f t="shared" si="6"/>
        <v>-2992</v>
      </c>
      <c r="M10" s="48">
        <f t="shared" si="7"/>
        <v>17</v>
      </c>
      <c r="N10" s="49">
        <f t="shared" si="8"/>
        <v>3230</v>
      </c>
      <c r="O10" s="50">
        <v>2816</v>
      </c>
      <c r="P10" s="51"/>
      <c r="Q10" s="47">
        <f t="shared" si="9"/>
        <v>-2816</v>
      </c>
      <c r="R10" s="52">
        <f t="shared" si="10"/>
        <v>16</v>
      </c>
      <c r="S10" s="53">
        <f t="shared" si="11"/>
        <v>3040</v>
      </c>
      <c r="T10" s="68">
        <v>2992</v>
      </c>
      <c r="U10" s="55"/>
      <c r="V10" s="56">
        <f t="shared" si="12"/>
        <v>-2992</v>
      </c>
      <c r="W10" s="55">
        <f t="shared" si="13"/>
        <v>17</v>
      </c>
      <c r="X10" s="57">
        <f t="shared" si="14"/>
        <v>3230</v>
      </c>
      <c r="Y10" s="58">
        <v>2640</v>
      </c>
      <c r="Z10" s="58"/>
      <c r="AA10" s="47">
        <f t="shared" si="0"/>
        <v>-2640</v>
      </c>
      <c r="AB10" s="59">
        <f t="shared" si="15"/>
        <v>15</v>
      </c>
      <c r="AC10" s="58">
        <f t="shared" si="16"/>
        <v>2850</v>
      </c>
      <c r="AD10" s="60">
        <f>E10+J10+O10+T10+Y10</f>
        <v>14256</v>
      </c>
      <c r="AE10" s="61">
        <f t="shared" si="1"/>
        <v>0</v>
      </c>
      <c r="AF10" s="62">
        <f t="shared" si="2"/>
        <v>-14256</v>
      </c>
      <c r="AG10" s="71">
        <f>E10+J10</f>
        <v>5808</v>
      </c>
      <c r="AH10" s="71"/>
      <c r="AI10" s="71">
        <f>SUM(E10:Y10)</f>
        <v>15022</v>
      </c>
    </row>
    <row r="11" spans="1:35" ht="15" thickBot="1" x14ac:dyDescent="0.35">
      <c r="A11" s="72">
        <v>32484167</v>
      </c>
      <c r="B11" s="67">
        <v>660</v>
      </c>
      <c r="C11" s="39">
        <v>343.93599999999998</v>
      </c>
      <c r="D11" s="70">
        <v>550</v>
      </c>
      <c r="E11" s="41">
        <v>2750</v>
      </c>
      <c r="F11" s="41"/>
      <c r="G11" s="42">
        <f t="shared" si="3"/>
        <v>-2750</v>
      </c>
      <c r="H11" s="43">
        <f t="shared" si="4"/>
        <v>5</v>
      </c>
      <c r="I11" s="44">
        <f t="shared" si="5"/>
        <v>2750</v>
      </c>
      <c r="J11" s="45">
        <v>3300</v>
      </c>
      <c r="K11" s="46"/>
      <c r="L11" s="47">
        <f t="shared" si="6"/>
        <v>-3300</v>
      </c>
      <c r="M11" s="48">
        <f t="shared" si="7"/>
        <v>6</v>
      </c>
      <c r="N11" s="49">
        <f t="shared" si="8"/>
        <v>2063.616</v>
      </c>
      <c r="O11" s="50">
        <v>2750</v>
      </c>
      <c r="P11" s="51"/>
      <c r="Q11" s="47">
        <f t="shared" si="9"/>
        <v>-2750</v>
      </c>
      <c r="R11" s="52">
        <f t="shared" si="10"/>
        <v>5</v>
      </c>
      <c r="S11" s="53">
        <f t="shared" si="11"/>
        <v>1719.6799999999998</v>
      </c>
      <c r="T11" s="68">
        <v>2750</v>
      </c>
      <c r="U11" s="55"/>
      <c r="V11" s="56">
        <f t="shared" si="12"/>
        <v>-2750</v>
      </c>
      <c r="W11" s="55">
        <f t="shared" si="13"/>
        <v>5</v>
      </c>
      <c r="X11" s="57">
        <f t="shared" si="14"/>
        <v>1719.6799999999998</v>
      </c>
      <c r="Y11" s="58">
        <v>2750</v>
      </c>
      <c r="Z11" s="58"/>
      <c r="AA11" s="47">
        <f t="shared" si="0"/>
        <v>-2750</v>
      </c>
      <c r="AB11" s="59">
        <f t="shared" si="15"/>
        <v>5</v>
      </c>
      <c r="AC11" s="58">
        <f t="shared" si="16"/>
        <v>1719.6799999999998</v>
      </c>
      <c r="AD11" s="60">
        <f t="shared" si="1"/>
        <v>14300</v>
      </c>
      <c r="AE11" s="61">
        <f t="shared" si="1"/>
        <v>0</v>
      </c>
      <c r="AF11" s="62">
        <f t="shared" si="2"/>
        <v>-14300</v>
      </c>
      <c r="AG11" s="71">
        <f t="shared" ref="AG11:AG75" si="17">E11+J11</f>
        <v>6050</v>
      </c>
      <c r="AH11" s="71"/>
      <c r="AI11" s="12"/>
    </row>
    <row r="12" spans="1:35" x14ac:dyDescent="0.3">
      <c r="A12" s="73">
        <v>32484964</v>
      </c>
      <c r="B12" s="63">
        <v>825</v>
      </c>
      <c r="C12" s="39">
        <v>432.47500000000002</v>
      </c>
      <c r="D12" s="40">
        <v>825</v>
      </c>
      <c r="E12" s="41"/>
      <c r="F12" s="41"/>
      <c r="G12" s="42">
        <f t="shared" si="3"/>
        <v>0</v>
      </c>
      <c r="H12" s="43">
        <f t="shared" si="4"/>
        <v>0</v>
      </c>
      <c r="I12" s="44">
        <f t="shared" si="5"/>
        <v>0</v>
      </c>
      <c r="J12" s="45"/>
      <c r="K12" s="46"/>
      <c r="L12" s="47">
        <f t="shared" si="6"/>
        <v>0</v>
      </c>
      <c r="M12" s="48">
        <f t="shared" si="7"/>
        <v>0</v>
      </c>
      <c r="N12" s="49">
        <f t="shared" si="8"/>
        <v>0</v>
      </c>
      <c r="O12" s="50"/>
      <c r="P12" s="51"/>
      <c r="Q12" s="47">
        <f t="shared" si="9"/>
        <v>0</v>
      </c>
      <c r="R12" s="52">
        <f t="shared" si="10"/>
        <v>0</v>
      </c>
      <c r="S12" s="53">
        <f t="shared" si="11"/>
        <v>0</v>
      </c>
      <c r="T12" s="54"/>
      <c r="U12" s="55"/>
      <c r="V12" s="56">
        <f t="shared" si="12"/>
        <v>0</v>
      </c>
      <c r="W12" s="55">
        <f t="shared" si="13"/>
        <v>0</v>
      </c>
      <c r="X12" s="57">
        <f t="shared" si="14"/>
        <v>0</v>
      </c>
      <c r="Y12" s="58"/>
      <c r="Z12" s="58"/>
      <c r="AA12" s="47">
        <f t="shared" si="0"/>
        <v>0</v>
      </c>
      <c r="AB12" s="59">
        <f t="shared" si="15"/>
        <v>0</v>
      </c>
      <c r="AC12" s="58">
        <f t="shared" si="16"/>
        <v>0</v>
      </c>
      <c r="AD12" s="60">
        <f t="shared" si="1"/>
        <v>0</v>
      </c>
      <c r="AE12" s="61">
        <f t="shared" si="1"/>
        <v>0</v>
      </c>
      <c r="AF12" s="62">
        <f t="shared" si="2"/>
        <v>0</v>
      </c>
      <c r="AG12" s="71">
        <f t="shared" si="17"/>
        <v>0</v>
      </c>
      <c r="AH12" s="71"/>
      <c r="AI12" s="12"/>
    </row>
    <row r="13" spans="1:35" x14ac:dyDescent="0.3">
      <c r="A13" s="64">
        <v>32484965</v>
      </c>
      <c r="B13" s="63">
        <v>429</v>
      </c>
      <c r="C13" s="39">
        <v>293.05</v>
      </c>
      <c r="D13" s="70">
        <v>546</v>
      </c>
      <c r="E13" s="41"/>
      <c r="F13" s="41"/>
      <c r="G13" s="42">
        <f t="shared" si="3"/>
        <v>0</v>
      </c>
      <c r="H13" s="43">
        <f t="shared" si="4"/>
        <v>0</v>
      </c>
      <c r="I13" s="44">
        <f t="shared" si="5"/>
        <v>0</v>
      </c>
      <c r="J13" s="45"/>
      <c r="K13" s="46"/>
      <c r="L13" s="47">
        <f t="shared" si="6"/>
        <v>0</v>
      </c>
      <c r="M13" s="48">
        <f t="shared" si="7"/>
        <v>0</v>
      </c>
      <c r="N13" s="49">
        <f t="shared" si="8"/>
        <v>0</v>
      </c>
      <c r="O13" s="50"/>
      <c r="P13" s="51"/>
      <c r="Q13" s="47">
        <f t="shared" si="9"/>
        <v>0</v>
      </c>
      <c r="R13" s="52">
        <f t="shared" si="10"/>
        <v>0</v>
      </c>
      <c r="S13" s="53">
        <f t="shared" si="11"/>
        <v>0</v>
      </c>
      <c r="T13" s="54"/>
      <c r="U13" s="55"/>
      <c r="V13" s="56">
        <f t="shared" si="12"/>
        <v>0</v>
      </c>
      <c r="W13" s="55">
        <f t="shared" si="13"/>
        <v>0</v>
      </c>
      <c r="X13" s="57">
        <f t="shared" si="14"/>
        <v>0</v>
      </c>
      <c r="Y13" s="58"/>
      <c r="Z13" s="58"/>
      <c r="AA13" s="47">
        <f t="shared" si="0"/>
        <v>0</v>
      </c>
      <c r="AB13" s="59">
        <f t="shared" si="15"/>
        <v>0</v>
      </c>
      <c r="AC13" s="58">
        <f t="shared" si="16"/>
        <v>0</v>
      </c>
      <c r="AD13" s="60">
        <f t="shared" si="1"/>
        <v>0</v>
      </c>
      <c r="AE13" s="61">
        <f t="shared" si="1"/>
        <v>0</v>
      </c>
      <c r="AF13" s="62">
        <f t="shared" si="2"/>
        <v>0</v>
      </c>
      <c r="AG13" s="71">
        <f t="shared" si="17"/>
        <v>0</v>
      </c>
      <c r="AH13" s="71"/>
      <c r="AI13" s="12"/>
    </row>
    <row r="14" spans="1:35" x14ac:dyDescent="0.3">
      <c r="A14" s="64">
        <v>32485757</v>
      </c>
      <c r="B14" s="63">
        <v>256</v>
      </c>
      <c r="C14" s="39">
        <v>271.00800000000004</v>
      </c>
      <c r="D14" s="40">
        <v>256</v>
      </c>
      <c r="E14" s="41"/>
      <c r="F14" s="41"/>
      <c r="G14" s="42">
        <f t="shared" si="3"/>
        <v>0</v>
      </c>
      <c r="H14" s="43">
        <f t="shared" si="4"/>
        <v>0</v>
      </c>
      <c r="I14" s="44">
        <f t="shared" si="5"/>
        <v>0</v>
      </c>
      <c r="J14" s="45"/>
      <c r="K14" s="46"/>
      <c r="L14" s="47">
        <f t="shared" si="6"/>
        <v>0</v>
      </c>
      <c r="M14" s="48">
        <f t="shared" si="7"/>
        <v>0</v>
      </c>
      <c r="N14" s="49">
        <f t="shared" si="8"/>
        <v>0</v>
      </c>
      <c r="O14" s="50"/>
      <c r="P14" s="51"/>
      <c r="Q14" s="47">
        <f t="shared" si="9"/>
        <v>0</v>
      </c>
      <c r="R14" s="52">
        <f t="shared" si="10"/>
        <v>0</v>
      </c>
      <c r="S14" s="53">
        <f t="shared" si="11"/>
        <v>0</v>
      </c>
      <c r="T14" s="54"/>
      <c r="U14" s="55"/>
      <c r="V14" s="56">
        <f t="shared" si="12"/>
        <v>0</v>
      </c>
      <c r="W14" s="55">
        <f t="shared" si="13"/>
        <v>0</v>
      </c>
      <c r="X14" s="57">
        <f t="shared" si="14"/>
        <v>0</v>
      </c>
      <c r="Y14" s="58"/>
      <c r="Z14" s="58"/>
      <c r="AA14" s="47">
        <f t="shared" si="0"/>
        <v>0</v>
      </c>
      <c r="AB14" s="59">
        <f t="shared" si="15"/>
        <v>0</v>
      </c>
      <c r="AC14" s="58">
        <f t="shared" si="16"/>
        <v>0</v>
      </c>
      <c r="AD14" s="60">
        <f t="shared" si="1"/>
        <v>0</v>
      </c>
      <c r="AE14" s="61">
        <f t="shared" si="1"/>
        <v>0</v>
      </c>
      <c r="AF14" s="62">
        <f t="shared" si="2"/>
        <v>0</v>
      </c>
      <c r="AG14" s="71">
        <f t="shared" si="17"/>
        <v>0</v>
      </c>
      <c r="AH14" s="71"/>
      <c r="AI14" s="12"/>
    </row>
    <row r="15" spans="1:35" x14ac:dyDescent="0.3">
      <c r="A15" s="64">
        <v>32485758</v>
      </c>
      <c r="B15" s="63">
        <v>256</v>
      </c>
      <c r="C15" s="39">
        <v>271.00800000000004</v>
      </c>
      <c r="D15" s="40">
        <v>256</v>
      </c>
      <c r="E15" s="41"/>
      <c r="F15" s="41"/>
      <c r="G15" s="42">
        <f t="shared" si="3"/>
        <v>0</v>
      </c>
      <c r="H15" s="43">
        <f t="shared" si="4"/>
        <v>0</v>
      </c>
      <c r="I15" s="44">
        <f t="shared" si="5"/>
        <v>0</v>
      </c>
      <c r="J15" s="45"/>
      <c r="K15" s="46"/>
      <c r="L15" s="47">
        <f t="shared" si="6"/>
        <v>0</v>
      </c>
      <c r="M15" s="48">
        <f t="shared" si="7"/>
        <v>0</v>
      </c>
      <c r="N15" s="49">
        <f t="shared" si="8"/>
        <v>0</v>
      </c>
      <c r="O15" s="50"/>
      <c r="P15" s="51"/>
      <c r="Q15" s="47">
        <f t="shared" si="9"/>
        <v>0</v>
      </c>
      <c r="R15" s="52">
        <f t="shared" si="10"/>
        <v>0</v>
      </c>
      <c r="S15" s="53">
        <f t="shared" si="11"/>
        <v>0</v>
      </c>
      <c r="T15" s="54"/>
      <c r="U15" s="55"/>
      <c r="V15" s="56">
        <f t="shared" si="12"/>
        <v>0</v>
      </c>
      <c r="W15" s="55">
        <f t="shared" si="13"/>
        <v>0</v>
      </c>
      <c r="X15" s="57">
        <f t="shared" si="14"/>
        <v>0</v>
      </c>
      <c r="Y15" s="58"/>
      <c r="Z15" s="58"/>
      <c r="AA15" s="47">
        <f t="shared" si="0"/>
        <v>0</v>
      </c>
      <c r="AB15" s="59">
        <f t="shared" si="15"/>
        <v>0</v>
      </c>
      <c r="AC15" s="58">
        <f t="shared" si="16"/>
        <v>0</v>
      </c>
      <c r="AD15" s="60">
        <f t="shared" si="1"/>
        <v>0</v>
      </c>
      <c r="AE15" s="74">
        <f t="shared" si="1"/>
        <v>0</v>
      </c>
      <c r="AF15" s="62">
        <f t="shared" si="2"/>
        <v>0</v>
      </c>
      <c r="AG15" s="71">
        <f t="shared" si="17"/>
        <v>0</v>
      </c>
      <c r="AH15" s="71"/>
      <c r="AI15" s="12"/>
    </row>
    <row r="16" spans="1:35" x14ac:dyDescent="0.3">
      <c r="A16" s="64">
        <v>32485943</v>
      </c>
      <c r="B16" s="63">
        <v>216</v>
      </c>
      <c r="C16" s="39">
        <v>238.024</v>
      </c>
      <c r="D16" s="70">
        <v>270</v>
      </c>
      <c r="E16" s="41"/>
      <c r="F16" s="41"/>
      <c r="G16" s="42">
        <f t="shared" si="3"/>
        <v>0</v>
      </c>
      <c r="H16" s="43">
        <f t="shared" si="4"/>
        <v>0</v>
      </c>
      <c r="I16" s="44">
        <f t="shared" si="5"/>
        <v>0</v>
      </c>
      <c r="J16" s="45"/>
      <c r="K16" s="46"/>
      <c r="L16" s="47">
        <f t="shared" si="6"/>
        <v>0</v>
      </c>
      <c r="M16" s="48">
        <f t="shared" si="7"/>
        <v>0</v>
      </c>
      <c r="N16" s="49">
        <f t="shared" si="8"/>
        <v>0</v>
      </c>
      <c r="O16" s="50"/>
      <c r="P16" s="51"/>
      <c r="Q16" s="47">
        <f t="shared" si="9"/>
        <v>0</v>
      </c>
      <c r="R16" s="52">
        <f t="shared" si="10"/>
        <v>0</v>
      </c>
      <c r="S16" s="53">
        <f t="shared" si="11"/>
        <v>0</v>
      </c>
      <c r="T16" s="54"/>
      <c r="U16" s="55"/>
      <c r="V16" s="56">
        <f t="shared" si="12"/>
        <v>0</v>
      </c>
      <c r="W16" s="55">
        <f t="shared" si="13"/>
        <v>0</v>
      </c>
      <c r="X16" s="57">
        <f t="shared" si="14"/>
        <v>0</v>
      </c>
      <c r="Y16" s="58"/>
      <c r="Z16" s="58"/>
      <c r="AA16" s="47">
        <f t="shared" si="0"/>
        <v>0</v>
      </c>
      <c r="AB16" s="59">
        <f t="shared" si="15"/>
        <v>0</v>
      </c>
      <c r="AC16" s="58">
        <f t="shared" si="16"/>
        <v>0</v>
      </c>
      <c r="AD16" s="60">
        <f t="shared" si="1"/>
        <v>0</v>
      </c>
      <c r="AE16" s="61">
        <f t="shared" si="1"/>
        <v>0</v>
      </c>
      <c r="AF16" s="62">
        <f t="shared" si="2"/>
        <v>0</v>
      </c>
      <c r="AG16" s="71">
        <f t="shared" si="17"/>
        <v>0</v>
      </c>
      <c r="AH16" s="71"/>
      <c r="AI16" s="12"/>
    </row>
    <row r="17" spans="1:35" x14ac:dyDescent="0.3">
      <c r="A17" s="64">
        <v>32485796</v>
      </c>
      <c r="B17" s="63">
        <v>256</v>
      </c>
      <c r="C17" s="39">
        <v>271.00800000000004</v>
      </c>
      <c r="D17" s="70">
        <v>192</v>
      </c>
      <c r="E17" s="41">
        <v>768</v>
      </c>
      <c r="F17" s="41"/>
      <c r="G17" s="42">
        <f t="shared" si="3"/>
        <v>-768</v>
      </c>
      <c r="H17" s="43">
        <f t="shared" si="4"/>
        <v>4</v>
      </c>
      <c r="I17" s="44">
        <f t="shared" si="5"/>
        <v>768</v>
      </c>
      <c r="J17" s="45">
        <v>576</v>
      </c>
      <c r="K17" s="46"/>
      <c r="L17" s="47">
        <f t="shared" si="6"/>
        <v>-576</v>
      </c>
      <c r="M17" s="48">
        <f t="shared" si="7"/>
        <v>3</v>
      </c>
      <c r="N17" s="49">
        <f t="shared" si="8"/>
        <v>813.02400000000011</v>
      </c>
      <c r="O17" s="50">
        <v>576</v>
      </c>
      <c r="P17" s="51"/>
      <c r="Q17" s="47">
        <f t="shared" si="9"/>
        <v>-576</v>
      </c>
      <c r="R17" s="52">
        <f t="shared" si="10"/>
        <v>3</v>
      </c>
      <c r="S17" s="53">
        <f t="shared" si="11"/>
        <v>813.02400000000011</v>
      </c>
      <c r="T17" s="68">
        <v>576</v>
      </c>
      <c r="U17" s="55"/>
      <c r="V17" s="56">
        <f t="shared" si="12"/>
        <v>-576</v>
      </c>
      <c r="W17" s="55">
        <f t="shared" si="13"/>
        <v>3</v>
      </c>
      <c r="X17" s="57">
        <f t="shared" si="14"/>
        <v>813.02400000000011</v>
      </c>
      <c r="Y17" s="58">
        <v>768</v>
      </c>
      <c r="Z17" s="58"/>
      <c r="AA17" s="47">
        <f t="shared" si="0"/>
        <v>-768</v>
      </c>
      <c r="AB17" s="59">
        <f t="shared" si="15"/>
        <v>4</v>
      </c>
      <c r="AC17" s="58">
        <f t="shared" si="16"/>
        <v>1084.0320000000002</v>
      </c>
      <c r="AD17" s="60">
        <f t="shared" si="1"/>
        <v>3264</v>
      </c>
      <c r="AE17" s="61">
        <f t="shared" si="1"/>
        <v>0</v>
      </c>
      <c r="AF17" s="62">
        <f t="shared" si="2"/>
        <v>-3264</v>
      </c>
      <c r="AG17" s="71">
        <f t="shared" si="17"/>
        <v>1344</v>
      </c>
      <c r="AH17" s="71"/>
      <c r="AI17" s="12"/>
    </row>
    <row r="18" spans="1:35" x14ac:dyDescent="0.3">
      <c r="A18" s="64">
        <v>32485855</v>
      </c>
      <c r="B18" s="63">
        <v>330</v>
      </c>
      <c r="C18" s="39">
        <v>263.68</v>
      </c>
      <c r="D18" s="70">
        <v>242</v>
      </c>
      <c r="E18" s="41"/>
      <c r="F18" s="41"/>
      <c r="G18" s="42">
        <f t="shared" si="3"/>
        <v>0</v>
      </c>
      <c r="H18" s="43">
        <f t="shared" si="4"/>
        <v>0</v>
      </c>
      <c r="I18" s="44">
        <f t="shared" si="5"/>
        <v>0</v>
      </c>
      <c r="J18" s="45"/>
      <c r="K18" s="46"/>
      <c r="L18" s="47">
        <f t="shared" si="6"/>
        <v>0</v>
      </c>
      <c r="M18" s="48">
        <f t="shared" si="7"/>
        <v>0</v>
      </c>
      <c r="N18" s="49">
        <f t="shared" si="8"/>
        <v>0</v>
      </c>
      <c r="O18" s="50"/>
      <c r="P18" s="51"/>
      <c r="Q18" s="47">
        <f t="shared" si="9"/>
        <v>0</v>
      </c>
      <c r="R18" s="52">
        <f t="shared" si="10"/>
        <v>0</v>
      </c>
      <c r="S18" s="53">
        <f t="shared" si="11"/>
        <v>0</v>
      </c>
      <c r="T18" s="54"/>
      <c r="U18" s="55"/>
      <c r="V18" s="56">
        <f t="shared" si="12"/>
        <v>0</v>
      </c>
      <c r="W18" s="55">
        <f t="shared" si="13"/>
        <v>0</v>
      </c>
      <c r="X18" s="57">
        <f t="shared" si="14"/>
        <v>0</v>
      </c>
      <c r="Y18" s="58"/>
      <c r="Z18" s="58"/>
      <c r="AA18" s="47">
        <f t="shared" si="0"/>
        <v>0</v>
      </c>
      <c r="AB18" s="59">
        <f t="shared" si="15"/>
        <v>0</v>
      </c>
      <c r="AC18" s="58">
        <f t="shared" si="16"/>
        <v>0</v>
      </c>
      <c r="AD18" s="60">
        <f t="shared" si="1"/>
        <v>0</v>
      </c>
      <c r="AE18" s="61">
        <f t="shared" si="1"/>
        <v>0</v>
      </c>
      <c r="AF18" s="62">
        <f t="shared" si="2"/>
        <v>0</v>
      </c>
      <c r="AG18" s="71">
        <f t="shared" si="17"/>
        <v>0</v>
      </c>
      <c r="AH18" s="71"/>
      <c r="AI18" s="12"/>
    </row>
    <row r="19" spans="1:35" x14ac:dyDescent="0.3">
      <c r="A19" s="64">
        <v>32485859</v>
      </c>
      <c r="B19" s="63">
        <v>308</v>
      </c>
      <c r="C19" s="39">
        <v>311.596</v>
      </c>
      <c r="D19" s="40">
        <v>160</v>
      </c>
      <c r="E19" s="41"/>
      <c r="F19" s="41"/>
      <c r="G19" s="42">
        <f t="shared" si="3"/>
        <v>0</v>
      </c>
      <c r="H19" s="43">
        <f t="shared" si="4"/>
        <v>0</v>
      </c>
      <c r="I19" s="44">
        <f t="shared" si="5"/>
        <v>0</v>
      </c>
      <c r="J19" s="45"/>
      <c r="K19" s="46"/>
      <c r="L19" s="47">
        <f t="shared" si="6"/>
        <v>0</v>
      </c>
      <c r="M19" s="48">
        <f t="shared" si="7"/>
        <v>0</v>
      </c>
      <c r="N19" s="49">
        <f t="shared" si="8"/>
        <v>0</v>
      </c>
      <c r="O19" s="50"/>
      <c r="P19" s="51"/>
      <c r="Q19" s="47">
        <f t="shared" si="9"/>
        <v>0</v>
      </c>
      <c r="R19" s="52">
        <f t="shared" si="10"/>
        <v>0</v>
      </c>
      <c r="S19" s="53">
        <f t="shared" si="11"/>
        <v>0</v>
      </c>
      <c r="T19" s="54"/>
      <c r="U19" s="55"/>
      <c r="V19" s="56">
        <f t="shared" si="12"/>
        <v>0</v>
      </c>
      <c r="W19" s="55">
        <f t="shared" si="13"/>
        <v>0</v>
      </c>
      <c r="X19" s="57">
        <f t="shared" si="14"/>
        <v>0</v>
      </c>
      <c r="Y19" s="58"/>
      <c r="Z19" s="58"/>
      <c r="AA19" s="47">
        <f t="shared" si="0"/>
        <v>0</v>
      </c>
      <c r="AB19" s="59">
        <f t="shared" si="15"/>
        <v>0</v>
      </c>
      <c r="AC19" s="58">
        <f t="shared" si="16"/>
        <v>0</v>
      </c>
      <c r="AD19" s="60">
        <f t="shared" si="1"/>
        <v>0</v>
      </c>
      <c r="AE19" s="61">
        <f t="shared" si="1"/>
        <v>0</v>
      </c>
      <c r="AF19" s="62">
        <f t="shared" si="2"/>
        <v>0</v>
      </c>
      <c r="AG19" s="71">
        <f t="shared" si="17"/>
        <v>0</v>
      </c>
      <c r="AH19" s="71"/>
      <c r="AI19" s="12"/>
    </row>
    <row r="20" spans="1:35" x14ac:dyDescent="0.3">
      <c r="A20" s="64">
        <v>32485860</v>
      </c>
      <c r="B20" s="63">
        <v>605</v>
      </c>
      <c r="C20" s="39">
        <v>397.65999999999997</v>
      </c>
      <c r="D20" s="70">
        <v>242</v>
      </c>
      <c r="E20" s="41"/>
      <c r="F20" s="41"/>
      <c r="G20" s="42">
        <f t="shared" si="3"/>
        <v>0</v>
      </c>
      <c r="H20" s="43">
        <f t="shared" si="4"/>
        <v>0</v>
      </c>
      <c r="I20" s="44">
        <f t="shared" si="5"/>
        <v>0</v>
      </c>
      <c r="J20" s="45"/>
      <c r="K20" s="46"/>
      <c r="L20" s="47">
        <f t="shared" si="6"/>
        <v>0</v>
      </c>
      <c r="M20" s="48">
        <f t="shared" si="7"/>
        <v>0</v>
      </c>
      <c r="N20" s="49">
        <f t="shared" si="8"/>
        <v>0</v>
      </c>
      <c r="O20" s="50"/>
      <c r="P20" s="51"/>
      <c r="Q20" s="47">
        <f t="shared" si="9"/>
        <v>0</v>
      </c>
      <c r="R20" s="52">
        <f t="shared" si="10"/>
        <v>0</v>
      </c>
      <c r="S20" s="53">
        <f t="shared" si="11"/>
        <v>0</v>
      </c>
      <c r="T20" s="54"/>
      <c r="U20" s="55"/>
      <c r="V20" s="56">
        <f t="shared" si="12"/>
        <v>0</v>
      </c>
      <c r="W20" s="55">
        <f t="shared" si="13"/>
        <v>0</v>
      </c>
      <c r="X20" s="57">
        <f t="shared" si="14"/>
        <v>0</v>
      </c>
      <c r="Y20" s="58"/>
      <c r="Z20" s="58"/>
      <c r="AA20" s="47">
        <f t="shared" si="0"/>
        <v>0</v>
      </c>
      <c r="AB20" s="59">
        <f t="shared" si="15"/>
        <v>0</v>
      </c>
      <c r="AC20" s="58">
        <f t="shared" si="16"/>
        <v>0</v>
      </c>
      <c r="AD20" s="60">
        <f t="shared" si="1"/>
        <v>0</v>
      </c>
      <c r="AE20" s="61">
        <f t="shared" si="1"/>
        <v>0</v>
      </c>
      <c r="AF20" s="62">
        <f t="shared" si="2"/>
        <v>0</v>
      </c>
      <c r="AG20" s="71">
        <f t="shared" si="17"/>
        <v>0</v>
      </c>
      <c r="AH20" s="71"/>
      <c r="AI20" s="12"/>
    </row>
    <row r="21" spans="1:35" x14ac:dyDescent="0.3">
      <c r="A21" s="64">
        <v>32485861</v>
      </c>
      <c r="B21" s="63">
        <v>572</v>
      </c>
      <c r="C21" s="39">
        <v>493.53599999999994</v>
      </c>
      <c r="D21" s="40">
        <v>192</v>
      </c>
      <c r="E21" s="41"/>
      <c r="F21" s="41"/>
      <c r="G21" s="42">
        <f t="shared" si="3"/>
        <v>0</v>
      </c>
      <c r="H21" s="43">
        <f t="shared" si="4"/>
        <v>0</v>
      </c>
      <c r="I21" s="44">
        <f t="shared" si="5"/>
        <v>0</v>
      </c>
      <c r="J21" s="45"/>
      <c r="K21" s="46"/>
      <c r="L21" s="47">
        <f t="shared" si="6"/>
        <v>0</v>
      </c>
      <c r="M21" s="48">
        <f t="shared" si="7"/>
        <v>0</v>
      </c>
      <c r="N21" s="49">
        <f t="shared" si="8"/>
        <v>0</v>
      </c>
      <c r="O21" s="50"/>
      <c r="P21" s="51"/>
      <c r="Q21" s="47">
        <f t="shared" si="9"/>
        <v>0</v>
      </c>
      <c r="R21" s="52">
        <f t="shared" si="10"/>
        <v>0</v>
      </c>
      <c r="S21" s="53">
        <f t="shared" si="11"/>
        <v>0</v>
      </c>
      <c r="T21" s="54"/>
      <c r="U21" s="55"/>
      <c r="V21" s="56">
        <f t="shared" si="12"/>
        <v>0</v>
      </c>
      <c r="W21" s="55">
        <f t="shared" si="13"/>
        <v>0</v>
      </c>
      <c r="X21" s="57">
        <f t="shared" si="14"/>
        <v>0</v>
      </c>
      <c r="Y21" s="58"/>
      <c r="Z21" s="58"/>
      <c r="AA21" s="47">
        <f t="shared" si="0"/>
        <v>0</v>
      </c>
      <c r="AB21" s="59">
        <f t="shared" si="15"/>
        <v>0</v>
      </c>
      <c r="AC21" s="58">
        <f t="shared" si="16"/>
        <v>0</v>
      </c>
      <c r="AD21" s="60">
        <f>E21+J21+O21+T21+Y21</f>
        <v>0</v>
      </c>
      <c r="AE21" s="61">
        <f>F21+K21+P21+U21+Z21</f>
        <v>0</v>
      </c>
      <c r="AF21" s="62">
        <f t="shared" si="2"/>
        <v>0</v>
      </c>
      <c r="AG21" s="71">
        <f t="shared" si="17"/>
        <v>0</v>
      </c>
      <c r="AH21" s="71"/>
      <c r="AI21" s="12"/>
    </row>
    <row r="22" spans="1:35" x14ac:dyDescent="0.3">
      <c r="A22" s="64">
        <v>32485862</v>
      </c>
      <c r="B22" s="63">
        <v>330</v>
      </c>
      <c r="C22" s="39">
        <v>264.34000000000003</v>
      </c>
      <c r="D22" s="70">
        <v>264</v>
      </c>
      <c r="E22" s="41"/>
      <c r="F22" s="41"/>
      <c r="G22" s="42">
        <f t="shared" si="3"/>
        <v>0</v>
      </c>
      <c r="H22" s="43">
        <f t="shared" si="4"/>
        <v>0</v>
      </c>
      <c r="I22" s="44">
        <f t="shared" si="5"/>
        <v>0</v>
      </c>
      <c r="J22" s="45"/>
      <c r="K22" s="46"/>
      <c r="L22" s="47">
        <f t="shared" si="6"/>
        <v>0</v>
      </c>
      <c r="M22" s="48">
        <f t="shared" si="7"/>
        <v>0</v>
      </c>
      <c r="N22" s="49">
        <f t="shared" si="8"/>
        <v>0</v>
      </c>
      <c r="O22" s="50"/>
      <c r="P22" s="51"/>
      <c r="Q22" s="47">
        <f t="shared" si="9"/>
        <v>0</v>
      </c>
      <c r="R22" s="52">
        <f t="shared" si="10"/>
        <v>0</v>
      </c>
      <c r="S22" s="53">
        <f t="shared" si="11"/>
        <v>0</v>
      </c>
      <c r="T22" s="54"/>
      <c r="U22" s="55"/>
      <c r="V22" s="56">
        <f t="shared" si="12"/>
        <v>0</v>
      </c>
      <c r="W22" s="55">
        <f t="shared" si="13"/>
        <v>0</v>
      </c>
      <c r="X22" s="57">
        <f t="shared" si="14"/>
        <v>0</v>
      </c>
      <c r="Y22" s="58"/>
      <c r="Z22" s="58"/>
      <c r="AA22" s="47">
        <f t="shared" si="0"/>
        <v>0</v>
      </c>
      <c r="AB22" s="59">
        <f t="shared" si="15"/>
        <v>0</v>
      </c>
      <c r="AC22" s="58">
        <f t="shared" si="16"/>
        <v>0</v>
      </c>
      <c r="AD22" s="60">
        <f>E22+J22+O22+T22+Y22</f>
        <v>0</v>
      </c>
      <c r="AE22" s="61">
        <f>F22+K22+P22+U22+Z22</f>
        <v>0</v>
      </c>
      <c r="AF22" s="62">
        <f t="shared" si="2"/>
        <v>0</v>
      </c>
      <c r="AG22" s="71">
        <f t="shared" si="17"/>
        <v>0</v>
      </c>
      <c r="AH22" s="71"/>
      <c r="AI22" s="12"/>
    </row>
    <row r="23" spans="1:35" x14ac:dyDescent="0.3">
      <c r="A23" s="64">
        <v>32486303</v>
      </c>
      <c r="B23" s="63">
        <v>70</v>
      </c>
      <c r="C23" s="39">
        <v>113.44</v>
      </c>
      <c r="D23" s="40">
        <v>70</v>
      </c>
      <c r="E23" s="41"/>
      <c r="F23" s="41"/>
      <c r="G23" s="42">
        <f t="shared" si="3"/>
        <v>0</v>
      </c>
      <c r="H23" s="43">
        <f t="shared" si="4"/>
        <v>0</v>
      </c>
      <c r="I23" s="44">
        <f t="shared" si="5"/>
        <v>0</v>
      </c>
      <c r="J23" s="45"/>
      <c r="K23" s="46"/>
      <c r="L23" s="47">
        <f t="shared" si="6"/>
        <v>0</v>
      </c>
      <c r="M23" s="48">
        <f t="shared" si="7"/>
        <v>0</v>
      </c>
      <c r="N23" s="49">
        <f t="shared" si="8"/>
        <v>0</v>
      </c>
      <c r="O23" s="50"/>
      <c r="P23" s="51"/>
      <c r="Q23" s="47">
        <f t="shared" si="9"/>
        <v>0</v>
      </c>
      <c r="R23" s="52">
        <f t="shared" si="10"/>
        <v>0</v>
      </c>
      <c r="S23" s="53">
        <f t="shared" si="11"/>
        <v>0</v>
      </c>
      <c r="T23" s="54"/>
      <c r="U23" s="55"/>
      <c r="V23" s="56">
        <f t="shared" si="12"/>
        <v>0</v>
      </c>
      <c r="W23" s="55">
        <f t="shared" si="13"/>
        <v>0</v>
      </c>
      <c r="X23" s="57">
        <f t="shared" si="14"/>
        <v>0</v>
      </c>
      <c r="Y23" s="58"/>
      <c r="Z23" s="58"/>
      <c r="AA23" s="47">
        <f t="shared" si="0"/>
        <v>0</v>
      </c>
      <c r="AB23" s="59">
        <f t="shared" si="15"/>
        <v>0</v>
      </c>
      <c r="AC23" s="58">
        <f t="shared" si="16"/>
        <v>0</v>
      </c>
      <c r="AD23" s="60">
        <f t="shared" ref="AD23:AE43" si="18">E23+J23+O23+T23+Y23</f>
        <v>0</v>
      </c>
      <c r="AE23" s="61">
        <f t="shared" si="18"/>
        <v>0</v>
      </c>
      <c r="AF23" s="62">
        <f t="shared" si="2"/>
        <v>0</v>
      </c>
      <c r="AG23" s="71">
        <f t="shared" si="17"/>
        <v>0</v>
      </c>
      <c r="AH23" s="71"/>
      <c r="AI23" s="12"/>
    </row>
    <row r="24" spans="1:35" x14ac:dyDescent="0.3">
      <c r="A24" s="64">
        <v>32486681</v>
      </c>
      <c r="B24" s="63">
        <v>330</v>
      </c>
      <c r="C24" s="39">
        <v>263.68</v>
      </c>
      <c r="D24" s="70">
        <v>198</v>
      </c>
      <c r="E24" s="41"/>
      <c r="F24" s="75"/>
      <c r="G24" s="42">
        <f t="shared" si="3"/>
        <v>0</v>
      </c>
      <c r="H24" s="43">
        <f t="shared" si="4"/>
        <v>0</v>
      </c>
      <c r="I24" s="44">
        <f t="shared" si="5"/>
        <v>0</v>
      </c>
      <c r="J24" s="45"/>
      <c r="K24" s="46"/>
      <c r="L24" s="47">
        <f t="shared" si="6"/>
        <v>0</v>
      </c>
      <c r="M24" s="48">
        <f t="shared" si="7"/>
        <v>0</v>
      </c>
      <c r="N24" s="49">
        <f t="shared" si="8"/>
        <v>0</v>
      </c>
      <c r="O24" s="50"/>
      <c r="P24" s="51"/>
      <c r="Q24" s="47">
        <f t="shared" si="9"/>
        <v>0</v>
      </c>
      <c r="R24" s="52">
        <f t="shared" si="10"/>
        <v>0</v>
      </c>
      <c r="S24" s="53">
        <f t="shared" si="11"/>
        <v>0</v>
      </c>
      <c r="T24" s="54"/>
      <c r="U24" s="76"/>
      <c r="V24" s="56">
        <f t="shared" si="12"/>
        <v>0</v>
      </c>
      <c r="W24" s="55">
        <f t="shared" si="13"/>
        <v>0</v>
      </c>
      <c r="X24" s="57">
        <f t="shared" si="14"/>
        <v>0</v>
      </c>
      <c r="Y24" s="77"/>
      <c r="Z24" s="58"/>
      <c r="AA24" s="47">
        <f t="shared" si="0"/>
        <v>0</v>
      </c>
      <c r="AB24" s="59">
        <f t="shared" si="15"/>
        <v>0</v>
      </c>
      <c r="AC24" s="58">
        <f t="shared" si="16"/>
        <v>0</v>
      </c>
      <c r="AD24" s="60">
        <f>E24+J24+O24+T24+Y24</f>
        <v>0</v>
      </c>
      <c r="AE24" s="61">
        <f t="shared" si="18"/>
        <v>0</v>
      </c>
      <c r="AF24" s="62">
        <f t="shared" si="2"/>
        <v>0</v>
      </c>
      <c r="AG24" s="71">
        <f>E24+J24</f>
        <v>0</v>
      </c>
      <c r="AH24" s="71"/>
      <c r="AI24" s="12"/>
    </row>
    <row r="25" spans="1:35" x14ac:dyDescent="0.3">
      <c r="A25" s="64">
        <v>32487126</v>
      </c>
      <c r="B25" s="63">
        <v>605</v>
      </c>
      <c r="C25" s="39">
        <v>397.65999999999997</v>
      </c>
      <c r="D25" s="70">
        <v>242</v>
      </c>
      <c r="E25" s="41"/>
      <c r="F25" s="75"/>
      <c r="G25" s="42">
        <f t="shared" si="3"/>
        <v>0</v>
      </c>
      <c r="H25" s="43">
        <f t="shared" si="4"/>
        <v>0</v>
      </c>
      <c r="I25" s="44">
        <f t="shared" si="5"/>
        <v>0</v>
      </c>
      <c r="J25" s="45"/>
      <c r="K25" s="46"/>
      <c r="L25" s="47">
        <f t="shared" si="6"/>
        <v>0</v>
      </c>
      <c r="M25" s="48">
        <f t="shared" si="7"/>
        <v>0</v>
      </c>
      <c r="N25" s="49">
        <f t="shared" si="8"/>
        <v>0</v>
      </c>
      <c r="O25" s="50"/>
      <c r="P25" s="51"/>
      <c r="Q25" s="47">
        <f t="shared" si="9"/>
        <v>0</v>
      </c>
      <c r="R25" s="52">
        <f t="shared" si="10"/>
        <v>0</v>
      </c>
      <c r="S25" s="53">
        <f t="shared" si="11"/>
        <v>0</v>
      </c>
      <c r="T25" s="54"/>
      <c r="U25" s="76"/>
      <c r="V25" s="56">
        <f t="shared" si="12"/>
        <v>0</v>
      </c>
      <c r="W25" s="55">
        <f t="shared" si="13"/>
        <v>0</v>
      </c>
      <c r="X25" s="57">
        <f t="shared" si="14"/>
        <v>0</v>
      </c>
      <c r="Y25" s="77"/>
      <c r="Z25" s="58"/>
      <c r="AA25" s="47">
        <f t="shared" si="0"/>
        <v>0</v>
      </c>
      <c r="AB25" s="59">
        <f t="shared" si="15"/>
        <v>0</v>
      </c>
      <c r="AC25" s="58">
        <f t="shared" si="16"/>
        <v>0</v>
      </c>
      <c r="AD25" s="60">
        <f t="shared" si="18"/>
        <v>0</v>
      </c>
      <c r="AE25" s="61">
        <f t="shared" si="18"/>
        <v>0</v>
      </c>
      <c r="AF25" s="62">
        <f t="shared" si="2"/>
        <v>0</v>
      </c>
      <c r="AG25" s="71">
        <f t="shared" si="17"/>
        <v>0</v>
      </c>
      <c r="AH25" s="71"/>
      <c r="AI25" s="12"/>
    </row>
    <row r="26" spans="1:35" x14ac:dyDescent="0.3">
      <c r="A26" s="64">
        <v>32487132</v>
      </c>
      <c r="B26" s="63">
        <v>180</v>
      </c>
      <c r="C26" s="39">
        <v>269.048</v>
      </c>
      <c r="D26" s="40">
        <v>180</v>
      </c>
      <c r="E26" s="41"/>
      <c r="F26" s="75"/>
      <c r="G26" s="42">
        <f t="shared" si="3"/>
        <v>0</v>
      </c>
      <c r="H26" s="43">
        <f t="shared" si="4"/>
        <v>0</v>
      </c>
      <c r="I26" s="44">
        <f t="shared" si="5"/>
        <v>0</v>
      </c>
      <c r="J26" s="45"/>
      <c r="K26" s="46"/>
      <c r="L26" s="47">
        <f t="shared" si="6"/>
        <v>0</v>
      </c>
      <c r="M26" s="48">
        <f t="shared" si="7"/>
        <v>0</v>
      </c>
      <c r="N26" s="49">
        <f t="shared" si="8"/>
        <v>0</v>
      </c>
      <c r="O26" s="50"/>
      <c r="P26" s="51"/>
      <c r="Q26" s="47">
        <f t="shared" si="9"/>
        <v>0</v>
      </c>
      <c r="R26" s="52">
        <f t="shared" si="10"/>
        <v>0</v>
      </c>
      <c r="S26" s="53">
        <f t="shared" si="11"/>
        <v>0</v>
      </c>
      <c r="T26" s="54"/>
      <c r="U26" s="76"/>
      <c r="V26" s="56">
        <f t="shared" si="12"/>
        <v>0</v>
      </c>
      <c r="W26" s="55">
        <f t="shared" si="13"/>
        <v>0</v>
      </c>
      <c r="X26" s="57">
        <f t="shared" si="14"/>
        <v>0</v>
      </c>
      <c r="Y26" s="77"/>
      <c r="Z26" s="58"/>
      <c r="AA26" s="47">
        <f t="shared" si="0"/>
        <v>0</v>
      </c>
      <c r="AB26" s="59">
        <f t="shared" si="15"/>
        <v>0</v>
      </c>
      <c r="AC26" s="58">
        <f t="shared" si="16"/>
        <v>0</v>
      </c>
      <c r="AD26" s="60">
        <f t="shared" si="18"/>
        <v>0</v>
      </c>
      <c r="AE26" s="61">
        <f t="shared" si="18"/>
        <v>0</v>
      </c>
      <c r="AF26" s="62">
        <f t="shared" si="2"/>
        <v>0</v>
      </c>
      <c r="AG26" s="71">
        <f t="shared" si="17"/>
        <v>0</v>
      </c>
      <c r="AH26" s="71"/>
      <c r="AI26" s="12"/>
    </row>
    <row r="27" spans="1:35" x14ac:dyDescent="0.3">
      <c r="A27" s="64">
        <v>32487311</v>
      </c>
      <c r="B27" s="63">
        <v>165</v>
      </c>
      <c r="C27" s="39">
        <v>234.14499999999998</v>
      </c>
      <c r="D27" s="40">
        <v>220</v>
      </c>
      <c r="E27" s="41"/>
      <c r="F27" s="75"/>
      <c r="G27" s="42">
        <f t="shared" si="3"/>
        <v>0</v>
      </c>
      <c r="H27" s="43">
        <f t="shared" si="4"/>
        <v>0</v>
      </c>
      <c r="I27" s="44">
        <f t="shared" si="5"/>
        <v>0</v>
      </c>
      <c r="J27" s="45"/>
      <c r="K27" s="46"/>
      <c r="L27" s="47">
        <f t="shared" si="6"/>
        <v>0</v>
      </c>
      <c r="M27" s="48">
        <f t="shared" si="7"/>
        <v>0</v>
      </c>
      <c r="N27" s="49">
        <f t="shared" si="8"/>
        <v>0</v>
      </c>
      <c r="O27" s="50"/>
      <c r="P27" s="51"/>
      <c r="Q27" s="47">
        <f t="shared" si="9"/>
        <v>0</v>
      </c>
      <c r="R27" s="52">
        <f t="shared" si="10"/>
        <v>0</v>
      </c>
      <c r="S27" s="53">
        <f t="shared" si="11"/>
        <v>0</v>
      </c>
      <c r="T27" s="54"/>
      <c r="U27" s="76"/>
      <c r="V27" s="56">
        <f t="shared" si="12"/>
        <v>0</v>
      </c>
      <c r="W27" s="55">
        <f t="shared" si="13"/>
        <v>0</v>
      </c>
      <c r="X27" s="57">
        <f t="shared" si="14"/>
        <v>0</v>
      </c>
      <c r="Y27" s="77"/>
      <c r="Z27" s="58"/>
      <c r="AA27" s="47">
        <f t="shared" si="0"/>
        <v>0</v>
      </c>
      <c r="AB27" s="59">
        <f t="shared" si="15"/>
        <v>0</v>
      </c>
      <c r="AC27" s="58">
        <f t="shared" si="16"/>
        <v>0</v>
      </c>
      <c r="AD27" s="60">
        <f t="shared" si="18"/>
        <v>0</v>
      </c>
      <c r="AE27" s="61">
        <f t="shared" si="18"/>
        <v>0</v>
      </c>
      <c r="AF27" s="62">
        <f t="shared" si="2"/>
        <v>0</v>
      </c>
      <c r="AG27" s="71">
        <f t="shared" si="17"/>
        <v>0</v>
      </c>
      <c r="AH27" s="71"/>
      <c r="AI27" s="12"/>
    </row>
    <row r="28" spans="1:35" x14ac:dyDescent="0.3">
      <c r="A28" s="64">
        <v>32487675</v>
      </c>
      <c r="B28" s="63">
        <v>605</v>
      </c>
      <c r="C28" s="39">
        <v>388.58499999999998</v>
      </c>
      <c r="D28" s="40">
        <v>242</v>
      </c>
      <c r="E28" s="41"/>
      <c r="F28" s="75"/>
      <c r="G28" s="42">
        <f t="shared" si="3"/>
        <v>0</v>
      </c>
      <c r="H28" s="43">
        <f t="shared" si="4"/>
        <v>0</v>
      </c>
      <c r="I28" s="44">
        <f t="shared" si="5"/>
        <v>0</v>
      </c>
      <c r="J28" s="45"/>
      <c r="K28" s="46"/>
      <c r="L28" s="47">
        <f t="shared" si="6"/>
        <v>0</v>
      </c>
      <c r="M28" s="48">
        <f t="shared" si="7"/>
        <v>0</v>
      </c>
      <c r="N28" s="49">
        <f t="shared" si="8"/>
        <v>0</v>
      </c>
      <c r="O28" s="50"/>
      <c r="P28" s="51"/>
      <c r="Q28" s="47">
        <f t="shared" si="9"/>
        <v>0</v>
      </c>
      <c r="R28" s="52">
        <f t="shared" si="10"/>
        <v>0</v>
      </c>
      <c r="S28" s="53">
        <f t="shared" si="11"/>
        <v>0</v>
      </c>
      <c r="T28" s="54"/>
      <c r="U28" s="76"/>
      <c r="V28" s="56">
        <f t="shared" si="12"/>
        <v>0</v>
      </c>
      <c r="W28" s="55">
        <f t="shared" si="13"/>
        <v>0</v>
      </c>
      <c r="X28" s="57">
        <f t="shared" si="14"/>
        <v>0</v>
      </c>
      <c r="Y28" s="77"/>
      <c r="Z28" s="58"/>
      <c r="AA28" s="47">
        <f t="shared" si="0"/>
        <v>0</v>
      </c>
      <c r="AB28" s="59">
        <f t="shared" si="15"/>
        <v>0</v>
      </c>
      <c r="AC28" s="58">
        <f t="shared" si="16"/>
        <v>0</v>
      </c>
      <c r="AD28" s="60">
        <f t="shared" si="18"/>
        <v>0</v>
      </c>
      <c r="AE28" s="61">
        <f t="shared" si="18"/>
        <v>0</v>
      </c>
      <c r="AF28" s="62">
        <f t="shared" si="2"/>
        <v>0</v>
      </c>
      <c r="AG28" s="71">
        <f t="shared" si="17"/>
        <v>0</v>
      </c>
      <c r="AH28" s="71"/>
      <c r="AI28" s="12"/>
    </row>
    <row r="29" spans="1:35" x14ac:dyDescent="0.3">
      <c r="A29" s="64">
        <v>32487841</v>
      </c>
      <c r="B29" s="63">
        <v>165</v>
      </c>
      <c r="C29" s="39">
        <v>233.65</v>
      </c>
      <c r="D29" s="40">
        <v>165</v>
      </c>
      <c r="E29" s="41"/>
      <c r="F29" s="75"/>
      <c r="G29" s="42">
        <f t="shared" si="3"/>
        <v>0</v>
      </c>
      <c r="H29" s="43">
        <f t="shared" si="4"/>
        <v>0</v>
      </c>
      <c r="I29" s="44">
        <f t="shared" si="5"/>
        <v>0</v>
      </c>
      <c r="J29" s="45"/>
      <c r="K29" s="46"/>
      <c r="L29" s="47">
        <f t="shared" si="6"/>
        <v>0</v>
      </c>
      <c r="M29" s="48">
        <f t="shared" si="7"/>
        <v>0</v>
      </c>
      <c r="N29" s="49">
        <f t="shared" si="8"/>
        <v>0</v>
      </c>
      <c r="O29" s="50"/>
      <c r="P29" s="51"/>
      <c r="Q29" s="47">
        <f t="shared" si="9"/>
        <v>0</v>
      </c>
      <c r="R29" s="52">
        <f t="shared" si="10"/>
        <v>0</v>
      </c>
      <c r="S29" s="53">
        <f t="shared" si="11"/>
        <v>0</v>
      </c>
      <c r="T29" s="54"/>
      <c r="U29" s="76"/>
      <c r="V29" s="56">
        <f t="shared" si="12"/>
        <v>0</v>
      </c>
      <c r="W29" s="55">
        <f t="shared" si="13"/>
        <v>0</v>
      </c>
      <c r="X29" s="57">
        <f t="shared" si="14"/>
        <v>0</v>
      </c>
      <c r="Y29" s="77"/>
      <c r="Z29" s="58"/>
      <c r="AA29" s="47">
        <f t="shared" si="0"/>
        <v>0</v>
      </c>
      <c r="AB29" s="59">
        <f t="shared" si="15"/>
        <v>0</v>
      </c>
      <c r="AC29" s="58">
        <f t="shared" si="16"/>
        <v>0</v>
      </c>
      <c r="AD29" s="60">
        <f t="shared" si="18"/>
        <v>0</v>
      </c>
      <c r="AE29" s="61">
        <f t="shared" si="18"/>
        <v>0</v>
      </c>
      <c r="AF29" s="62">
        <f t="shared" si="2"/>
        <v>0</v>
      </c>
      <c r="AG29" s="71">
        <f t="shared" si="17"/>
        <v>0</v>
      </c>
      <c r="AH29" s="71"/>
      <c r="AI29" s="12"/>
    </row>
    <row r="30" spans="1:35" x14ac:dyDescent="0.3">
      <c r="A30" s="64">
        <v>32487310</v>
      </c>
      <c r="B30" s="63">
        <v>144</v>
      </c>
      <c r="C30" s="39">
        <v>232.048</v>
      </c>
      <c r="D30" s="40">
        <v>144</v>
      </c>
      <c r="E30" s="41"/>
      <c r="F30" s="75"/>
      <c r="G30" s="42">
        <f t="shared" si="3"/>
        <v>0</v>
      </c>
      <c r="H30" s="43">
        <f t="shared" si="4"/>
        <v>0</v>
      </c>
      <c r="I30" s="44">
        <f t="shared" si="5"/>
        <v>0</v>
      </c>
      <c r="J30" s="45"/>
      <c r="K30" s="46"/>
      <c r="L30" s="47">
        <f t="shared" si="6"/>
        <v>0</v>
      </c>
      <c r="M30" s="48">
        <f t="shared" si="7"/>
        <v>0</v>
      </c>
      <c r="N30" s="49">
        <f t="shared" si="8"/>
        <v>0</v>
      </c>
      <c r="O30" s="50"/>
      <c r="P30" s="51"/>
      <c r="Q30" s="47">
        <f t="shared" si="9"/>
        <v>0</v>
      </c>
      <c r="R30" s="52">
        <f t="shared" si="10"/>
        <v>0</v>
      </c>
      <c r="S30" s="53">
        <f t="shared" si="11"/>
        <v>0</v>
      </c>
      <c r="T30" s="54"/>
      <c r="U30" s="76"/>
      <c r="V30" s="56">
        <f t="shared" si="12"/>
        <v>0</v>
      </c>
      <c r="W30" s="55">
        <f t="shared" si="13"/>
        <v>0</v>
      </c>
      <c r="X30" s="57">
        <f t="shared" si="14"/>
        <v>0</v>
      </c>
      <c r="Y30" s="77"/>
      <c r="Z30" s="58"/>
      <c r="AA30" s="47">
        <f t="shared" si="0"/>
        <v>0</v>
      </c>
      <c r="AB30" s="59">
        <f t="shared" si="15"/>
        <v>0</v>
      </c>
      <c r="AC30" s="58">
        <f t="shared" si="16"/>
        <v>0</v>
      </c>
      <c r="AD30" s="60">
        <f t="shared" si="18"/>
        <v>0</v>
      </c>
      <c r="AE30" s="61">
        <f t="shared" si="18"/>
        <v>0</v>
      </c>
      <c r="AF30" s="62">
        <f t="shared" si="2"/>
        <v>0</v>
      </c>
      <c r="AG30" s="71">
        <f t="shared" si="17"/>
        <v>0</v>
      </c>
      <c r="AH30" s="71"/>
      <c r="AI30" s="12"/>
    </row>
    <row r="31" spans="1:35" x14ac:dyDescent="0.3">
      <c r="A31" s="64">
        <v>32488282</v>
      </c>
      <c r="B31" s="63">
        <v>256</v>
      </c>
      <c r="C31" s="39">
        <v>297.904</v>
      </c>
      <c r="D31" s="70">
        <v>192</v>
      </c>
      <c r="E31" s="41">
        <v>4224</v>
      </c>
      <c r="F31" s="75"/>
      <c r="G31" s="42">
        <f t="shared" si="3"/>
        <v>-4224</v>
      </c>
      <c r="H31" s="43">
        <f t="shared" si="4"/>
        <v>22</v>
      </c>
      <c r="I31" s="44">
        <f t="shared" si="5"/>
        <v>4224</v>
      </c>
      <c r="J31" s="45">
        <v>4416</v>
      </c>
      <c r="K31" s="46"/>
      <c r="L31" s="47">
        <f t="shared" si="6"/>
        <v>-4416</v>
      </c>
      <c r="M31" s="48">
        <f t="shared" si="7"/>
        <v>23</v>
      </c>
      <c r="N31" s="49">
        <f t="shared" si="8"/>
        <v>6851.7919999999995</v>
      </c>
      <c r="O31" s="50">
        <v>4224</v>
      </c>
      <c r="P31" s="51"/>
      <c r="Q31" s="47">
        <f t="shared" si="9"/>
        <v>-4224</v>
      </c>
      <c r="R31" s="52">
        <f t="shared" si="10"/>
        <v>22</v>
      </c>
      <c r="S31" s="53">
        <f t="shared" si="11"/>
        <v>6553.8879999999999</v>
      </c>
      <c r="T31" s="68">
        <v>3072</v>
      </c>
      <c r="U31" s="76"/>
      <c r="V31" s="56">
        <f t="shared" si="12"/>
        <v>-3072</v>
      </c>
      <c r="W31" s="55">
        <f t="shared" si="13"/>
        <v>16</v>
      </c>
      <c r="X31" s="57">
        <f t="shared" si="14"/>
        <v>4766.4639999999999</v>
      </c>
      <c r="Y31" s="77">
        <v>4992</v>
      </c>
      <c r="Z31" s="58"/>
      <c r="AA31" s="47">
        <f t="shared" si="0"/>
        <v>-4992</v>
      </c>
      <c r="AB31" s="59">
        <f t="shared" si="15"/>
        <v>26</v>
      </c>
      <c r="AC31" s="58">
        <f t="shared" si="16"/>
        <v>7745.5039999999999</v>
      </c>
      <c r="AD31" s="60">
        <f t="shared" si="18"/>
        <v>20928</v>
      </c>
      <c r="AE31" s="61">
        <f t="shared" si="18"/>
        <v>0</v>
      </c>
      <c r="AF31" s="62">
        <f t="shared" si="2"/>
        <v>-20928</v>
      </c>
      <c r="AG31" s="71">
        <f t="shared" si="17"/>
        <v>8640</v>
      </c>
      <c r="AH31" s="71"/>
      <c r="AI31" s="71"/>
    </row>
    <row r="32" spans="1:35" x14ac:dyDescent="0.3">
      <c r="A32" s="64">
        <v>32488482</v>
      </c>
      <c r="B32" s="63">
        <v>429</v>
      </c>
      <c r="C32" s="39"/>
      <c r="D32" s="70">
        <v>504</v>
      </c>
      <c r="E32" s="41"/>
      <c r="F32" s="75"/>
      <c r="G32" s="42">
        <f t="shared" si="3"/>
        <v>0</v>
      </c>
      <c r="H32" s="43">
        <f t="shared" si="4"/>
        <v>0</v>
      </c>
      <c r="I32" s="44">
        <f t="shared" si="5"/>
        <v>0</v>
      </c>
      <c r="J32" s="45"/>
      <c r="K32" s="46"/>
      <c r="L32" s="47">
        <f t="shared" si="6"/>
        <v>0</v>
      </c>
      <c r="M32" s="48">
        <f t="shared" si="7"/>
        <v>0</v>
      </c>
      <c r="N32" s="49">
        <f t="shared" si="8"/>
        <v>0</v>
      </c>
      <c r="O32" s="50"/>
      <c r="P32" s="51"/>
      <c r="Q32" s="47">
        <f t="shared" si="9"/>
        <v>0</v>
      </c>
      <c r="R32" s="52">
        <f t="shared" si="10"/>
        <v>0</v>
      </c>
      <c r="S32" s="53">
        <f t="shared" si="11"/>
        <v>0</v>
      </c>
      <c r="T32" s="54"/>
      <c r="U32" s="76"/>
      <c r="V32" s="56">
        <f t="shared" si="12"/>
        <v>0</v>
      </c>
      <c r="W32" s="55">
        <f t="shared" si="13"/>
        <v>0</v>
      </c>
      <c r="X32" s="57">
        <f t="shared" si="14"/>
        <v>0</v>
      </c>
      <c r="Y32" s="77"/>
      <c r="Z32" s="58"/>
      <c r="AA32" s="47">
        <f t="shared" si="0"/>
        <v>0</v>
      </c>
      <c r="AB32" s="59">
        <f t="shared" si="15"/>
        <v>0</v>
      </c>
      <c r="AC32" s="58">
        <f t="shared" si="16"/>
        <v>0</v>
      </c>
      <c r="AD32" s="60">
        <f>E32+J32+O32+T32+Y32</f>
        <v>0</v>
      </c>
      <c r="AE32" s="61">
        <f t="shared" si="18"/>
        <v>0</v>
      </c>
      <c r="AF32" s="62">
        <f t="shared" si="2"/>
        <v>0</v>
      </c>
      <c r="AG32" s="71">
        <f t="shared" si="17"/>
        <v>0</v>
      </c>
      <c r="AH32" s="71"/>
      <c r="AI32" s="12"/>
    </row>
    <row r="33" spans="1:35" x14ac:dyDescent="0.3">
      <c r="A33" s="64">
        <v>32488483</v>
      </c>
      <c r="B33" s="63">
        <v>660</v>
      </c>
      <c r="C33" s="39"/>
      <c r="D33" s="40">
        <v>264</v>
      </c>
      <c r="E33" s="41"/>
      <c r="F33" s="75"/>
      <c r="G33" s="42">
        <f t="shared" si="3"/>
        <v>0</v>
      </c>
      <c r="H33" s="43">
        <f t="shared" si="4"/>
        <v>0</v>
      </c>
      <c r="I33" s="44">
        <f t="shared" si="5"/>
        <v>0</v>
      </c>
      <c r="J33" s="45"/>
      <c r="K33" s="46"/>
      <c r="L33" s="47">
        <f t="shared" si="6"/>
        <v>0</v>
      </c>
      <c r="M33" s="48">
        <f t="shared" si="7"/>
        <v>0</v>
      </c>
      <c r="N33" s="49">
        <f t="shared" si="8"/>
        <v>0</v>
      </c>
      <c r="O33" s="50"/>
      <c r="P33" s="51"/>
      <c r="Q33" s="47">
        <f t="shared" si="9"/>
        <v>0</v>
      </c>
      <c r="R33" s="52">
        <f t="shared" si="10"/>
        <v>0</v>
      </c>
      <c r="S33" s="53">
        <f t="shared" si="11"/>
        <v>0</v>
      </c>
      <c r="T33" s="54"/>
      <c r="U33" s="76"/>
      <c r="V33" s="56">
        <f t="shared" si="12"/>
        <v>0</v>
      </c>
      <c r="W33" s="55">
        <f t="shared" si="13"/>
        <v>0</v>
      </c>
      <c r="X33" s="57">
        <f t="shared" si="14"/>
        <v>0</v>
      </c>
      <c r="Y33" s="77"/>
      <c r="Z33" s="58"/>
      <c r="AA33" s="47">
        <f t="shared" si="0"/>
        <v>0</v>
      </c>
      <c r="AB33" s="59">
        <f t="shared" si="15"/>
        <v>0</v>
      </c>
      <c r="AC33" s="58">
        <f t="shared" si="16"/>
        <v>0</v>
      </c>
      <c r="AD33" s="60">
        <f t="shared" si="18"/>
        <v>0</v>
      </c>
      <c r="AE33" s="61">
        <f t="shared" si="18"/>
        <v>0</v>
      </c>
      <c r="AF33" s="62">
        <f t="shared" si="2"/>
        <v>0</v>
      </c>
      <c r="AG33" s="71">
        <f t="shared" si="17"/>
        <v>0</v>
      </c>
      <c r="AH33" s="71"/>
      <c r="AI33" s="12"/>
    </row>
    <row r="34" spans="1:35" x14ac:dyDescent="0.3">
      <c r="A34" s="64">
        <v>32488487</v>
      </c>
      <c r="B34" s="63">
        <v>400</v>
      </c>
      <c r="C34" s="39">
        <v>186</v>
      </c>
      <c r="D34" s="70">
        <v>585</v>
      </c>
      <c r="E34" s="41"/>
      <c r="F34" s="75"/>
      <c r="G34" s="42">
        <f t="shared" si="3"/>
        <v>0</v>
      </c>
      <c r="H34" s="43">
        <f t="shared" si="4"/>
        <v>0</v>
      </c>
      <c r="I34" s="44">
        <f t="shared" si="5"/>
        <v>0</v>
      </c>
      <c r="J34" s="45"/>
      <c r="K34" s="46"/>
      <c r="L34" s="47">
        <f t="shared" si="6"/>
        <v>0</v>
      </c>
      <c r="M34" s="48">
        <f t="shared" si="7"/>
        <v>0</v>
      </c>
      <c r="N34" s="49">
        <f t="shared" si="8"/>
        <v>0</v>
      </c>
      <c r="O34" s="50"/>
      <c r="P34" s="51"/>
      <c r="Q34" s="47">
        <f t="shared" si="9"/>
        <v>0</v>
      </c>
      <c r="R34" s="52">
        <f t="shared" si="10"/>
        <v>0</v>
      </c>
      <c r="S34" s="53">
        <f t="shared" si="11"/>
        <v>0</v>
      </c>
      <c r="T34" s="54"/>
      <c r="U34" s="76"/>
      <c r="V34" s="56">
        <f t="shared" si="12"/>
        <v>0</v>
      </c>
      <c r="W34" s="55">
        <f t="shared" si="13"/>
        <v>0</v>
      </c>
      <c r="X34" s="57">
        <f t="shared" si="14"/>
        <v>0</v>
      </c>
      <c r="Y34" s="77"/>
      <c r="Z34" s="58"/>
      <c r="AA34" s="47">
        <f t="shared" si="0"/>
        <v>0</v>
      </c>
      <c r="AB34" s="59">
        <f t="shared" si="15"/>
        <v>0</v>
      </c>
      <c r="AC34" s="58">
        <f t="shared" si="16"/>
        <v>0</v>
      </c>
      <c r="AD34" s="60">
        <f t="shared" si="18"/>
        <v>0</v>
      </c>
      <c r="AE34" s="61">
        <f>F34+K34+P34+U34+Z34</f>
        <v>0</v>
      </c>
      <c r="AF34" s="62">
        <f t="shared" si="2"/>
        <v>0</v>
      </c>
      <c r="AG34" s="71">
        <f t="shared" si="17"/>
        <v>0</v>
      </c>
      <c r="AH34" s="71"/>
      <c r="AI34" s="12"/>
    </row>
    <row r="35" spans="1:35" x14ac:dyDescent="0.3">
      <c r="A35" s="64">
        <v>32489048</v>
      </c>
      <c r="B35" s="63">
        <v>220</v>
      </c>
      <c r="C35" s="39"/>
      <c r="D35" s="70">
        <v>220</v>
      </c>
      <c r="E35" s="41"/>
      <c r="F35" s="75"/>
      <c r="G35" s="42">
        <f t="shared" si="3"/>
        <v>0</v>
      </c>
      <c r="H35" s="43">
        <f t="shared" si="4"/>
        <v>0</v>
      </c>
      <c r="I35" s="44">
        <f t="shared" si="5"/>
        <v>0</v>
      </c>
      <c r="J35" s="45"/>
      <c r="K35" s="46"/>
      <c r="L35" s="47">
        <f t="shared" si="6"/>
        <v>0</v>
      </c>
      <c r="M35" s="48">
        <f t="shared" si="7"/>
        <v>0</v>
      </c>
      <c r="N35" s="49">
        <f t="shared" si="8"/>
        <v>0</v>
      </c>
      <c r="O35" s="50"/>
      <c r="P35" s="51"/>
      <c r="Q35" s="47">
        <f t="shared" si="9"/>
        <v>0</v>
      </c>
      <c r="R35" s="52">
        <f t="shared" si="10"/>
        <v>0</v>
      </c>
      <c r="S35" s="53">
        <f t="shared" si="11"/>
        <v>0</v>
      </c>
      <c r="T35" s="54"/>
      <c r="U35" s="76"/>
      <c r="V35" s="56">
        <f t="shared" si="12"/>
        <v>0</v>
      </c>
      <c r="W35" s="55">
        <f t="shared" si="13"/>
        <v>0</v>
      </c>
      <c r="X35" s="57">
        <f t="shared" si="14"/>
        <v>0</v>
      </c>
      <c r="Y35" s="77"/>
      <c r="Z35" s="58"/>
      <c r="AA35" s="47">
        <f t="shared" si="0"/>
        <v>0</v>
      </c>
      <c r="AB35" s="59">
        <f t="shared" si="15"/>
        <v>0</v>
      </c>
      <c r="AC35" s="58">
        <f t="shared" si="16"/>
        <v>0</v>
      </c>
      <c r="AD35" s="60">
        <f t="shared" si="18"/>
        <v>0</v>
      </c>
      <c r="AE35" s="61">
        <f t="shared" si="18"/>
        <v>0</v>
      </c>
      <c r="AF35" s="62">
        <f t="shared" si="2"/>
        <v>0</v>
      </c>
      <c r="AG35" s="71">
        <f t="shared" si="17"/>
        <v>0</v>
      </c>
      <c r="AH35" s="71"/>
      <c r="AI35" s="12"/>
    </row>
    <row r="36" spans="1:35" x14ac:dyDescent="0.3">
      <c r="A36" s="64">
        <v>32489049</v>
      </c>
      <c r="B36" s="63">
        <v>220</v>
      </c>
      <c r="C36" s="39"/>
      <c r="D36" s="70">
        <v>110</v>
      </c>
      <c r="E36" s="41">
        <v>660</v>
      </c>
      <c r="F36" s="75"/>
      <c r="G36" s="42">
        <f>F36-E36</f>
        <v>-660</v>
      </c>
      <c r="H36" s="43">
        <f>E36/D36</f>
        <v>6</v>
      </c>
      <c r="I36" s="44">
        <f>H36*D36</f>
        <v>660</v>
      </c>
      <c r="J36" s="45">
        <v>550</v>
      </c>
      <c r="K36" s="46"/>
      <c r="L36" s="47">
        <f>K36-J36</f>
        <v>-550</v>
      </c>
      <c r="M36" s="48">
        <f>J36/D36</f>
        <v>5</v>
      </c>
      <c r="N36" s="49">
        <f>M36*C36</f>
        <v>0</v>
      </c>
      <c r="O36" s="50">
        <v>660</v>
      </c>
      <c r="P36" s="51"/>
      <c r="Q36" s="47">
        <f>P36-O36</f>
        <v>-660</v>
      </c>
      <c r="R36" s="52">
        <f>O36/D36</f>
        <v>6</v>
      </c>
      <c r="S36" s="53">
        <f>R36*C36</f>
        <v>0</v>
      </c>
      <c r="T36" s="68">
        <v>550</v>
      </c>
      <c r="U36" s="76"/>
      <c r="V36" s="56">
        <f>U36-T36</f>
        <v>-550</v>
      </c>
      <c r="W36" s="55">
        <f>T36/D36</f>
        <v>5</v>
      </c>
      <c r="X36" s="57">
        <f>W36*C36</f>
        <v>0</v>
      </c>
      <c r="Y36" s="77">
        <v>550</v>
      </c>
      <c r="Z36" s="58"/>
      <c r="AA36" s="47">
        <f t="shared" si="0"/>
        <v>-550</v>
      </c>
      <c r="AB36" s="59">
        <f t="shared" si="15"/>
        <v>5</v>
      </c>
      <c r="AC36" s="58">
        <f t="shared" si="16"/>
        <v>0</v>
      </c>
      <c r="AD36" s="60">
        <f t="shared" si="18"/>
        <v>2970</v>
      </c>
      <c r="AE36" s="61">
        <f t="shared" si="18"/>
        <v>0</v>
      </c>
      <c r="AF36" s="62">
        <f t="shared" si="2"/>
        <v>-2970</v>
      </c>
      <c r="AG36" s="71">
        <f t="shared" si="17"/>
        <v>1210</v>
      </c>
      <c r="AH36" s="71"/>
      <c r="AI36" s="12"/>
    </row>
    <row r="37" spans="1:35" x14ac:dyDescent="0.3">
      <c r="A37" s="64">
        <v>32489059</v>
      </c>
      <c r="B37" s="63">
        <v>315</v>
      </c>
      <c r="C37" s="39"/>
      <c r="D37" s="70">
        <v>220</v>
      </c>
      <c r="E37" s="41">
        <v>1980</v>
      </c>
      <c r="F37" s="75"/>
      <c r="G37" s="42">
        <f t="shared" si="3"/>
        <v>-1980</v>
      </c>
      <c r="H37" s="43">
        <f t="shared" si="4"/>
        <v>9</v>
      </c>
      <c r="I37" s="44">
        <f t="shared" si="5"/>
        <v>1980</v>
      </c>
      <c r="J37" s="45">
        <v>1760</v>
      </c>
      <c r="K37" s="46"/>
      <c r="L37" s="47">
        <f t="shared" si="6"/>
        <v>-1760</v>
      </c>
      <c r="M37" s="48">
        <f t="shared" si="7"/>
        <v>8</v>
      </c>
      <c r="N37" s="49">
        <f t="shared" si="8"/>
        <v>0</v>
      </c>
      <c r="O37" s="50">
        <v>1760</v>
      </c>
      <c r="P37" s="51"/>
      <c r="Q37" s="47">
        <f t="shared" si="9"/>
        <v>-1760</v>
      </c>
      <c r="R37" s="52">
        <f t="shared" si="10"/>
        <v>8</v>
      </c>
      <c r="S37" s="53">
        <f t="shared" si="11"/>
        <v>0</v>
      </c>
      <c r="T37" s="68">
        <v>1760</v>
      </c>
      <c r="U37" s="76"/>
      <c r="V37" s="56">
        <f t="shared" si="12"/>
        <v>-1760</v>
      </c>
      <c r="W37" s="55">
        <f t="shared" si="13"/>
        <v>8</v>
      </c>
      <c r="X37" s="57">
        <f t="shared" si="14"/>
        <v>0</v>
      </c>
      <c r="Y37" s="77">
        <v>2640</v>
      </c>
      <c r="Z37" s="58"/>
      <c r="AA37" s="47">
        <f t="shared" si="0"/>
        <v>-2640</v>
      </c>
      <c r="AB37" s="59">
        <f t="shared" si="15"/>
        <v>12</v>
      </c>
      <c r="AC37" s="58">
        <f t="shared" si="16"/>
        <v>0</v>
      </c>
      <c r="AD37" s="60">
        <f t="shared" si="18"/>
        <v>9900</v>
      </c>
      <c r="AE37" s="61">
        <f t="shared" si="18"/>
        <v>0</v>
      </c>
      <c r="AF37" s="62">
        <f t="shared" si="2"/>
        <v>-9900</v>
      </c>
      <c r="AG37" s="71">
        <f t="shared" si="17"/>
        <v>3740</v>
      </c>
      <c r="AH37" s="71"/>
      <c r="AI37" s="12"/>
    </row>
    <row r="38" spans="1:35" x14ac:dyDescent="0.3">
      <c r="A38" s="64">
        <v>32489640</v>
      </c>
      <c r="B38" s="63">
        <v>330</v>
      </c>
      <c r="C38" s="39">
        <v>179</v>
      </c>
      <c r="D38" s="70">
        <v>330</v>
      </c>
      <c r="E38" s="41">
        <v>330</v>
      </c>
      <c r="F38" s="75"/>
      <c r="G38" s="42">
        <f t="shared" si="3"/>
        <v>-330</v>
      </c>
      <c r="H38" s="43">
        <f t="shared" si="4"/>
        <v>1</v>
      </c>
      <c r="I38" s="44">
        <f t="shared" si="5"/>
        <v>330</v>
      </c>
      <c r="J38" s="45"/>
      <c r="K38" s="46"/>
      <c r="L38" s="47">
        <f t="shared" si="6"/>
        <v>0</v>
      </c>
      <c r="M38" s="48">
        <f t="shared" si="7"/>
        <v>0</v>
      </c>
      <c r="N38" s="49">
        <f t="shared" si="8"/>
        <v>0</v>
      </c>
      <c r="O38" s="50"/>
      <c r="P38" s="51"/>
      <c r="Q38" s="47">
        <f t="shared" si="9"/>
        <v>0</v>
      </c>
      <c r="R38" s="52">
        <f t="shared" si="10"/>
        <v>0</v>
      </c>
      <c r="S38" s="53">
        <f t="shared" si="11"/>
        <v>0</v>
      </c>
      <c r="T38" s="68"/>
      <c r="U38" s="76"/>
      <c r="V38" s="56">
        <f t="shared" si="12"/>
        <v>0</v>
      </c>
      <c r="W38" s="55">
        <f t="shared" si="13"/>
        <v>0</v>
      </c>
      <c r="X38" s="57">
        <f t="shared" si="14"/>
        <v>0</v>
      </c>
      <c r="Y38" s="77"/>
      <c r="Z38" s="58"/>
      <c r="AA38" s="47">
        <f t="shared" si="0"/>
        <v>0</v>
      </c>
      <c r="AB38" s="59">
        <f t="shared" si="15"/>
        <v>0</v>
      </c>
      <c r="AC38" s="58">
        <f t="shared" si="16"/>
        <v>0</v>
      </c>
      <c r="AD38" s="60">
        <f t="shared" si="18"/>
        <v>330</v>
      </c>
      <c r="AE38" s="61">
        <f>F55+K38+P38+U38+Z38</f>
        <v>0</v>
      </c>
      <c r="AF38" s="62">
        <f t="shared" si="2"/>
        <v>-330</v>
      </c>
      <c r="AG38" s="71">
        <f t="shared" si="17"/>
        <v>330</v>
      </c>
      <c r="AH38" s="71"/>
      <c r="AI38" s="12"/>
    </row>
    <row r="39" spans="1:35" x14ac:dyDescent="0.3">
      <c r="A39" s="78">
        <v>32490489</v>
      </c>
      <c r="B39" s="63">
        <v>264</v>
      </c>
      <c r="C39" s="39"/>
      <c r="D39" s="70">
        <v>264</v>
      </c>
      <c r="E39" s="41">
        <v>792</v>
      </c>
      <c r="F39" s="75"/>
      <c r="G39" s="42">
        <f t="shared" si="3"/>
        <v>-792</v>
      </c>
      <c r="H39" s="43">
        <f t="shared" si="4"/>
        <v>3</v>
      </c>
      <c r="I39" s="44">
        <f t="shared" si="5"/>
        <v>792</v>
      </c>
      <c r="J39" s="45">
        <v>792</v>
      </c>
      <c r="K39" s="46"/>
      <c r="L39" s="47">
        <f t="shared" si="6"/>
        <v>-792</v>
      </c>
      <c r="M39" s="48">
        <f t="shared" si="7"/>
        <v>3</v>
      </c>
      <c r="N39" s="49">
        <f t="shared" si="8"/>
        <v>0</v>
      </c>
      <c r="O39" s="50">
        <v>792</v>
      </c>
      <c r="P39" s="51"/>
      <c r="Q39" s="47">
        <f t="shared" si="9"/>
        <v>-792</v>
      </c>
      <c r="R39" s="52">
        <f t="shared" si="10"/>
        <v>3</v>
      </c>
      <c r="S39" s="53">
        <f t="shared" si="11"/>
        <v>0</v>
      </c>
      <c r="T39" s="68">
        <v>528</v>
      </c>
      <c r="U39" s="76"/>
      <c r="V39" s="56">
        <f t="shared" si="12"/>
        <v>-528</v>
      </c>
      <c r="W39" s="55">
        <f t="shared" si="13"/>
        <v>2</v>
      </c>
      <c r="X39" s="57">
        <f t="shared" si="14"/>
        <v>0</v>
      </c>
      <c r="Y39" s="77">
        <v>792</v>
      </c>
      <c r="Z39" s="58"/>
      <c r="AA39" s="47">
        <f t="shared" si="0"/>
        <v>-792</v>
      </c>
      <c r="AB39" s="59">
        <f t="shared" si="15"/>
        <v>3</v>
      </c>
      <c r="AC39" s="58">
        <f t="shared" si="16"/>
        <v>0</v>
      </c>
      <c r="AD39" s="60">
        <f t="shared" si="18"/>
        <v>3696</v>
      </c>
      <c r="AE39" s="61">
        <f t="shared" si="18"/>
        <v>0</v>
      </c>
      <c r="AF39" s="62">
        <f t="shared" si="2"/>
        <v>-3696</v>
      </c>
      <c r="AG39" s="71">
        <f t="shared" si="17"/>
        <v>1584</v>
      </c>
      <c r="AH39" s="71"/>
      <c r="AI39" s="12"/>
    </row>
    <row r="40" spans="1:35" x14ac:dyDescent="0.3">
      <c r="A40" s="64" t="s">
        <v>23</v>
      </c>
      <c r="B40" s="63">
        <v>110</v>
      </c>
      <c r="C40" s="39">
        <v>35.54</v>
      </c>
      <c r="D40" s="70">
        <v>110</v>
      </c>
      <c r="E40" s="41"/>
      <c r="F40" s="79"/>
      <c r="G40" s="42">
        <f t="shared" si="3"/>
        <v>0</v>
      </c>
      <c r="H40" s="43">
        <f t="shared" si="4"/>
        <v>0</v>
      </c>
      <c r="I40" s="44">
        <f t="shared" si="5"/>
        <v>0</v>
      </c>
      <c r="J40" s="45"/>
      <c r="K40" s="46"/>
      <c r="L40" s="47">
        <f t="shared" si="6"/>
        <v>0</v>
      </c>
      <c r="M40" s="48">
        <f t="shared" si="7"/>
        <v>0</v>
      </c>
      <c r="N40" s="49">
        <f t="shared" si="8"/>
        <v>0</v>
      </c>
      <c r="O40" s="50"/>
      <c r="P40" s="51"/>
      <c r="Q40" s="47">
        <f t="shared" si="9"/>
        <v>0</v>
      </c>
      <c r="R40" s="52">
        <f t="shared" si="10"/>
        <v>0</v>
      </c>
      <c r="S40" s="53">
        <f t="shared" si="11"/>
        <v>0</v>
      </c>
      <c r="T40" s="54"/>
      <c r="U40" s="76"/>
      <c r="V40" s="56">
        <f t="shared" si="12"/>
        <v>0</v>
      </c>
      <c r="W40" s="55">
        <f t="shared" si="13"/>
        <v>0</v>
      </c>
      <c r="X40" s="57">
        <f t="shared" si="14"/>
        <v>0</v>
      </c>
      <c r="Y40" s="77"/>
      <c r="Z40" s="80"/>
      <c r="AA40" s="47">
        <f t="shared" si="0"/>
        <v>0</v>
      </c>
      <c r="AB40" s="59">
        <f t="shared" si="15"/>
        <v>0</v>
      </c>
      <c r="AC40" s="58">
        <f t="shared" si="16"/>
        <v>0</v>
      </c>
      <c r="AD40" s="60">
        <f t="shared" si="18"/>
        <v>0</v>
      </c>
      <c r="AE40" s="61">
        <f t="shared" si="18"/>
        <v>0</v>
      </c>
      <c r="AF40" s="62">
        <f t="shared" si="2"/>
        <v>0</v>
      </c>
      <c r="AG40" s="71">
        <f t="shared" si="17"/>
        <v>0</v>
      </c>
      <c r="AH40" s="71"/>
      <c r="AI40" s="12"/>
    </row>
    <row r="41" spans="1:35" x14ac:dyDescent="0.3">
      <c r="A41" s="64">
        <v>32482141</v>
      </c>
      <c r="B41" s="63">
        <v>156</v>
      </c>
      <c r="C41" s="39"/>
      <c r="D41" s="70">
        <v>110</v>
      </c>
      <c r="E41" s="41"/>
      <c r="F41" s="79"/>
      <c r="G41" s="42">
        <f t="shared" si="3"/>
        <v>0</v>
      </c>
      <c r="H41" s="43">
        <f t="shared" si="4"/>
        <v>0</v>
      </c>
      <c r="I41" s="44">
        <f t="shared" si="5"/>
        <v>0</v>
      </c>
      <c r="J41" s="45"/>
      <c r="K41" s="46"/>
      <c r="L41" s="47">
        <f t="shared" si="6"/>
        <v>0</v>
      </c>
      <c r="M41" s="48">
        <f t="shared" si="7"/>
        <v>0</v>
      </c>
      <c r="N41" s="49">
        <f t="shared" si="8"/>
        <v>0</v>
      </c>
      <c r="O41" s="50"/>
      <c r="P41" s="51"/>
      <c r="Q41" s="47">
        <f t="shared" si="9"/>
        <v>0</v>
      </c>
      <c r="R41" s="52">
        <f t="shared" si="10"/>
        <v>0</v>
      </c>
      <c r="S41" s="53">
        <f t="shared" si="11"/>
        <v>0</v>
      </c>
      <c r="T41" s="54"/>
      <c r="U41" s="76"/>
      <c r="V41" s="56">
        <f t="shared" si="12"/>
        <v>0</v>
      </c>
      <c r="W41" s="55">
        <f t="shared" si="13"/>
        <v>0</v>
      </c>
      <c r="X41" s="57">
        <f t="shared" si="14"/>
        <v>0</v>
      </c>
      <c r="Y41" s="77"/>
      <c r="Z41" s="80"/>
      <c r="AA41" s="47">
        <f t="shared" si="0"/>
        <v>0</v>
      </c>
      <c r="AB41" s="59">
        <f t="shared" si="15"/>
        <v>0</v>
      </c>
      <c r="AC41" s="58">
        <f t="shared" si="16"/>
        <v>0</v>
      </c>
      <c r="AD41" s="60">
        <f t="shared" si="18"/>
        <v>0</v>
      </c>
      <c r="AE41" s="61">
        <f t="shared" si="18"/>
        <v>0</v>
      </c>
      <c r="AF41" s="62">
        <f t="shared" si="2"/>
        <v>0</v>
      </c>
      <c r="AG41" s="71">
        <f t="shared" si="17"/>
        <v>0</v>
      </c>
      <c r="AH41" s="71"/>
      <c r="AI41" s="12"/>
    </row>
    <row r="42" spans="1:35" x14ac:dyDescent="0.3">
      <c r="A42" s="64" t="s">
        <v>24</v>
      </c>
      <c r="B42" s="63">
        <v>110</v>
      </c>
      <c r="C42" s="39"/>
      <c r="D42" s="70">
        <v>110</v>
      </c>
      <c r="E42" s="41">
        <v>550</v>
      </c>
      <c r="F42" s="79"/>
      <c r="G42" s="42">
        <f t="shared" si="3"/>
        <v>-550</v>
      </c>
      <c r="H42" s="43">
        <f t="shared" si="4"/>
        <v>5</v>
      </c>
      <c r="I42" s="44">
        <f t="shared" si="5"/>
        <v>550</v>
      </c>
      <c r="J42" s="45">
        <v>440</v>
      </c>
      <c r="K42" s="81"/>
      <c r="L42" s="47">
        <f t="shared" si="6"/>
        <v>-440</v>
      </c>
      <c r="M42" s="48">
        <f t="shared" si="7"/>
        <v>4</v>
      </c>
      <c r="N42" s="49">
        <f t="shared" si="8"/>
        <v>0</v>
      </c>
      <c r="O42" s="50">
        <v>550</v>
      </c>
      <c r="P42" s="51"/>
      <c r="Q42" s="47">
        <f t="shared" si="9"/>
        <v>-550</v>
      </c>
      <c r="R42" s="52">
        <f t="shared" si="10"/>
        <v>5</v>
      </c>
      <c r="S42" s="53">
        <f t="shared" si="11"/>
        <v>0</v>
      </c>
      <c r="T42" s="68">
        <v>550</v>
      </c>
      <c r="U42" s="76"/>
      <c r="V42" s="56">
        <f t="shared" si="12"/>
        <v>-550</v>
      </c>
      <c r="W42" s="55">
        <f t="shared" si="13"/>
        <v>5</v>
      </c>
      <c r="X42" s="57">
        <f t="shared" si="14"/>
        <v>0</v>
      </c>
      <c r="Y42" s="77">
        <v>770</v>
      </c>
      <c r="Z42" s="80"/>
      <c r="AA42" s="47">
        <f t="shared" si="0"/>
        <v>-770</v>
      </c>
      <c r="AB42" s="59">
        <f t="shared" si="15"/>
        <v>7</v>
      </c>
      <c r="AC42" s="58">
        <f t="shared" si="16"/>
        <v>0</v>
      </c>
      <c r="AD42" s="60">
        <f t="shared" si="18"/>
        <v>2860</v>
      </c>
      <c r="AE42" s="61">
        <f t="shared" si="18"/>
        <v>0</v>
      </c>
      <c r="AF42" s="62">
        <f t="shared" si="2"/>
        <v>-2860</v>
      </c>
      <c r="AG42" s="71">
        <f t="shared" si="17"/>
        <v>990</v>
      </c>
      <c r="AH42" s="71"/>
      <c r="AI42" s="12"/>
    </row>
    <row r="43" spans="1:35" x14ac:dyDescent="0.3">
      <c r="A43" s="64" t="s">
        <v>25</v>
      </c>
      <c r="B43" s="63">
        <v>110</v>
      </c>
      <c r="C43" s="39"/>
      <c r="D43" s="70">
        <v>110</v>
      </c>
      <c r="E43" s="41">
        <v>330</v>
      </c>
      <c r="F43" s="79"/>
      <c r="G43" s="42">
        <f t="shared" si="3"/>
        <v>-330</v>
      </c>
      <c r="H43" s="43">
        <f t="shared" si="4"/>
        <v>3</v>
      </c>
      <c r="I43" s="44">
        <f t="shared" si="5"/>
        <v>330</v>
      </c>
      <c r="J43" s="45">
        <v>220</v>
      </c>
      <c r="K43" s="81"/>
      <c r="L43" s="47">
        <f t="shared" si="6"/>
        <v>-220</v>
      </c>
      <c r="M43" s="48">
        <f t="shared" si="7"/>
        <v>2</v>
      </c>
      <c r="N43" s="49">
        <f t="shared" si="8"/>
        <v>0</v>
      </c>
      <c r="O43" s="50">
        <v>220</v>
      </c>
      <c r="P43" s="51"/>
      <c r="Q43" s="47">
        <f t="shared" si="9"/>
        <v>-220</v>
      </c>
      <c r="R43" s="52">
        <f t="shared" si="10"/>
        <v>2</v>
      </c>
      <c r="S43" s="53">
        <f t="shared" si="11"/>
        <v>0</v>
      </c>
      <c r="T43" s="68">
        <v>220</v>
      </c>
      <c r="U43" s="76"/>
      <c r="V43" s="56">
        <f t="shared" si="12"/>
        <v>-220</v>
      </c>
      <c r="W43" s="55">
        <f t="shared" si="13"/>
        <v>2</v>
      </c>
      <c r="X43" s="57">
        <f t="shared" si="14"/>
        <v>0</v>
      </c>
      <c r="Y43" s="77">
        <v>440</v>
      </c>
      <c r="Z43" s="80"/>
      <c r="AA43" s="47">
        <f t="shared" si="0"/>
        <v>-440</v>
      </c>
      <c r="AB43" s="59">
        <f t="shared" si="15"/>
        <v>4</v>
      </c>
      <c r="AC43" s="58">
        <f t="shared" si="16"/>
        <v>0</v>
      </c>
      <c r="AD43" s="60">
        <f t="shared" si="18"/>
        <v>1430</v>
      </c>
      <c r="AE43" s="61">
        <f t="shared" si="18"/>
        <v>0</v>
      </c>
      <c r="AF43" s="62">
        <f t="shared" si="2"/>
        <v>-1430</v>
      </c>
      <c r="AG43" s="71">
        <f t="shared" si="17"/>
        <v>550</v>
      </c>
      <c r="AH43" s="71"/>
      <c r="AI43" s="12"/>
    </row>
    <row r="44" spans="1:35" ht="15" thickBot="1" x14ac:dyDescent="0.35">
      <c r="A44" s="64" t="s">
        <v>26</v>
      </c>
      <c r="B44" s="63">
        <v>330</v>
      </c>
      <c r="C44" s="39">
        <v>162</v>
      </c>
      <c r="D44" s="70">
        <v>330</v>
      </c>
      <c r="E44" s="41">
        <v>3300</v>
      </c>
      <c r="F44" s="79"/>
      <c r="G44" s="42">
        <f t="shared" si="3"/>
        <v>-3300</v>
      </c>
      <c r="H44" s="43">
        <f t="shared" si="4"/>
        <v>10</v>
      </c>
      <c r="I44" s="44">
        <f t="shared" si="5"/>
        <v>3300</v>
      </c>
      <c r="J44" s="45">
        <v>2970</v>
      </c>
      <c r="K44" s="81"/>
      <c r="L44" s="47">
        <f t="shared" si="6"/>
        <v>-2970</v>
      </c>
      <c r="M44" s="48">
        <f t="shared" si="7"/>
        <v>9</v>
      </c>
      <c r="N44" s="49">
        <f t="shared" si="8"/>
        <v>1458</v>
      </c>
      <c r="O44" s="50">
        <v>3300</v>
      </c>
      <c r="P44" s="82"/>
      <c r="Q44" s="47">
        <f t="shared" si="9"/>
        <v>-3300</v>
      </c>
      <c r="R44" s="52">
        <f t="shared" si="10"/>
        <v>10</v>
      </c>
      <c r="S44" s="53">
        <f t="shared" si="11"/>
        <v>1620</v>
      </c>
      <c r="T44" s="68">
        <v>2970</v>
      </c>
      <c r="U44" s="76"/>
      <c r="V44" s="56">
        <f t="shared" si="12"/>
        <v>-2970</v>
      </c>
      <c r="W44" s="55">
        <f t="shared" si="13"/>
        <v>9</v>
      </c>
      <c r="X44" s="57">
        <f t="shared" si="14"/>
        <v>1458</v>
      </c>
      <c r="Y44" s="77">
        <v>3300</v>
      </c>
      <c r="Z44" s="83"/>
      <c r="AA44" s="84"/>
      <c r="AB44" s="85"/>
      <c r="AC44" s="86">
        <f>SUM(AC4:AC37)</f>
        <v>13399.216</v>
      </c>
      <c r="AD44" s="60">
        <f>E44+J44+O44+T44+Y44</f>
        <v>15840</v>
      </c>
      <c r="AE44" s="61">
        <f>F44+K44+P44+U44+Z44</f>
        <v>0</v>
      </c>
      <c r="AF44" s="62">
        <f>AE44-AD44</f>
        <v>-15840</v>
      </c>
      <c r="AG44" s="71">
        <f t="shared" si="17"/>
        <v>6270</v>
      </c>
      <c r="AH44" s="71"/>
      <c r="AI44" s="12"/>
    </row>
    <row r="45" spans="1:35" ht="15" thickBot="1" x14ac:dyDescent="0.35">
      <c r="A45" s="64" t="s">
        <v>27</v>
      </c>
      <c r="B45" s="63">
        <v>242</v>
      </c>
      <c r="C45" s="39">
        <v>150</v>
      </c>
      <c r="D45" s="70">
        <v>242</v>
      </c>
      <c r="E45" s="41">
        <v>3388</v>
      </c>
      <c r="F45" s="79"/>
      <c r="G45" s="42">
        <f t="shared" si="3"/>
        <v>-3388</v>
      </c>
      <c r="H45" s="43">
        <f t="shared" si="4"/>
        <v>14</v>
      </c>
      <c r="I45" s="44">
        <f t="shared" si="5"/>
        <v>3388</v>
      </c>
      <c r="J45" s="45">
        <v>2904</v>
      </c>
      <c r="K45" s="81"/>
      <c r="L45" s="47">
        <f t="shared" si="6"/>
        <v>-2904</v>
      </c>
      <c r="M45" s="48">
        <f t="shared" si="7"/>
        <v>12</v>
      </c>
      <c r="N45" s="49">
        <f t="shared" si="8"/>
        <v>1800</v>
      </c>
      <c r="O45" s="50">
        <v>2904</v>
      </c>
      <c r="P45" s="82"/>
      <c r="Q45" s="47">
        <f t="shared" si="9"/>
        <v>-2904</v>
      </c>
      <c r="R45" s="52">
        <f t="shared" si="10"/>
        <v>12</v>
      </c>
      <c r="S45" s="53">
        <f t="shared" si="11"/>
        <v>1800</v>
      </c>
      <c r="T45" s="68">
        <v>3146</v>
      </c>
      <c r="U45" s="87"/>
      <c r="V45" s="56">
        <f t="shared" si="12"/>
        <v>-3146</v>
      </c>
      <c r="W45" s="55">
        <f t="shared" si="13"/>
        <v>13</v>
      </c>
      <c r="X45" s="57">
        <f t="shared" si="14"/>
        <v>1950</v>
      </c>
      <c r="Y45" s="77">
        <v>3388</v>
      </c>
      <c r="Z45" s="12"/>
      <c r="AA45" s="88" t="s">
        <v>28</v>
      </c>
      <c r="AB45" s="89">
        <f>SUM(AB10:AB44)</f>
        <v>81</v>
      </c>
      <c r="AD45" s="60">
        <f>E45+J45+O45+T45+Y45</f>
        <v>15730</v>
      </c>
      <c r="AE45" s="61">
        <f>F45+K45+P45+U45+Z45</f>
        <v>0</v>
      </c>
      <c r="AF45" s="62">
        <f>AE45-AD45</f>
        <v>-15730</v>
      </c>
      <c r="AG45" s="71">
        <f t="shared" si="17"/>
        <v>6292</v>
      </c>
      <c r="AH45" s="71"/>
      <c r="AI45" s="12"/>
    </row>
    <row r="46" spans="1:35" ht="15" thickBot="1" x14ac:dyDescent="0.35">
      <c r="A46" s="90" t="s">
        <v>29</v>
      </c>
      <c r="B46" s="91"/>
      <c r="C46" s="92"/>
      <c r="D46" s="93"/>
      <c r="E46" s="94"/>
      <c r="F46" s="95"/>
      <c r="G46" s="96"/>
      <c r="H46" s="97">
        <f>SUM(H4:H45)</f>
        <v>98</v>
      </c>
      <c r="I46" s="98">
        <f>SUM(I4:I37)</f>
        <v>13198</v>
      </c>
      <c r="J46" s="99"/>
      <c r="K46" s="100"/>
      <c r="L46" s="96"/>
      <c r="M46" s="97">
        <f>SUM(M4:M45)</f>
        <v>92</v>
      </c>
      <c r="N46" s="101">
        <f>SUM(N4:N37)</f>
        <v>12958.432000000001</v>
      </c>
      <c r="O46" s="102"/>
      <c r="P46" s="103"/>
      <c r="Q46" s="96"/>
      <c r="R46" s="97">
        <f>SUM(R4:R45)</f>
        <v>92</v>
      </c>
      <c r="S46" s="104">
        <f>SUM(S4:S37)</f>
        <v>12126.592000000001</v>
      </c>
      <c r="T46" s="105"/>
      <c r="U46" s="106"/>
      <c r="V46" s="96"/>
      <c r="W46" s="97">
        <f>SUM(W4:W45)</f>
        <v>85</v>
      </c>
      <c r="X46" s="98">
        <f>SUM(X4:X37)</f>
        <v>10529.168000000001</v>
      </c>
      <c r="Y46" s="107"/>
      <c r="Z46" s="108"/>
      <c r="AA46" s="108"/>
      <c r="AB46">
        <f>AB45/3</f>
        <v>27</v>
      </c>
      <c r="AG46" s="71">
        <f t="shared" si="17"/>
        <v>0</v>
      </c>
      <c r="AH46" s="71"/>
      <c r="AI46" s="12"/>
    </row>
    <row r="47" spans="1:35" ht="15" thickBot="1" x14ac:dyDescent="0.35">
      <c r="D47" s="109"/>
      <c r="E47" s="109"/>
      <c r="F47" s="109"/>
      <c r="G47" s="88" t="s">
        <v>28</v>
      </c>
      <c r="H47" s="89">
        <f>SUM(H10,H13,H16,H17,H18,H20,H22,H24,H25,H31,H34,H35,H36,H37+H32+H38+H39+H11)</f>
        <v>66</v>
      </c>
      <c r="J47" s="109"/>
      <c r="K47" s="12"/>
      <c r="L47" s="88" t="s">
        <v>28</v>
      </c>
      <c r="M47" s="89">
        <f>SUM(M10,M13,M16,M17,M18,M20,M22,M24,M25,M31,M34,M35,M36,M37+M32+M38+M39+M11)</f>
        <v>65</v>
      </c>
      <c r="O47" s="109"/>
      <c r="P47" s="12"/>
      <c r="Q47" s="88" t="s">
        <v>28</v>
      </c>
      <c r="R47" s="89">
        <f>SUM(R10,R13,R16,R17,R18,R20,R22,R24,R25,R31,R34,R35,R36,R37+R32+R38+R39+R11)</f>
        <v>63</v>
      </c>
      <c r="T47" s="110"/>
      <c r="U47" s="12"/>
      <c r="V47" s="88" t="s">
        <v>28</v>
      </c>
      <c r="W47" s="89">
        <f>SUM(W10,W13,W16,W17,W18,W20,W22,W24,W25,W31,W34,W35,W36,W37+W32+W38+W39+W11)</f>
        <v>56</v>
      </c>
      <c r="Y47" s="109"/>
      <c r="AG47" s="71">
        <f t="shared" si="17"/>
        <v>0</v>
      </c>
      <c r="AH47" s="71"/>
      <c r="AI47" s="12"/>
    </row>
    <row r="48" spans="1:35" ht="15" thickBot="1" x14ac:dyDescent="0.35">
      <c r="B48" s="111" t="s">
        <v>30</v>
      </c>
      <c r="C48" s="108"/>
      <c r="D48" s="111" t="s">
        <v>30</v>
      </c>
      <c r="E48" s="112"/>
      <c r="F48" s="111" t="s">
        <v>30</v>
      </c>
      <c r="H48">
        <f>H47/3</f>
        <v>22</v>
      </c>
      <c r="J48" s="111" t="s">
        <v>30</v>
      </c>
      <c r="K48" s="108"/>
      <c r="L48" s="108"/>
      <c r="M48">
        <f>M47/3</f>
        <v>21.666666666666668</v>
      </c>
      <c r="O48" s="111"/>
      <c r="P48" s="108"/>
      <c r="Q48" s="108"/>
      <c r="R48">
        <f>R47/3</f>
        <v>21</v>
      </c>
      <c r="S48">
        <f>S47/3</f>
        <v>0</v>
      </c>
      <c r="T48" s="113" t="s">
        <v>30</v>
      </c>
      <c r="U48" s="108"/>
      <c r="V48" s="108"/>
      <c r="W48">
        <f>W47/3</f>
        <v>18.666666666666668</v>
      </c>
      <c r="Y48" s="111" t="s">
        <v>30</v>
      </c>
      <c r="AG48" s="71" t="e">
        <f t="shared" si="17"/>
        <v>#VALUE!</v>
      </c>
      <c r="AH48" s="71"/>
      <c r="AI48" s="12"/>
    </row>
    <row r="49" spans="1:35" x14ac:dyDescent="0.3">
      <c r="B49" s="114"/>
      <c r="D49" s="114"/>
      <c r="F49" s="114"/>
      <c r="J49" s="114"/>
      <c r="O49" s="114"/>
      <c r="T49" s="115"/>
      <c r="Y49" s="114"/>
      <c r="AG49" s="71">
        <f t="shared" si="17"/>
        <v>0</v>
      </c>
      <c r="AH49" s="71"/>
      <c r="AI49" s="12"/>
    </row>
    <row r="50" spans="1:35" x14ac:dyDescent="0.3">
      <c r="B50" s="114"/>
      <c r="D50" s="114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7"/>
      <c r="U50" s="116"/>
      <c r="V50" s="116"/>
      <c r="W50" s="116"/>
      <c r="X50" s="116"/>
      <c r="Y50" s="116"/>
      <c r="AG50" s="71">
        <f t="shared" si="17"/>
        <v>0</v>
      </c>
      <c r="AH50" s="71"/>
      <c r="AI50" s="12"/>
    </row>
    <row r="51" spans="1:35" x14ac:dyDescent="0.3">
      <c r="B51" s="114"/>
      <c r="D51" s="114"/>
      <c r="F51" s="114"/>
      <c r="J51" s="114"/>
      <c r="O51" s="114"/>
      <c r="T51" s="115"/>
      <c r="Y51" s="114"/>
      <c r="AG51" s="71">
        <f t="shared" si="17"/>
        <v>0</v>
      </c>
      <c r="AH51" s="71"/>
      <c r="AI51" s="12"/>
    </row>
    <row r="52" spans="1:35" ht="15" thickBot="1" x14ac:dyDescent="0.35">
      <c r="B52" s="114"/>
      <c r="D52" s="114"/>
      <c r="F52" s="114"/>
      <c r="J52" s="114"/>
      <c r="O52" s="114"/>
      <c r="T52" s="115"/>
      <c r="Y52" s="114"/>
      <c r="AG52" s="71">
        <f t="shared" si="17"/>
        <v>0</v>
      </c>
      <c r="AH52" s="71"/>
      <c r="AI52" s="12"/>
    </row>
    <row r="53" spans="1:35" ht="21" x14ac:dyDescent="0.3">
      <c r="A53" s="118" t="s">
        <v>31</v>
      </c>
      <c r="B53" s="114"/>
      <c r="D53" s="119"/>
      <c r="E53" s="119">
        <f>E2</f>
        <v>43878</v>
      </c>
      <c r="F53" s="120"/>
      <c r="G53" s="120"/>
      <c r="H53" s="121"/>
      <c r="I53" s="121"/>
      <c r="J53" s="120">
        <f>E53+1</f>
        <v>43879</v>
      </c>
      <c r="K53" s="122"/>
      <c r="L53" s="120"/>
      <c r="M53" s="121"/>
      <c r="N53" s="121"/>
      <c r="O53" s="120">
        <f>J53+1</f>
        <v>43880</v>
      </c>
      <c r="P53" s="120"/>
      <c r="Q53" s="120"/>
      <c r="R53" s="121"/>
      <c r="S53" s="121"/>
      <c r="T53" s="120">
        <f>O53+1</f>
        <v>43881</v>
      </c>
      <c r="U53" s="123"/>
      <c r="V53" s="123"/>
      <c r="W53" s="123"/>
      <c r="X53" s="123"/>
      <c r="Y53" s="124">
        <f>T53+1</f>
        <v>43882</v>
      </c>
      <c r="Z53" s="124"/>
      <c r="AA53" s="124"/>
      <c r="AB53" s="124"/>
      <c r="AC53" s="124"/>
      <c r="AD53" s="34" t="s">
        <v>32</v>
      </c>
      <c r="AE53" s="35" t="s">
        <v>21</v>
      </c>
      <c r="AF53" s="36" t="s">
        <v>22</v>
      </c>
      <c r="AG53" s="71">
        <f t="shared" si="17"/>
        <v>87757</v>
      </c>
      <c r="AH53" s="71"/>
      <c r="AI53" s="12"/>
    </row>
    <row r="54" spans="1:35" ht="20.399999999999999" x14ac:dyDescent="0.3">
      <c r="A54" s="27" t="s">
        <v>2</v>
      </c>
      <c r="B54" s="27" t="s">
        <v>12</v>
      </c>
      <c r="C54" s="27" t="s">
        <v>13</v>
      </c>
      <c r="D54" s="125" t="s">
        <v>15</v>
      </c>
      <c r="E54" s="27" t="s">
        <v>15</v>
      </c>
      <c r="F54" s="27"/>
      <c r="G54" s="27" t="s">
        <v>17</v>
      </c>
      <c r="H54" s="27" t="s">
        <v>18</v>
      </c>
      <c r="I54" s="27" t="s">
        <v>19</v>
      </c>
      <c r="J54" s="27" t="s">
        <v>15</v>
      </c>
      <c r="K54" s="27" t="s">
        <v>16</v>
      </c>
      <c r="L54" s="27" t="s">
        <v>17</v>
      </c>
      <c r="M54" s="27" t="s">
        <v>18</v>
      </c>
      <c r="N54" s="27" t="s">
        <v>19</v>
      </c>
      <c r="O54" s="27" t="s">
        <v>15</v>
      </c>
      <c r="P54" s="27" t="s">
        <v>16</v>
      </c>
      <c r="Q54" s="27" t="s">
        <v>17</v>
      </c>
      <c r="R54" s="27" t="s">
        <v>18</v>
      </c>
      <c r="S54" s="27" t="s">
        <v>19</v>
      </c>
      <c r="T54" s="126" t="s">
        <v>15</v>
      </c>
      <c r="U54" s="27" t="s">
        <v>16</v>
      </c>
      <c r="V54" s="27" t="s">
        <v>17</v>
      </c>
      <c r="W54" s="27" t="s">
        <v>18</v>
      </c>
      <c r="X54" s="27" t="s">
        <v>19</v>
      </c>
      <c r="Y54" s="125" t="s">
        <v>15</v>
      </c>
      <c r="Z54" s="30" t="str">
        <f>Z3</f>
        <v>Loaded</v>
      </c>
      <c r="AA54" s="30" t="s">
        <v>17</v>
      </c>
      <c r="AB54" s="27" t="s">
        <v>18</v>
      </c>
      <c r="AC54" s="28" t="s">
        <v>19</v>
      </c>
      <c r="AD54" s="60">
        <f>E55+J55+O55+T55+Y55</f>
        <v>0</v>
      </c>
      <c r="AE54" s="61">
        <f t="shared" ref="AD54:AE59" si="19">F55+K55+P55+U55+Z55</f>
        <v>0</v>
      </c>
      <c r="AF54" s="62">
        <f t="shared" ref="AF54:AF59" si="20">AE54-AD54</f>
        <v>0</v>
      </c>
      <c r="AG54" s="71" t="e">
        <f t="shared" si="17"/>
        <v>#VALUE!</v>
      </c>
      <c r="AH54" s="71"/>
      <c r="AI54" s="12"/>
    </row>
    <row r="55" spans="1:35" x14ac:dyDescent="0.3">
      <c r="A55" s="127">
        <v>32488282</v>
      </c>
      <c r="B55" s="128">
        <v>200</v>
      </c>
      <c r="C55" s="129">
        <v>271</v>
      </c>
      <c r="D55" s="130"/>
      <c r="E55" s="131"/>
      <c r="F55" s="132"/>
      <c r="G55" s="42"/>
      <c r="H55" s="43"/>
      <c r="I55" s="133"/>
      <c r="J55" s="134"/>
      <c r="K55" s="46"/>
      <c r="L55" s="47"/>
      <c r="M55" s="48"/>
      <c r="N55" s="135"/>
      <c r="O55" s="136"/>
      <c r="P55" s="137"/>
      <c r="Q55" s="47"/>
      <c r="R55" s="52"/>
      <c r="S55" s="137"/>
      <c r="T55" s="138"/>
      <c r="U55" s="76"/>
      <c r="V55" s="56"/>
      <c r="W55" s="55"/>
      <c r="X55" s="55"/>
      <c r="Y55" s="130"/>
      <c r="Z55" s="139"/>
      <c r="AA55" s="47">
        <f t="shared" ref="AA55:AA60" si="21">Z55-Y55</f>
        <v>0</v>
      </c>
      <c r="AB55" s="59">
        <f t="shared" ref="AB55:AB60" si="22">Y55/$B55</f>
        <v>0</v>
      </c>
      <c r="AC55" s="140">
        <f>AB55*P55</f>
        <v>0</v>
      </c>
      <c r="AD55" s="60">
        <f t="shared" si="19"/>
        <v>19800</v>
      </c>
      <c r="AE55" s="61">
        <f t="shared" si="19"/>
        <v>0</v>
      </c>
      <c r="AF55" s="62">
        <f t="shared" si="20"/>
        <v>-19800</v>
      </c>
      <c r="AG55" s="71">
        <f>E55+J55</f>
        <v>0</v>
      </c>
      <c r="AH55" s="71"/>
      <c r="AI55" s="12"/>
    </row>
    <row r="56" spans="1:35" x14ac:dyDescent="0.3">
      <c r="A56" s="141">
        <v>32488421</v>
      </c>
      <c r="B56" s="128">
        <v>330</v>
      </c>
      <c r="C56" s="129">
        <v>221</v>
      </c>
      <c r="D56" s="130"/>
      <c r="E56" s="131">
        <v>3960</v>
      </c>
      <c r="F56" s="132"/>
      <c r="G56" s="42">
        <f>F56-E56</f>
        <v>-3960</v>
      </c>
      <c r="H56" s="43">
        <f>E56/B56</f>
        <v>12</v>
      </c>
      <c r="I56" s="133">
        <f>H56*C56</f>
        <v>2652</v>
      </c>
      <c r="J56" s="134">
        <v>3960</v>
      </c>
      <c r="K56" s="46"/>
      <c r="L56" s="47">
        <f>K56-J56</f>
        <v>-3960</v>
      </c>
      <c r="M56" s="48">
        <f>J56/B56</f>
        <v>12</v>
      </c>
      <c r="N56" s="135">
        <f>M56*C56</f>
        <v>2652</v>
      </c>
      <c r="O56" s="136">
        <v>3630</v>
      </c>
      <c r="P56" s="137"/>
      <c r="Q56" s="47">
        <f>P56-O56</f>
        <v>-3630</v>
      </c>
      <c r="R56" s="52">
        <f>O56/B56</f>
        <v>11</v>
      </c>
      <c r="S56" s="137">
        <f>R56*C56</f>
        <v>2431</v>
      </c>
      <c r="T56" s="138">
        <v>3960</v>
      </c>
      <c r="U56" s="76"/>
      <c r="V56" s="142">
        <f>U56-T56</f>
        <v>-3960</v>
      </c>
      <c r="W56" s="55">
        <f>T56/B56</f>
        <v>12</v>
      </c>
      <c r="X56" s="55">
        <f>W56*C56</f>
        <v>2652</v>
      </c>
      <c r="Y56" s="130">
        <v>4290</v>
      </c>
      <c r="Z56" s="139"/>
      <c r="AA56" s="47">
        <f t="shared" si="21"/>
        <v>-4290</v>
      </c>
      <c r="AB56" s="59">
        <f t="shared" si="22"/>
        <v>13</v>
      </c>
      <c r="AC56" s="140">
        <f>AB56*C56</f>
        <v>2873</v>
      </c>
      <c r="AD56" s="60">
        <f t="shared" si="19"/>
        <v>528</v>
      </c>
      <c r="AE56" s="61">
        <f t="shared" si="19"/>
        <v>0</v>
      </c>
      <c r="AF56" s="62">
        <f t="shared" si="20"/>
        <v>-528</v>
      </c>
      <c r="AG56" s="71">
        <f>E56+J56</f>
        <v>7920</v>
      </c>
      <c r="AH56" s="71"/>
      <c r="AI56" s="12"/>
    </row>
    <row r="57" spans="1:35" x14ac:dyDescent="0.3">
      <c r="A57" s="141">
        <v>32488639</v>
      </c>
      <c r="B57" s="128">
        <v>264</v>
      </c>
      <c r="C57" s="129">
        <v>227</v>
      </c>
      <c r="D57" s="130"/>
      <c r="E57" s="131">
        <v>264</v>
      </c>
      <c r="F57" s="132"/>
      <c r="G57" s="42">
        <f>F57-E57</f>
        <v>-264</v>
      </c>
      <c r="H57" s="43">
        <f>E57/B57</f>
        <v>1</v>
      </c>
      <c r="I57" s="133">
        <f>H57*C57</f>
        <v>227</v>
      </c>
      <c r="J57" s="134"/>
      <c r="K57" s="46"/>
      <c r="L57" s="47">
        <f>K57-J57</f>
        <v>0</v>
      </c>
      <c r="M57" s="48">
        <f>J57/B57</f>
        <v>0</v>
      </c>
      <c r="N57" s="135">
        <f>M57*C57</f>
        <v>0</v>
      </c>
      <c r="O57" s="136"/>
      <c r="P57" s="137"/>
      <c r="Q57" s="47">
        <f>P57-O57</f>
        <v>0</v>
      </c>
      <c r="R57" s="52">
        <f>O57/B57</f>
        <v>0</v>
      </c>
      <c r="S57" s="137">
        <f>R57*C57</f>
        <v>0</v>
      </c>
      <c r="T57" s="138"/>
      <c r="U57" s="76"/>
      <c r="V57" s="142">
        <f>U57-T57</f>
        <v>0</v>
      </c>
      <c r="W57" s="55">
        <f>T57/B57</f>
        <v>0</v>
      </c>
      <c r="X57" s="55">
        <f>W57*C57</f>
        <v>0</v>
      </c>
      <c r="Y57" s="130">
        <v>264</v>
      </c>
      <c r="Z57" s="139"/>
      <c r="AA57" s="47">
        <f t="shared" si="21"/>
        <v>-264</v>
      </c>
      <c r="AB57" s="59">
        <f t="shared" si="22"/>
        <v>1</v>
      </c>
      <c r="AC57" s="140">
        <f>AB57*C57</f>
        <v>227</v>
      </c>
      <c r="AD57" s="60">
        <f t="shared" si="19"/>
        <v>19800</v>
      </c>
      <c r="AE57" s="61">
        <f t="shared" si="19"/>
        <v>0</v>
      </c>
      <c r="AF57" s="62">
        <f t="shared" si="20"/>
        <v>-19800</v>
      </c>
      <c r="AG57" s="71">
        <f t="shared" si="17"/>
        <v>264</v>
      </c>
      <c r="AH57" s="71"/>
      <c r="AI57" s="12"/>
    </row>
    <row r="58" spans="1:35" x14ac:dyDescent="0.3">
      <c r="A58" s="141">
        <v>32488640</v>
      </c>
      <c r="B58" s="128">
        <v>264</v>
      </c>
      <c r="C58" s="129">
        <v>220</v>
      </c>
      <c r="D58" s="130"/>
      <c r="E58" s="131">
        <v>3960</v>
      </c>
      <c r="F58" s="132"/>
      <c r="G58" s="42">
        <f>F58-E58</f>
        <v>-3960</v>
      </c>
      <c r="H58" s="43">
        <f>E58/B58</f>
        <v>15</v>
      </c>
      <c r="I58" s="133">
        <f>H58*C58</f>
        <v>3300</v>
      </c>
      <c r="J58" s="134">
        <v>3960</v>
      </c>
      <c r="K58" s="46"/>
      <c r="L58" s="47">
        <f>K58-J58</f>
        <v>-3960</v>
      </c>
      <c r="M58" s="48">
        <f>J58/B58</f>
        <v>15</v>
      </c>
      <c r="N58" s="135">
        <f>M58*C58</f>
        <v>3300</v>
      </c>
      <c r="O58" s="136">
        <v>3696</v>
      </c>
      <c r="P58" s="137"/>
      <c r="Q58" s="47">
        <f>P58-O58</f>
        <v>-3696</v>
      </c>
      <c r="R58" s="52">
        <f>O58/B58</f>
        <v>14</v>
      </c>
      <c r="S58" s="137">
        <f>R58*C58</f>
        <v>3080</v>
      </c>
      <c r="T58" s="138">
        <v>3960</v>
      </c>
      <c r="U58" s="76"/>
      <c r="V58" s="142">
        <f>U58-T58</f>
        <v>-3960</v>
      </c>
      <c r="W58" s="55">
        <f>T58/B58</f>
        <v>15</v>
      </c>
      <c r="X58" s="55">
        <f>W58*C58</f>
        <v>3300</v>
      </c>
      <c r="Y58" s="130">
        <v>4224</v>
      </c>
      <c r="Z58" s="139"/>
      <c r="AA58" s="47">
        <f t="shared" si="21"/>
        <v>-4224</v>
      </c>
      <c r="AB58" s="59">
        <f t="shared" si="22"/>
        <v>16</v>
      </c>
      <c r="AC58" s="140">
        <f>AB58*C58</f>
        <v>3520</v>
      </c>
      <c r="AD58" s="60">
        <f t="shared" si="19"/>
        <v>0</v>
      </c>
      <c r="AE58" s="61">
        <f t="shared" si="19"/>
        <v>0</v>
      </c>
      <c r="AF58" s="62">
        <f t="shared" si="20"/>
        <v>0</v>
      </c>
      <c r="AG58" s="71">
        <f t="shared" si="17"/>
        <v>7920</v>
      </c>
      <c r="AH58" s="71"/>
      <c r="AI58" s="12"/>
    </row>
    <row r="59" spans="1:35" x14ac:dyDescent="0.3">
      <c r="A59" s="127">
        <v>32488643</v>
      </c>
      <c r="B59" s="128">
        <v>252</v>
      </c>
      <c r="C59" s="129">
        <v>268</v>
      </c>
      <c r="D59" s="130"/>
      <c r="E59" s="131"/>
      <c r="F59" s="132"/>
      <c r="G59" s="42">
        <f>F59-E59</f>
        <v>0</v>
      </c>
      <c r="H59" s="43">
        <f>E59/B59</f>
        <v>0</v>
      </c>
      <c r="I59" s="133">
        <f>H59*C59</f>
        <v>0</v>
      </c>
      <c r="J59" s="134"/>
      <c r="K59" s="46"/>
      <c r="L59" s="47">
        <f>K59-J59</f>
        <v>0</v>
      </c>
      <c r="M59" s="48">
        <f>J59/B59</f>
        <v>0</v>
      </c>
      <c r="N59" s="135">
        <f>M59*C59</f>
        <v>0</v>
      </c>
      <c r="O59" s="136"/>
      <c r="P59" s="137"/>
      <c r="Q59" s="47">
        <f>P59-O59</f>
        <v>0</v>
      </c>
      <c r="R59" s="52">
        <f>O59/B59</f>
        <v>0</v>
      </c>
      <c r="S59" s="137">
        <f>R59*C59</f>
        <v>0</v>
      </c>
      <c r="T59" s="138"/>
      <c r="U59" s="76"/>
      <c r="V59" s="142">
        <f>U59-T59</f>
        <v>0</v>
      </c>
      <c r="W59" s="55">
        <f>T59/B59</f>
        <v>0</v>
      </c>
      <c r="X59" s="55">
        <f>W59*C59</f>
        <v>0</v>
      </c>
      <c r="Y59" s="130"/>
      <c r="Z59" s="139"/>
      <c r="AA59" s="47">
        <f t="shared" si="21"/>
        <v>0</v>
      </c>
      <c r="AB59" s="59">
        <f t="shared" si="22"/>
        <v>0</v>
      </c>
      <c r="AC59" s="140">
        <f>AB59*C59</f>
        <v>0</v>
      </c>
      <c r="AD59" s="60">
        <f>E60+J60+O60+T60+Y60</f>
        <v>440</v>
      </c>
      <c r="AE59" s="61">
        <f t="shared" si="19"/>
        <v>0</v>
      </c>
      <c r="AF59" s="62">
        <f t="shared" si="20"/>
        <v>-440</v>
      </c>
      <c r="AG59" s="71">
        <f t="shared" si="17"/>
        <v>0</v>
      </c>
      <c r="AH59" s="71"/>
      <c r="AI59" s="12"/>
    </row>
    <row r="60" spans="1:35" x14ac:dyDescent="0.3">
      <c r="A60" s="141">
        <v>32488884</v>
      </c>
      <c r="B60" s="128">
        <v>440</v>
      </c>
      <c r="C60" s="129">
        <v>275</v>
      </c>
      <c r="D60" s="130"/>
      <c r="E60" s="131">
        <v>440</v>
      </c>
      <c r="F60" s="132"/>
      <c r="G60" s="42">
        <f>F60-E60</f>
        <v>-440</v>
      </c>
      <c r="H60" s="43">
        <f>E60/B60</f>
        <v>1</v>
      </c>
      <c r="I60" s="133">
        <f>H60*C60</f>
        <v>275</v>
      </c>
      <c r="J60" s="134"/>
      <c r="K60" s="46"/>
      <c r="L60" s="47">
        <f>K60-J60</f>
        <v>0</v>
      </c>
      <c r="M60" s="48">
        <f>J60/B60</f>
        <v>0</v>
      </c>
      <c r="N60" s="135">
        <f>M60*C60</f>
        <v>0</v>
      </c>
      <c r="O60" s="136"/>
      <c r="P60" s="137"/>
      <c r="Q60" s="47">
        <f>P60-O60</f>
        <v>0</v>
      </c>
      <c r="R60" s="52">
        <f>O60/B60</f>
        <v>0</v>
      </c>
      <c r="S60" s="137">
        <f>R60*C60</f>
        <v>0</v>
      </c>
      <c r="T60" s="138"/>
      <c r="U60" s="76"/>
      <c r="V60" s="142">
        <f>U60-T60</f>
        <v>0</v>
      </c>
      <c r="W60" s="55">
        <f>T60/B60</f>
        <v>0</v>
      </c>
      <c r="X60" s="55">
        <f>W60*C60</f>
        <v>0</v>
      </c>
      <c r="Y60" s="130"/>
      <c r="Z60" s="139"/>
      <c r="AA60" s="47">
        <f t="shared" si="21"/>
        <v>0</v>
      </c>
      <c r="AB60" s="59">
        <f t="shared" si="22"/>
        <v>0</v>
      </c>
      <c r="AC60" s="140">
        <f>AB60*C60</f>
        <v>0</v>
      </c>
      <c r="AD60" s="60">
        <f>E61+J61+O61+T61+Y61</f>
        <v>40568</v>
      </c>
      <c r="AE60" s="61">
        <f>F61+K61+P61+U61+Z61</f>
        <v>0</v>
      </c>
      <c r="AF60" s="62">
        <f>AE60-AD60</f>
        <v>-40568</v>
      </c>
      <c r="AG60" s="71">
        <f>E60+J60</f>
        <v>440</v>
      </c>
      <c r="AH60" s="71"/>
      <c r="AI60" s="12"/>
    </row>
    <row r="61" spans="1:35" ht="15" thickBot="1" x14ac:dyDescent="0.35">
      <c r="A61" s="90" t="s">
        <v>29</v>
      </c>
      <c r="B61" s="91"/>
      <c r="C61" s="93"/>
      <c r="D61" s="143"/>
      <c r="E61" s="144">
        <f>SUM(E55:E60)</f>
        <v>8624</v>
      </c>
      <c r="F61" s="145"/>
      <c r="G61" s="146"/>
      <c r="H61" s="147">
        <f>SUM(H56:H60)</f>
        <v>29</v>
      </c>
      <c r="I61" s="148">
        <f>SUM(I55:I60)</f>
        <v>6454</v>
      </c>
      <c r="J61" s="146">
        <f>SUM(J55:J60)</f>
        <v>7920</v>
      </c>
      <c r="K61" s="146"/>
      <c r="L61" s="149"/>
      <c r="M61" s="147">
        <f>SUM(M56:M60)</f>
        <v>27</v>
      </c>
      <c r="N61" s="147">
        <f>SUM(N55:N60)</f>
        <v>5952</v>
      </c>
      <c r="O61" s="145">
        <f>SUM(O55:O60)</f>
        <v>7326</v>
      </c>
      <c r="P61" s="146"/>
      <c r="Q61" s="146"/>
      <c r="R61" s="147">
        <f>SUM(R55:R60)</f>
        <v>25</v>
      </c>
      <c r="S61" s="147">
        <f>SUM(S55:S60)</f>
        <v>5511</v>
      </c>
      <c r="T61" s="150">
        <f>SUM(T55:T60)</f>
        <v>7920</v>
      </c>
      <c r="U61" s="143"/>
      <c r="V61" s="147"/>
      <c r="W61" s="147">
        <f>SUM(W55:W60)</f>
        <v>27</v>
      </c>
      <c r="X61" s="147">
        <f>SUM(X55:X60)</f>
        <v>5952</v>
      </c>
      <c r="Y61" s="151">
        <f>SUM(Y55:Y60)</f>
        <v>8778</v>
      </c>
      <c r="Z61" s="152"/>
      <c r="AA61" s="152"/>
      <c r="AB61" s="153">
        <f>SUM(AB55:AB60)</f>
        <v>30</v>
      </c>
      <c r="AC61" s="106">
        <f>SUM(AC55:AC60)</f>
        <v>6620</v>
      </c>
      <c r="AG61" s="71">
        <f t="shared" si="17"/>
        <v>16544</v>
      </c>
      <c r="AH61" s="71"/>
      <c r="AI61" s="12"/>
    </row>
    <row r="62" spans="1:35" ht="15" thickBot="1" x14ac:dyDescent="0.35">
      <c r="B62" s="114"/>
      <c r="D62" s="114"/>
      <c r="F62" s="114"/>
      <c r="J62" s="114"/>
      <c r="O62" s="114"/>
      <c r="T62" s="154"/>
      <c r="Y62" s="114"/>
      <c r="AG62" s="71">
        <f t="shared" si="17"/>
        <v>0</v>
      </c>
      <c r="AH62" s="71"/>
      <c r="AI62" s="12"/>
    </row>
    <row r="63" spans="1:35" ht="15" thickBot="1" x14ac:dyDescent="0.35">
      <c r="B63" s="111" t="s">
        <v>30</v>
      </c>
      <c r="C63" s="108"/>
      <c r="D63" s="111" t="s">
        <v>30</v>
      </c>
      <c r="E63" s="112">
        <f>ROUNDUP(H61/2,0)</f>
        <v>15</v>
      </c>
      <c r="F63" s="111" t="s">
        <v>30</v>
      </c>
      <c r="H63">
        <f>H61/3</f>
        <v>9.6666666666666661</v>
      </c>
      <c r="J63" s="111" t="s">
        <v>30</v>
      </c>
      <c r="K63" s="108"/>
      <c r="L63" s="108"/>
      <c r="M63">
        <f>M61/3</f>
        <v>9</v>
      </c>
      <c r="O63" s="111" t="s">
        <v>30</v>
      </c>
      <c r="P63" s="108"/>
      <c r="Q63" s="108"/>
      <c r="R63">
        <f>R61/3</f>
        <v>8.3333333333333339</v>
      </c>
      <c r="T63" s="155" t="s">
        <v>30</v>
      </c>
      <c r="U63" s="108"/>
      <c r="V63" s="108"/>
      <c r="W63">
        <f>W61/3</f>
        <v>9</v>
      </c>
      <c r="Y63" s="111" t="s">
        <v>30</v>
      </c>
      <c r="Z63" s="108"/>
      <c r="AA63" s="108"/>
      <c r="AB63">
        <f>AB61/3</f>
        <v>10</v>
      </c>
      <c r="AG63" s="71" t="e">
        <f t="shared" si="17"/>
        <v>#VALUE!</v>
      </c>
      <c r="AH63" s="71"/>
      <c r="AI63" s="12"/>
    </row>
    <row r="64" spans="1:35" x14ac:dyDescent="0.3">
      <c r="B64" s="114"/>
      <c r="D64" s="114"/>
      <c r="F64" s="114"/>
      <c r="J64" s="114"/>
      <c r="O64" s="114"/>
      <c r="T64" s="154"/>
      <c r="Y64" s="114"/>
      <c r="AG64" s="71">
        <f t="shared" si="17"/>
        <v>0</v>
      </c>
      <c r="AH64" s="71"/>
      <c r="AI64" s="12"/>
    </row>
    <row r="65" spans="1:44" x14ac:dyDescent="0.3">
      <c r="B65" s="114"/>
      <c r="D65" s="114"/>
      <c r="F65" s="114"/>
      <c r="J65" s="114"/>
      <c r="O65" s="114"/>
      <c r="T65" s="154"/>
      <c r="Y65" s="114"/>
      <c r="AG65" s="71">
        <f t="shared" si="17"/>
        <v>0</v>
      </c>
      <c r="AH65" s="71"/>
      <c r="AI65" s="12"/>
    </row>
    <row r="66" spans="1:44" ht="15" thickBot="1" x14ac:dyDescent="0.35">
      <c r="B66" s="114"/>
      <c r="D66" s="114"/>
      <c r="F66" s="114"/>
      <c r="J66" s="114"/>
      <c r="O66" s="114"/>
      <c r="T66" s="154"/>
      <c r="Y66" s="114"/>
      <c r="AG66" s="71">
        <f t="shared" si="17"/>
        <v>0</v>
      </c>
      <c r="AH66" s="71"/>
      <c r="AI66" s="12"/>
    </row>
    <row r="67" spans="1:44" ht="21" x14ac:dyDescent="0.3">
      <c r="A67" s="156" t="s">
        <v>33</v>
      </c>
      <c r="D67" s="119"/>
      <c r="E67" s="157">
        <f>E2</f>
        <v>43878</v>
      </c>
      <c r="F67" s="158"/>
      <c r="G67" s="158"/>
      <c r="H67" s="159"/>
      <c r="I67" s="159"/>
      <c r="J67" s="158">
        <f>E67+1</f>
        <v>43879</v>
      </c>
      <c r="K67" s="160"/>
      <c r="L67" s="158"/>
      <c r="M67" s="159"/>
      <c r="N67" s="159"/>
      <c r="O67" s="158">
        <f>J67+1</f>
        <v>43880</v>
      </c>
      <c r="P67" s="158"/>
      <c r="Q67" s="158"/>
      <c r="R67" s="159"/>
      <c r="S67" s="159"/>
      <c r="T67" s="161">
        <f>O67+1</f>
        <v>43881</v>
      </c>
      <c r="U67" s="162"/>
      <c r="V67" s="162"/>
      <c r="W67" s="162"/>
      <c r="X67" s="162"/>
      <c r="Y67" s="158">
        <f>T67+1</f>
        <v>43882</v>
      </c>
      <c r="Z67" s="158"/>
      <c r="AA67" s="158"/>
      <c r="AB67" s="158"/>
      <c r="AC67" s="158"/>
      <c r="AD67" s="163" t="s">
        <v>32</v>
      </c>
      <c r="AE67" s="163" t="s">
        <v>21</v>
      </c>
      <c r="AF67" s="36" t="s">
        <v>22</v>
      </c>
      <c r="AG67" s="71">
        <f t="shared" si="17"/>
        <v>87757</v>
      </c>
      <c r="AH67" s="71"/>
    </row>
    <row r="68" spans="1:44" ht="20.399999999999999" x14ac:dyDescent="0.3">
      <c r="A68" s="27" t="s">
        <v>2</v>
      </c>
      <c r="B68" s="27" t="s">
        <v>12</v>
      </c>
      <c r="C68" s="27" t="s">
        <v>13</v>
      </c>
      <c r="D68" s="27" t="s">
        <v>15</v>
      </c>
      <c r="E68" s="30" t="s">
        <v>15</v>
      </c>
      <c r="F68" s="27"/>
      <c r="G68" s="27" t="s">
        <v>17</v>
      </c>
      <c r="H68" s="27" t="s">
        <v>18</v>
      </c>
      <c r="I68" s="27" t="s">
        <v>19</v>
      </c>
      <c r="J68" s="27" t="s">
        <v>15</v>
      </c>
      <c r="K68" s="27" t="s">
        <v>16</v>
      </c>
      <c r="L68" s="27" t="s">
        <v>17</v>
      </c>
      <c r="M68" s="27" t="s">
        <v>18</v>
      </c>
      <c r="N68" s="27" t="s">
        <v>19</v>
      </c>
      <c r="O68" s="27" t="s">
        <v>15</v>
      </c>
      <c r="P68" s="27" t="s">
        <v>15</v>
      </c>
      <c r="Q68" s="27" t="s">
        <v>17</v>
      </c>
      <c r="R68" s="27" t="s">
        <v>18</v>
      </c>
      <c r="S68" s="27" t="s">
        <v>19</v>
      </c>
      <c r="T68" s="27" t="s">
        <v>15</v>
      </c>
      <c r="U68" s="27" t="s">
        <v>16</v>
      </c>
      <c r="V68" s="27" t="s">
        <v>17</v>
      </c>
      <c r="W68" s="27" t="s">
        <v>18</v>
      </c>
      <c r="X68" s="27" t="s">
        <v>19</v>
      </c>
      <c r="Y68" s="27" t="s">
        <v>15</v>
      </c>
      <c r="Z68" s="27" t="str">
        <f>Z3</f>
        <v>Loaded</v>
      </c>
      <c r="AA68" s="27" t="s">
        <v>17</v>
      </c>
      <c r="AB68" s="27" t="s">
        <v>18</v>
      </c>
      <c r="AC68" s="27" t="s">
        <v>19</v>
      </c>
      <c r="AD68" s="74">
        <f t="shared" ref="AD68:AE70" si="23">E69+J69+O69+T69+Y69</f>
        <v>21120</v>
      </c>
      <c r="AE68" s="61">
        <f t="shared" si="23"/>
        <v>0</v>
      </c>
      <c r="AF68" s="62">
        <f>AE68-AD68</f>
        <v>-21120</v>
      </c>
      <c r="AG68" s="71" t="e">
        <f t="shared" si="17"/>
        <v>#VALUE!</v>
      </c>
      <c r="AH68" s="71"/>
    </row>
    <row r="69" spans="1:44" x14ac:dyDescent="0.3">
      <c r="A69" s="164">
        <v>32488643</v>
      </c>
      <c r="B69" s="128">
        <v>192</v>
      </c>
      <c r="C69" s="164">
        <v>270</v>
      </c>
      <c r="D69" s="165"/>
      <c r="E69" s="166">
        <v>4416</v>
      </c>
      <c r="F69" s="166"/>
      <c r="G69" s="166">
        <f>F69-E69</f>
        <v>-4416</v>
      </c>
      <c r="H69" s="167">
        <f>E69/$B69</f>
        <v>23</v>
      </c>
      <c r="I69" s="168">
        <f>H69*$C69</f>
        <v>6210</v>
      </c>
      <c r="J69" s="169">
        <v>4416</v>
      </c>
      <c r="K69" s="170"/>
      <c r="L69" s="171">
        <f>K69-J69</f>
        <v>-4416</v>
      </c>
      <c r="M69" s="172">
        <f>J69/$B69</f>
        <v>23</v>
      </c>
      <c r="N69" s="173">
        <f>M69*$C69</f>
        <v>6210</v>
      </c>
      <c r="O69" s="174">
        <v>4032</v>
      </c>
      <c r="P69" s="137"/>
      <c r="Q69" s="47">
        <f>P69-O69</f>
        <v>-4032</v>
      </c>
      <c r="R69" s="52">
        <f>O69/$B69</f>
        <v>21</v>
      </c>
      <c r="S69" s="137">
        <f>R69*$C69</f>
        <v>5670</v>
      </c>
      <c r="T69" s="138">
        <v>3072</v>
      </c>
      <c r="U69" s="76"/>
      <c r="V69" s="56">
        <f>U69-T69</f>
        <v>-3072</v>
      </c>
      <c r="W69" s="55">
        <f>T69/$B69</f>
        <v>16</v>
      </c>
      <c r="X69" s="55">
        <f>W69*$C69</f>
        <v>4320</v>
      </c>
      <c r="Y69" s="130">
        <v>5184</v>
      </c>
      <c r="Z69" s="139"/>
      <c r="AA69" s="47">
        <f>Z69-Y69</f>
        <v>-5184</v>
      </c>
      <c r="AB69" s="59">
        <f>Y69/$B69</f>
        <v>27</v>
      </c>
      <c r="AC69" s="140">
        <f>AB69*$C69</f>
        <v>7290</v>
      </c>
      <c r="AD69" s="74">
        <f t="shared" si="23"/>
        <v>2548</v>
      </c>
      <c r="AE69" s="61">
        <f t="shared" si="23"/>
        <v>0</v>
      </c>
      <c r="AF69" s="62">
        <f>AE69-AD69</f>
        <v>-2548</v>
      </c>
      <c r="AG69" s="71">
        <f t="shared" si="17"/>
        <v>8832</v>
      </c>
      <c r="AH69" s="71"/>
      <c r="AI69" t="s">
        <v>34</v>
      </c>
    </row>
    <row r="70" spans="1:44" x14ac:dyDescent="0.3">
      <c r="A70" s="164">
        <v>32488550</v>
      </c>
      <c r="B70" s="128">
        <v>196</v>
      </c>
      <c r="C70" s="164">
        <v>270</v>
      </c>
      <c r="D70" s="165"/>
      <c r="E70" s="131">
        <v>980</v>
      </c>
      <c r="F70" s="42"/>
      <c r="G70" s="42">
        <f>F70-E70</f>
        <v>-980</v>
      </c>
      <c r="H70" s="43">
        <f>E70/$B70</f>
        <v>5</v>
      </c>
      <c r="I70" s="133">
        <f>H70*C70</f>
        <v>1350</v>
      </c>
      <c r="J70" s="134"/>
      <c r="K70" s="46"/>
      <c r="L70" s="47">
        <f>K70-J70</f>
        <v>0</v>
      </c>
      <c r="M70" s="48">
        <f>J70/$B70</f>
        <v>0</v>
      </c>
      <c r="N70" s="135">
        <f>M70*F70</f>
        <v>0</v>
      </c>
      <c r="O70" s="165">
        <v>1568</v>
      </c>
      <c r="P70" s="137"/>
      <c r="Q70" s="47">
        <f>P70-O70</f>
        <v>-1568</v>
      </c>
      <c r="R70" s="52">
        <f>O70/$B70</f>
        <v>8</v>
      </c>
      <c r="S70" s="137">
        <f>R70*K70</f>
        <v>0</v>
      </c>
      <c r="T70" s="138"/>
      <c r="U70" s="76"/>
      <c r="V70" s="56">
        <f>U70-T70</f>
        <v>0</v>
      </c>
      <c r="W70" s="55">
        <f>T70/$B70</f>
        <v>0</v>
      </c>
      <c r="X70" s="55">
        <f>W70*P70</f>
        <v>0</v>
      </c>
      <c r="Y70" s="130"/>
      <c r="Z70" s="139"/>
      <c r="AA70" s="47">
        <f>Z70-Y70</f>
        <v>0</v>
      </c>
      <c r="AB70" s="59">
        <f>Y70/$B70</f>
        <v>0</v>
      </c>
      <c r="AC70" s="140">
        <f>AB70*U70</f>
        <v>0</v>
      </c>
      <c r="AD70" s="74">
        <f t="shared" si="23"/>
        <v>2160</v>
      </c>
      <c r="AE70" s="61">
        <f t="shared" si="23"/>
        <v>0</v>
      </c>
      <c r="AF70" s="62">
        <f>AE70-AD70</f>
        <v>-2160</v>
      </c>
      <c r="AG70" s="71">
        <f t="shared" si="17"/>
        <v>980</v>
      </c>
      <c r="AH70" s="71"/>
    </row>
    <row r="71" spans="1:44" x14ac:dyDescent="0.3">
      <c r="A71" s="164">
        <v>32489439</v>
      </c>
      <c r="B71" s="128">
        <v>270</v>
      </c>
      <c r="C71" s="164">
        <v>270</v>
      </c>
      <c r="D71" s="165"/>
      <c r="E71" s="131">
        <v>810</v>
      </c>
      <c r="F71" s="42"/>
      <c r="G71" s="42">
        <f>F71-E71</f>
        <v>-810</v>
      </c>
      <c r="H71" s="43">
        <f>E71/$B71</f>
        <v>3</v>
      </c>
      <c r="I71" s="133"/>
      <c r="J71" s="134"/>
      <c r="K71" s="46"/>
      <c r="L71" s="47">
        <f>K71-J71</f>
        <v>0</v>
      </c>
      <c r="M71" s="48">
        <f>J71/$B71</f>
        <v>0</v>
      </c>
      <c r="N71" s="135"/>
      <c r="O71" s="165">
        <v>1350</v>
      </c>
      <c r="P71" s="137"/>
      <c r="Q71" s="47">
        <f>P71-O71</f>
        <v>-1350</v>
      </c>
      <c r="R71" s="52">
        <f>O71/$B71</f>
        <v>5</v>
      </c>
      <c r="S71" s="137"/>
      <c r="T71" s="138"/>
      <c r="U71" s="76"/>
      <c r="V71" s="56">
        <f>U71-T71</f>
        <v>0</v>
      </c>
      <c r="W71" s="55">
        <f>T71/$B71</f>
        <v>0</v>
      </c>
      <c r="X71" s="55"/>
      <c r="Y71" s="130"/>
      <c r="Z71" s="139"/>
      <c r="AA71" s="47">
        <f>Z71-Y71</f>
        <v>0</v>
      </c>
      <c r="AB71" s="59"/>
      <c r="AC71" s="140"/>
      <c r="AG71" s="71">
        <f t="shared" si="17"/>
        <v>810</v>
      </c>
      <c r="AH71" s="71"/>
      <c r="AI71" t="s">
        <v>35</v>
      </c>
    </row>
    <row r="72" spans="1:44" ht="15" thickBot="1" x14ac:dyDescent="0.35">
      <c r="A72" s="175" t="s">
        <v>36</v>
      </c>
      <c r="B72" s="176"/>
      <c r="C72" s="177"/>
      <c r="D72" s="178"/>
      <c r="E72" s="179"/>
      <c r="F72" s="180"/>
      <c r="G72" s="181"/>
      <c r="H72" s="182">
        <f>SUM(H69:H71)</f>
        <v>31</v>
      </c>
      <c r="I72" s="183"/>
      <c r="J72" s="184">
        <f>SUM(M69:M71)</f>
        <v>23</v>
      </c>
      <c r="K72" s="181"/>
      <c r="L72" s="185"/>
      <c r="M72" s="182">
        <f>SUM(M69:M71)</f>
        <v>23</v>
      </c>
      <c r="N72" s="182"/>
      <c r="O72" s="180">
        <f>SUM(R69:R71)</f>
        <v>34</v>
      </c>
      <c r="P72" s="181"/>
      <c r="Q72" s="181"/>
      <c r="R72" s="182">
        <f>SUM(R69:R71)</f>
        <v>34</v>
      </c>
      <c r="S72" s="182"/>
      <c r="T72" s="186">
        <f>SUM(W69:W71)</f>
        <v>16</v>
      </c>
      <c r="U72" s="182"/>
      <c r="V72" s="182"/>
      <c r="W72" s="182">
        <f>SUM(W69:W71)</f>
        <v>16</v>
      </c>
      <c r="X72" s="182"/>
      <c r="Y72" s="187">
        <f>Y69/B69</f>
        <v>27</v>
      </c>
      <c r="Z72" s="188"/>
      <c r="AA72" s="188"/>
      <c r="AB72" s="147">
        <f>SUM(AB69:AB69)</f>
        <v>27</v>
      </c>
      <c r="AC72" s="85">
        <f>SUM(AC69:AC69)</f>
        <v>7290</v>
      </c>
      <c r="AG72" s="71">
        <f t="shared" si="17"/>
        <v>23</v>
      </c>
      <c r="AH72" s="71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1:44" ht="26.4" x14ac:dyDescent="0.3">
      <c r="A73" s="189" t="s">
        <v>37</v>
      </c>
      <c r="B73" s="190"/>
      <c r="C73" s="191"/>
      <c r="D73" s="192"/>
      <c r="E73" s="193">
        <v>30</v>
      </c>
      <c r="F73" s="192"/>
      <c r="G73" s="190"/>
      <c r="H73" s="194"/>
      <c r="I73" s="195"/>
      <c r="J73" s="196">
        <v>45</v>
      </c>
      <c r="K73" s="190"/>
      <c r="L73" s="197"/>
      <c r="M73" s="194">
        <f>SUM(M69:M71)</f>
        <v>23</v>
      </c>
      <c r="N73" s="194"/>
      <c r="O73" s="192">
        <v>30</v>
      </c>
      <c r="P73" s="190"/>
      <c r="Q73" s="190"/>
      <c r="R73" s="194">
        <f>SUM(R69:R71)</f>
        <v>34</v>
      </c>
      <c r="S73" s="194"/>
      <c r="T73" s="198">
        <v>35</v>
      </c>
      <c r="U73" s="194"/>
      <c r="V73" s="194"/>
      <c r="W73" s="194"/>
      <c r="X73" s="194"/>
      <c r="Y73" s="199">
        <v>20</v>
      </c>
      <c r="Z73" s="200"/>
      <c r="AA73" s="200"/>
      <c r="AB73" s="201"/>
      <c r="AC73" s="201"/>
      <c r="AG73" s="71"/>
      <c r="AH73" s="71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1:44" ht="29.4" thickBot="1" x14ac:dyDescent="0.35">
      <c r="A74" s="202" t="s">
        <v>38</v>
      </c>
      <c r="B74" s="203"/>
      <c r="C74" s="191"/>
      <c r="D74" s="203"/>
      <c r="E74" s="204">
        <v>70</v>
      </c>
      <c r="F74" s="205"/>
      <c r="G74" s="206"/>
      <c r="H74" s="206"/>
      <c r="I74" s="206"/>
      <c r="J74" s="205">
        <f>(E74+E73)-E72</f>
        <v>100</v>
      </c>
      <c r="K74" s="205">
        <f t="shared" ref="K74:X74" si="24">(F74+F73)-F72</f>
        <v>0</v>
      </c>
      <c r="L74" s="205">
        <f t="shared" si="24"/>
        <v>0</v>
      </c>
      <c r="M74" s="205">
        <f t="shared" si="24"/>
        <v>-31</v>
      </c>
      <c r="N74" s="205">
        <f t="shared" si="24"/>
        <v>0</v>
      </c>
      <c r="O74" s="205">
        <f t="shared" si="24"/>
        <v>122</v>
      </c>
      <c r="P74" s="205">
        <f t="shared" si="24"/>
        <v>0</v>
      </c>
      <c r="Q74" s="205">
        <f t="shared" si="24"/>
        <v>0</v>
      </c>
      <c r="R74" s="205">
        <f t="shared" si="24"/>
        <v>-31</v>
      </c>
      <c r="S74" s="205">
        <f t="shared" si="24"/>
        <v>0</v>
      </c>
      <c r="T74" s="207">
        <f>(O74+O73)-O72</f>
        <v>118</v>
      </c>
      <c r="U74" s="205">
        <f t="shared" si="24"/>
        <v>0</v>
      </c>
      <c r="V74" s="205">
        <f t="shared" si="24"/>
        <v>0</v>
      </c>
      <c r="W74" s="205">
        <f t="shared" si="24"/>
        <v>-31</v>
      </c>
      <c r="X74" s="205">
        <f t="shared" si="24"/>
        <v>0</v>
      </c>
      <c r="Y74" s="207">
        <f>(T74+T73)-T72</f>
        <v>137</v>
      </c>
      <c r="AG74" s="71">
        <f t="shared" si="17"/>
        <v>170</v>
      </c>
      <c r="AH74" s="71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1:44" ht="15" thickBot="1" x14ac:dyDescent="0.35">
      <c r="B75" s="208" t="s">
        <v>30</v>
      </c>
      <c r="C75" s="209"/>
      <c r="D75" s="208" t="s">
        <v>30</v>
      </c>
      <c r="E75" s="210">
        <f>ROUNDUP(H72/2,0)</f>
        <v>16</v>
      </c>
      <c r="F75" s="208" t="s">
        <v>30</v>
      </c>
      <c r="H75">
        <f>H69/2+SUM(H70:H71)/3</f>
        <v>14.166666666666666</v>
      </c>
      <c r="J75" s="208" t="s">
        <v>30</v>
      </c>
      <c r="K75" s="209"/>
      <c r="L75" s="209"/>
      <c r="M75">
        <f>M69/2+SUM(M70:M71)/3</f>
        <v>11.5</v>
      </c>
      <c r="O75" s="208" t="s">
        <v>30</v>
      </c>
      <c r="P75" s="209"/>
      <c r="Q75" s="209"/>
      <c r="R75">
        <f>R69/2+SUM(R70:R71)/3</f>
        <v>14.833333333333332</v>
      </c>
      <c r="T75" s="211" t="s">
        <v>30</v>
      </c>
      <c r="U75" s="209"/>
      <c r="V75" s="209"/>
      <c r="W75">
        <f>W69/2+SUM(W70:W71)/3</f>
        <v>8</v>
      </c>
      <c r="Y75" s="208" t="s">
        <v>30</v>
      </c>
      <c r="Z75" s="108"/>
      <c r="AA75" s="108"/>
      <c r="AB75">
        <f>AB69/2+SUM(AB70:AB71)/3</f>
        <v>13.5</v>
      </c>
      <c r="AG75" s="71" t="e">
        <f t="shared" si="17"/>
        <v>#VALUE!</v>
      </c>
      <c r="AH75" s="71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1:44" x14ac:dyDescent="0.3">
      <c r="B76" s="114"/>
      <c r="D76" s="114"/>
      <c r="F76" s="114"/>
      <c r="O76" s="114"/>
      <c r="T76" s="154"/>
      <c r="Y76" s="114"/>
      <c r="AG76" s="71">
        <f t="shared" ref="AG76:AG88" si="25">E76+J76</f>
        <v>0</v>
      </c>
      <c r="AH76" s="71"/>
      <c r="AI76" s="12"/>
    </row>
    <row r="77" spans="1:44" x14ac:dyDescent="0.3">
      <c r="B77" s="114"/>
      <c r="D77" s="114"/>
      <c r="F77" s="114"/>
      <c r="O77" s="114"/>
      <c r="T77" s="154"/>
      <c r="Y77" s="114"/>
      <c r="AG77" s="71">
        <f t="shared" si="25"/>
        <v>0</v>
      </c>
      <c r="AH77" s="71"/>
      <c r="AI77" s="12"/>
    </row>
    <row r="78" spans="1:44" ht="15" thickBot="1" x14ac:dyDescent="0.35">
      <c r="B78" s="114"/>
      <c r="D78" s="114"/>
      <c r="F78" s="114"/>
      <c r="O78" s="114"/>
      <c r="T78" s="154"/>
      <c r="Y78" s="114"/>
      <c r="AG78" s="71">
        <f t="shared" si="25"/>
        <v>0</v>
      </c>
      <c r="AH78" s="71"/>
      <c r="AI78" s="12"/>
    </row>
    <row r="79" spans="1:44" ht="21" x14ac:dyDescent="0.3">
      <c r="A79" s="118" t="s">
        <v>39</v>
      </c>
      <c r="B79" s="114"/>
      <c r="D79" s="114"/>
      <c r="E79" s="212">
        <f>E67</f>
        <v>43878</v>
      </c>
      <c r="F79" s="212"/>
      <c r="G79" s="212"/>
      <c r="H79" s="213"/>
      <c r="I79" s="213"/>
      <c r="J79" s="212">
        <f>E79+1</f>
        <v>43879</v>
      </c>
      <c r="K79" s="214"/>
      <c r="L79" s="212"/>
      <c r="M79" s="213"/>
      <c r="N79" s="213"/>
      <c r="O79" s="212">
        <f>J79+1</f>
        <v>43880</v>
      </c>
      <c r="P79" s="212"/>
      <c r="Q79" s="212"/>
      <c r="R79" s="213"/>
      <c r="S79" s="213"/>
      <c r="T79" s="215">
        <f>O79+1</f>
        <v>43881</v>
      </c>
      <c r="U79" s="216"/>
      <c r="V79" s="216"/>
      <c r="W79" s="216"/>
      <c r="X79" s="216"/>
      <c r="Y79" s="217">
        <f>T79+1</f>
        <v>43882</v>
      </c>
      <c r="Z79" s="218"/>
      <c r="AA79" s="26"/>
      <c r="AB79" s="26"/>
      <c r="AC79" s="219"/>
      <c r="AD79" s="34" t="s">
        <v>20</v>
      </c>
      <c r="AE79" s="35" t="s">
        <v>21</v>
      </c>
      <c r="AF79" s="220" t="s">
        <v>22</v>
      </c>
      <c r="AG79" s="71">
        <f t="shared" si="25"/>
        <v>87757</v>
      </c>
      <c r="AH79" s="71"/>
      <c r="AI79" s="12"/>
    </row>
    <row r="80" spans="1:44" ht="30.6" x14ac:dyDescent="0.3">
      <c r="A80" s="27" t="str">
        <f>A68</f>
        <v>Part number</v>
      </c>
      <c r="B80" s="27" t="s">
        <v>40</v>
      </c>
      <c r="C80" s="27" t="s">
        <v>13</v>
      </c>
      <c r="D80" s="221"/>
      <c r="E80" s="27" t="s">
        <v>15</v>
      </c>
      <c r="F80" s="27"/>
      <c r="G80" s="27" t="s">
        <v>17</v>
      </c>
      <c r="H80" s="27" t="s">
        <v>18</v>
      </c>
      <c r="I80" s="27" t="s">
        <v>19</v>
      </c>
      <c r="J80" s="27" t="s">
        <v>15</v>
      </c>
      <c r="K80" s="27" t="s">
        <v>16</v>
      </c>
      <c r="L80" s="27" t="s">
        <v>17</v>
      </c>
      <c r="M80" s="27" t="s">
        <v>18</v>
      </c>
      <c r="N80" s="27" t="s">
        <v>19</v>
      </c>
      <c r="O80" s="27" t="s">
        <v>15</v>
      </c>
      <c r="P80" s="27" t="s">
        <v>16</v>
      </c>
      <c r="Q80" s="27" t="s">
        <v>17</v>
      </c>
      <c r="R80" s="27" t="s">
        <v>18</v>
      </c>
      <c r="S80" s="27" t="s">
        <v>19</v>
      </c>
      <c r="T80" s="126" t="s">
        <v>15</v>
      </c>
      <c r="U80" s="27" t="s">
        <v>16</v>
      </c>
      <c r="V80" s="27" t="s">
        <v>17</v>
      </c>
      <c r="W80" s="27" t="s">
        <v>18</v>
      </c>
      <c r="X80" s="27" t="s">
        <v>19</v>
      </c>
      <c r="Y80" s="27" t="s">
        <v>15</v>
      </c>
      <c r="Z80" s="30" t="s">
        <v>16</v>
      </c>
      <c r="AA80" s="30" t="s">
        <v>17</v>
      </c>
      <c r="AB80" s="27" t="s">
        <v>18</v>
      </c>
      <c r="AC80" s="28" t="s">
        <v>19</v>
      </c>
      <c r="AD80" s="222">
        <f t="shared" ref="AD80:AE85" si="26">E81+J81+O81+T81+Y81</f>
        <v>720</v>
      </c>
      <c r="AE80" s="222">
        <f t="shared" si="26"/>
        <v>0</v>
      </c>
      <c r="AF80" s="222">
        <f t="shared" ref="AF80:AF85" si="27">AE80-AD80</f>
        <v>-720</v>
      </c>
      <c r="AG80" s="71" t="e">
        <f t="shared" si="25"/>
        <v>#VALUE!</v>
      </c>
      <c r="AH80" s="71"/>
      <c r="AI80" s="12"/>
    </row>
    <row r="81" spans="1:35" x14ac:dyDescent="0.3">
      <c r="A81" s="223">
        <v>32488408</v>
      </c>
      <c r="B81" s="224">
        <v>240</v>
      </c>
      <c r="C81" s="223">
        <v>200</v>
      </c>
      <c r="D81" s="225"/>
      <c r="E81" s="226">
        <v>240</v>
      </c>
      <c r="F81" s="227"/>
      <c r="G81" s="42">
        <f t="shared" ref="G81:G86" si="28">F81-E81</f>
        <v>-240</v>
      </c>
      <c r="H81" s="43">
        <f t="shared" ref="H81:H86" si="29">E81/$B81</f>
        <v>1</v>
      </c>
      <c r="I81" s="133">
        <f t="shared" ref="I81:I86" si="30">H81*$C81</f>
        <v>200</v>
      </c>
      <c r="J81" s="228">
        <v>0</v>
      </c>
      <c r="K81" s="229"/>
      <c r="L81" s="230">
        <f t="shared" ref="L81:L86" si="31">K81-J81</f>
        <v>0</v>
      </c>
      <c r="M81" s="231">
        <f t="shared" ref="M81:M86" si="32">J81/$B81</f>
        <v>0</v>
      </c>
      <c r="N81" s="232">
        <f t="shared" ref="N81:N86" si="33">M81*$C81</f>
        <v>0</v>
      </c>
      <c r="O81" s="233">
        <v>240</v>
      </c>
      <c r="P81" s="234"/>
      <c r="Q81" s="235">
        <f t="shared" ref="Q81:Q86" si="34">P81-O81</f>
        <v>-240</v>
      </c>
      <c r="R81" s="236">
        <f t="shared" ref="R81:R86" si="35">O81/$B81</f>
        <v>1</v>
      </c>
      <c r="S81" s="234">
        <f t="shared" ref="S81:S86" si="36">R81*$C81</f>
        <v>200</v>
      </c>
      <c r="T81" s="237">
        <v>0</v>
      </c>
      <c r="U81" s="238"/>
      <c r="V81" s="235">
        <f t="shared" ref="V81:V86" si="37">U81-T81</f>
        <v>0</v>
      </c>
      <c r="W81" s="236">
        <f t="shared" ref="W81:W86" si="38">T81/$B81</f>
        <v>0</v>
      </c>
      <c r="X81" s="234">
        <f t="shared" ref="X81:X86" si="39">W81*$C81</f>
        <v>0</v>
      </c>
      <c r="Y81" s="239">
        <v>240</v>
      </c>
      <c r="Z81" s="240"/>
      <c r="AA81" s="230">
        <f t="shared" ref="AA81:AA86" si="40">Z81-Y81</f>
        <v>-240</v>
      </c>
      <c r="AB81" s="241">
        <f t="shared" ref="AB81:AB86" si="41">Y81/$B81</f>
        <v>1</v>
      </c>
      <c r="AC81" s="242">
        <f t="shared" ref="AC81:AC86" si="42">AB81*$C81</f>
        <v>200</v>
      </c>
      <c r="AD81" s="222">
        <f t="shared" si="26"/>
        <v>16112</v>
      </c>
      <c r="AE81" s="222">
        <f t="shared" si="26"/>
        <v>0</v>
      </c>
      <c r="AF81" s="222">
        <f t="shared" si="27"/>
        <v>-16112</v>
      </c>
      <c r="AG81" s="71">
        <f t="shared" si="25"/>
        <v>240</v>
      </c>
      <c r="AH81" s="71"/>
      <c r="AI81" s="12"/>
    </row>
    <row r="82" spans="1:35" x14ac:dyDescent="0.3">
      <c r="A82" s="223">
        <v>32488412</v>
      </c>
      <c r="B82" s="224">
        <v>304</v>
      </c>
      <c r="C82" s="223">
        <v>200</v>
      </c>
      <c r="D82" s="225"/>
      <c r="E82" s="243">
        <v>6688</v>
      </c>
      <c r="F82" s="227"/>
      <c r="G82" s="42">
        <f t="shared" si="28"/>
        <v>-6688</v>
      </c>
      <c r="H82" s="43">
        <f t="shared" si="29"/>
        <v>22</v>
      </c>
      <c r="I82" s="133">
        <f t="shared" si="30"/>
        <v>4400</v>
      </c>
      <c r="J82" s="244">
        <v>0</v>
      </c>
      <c r="K82" s="245"/>
      <c r="L82" s="246">
        <f t="shared" si="31"/>
        <v>0</v>
      </c>
      <c r="M82" s="247">
        <f t="shared" si="32"/>
        <v>0</v>
      </c>
      <c r="N82" s="248">
        <f t="shared" si="33"/>
        <v>0</v>
      </c>
      <c r="O82" s="249">
        <v>5776</v>
      </c>
      <c r="P82" s="250"/>
      <c r="Q82" s="246">
        <f t="shared" si="34"/>
        <v>-5776</v>
      </c>
      <c r="R82" s="251">
        <f t="shared" si="35"/>
        <v>19</v>
      </c>
      <c r="S82" s="250">
        <f t="shared" si="36"/>
        <v>3800</v>
      </c>
      <c r="T82" s="237">
        <v>0</v>
      </c>
      <c r="U82" s="252"/>
      <c r="V82" s="253">
        <f t="shared" si="37"/>
        <v>0</v>
      </c>
      <c r="W82" s="251">
        <f t="shared" si="38"/>
        <v>0</v>
      </c>
      <c r="X82" s="252">
        <f t="shared" si="39"/>
        <v>0</v>
      </c>
      <c r="Y82" s="239">
        <v>3648</v>
      </c>
      <c r="Z82" s="240"/>
      <c r="AA82" s="230">
        <f t="shared" si="40"/>
        <v>-3648</v>
      </c>
      <c r="AB82" s="241">
        <f t="shared" si="41"/>
        <v>12</v>
      </c>
      <c r="AC82" s="242">
        <f t="shared" si="42"/>
        <v>2400</v>
      </c>
      <c r="AD82" s="222">
        <f t="shared" si="26"/>
        <v>14880</v>
      </c>
      <c r="AE82" s="222">
        <f t="shared" si="26"/>
        <v>0</v>
      </c>
      <c r="AF82" s="222">
        <f t="shared" si="27"/>
        <v>-14880</v>
      </c>
      <c r="AG82" s="71">
        <f t="shared" si="25"/>
        <v>6688</v>
      </c>
      <c r="AH82" s="71"/>
      <c r="AI82" s="12"/>
    </row>
    <row r="83" spans="1:35" ht="15" thickBot="1" x14ac:dyDescent="0.35">
      <c r="A83" s="223">
        <v>32488583</v>
      </c>
      <c r="B83" s="224">
        <v>240</v>
      </c>
      <c r="C83" s="223">
        <v>200</v>
      </c>
      <c r="D83" s="225"/>
      <c r="E83" s="226">
        <v>6240</v>
      </c>
      <c r="F83" s="227"/>
      <c r="G83" s="42">
        <f t="shared" si="28"/>
        <v>-6240</v>
      </c>
      <c r="H83" s="43">
        <f t="shared" si="29"/>
        <v>26</v>
      </c>
      <c r="I83" s="133">
        <f t="shared" si="30"/>
        <v>5200</v>
      </c>
      <c r="J83" s="244">
        <v>0</v>
      </c>
      <c r="K83" s="245"/>
      <c r="L83" s="246">
        <f t="shared" si="31"/>
        <v>0</v>
      </c>
      <c r="M83" s="247">
        <f t="shared" si="32"/>
        <v>0</v>
      </c>
      <c r="N83" s="248">
        <f t="shared" si="33"/>
        <v>0</v>
      </c>
      <c r="O83" s="249">
        <v>5520</v>
      </c>
      <c r="P83" s="234"/>
      <c r="Q83" s="235">
        <f t="shared" si="34"/>
        <v>-5520</v>
      </c>
      <c r="R83" s="236">
        <f t="shared" si="35"/>
        <v>23</v>
      </c>
      <c r="S83" s="234">
        <f t="shared" si="36"/>
        <v>4600</v>
      </c>
      <c r="T83" s="237">
        <v>0</v>
      </c>
      <c r="U83" s="238"/>
      <c r="V83" s="254">
        <f t="shared" si="37"/>
        <v>0</v>
      </c>
      <c r="W83" s="236">
        <f t="shared" si="38"/>
        <v>0</v>
      </c>
      <c r="X83" s="238">
        <f t="shared" si="39"/>
        <v>0</v>
      </c>
      <c r="Y83" s="239">
        <v>3120</v>
      </c>
      <c r="Z83" s="240"/>
      <c r="AA83" s="230">
        <f t="shared" si="40"/>
        <v>-3120</v>
      </c>
      <c r="AB83" s="241">
        <f t="shared" si="41"/>
        <v>13</v>
      </c>
      <c r="AC83" s="242">
        <f t="shared" si="42"/>
        <v>2600</v>
      </c>
      <c r="AD83" s="255">
        <f t="shared" si="26"/>
        <v>0</v>
      </c>
      <c r="AE83" s="222">
        <f t="shared" si="26"/>
        <v>0</v>
      </c>
      <c r="AF83" s="222">
        <f t="shared" si="27"/>
        <v>0</v>
      </c>
      <c r="AG83" s="71">
        <f t="shared" si="25"/>
        <v>6240</v>
      </c>
      <c r="AH83" s="71"/>
      <c r="AI83" s="12"/>
    </row>
    <row r="84" spans="1:35" ht="15" thickTop="1" x14ac:dyDescent="0.3">
      <c r="A84" s="223">
        <v>32488162</v>
      </c>
      <c r="B84" s="224">
        <v>330</v>
      </c>
      <c r="C84" s="223">
        <v>414</v>
      </c>
      <c r="D84" s="225"/>
      <c r="E84" s="226"/>
      <c r="F84" s="227"/>
      <c r="G84" s="42">
        <f t="shared" si="28"/>
        <v>0</v>
      </c>
      <c r="H84" s="43">
        <f t="shared" si="29"/>
        <v>0</v>
      </c>
      <c r="I84" s="133">
        <f t="shared" si="30"/>
        <v>0</v>
      </c>
      <c r="J84" s="244">
        <v>0</v>
      </c>
      <c r="K84" s="245"/>
      <c r="L84" s="246">
        <f t="shared" si="31"/>
        <v>0</v>
      </c>
      <c r="M84" s="247">
        <f t="shared" si="32"/>
        <v>0</v>
      </c>
      <c r="N84" s="248">
        <f t="shared" si="33"/>
        <v>0</v>
      </c>
      <c r="O84" s="249"/>
      <c r="P84" s="234"/>
      <c r="Q84" s="235">
        <f t="shared" si="34"/>
        <v>0</v>
      </c>
      <c r="R84" s="236">
        <f t="shared" si="35"/>
        <v>0</v>
      </c>
      <c r="S84" s="234">
        <f t="shared" si="36"/>
        <v>0</v>
      </c>
      <c r="T84" s="237">
        <v>0</v>
      </c>
      <c r="U84" s="238"/>
      <c r="V84" s="254">
        <f t="shared" si="37"/>
        <v>0</v>
      </c>
      <c r="W84" s="236">
        <f t="shared" si="38"/>
        <v>0</v>
      </c>
      <c r="X84" s="238">
        <f t="shared" si="39"/>
        <v>0</v>
      </c>
      <c r="Y84" s="239"/>
      <c r="Z84" s="256"/>
      <c r="AA84" s="230">
        <f t="shared" si="40"/>
        <v>0</v>
      </c>
      <c r="AB84" s="241">
        <f t="shared" si="41"/>
        <v>0</v>
      </c>
      <c r="AC84" s="242">
        <f t="shared" si="42"/>
        <v>0</v>
      </c>
      <c r="AD84" s="222">
        <f t="shared" si="26"/>
        <v>0</v>
      </c>
      <c r="AE84" s="222">
        <f t="shared" si="26"/>
        <v>0</v>
      </c>
      <c r="AF84" s="222">
        <f t="shared" si="27"/>
        <v>0</v>
      </c>
      <c r="AG84" s="71">
        <f t="shared" si="25"/>
        <v>0</v>
      </c>
      <c r="AH84" s="71"/>
      <c r="AI84" s="12"/>
    </row>
    <row r="85" spans="1:35" x14ac:dyDescent="0.3">
      <c r="A85" s="223">
        <v>32488163</v>
      </c>
      <c r="B85" s="224">
        <v>315</v>
      </c>
      <c r="C85" s="223">
        <v>390</v>
      </c>
      <c r="D85" s="225"/>
      <c r="E85" s="226"/>
      <c r="F85" s="227"/>
      <c r="G85" s="42">
        <f t="shared" si="28"/>
        <v>0</v>
      </c>
      <c r="H85" s="43">
        <f t="shared" si="29"/>
        <v>0</v>
      </c>
      <c r="I85" s="133">
        <f t="shared" si="30"/>
        <v>0</v>
      </c>
      <c r="J85" s="245">
        <v>0</v>
      </c>
      <c r="K85" s="245"/>
      <c r="L85" s="246">
        <f t="shared" si="31"/>
        <v>0</v>
      </c>
      <c r="M85" s="247">
        <f t="shared" si="32"/>
        <v>0</v>
      </c>
      <c r="N85" s="248">
        <f t="shared" si="33"/>
        <v>0</v>
      </c>
      <c r="O85" s="257"/>
      <c r="P85" s="234"/>
      <c r="Q85" s="235">
        <f t="shared" si="34"/>
        <v>0</v>
      </c>
      <c r="R85" s="236">
        <f t="shared" si="35"/>
        <v>0</v>
      </c>
      <c r="S85" s="234">
        <f t="shared" si="36"/>
        <v>0</v>
      </c>
      <c r="T85" s="237">
        <v>0</v>
      </c>
      <c r="U85" s="238"/>
      <c r="V85" s="254">
        <f t="shared" si="37"/>
        <v>0</v>
      </c>
      <c r="W85" s="236">
        <f t="shared" si="38"/>
        <v>0</v>
      </c>
      <c r="X85" s="238">
        <f t="shared" si="39"/>
        <v>0</v>
      </c>
      <c r="Y85" s="239"/>
      <c r="Z85" s="256"/>
      <c r="AA85" s="230">
        <f t="shared" si="40"/>
        <v>0</v>
      </c>
      <c r="AB85" s="241">
        <f t="shared" si="41"/>
        <v>0</v>
      </c>
      <c r="AC85" s="242">
        <f t="shared" si="42"/>
        <v>0</v>
      </c>
      <c r="AD85" s="222">
        <f t="shared" si="26"/>
        <v>0</v>
      </c>
      <c r="AE85" s="222">
        <f t="shared" si="26"/>
        <v>0</v>
      </c>
      <c r="AF85" s="222">
        <f t="shared" si="27"/>
        <v>0</v>
      </c>
      <c r="AG85" s="71">
        <f t="shared" si="25"/>
        <v>0</v>
      </c>
      <c r="AH85" s="71"/>
      <c r="AI85" s="12"/>
    </row>
    <row r="86" spans="1:35" x14ac:dyDescent="0.3">
      <c r="A86" s="223">
        <v>32488473</v>
      </c>
      <c r="B86" s="224">
        <v>315</v>
      </c>
      <c r="C86" s="223">
        <v>390</v>
      </c>
      <c r="D86" s="225"/>
      <c r="E86" s="226"/>
      <c r="F86" s="222"/>
      <c r="G86" s="42">
        <f t="shared" si="28"/>
        <v>0</v>
      </c>
      <c r="H86" s="43">
        <f t="shared" si="29"/>
        <v>0</v>
      </c>
      <c r="I86" s="133">
        <f t="shared" si="30"/>
        <v>0</v>
      </c>
      <c r="J86" s="229">
        <v>0</v>
      </c>
      <c r="K86" s="229"/>
      <c r="L86" s="230">
        <f t="shared" si="31"/>
        <v>0</v>
      </c>
      <c r="M86" s="231">
        <f t="shared" si="32"/>
        <v>0</v>
      </c>
      <c r="N86" s="232">
        <f t="shared" si="33"/>
        <v>0</v>
      </c>
      <c r="O86" s="257"/>
      <c r="P86" s="234"/>
      <c r="Q86" s="235">
        <f t="shared" si="34"/>
        <v>0</v>
      </c>
      <c r="R86" s="236">
        <f t="shared" si="35"/>
        <v>0</v>
      </c>
      <c r="S86" s="234">
        <f t="shared" si="36"/>
        <v>0</v>
      </c>
      <c r="T86" s="237"/>
      <c r="U86" s="238"/>
      <c r="V86" s="254">
        <f t="shared" si="37"/>
        <v>0</v>
      </c>
      <c r="W86" s="236">
        <f t="shared" si="38"/>
        <v>0</v>
      </c>
      <c r="X86" s="238">
        <f t="shared" si="39"/>
        <v>0</v>
      </c>
      <c r="Y86" s="239"/>
      <c r="Z86" s="256"/>
      <c r="AA86" s="230">
        <f t="shared" si="40"/>
        <v>0</v>
      </c>
      <c r="AB86" s="241">
        <f t="shared" si="41"/>
        <v>0</v>
      </c>
      <c r="AC86" s="242">
        <f t="shared" si="42"/>
        <v>0</v>
      </c>
      <c r="AG86" s="71">
        <f t="shared" si="25"/>
        <v>0</v>
      </c>
      <c r="AH86" s="71"/>
      <c r="AI86" s="12"/>
    </row>
    <row r="87" spans="1:35" ht="15" thickBot="1" x14ac:dyDescent="0.35">
      <c r="A87" s="90" t="s">
        <v>29</v>
      </c>
      <c r="B87" s="91"/>
      <c r="C87" s="93"/>
      <c r="D87" s="258"/>
      <c r="E87" s="91"/>
      <c r="F87" s="259"/>
      <c r="G87" s="91"/>
      <c r="H87" s="260">
        <f>SUM(H81:H86)</f>
        <v>49</v>
      </c>
      <c r="I87" s="118">
        <f>SUM(I81:I86)</f>
        <v>9800</v>
      </c>
      <c r="J87" s="91"/>
      <c r="K87" s="91"/>
      <c r="L87" s="47"/>
      <c r="M87" s="261">
        <f>SUM(M81:M86)</f>
        <v>0</v>
      </c>
      <c r="N87" s="261">
        <f>SUM(N81:N86)</f>
        <v>0</v>
      </c>
      <c r="O87" s="259"/>
      <c r="P87" s="91"/>
      <c r="Q87" s="91"/>
      <c r="R87" s="260">
        <f>SUM(R81:R86)</f>
        <v>43</v>
      </c>
      <c r="S87" s="118">
        <f>SUM(S81:S86)</f>
        <v>8600</v>
      </c>
      <c r="T87" s="230"/>
      <c r="U87" s="261"/>
      <c r="V87" s="261"/>
      <c r="W87" s="261">
        <f>SUM(W81:W86)</f>
        <v>0</v>
      </c>
      <c r="X87" s="261">
        <f>SUM(X81:X86)</f>
        <v>0</v>
      </c>
      <c r="Y87" s="259"/>
      <c r="Z87" s="152"/>
      <c r="AA87" s="152"/>
      <c r="AB87" s="262">
        <f>SUM(AB81:AB86)</f>
        <v>26</v>
      </c>
      <c r="AC87" s="263">
        <f>SUM(AC81:AC86)</f>
        <v>5200</v>
      </c>
      <c r="AG87" s="71">
        <f t="shared" si="25"/>
        <v>0</v>
      </c>
      <c r="AH87" s="71"/>
      <c r="AI87" s="12"/>
    </row>
    <row r="88" spans="1:35" ht="15" thickBot="1" x14ac:dyDescent="0.35">
      <c r="B88" s="114"/>
      <c r="D88" s="114"/>
      <c r="F88" s="114"/>
      <c r="J88" s="114"/>
      <c r="O88" s="114"/>
      <c r="T88" s="154"/>
      <c r="Y88" s="114"/>
      <c r="AE88" s="116"/>
      <c r="AG88" s="71">
        <f t="shared" si="25"/>
        <v>0</v>
      </c>
      <c r="AH88" s="71"/>
      <c r="AI88" s="12"/>
    </row>
    <row r="89" spans="1:35" ht="15" thickBot="1" x14ac:dyDescent="0.35">
      <c r="B89" s="111" t="s">
        <v>30</v>
      </c>
      <c r="C89" s="108"/>
      <c r="D89" s="111" t="s">
        <v>30</v>
      </c>
      <c r="E89" s="112">
        <f>ROUNDUP(H87/2,0)</f>
        <v>25</v>
      </c>
      <c r="F89" s="111" t="s">
        <v>30</v>
      </c>
      <c r="H89">
        <f>H87/2</f>
        <v>24.5</v>
      </c>
      <c r="J89" s="111" t="s">
        <v>30</v>
      </c>
      <c r="K89" s="108"/>
      <c r="L89" s="108"/>
      <c r="M89">
        <f>M87/2</f>
        <v>0</v>
      </c>
      <c r="O89" s="111" t="s">
        <v>30</v>
      </c>
      <c r="P89" s="108"/>
      <c r="Q89" s="108"/>
      <c r="R89">
        <f>R87/2</f>
        <v>21.5</v>
      </c>
      <c r="T89" s="113" t="s">
        <v>30</v>
      </c>
      <c r="U89" s="108"/>
      <c r="V89" s="108"/>
      <c r="W89">
        <f>W87/2</f>
        <v>0</v>
      </c>
      <c r="Y89" s="111" t="s">
        <v>30</v>
      </c>
      <c r="Z89" s="108"/>
      <c r="AA89" s="108"/>
      <c r="AB89">
        <f>AB87/2</f>
        <v>13</v>
      </c>
      <c r="AG89" s="12"/>
      <c r="AH89" s="12"/>
      <c r="AI89" s="12"/>
    </row>
    <row r="90" spans="1:35" x14ac:dyDescent="0.3">
      <c r="B90" s="114"/>
      <c r="D90" s="114"/>
      <c r="F90" s="114"/>
      <c r="J90" s="264"/>
      <c r="O90" s="114"/>
      <c r="T90" s="115"/>
      <c r="Y90" s="114"/>
      <c r="AG90" s="12"/>
      <c r="AH90" s="12"/>
      <c r="AI90" s="12"/>
    </row>
    <row r="91" spans="1:35" x14ac:dyDescent="0.3">
      <c r="B91" s="114"/>
      <c r="D91" s="114"/>
      <c r="F91" s="114"/>
      <c r="J91" s="264"/>
      <c r="O91" s="114"/>
      <c r="T91" s="115"/>
      <c r="Y91" s="114"/>
      <c r="AE91" s="265"/>
      <c r="AG91" s="12"/>
      <c r="AH91" s="12"/>
      <c r="AI91" s="12"/>
    </row>
    <row r="92" spans="1:35" ht="15.6" x14ac:dyDescent="0.3">
      <c r="A92" s="266" t="s">
        <v>41</v>
      </c>
      <c r="B92" s="267"/>
      <c r="C92" s="268"/>
      <c r="D92" s="269"/>
      <c r="E92" s="270">
        <f>E2</f>
        <v>43878</v>
      </c>
      <c r="F92" s="270"/>
      <c r="G92" s="269"/>
      <c r="H92" s="271"/>
      <c r="I92" s="272"/>
      <c r="J92" s="273">
        <f>E92+1</f>
        <v>43879</v>
      </c>
      <c r="K92" s="274"/>
      <c r="L92" s="269"/>
      <c r="M92" s="271"/>
      <c r="N92" s="272"/>
      <c r="O92" s="273">
        <f>J92+1</f>
        <v>43880</v>
      </c>
      <c r="P92" s="269"/>
      <c r="Q92" s="269"/>
      <c r="R92" s="271"/>
      <c r="S92" s="275"/>
      <c r="T92" s="276">
        <f>O92+1</f>
        <v>43881</v>
      </c>
      <c r="U92" s="277"/>
      <c r="V92" s="278"/>
      <c r="W92" s="279"/>
      <c r="X92" s="280"/>
      <c r="Y92" s="270">
        <f>T92+1</f>
        <v>43882</v>
      </c>
      <c r="Z92" s="277"/>
      <c r="AA92" s="278"/>
      <c r="AB92" s="279"/>
      <c r="AC92" s="280"/>
      <c r="AG92" s="12"/>
      <c r="AH92" s="12"/>
      <c r="AI92" s="12"/>
    </row>
    <row r="93" spans="1:35" x14ac:dyDescent="0.3">
      <c r="B93" s="114"/>
      <c r="D93" s="114"/>
      <c r="F93" s="114"/>
      <c r="G93" s="281" t="s">
        <v>42</v>
      </c>
      <c r="H93" s="282">
        <f>H72</f>
        <v>31</v>
      </c>
      <c r="I93" s="283">
        <f>I87+I72+I61+I46</f>
        <v>29452</v>
      </c>
      <c r="J93" s="264"/>
      <c r="L93" s="281" t="s">
        <v>42</v>
      </c>
      <c r="M93" s="282">
        <f>M72</f>
        <v>23</v>
      </c>
      <c r="N93" s="283">
        <f>N87+N72+N61+N46</f>
        <v>18910.432000000001</v>
      </c>
      <c r="O93" s="114"/>
      <c r="Q93" s="281" t="s">
        <v>42</v>
      </c>
      <c r="R93" s="282">
        <f>R72</f>
        <v>34</v>
      </c>
      <c r="S93" s="283">
        <f>S87+S72+S61+S46</f>
        <v>26237.592000000001</v>
      </c>
      <c r="T93" s="115"/>
      <c r="V93" s="281" t="s">
        <v>42</v>
      </c>
      <c r="W93" s="282">
        <f>W72</f>
        <v>16</v>
      </c>
      <c r="X93" s="283">
        <f>X87+X72+X61+X46</f>
        <v>16481.168000000001</v>
      </c>
      <c r="Y93" s="114"/>
      <c r="AA93" s="281" t="s">
        <v>42</v>
      </c>
      <c r="AB93" s="282">
        <f>AB72</f>
        <v>27</v>
      </c>
      <c r="AC93" s="283">
        <f>AC87+AC72+AC61+AC44</f>
        <v>32509.216</v>
      </c>
      <c r="AG93" s="12"/>
      <c r="AH93" s="12"/>
      <c r="AI93" s="12"/>
    </row>
    <row r="94" spans="1:35" x14ac:dyDescent="0.3">
      <c r="B94" s="114"/>
      <c r="D94" s="114"/>
      <c r="F94" s="114"/>
      <c r="G94" s="281" t="s">
        <v>43</v>
      </c>
      <c r="H94" s="282">
        <f>H47</f>
        <v>66</v>
      </c>
      <c r="J94" s="114"/>
      <c r="L94" s="281" t="s">
        <v>43</v>
      </c>
      <c r="M94" s="282">
        <f>M47</f>
        <v>65</v>
      </c>
      <c r="O94" s="114"/>
      <c r="Q94" s="281" t="s">
        <v>43</v>
      </c>
      <c r="R94" s="282">
        <f>R47</f>
        <v>63</v>
      </c>
      <c r="T94" s="115"/>
      <c r="V94" s="281" t="s">
        <v>43</v>
      </c>
      <c r="W94" s="282">
        <f>W47</f>
        <v>56</v>
      </c>
      <c r="Y94" s="114"/>
      <c r="AA94" s="281" t="s">
        <v>43</v>
      </c>
      <c r="AB94" s="282">
        <f>AB47</f>
        <v>0</v>
      </c>
      <c r="AG94" s="12"/>
      <c r="AH94" s="12"/>
      <c r="AI94" s="12"/>
    </row>
    <row r="95" spans="1:35" x14ac:dyDescent="0.3">
      <c r="B95" s="114"/>
      <c r="D95" s="114"/>
      <c r="F95" s="114"/>
      <c r="G95" s="281" t="s">
        <v>44</v>
      </c>
      <c r="H95" s="282">
        <f>H61</f>
        <v>29</v>
      </c>
      <c r="J95" s="114"/>
      <c r="L95" s="281" t="s">
        <v>44</v>
      </c>
      <c r="M95" s="282">
        <f>M61</f>
        <v>27</v>
      </c>
      <c r="O95" s="114"/>
      <c r="Q95" s="281" t="s">
        <v>44</v>
      </c>
      <c r="R95" s="282">
        <f>R61</f>
        <v>25</v>
      </c>
      <c r="T95" s="115"/>
      <c r="V95" s="281" t="s">
        <v>44</v>
      </c>
      <c r="W95" s="282">
        <f>W61</f>
        <v>27</v>
      </c>
      <c r="Y95" s="114"/>
      <c r="AA95" s="281" t="s">
        <v>44</v>
      </c>
      <c r="AB95" s="282">
        <f>AB61</f>
        <v>30</v>
      </c>
      <c r="AG95" s="12"/>
      <c r="AH95" s="12"/>
      <c r="AI95" s="12"/>
    </row>
    <row r="96" spans="1:35" x14ac:dyDescent="0.3">
      <c r="B96" s="114"/>
      <c r="D96" s="114"/>
      <c r="F96" s="114"/>
      <c r="G96" t="s">
        <v>39</v>
      </c>
      <c r="H96" s="284">
        <f>H87</f>
        <v>49</v>
      </c>
      <c r="L96" t="s">
        <v>39</v>
      </c>
      <c r="M96" s="284">
        <f>M87</f>
        <v>0</v>
      </c>
      <c r="Q96" t="s">
        <v>39</v>
      </c>
      <c r="R96" s="284">
        <f>R87</f>
        <v>43</v>
      </c>
      <c r="V96" t="s">
        <v>39</v>
      </c>
      <c r="W96" s="284">
        <f>W87</f>
        <v>0</v>
      </c>
      <c r="AA96" t="s">
        <v>39</v>
      </c>
      <c r="AB96" s="284">
        <f>AB87</f>
        <v>26</v>
      </c>
      <c r="AG96" s="12"/>
      <c r="AH96" s="12"/>
      <c r="AI96" s="12"/>
    </row>
    <row r="97" spans="1:35" x14ac:dyDescent="0.3">
      <c r="B97" s="114"/>
      <c r="D97" s="114"/>
      <c r="F97" s="114"/>
      <c r="G97" s="285" t="s">
        <v>45</v>
      </c>
      <c r="H97" s="286">
        <f>(H93/2)+(H94/2)+(H95/2)+(H96/2)</f>
        <v>87.5</v>
      </c>
      <c r="I97" s="116">
        <f>H97/32</f>
        <v>2.734375</v>
      </c>
      <c r="J97" s="114"/>
      <c r="L97" s="285" t="s">
        <v>45</v>
      </c>
      <c r="M97" s="286">
        <f>(M93/2)+(M94/2)+(M95/2)+(M96/2)</f>
        <v>57.5</v>
      </c>
      <c r="N97" s="116">
        <f>M97/32</f>
        <v>1.796875</v>
      </c>
      <c r="O97" s="114"/>
      <c r="Q97" s="285" t="s">
        <v>45</v>
      </c>
      <c r="R97" s="286">
        <f>(R93/2)+(R94/2)+(R95/2)+(R96/2)</f>
        <v>82.5</v>
      </c>
      <c r="S97" s="116">
        <f>R97/32</f>
        <v>2.578125</v>
      </c>
      <c r="T97" s="115"/>
      <c r="V97" s="285" t="s">
        <v>45</v>
      </c>
      <c r="W97" s="286">
        <f>(W93/2)+(W94/2)+(W95/2)+(W96/2)</f>
        <v>49.5</v>
      </c>
      <c r="X97" s="287">
        <f>W97/32</f>
        <v>1.546875</v>
      </c>
      <c r="Y97" s="114"/>
      <c r="AA97" s="285" t="s">
        <v>45</v>
      </c>
      <c r="AB97" s="286">
        <f>(AB93/2)+(AB94/2)+(AB95/2)+(AB96/2)</f>
        <v>41.5</v>
      </c>
      <c r="AC97" s="116">
        <f>AB97/32</f>
        <v>1.296875</v>
      </c>
      <c r="AG97" s="12"/>
      <c r="AH97" s="12"/>
      <c r="AI97" s="12"/>
    </row>
    <row r="98" spans="1:35" ht="15" thickBot="1" x14ac:dyDescent="0.35">
      <c r="B98" s="114"/>
      <c r="D98" s="114"/>
      <c r="F98" s="114"/>
      <c r="I98" s="288"/>
      <c r="J98" s="289"/>
      <c r="O98" s="114"/>
      <c r="T98" s="115"/>
      <c r="Y98" s="114"/>
      <c r="AE98" s="290"/>
      <c r="AF98" s="290"/>
      <c r="AG98" s="12"/>
      <c r="AH98" s="12"/>
      <c r="AI98" s="12"/>
    </row>
    <row r="99" spans="1:35" ht="15.6" x14ac:dyDescent="0.3">
      <c r="A99" s="13" t="s">
        <v>46</v>
      </c>
      <c r="E99" s="291"/>
      <c r="F99" s="292"/>
      <c r="G99" s="292"/>
      <c r="H99" s="293"/>
      <c r="I99" s="294"/>
      <c r="J99" s="291"/>
      <c r="K99" s="292"/>
      <c r="L99" s="292"/>
      <c r="M99" s="293"/>
      <c r="N99" s="294"/>
      <c r="O99" s="295"/>
      <c r="P99" s="292"/>
      <c r="Q99" s="292"/>
      <c r="R99" s="293"/>
      <c r="S99" s="294"/>
      <c r="AE99" s="290"/>
      <c r="AF99" s="296"/>
      <c r="AG99" s="12"/>
      <c r="AH99" s="12"/>
      <c r="AI99" s="12"/>
    </row>
    <row r="100" spans="1:35" ht="41.4" thickBot="1" x14ac:dyDescent="0.35">
      <c r="A100" s="297" t="s">
        <v>2</v>
      </c>
      <c r="B100" s="297" t="s">
        <v>12</v>
      </c>
      <c r="C100" s="298" t="s">
        <v>13</v>
      </c>
      <c r="D100" s="298"/>
      <c r="E100" s="30" t="s">
        <v>47</v>
      </c>
      <c r="F100" s="27" t="s">
        <v>16</v>
      </c>
      <c r="G100" s="27" t="s">
        <v>17</v>
      </c>
      <c r="H100" s="27" t="s">
        <v>18</v>
      </c>
      <c r="I100" s="31" t="s">
        <v>19</v>
      </c>
      <c r="J100" s="32" t="s">
        <v>48</v>
      </c>
      <c r="K100" s="27" t="s">
        <v>16</v>
      </c>
      <c r="L100" s="27" t="s">
        <v>17</v>
      </c>
      <c r="M100" s="27" t="s">
        <v>18</v>
      </c>
      <c r="N100" s="31" t="s">
        <v>19</v>
      </c>
      <c r="O100" s="30" t="s">
        <v>49</v>
      </c>
      <c r="P100" s="27" t="s">
        <v>16</v>
      </c>
      <c r="Q100" s="27" t="s">
        <v>17</v>
      </c>
      <c r="R100" s="27" t="s">
        <v>18</v>
      </c>
      <c r="S100" s="31" t="s">
        <v>19</v>
      </c>
      <c r="T100" s="299"/>
      <c r="U100" s="300"/>
      <c r="V100" s="300"/>
      <c r="W100" s="300"/>
      <c r="X100" s="300"/>
      <c r="Y100" s="300"/>
      <c r="Z100" s="288"/>
      <c r="AA100" s="288"/>
      <c r="AB100" s="288"/>
      <c r="AC100" s="288"/>
      <c r="AD100" s="288"/>
      <c r="AE100" s="290"/>
      <c r="AF100" s="296"/>
      <c r="AG100" s="12"/>
      <c r="AH100" s="12"/>
      <c r="AI100" s="12"/>
    </row>
    <row r="101" spans="1:35" x14ac:dyDescent="0.3">
      <c r="A101" s="301">
        <v>32484166</v>
      </c>
      <c r="B101" s="302">
        <v>1600</v>
      </c>
      <c r="C101" s="303">
        <v>634</v>
      </c>
      <c r="D101" s="304"/>
      <c r="E101" s="305"/>
      <c r="F101" s="306"/>
      <c r="G101" s="132">
        <f t="shared" ref="G101:G138" si="43">F101-E101</f>
        <v>0</v>
      </c>
      <c r="H101" s="43">
        <f t="shared" ref="H101:H138" si="44">E101/B101</f>
        <v>0</v>
      </c>
      <c r="I101" s="307">
        <f t="shared" ref="I101:I138" si="45">H101*C101</f>
        <v>0</v>
      </c>
      <c r="J101" s="308"/>
      <c r="K101" s="309"/>
      <c r="L101" s="310">
        <f t="shared" ref="L101:L138" si="46">K101-J101</f>
        <v>0</v>
      </c>
      <c r="M101" s="133">
        <f t="shared" ref="M101:M138" si="47">J101/B101</f>
        <v>0</v>
      </c>
      <c r="N101" s="311">
        <f t="shared" ref="N101:N138" si="48">M101*C101</f>
        <v>0</v>
      </c>
      <c r="O101" s="305"/>
      <c r="P101" s="312"/>
      <c r="Q101" s="310">
        <f t="shared" ref="Q101:Q137" si="49">P101-O101</f>
        <v>0</v>
      </c>
      <c r="R101" s="133">
        <f>O101/$B101</f>
        <v>0</v>
      </c>
      <c r="S101" s="311">
        <f>R101*$C101</f>
        <v>0</v>
      </c>
      <c r="T101" s="313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90"/>
      <c r="AF101" s="296"/>
      <c r="AG101" s="12"/>
      <c r="AH101" s="12"/>
      <c r="AI101" s="12"/>
    </row>
    <row r="102" spans="1:35" x14ac:dyDescent="0.3">
      <c r="A102" s="314">
        <v>32480598</v>
      </c>
      <c r="B102" s="315">
        <v>1500</v>
      </c>
      <c r="C102" s="316">
        <v>758.39</v>
      </c>
      <c r="D102" s="317"/>
      <c r="E102" s="305"/>
      <c r="F102" s="306"/>
      <c r="G102" s="132">
        <f t="shared" si="43"/>
        <v>0</v>
      </c>
      <c r="H102" s="43">
        <f t="shared" si="44"/>
        <v>0</v>
      </c>
      <c r="I102" s="307">
        <f t="shared" si="45"/>
        <v>0</v>
      </c>
      <c r="J102" s="308"/>
      <c r="K102" s="312"/>
      <c r="L102" s="310">
        <f t="shared" si="46"/>
        <v>0</v>
      </c>
      <c r="M102" s="133">
        <f t="shared" si="47"/>
        <v>0</v>
      </c>
      <c r="N102" s="311">
        <f t="shared" si="48"/>
        <v>0</v>
      </c>
      <c r="O102" s="305"/>
      <c r="P102" s="312"/>
      <c r="Q102" s="310">
        <f t="shared" si="49"/>
        <v>0</v>
      </c>
      <c r="R102" s="133">
        <f t="shared" ref="R102:R137" si="50">O102/$B102</f>
        <v>0</v>
      </c>
      <c r="S102" s="311">
        <f t="shared" ref="S102:S137" si="51">R102*$C102</f>
        <v>0</v>
      </c>
      <c r="T102" s="313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318"/>
      <c r="AE102" s="300"/>
      <c r="AF102" s="296"/>
      <c r="AG102" s="12"/>
      <c r="AH102" s="12"/>
      <c r="AI102" s="12"/>
    </row>
    <row r="103" spans="1:35" x14ac:dyDescent="0.3">
      <c r="A103" s="319">
        <v>32483903</v>
      </c>
      <c r="B103" s="315">
        <v>1080</v>
      </c>
      <c r="C103" s="316">
        <v>230</v>
      </c>
      <c r="D103" s="317"/>
      <c r="E103" s="305"/>
      <c r="F103" s="306"/>
      <c r="G103" s="132">
        <f t="shared" si="43"/>
        <v>0</v>
      </c>
      <c r="H103" s="43">
        <f t="shared" si="44"/>
        <v>0</v>
      </c>
      <c r="I103" s="307">
        <f t="shared" si="45"/>
        <v>0</v>
      </c>
      <c r="J103" s="308"/>
      <c r="K103" s="312"/>
      <c r="L103" s="310">
        <f t="shared" si="46"/>
        <v>0</v>
      </c>
      <c r="M103" s="133">
        <f t="shared" si="47"/>
        <v>0</v>
      </c>
      <c r="N103" s="311">
        <f t="shared" si="48"/>
        <v>0</v>
      </c>
      <c r="O103" s="305"/>
      <c r="P103" s="312"/>
      <c r="Q103" s="310">
        <f t="shared" si="49"/>
        <v>0</v>
      </c>
      <c r="R103" s="133">
        <f t="shared" si="50"/>
        <v>0</v>
      </c>
      <c r="S103" s="311">
        <f t="shared" si="51"/>
        <v>0</v>
      </c>
      <c r="T103" s="313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318"/>
      <c r="AE103" s="300"/>
      <c r="AF103" s="296"/>
      <c r="AG103" s="12"/>
      <c r="AH103" s="12"/>
      <c r="AI103" s="12"/>
    </row>
    <row r="104" spans="1:35" x14ac:dyDescent="0.3">
      <c r="A104" s="319">
        <v>32482427</v>
      </c>
      <c r="B104" s="315">
        <v>1150</v>
      </c>
      <c r="C104" s="316">
        <v>781</v>
      </c>
      <c r="D104" s="317"/>
      <c r="E104" s="305"/>
      <c r="F104" s="306"/>
      <c r="G104" s="132">
        <f t="shared" si="43"/>
        <v>0</v>
      </c>
      <c r="H104" s="43">
        <f t="shared" si="44"/>
        <v>0</v>
      </c>
      <c r="I104" s="307">
        <f t="shared" si="45"/>
        <v>0</v>
      </c>
      <c r="J104" s="308"/>
      <c r="K104" s="312"/>
      <c r="L104" s="310">
        <f t="shared" si="46"/>
        <v>0</v>
      </c>
      <c r="M104" s="133">
        <f t="shared" si="47"/>
        <v>0</v>
      </c>
      <c r="N104" s="311">
        <f t="shared" si="48"/>
        <v>0</v>
      </c>
      <c r="O104" s="305"/>
      <c r="P104" s="312"/>
      <c r="Q104" s="310">
        <f t="shared" si="49"/>
        <v>0</v>
      </c>
      <c r="R104" s="133">
        <f t="shared" si="50"/>
        <v>0</v>
      </c>
      <c r="S104" s="311">
        <f t="shared" si="51"/>
        <v>0</v>
      </c>
      <c r="T104" s="313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318"/>
      <c r="AE104" s="300"/>
      <c r="AF104" s="296"/>
      <c r="AG104" s="12"/>
      <c r="AH104" s="12"/>
      <c r="AI104" s="12"/>
    </row>
    <row r="105" spans="1:35" x14ac:dyDescent="0.3">
      <c r="A105" s="314">
        <v>32482426</v>
      </c>
      <c r="B105" s="315">
        <v>1150</v>
      </c>
      <c r="C105" s="316">
        <v>780.58</v>
      </c>
      <c r="D105" s="317"/>
      <c r="E105" s="305"/>
      <c r="F105" s="306"/>
      <c r="G105" s="132">
        <f t="shared" si="43"/>
        <v>0</v>
      </c>
      <c r="H105" s="43">
        <f t="shared" si="44"/>
        <v>0</v>
      </c>
      <c r="I105" s="307">
        <f t="shared" si="45"/>
        <v>0</v>
      </c>
      <c r="J105" s="308"/>
      <c r="K105" s="312"/>
      <c r="L105" s="310">
        <f t="shared" si="46"/>
        <v>0</v>
      </c>
      <c r="M105" s="133">
        <f t="shared" si="47"/>
        <v>0</v>
      </c>
      <c r="N105" s="311">
        <f t="shared" si="48"/>
        <v>0</v>
      </c>
      <c r="O105" s="305"/>
      <c r="P105" s="312"/>
      <c r="Q105" s="310">
        <f t="shared" si="49"/>
        <v>0</v>
      </c>
      <c r="R105" s="133">
        <f t="shared" si="50"/>
        <v>0</v>
      </c>
      <c r="S105" s="311">
        <f t="shared" si="51"/>
        <v>0</v>
      </c>
      <c r="T105" s="313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318"/>
      <c r="AE105" s="300"/>
      <c r="AF105" s="296"/>
      <c r="AG105" s="12"/>
      <c r="AH105" s="12"/>
      <c r="AI105" s="12"/>
    </row>
    <row r="106" spans="1:35" x14ac:dyDescent="0.3">
      <c r="A106" s="314">
        <v>32484763</v>
      </c>
      <c r="B106" s="315">
        <v>1600</v>
      </c>
      <c r="C106" s="316">
        <v>844</v>
      </c>
      <c r="D106" s="317"/>
      <c r="E106" s="305"/>
      <c r="F106" s="306"/>
      <c r="G106" s="132">
        <f t="shared" si="43"/>
        <v>0</v>
      </c>
      <c r="H106" s="320">
        <f t="shared" si="44"/>
        <v>0</v>
      </c>
      <c r="I106" s="321">
        <f t="shared" si="45"/>
        <v>0</v>
      </c>
      <c r="J106" s="308"/>
      <c r="K106" s="312"/>
      <c r="L106" s="310">
        <f t="shared" si="46"/>
        <v>0</v>
      </c>
      <c r="M106" s="133">
        <f t="shared" si="47"/>
        <v>0</v>
      </c>
      <c r="N106" s="311">
        <f t="shared" si="48"/>
        <v>0</v>
      </c>
      <c r="O106" s="305"/>
      <c r="P106" s="312"/>
      <c r="Q106" s="310">
        <f t="shared" si="49"/>
        <v>0</v>
      </c>
      <c r="R106" s="133">
        <f t="shared" si="50"/>
        <v>0</v>
      </c>
      <c r="S106" s="311">
        <f t="shared" si="51"/>
        <v>0</v>
      </c>
      <c r="T106" s="313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318"/>
      <c r="AE106" s="300"/>
      <c r="AF106" s="296"/>
      <c r="AG106" s="12"/>
      <c r="AH106" s="12"/>
      <c r="AI106" s="12"/>
    </row>
    <row r="107" spans="1:35" x14ac:dyDescent="0.3">
      <c r="A107" s="314">
        <v>32484205</v>
      </c>
      <c r="B107" s="315">
        <v>1700</v>
      </c>
      <c r="C107" s="316">
        <v>793</v>
      </c>
      <c r="D107" s="317"/>
      <c r="E107" s="305"/>
      <c r="F107" s="306"/>
      <c r="G107" s="132">
        <f t="shared" si="43"/>
        <v>0</v>
      </c>
      <c r="H107" s="320">
        <f t="shared" si="44"/>
        <v>0</v>
      </c>
      <c r="I107" s="321">
        <f t="shared" si="45"/>
        <v>0</v>
      </c>
      <c r="J107" s="308"/>
      <c r="K107" s="312"/>
      <c r="L107" s="310">
        <f t="shared" si="46"/>
        <v>0</v>
      </c>
      <c r="M107" s="133">
        <f t="shared" si="47"/>
        <v>0</v>
      </c>
      <c r="N107" s="311">
        <f t="shared" si="48"/>
        <v>0</v>
      </c>
      <c r="O107" s="305"/>
      <c r="P107" s="312"/>
      <c r="Q107" s="310">
        <f t="shared" si="49"/>
        <v>0</v>
      </c>
      <c r="R107" s="133">
        <f t="shared" si="50"/>
        <v>0</v>
      </c>
      <c r="S107" s="311">
        <f t="shared" si="51"/>
        <v>0</v>
      </c>
      <c r="T107" s="313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318"/>
      <c r="AE107" s="300"/>
      <c r="AF107" s="296"/>
      <c r="AG107" s="12"/>
      <c r="AH107" s="12"/>
      <c r="AI107" s="12"/>
    </row>
    <row r="108" spans="1:35" x14ac:dyDescent="0.3">
      <c r="A108" s="314">
        <v>32484298</v>
      </c>
      <c r="B108" s="315">
        <v>1700</v>
      </c>
      <c r="C108" s="316">
        <v>819</v>
      </c>
      <c r="D108" s="317"/>
      <c r="E108" s="305"/>
      <c r="F108" s="322"/>
      <c r="G108" s="132">
        <f t="shared" si="43"/>
        <v>0</v>
      </c>
      <c r="H108" s="320">
        <f t="shared" si="44"/>
        <v>0</v>
      </c>
      <c r="I108" s="321">
        <f t="shared" si="45"/>
        <v>0</v>
      </c>
      <c r="J108" s="308"/>
      <c r="K108" s="312"/>
      <c r="L108" s="310">
        <f t="shared" si="46"/>
        <v>0</v>
      </c>
      <c r="M108" s="133">
        <f t="shared" si="47"/>
        <v>0</v>
      </c>
      <c r="N108" s="311">
        <f t="shared" si="48"/>
        <v>0</v>
      </c>
      <c r="O108" s="305"/>
      <c r="P108" s="312"/>
      <c r="Q108" s="310">
        <f t="shared" si="49"/>
        <v>0</v>
      </c>
      <c r="R108" s="133">
        <f t="shared" si="50"/>
        <v>0</v>
      </c>
      <c r="S108" s="311">
        <f t="shared" si="51"/>
        <v>0</v>
      </c>
      <c r="T108" s="323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318"/>
      <c r="AE108" s="300"/>
      <c r="AF108" s="296"/>
      <c r="AG108" s="12"/>
      <c r="AH108" s="12"/>
      <c r="AI108" s="12"/>
    </row>
    <row r="109" spans="1:35" x14ac:dyDescent="0.3">
      <c r="A109" s="314">
        <v>32486906</v>
      </c>
      <c r="B109" s="315">
        <v>1400</v>
      </c>
      <c r="C109" s="316">
        <v>696</v>
      </c>
      <c r="D109" s="317"/>
      <c r="E109" s="305"/>
      <c r="F109" s="322"/>
      <c r="G109" s="132">
        <f t="shared" si="43"/>
        <v>0</v>
      </c>
      <c r="H109" s="320">
        <f t="shared" si="44"/>
        <v>0</v>
      </c>
      <c r="I109" s="321">
        <f t="shared" si="45"/>
        <v>0</v>
      </c>
      <c r="J109" s="308"/>
      <c r="K109" s="312"/>
      <c r="L109" s="310">
        <f t="shared" si="46"/>
        <v>0</v>
      </c>
      <c r="M109" s="133">
        <f t="shared" si="47"/>
        <v>0</v>
      </c>
      <c r="N109" s="311">
        <f t="shared" si="48"/>
        <v>0</v>
      </c>
      <c r="O109" s="305"/>
      <c r="P109" s="312"/>
      <c r="Q109" s="310">
        <f t="shared" si="49"/>
        <v>0</v>
      </c>
      <c r="R109" s="133">
        <f t="shared" si="50"/>
        <v>0</v>
      </c>
      <c r="S109" s="311">
        <f t="shared" si="51"/>
        <v>0</v>
      </c>
      <c r="T109" s="323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324"/>
      <c r="AE109" s="290"/>
      <c r="AF109" s="296"/>
      <c r="AG109" s="12"/>
      <c r="AH109" s="12"/>
      <c r="AI109" s="12"/>
    </row>
    <row r="110" spans="1:35" x14ac:dyDescent="0.3">
      <c r="A110" s="314">
        <v>32487310</v>
      </c>
      <c r="B110" s="315">
        <v>132</v>
      </c>
      <c r="C110" s="316">
        <v>229</v>
      </c>
      <c r="D110" s="317"/>
      <c r="E110" s="305"/>
      <c r="F110" s="322"/>
      <c r="G110" s="132">
        <f t="shared" si="43"/>
        <v>0</v>
      </c>
      <c r="H110" s="320">
        <f t="shared" si="44"/>
        <v>0</v>
      </c>
      <c r="I110" s="321">
        <f t="shared" si="45"/>
        <v>0</v>
      </c>
      <c r="J110" s="308"/>
      <c r="K110" s="312"/>
      <c r="L110" s="310">
        <f t="shared" si="46"/>
        <v>0</v>
      </c>
      <c r="M110" s="133">
        <f t="shared" si="47"/>
        <v>0</v>
      </c>
      <c r="N110" s="311">
        <f t="shared" si="48"/>
        <v>0</v>
      </c>
      <c r="O110" s="305"/>
      <c r="P110" s="312"/>
      <c r="Q110" s="310">
        <f t="shared" si="49"/>
        <v>0</v>
      </c>
      <c r="R110" s="133">
        <f t="shared" si="50"/>
        <v>0</v>
      </c>
      <c r="S110" s="311">
        <f t="shared" si="51"/>
        <v>0</v>
      </c>
      <c r="T110" s="323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324"/>
      <c r="AE110" s="290"/>
      <c r="AF110" s="296"/>
      <c r="AG110" s="12"/>
      <c r="AH110" s="12"/>
      <c r="AI110" s="12"/>
    </row>
    <row r="111" spans="1:35" x14ac:dyDescent="0.3">
      <c r="A111" s="314">
        <v>32487313</v>
      </c>
      <c r="B111" s="315">
        <v>1600</v>
      </c>
      <c r="C111" s="316">
        <v>558</v>
      </c>
      <c r="D111" s="317"/>
      <c r="E111" s="305"/>
      <c r="F111" s="322"/>
      <c r="G111" s="132">
        <f t="shared" si="43"/>
        <v>0</v>
      </c>
      <c r="H111" s="320">
        <f t="shared" si="44"/>
        <v>0</v>
      </c>
      <c r="I111" s="321">
        <f t="shared" si="45"/>
        <v>0</v>
      </c>
      <c r="J111" s="308"/>
      <c r="K111" s="312"/>
      <c r="L111" s="310">
        <f t="shared" si="46"/>
        <v>0</v>
      </c>
      <c r="M111" s="133">
        <f t="shared" si="47"/>
        <v>0</v>
      </c>
      <c r="N111" s="311">
        <f t="shared" si="48"/>
        <v>0</v>
      </c>
      <c r="O111" s="305"/>
      <c r="P111" s="312"/>
      <c r="Q111" s="310">
        <f t="shared" si="49"/>
        <v>0</v>
      </c>
      <c r="R111" s="133">
        <f t="shared" si="50"/>
        <v>0</v>
      </c>
      <c r="S111" s="311">
        <f t="shared" si="51"/>
        <v>0</v>
      </c>
      <c r="T111" s="323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324"/>
      <c r="AE111" s="290"/>
      <c r="AF111" s="296"/>
      <c r="AG111" s="12"/>
      <c r="AH111" s="12"/>
      <c r="AI111" s="12"/>
    </row>
    <row r="112" spans="1:35" x14ac:dyDescent="0.3">
      <c r="A112" s="314">
        <v>32487636</v>
      </c>
      <c r="B112" s="315">
        <v>680</v>
      </c>
      <c r="C112" s="316">
        <v>197</v>
      </c>
      <c r="D112" s="317"/>
      <c r="E112" s="305">
        <v>1360</v>
      </c>
      <c r="F112" s="322"/>
      <c r="G112" s="132">
        <f t="shared" si="43"/>
        <v>-1360</v>
      </c>
      <c r="H112" s="320">
        <f t="shared" si="44"/>
        <v>2</v>
      </c>
      <c r="I112" s="321">
        <f t="shared" si="45"/>
        <v>394</v>
      </c>
      <c r="J112" s="308">
        <v>680</v>
      </c>
      <c r="K112" s="312"/>
      <c r="L112" s="310">
        <f t="shared" si="46"/>
        <v>-680</v>
      </c>
      <c r="M112" s="133">
        <f t="shared" si="47"/>
        <v>1</v>
      </c>
      <c r="N112" s="311">
        <f t="shared" si="48"/>
        <v>197</v>
      </c>
      <c r="O112" s="305">
        <v>1360</v>
      </c>
      <c r="P112" s="312"/>
      <c r="Q112" s="310">
        <f t="shared" si="49"/>
        <v>-1360</v>
      </c>
      <c r="R112" s="133">
        <f t="shared" si="50"/>
        <v>2</v>
      </c>
      <c r="S112" s="311">
        <f t="shared" si="51"/>
        <v>394</v>
      </c>
      <c r="T112" s="323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324"/>
      <c r="AE112" s="290"/>
      <c r="AF112" s="296"/>
      <c r="AG112" s="12"/>
      <c r="AH112" s="12"/>
      <c r="AI112" s="12"/>
    </row>
    <row r="113" spans="1:35" x14ac:dyDescent="0.3">
      <c r="A113" s="314">
        <v>32487637</v>
      </c>
      <c r="B113" s="315">
        <v>400</v>
      </c>
      <c r="C113" s="316">
        <v>200</v>
      </c>
      <c r="D113" s="317"/>
      <c r="E113" s="305"/>
      <c r="F113" s="322"/>
      <c r="G113" s="132">
        <f t="shared" si="43"/>
        <v>0</v>
      </c>
      <c r="H113" s="320">
        <f t="shared" si="44"/>
        <v>0</v>
      </c>
      <c r="I113" s="321">
        <f t="shared" si="45"/>
        <v>0</v>
      </c>
      <c r="J113" s="308"/>
      <c r="K113" s="312"/>
      <c r="L113" s="310">
        <f t="shared" si="46"/>
        <v>0</v>
      </c>
      <c r="M113" s="133">
        <f t="shared" si="47"/>
        <v>0</v>
      </c>
      <c r="N113" s="311">
        <f t="shared" si="48"/>
        <v>0</v>
      </c>
      <c r="O113" s="305"/>
      <c r="P113" s="312"/>
      <c r="Q113" s="310">
        <f>P113-O113</f>
        <v>0</v>
      </c>
      <c r="R113" s="133">
        <f>O113/$B113</f>
        <v>0</v>
      </c>
      <c r="S113" s="311">
        <f t="shared" si="51"/>
        <v>0</v>
      </c>
      <c r="T113" s="323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324"/>
      <c r="AE113" s="290"/>
      <c r="AF113" s="296"/>
      <c r="AG113" s="12"/>
      <c r="AH113" s="12"/>
      <c r="AI113" s="12"/>
    </row>
    <row r="114" spans="1:35" x14ac:dyDescent="0.3">
      <c r="A114" s="314">
        <v>32487642</v>
      </c>
      <c r="B114" s="315">
        <v>2000</v>
      </c>
      <c r="C114" s="316">
        <v>308</v>
      </c>
      <c r="D114" s="317"/>
      <c r="E114" s="305">
        <v>2000</v>
      </c>
      <c r="F114" s="322"/>
      <c r="G114" s="132">
        <f t="shared" si="43"/>
        <v>-2000</v>
      </c>
      <c r="H114" s="320">
        <f t="shared" si="44"/>
        <v>1</v>
      </c>
      <c r="I114" s="321">
        <f t="shared" si="45"/>
        <v>308</v>
      </c>
      <c r="J114" s="308">
        <v>4000</v>
      </c>
      <c r="K114" s="312"/>
      <c r="L114" s="310">
        <f t="shared" si="46"/>
        <v>-4000</v>
      </c>
      <c r="M114" s="133">
        <f t="shared" si="47"/>
        <v>2</v>
      </c>
      <c r="N114" s="311">
        <f t="shared" si="48"/>
        <v>616</v>
      </c>
      <c r="O114" s="305">
        <v>2000</v>
      </c>
      <c r="P114" s="312"/>
      <c r="Q114" s="310">
        <f>P114-O114</f>
        <v>-2000</v>
      </c>
      <c r="R114" s="133">
        <f>O114/$B114</f>
        <v>1</v>
      </c>
      <c r="S114" s="311">
        <f t="shared" si="51"/>
        <v>308</v>
      </c>
      <c r="T114" s="323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324"/>
      <c r="AE114" s="290"/>
      <c r="AF114" s="296"/>
      <c r="AG114" s="12"/>
      <c r="AH114" s="12"/>
      <c r="AI114" s="12"/>
    </row>
    <row r="115" spans="1:35" x14ac:dyDescent="0.3">
      <c r="A115" s="314">
        <v>32487643</v>
      </c>
      <c r="B115" s="325">
        <v>1600</v>
      </c>
      <c r="C115" s="326">
        <v>313</v>
      </c>
      <c r="D115" s="327"/>
      <c r="E115" s="305">
        <v>3200</v>
      </c>
      <c r="F115" s="322"/>
      <c r="G115" s="132">
        <f t="shared" si="43"/>
        <v>-3200</v>
      </c>
      <c r="H115" s="320">
        <f t="shared" si="44"/>
        <v>2</v>
      </c>
      <c r="I115" s="321">
        <f t="shared" si="45"/>
        <v>626</v>
      </c>
      <c r="J115" s="308">
        <v>3200</v>
      </c>
      <c r="K115" s="312"/>
      <c r="L115" s="310">
        <f t="shared" si="46"/>
        <v>-3200</v>
      </c>
      <c r="M115" s="133">
        <f t="shared" si="47"/>
        <v>2</v>
      </c>
      <c r="N115" s="311">
        <f t="shared" si="48"/>
        <v>626</v>
      </c>
      <c r="O115" s="305">
        <v>3200</v>
      </c>
      <c r="P115" s="312"/>
      <c r="Q115" s="310">
        <f t="shared" si="49"/>
        <v>-3200</v>
      </c>
      <c r="R115" s="133">
        <f t="shared" si="50"/>
        <v>2</v>
      </c>
      <c r="S115" s="311">
        <f t="shared" si="51"/>
        <v>626</v>
      </c>
      <c r="T115" s="323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324"/>
      <c r="AE115" s="290"/>
      <c r="AF115" s="296"/>
      <c r="AG115" s="12"/>
      <c r="AH115" s="12"/>
      <c r="AI115" s="12"/>
    </row>
    <row r="116" spans="1:35" x14ac:dyDescent="0.3">
      <c r="A116" s="314">
        <v>32488379</v>
      </c>
      <c r="B116" s="325">
        <v>374</v>
      </c>
      <c r="C116" s="326">
        <v>186</v>
      </c>
      <c r="D116" s="327"/>
      <c r="E116" s="305"/>
      <c r="F116" s="322"/>
      <c r="G116" s="132">
        <f t="shared" si="43"/>
        <v>0</v>
      </c>
      <c r="H116" s="320">
        <f t="shared" si="44"/>
        <v>0</v>
      </c>
      <c r="I116" s="321">
        <f t="shared" si="45"/>
        <v>0</v>
      </c>
      <c r="J116" s="308"/>
      <c r="K116" s="312"/>
      <c r="L116" s="310">
        <f t="shared" si="46"/>
        <v>0</v>
      </c>
      <c r="M116" s="133">
        <f t="shared" si="47"/>
        <v>0</v>
      </c>
      <c r="N116" s="311">
        <f t="shared" si="48"/>
        <v>0</v>
      </c>
      <c r="O116" s="305"/>
      <c r="P116" s="312"/>
      <c r="Q116" s="310">
        <f t="shared" si="49"/>
        <v>0</v>
      </c>
      <c r="R116" s="133">
        <f t="shared" si="50"/>
        <v>0</v>
      </c>
      <c r="S116" s="311">
        <f t="shared" si="51"/>
        <v>0</v>
      </c>
      <c r="T116" s="323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324"/>
      <c r="AE116" s="290"/>
      <c r="AF116" s="296"/>
      <c r="AG116" s="12"/>
      <c r="AH116" s="12"/>
      <c r="AI116" s="12"/>
    </row>
    <row r="117" spans="1:35" x14ac:dyDescent="0.3">
      <c r="A117" s="314">
        <v>32489050</v>
      </c>
      <c r="B117" s="325">
        <v>1500</v>
      </c>
      <c r="C117" s="326">
        <v>849</v>
      </c>
      <c r="D117" s="327"/>
      <c r="E117" s="305"/>
      <c r="F117" s="322"/>
      <c r="G117" s="132">
        <f t="shared" si="43"/>
        <v>0</v>
      </c>
      <c r="H117" s="320">
        <f t="shared" si="44"/>
        <v>0</v>
      </c>
      <c r="I117" s="321">
        <f t="shared" si="45"/>
        <v>0</v>
      </c>
      <c r="J117" s="308"/>
      <c r="K117" s="312"/>
      <c r="L117" s="310">
        <f t="shared" si="46"/>
        <v>0</v>
      </c>
      <c r="M117" s="133">
        <f t="shared" si="47"/>
        <v>0</v>
      </c>
      <c r="N117" s="311">
        <f t="shared" si="48"/>
        <v>0</v>
      </c>
      <c r="O117" s="305"/>
      <c r="P117" s="312"/>
      <c r="Q117" s="310">
        <f t="shared" si="49"/>
        <v>0</v>
      </c>
      <c r="R117" s="133">
        <f t="shared" si="50"/>
        <v>0</v>
      </c>
      <c r="S117" s="311">
        <f t="shared" si="51"/>
        <v>0</v>
      </c>
      <c r="T117" s="323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324"/>
      <c r="AE117" s="290"/>
      <c r="AF117" s="296"/>
      <c r="AG117" s="12"/>
      <c r="AH117" s="12"/>
      <c r="AI117" s="12"/>
    </row>
    <row r="118" spans="1:35" x14ac:dyDescent="0.3">
      <c r="A118" s="314">
        <v>32489057</v>
      </c>
      <c r="B118" s="315">
        <v>1500</v>
      </c>
      <c r="C118" s="316">
        <v>699</v>
      </c>
      <c r="D118" s="317"/>
      <c r="E118" s="305"/>
      <c r="F118" s="322"/>
      <c r="G118" s="132">
        <f t="shared" si="43"/>
        <v>0</v>
      </c>
      <c r="H118" s="320">
        <f t="shared" si="44"/>
        <v>0</v>
      </c>
      <c r="I118" s="321">
        <f t="shared" si="45"/>
        <v>0</v>
      </c>
      <c r="J118" s="308"/>
      <c r="K118" s="312"/>
      <c r="L118" s="310">
        <f t="shared" si="46"/>
        <v>0</v>
      </c>
      <c r="M118" s="133">
        <f t="shared" si="47"/>
        <v>0</v>
      </c>
      <c r="N118" s="311">
        <f t="shared" si="48"/>
        <v>0</v>
      </c>
      <c r="O118" s="305"/>
      <c r="P118" s="312"/>
      <c r="Q118" s="310">
        <f t="shared" si="49"/>
        <v>0</v>
      </c>
      <c r="R118" s="133">
        <f t="shared" si="50"/>
        <v>0</v>
      </c>
      <c r="S118" s="311">
        <f t="shared" si="51"/>
        <v>0</v>
      </c>
      <c r="T118" s="323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324"/>
      <c r="AE118" s="290"/>
      <c r="AF118" s="296"/>
      <c r="AG118" s="12"/>
      <c r="AH118" s="12"/>
      <c r="AI118" s="12"/>
    </row>
    <row r="119" spans="1:35" x14ac:dyDescent="0.3">
      <c r="A119" s="314">
        <v>32489073</v>
      </c>
      <c r="B119" s="315">
        <v>1150</v>
      </c>
      <c r="C119" s="316">
        <v>675</v>
      </c>
      <c r="D119" s="317"/>
      <c r="E119" s="305">
        <v>1150</v>
      </c>
      <c r="F119" s="322"/>
      <c r="G119" s="132">
        <f t="shared" si="43"/>
        <v>-1150</v>
      </c>
      <c r="H119" s="320">
        <f t="shared" si="44"/>
        <v>1</v>
      </c>
      <c r="I119" s="321">
        <f t="shared" si="45"/>
        <v>675</v>
      </c>
      <c r="J119" s="308">
        <v>0</v>
      </c>
      <c r="K119" s="312"/>
      <c r="L119" s="310">
        <f t="shared" si="46"/>
        <v>0</v>
      </c>
      <c r="M119" s="133">
        <f t="shared" si="47"/>
        <v>0</v>
      </c>
      <c r="N119" s="311">
        <f t="shared" si="48"/>
        <v>0</v>
      </c>
      <c r="O119" s="305">
        <v>1150</v>
      </c>
      <c r="P119" s="312"/>
      <c r="Q119" s="310">
        <f t="shared" si="49"/>
        <v>-1150</v>
      </c>
      <c r="R119" s="133">
        <f t="shared" si="50"/>
        <v>1</v>
      </c>
      <c r="S119" s="311">
        <f t="shared" si="51"/>
        <v>675</v>
      </c>
      <c r="T119" s="323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324"/>
      <c r="AE119" s="290"/>
      <c r="AF119" s="296"/>
      <c r="AG119" s="12"/>
      <c r="AH119" s="12"/>
      <c r="AI119" s="12"/>
    </row>
    <row r="120" spans="1:35" x14ac:dyDescent="0.3">
      <c r="A120" s="314">
        <v>32489074</v>
      </c>
      <c r="B120" s="315">
        <v>1150</v>
      </c>
      <c r="C120" s="316">
        <v>672</v>
      </c>
      <c r="D120" s="317"/>
      <c r="E120" s="305"/>
      <c r="F120" s="322"/>
      <c r="G120" s="132">
        <f t="shared" si="43"/>
        <v>0</v>
      </c>
      <c r="H120" s="320">
        <f t="shared" si="44"/>
        <v>0</v>
      </c>
      <c r="I120" s="321">
        <f t="shared" si="45"/>
        <v>0</v>
      </c>
      <c r="J120" s="308"/>
      <c r="K120" s="312"/>
      <c r="L120" s="310">
        <f t="shared" si="46"/>
        <v>0</v>
      </c>
      <c r="M120" s="133">
        <f t="shared" si="47"/>
        <v>0</v>
      </c>
      <c r="N120" s="311">
        <f t="shared" si="48"/>
        <v>0</v>
      </c>
      <c r="O120" s="305"/>
      <c r="P120" s="312"/>
      <c r="Q120" s="310">
        <f t="shared" si="49"/>
        <v>0</v>
      </c>
      <c r="R120" s="133">
        <f t="shared" si="50"/>
        <v>0</v>
      </c>
      <c r="S120" s="311">
        <f t="shared" si="51"/>
        <v>0</v>
      </c>
      <c r="T120" s="323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324"/>
      <c r="AE120" s="290"/>
      <c r="AF120" s="296"/>
      <c r="AG120" s="12"/>
      <c r="AH120" s="12"/>
      <c r="AI120" s="12"/>
    </row>
    <row r="121" spans="1:35" x14ac:dyDescent="0.3">
      <c r="A121" s="314">
        <v>32488420</v>
      </c>
      <c r="B121" s="315">
        <v>1350</v>
      </c>
      <c r="C121" s="316">
        <v>796</v>
      </c>
      <c r="D121" s="317"/>
      <c r="E121" s="305">
        <v>8100</v>
      </c>
      <c r="F121" s="322"/>
      <c r="G121" s="132">
        <f t="shared" si="43"/>
        <v>-8100</v>
      </c>
      <c r="H121" s="320">
        <f t="shared" si="44"/>
        <v>6</v>
      </c>
      <c r="I121" s="321">
        <f t="shared" si="45"/>
        <v>4776</v>
      </c>
      <c r="J121" s="308">
        <v>6750</v>
      </c>
      <c r="K121" s="312"/>
      <c r="L121" s="310">
        <f t="shared" si="46"/>
        <v>-6750</v>
      </c>
      <c r="M121" s="133">
        <f t="shared" si="47"/>
        <v>5</v>
      </c>
      <c r="N121" s="311">
        <f t="shared" si="48"/>
        <v>3980</v>
      </c>
      <c r="O121" s="305">
        <v>6750</v>
      </c>
      <c r="P121" s="312"/>
      <c r="Q121" s="310">
        <f t="shared" si="49"/>
        <v>-6750</v>
      </c>
      <c r="R121" s="133">
        <f t="shared" si="50"/>
        <v>5</v>
      </c>
      <c r="S121" s="311">
        <f t="shared" si="51"/>
        <v>3980</v>
      </c>
      <c r="T121" s="323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324"/>
      <c r="AE121" s="290"/>
      <c r="AF121" s="296"/>
      <c r="AG121" s="12"/>
      <c r="AH121" s="12"/>
      <c r="AI121" s="12"/>
    </row>
    <row r="122" spans="1:35" x14ac:dyDescent="0.3">
      <c r="A122" s="314">
        <v>32489254</v>
      </c>
      <c r="B122" s="315">
        <v>550</v>
      </c>
      <c r="C122" s="316">
        <v>233</v>
      </c>
      <c r="D122" s="317"/>
      <c r="E122" s="305">
        <v>1650</v>
      </c>
      <c r="F122" s="322"/>
      <c r="G122" s="132">
        <f t="shared" si="43"/>
        <v>-1650</v>
      </c>
      <c r="H122" s="320">
        <f t="shared" si="44"/>
        <v>3</v>
      </c>
      <c r="I122" s="321">
        <f t="shared" si="45"/>
        <v>699</v>
      </c>
      <c r="J122" s="308">
        <v>1650</v>
      </c>
      <c r="K122" s="312"/>
      <c r="L122" s="310">
        <f t="shared" si="46"/>
        <v>-1650</v>
      </c>
      <c r="M122" s="133">
        <f t="shared" si="47"/>
        <v>3</v>
      </c>
      <c r="N122" s="311">
        <f t="shared" si="48"/>
        <v>699</v>
      </c>
      <c r="O122" s="305">
        <v>2200</v>
      </c>
      <c r="P122" s="312"/>
      <c r="Q122" s="310">
        <f t="shared" si="49"/>
        <v>-2200</v>
      </c>
      <c r="R122" s="133">
        <f t="shared" si="50"/>
        <v>4</v>
      </c>
      <c r="S122" s="311">
        <f t="shared" si="51"/>
        <v>932</v>
      </c>
      <c r="T122" s="323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324"/>
      <c r="AE122" s="290"/>
      <c r="AF122" s="296"/>
      <c r="AG122" s="12"/>
      <c r="AH122" s="12"/>
      <c r="AI122" s="12"/>
    </row>
    <row r="123" spans="1:35" x14ac:dyDescent="0.3">
      <c r="A123" s="314">
        <v>32489353</v>
      </c>
      <c r="B123" s="315">
        <v>1600</v>
      </c>
      <c r="C123" s="316">
        <v>396</v>
      </c>
      <c r="D123" s="317"/>
      <c r="E123" s="305">
        <v>1600</v>
      </c>
      <c r="F123" s="322"/>
      <c r="G123" s="132">
        <f t="shared" si="43"/>
        <v>-1600</v>
      </c>
      <c r="H123" s="320">
        <f t="shared" si="44"/>
        <v>1</v>
      </c>
      <c r="I123" s="321">
        <f t="shared" si="45"/>
        <v>396</v>
      </c>
      <c r="J123" s="308">
        <v>1600</v>
      </c>
      <c r="K123" s="312"/>
      <c r="L123" s="310">
        <f t="shared" si="46"/>
        <v>-1600</v>
      </c>
      <c r="M123" s="133">
        <f t="shared" si="47"/>
        <v>1</v>
      </c>
      <c r="N123" s="311">
        <f t="shared" si="48"/>
        <v>396</v>
      </c>
      <c r="O123" s="305">
        <v>3200</v>
      </c>
      <c r="P123" s="312"/>
      <c r="Q123" s="310">
        <f t="shared" si="49"/>
        <v>-3200</v>
      </c>
      <c r="R123" s="133">
        <f t="shared" si="50"/>
        <v>2</v>
      </c>
      <c r="S123" s="311">
        <f t="shared" si="51"/>
        <v>792</v>
      </c>
      <c r="T123" s="323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90"/>
      <c r="AF123" s="296"/>
      <c r="AG123" s="12"/>
      <c r="AH123" s="12"/>
      <c r="AI123" s="12"/>
    </row>
    <row r="124" spans="1:35" x14ac:dyDescent="0.3">
      <c r="A124" s="314">
        <v>32489382</v>
      </c>
      <c r="B124" s="315">
        <v>1700</v>
      </c>
      <c r="C124" s="316">
        <v>677</v>
      </c>
      <c r="D124" s="317"/>
      <c r="E124" s="305">
        <v>6800</v>
      </c>
      <c r="F124" s="322"/>
      <c r="G124" s="132">
        <f t="shared" si="43"/>
        <v>-6800</v>
      </c>
      <c r="H124" s="320">
        <f t="shared" si="44"/>
        <v>4</v>
      </c>
      <c r="I124" s="321">
        <f t="shared" si="45"/>
        <v>2708</v>
      </c>
      <c r="J124" s="308">
        <v>6800</v>
      </c>
      <c r="K124" s="312"/>
      <c r="L124" s="310">
        <f t="shared" si="46"/>
        <v>-6800</v>
      </c>
      <c r="M124" s="133">
        <f t="shared" si="47"/>
        <v>4</v>
      </c>
      <c r="N124" s="311">
        <f t="shared" si="48"/>
        <v>2708</v>
      </c>
      <c r="O124" s="305">
        <v>6800</v>
      </c>
      <c r="P124" s="312"/>
      <c r="Q124" s="310">
        <f t="shared" si="49"/>
        <v>-6800</v>
      </c>
      <c r="R124" s="133">
        <f t="shared" si="50"/>
        <v>4</v>
      </c>
      <c r="S124" s="311">
        <f t="shared" si="51"/>
        <v>2708</v>
      </c>
      <c r="T124" s="323" t="s">
        <v>50</v>
      </c>
      <c r="Y124" s="288"/>
      <c r="Z124" s="288"/>
      <c r="AA124" s="288"/>
      <c r="AB124" s="288"/>
      <c r="AC124" s="288"/>
      <c r="AD124" s="288"/>
      <c r="AE124" s="290"/>
      <c r="AF124" s="296"/>
      <c r="AG124" s="12"/>
      <c r="AH124" s="12"/>
      <c r="AI124" s="12"/>
    </row>
    <row r="125" spans="1:35" x14ac:dyDescent="0.3">
      <c r="A125" s="314">
        <v>32489383</v>
      </c>
      <c r="B125" s="315">
        <v>1700</v>
      </c>
      <c r="C125" s="316">
        <v>678</v>
      </c>
      <c r="D125" s="317"/>
      <c r="E125" s="305"/>
      <c r="F125" s="322"/>
      <c r="G125" s="132">
        <f t="shared" si="43"/>
        <v>0</v>
      </c>
      <c r="H125" s="320">
        <f t="shared" si="44"/>
        <v>0</v>
      </c>
      <c r="I125" s="321">
        <f t="shared" si="45"/>
        <v>0</v>
      </c>
      <c r="J125" s="308"/>
      <c r="K125" s="312"/>
      <c r="L125" s="310">
        <f t="shared" si="46"/>
        <v>0</v>
      </c>
      <c r="M125" s="133">
        <f t="shared" si="47"/>
        <v>0</v>
      </c>
      <c r="N125" s="311">
        <f t="shared" si="48"/>
        <v>0</v>
      </c>
      <c r="O125" s="305"/>
      <c r="P125" s="312"/>
      <c r="Q125" s="310">
        <f>P125-O125</f>
        <v>0</v>
      </c>
      <c r="R125" s="133">
        <f>O125/$B125</f>
        <v>0</v>
      </c>
      <c r="S125" s="311">
        <f t="shared" si="51"/>
        <v>0</v>
      </c>
      <c r="T125" s="323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90"/>
      <c r="AF125" s="296"/>
      <c r="AG125" s="12"/>
      <c r="AH125" s="12"/>
      <c r="AI125" s="12"/>
    </row>
    <row r="126" spans="1:35" x14ac:dyDescent="0.3">
      <c r="A126" s="314">
        <v>32489547</v>
      </c>
      <c r="B126" s="315">
        <v>1500</v>
      </c>
      <c r="C126" s="316">
        <v>822</v>
      </c>
      <c r="D126" s="317"/>
      <c r="E126" s="305">
        <v>6000</v>
      </c>
      <c r="F126" s="322"/>
      <c r="G126" s="132">
        <f t="shared" si="43"/>
        <v>-6000</v>
      </c>
      <c r="H126" s="320">
        <f t="shared" si="44"/>
        <v>4</v>
      </c>
      <c r="I126" s="321">
        <f t="shared" si="45"/>
        <v>3288</v>
      </c>
      <c r="J126" s="308">
        <v>3000</v>
      </c>
      <c r="K126" s="312"/>
      <c r="L126" s="310">
        <f t="shared" si="46"/>
        <v>-3000</v>
      </c>
      <c r="M126" s="133">
        <f t="shared" si="47"/>
        <v>2</v>
      </c>
      <c r="N126" s="311">
        <f t="shared" si="48"/>
        <v>1644</v>
      </c>
      <c r="O126" s="305">
        <v>4500</v>
      </c>
      <c r="P126" s="312"/>
      <c r="Q126" s="310">
        <f>P126-O126</f>
        <v>-4500</v>
      </c>
      <c r="R126" s="133">
        <f>O126/$B126</f>
        <v>3</v>
      </c>
      <c r="S126" s="311">
        <f t="shared" si="51"/>
        <v>2466</v>
      </c>
      <c r="T126" s="323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90"/>
      <c r="AF126" s="296"/>
      <c r="AG126" s="12"/>
      <c r="AH126" s="12"/>
      <c r="AI126" s="12"/>
    </row>
    <row r="127" spans="1:35" x14ac:dyDescent="0.3">
      <c r="A127" s="314">
        <v>32489697</v>
      </c>
      <c r="B127" s="315">
        <v>1700</v>
      </c>
      <c r="C127" s="316">
        <v>749</v>
      </c>
      <c r="D127" s="317"/>
      <c r="E127" s="305"/>
      <c r="F127" s="322"/>
      <c r="G127" s="132">
        <f t="shared" si="43"/>
        <v>0</v>
      </c>
      <c r="H127" s="320">
        <f t="shared" si="44"/>
        <v>0</v>
      </c>
      <c r="I127" s="321">
        <f t="shared" si="45"/>
        <v>0</v>
      </c>
      <c r="J127" s="308"/>
      <c r="K127" s="312"/>
      <c r="L127" s="310">
        <f t="shared" si="46"/>
        <v>0</v>
      </c>
      <c r="M127" s="133">
        <f t="shared" si="47"/>
        <v>0</v>
      </c>
      <c r="N127" s="311">
        <f t="shared" si="48"/>
        <v>0</v>
      </c>
      <c r="O127" s="305">
        <v>1700</v>
      </c>
      <c r="P127" s="312"/>
      <c r="Q127" s="310">
        <f t="shared" si="49"/>
        <v>-1700</v>
      </c>
      <c r="R127" s="133">
        <f t="shared" si="50"/>
        <v>1</v>
      </c>
      <c r="S127" s="311">
        <f t="shared" si="51"/>
        <v>749</v>
      </c>
      <c r="T127" s="323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90"/>
      <c r="AF127" s="296"/>
      <c r="AG127" s="12"/>
      <c r="AH127" s="12"/>
      <c r="AI127" s="12"/>
    </row>
    <row r="128" spans="1:35" x14ac:dyDescent="0.3">
      <c r="A128" s="328">
        <v>32489356</v>
      </c>
      <c r="B128" s="329">
        <v>400</v>
      </c>
      <c r="C128" s="330">
        <v>247</v>
      </c>
      <c r="D128" s="317"/>
      <c r="E128" s="305"/>
      <c r="F128" s="322"/>
      <c r="G128" s="132"/>
      <c r="H128" s="320">
        <f t="shared" si="44"/>
        <v>0</v>
      </c>
      <c r="I128" s="321">
        <f t="shared" si="45"/>
        <v>0</v>
      </c>
      <c r="J128" s="308"/>
      <c r="K128" s="312"/>
      <c r="L128" s="310"/>
      <c r="M128" s="133">
        <f t="shared" si="47"/>
        <v>0</v>
      </c>
      <c r="N128" s="311">
        <f t="shared" si="48"/>
        <v>0</v>
      </c>
      <c r="O128" s="305"/>
      <c r="P128" s="312"/>
      <c r="Q128" s="310"/>
      <c r="R128" s="133">
        <f t="shared" si="50"/>
        <v>0</v>
      </c>
      <c r="S128" s="311">
        <f t="shared" si="51"/>
        <v>0</v>
      </c>
      <c r="T128" s="323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90"/>
      <c r="AF128" s="296"/>
      <c r="AG128" s="12"/>
      <c r="AH128" s="12"/>
      <c r="AI128" s="12"/>
    </row>
    <row r="129" spans="1:35" x14ac:dyDescent="0.3">
      <c r="A129" s="328">
        <v>32490487</v>
      </c>
      <c r="B129" s="329">
        <v>396</v>
      </c>
      <c r="C129" s="330">
        <v>300</v>
      </c>
      <c r="D129" s="317"/>
      <c r="E129" s="305">
        <v>1188</v>
      </c>
      <c r="F129" s="322"/>
      <c r="G129" s="132">
        <f t="shared" si="43"/>
        <v>-1188</v>
      </c>
      <c r="H129" s="320">
        <f t="shared" si="44"/>
        <v>3</v>
      </c>
      <c r="I129" s="321">
        <f t="shared" si="45"/>
        <v>900</v>
      </c>
      <c r="J129" s="308">
        <v>792</v>
      </c>
      <c r="K129" s="312"/>
      <c r="L129" s="310">
        <f t="shared" si="46"/>
        <v>-792</v>
      </c>
      <c r="M129" s="133">
        <f t="shared" si="47"/>
        <v>2</v>
      </c>
      <c r="N129" s="311">
        <f t="shared" si="48"/>
        <v>600</v>
      </c>
      <c r="O129" s="305">
        <v>1584</v>
      </c>
      <c r="P129" s="312"/>
      <c r="Q129" s="310">
        <f t="shared" si="49"/>
        <v>-1584</v>
      </c>
      <c r="R129" s="133">
        <f t="shared" si="50"/>
        <v>4</v>
      </c>
      <c r="S129" s="311">
        <f t="shared" si="51"/>
        <v>1200</v>
      </c>
      <c r="T129" s="323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90"/>
      <c r="AF129" s="296"/>
      <c r="AG129" s="12"/>
      <c r="AH129" s="12"/>
      <c r="AI129" s="12"/>
    </row>
    <row r="130" spans="1:35" x14ac:dyDescent="0.3">
      <c r="A130" s="331">
        <v>32490328</v>
      </c>
      <c r="B130" s="329">
        <v>383</v>
      </c>
      <c r="C130" s="332">
        <v>206.43</v>
      </c>
      <c r="D130" s="317"/>
      <c r="E130" s="305">
        <v>2298</v>
      </c>
      <c r="F130" s="322"/>
      <c r="G130" s="132"/>
      <c r="H130" s="320"/>
      <c r="I130" s="321"/>
      <c r="J130" s="308">
        <v>1532</v>
      </c>
      <c r="K130" s="312"/>
      <c r="L130" s="310"/>
      <c r="M130" s="133"/>
      <c r="N130" s="311"/>
      <c r="O130" s="305">
        <v>2298</v>
      </c>
      <c r="P130" s="333"/>
      <c r="Q130" s="310">
        <f t="shared" si="49"/>
        <v>-2298</v>
      </c>
      <c r="R130" s="133">
        <f t="shared" si="50"/>
        <v>6</v>
      </c>
      <c r="S130" s="311">
        <f t="shared" si="51"/>
        <v>1238.58</v>
      </c>
      <c r="T130" s="323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90"/>
      <c r="AF130" s="296"/>
      <c r="AG130" s="12"/>
      <c r="AH130" s="12"/>
      <c r="AI130" s="12"/>
    </row>
    <row r="131" spans="1:35" x14ac:dyDescent="0.3">
      <c r="A131" s="331">
        <v>32490329</v>
      </c>
      <c r="B131" s="329">
        <v>272</v>
      </c>
      <c r="C131" s="332">
        <v>187.37</v>
      </c>
      <c r="D131" s="317"/>
      <c r="E131" s="305">
        <v>2176</v>
      </c>
      <c r="F131" s="322"/>
      <c r="G131" s="132">
        <f>F131-E131</f>
        <v>-2176</v>
      </c>
      <c r="H131" s="320">
        <f>E131/B131</f>
        <v>8</v>
      </c>
      <c r="I131" s="321">
        <f>H131*C131</f>
        <v>1498.96</v>
      </c>
      <c r="J131" s="308">
        <v>1360</v>
      </c>
      <c r="K131" s="312"/>
      <c r="L131" s="310">
        <f>K131-J131</f>
        <v>-1360</v>
      </c>
      <c r="M131" s="133">
        <f>J131/B131</f>
        <v>5</v>
      </c>
      <c r="N131" s="311">
        <f>M131*C131</f>
        <v>936.85</v>
      </c>
      <c r="O131" s="305">
        <v>2720</v>
      </c>
      <c r="P131" s="333"/>
      <c r="Q131" s="310">
        <f t="shared" si="49"/>
        <v>-2720</v>
      </c>
      <c r="R131" s="133">
        <f t="shared" si="50"/>
        <v>10</v>
      </c>
      <c r="S131" s="311">
        <f t="shared" si="51"/>
        <v>1873.7</v>
      </c>
      <c r="T131" s="323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90"/>
      <c r="AF131" s="296"/>
      <c r="AG131" s="12"/>
      <c r="AH131" s="12"/>
      <c r="AI131" s="12"/>
    </row>
    <row r="132" spans="1:35" x14ac:dyDescent="0.3">
      <c r="A132" s="331">
        <v>32490330</v>
      </c>
      <c r="B132" s="329">
        <v>1350</v>
      </c>
      <c r="C132" s="332">
        <v>489.44</v>
      </c>
      <c r="D132" s="317"/>
      <c r="E132" s="305">
        <v>2700</v>
      </c>
      <c r="F132" s="322"/>
      <c r="G132" s="132">
        <f t="shared" si="43"/>
        <v>-2700</v>
      </c>
      <c r="H132" s="320">
        <f t="shared" si="44"/>
        <v>2</v>
      </c>
      <c r="I132" s="321">
        <f t="shared" si="45"/>
        <v>978.88</v>
      </c>
      <c r="J132" s="308">
        <v>1350</v>
      </c>
      <c r="K132" s="312"/>
      <c r="L132" s="310">
        <f t="shared" si="46"/>
        <v>-1350</v>
      </c>
      <c r="M132" s="133">
        <f t="shared" si="47"/>
        <v>1</v>
      </c>
      <c r="N132" s="311">
        <f t="shared" si="48"/>
        <v>489.44</v>
      </c>
      <c r="O132" s="305">
        <v>2700</v>
      </c>
      <c r="P132" s="333"/>
      <c r="Q132" s="310">
        <f t="shared" si="49"/>
        <v>-2700</v>
      </c>
      <c r="R132" s="133">
        <f t="shared" si="50"/>
        <v>2</v>
      </c>
      <c r="S132" s="311">
        <f t="shared" si="51"/>
        <v>978.88</v>
      </c>
      <c r="T132" s="323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90"/>
      <c r="AF132" s="296"/>
      <c r="AG132" s="12"/>
      <c r="AH132" s="12"/>
      <c r="AI132" s="12"/>
    </row>
    <row r="133" spans="1:35" x14ac:dyDescent="0.3">
      <c r="A133" s="331">
        <v>32490660</v>
      </c>
      <c r="B133" s="329">
        <v>400</v>
      </c>
      <c r="C133" s="332">
        <v>193</v>
      </c>
      <c r="D133" s="317"/>
      <c r="E133" s="305">
        <v>1200</v>
      </c>
      <c r="F133" s="322"/>
      <c r="G133" s="132">
        <f t="shared" si="43"/>
        <v>-1200</v>
      </c>
      <c r="H133" s="320">
        <f t="shared" si="44"/>
        <v>3</v>
      </c>
      <c r="I133" s="321">
        <f t="shared" si="45"/>
        <v>579</v>
      </c>
      <c r="J133" s="308">
        <v>800</v>
      </c>
      <c r="K133" s="312"/>
      <c r="L133" s="310">
        <f t="shared" si="46"/>
        <v>-800</v>
      </c>
      <c r="M133" s="133">
        <f t="shared" si="47"/>
        <v>2</v>
      </c>
      <c r="N133" s="311">
        <f t="shared" si="48"/>
        <v>386</v>
      </c>
      <c r="O133" s="305">
        <v>800</v>
      </c>
      <c r="P133" s="333"/>
      <c r="Q133" s="334">
        <f t="shared" si="49"/>
        <v>-800</v>
      </c>
      <c r="R133" s="133">
        <f t="shared" si="50"/>
        <v>2</v>
      </c>
      <c r="S133" s="311">
        <f t="shared" si="51"/>
        <v>386</v>
      </c>
      <c r="T133" s="323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90"/>
      <c r="AF133" s="296"/>
      <c r="AG133" s="12"/>
      <c r="AH133" s="12"/>
      <c r="AI133" s="12"/>
    </row>
    <row r="134" spans="1:35" x14ac:dyDescent="0.3">
      <c r="A134" s="331">
        <v>32490664</v>
      </c>
      <c r="B134" s="329">
        <v>374</v>
      </c>
      <c r="C134" s="330">
        <v>150</v>
      </c>
      <c r="D134" s="317"/>
      <c r="E134" s="305">
        <v>1122</v>
      </c>
      <c r="F134" s="322"/>
      <c r="G134" s="132">
        <f t="shared" si="43"/>
        <v>-1122</v>
      </c>
      <c r="H134" s="320">
        <f t="shared" si="44"/>
        <v>3</v>
      </c>
      <c r="I134" s="321">
        <f t="shared" si="45"/>
        <v>450</v>
      </c>
      <c r="J134" s="308">
        <v>374</v>
      </c>
      <c r="K134" s="312"/>
      <c r="L134" s="310">
        <f t="shared" si="46"/>
        <v>-374</v>
      </c>
      <c r="M134" s="133">
        <f t="shared" si="47"/>
        <v>1</v>
      </c>
      <c r="N134" s="311">
        <f t="shared" si="48"/>
        <v>150</v>
      </c>
      <c r="O134" s="305">
        <v>1122</v>
      </c>
      <c r="P134" s="333"/>
      <c r="Q134" s="334">
        <f t="shared" si="49"/>
        <v>-1122</v>
      </c>
      <c r="R134" s="133">
        <f t="shared" si="50"/>
        <v>3</v>
      </c>
      <c r="S134" s="311">
        <f t="shared" si="51"/>
        <v>450</v>
      </c>
      <c r="T134" s="323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90"/>
      <c r="AF134" s="296"/>
      <c r="AG134" s="12"/>
      <c r="AH134" s="12"/>
      <c r="AI134" s="12"/>
    </row>
    <row r="135" spans="1:35" x14ac:dyDescent="0.3">
      <c r="A135" s="331" t="s">
        <v>51</v>
      </c>
      <c r="B135" s="329">
        <v>1500</v>
      </c>
      <c r="C135" s="332">
        <v>730.98</v>
      </c>
      <c r="D135" s="317"/>
      <c r="E135" s="305">
        <v>3000</v>
      </c>
      <c r="F135" s="322"/>
      <c r="G135" s="132">
        <f t="shared" si="43"/>
        <v>-3000</v>
      </c>
      <c r="H135" s="320">
        <f t="shared" si="44"/>
        <v>2</v>
      </c>
      <c r="I135" s="321">
        <f t="shared" si="45"/>
        <v>1461.96</v>
      </c>
      <c r="J135" s="308">
        <v>3000</v>
      </c>
      <c r="K135" s="312"/>
      <c r="L135" s="310">
        <f t="shared" si="46"/>
        <v>-3000</v>
      </c>
      <c r="M135" s="133">
        <f t="shared" si="47"/>
        <v>2</v>
      </c>
      <c r="N135" s="311">
        <f t="shared" si="48"/>
        <v>1461.96</v>
      </c>
      <c r="O135" s="305">
        <v>3000</v>
      </c>
      <c r="P135" s="333"/>
      <c r="Q135" s="334">
        <f t="shared" si="49"/>
        <v>-3000</v>
      </c>
      <c r="R135" s="133">
        <f t="shared" si="50"/>
        <v>2</v>
      </c>
      <c r="S135" s="311">
        <f t="shared" si="51"/>
        <v>1461.96</v>
      </c>
      <c r="T135" s="323"/>
      <c r="U135" s="288"/>
      <c r="V135" s="288"/>
      <c r="W135" s="288"/>
      <c r="X135" s="288"/>
      <c r="Y135" s="288"/>
      <c r="AD135" s="114"/>
      <c r="AG135" s="12"/>
      <c r="AH135" s="12"/>
      <c r="AI135" s="12"/>
    </row>
    <row r="136" spans="1:35" x14ac:dyDescent="0.3">
      <c r="A136" s="64" t="s">
        <v>52</v>
      </c>
      <c r="B136" s="315">
        <v>1500</v>
      </c>
      <c r="C136" s="332">
        <v>699.48</v>
      </c>
      <c r="D136" s="317"/>
      <c r="E136" s="305">
        <v>3000</v>
      </c>
      <c r="F136" s="322"/>
      <c r="G136" s="132">
        <f t="shared" si="43"/>
        <v>-3000</v>
      </c>
      <c r="H136" s="320">
        <f t="shared" si="44"/>
        <v>2</v>
      </c>
      <c r="I136" s="321">
        <f t="shared" si="45"/>
        <v>1398.96</v>
      </c>
      <c r="J136" s="308">
        <v>3000</v>
      </c>
      <c r="K136" s="312"/>
      <c r="L136" s="310">
        <f t="shared" si="46"/>
        <v>-3000</v>
      </c>
      <c r="M136" s="133">
        <f t="shared" si="47"/>
        <v>2</v>
      </c>
      <c r="N136" s="311">
        <f t="shared" si="48"/>
        <v>1398.96</v>
      </c>
      <c r="O136" s="305">
        <v>3000</v>
      </c>
      <c r="P136" s="333"/>
      <c r="Q136" s="334">
        <f t="shared" si="49"/>
        <v>-3000</v>
      </c>
      <c r="R136" s="133">
        <f t="shared" si="50"/>
        <v>2</v>
      </c>
      <c r="S136" s="311">
        <f t="shared" si="51"/>
        <v>1398.96</v>
      </c>
      <c r="T136" s="323"/>
      <c r="U136" s="288"/>
      <c r="V136" s="288"/>
      <c r="W136" s="288"/>
      <c r="X136" s="288"/>
      <c r="Y136" s="288"/>
      <c r="AG136" s="12"/>
      <c r="AH136" s="12"/>
      <c r="AI136" s="12"/>
    </row>
    <row r="137" spans="1:35" x14ac:dyDescent="0.3">
      <c r="A137" s="73">
        <v>32490663</v>
      </c>
      <c r="B137" s="335">
        <v>383</v>
      </c>
      <c r="C137" s="332">
        <v>210</v>
      </c>
      <c r="D137" s="336"/>
      <c r="E137" s="305"/>
      <c r="F137" s="322"/>
      <c r="G137" s="132">
        <f t="shared" si="43"/>
        <v>0</v>
      </c>
      <c r="H137" s="320">
        <f t="shared" si="44"/>
        <v>0</v>
      </c>
      <c r="I137" s="321">
        <f t="shared" si="45"/>
        <v>0</v>
      </c>
      <c r="J137" s="308"/>
      <c r="K137" s="312"/>
      <c r="L137" s="310">
        <f t="shared" si="46"/>
        <v>0</v>
      </c>
      <c r="M137" s="133">
        <f t="shared" si="47"/>
        <v>0</v>
      </c>
      <c r="N137" s="311">
        <f t="shared" si="48"/>
        <v>0</v>
      </c>
      <c r="O137" s="305"/>
      <c r="P137" s="333"/>
      <c r="Q137" s="334">
        <f t="shared" si="49"/>
        <v>0</v>
      </c>
      <c r="R137" s="337">
        <f t="shared" si="50"/>
        <v>0</v>
      </c>
      <c r="S137" s="338">
        <f t="shared" si="51"/>
        <v>0</v>
      </c>
      <c r="T137" s="323"/>
      <c r="U137" s="288"/>
      <c r="V137" s="288"/>
      <c r="W137" s="288"/>
      <c r="X137" s="288"/>
      <c r="Y137" s="288"/>
      <c r="AG137" s="12"/>
      <c r="AH137" s="12"/>
      <c r="AI137" s="12"/>
    </row>
    <row r="138" spans="1:35" x14ac:dyDescent="0.3">
      <c r="A138" s="73" t="s">
        <v>53</v>
      </c>
      <c r="B138" s="335">
        <v>1700</v>
      </c>
      <c r="C138" s="339">
        <v>480.46</v>
      </c>
      <c r="D138" s="336"/>
      <c r="E138" s="305">
        <v>5100</v>
      </c>
      <c r="F138" s="322"/>
      <c r="G138" s="132">
        <f t="shared" si="43"/>
        <v>-5100</v>
      </c>
      <c r="H138" s="320">
        <f t="shared" si="44"/>
        <v>3</v>
      </c>
      <c r="I138" s="321">
        <f t="shared" si="45"/>
        <v>1441.3799999999999</v>
      </c>
      <c r="J138" s="308">
        <v>5100</v>
      </c>
      <c r="K138" s="312"/>
      <c r="L138" s="310">
        <f t="shared" si="46"/>
        <v>-5100</v>
      </c>
      <c r="M138" s="133">
        <f t="shared" si="47"/>
        <v>3</v>
      </c>
      <c r="N138" s="311">
        <f t="shared" si="48"/>
        <v>1441.3799999999999</v>
      </c>
      <c r="O138" s="305">
        <v>5100</v>
      </c>
      <c r="P138" s="333"/>
      <c r="Q138" s="334"/>
      <c r="R138" s="337"/>
      <c r="S138" s="338"/>
      <c r="T138" s="323"/>
      <c r="U138" s="288"/>
      <c r="V138" s="288"/>
      <c r="W138" s="288"/>
      <c r="X138" s="288"/>
      <c r="Y138" s="288"/>
      <c r="AG138" s="12"/>
      <c r="AH138" s="12"/>
      <c r="AI138" s="12"/>
    </row>
    <row r="139" spans="1:35" ht="15" thickBot="1" x14ac:dyDescent="0.35">
      <c r="A139" s="340" t="s">
        <v>29</v>
      </c>
      <c r="B139" s="341"/>
      <c r="C139" s="342"/>
      <c r="D139" s="342"/>
      <c r="E139" s="343"/>
      <c r="F139" s="344"/>
      <c r="G139" s="344"/>
      <c r="H139" s="345">
        <f>SUM(H101:H136)</f>
        <v>47</v>
      </c>
      <c r="I139" s="346">
        <f>SUM(I101:I136)</f>
        <v>21137.759999999998</v>
      </c>
      <c r="J139" s="347"/>
      <c r="K139" s="348"/>
      <c r="L139" s="348"/>
      <c r="M139" s="349">
        <f>SUM(M101:M136)</f>
        <v>35</v>
      </c>
      <c r="N139" s="350">
        <f>SUM(N101:N136)</f>
        <v>16289.21</v>
      </c>
      <c r="O139" s="351"/>
      <c r="P139" s="352"/>
      <c r="Q139" s="348"/>
      <c r="R139" s="349">
        <f>SUM(R101:R137)</f>
        <v>56</v>
      </c>
      <c r="S139" s="350">
        <f>SUM(S101:S137)</f>
        <v>22618.079999999998</v>
      </c>
      <c r="Y139" s="288"/>
      <c r="AG139" s="12"/>
      <c r="AH139" s="12"/>
      <c r="AI139" s="12"/>
    </row>
    <row r="140" spans="1:35" ht="15" thickBot="1" x14ac:dyDescent="0.35">
      <c r="E140" s="353" t="s">
        <v>54</v>
      </c>
      <c r="I140" s="354"/>
      <c r="AG140" s="12"/>
      <c r="AH140" s="12"/>
      <c r="AI140" s="12"/>
    </row>
    <row r="141" spans="1:35" ht="15" thickBot="1" x14ac:dyDescent="0.35">
      <c r="B141" s="111" t="s">
        <v>30</v>
      </c>
      <c r="C141" s="108"/>
      <c r="D141" s="108"/>
      <c r="E141" s="112">
        <f>ROUNDUP(H139/2,0)</f>
        <v>24</v>
      </c>
      <c r="K141" s="355" t="s">
        <v>30</v>
      </c>
      <c r="L141" s="108"/>
      <c r="M141" s="112">
        <f>ROUNDUP(M139/2,0)</f>
        <v>18</v>
      </c>
      <c r="P141" s="355" t="s">
        <v>30</v>
      </c>
      <c r="Q141" s="108"/>
      <c r="R141" s="112">
        <f>ROUNDUP(R139/2,0)</f>
        <v>28</v>
      </c>
      <c r="AG141" s="12"/>
      <c r="AH141" s="12"/>
      <c r="AI141" s="12"/>
    </row>
    <row r="142" spans="1:35" x14ac:dyDescent="0.3">
      <c r="AG142" s="12"/>
      <c r="AH142" s="12"/>
      <c r="AI142" s="1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1"/>
  <sheetViews>
    <sheetView workbookViewId="0">
      <selection activeCell="R8" sqref="R8"/>
    </sheetView>
  </sheetViews>
  <sheetFormatPr defaultColWidth="11.44140625" defaultRowHeight="14.4" x14ac:dyDescent="0.3"/>
  <cols>
    <col min="1" max="1" width="14" style="356" customWidth="1"/>
    <col min="2" max="2" width="15.44140625" style="356" customWidth="1"/>
    <col min="3" max="3" width="19.6640625" style="356" customWidth="1"/>
    <col min="4" max="4" width="12.6640625" style="356" customWidth="1"/>
    <col min="5" max="5" width="14.33203125" style="356" customWidth="1"/>
    <col min="6" max="6" width="10.6640625" style="356" customWidth="1"/>
    <col min="7" max="8" width="11.6640625" style="356" customWidth="1"/>
    <col min="9" max="9" width="10.6640625" style="356" customWidth="1"/>
    <col min="10" max="10" width="11.6640625" style="356" customWidth="1"/>
    <col min="11" max="12" width="10.6640625" style="356" customWidth="1"/>
    <col min="13" max="13" width="11.6640625" style="356" customWidth="1"/>
    <col min="14" max="21" width="10.6640625" style="356" customWidth="1"/>
    <col min="22" max="23" width="11.6640625" style="356" customWidth="1"/>
    <col min="24" max="24" width="10.6640625" style="356" customWidth="1"/>
    <col min="25" max="26" width="11.6640625" style="356" customWidth="1"/>
    <col min="27" max="27" width="10.6640625" style="356" customWidth="1"/>
    <col min="28" max="29" width="11.6640625" style="356" customWidth="1"/>
    <col min="30" max="30" width="10.6640625" style="356" customWidth="1"/>
    <col min="31" max="32" width="11.6640625" style="356" customWidth="1"/>
    <col min="33" max="256" width="11.44140625" style="356"/>
    <col min="257" max="257" width="14" style="356" customWidth="1"/>
    <col min="258" max="258" width="15.44140625" style="356" customWidth="1"/>
    <col min="259" max="259" width="19.6640625" style="356" customWidth="1"/>
    <col min="260" max="260" width="12.6640625" style="356" customWidth="1"/>
    <col min="261" max="261" width="14.33203125" style="356" customWidth="1"/>
    <col min="262" max="262" width="10.6640625" style="356" customWidth="1"/>
    <col min="263" max="264" width="11.6640625" style="356" customWidth="1"/>
    <col min="265" max="265" width="10.6640625" style="356" customWidth="1"/>
    <col min="266" max="266" width="11.6640625" style="356" customWidth="1"/>
    <col min="267" max="268" width="10.6640625" style="356" customWidth="1"/>
    <col min="269" max="269" width="11.6640625" style="356" customWidth="1"/>
    <col min="270" max="277" width="10.6640625" style="356" customWidth="1"/>
    <col min="278" max="279" width="11.6640625" style="356" customWidth="1"/>
    <col min="280" max="280" width="10.6640625" style="356" customWidth="1"/>
    <col min="281" max="282" width="11.6640625" style="356" customWidth="1"/>
    <col min="283" max="283" width="10.6640625" style="356" customWidth="1"/>
    <col min="284" max="285" width="11.6640625" style="356" customWidth="1"/>
    <col min="286" max="286" width="10.6640625" style="356" customWidth="1"/>
    <col min="287" max="288" width="11.6640625" style="356" customWidth="1"/>
    <col min="289" max="512" width="11.44140625" style="356"/>
    <col min="513" max="513" width="14" style="356" customWidth="1"/>
    <col min="514" max="514" width="15.44140625" style="356" customWidth="1"/>
    <col min="515" max="515" width="19.6640625" style="356" customWidth="1"/>
    <col min="516" max="516" width="12.6640625" style="356" customWidth="1"/>
    <col min="517" max="517" width="14.33203125" style="356" customWidth="1"/>
    <col min="518" max="518" width="10.6640625" style="356" customWidth="1"/>
    <col min="519" max="520" width="11.6640625" style="356" customWidth="1"/>
    <col min="521" max="521" width="10.6640625" style="356" customWidth="1"/>
    <col min="522" max="522" width="11.6640625" style="356" customWidth="1"/>
    <col min="523" max="524" width="10.6640625" style="356" customWidth="1"/>
    <col min="525" max="525" width="11.6640625" style="356" customWidth="1"/>
    <col min="526" max="533" width="10.6640625" style="356" customWidth="1"/>
    <col min="534" max="535" width="11.6640625" style="356" customWidth="1"/>
    <col min="536" max="536" width="10.6640625" style="356" customWidth="1"/>
    <col min="537" max="538" width="11.6640625" style="356" customWidth="1"/>
    <col min="539" max="539" width="10.6640625" style="356" customWidth="1"/>
    <col min="540" max="541" width="11.6640625" style="356" customWidth="1"/>
    <col min="542" max="542" width="10.6640625" style="356" customWidth="1"/>
    <col min="543" max="544" width="11.6640625" style="356" customWidth="1"/>
    <col min="545" max="768" width="11.44140625" style="356"/>
    <col min="769" max="769" width="14" style="356" customWidth="1"/>
    <col min="770" max="770" width="15.44140625" style="356" customWidth="1"/>
    <col min="771" max="771" width="19.6640625" style="356" customWidth="1"/>
    <col min="772" max="772" width="12.6640625" style="356" customWidth="1"/>
    <col min="773" max="773" width="14.33203125" style="356" customWidth="1"/>
    <col min="774" max="774" width="10.6640625" style="356" customWidth="1"/>
    <col min="775" max="776" width="11.6640625" style="356" customWidth="1"/>
    <col min="777" max="777" width="10.6640625" style="356" customWidth="1"/>
    <col min="778" max="778" width="11.6640625" style="356" customWidth="1"/>
    <col min="779" max="780" width="10.6640625" style="356" customWidth="1"/>
    <col min="781" max="781" width="11.6640625" style="356" customWidth="1"/>
    <col min="782" max="789" width="10.6640625" style="356" customWidth="1"/>
    <col min="790" max="791" width="11.6640625" style="356" customWidth="1"/>
    <col min="792" max="792" width="10.6640625" style="356" customWidth="1"/>
    <col min="793" max="794" width="11.6640625" style="356" customWidth="1"/>
    <col min="795" max="795" width="10.6640625" style="356" customWidth="1"/>
    <col min="796" max="797" width="11.6640625" style="356" customWidth="1"/>
    <col min="798" max="798" width="10.6640625" style="356" customWidth="1"/>
    <col min="799" max="800" width="11.6640625" style="356" customWidth="1"/>
    <col min="801" max="1024" width="11.44140625" style="356"/>
    <col min="1025" max="1025" width="14" style="356" customWidth="1"/>
    <col min="1026" max="1026" width="15.44140625" style="356" customWidth="1"/>
    <col min="1027" max="1027" width="19.6640625" style="356" customWidth="1"/>
    <col min="1028" max="1028" width="12.6640625" style="356" customWidth="1"/>
    <col min="1029" max="1029" width="14.33203125" style="356" customWidth="1"/>
    <col min="1030" max="1030" width="10.6640625" style="356" customWidth="1"/>
    <col min="1031" max="1032" width="11.6640625" style="356" customWidth="1"/>
    <col min="1033" max="1033" width="10.6640625" style="356" customWidth="1"/>
    <col min="1034" max="1034" width="11.6640625" style="356" customWidth="1"/>
    <col min="1035" max="1036" width="10.6640625" style="356" customWidth="1"/>
    <col min="1037" max="1037" width="11.6640625" style="356" customWidth="1"/>
    <col min="1038" max="1045" width="10.6640625" style="356" customWidth="1"/>
    <col min="1046" max="1047" width="11.6640625" style="356" customWidth="1"/>
    <col min="1048" max="1048" width="10.6640625" style="356" customWidth="1"/>
    <col min="1049" max="1050" width="11.6640625" style="356" customWidth="1"/>
    <col min="1051" max="1051" width="10.6640625" style="356" customWidth="1"/>
    <col min="1052" max="1053" width="11.6640625" style="356" customWidth="1"/>
    <col min="1054" max="1054" width="10.6640625" style="356" customWidth="1"/>
    <col min="1055" max="1056" width="11.6640625" style="356" customWidth="1"/>
    <col min="1057" max="1280" width="11.44140625" style="356"/>
    <col min="1281" max="1281" width="14" style="356" customWidth="1"/>
    <col min="1282" max="1282" width="15.44140625" style="356" customWidth="1"/>
    <col min="1283" max="1283" width="19.6640625" style="356" customWidth="1"/>
    <col min="1284" max="1284" width="12.6640625" style="356" customWidth="1"/>
    <col min="1285" max="1285" width="14.33203125" style="356" customWidth="1"/>
    <col min="1286" max="1286" width="10.6640625" style="356" customWidth="1"/>
    <col min="1287" max="1288" width="11.6640625" style="356" customWidth="1"/>
    <col min="1289" max="1289" width="10.6640625" style="356" customWidth="1"/>
    <col min="1290" max="1290" width="11.6640625" style="356" customWidth="1"/>
    <col min="1291" max="1292" width="10.6640625" style="356" customWidth="1"/>
    <col min="1293" max="1293" width="11.6640625" style="356" customWidth="1"/>
    <col min="1294" max="1301" width="10.6640625" style="356" customWidth="1"/>
    <col min="1302" max="1303" width="11.6640625" style="356" customWidth="1"/>
    <col min="1304" max="1304" width="10.6640625" style="356" customWidth="1"/>
    <col min="1305" max="1306" width="11.6640625" style="356" customWidth="1"/>
    <col min="1307" max="1307" width="10.6640625" style="356" customWidth="1"/>
    <col min="1308" max="1309" width="11.6640625" style="356" customWidth="1"/>
    <col min="1310" max="1310" width="10.6640625" style="356" customWidth="1"/>
    <col min="1311" max="1312" width="11.6640625" style="356" customWidth="1"/>
    <col min="1313" max="1536" width="11.44140625" style="356"/>
    <col min="1537" max="1537" width="14" style="356" customWidth="1"/>
    <col min="1538" max="1538" width="15.44140625" style="356" customWidth="1"/>
    <col min="1539" max="1539" width="19.6640625" style="356" customWidth="1"/>
    <col min="1540" max="1540" width="12.6640625" style="356" customWidth="1"/>
    <col min="1541" max="1541" width="14.33203125" style="356" customWidth="1"/>
    <col min="1542" max="1542" width="10.6640625" style="356" customWidth="1"/>
    <col min="1543" max="1544" width="11.6640625" style="356" customWidth="1"/>
    <col min="1545" max="1545" width="10.6640625" style="356" customWidth="1"/>
    <col min="1546" max="1546" width="11.6640625" style="356" customWidth="1"/>
    <col min="1547" max="1548" width="10.6640625" style="356" customWidth="1"/>
    <col min="1549" max="1549" width="11.6640625" style="356" customWidth="1"/>
    <col min="1550" max="1557" width="10.6640625" style="356" customWidth="1"/>
    <col min="1558" max="1559" width="11.6640625" style="356" customWidth="1"/>
    <col min="1560" max="1560" width="10.6640625" style="356" customWidth="1"/>
    <col min="1561" max="1562" width="11.6640625" style="356" customWidth="1"/>
    <col min="1563" max="1563" width="10.6640625" style="356" customWidth="1"/>
    <col min="1564" max="1565" width="11.6640625" style="356" customWidth="1"/>
    <col min="1566" max="1566" width="10.6640625" style="356" customWidth="1"/>
    <col min="1567" max="1568" width="11.6640625" style="356" customWidth="1"/>
    <col min="1569" max="1792" width="11.44140625" style="356"/>
    <col min="1793" max="1793" width="14" style="356" customWidth="1"/>
    <col min="1794" max="1794" width="15.44140625" style="356" customWidth="1"/>
    <col min="1795" max="1795" width="19.6640625" style="356" customWidth="1"/>
    <col min="1796" max="1796" width="12.6640625" style="356" customWidth="1"/>
    <col min="1797" max="1797" width="14.33203125" style="356" customWidth="1"/>
    <col min="1798" max="1798" width="10.6640625" style="356" customWidth="1"/>
    <col min="1799" max="1800" width="11.6640625" style="356" customWidth="1"/>
    <col min="1801" max="1801" width="10.6640625" style="356" customWidth="1"/>
    <col min="1802" max="1802" width="11.6640625" style="356" customWidth="1"/>
    <col min="1803" max="1804" width="10.6640625" style="356" customWidth="1"/>
    <col min="1805" max="1805" width="11.6640625" style="356" customWidth="1"/>
    <col min="1806" max="1813" width="10.6640625" style="356" customWidth="1"/>
    <col min="1814" max="1815" width="11.6640625" style="356" customWidth="1"/>
    <col min="1816" max="1816" width="10.6640625" style="356" customWidth="1"/>
    <col min="1817" max="1818" width="11.6640625" style="356" customWidth="1"/>
    <col min="1819" max="1819" width="10.6640625" style="356" customWidth="1"/>
    <col min="1820" max="1821" width="11.6640625" style="356" customWidth="1"/>
    <col min="1822" max="1822" width="10.6640625" style="356" customWidth="1"/>
    <col min="1823" max="1824" width="11.6640625" style="356" customWidth="1"/>
    <col min="1825" max="2048" width="11.44140625" style="356"/>
    <col min="2049" max="2049" width="14" style="356" customWidth="1"/>
    <col min="2050" max="2050" width="15.44140625" style="356" customWidth="1"/>
    <col min="2051" max="2051" width="19.6640625" style="356" customWidth="1"/>
    <col min="2052" max="2052" width="12.6640625" style="356" customWidth="1"/>
    <col min="2053" max="2053" width="14.33203125" style="356" customWidth="1"/>
    <col min="2054" max="2054" width="10.6640625" style="356" customWidth="1"/>
    <col min="2055" max="2056" width="11.6640625" style="356" customWidth="1"/>
    <col min="2057" max="2057" width="10.6640625" style="356" customWidth="1"/>
    <col min="2058" max="2058" width="11.6640625" style="356" customWidth="1"/>
    <col min="2059" max="2060" width="10.6640625" style="356" customWidth="1"/>
    <col min="2061" max="2061" width="11.6640625" style="356" customWidth="1"/>
    <col min="2062" max="2069" width="10.6640625" style="356" customWidth="1"/>
    <col min="2070" max="2071" width="11.6640625" style="356" customWidth="1"/>
    <col min="2072" max="2072" width="10.6640625" style="356" customWidth="1"/>
    <col min="2073" max="2074" width="11.6640625" style="356" customWidth="1"/>
    <col min="2075" max="2075" width="10.6640625" style="356" customWidth="1"/>
    <col min="2076" max="2077" width="11.6640625" style="356" customWidth="1"/>
    <col min="2078" max="2078" width="10.6640625" style="356" customWidth="1"/>
    <col min="2079" max="2080" width="11.6640625" style="356" customWidth="1"/>
    <col min="2081" max="2304" width="11.44140625" style="356"/>
    <col min="2305" max="2305" width="14" style="356" customWidth="1"/>
    <col min="2306" max="2306" width="15.44140625" style="356" customWidth="1"/>
    <col min="2307" max="2307" width="19.6640625" style="356" customWidth="1"/>
    <col min="2308" max="2308" width="12.6640625" style="356" customWidth="1"/>
    <col min="2309" max="2309" width="14.33203125" style="356" customWidth="1"/>
    <col min="2310" max="2310" width="10.6640625" style="356" customWidth="1"/>
    <col min="2311" max="2312" width="11.6640625" style="356" customWidth="1"/>
    <col min="2313" max="2313" width="10.6640625" style="356" customWidth="1"/>
    <col min="2314" max="2314" width="11.6640625" style="356" customWidth="1"/>
    <col min="2315" max="2316" width="10.6640625" style="356" customWidth="1"/>
    <col min="2317" max="2317" width="11.6640625" style="356" customWidth="1"/>
    <col min="2318" max="2325" width="10.6640625" style="356" customWidth="1"/>
    <col min="2326" max="2327" width="11.6640625" style="356" customWidth="1"/>
    <col min="2328" max="2328" width="10.6640625" style="356" customWidth="1"/>
    <col min="2329" max="2330" width="11.6640625" style="356" customWidth="1"/>
    <col min="2331" max="2331" width="10.6640625" style="356" customWidth="1"/>
    <col min="2332" max="2333" width="11.6640625" style="356" customWidth="1"/>
    <col min="2334" max="2334" width="10.6640625" style="356" customWidth="1"/>
    <col min="2335" max="2336" width="11.6640625" style="356" customWidth="1"/>
    <col min="2337" max="2560" width="11.44140625" style="356"/>
    <col min="2561" max="2561" width="14" style="356" customWidth="1"/>
    <col min="2562" max="2562" width="15.44140625" style="356" customWidth="1"/>
    <col min="2563" max="2563" width="19.6640625" style="356" customWidth="1"/>
    <col min="2564" max="2564" width="12.6640625" style="356" customWidth="1"/>
    <col min="2565" max="2565" width="14.33203125" style="356" customWidth="1"/>
    <col min="2566" max="2566" width="10.6640625" style="356" customWidth="1"/>
    <col min="2567" max="2568" width="11.6640625" style="356" customWidth="1"/>
    <col min="2569" max="2569" width="10.6640625" style="356" customWidth="1"/>
    <col min="2570" max="2570" width="11.6640625" style="356" customWidth="1"/>
    <col min="2571" max="2572" width="10.6640625" style="356" customWidth="1"/>
    <col min="2573" max="2573" width="11.6640625" style="356" customWidth="1"/>
    <col min="2574" max="2581" width="10.6640625" style="356" customWidth="1"/>
    <col min="2582" max="2583" width="11.6640625" style="356" customWidth="1"/>
    <col min="2584" max="2584" width="10.6640625" style="356" customWidth="1"/>
    <col min="2585" max="2586" width="11.6640625" style="356" customWidth="1"/>
    <col min="2587" max="2587" width="10.6640625" style="356" customWidth="1"/>
    <col min="2588" max="2589" width="11.6640625" style="356" customWidth="1"/>
    <col min="2590" max="2590" width="10.6640625" style="356" customWidth="1"/>
    <col min="2591" max="2592" width="11.6640625" style="356" customWidth="1"/>
    <col min="2593" max="2816" width="11.44140625" style="356"/>
    <col min="2817" max="2817" width="14" style="356" customWidth="1"/>
    <col min="2818" max="2818" width="15.44140625" style="356" customWidth="1"/>
    <col min="2819" max="2819" width="19.6640625" style="356" customWidth="1"/>
    <col min="2820" max="2820" width="12.6640625" style="356" customWidth="1"/>
    <col min="2821" max="2821" width="14.33203125" style="356" customWidth="1"/>
    <col min="2822" max="2822" width="10.6640625" style="356" customWidth="1"/>
    <col min="2823" max="2824" width="11.6640625" style="356" customWidth="1"/>
    <col min="2825" max="2825" width="10.6640625" style="356" customWidth="1"/>
    <col min="2826" max="2826" width="11.6640625" style="356" customWidth="1"/>
    <col min="2827" max="2828" width="10.6640625" style="356" customWidth="1"/>
    <col min="2829" max="2829" width="11.6640625" style="356" customWidth="1"/>
    <col min="2830" max="2837" width="10.6640625" style="356" customWidth="1"/>
    <col min="2838" max="2839" width="11.6640625" style="356" customWidth="1"/>
    <col min="2840" max="2840" width="10.6640625" style="356" customWidth="1"/>
    <col min="2841" max="2842" width="11.6640625" style="356" customWidth="1"/>
    <col min="2843" max="2843" width="10.6640625" style="356" customWidth="1"/>
    <col min="2844" max="2845" width="11.6640625" style="356" customWidth="1"/>
    <col min="2846" max="2846" width="10.6640625" style="356" customWidth="1"/>
    <col min="2847" max="2848" width="11.6640625" style="356" customWidth="1"/>
    <col min="2849" max="3072" width="11.44140625" style="356"/>
    <col min="3073" max="3073" width="14" style="356" customWidth="1"/>
    <col min="3074" max="3074" width="15.44140625" style="356" customWidth="1"/>
    <col min="3075" max="3075" width="19.6640625" style="356" customWidth="1"/>
    <col min="3076" max="3076" width="12.6640625" style="356" customWidth="1"/>
    <col min="3077" max="3077" width="14.33203125" style="356" customWidth="1"/>
    <col min="3078" max="3078" width="10.6640625" style="356" customWidth="1"/>
    <col min="3079" max="3080" width="11.6640625" style="356" customWidth="1"/>
    <col min="3081" max="3081" width="10.6640625" style="356" customWidth="1"/>
    <col min="3082" max="3082" width="11.6640625" style="356" customWidth="1"/>
    <col min="3083" max="3084" width="10.6640625" style="356" customWidth="1"/>
    <col min="3085" max="3085" width="11.6640625" style="356" customWidth="1"/>
    <col min="3086" max="3093" width="10.6640625" style="356" customWidth="1"/>
    <col min="3094" max="3095" width="11.6640625" style="356" customWidth="1"/>
    <col min="3096" max="3096" width="10.6640625" style="356" customWidth="1"/>
    <col min="3097" max="3098" width="11.6640625" style="356" customWidth="1"/>
    <col min="3099" max="3099" width="10.6640625" style="356" customWidth="1"/>
    <col min="3100" max="3101" width="11.6640625" style="356" customWidth="1"/>
    <col min="3102" max="3102" width="10.6640625" style="356" customWidth="1"/>
    <col min="3103" max="3104" width="11.6640625" style="356" customWidth="1"/>
    <col min="3105" max="3328" width="11.44140625" style="356"/>
    <col min="3329" max="3329" width="14" style="356" customWidth="1"/>
    <col min="3330" max="3330" width="15.44140625" style="356" customWidth="1"/>
    <col min="3331" max="3331" width="19.6640625" style="356" customWidth="1"/>
    <col min="3332" max="3332" width="12.6640625" style="356" customWidth="1"/>
    <col min="3333" max="3333" width="14.33203125" style="356" customWidth="1"/>
    <col min="3334" max="3334" width="10.6640625" style="356" customWidth="1"/>
    <col min="3335" max="3336" width="11.6640625" style="356" customWidth="1"/>
    <col min="3337" max="3337" width="10.6640625" style="356" customWidth="1"/>
    <col min="3338" max="3338" width="11.6640625" style="356" customWidth="1"/>
    <col min="3339" max="3340" width="10.6640625" style="356" customWidth="1"/>
    <col min="3341" max="3341" width="11.6640625" style="356" customWidth="1"/>
    <col min="3342" max="3349" width="10.6640625" style="356" customWidth="1"/>
    <col min="3350" max="3351" width="11.6640625" style="356" customWidth="1"/>
    <col min="3352" max="3352" width="10.6640625" style="356" customWidth="1"/>
    <col min="3353" max="3354" width="11.6640625" style="356" customWidth="1"/>
    <col min="3355" max="3355" width="10.6640625" style="356" customWidth="1"/>
    <col min="3356" max="3357" width="11.6640625" style="356" customWidth="1"/>
    <col min="3358" max="3358" width="10.6640625" style="356" customWidth="1"/>
    <col min="3359" max="3360" width="11.6640625" style="356" customWidth="1"/>
    <col min="3361" max="3584" width="11.44140625" style="356"/>
    <col min="3585" max="3585" width="14" style="356" customWidth="1"/>
    <col min="3586" max="3586" width="15.44140625" style="356" customWidth="1"/>
    <col min="3587" max="3587" width="19.6640625" style="356" customWidth="1"/>
    <col min="3588" max="3588" width="12.6640625" style="356" customWidth="1"/>
    <col min="3589" max="3589" width="14.33203125" style="356" customWidth="1"/>
    <col min="3590" max="3590" width="10.6640625" style="356" customWidth="1"/>
    <col min="3591" max="3592" width="11.6640625" style="356" customWidth="1"/>
    <col min="3593" max="3593" width="10.6640625" style="356" customWidth="1"/>
    <col min="3594" max="3594" width="11.6640625" style="356" customWidth="1"/>
    <col min="3595" max="3596" width="10.6640625" style="356" customWidth="1"/>
    <col min="3597" max="3597" width="11.6640625" style="356" customWidth="1"/>
    <col min="3598" max="3605" width="10.6640625" style="356" customWidth="1"/>
    <col min="3606" max="3607" width="11.6640625" style="356" customWidth="1"/>
    <col min="3608" max="3608" width="10.6640625" style="356" customWidth="1"/>
    <col min="3609" max="3610" width="11.6640625" style="356" customWidth="1"/>
    <col min="3611" max="3611" width="10.6640625" style="356" customWidth="1"/>
    <col min="3612" max="3613" width="11.6640625" style="356" customWidth="1"/>
    <col min="3614" max="3614" width="10.6640625" style="356" customWidth="1"/>
    <col min="3615" max="3616" width="11.6640625" style="356" customWidth="1"/>
    <col min="3617" max="3840" width="11.44140625" style="356"/>
    <col min="3841" max="3841" width="14" style="356" customWidth="1"/>
    <col min="3842" max="3842" width="15.44140625" style="356" customWidth="1"/>
    <col min="3843" max="3843" width="19.6640625" style="356" customWidth="1"/>
    <col min="3844" max="3844" width="12.6640625" style="356" customWidth="1"/>
    <col min="3845" max="3845" width="14.33203125" style="356" customWidth="1"/>
    <col min="3846" max="3846" width="10.6640625" style="356" customWidth="1"/>
    <col min="3847" max="3848" width="11.6640625" style="356" customWidth="1"/>
    <col min="3849" max="3849" width="10.6640625" style="356" customWidth="1"/>
    <col min="3850" max="3850" width="11.6640625" style="356" customWidth="1"/>
    <col min="3851" max="3852" width="10.6640625" style="356" customWidth="1"/>
    <col min="3853" max="3853" width="11.6640625" style="356" customWidth="1"/>
    <col min="3854" max="3861" width="10.6640625" style="356" customWidth="1"/>
    <col min="3862" max="3863" width="11.6640625" style="356" customWidth="1"/>
    <col min="3864" max="3864" width="10.6640625" style="356" customWidth="1"/>
    <col min="3865" max="3866" width="11.6640625" style="356" customWidth="1"/>
    <col min="3867" max="3867" width="10.6640625" style="356" customWidth="1"/>
    <col min="3868" max="3869" width="11.6640625" style="356" customWidth="1"/>
    <col min="3870" max="3870" width="10.6640625" style="356" customWidth="1"/>
    <col min="3871" max="3872" width="11.6640625" style="356" customWidth="1"/>
    <col min="3873" max="4096" width="11.44140625" style="356"/>
    <col min="4097" max="4097" width="14" style="356" customWidth="1"/>
    <col min="4098" max="4098" width="15.44140625" style="356" customWidth="1"/>
    <col min="4099" max="4099" width="19.6640625" style="356" customWidth="1"/>
    <col min="4100" max="4100" width="12.6640625" style="356" customWidth="1"/>
    <col min="4101" max="4101" width="14.33203125" style="356" customWidth="1"/>
    <col min="4102" max="4102" width="10.6640625" style="356" customWidth="1"/>
    <col min="4103" max="4104" width="11.6640625" style="356" customWidth="1"/>
    <col min="4105" max="4105" width="10.6640625" style="356" customWidth="1"/>
    <col min="4106" max="4106" width="11.6640625" style="356" customWidth="1"/>
    <col min="4107" max="4108" width="10.6640625" style="356" customWidth="1"/>
    <col min="4109" max="4109" width="11.6640625" style="356" customWidth="1"/>
    <col min="4110" max="4117" width="10.6640625" style="356" customWidth="1"/>
    <col min="4118" max="4119" width="11.6640625" style="356" customWidth="1"/>
    <col min="4120" max="4120" width="10.6640625" style="356" customWidth="1"/>
    <col min="4121" max="4122" width="11.6640625" style="356" customWidth="1"/>
    <col min="4123" max="4123" width="10.6640625" style="356" customWidth="1"/>
    <col min="4124" max="4125" width="11.6640625" style="356" customWidth="1"/>
    <col min="4126" max="4126" width="10.6640625" style="356" customWidth="1"/>
    <col min="4127" max="4128" width="11.6640625" style="356" customWidth="1"/>
    <col min="4129" max="4352" width="11.44140625" style="356"/>
    <col min="4353" max="4353" width="14" style="356" customWidth="1"/>
    <col min="4354" max="4354" width="15.44140625" style="356" customWidth="1"/>
    <col min="4355" max="4355" width="19.6640625" style="356" customWidth="1"/>
    <col min="4356" max="4356" width="12.6640625" style="356" customWidth="1"/>
    <col min="4357" max="4357" width="14.33203125" style="356" customWidth="1"/>
    <col min="4358" max="4358" width="10.6640625" style="356" customWidth="1"/>
    <col min="4359" max="4360" width="11.6640625" style="356" customWidth="1"/>
    <col min="4361" max="4361" width="10.6640625" style="356" customWidth="1"/>
    <col min="4362" max="4362" width="11.6640625" style="356" customWidth="1"/>
    <col min="4363" max="4364" width="10.6640625" style="356" customWidth="1"/>
    <col min="4365" max="4365" width="11.6640625" style="356" customWidth="1"/>
    <col min="4366" max="4373" width="10.6640625" style="356" customWidth="1"/>
    <col min="4374" max="4375" width="11.6640625" style="356" customWidth="1"/>
    <col min="4376" max="4376" width="10.6640625" style="356" customWidth="1"/>
    <col min="4377" max="4378" width="11.6640625" style="356" customWidth="1"/>
    <col min="4379" max="4379" width="10.6640625" style="356" customWidth="1"/>
    <col min="4380" max="4381" width="11.6640625" style="356" customWidth="1"/>
    <col min="4382" max="4382" width="10.6640625" style="356" customWidth="1"/>
    <col min="4383" max="4384" width="11.6640625" style="356" customWidth="1"/>
    <col min="4385" max="4608" width="11.44140625" style="356"/>
    <col min="4609" max="4609" width="14" style="356" customWidth="1"/>
    <col min="4610" max="4610" width="15.44140625" style="356" customWidth="1"/>
    <col min="4611" max="4611" width="19.6640625" style="356" customWidth="1"/>
    <col min="4612" max="4612" width="12.6640625" style="356" customWidth="1"/>
    <col min="4613" max="4613" width="14.33203125" style="356" customWidth="1"/>
    <col min="4614" max="4614" width="10.6640625" style="356" customWidth="1"/>
    <col min="4615" max="4616" width="11.6640625" style="356" customWidth="1"/>
    <col min="4617" max="4617" width="10.6640625" style="356" customWidth="1"/>
    <col min="4618" max="4618" width="11.6640625" style="356" customWidth="1"/>
    <col min="4619" max="4620" width="10.6640625" style="356" customWidth="1"/>
    <col min="4621" max="4621" width="11.6640625" style="356" customWidth="1"/>
    <col min="4622" max="4629" width="10.6640625" style="356" customWidth="1"/>
    <col min="4630" max="4631" width="11.6640625" style="356" customWidth="1"/>
    <col min="4632" max="4632" width="10.6640625" style="356" customWidth="1"/>
    <col min="4633" max="4634" width="11.6640625" style="356" customWidth="1"/>
    <col min="4635" max="4635" width="10.6640625" style="356" customWidth="1"/>
    <col min="4636" max="4637" width="11.6640625" style="356" customWidth="1"/>
    <col min="4638" max="4638" width="10.6640625" style="356" customWidth="1"/>
    <col min="4639" max="4640" width="11.6640625" style="356" customWidth="1"/>
    <col min="4641" max="4864" width="11.44140625" style="356"/>
    <col min="4865" max="4865" width="14" style="356" customWidth="1"/>
    <col min="4866" max="4866" width="15.44140625" style="356" customWidth="1"/>
    <col min="4867" max="4867" width="19.6640625" style="356" customWidth="1"/>
    <col min="4868" max="4868" width="12.6640625" style="356" customWidth="1"/>
    <col min="4869" max="4869" width="14.33203125" style="356" customWidth="1"/>
    <col min="4870" max="4870" width="10.6640625" style="356" customWidth="1"/>
    <col min="4871" max="4872" width="11.6640625" style="356" customWidth="1"/>
    <col min="4873" max="4873" width="10.6640625" style="356" customWidth="1"/>
    <col min="4874" max="4874" width="11.6640625" style="356" customWidth="1"/>
    <col min="4875" max="4876" width="10.6640625" style="356" customWidth="1"/>
    <col min="4877" max="4877" width="11.6640625" style="356" customWidth="1"/>
    <col min="4878" max="4885" width="10.6640625" style="356" customWidth="1"/>
    <col min="4886" max="4887" width="11.6640625" style="356" customWidth="1"/>
    <col min="4888" max="4888" width="10.6640625" style="356" customWidth="1"/>
    <col min="4889" max="4890" width="11.6640625" style="356" customWidth="1"/>
    <col min="4891" max="4891" width="10.6640625" style="356" customWidth="1"/>
    <col min="4892" max="4893" width="11.6640625" style="356" customWidth="1"/>
    <col min="4894" max="4894" width="10.6640625" style="356" customWidth="1"/>
    <col min="4895" max="4896" width="11.6640625" style="356" customWidth="1"/>
    <col min="4897" max="5120" width="11.44140625" style="356"/>
    <col min="5121" max="5121" width="14" style="356" customWidth="1"/>
    <col min="5122" max="5122" width="15.44140625" style="356" customWidth="1"/>
    <col min="5123" max="5123" width="19.6640625" style="356" customWidth="1"/>
    <col min="5124" max="5124" width="12.6640625" style="356" customWidth="1"/>
    <col min="5125" max="5125" width="14.33203125" style="356" customWidth="1"/>
    <col min="5126" max="5126" width="10.6640625" style="356" customWidth="1"/>
    <col min="5127" max="5128" width="11.6640625" style="356" customWidth="1"/>
    <col min="5129" max="5129" width="10.6640625" style="356" customWidth="1"/>
    <col min="5130" max="5130" width="11.6640625" style="356" customWidth="1"/>
    <col min="5131" max="5132" width="10.6640625" style="356" customWidth="1"/>
    <col min="5133" max="5133" width="11.6640625" style="356" customWidth="1"/>
    <col min="5134" max="5141" width="10.6640625" style="356" customWidth="1"/>
    <col min="5142" max="5143" width="11.6640625" style="356" customWidth="1"/>
    <col min="5144" max="5144" width="10.6640625" style="356" customWidth="1"/>
    <col min="5145" max="5146" width="11.6640625" style="356" customWidth="1"/>
    <col min="5147" max="5147" width="10.6640625" style="356" customWidth="1"/>
    <col min="5148" max="5149" width="11.6640625" style="356" customWidth="1"/>
    <col min="5150" max="5150" width="10.6640625" style="356" customWidth="1"/>
    <col min="5151" max="5152" width="11.6640625" style="356" customWidth="1"/>
    <col min="5153" max="5376" width="11.44140625" style="356"/>
    <col min="5377" max="5377" width="14" style="356" customWidth="1"/>
    <col min="5378" max="5378" width="15.44140625" style="356" customWidth="1"/>
    <col min="5379" max="5379" width="19.6640625" style="356" customWidth="1"/>
    <col min="5380" max="5380" width="12.6640625" style="356" customWidth="1"/>
    <col min="5381" max="5381" width="14.33203125" style="356" customWidth="1"/>
    <col min="5382" max="5382" width="10.6640625" style="356" customWidth="1"/>
    <col min="5383" max="5384" width="11.6640625" style="356" customWidth="1"/>
    <col min="5385" max="5385" width="10.6640625" style="356" customWidth="1"/>
    <col min="5386" max="5386" width="11.6640625" style="356" customWidth="1"/>
    <col min="5387" max="5388" width="10.6640625" style="356" customWidth="1"/>
    <col min="5389" max="5389" width="11.6640625" style="356" customWidth="1"/>
    <col min="5390" max="5397" width="10.6640625" style="356" customWidth="1"/>
    <col min="5398" max="5399" width="11.6640625" style="356" customWidth="1"/>
    <col min="5400" max="5400" width="10.6640625" style="356" customWidth="1"/>
    <col min="5401" max="5402" width="11.6640625" style="356" customWidth="1"/>
    <col min="5403" max="5403" width="10.6640625" style="356" customWidth="1"/>
    <col min="5404" max="5405" width="11.6640625" style="356" customWidth="1"/>
    <col min="5406" max="5406" width="10.6640625" style="356" customWidth="1"/>
    <col min="5407" max="5408" width="11.6640625" style="356" customWidth="1"/>
    <col min="5409" max="5632" width="11.44140625" style="356"/>
    <col min="5633" max="5633" width="14" style="356" customWidth="1"/>
    <col min="5634" max="5634" width="15.44140625" style="356" customWidth="1"/>
    <col min="5635" max="5635" width="19.6640625" style="356" customWidth="1"/>
    <col min="5636" max="5636" width="12.6640625" style="356" customWidth="1"/>
    <col min="5637" max="5637" width="14.33203125" style="356" customWidth="1"/>
    <col min="5638" max="5638" width="10.6640625" style="356" customWidth="1"/>
    <col min="5639" max="5640" width="11.6640625" style="356" customWidth="1"/>
    <col min="5641" max="5641" width="10.6640625" style="356" customWidth="1"/>
    <col min="5642" max="5642" width="11.6640625" style="356" customWidth="1"/>
    <col min="5643" max="5644" width="10.6640625" style="356" customWidth="1"/>
    <col min="5645" max="5645" width="11.6640625" style="356" customWidth="1"/>
    <col min="5646" max="5653" width="10.6640625" style="356" customWidth="1"/>
    <col min="5654" max="5655" width="11.6640625" style="356" customWidth="1"/>
    <col min="5656" max="5656" width="10.6640625" style="356" customWidth="1"/>
    <col min="5657" max="5658" width="11.6640625" style="356" customWidth="1"/>
    <col min="5659" max="5659" width="10.6640625" style="356" customWidth="1"/>
    <col min="5660" max="5661" width="11.6640625" style="356" customWidth="1"/>
    <col min="5662" max="5662" width="10.6640625" style="356" customWidth="1"/>
    <col min="5663" max="5664" width="11.6640625" style="356" customWidth="1"/>
    <col min="5665" max="5888" width="11.44140625" style="356"/>
    <col min="5889" max="5889" width="14" style="356" customWidth="1"/>
    <col min="5890" max="5890" width="15.44140625" style="356" customWidth="1"/>
    <col min="5891" max="5891" width="19.6640625" style="356" customWidth="1"/>
    <col min="5892" max="5892" width="12.6640625" style="356" customWidth="1"/>
    <col min="5893" max="5893" width="14.33203125" style="356" customWidth="1"/>
    <col min="5894" max="5894" width="10.6640625" style="356" customWidth="1"/>
    <col min="5895" max="5896" width="11.6640625" style="356" customWidth="1"/>
    <col min="5897" max="5897" width="10.6640625" style="356" customWidth="1"/>
    <col min="5898" max="5898" width="11.6640625" style="356" customWidth="1"/>
    <col min="5899" max="5900" width="10.6640625" style="356" customWidth="1"/>
    <col min="5901" max="5901" width="11.6640625" style="356" customWidth="1"/>
    <col min="5902" max="5909" width="10.6640625" style="356" customWidth="1"/>
    <col min="5910" max="5911" width="11.6640625" style="356" customWidth="1"/>
    <col min="5912" max="5912" width="10.6640625" style="356" customWidth="1"/>
    <col min="5913" max="5914" width="11.6640625" style="356" customWidth="1"/>
    <col min="5915" max="5915" width="10.6640625" style="356" customWidth="1"/>
    <col min="5916" max="5917" width="11.6640625" style="356" customWidth="1"/>
    <col min="5918" max="5918" width="10.6640625" style="356" customWidth="1"/>
    <col min="5919" max="5920" width="11.6640625" style="356" customWidth="1"/>
    <col min="5921" max="6144" width="11.44140625" style="356"/>
    <col min="6145" max="6145" width="14" style="356" customWidth="1"/>
    <col min="6146" max="6146" width="15.44140625" style="356" customWidth="1"/>
    <col min="6147" max="6147" width="19.6640625" style="356" customWidth="1"/>
    <col min="6148" max="6148" width="12.6640625" style="356" customWidth="1"/>
    <col min="6149" max="6149" width="14.33203125" style="356" customWidth="1"/>
    <col min="6150" max="6150" width="10.6640625" style="356" customWidth="1"/>
    <col min="6151" max="6152" width="11.6640625" style="356" customWidth="1"/>
    <col min="6153" max="6153" width="10.6640625" style="356" customWidth="1"/>
    <col min="6154" max="6154" width="11.6640625" style="356" customWidth="1"/>
    <col min="6155" max="6156" width="10.6640625" style="356" customWidth="1"/>
    <col min="6157" max="6157" width="11.6640625" style="356" customWidth="1"/>
    <col min="6158" max="6165" width="10.6640625" style="356" customWidth="1"/>
    <col min="6166" max="6167" width="11.6640625" style="356" customWidth="1"/>
    <col min="6168" max="6168" width="10.6640625" style="356" customWidth="1"/>
    <col min="6169" max="6170" width="11.6640625" style="356" customWidth="1"/>
    <col min="6171" max="6171" width="10.6640625" style="356" customWidth="1"/>
    <col min="6172" max="6173" width="11.6640625" style="356" customWidth="1"/>
    <col min="6174" max="6174" width="10.6640625" style="356" customWidth="1"/>
    <col min="6175" max="6176" width="11.6640625" style="356" customWidth="1"/>
    <col min="6177" max="6400" width="11.44140625" style="356"/>
    <col min="6401" max="6401" width="14" style="356" customWidth="1"/>
    <col min="6402" max="6402" width="15.44140625" style="356" customWidth="1"/>
    <col min="6403" max="6403" width="19.6640625" style="356" customWidth="1"/>
    <col min="6404" max="6404" width="12.6640625" style="356" customWidth="1"/>
    <col min="6405" max="6405" width="14.33203125" style="356" customWidth="1"/>
    <col min="6406" max="6406" width="10.6640625" style="356" customWidth="1"/>
    <col min="6407" max="6408" width="11.6640625" style="356" customWidth="1"/>
    <col min="6409" max="6409" width="10.6640625" style="356" customWidth="1"/>
    <col min="6410" max="6410" width="11.6640625" style="356" customWidth="1"/>
    <col min="6411" max="6412" width="10.6640625" style="356" customWidth="1"/>
    <col min="6413" max="6413" width="11.6640625" style="356" customWidth="1"/>
    <col min="6414" max="6421" width="10.6640625" style="356" customWidth="1"/>
    <col min="6422" max="6423" width="11.6640625" style="356" customWidth="1"/>
    <col min="6424" max="6424" width="10.6640625" style="356" customWidth="1"/>
    <col min="6425" max="6426" width="11.6640625" style="356" customWidth="1"/>
    <col min="6427" max="6427" width="10.6640625" style="356" customWidth="1"/>
    <col min="6428" max="6429" width="11.6640625" style="356" customWidth="1"/>
    <col min="6430" max="6430" width="10.6640625" style="356" customWidth="1"/>
    <col min="6431" max="6432" width="11.6640625" style="356" customWidth="1"/>
    <col min="6433" max="6656" width="11.44140625" style="356"/>
    <col min="6657" max="6657" width="14" style="356" customWidth="1"/>
    <col min="6658" max="6658" width="15.44140625" style="356" customWidth="1"/>
    <col min="6659" max="6659" width="19.6640625" style="356" customWidth="1"/>
    <col min="6660" max="6660" width="12.6640625" style="356" customWidth="1"/>
    <col min="6661" max="6661" width="14.33203125" style="356" customWidth="1"/>
    <col min="6662" max="6662" width="10.6640625" style="356" customWidth="1"/>
    <col min="6663" max="6664" width="11.6640625" style="356" customWidth="1"/>
    <col min="6665" max="6665" width="10.6640625" style="356" customWidth="1"/>
    <col min="6666" max="6666" width="11.6640625" style="356" customWidth="1"/>
    <col min="6667" max="6668" width="10.6640625" style="356" customWidth="1"/>
    <col min="6669" max="6669" width="11.6640625" style="356" customWidth="1"/>
    <col min="6670" max="6677" width="10.6640625" style="356" customWidth="1"/>
    <col min="6678" max="6679" width="11.6640625" style="356" customWidth="1"/>
    <col min="6680" max="6680" width="10.6640625" style="356" customWidth="1"/>
    <col min="6681" max="6682" width="11.6640625" style="356" customWidth="1"/>
    <col min="6683" max="6683" width="10.6640625" style="356" customWidth="1"/>
    <col min="6684" max="6685" width="11.6640625" style="356" customWidth="1"/>
    <col min="6686" max="6686" width="10.6640625" style="356" customWidth="1"/>
    <col min="6687" max="6688" width="11.6640625" style="356" customWidth="1"/>
    <col min="6689" max="6912" width="11.44140625" style="356"/>
    <col min="6913" max="6913" width="14" style="356" customWidth="1"/>
    <col min="6914" max="6914" width="15.44140625" style="356" customWidth="1"/>
    <col min="6915" max="6915" width="19.6640625" style="356" customWidth="1"/>
    <col min="6916" max="6916" width="12.6640625" style="356" customWidth="1"/>
    <col min="6917" max="6917" width="14.33203125" style="356" customWidth="1"/>
    <col min="6918" max="6918" width="10.6640625" style="356" customWidth="1"/>
    <col min="6919" max="6920" width="11.6640625" style="356" customWidth="1"/>
    <col min="6921" max="6921" width="10.6640625" style="356" customWidth="1"/>
    <col min="6922" max="6922" width="11.6640625" style="356" customWidth="1"/>
    <col min="6923" max="6924" width="10.6640625" style="356" customWidth="1"/>
    <col min="6925" max="6925" width="11.6640625" style="356" customWidth="1"/>
    <col min="6926" max="6933" width="10.6640625" style="356" customWidth="1"/>
    <col min="6934" max="6935" width="11.6640625" style="356" customWidth="1"/>
    <col min="6936" max="6936" width="10.6640625" style="356" customWidth="1"/>
    <col min="6937" max="6938" width="11.6640625" style="356" customWidth="1"/>
    <col min="6939" max="6939" width="10.6640625" style="356" customWidth="1"/>
    <col min="6940" max="6941" width="11.6640625" style="356" customWidth="1"/>
    <col min="6942" max="6942" width="10.6640625" style="356" customWidth="1"/>
    <col min="6943" max="6944" width="11.6640625" style="356" customWidth="1"/>
    <col min="6945" max="7168" width="11.44140625" style="356"/>
    <col min="7169" max="7169" width="14" style="356" customWidth="1"/>
    <col min="7170" max="7170" width="15.44140625" style="356" customWidth="1"/>
    <col min="7171" max="7171" width="19.6640625" style="356" customWidth="1"/>
    <col min="7172" max="7172" width="12.6640625" style="356" customWidth="1"/>
    <col min="7173" max="7173" width="14.33203125" style="356" customWidth="1"/>
    <col min="7174" max="7174" width="10.6640625" style="356" customWidth="1"/>
    <col min="7175" max="7176" width="11.6640625" style="356" customWidth="1"/>
    <col min="7177" max="7177" width="10.6640625" style="356" customWidth="1"/>
    <col min="7178" max="7178" width="11.6640625" style="356" customWidth="1"/>
    <col min="7179" max="7180" width="10.6640625" style="356" customWidth="1"/>
    <col min="7181" max="7181" width="11.6640625" style="356" customWidth="1"/>
    <col min="7182" max="7189" width="10.6640625" style="356" customWidth="1"/>
    <col min="7190" max="7191" width="11.6640625" style="356" customWidth="1"/>
    <col min="7192" max="7192" width="10.6640625" style="356" customWidth="1"/>
    <col min="7193" max="7194" width="11.6640625" style="356" customWidth="1"/>
    <col min="7195" max="7195" width="10.6640625" style="356" customWidth="1"/>
    <col min="7196" max="7197" width="11.6640625" style="356" customWidth="1"/>
    <col min="7198" max="7198" width="10.6640625" style="356" customWidth="1"/>
    <col min="7199" max="7200" width="11.6640625" style="356" customWidth="1"/>
    <col min="7201" max="7424" width="11.44140625" style="356"/>
    <col min="7425" max="7425" width="14" style="356" customWidth="1"/>
    <col min="7426" max="7426" width="15.44140625" style="356" customWidth="1"/>
    <col min="7427" max="7427" width="19.6640625" style="356" customWidth="1"/>
    <col min="7428" max="7428" width="12.6640625" style="356" customWidth="1"/>
    <col min="7429" max="7429" width="14.33203125" style="356" customWidth="1"/>
    <col min="7430" max="7430" width="10.6640625" style="356" customWidth="1"/>
    <col min="7431" max="7432" width="11.6640625" style="356" customWidth="1"/>
    <col min="7433" max="7433" width="10.6640625" style="356" customWidth="1"/>
    <col min="7434" max="7434" width="11.6640625" style="356" customWidth="1"/>
    <col min="7435" max="7436" width="10.6640625" style="356" customWidth="1"/>
    <col min="7437" max="7437" width="11.6640625" style="356" customWidth="1"/>
    <col min="7438" max="7445" width="10.6640625" style="356" customWidth="1"/>
    <col min="7446" max="7447" width="11.6640625" style="356" customWidth="1"/>
    <col min="7448" max="7448" width="10.6640625" style="356" customWidth="1"/>
    <col min="7449" max="7450" width="11.6640625" style="356" customWidth="1"/>
    <col min="7451" max="7451" width="10.6640625" style="356" customWidth="1"/>
    <col min="7452" max="7453" width="11.6640625" style="356" customWidth="1"/>
    <col min="7454" max="7454" width="10.6640625" style="356" customWidth="1"/>
    <col min="7455" max="7456" width="11.6640625" style="356" customWidth="1"/>
    <col min="7457" max="7680" width="11.44140625" style="356"/>
    <col min="7681" max="7681" width="14" style="356" customWidth="1"/>
    <col min="7682" max="7682" width="15.44140625" style="356" customWidth="1"/>
    <col min="7683" max="7683" width="19.6640625" style="356" customWidth="1"/>
    <col min="7684" max="7684" width="12.6640625" style="356" customWidth="1"/>
    <col min="7685" max="7685" width="14.33203125" style="356" customWidth="1"/>
    <col min="7686" max="7686" width="10.6640625" style="356" customWidth="1"/>
    <col min="7687" max="7688" width="11.6640625" style="356" customWidth="1"/>
    <col min="7689" max="7689" width="10.6640625" style="356" customWidth="1"/>
    <col min="7690" max="7690" width="11.6640625" style="356" customWidth="1"/>
    <col min="7691" max="7692" width="10.6640625" style="356" customWidth="1"/>
    <col min="7693" max="7693" width="11.6640625" style="356" customWidth="1"/>
    <col min="7694" max="7701" width="10.6640625" style="356" customWidth="1"/>
    <col min="7702" max="7703" width="11.6640625" style="356" customWidth="1"/>
    <col min="7704" max="7704" width="10.6640625" style="356" customWidth="1"/>
    <col min="7705" max="7706" width="11.6640625" style="356" customWidth="1"/>
    <col min="7707" max="7707" width="10.6640625" style="356" customWidth="1"/>
    <col min="7708" max="7709" width="11.6640625" style="356" customWidth="1"/>
    <col min="7710" max="7710" width="10.6640625" style="356" customWidth="1"/>
    <col min="7711" max="7712" width="11.6640625" style="356" customWidth="1"/>
    <col min="7713" max="7936" width="11.44140625" style="356"/>
    <col min="7937" max="7937" width="14" style="356" customWidth="1"/>
    <col min="7938" max="7938" width="15.44140625" style="356" customWidth="1"/>
    <col min="7939" max="7939" width="19.6640625" style="356" customWidth="1"/>
    <col min="7940" max="7940" width="12.6640625" style="356" customWidth="1"/>
    <col min="7941" max="7941" width="14.33203125" style="356" customWidth="1"/>
    <col min="7942" max="7942" width="10.6640625" style="356" customWidth="1"/>
    <col min="7943" max="7944" width="11.6640625" style="356" customWidth="1"/>
    <col min="7945" max="7945" width="10.6640625" style="356" customWidth="1"/>
    <col min="7946" max="7946" width="11.6640625" style="356" customWidth="1"/>
    <col min="7947" max="7948" width="10.6640625" style="356" customWidth="1"/>
    <col min="7949" max="7949" width="11.6640625" style="356" customWidth="1"/>
    <col min="7950" max="7957" width="10.6640625" style="356" customWidth="1"/>
    <col min="7958" max="7959" width="11.6640625" style="356" customWidth="1"/>
    <col min="7960" max="7960" width="10.6640625" style="356" customWidth="1"/>
    <col min="7961" max="7962" width="11.6640625" style="356" customWidth="1"/>
    <col min="7963" max="7963" width="10.6640625" style="356" customWidth="1"/>
    <col min="7964" max="7965" width="11.6640625" style="356" customWidth="1"/>
    <col min="7966" max="7966" width="10.6640625" style="356" customWidth="1"/>
    <col min="7967" max="7968" width="11.6640625" style="356" customWidth="1"/>
    <col min="7969" max="8192" width="11.44140625" style="356"/>
    <col min="8193" max="8193" width="14" style="356" customWidth="1"/>
    <col min="8194" max="8194" width="15.44140625" style="356" customWidth="1"/>
    <col min="8195" max="8195" width="19.6640625" style="356" customWidth="1"/>
    <col min="8196" max="8196" width="12.6640625" style="356" customWidth="1"/>
    <col min="8197" max="8197" width="14.33203125" style="356" customWidth="1"/>
    <col min="8198" max="8198" width="10.6640625" style="356" customWidth="1"/>
    <col min="8199" max="8200" width="11.6640625" style="356" customWidth="1"/>
    <col min="8201" max="8201" width="10.6640625" style="356" customWidth="1"/>
    <col min="8202" max="8202" width="11.6640625" style="356" customWidth="1"/>
    <col min="8203" max="8204" width="10.6640625" style="356" customWidth="1"/>
    <col min="8205" max="8205" width="11.6640625" style="356" customWidth="1"/>
    <col min="8206" max="8213" width="10.6640625" style="356" customWidth="1"/>
    <col min="8214" max="8215" width="11.6640625" style="356" customWidth="1"/>
    <col min="8216" max="8216" width="10.6640625" style="356" customWidth="1"/>
    <col min="8217" max="8218" width="11.6640625" style="356" customWidth="1"/>
    <col min="8219" max="8219" width="10.6640625" style="356" customWidth="1"/>
    <col min="8220" max="8221" width="11.6640625" style="356" customWidth="1"/>
    <col min="8222" max="8222" width="10.6640625" style="356" customWidth="1"/>
    <col min="8223" max="8224" width="11.6640625" style="356" customWidth="1"/>
    <col min="8225" max="8448" width="11.44140625" style="356"/>
    <col min="8449" max="8449" width="14" style="356" customWidth="1"/>
    <col min="8450" max="8450" width="15.44140625" style="356" customWidth="1"/>
    <col min="8451" max="8451" width="19.6640625" style="356" customWidth="1"/>
    <col min="8452" max="8452" width="12.6640625" style="356" customWidth="1"/>
    <col min="8453" max="8453" width="14.33203125" style="356" customWidth="1"/>
    <col min="8454" max="8454" width="10.6640625" style="356" customWidth="1"/>
    <col min="8455" max="8456" width="11.6640625" style="356" customWidth="1"/>
    <col min="8457" max="8457" width="10.6640625" style="356" customWidth="1"/>
    <col min="8458" max="8458" width="11.6640625" style="356" customWidth="1"/>
    <col min="8459" max="8460" width="10.6640625" style="356" customWidth="1"/>
    <col min="8461" max="8461" width="11.6640625" style="356" customWidth="1"/>
    <col min="8462" max="8469" width="10.6640625" style="356" customWidth="1"/>
    <col min="8470" max="8471" width="11.6640625" style="356" customWidth="1"/>
    <col min="8472" max="8472" width="10.6640625" style="356" customWidth="1"/>
    <col min="8473" max="8474" width="11.6640625" style="356" customWidth="1"/>
    <col min="8475" max="8475" width="10.6640625" style="356" customWidth="1"/>
    <col min="8476" max="8477" width="11.6640625" style="356" customWidth="1"/>
    <col min="8478" max="8478" width="10.6640625" style="356" customWidth="1"/>
    <col min="8479" max="8480" width="11.6640625" style="356" customWidth="1"/>
    <col min="8481" max="8704" width="11.44140625" style="356"/>
    <col min="8705" max="8705" width="14" style="356" customWidth="1"/>
    <col min="8706" max="8706" width="15.44140625" style="356" customWidth="1"/>
    <col min="8707" max="8707" width="19.6640625" style="356" customWidth="1"/>
    <col min="8708" max="8708" width="12.6640625" style="356" customWidth="1"/>
    <col min="8709" max="8709" width="14.33203125" style="356" customWidth="1"/>
    <col min="8710" max="8710" width="10.6640625" style="356" customWidth="1"/>
    <col min="8711" max="8712" width="11.6640625" style="356" customWidth="1"/>
    <col min="8713" max="8713" width="10.6640625" style="356" customWidth="1"/>
    <col min="8714" max="8714" width="11.6640625" style="356" customWidth="1"/>
    <col min="8715" max="8716" width="10.6640625" style="356" customWidth="1"/>
    <col min="8717" max="8717" width="11.6640625" style="356" customWidth="1"/>
    <col min="8718" max="8725" width="10.6640625" style="356" customWidth="1"/>
    <col min="8726" max="8727" width="11.6640625" style="356" customWidth="1"/>
    <col min="8728" max="8728" width="10.6640625" style="356" customWidth="1"/>
    <col min="8729" max="8730" width="11.6640625" style="356" customWidth="1"/>
    <col min="8731" max="8731" width="10.6640625" style="356" customWidth="1"/>
    <col min="8732" max="8733" width="11.6640625" style="356" customWidth="1"/>
    <col min="8734" max="8734" width="10.6640625" style="356" customWidth="1"/>
    <col min="8735" max="8736" width="11.6640625" style="356" customWidth="1"/>
    <col min="8737" max="8960" width="11.44140625" style="356"/>
    <col min="8961" max="8961" width="14" style="356" customWidth="1"/>
    <col min="8962" max="8962" width="15.44140625" style="356" customWidth="1"/>
    <col min="8963" max="8963" width="19.6640625" style="356" customWidth="1"/>
    <col min="8964" max="8964" width="12.6640625" style="356" customWidth="1"/>
    <col min="8965" max="8965" width="14.33203125" style="356" customWidth="1"/>
    <col min="8966" max="8966" width="10.6640625" style="356" customWidth="1"/>
    <col min="8967" max="8968" width="11.6640625" style="356" customWidth="1"/>
    <col min="8969" max="8969" width="10.6640625" style="356" customWidth="1"/>
    <col min="8970" max="8970" width="11.6640625" style="356" customWidth="1"/>
    <col min="8971" max="8972" width="10.6640625" style="356" customWidth="1"/>
    <col min="8973" max="8973" width="11.6640625" style="356" customWidth="1"/>
    <col min="8974" max="8981" width="10.6640625" style="356" customWidth="1"/>
    <col min="8982" max="8983" width="11.6640625" style="356" customWidth="1"/>
    <col min="8984" max="8984" width="10.6640625" style="356" customWidth="1"/>
    <col min="8985" max="8986" width="11.6640625" style="356" customWidth="1"/>
    <col min="8987" max="8987" width="10.6640625" style="356" customWidth="1"/>
    <col min="8988" max="8989" width="11.6640625" style="356" customWidth="1"/>
    <col min="8990" max="8990" width="10.6640625" style="356" customWidth="1"/>
    <col min="8991" max="8992" width="11.6640625" style="356" customWidth="1"/>
    <col min="8993" max="9216" width="11.44140625" style="356"/>
    <col min="9217" max="9217" width="14" style="356" customWidth="1"/>
    <col min="9218" max="9218" width="15.44140625" style="356" customWidth="1"/>
    <col min="9219" max="9219" width="19.6640625" style="356" customWidth="1"/>
    <col min="9220" max="9220" width="12.6640625" style="356" customWidth="1"/>
    <col min="9221" max="9221" width="14.33203125" style="356" customWidth="1"/>
    <col min="9222" max="9222" width="10.6640625" style="356" customWidth="1"/>
    <col min="9223" max="9224" width="11.6640625" style="356" customWidth="1"/>
    <col min="9225" max="9225" width="10.6640625" style="356" customWidth="1"/>
    <col min="9226" max="9226" width="11.6640625" style="356" customWidth="1"/>
    <col min="9227" max="9228" width="10.6640625" style="356" customWidth="1"/>
    <col min="9229" max="9229" width="11.6640625" style="356" customWidth="1"/>
    <col min="9230" max="9237" width="10.6640625" style="356" customWidth="1"/>
    <col min="9238" max="9239" width="11.6640625" style="356" customWidth="1"/>
    <col min="9240" max="9240" width="10.6640625" style="356" customWidth="1"/>
    <col min="9241" max="9242" width="11.6640625" style="356" customWidth="1"/>
    <col min="9243" max="9243" width="10.6640625" style="356" customWidth="1"/>
    <col min="9244" max="9245" width="11.6640625" style="356" customWidth="1"/>
    <col min="9246" max="9246" width="10.6640625" style="356" customWidth="1"/>
    <col min="9247" max="9248" width="11.6640625" style="356" customWidth="1"/>
    <col min="9249" max="9472" width="11.44140625" style="356"/>
    <col min="9473" max="9473" width="14" style="356" customWidth="1"/>
    <col min="9474" max="9474" width="15.44140625" style="356" customWidth="1"/>
    <col min="9475" max="9475" width="19.6640625" style="356" customWidth="1"/>
    <col min="9476" max="9476" width="12.6640625" style="356" customWidth="1"/>
    <col min="9477" max="9477" width="14.33203125" style="356" customWidth="1"/>
    <col min="9478" max="9478" width="10.6640625" style="356" customWidth="1"/>
    <col min="9479" max="9480" width="11.6640625" style="356" customWidth="1"/>
    <col min="9481" max="9481" width="10.6640625" style="356" customWidth="1"/>
    <col min="9482" max="9482" width="11.6640625" style="356" customWidth="1"/>
    <col min="9483" max="9484" width="10.6640625" style="356" customWidth="1"/>
    <col min="9485" max="9485" width="11.6640625" style="356" customWidth="1"/>
    <col min="9486" max="9493" width="10.6640625" style="356" customWidth="1"/>
    <col min="9494" max="9495" width="11.6640625" style="356" customWidth="1"/>
    <col min="9496" max="9496" width="10.6640625" style="356" customWidth="1"/>
    <col min="9497" max="9498" width="11.6640625" style="356" customWidth="1"/>
    <col min="9499" max="9499" width="10.6640625" style="356" customWidth="1"/>
    <col min="9500" max="9501" width="11.6640625" style="356" customWidth="1"/>
    <col min="9502" max="9502" width="10.6640625" style="356" customWidth="1"/>
    <col min="9503" max="9504" width="11.6640625" style="356" customWidth="1"/>
    <col min="9505" max="9728" width="11.44140625" style="356"/>
    <col min="9729" max="9729" width="14" style="356" customWidth="1"/>
    <col min="9730" max="9730" width="15.44140625" style="356" customWidth="1"/>
    <col min="9731" max="9731" width="19.6640625" style="356" customWidth="1"/>
    <col min="9732" max="9732" width="12.6640625" style="356" customWidth="1"/>
    <col min="9733" max="9733" width="14.33203125" style="356" customWidth="1"/>
    <col min="9734" max="9734" width="10.6640625" style="356" customWidth="1"/>
    <col min="9735" max="9736" width="11.6640625" style="356" customWidth="1"/>
    <col min="9737" max="9737" width="10.6640625" style="356" customWidth="1"/>
    <col min="9738" max="9738" width="11.6640625" style="356" customWidth="1"/>
    <col min="9739" max="9740" width="10.6640625" style="356" customWidth="1"/>
    <col min="9741" max="9741" width="11.6640625" style="356" customWidth="1"/>
    <col min="9742" max="9749" width="10.6640625" style="356" customWidth="1"/>
    <col min="9750" max="9751" width="11.6640625" style="356" customWidth="1"/>
    <col min="9752" max="9752" width="10.6640625" style="356" customWidth="1"/>
    <col min="9753" max="9754" width="11.6640625" style="356" customWidth="1"/>
    <col min="9755" max="9755" width="10.6640625" style="356" customWidth="1"/>
    <col min="9756" max="9757" width="11.6640625" style="356" customWidth="1"/>
    <col min="9758" max="9758" width="10.6640625" style="356" customWidth="1"/>
    <col min="9759" max="9760" width="11.6640625" style="356" customWidth="1"/>
    <col min="9761" max="9984" width="11.44140625" style="356"/>
    <col min="9985" max="9985" width="14" style="356" customWidth="1"/>
    <col min="9986" max="9986" width="15.44140625" style="356" customWidth="1"/>
    <col min="9987" max="9987" width="19.6640625" style="356" customWidth="1"/>
    <col min="9988" max="9988" width="12.6640625" style="356" customWidth="1"/>
    <col min="9989" max="9989" width="14.33203125" style="356" customWidth="1"/>
    <col min="9990" max="9990" width="10.6640625" style="356" customWidth="1"/>
    <col min="9991" max="9992" width="11.6640625" style="356" customWidth="1"/>
    <col min="9993" max="9993" width="10.6640625" style="356" customWidth="1"/>
    <col min="9994" max="9994" width="11.6640625" style="356" customWidth="1"/>
    <col min="9995" max="9996" width="10.6640625" style="356" customWidth="1"/>
    <col min="9997" max="9997" width="11.6640625" style="356" customWidth="1"/>
    <col min="9998" max="10005" width="10.6640625" style="356" customWidth="1"/>
    <col min="10006" max="10007" width="11.6640625" style="356" customWidth="1"/>
    <col min="10008" max="10008" width="10.6640625" style="356" customWidth="1"/>
    <col min="10009" max="10010" width="11.6640625" style="356" customWidth="1"/>
    <col min="10011" max="10011" width="10.6640625" style="356" customWidth="1"/>
    <col min="10012" max="10013" width="11.6640625" style="356" customWidth="1"/>
    <col min="10014" max="10014" width="10.6640625" style="356" customWidth="1"/>
    <col min="10015" max="10016" width="11.6640625" style="356" customWidth="1"/>
    <col min="10017" max="10240" width="11.44140625" style="356"/>
    <col min="10241" max="10241" width="14" style="356" customWidth="1"/>
    <col min="10242" max="10242" width="15.44140625" style="356" customWidth="1"/>
    <col min="10243" max="10243" width="19.6640625" style="356" customWidth="1"/>
    <col min="10244" max="10244" width="12.6640625" style="356" customWidth="1"/>
    <col min="10245" max="10245" width="14.33203125" style="356" customWidth="1"/>
    <col min="10246" max="10246" width="10.6640625" style="356" customWidth="1"/>
    <col min="10247" max="10248" width="11.6640625" style="356" customWidth="1"/>
    <col min="10249" max="10249" width="10.6640625" style="356" customWidth="1"/>
    <col min="10250" max="10250" width="11.6640625" style="356" customWidth="1"/>
    <col min="10251" max="10252" width="10.6640625" style="356" customWidth="1"/>
    <col min="10253" max="10253" width="11.6640625" style="356" customWidth="1"/>
    <col min="10254" max="10261" width="10.6640625" style="356" customWidth="1"/>
    <col min="10262" max="10263" width="11.6640625" style="356" customWidth="1"/>
    <col min="10264" max="10264" width="10.6640625" style="356" customWidth="1"/>
    <col min="10265" max="10266" width="11.6640625" style="356" customWidth="1"/>
    <col min="10267" max="10267" width="10.6640625" style="356" customWidth="1"/>
    <col min="10268" max="10269" width="11.6640625" style="356" customWidth="1"/>
    <col min="10270" max="10270" width="10.6640625" style="356" customWidth="1"/>
    <col min="10271" max="10272" width="11.6640625" style="356" customWidth="1"/>
    <col min="10273" max="10496" width="11.44140625" style="356"/>
    <col min="10497" max="10497" width="14" style="356" customWidth="1"/>
    <col min="10498" max="10498" width="15.44140625" style="356" customWidth="1"/>
    <col min="10499" max="10499" width="19.6640625" style="356" customWidth="1"/>
    <col min="10500" max="10500" width="12.6640625" style="356" customWidth="1"/>
    <col min="10501" max="10501" width="14.33203125" style="356" customWidth="1"/>
    <col min="10502" max="10502" width="10.6640625" style="356" customWidth="1"/>
    <col min="10503" max="10504" width="11.6640625" style="356" customWidth="1"/>
    <col min="10505" max="10505" width="10.6640625" style="356" customWidth="1"/>
    <col min="10506" max="10506" width="11.6640625" style="356" customWidth="1"/>
    <col min="10507" max="10508" width="10.6640625" style="356" customWidth="1"/>
    <col min="10509" max="10509" width="11.6640625" style="356" customWidth="1"/>
    <col min="10510" max="10517" width="10.6640625" style="356" customWidth="1"/>
    <col min="10518" max="10519" width="11.6640625" style="356" customWidth="1"/>
    <col min="10520" max="10520" width="10.6640625" style="356" customWidth="1"/>
    <col min="10521" max="10522" width="11.6640625" style="356" customWidth="1"/>
    <col min="10523" max="10523" width="10.6640625" style="356" customWidth="1"/>
    <col min="10524" max="10525" width="11.6640625" style="356" customWidth="1"/>
    <col min="10526" max="10526" width="10.6640625" style="356" customWidth="1"/>
    <col min="10527" max="10528" width="11.6640625" style="356" customWidth="1"/>
    <col min="10529" max="10752" width="11.44140625" style="356"/>
    <col min="10753" max="10753" width="14" style="356" customWidth="1"/>
    <col min="10754" max="10754" width="15.44140625" style="356" customWidth="1"/>
    <col min="10755" max="10755" width="19.6640625" style="356" customWidth="1"/>
    <col min="10756" max="10756" width="12.6640625" style="356" customWidth="1"/>
    <col min="10757" max="10757" width="14.33203125" style="356" customWidth="1"/>
    <col min="10758" max="10758" width="10.6640625" style="356" customWidth="1"/>
    <col min="10759" max="10760" width="11.6640625" style="356" customWidth="1"/>
    <col min="10761" max="10761" width="10.6640625" style="356" customWidth="1"/>
    <col min="10762" max="10762" width="11.6640625" style="356" customWidth="1"/>
    <col min="10763" max="10764" width="10.6640625" style="356" customWidth="1"/>
    <col min="10765" max="10765" width="11.6640625" style="356" customWidth="1"/>
    <col min="10766" max="10773" width="10.6640625" style="356" customWidth="1"/>
    <col min="10774" max="10775" width="11.6640625" style="356" customWidth="1"/>
    <col min="10776" max="10776" width="10.6640625" style="356" customWidth="1"/>
    <col min="10777" max="10778" width="11.6640625" style="356" customWidth="1"/>
    <col min="10779" max="10779" width="10.6640625" style="356" customWidth="1"/>
    <col min="10780" max="10781" width="11.6640625" style="356" customWidth="1"/>
    <col min="10782" max="10782" width="10.6640625" style="356" customWidth="1"/>
    <col min="10783" max="10784" width="11.6640625" style="356" customWidth="1"/>
    <col min="10785" max="11008" width="11.44140625" style="356"/>
    <col min="11009" max="11009" width="14" style="356" customWidth="1"/>
    <col min="11010" max="11010" width="15.44140625" style="356" customWidth="1"/>
    <col min="11011" max="11011" width="19.6640625" style="356" customWidth="1"/>
    <col min="11012" max="11012" width="12.6640625" style="356" customWidth="1"/>
    <col min="11013" max="11013" width="14.33203125" style="356" customWidth="1"/>
    <col min="11014" max="11014" width="10.6640625" style="356" customWidth="1"/>
    <col min="11015" max="11016" width="11.6640625" style="356" customWidth="1"/>
    <col min="11017" max="11017" width="10.6640625" style="356" customWidth="1"/>
    <col min="11018" max="11018" width="11.6640625" style="356" customWidth="1"/>
    <col min="11019" max="11020" width="10.6640625" style="356" customWidth="1"/>
    <col min="11021" max="11021" width="11.6640625" style="356" customWidth="1"/>
    <col min="11022" max="11029" width="10.6640625" style="356" customWidth="1"/>
    <col min="11030" max="11031" width="11.6640625" style="356" customWidth="1"/>
    <col min="11032" max="11032" width="10.6640625" style="356" customWidth="1"/>
    <col min="11033" max="11034" width="11.6640625" style="356" customWidth="1"/>
    <col min="11035" max="11035" width="10.6640625" style="356" customWidth="1"/>
    <col min="11036" max="11037" width="11.6640625" style="356" customWidth="1"/>
    <col min="11038" max="11038" width="10.6640625" style="356" customWidth="1"/>
    <col min="11039" max="11040" width="11.6640625" style="356" customWidth="1"/>
    <col min="11041" max="11264" width="11.44140625" style="356"/>
    <col min="11265" max="11265" width="14" style="356" customWidth="1"/>
    <col min="11266" max="11266" width="15.44140625" style="356" customWidth="1"/>
    <col min="11267" max="11267" width="19.6640625" style="356" customWidth="1"/>
    <col min="11268" max="11268" width="12.6640625" style="356" customWidth="1"/>
    <col min="11269" max="11269" width="14.33203125" style="356" customWidth="1"/>
    <col min="11270" max="11270" width="10.6640625" style="356" customWidth="1"/>
    <col min="11271" max="11272" width="11.6640625" style="356" customWidth="1"/>
    <col min="11273" max="11273" width="10.6640625" style="356" customWidth="1"/>
    <col min="11274" max="11274" width="11.6640625" style="356" customWidth="1"/>
    <col min="11275" max="11276" width="10.6640625" style="356" customWidth="1"/>
    <col min="11277" max="11277" width="11.6640625" style="356" customWidth="1"/>
    <col min="11278" max="11285" width="10.6640625" style="356" customWidth="1"/>
    <col min="11286" max="11287" width="11.6640625" style="356" customWidth="1"/>
    <col min="11288" max="11288" width="10.6640625" style="356" customWidth="1"/>
    <col min="11289" max="11290" width="11.6640625" style="356" customWidth="1"/>
    <col min="11291" max="11291" width="10.6640625" style="356" customWidth="1"/>
    <col min="11292" max="11293" width="11.6640625" style="356" customWidth="1"/>
    <col min="11294" max="11294" width="10.6640625" style="356" customWidth="1"/>
    <col min="11295" max="11296" width="11.6640625" style="356" customWidth="1"/>
    <col min="11297" max="11520" width="11.44140625" style="356"/>
    <col min="11521" max="11521" width="14" style="356" customWidth="1"/>
    <col min="11522" max="11522" width="15.44140625" style="356" customWidth="1"/>
    <col min="11523" max="11523" width="19.6640625" style="356" customWidth="1"/>
    <col min="11524" max="11524" width="12.6640625" style="356" customWidth="1"/>
    <col min="11525" max="11525" width="14.33203125" style="356" customWidth="1"/>
    <col min="11526" max="11526" width="10.6640625" style="356" customWidth="1"/>
    <col min="11527" max="11528" width="11.6640625" style="356" customWidth="1"/>
    <col min="11529" max="11529" width="10.6640625" style="356" customWidth="1"/>
    <col min="11530" max="11530" width="11.6640625" style="356" customWidth="1"/>
    <col min="11531" max="11532" width="10.6640625" style="356" customWidth="1"/>
    <col min="11533" max="11533" width="11.6640625" style="356" customWidth="1"/>
    <col min="11534" max="11541" width="10.6640625" style="356" customWidth="1"/>
    <col min="11542" max="11543" width="11.6640625" style="356" customWidth="1"/>
    <col min="11544" max="11544" width="10.6640625" style="356" customWidth="1"/>
    <col min="11545" max="11546" width="11.6640625" style="356" customWidth="1"/>
    <col min="11547" max="11547" width="10.6640625" style="356" customWidth="1"/>
    <col min="11548" max="11549" width="11.6640625" style="356" customWidth="1"/>
    <col min="11550" max="11550" width="10.6640625" style="356" customWidth="1"/>
    <col min="11551" max="11552" width="11.6640625" style="356" customWidth="1"/>
    <col min="11553" max="11776" width="11.44140625" style="356"/>
    <col min="11777" max="11777" width="14" style="356" customWidth="1"/>
    <col min="11778" max="11778" width="15.44140625" style="356" customWidth="1"/>
    <col min="11779" max="11779" width="19.6640625" style="356" customWidth="1"/>
    <col min="11780" max="11780" width="12.6640625" style="356" customWidth="1"/>
    <col min="11781" max="11781" width="14.33203125" style="356" customWidth="1"/>
    <col min="11782" max="11782" width="10.6640625" style="356" customWidth="1"/>
    <col min="11783" max="11784" width="11.6640625" style="356" customWidth="1"/>
    <col min="11785" max="11785" width="10.6640625" style="356" customWidth="1"/>
    <col min="11786" max="11786" width="11.6640625" style="356" customWidth="1"/>
    <col min="11787" max="11788" width="10.6640625" style="356" customWidth="1"/>
    <col min="11789" max="11789" width="11.6640625" style="356" customWidth="1"/>
    <col min="11790" max="11797" width="10.6640625" style="356" customWidth="1"/>
    <col min="11798" max="11799" width="11.6640625" style="356" customWidth="1"/>
    <col min="11800" max="11800" width="10.6640625" style="356" customWidth="1"/>
    <col min="11801" max="11802" width="11.6640625" style="356" customWidth="1"/>
    <col min="11803" max="11803" width="10.6640625" style="356" customWidth="1"/>
    <col min="11804" max="11805" width="11.6640625" style="356" customWidth="1"/>
    <col min="11806" max="11806" width="10.6640625" style="356" customWidth="1"/>
    <col min="11807" max="11808" width="11.6640625" style="356" customWidth="1"/>
    <col min="11809" max="12032" width="11.44140625" style="356"/>
    <col min="12033" max="12033" width="14" style="356" customWidth="1"/>
    <col min="12034" max="12034" width="15.44140625" style="356" customWidth="1"/>
    <col min="12035" max="12035" width="19.6640625" style="356" customWidth="1"/>
    <col min="12036" max="12036" width="12.6640625" style="356" customWidth="1"/>
    <col min="12037" max="12037" width="14.33203125" style="356" customWidth="1"/>
    <col min="12038" max="12038" width="10.6640625" style="356" customWidth="1"/>
    <col min="12039" max="12040" width="11.6640625" style="356" customWidth="1"/>
    <col min="12041" max="12041" width="10.6640625" style="356" customWidth="1"/>
    <col min="12042" max="12042" width="11.6640625" style="356" customWidth="1"/>
    <col min="12043" max="12044" width="10.6640625" style="356" customWidth="1"/>
    <col min="12045" max="12045" width="11.6640625" style="356" customWidth="1"/>
    <col min="12046" max="12053" width="10.6640625" style="356" customWidth="1"/>
    <col min="12054" max="12055" width="11.6640625" style="356" customWidth="1"/>
    <col min="12056" max="12056" width="10.6640625" style="356" customWidth="1"/>
    <col min="12057" max="12058" width="11.6640625" style="356" customWidth="1"/>
    <col min="12059" max="12059" width="10.6640625" style="356" customWidth="1"/>
    <col min="12060" max="12061" width="11.6640625" style="356" customWidth="1"/>
    <col min="12062" max="12062" width="10.6640625" style="356" customWidth="1"/>
    <col min="12063" max="12064" width="11.6640625" style="356" customWidth="1"/>
    <col min="12065" max="12288" width="11.44140625" style="356"/>
    <col min="12289" max="12289" width="14" style="356" customWidth="1"/>
    <col min="12290" max="12290" width="15.44140625" style="356" customWidth="1"/>
    <col min="12291" max="12291" width="19.6640625" style="356" customWidth="1"/>
    <col min="12292" max="12292" width="12.6640625" style="356" customWidth="1"/>
    <col min="12293" max="12293" width="14.33203125" style="356" customWidth="1"/>
    <col min="12294" max="12294" width="10.6640625" style="356" customWidth="1"/>
    <col min="12295" max="12296" width="11.6640625" style="356" customWidth="1"/>
    <col min="12297" max="12297" width="10.6640625" style="356" customWidth="1"/>
    <col min="12298" max="12298" width="11.6640625" style="356" customWidth="1"/>
    <col min="12299" max="12300" width="10.6640625" style="356" customWidth="1"/>
    <col min="12301" max="12301" width="11.6640625" style="356" customWidth="1"/>
    <col min="12302" max="12309" width="10.6640625" style="356" customWidth="1"/>
    <col min="12310" max="12311" width="11.6640625" style="356" customWidth="1"/>
    <col min="12312" max="12312" width="10.6640625" style="356" customWidth="1"/>
    <col min="12313" max="12314" width="11.6640625" style="356" customWidth="1"/>
    <col min="12315" max="12315" width="10.6640625" style="356" customWidth="1"/>
    <col min="12316" max="12317" width="11.6640625" style="356" customWidth="1"/>
    <col min="12318" max="12318" width="10.6640625" style="356" customWidth="1"/>
    <col min="12319" max="12320" width="11.6640625" style="356" customWidth="1"/>
    <col min="12321" max="12544" width="11.44140625" style="356"/>
    <col min="12545" max="12545" width="14" style="356" customWidth="1"/>
    <col min="12546" max="12546" width="15.44140625" style="356" customWidth="1"/>
    <col min="12547" max="12547" width="19.6640625" style="356" customWidth="1"/>
    <col min="12548" max="12548" width="12.6640625" style="356" customWidth="1"/>
    <col min="12549" max="12549" width="14.33203125" style="356" customWidth="1"/>
    <col min="12550" max="12550" width="10.6640625" style="356" customWidth="1"/>
    <col min="12551" max="12552" width="11.6640625" style="356" customWidth="1"/>
    <col min="12553" max="12553" width="10.6640625" style="356" customWidth="1"/>
    <col min="12554" max="12554" width="11.6640625" style="356" customWidth="1"/>
    <col min="12555" max="12556" width="10.6640625" style="356" customWidth="1"/>
    <col min="12557" max="12557" width="11.6640625" style="356" customWidth="1"/>
    <col min="12558" max="12565" width="10.6640625" style="356" customWidth="1"/>
    <col min="12566" max="12567" width="11.6640625" style="356" customWidth="1"/>
    <col min="12568" max="12568" width="10.6640625" style="356" customWidth="1"/>
    <col min="12569" max="12570" width="11.6640625" style="356" customWidth="1"/>
    <col min="12571" max="12571" width="10.6640625" style="356" customWidth="1"/>
    <col min="12572" max="12573" width="11.6640625" style="356" customWidth="1"/>
    <col min="12574" max="12574" width="10.6640625" style="356" customWidth="1"/>
    <col min="12575" max="12576" width="11.6640625" style="356" customWidth="1"/>
    <col min="12577" max="12800" width="11.44140625" style="356"/>
    <col min="12801" max="12801" width="14" style="356" customWidth="1"/>
    <col min="12802" max="12802" width="15.44140625" style="356" customWidth="1"/>
    <col min="12803" max="12803" width="19.6640625" style="356" customWidth="1"/>
    <col min="12804" max="12804" width="12.6640625" style="356" customWidth="1"/>
    <col min="12805" max="12805" width="14.33203125" style="356" customWidth="1"/>
    <col min="12806" max="12806" width="10.6640625" style="356" customWidth="1"/>
    <col min="12807" max="12808" width="11.6640625" style="356" customWidth="1"/>
    <col min="12809" max="12809" width="10.6640625" style="356" customWidth="1"/>
    <col min="12810" max="12810" width="11.6640625" style="356" customWidth="1"/>
    <col min="12811" max="12812" width="10.6640625" style="356" customWidth="1"/>
    <col min="12813" max="12813" width="11.6640625" style="356" customWidth="1"/>
    <col min="12814" max="12821" width="10.6640625" style="356" customWidth="1"/>
    <col min="12822" max="12823" width="11.6640625" style="356" customWidth="1"/>
    <col min="12824" max="12824" width="10.6640625" style="356" customWidth="1"/>
    <col min="12825" max="12826" width="11.6640625" style="356" customWidth="1"/>
    <col min="12827" max="12827" width="10.6640625" style="356" customWidth="1"/>
    <col min="12828" max="12829" width="11.6640625" style="356" customWidth="1"/>
    <col min="12830" max="12830" width="10.6640625" style="356" customWidth="1"/>
    <col min="12831" max="12832" width="11.6640625" style="356" customWidth="1"/>
    <col min="12833" max="13056" width="11.44140625" style="356"/>
    <col min="13057" max="13057" width="14" style="356" customWidth="1"/>
    <col min="13058" max="13058" width="15.44140625" style="356" customWidth="1"/>
    <col min="13059" max="13059" width="19.6640625" style="356" customWidth="1"/>
    <col min="13060" max="13060" width="12.6640625" style="356" customWidth="1"/>
    <col min="13061" max="13061" width="14.33203125" style="356" customWidth="1"/>
    <col min="13062" max="13062" width="10.6640625" style="356" customWidth="1"/>
    <col min="13063" max="13064" width="11.6640625" style="356" customWidth="1"/>
    <col min="13065" max="13065" width="10.6640625" style="356" customWidth="1"/>
    <col min="13066" max="13066" width="11.6640625" style="356" customWidth="1"/>
    <col min="13067" max="13068" width="10.6640625" style="356" customWidth="1"/>
    <col min="13069" max="13069" width="11.6640625" style="356" customWidth="1"/>
    <col min="13070" max="13077" width="10.6640625" style="356" customWidth="1"/>
    <col min="13078" max="13079" width="11.6640625" style="356" customWidth="1"/>
    <col min="13080" max="13080" width="10.6640625" style="356" customWidth="1"/>
    <col min="13081" max="13082" width="11.6640625" style="356" customWidth="1"/>
    <col min="13083" max="13083" width="10.6640625" style="356" customWidth="1"/>
    <col min="13084" max="13085" width="11.6640625" style="356" customWidth="1"/>
    <col min="13086" max="13086" width="10.6640625" style="356" customWidth="1"/>
    <col min="13087" max="13088" width="11.6640625" style="356" customWidth="1"/>
    <col min="13089" max="13312" width="11.44140625" style="356"/>
    <col min="13313" max="13313" width="14" style="356" customWidth="1"/>
    <col min="13314" max="13314" width="15.44140625" style="356" customWidth="1"/>
    <col min="13315" max="13315" width="19.6640625" style="356" customWidth="1"/>
    <col min="13316" max="13316" width="12.6640625" style="356" customWidth="1"/>
    <col min="13317" max="13317" width="14.33203125" style="356" customWidth="1"/>
    <col min="13318" max="13318" width="10.6640625" style="356" customWidth="1"/>
    <col min="13319" max="13320" width="11.6640625" style="356" customWidth="1"/>
    <col min="13321" max="13321" width="10.6640625" style="356" customWidth="1"/>
    <col min="13322" max="13322" width="11.6640625" style="356" customWidth="1"/>
    <col min="13323" max="13324" width="10.6640625" style="356" customWidth="1"/>
    <col min="13325" max="13325" width="11.6640625" style="356" customWidth="1"/>
    <col min="13326" max="13333" width="10.6640625" style="356" customWidth="1"/>
    <col min="13334" max="13335" width="11.6640625" style="356" customWidth="1"/>
    <col min="13336" max="13336" width="10.6640625" style="356" customWidth="1"/>
    <col min="13337" max="13338" width="11.6640625" style="356" customWidth="1"/>
    <col min="13339" max="13339" width="10.6640625" style="356" customWidth="1"/>
    <col min="13340" max="13341" width="11.6640625" style="356" customWidth="1"/>
    <col min="13342" max="13342" width="10.6640625" style="356" customWidth="1"/>
    <col min="13343" max="13344" width="11.6640625" style="356" customWidth="1"/>
    <col min="13345" max="13568" width="11.44140625" style="356"/>
    <col min="13569" max="13569" width="14" style="356" customWidth="1"/>
    <col min="13570" max="13570" width="15.44140625" style="356" customWidth="1"/>
    <col min="13571" max="13571" width="19.6640625" style="356" customWidth="1"/>
    <col min="13572" max="13572" width="12.6640625" style="356" customWidth="1"/>
    <col min="13573" max="13573" width="14.33203125" style="356" customWidth="1"/>
    <col min="13574" max="13574" width="10.6640625" style="356" customWidth="1"/>
    <col min="13575" max="13576" width="11.6640625" style="356" customWidth="1"/>
    <col min="13577" max="13577" width="10.6640625" style="356" customWidth="1"/>
    <col min="13578" max="13578" width="11.6640625" style="356" customWidth="1"/>
    <col min="13579" max="13580" width="10.6640625" style="356" customWidth="1"/>
    <col min="13581" max="13581" width="11.6640625" style="356" customWidth="1"/>
    <col min="13582" max="13589" width="10.6640625" style="356" customWidth="1"/>
    <col min="13590" max="13591" width="11.6640625" style="356" customWidth="1"/>
    <col min="13592" max="13592" width="10.6640625" style="356" customWidth="1"/>
    <col min="13593" max="13594" width="11.6640625" style="356" customWidth="1"/>
    <col min="13595" max="13595" width="10.6640625" style="356" customWidth="1"/>
    <col min="13596" max="13597" width="11.6640625" style="356" customWidth="1"/>
    <col min="13598" max="13598" width="10.6640625" style="356" customWidth="1"/>
    <col min="13599" max="13600" width="11.6640625" style="356" customWidth="1"/>
    <col min="13601" max="13824" width="11.44140625" style="356"/>
    <col min="13825" max="13825" width="14" style="356" customWidth="1"/>
    <col min="13826" max="13826" width="15.44140625" style="356" customWidth="1"/>
    <col min="13827" max="13827" width="19.6640625" style="356" customWidth="1"/>
    <col min="13828" max="13828" width="12.6640625" style="356" customWidth="1"/>
    <col min="13829" max="13829" width="14.33203125" style="356" customWidth="1"/>
    <col min="13830" max="13830" width="10.6640625" style="356" customWidth="1"/>
    <col min="13831" max="13832" width="11.6640625" style="356" customWidth="1"/>
    <col min="13833" max="13833" width="10.6640625" style="356" customWidth="1"/>
    <col min="13834" max="13834" width="11.6640625" style="356" customWidth="1"/>
    <col min="13835" max="13836" width="10.6640625" style="356" customWidth="1"/>
    <col min="13837" max="13837" width="11.6640625" style="356" customWidth="1"/>
    <col min="13838" max="13845" width="10.6640625" style="356" customWidth="1"/>
    <col min="13846" max="13847" width="11.6640625" style="356" customWidth="1"/>
    <col min="13848" max="13848" width="10.6640625" style="356" customWidth="1"/>
    <col min="13849" max="13850" width="11.6640625" style="356" customWidth="1"/>
    <col min="13851" max="13851" width="10.6640625" style="356" customWidth="1"/>
    <col min="13852" max="13853" width="11.6640625" style="356" customWidth="1"/>
    <col min="13854" max="13854" width="10.6640625" style="356" customWidth="1"/>
    <col min="13855" max="13856" width="11.6640625" style="356" customWidth="1"/>
    <col min="13857" max="14080" width="11.44140625" style="356"/>
    <col min="14081" max="14081" width="14" style="356" customWidth="1"/>
    <col min="14082" max="14082" width="15.44140625" style="356" customWidth="1"/>
    <col min="14083" max="14083" width="19.6640625" style="356" customWidth="1"/>
    <col min="14084" max="14084" width="12.6640625" style="356" customWidth="1"/>
    <col min="14085" max="14085" width="14.33203125" style="356" customWidth="1"/>
    <col min="14086" max="14086" width="10.6640625" style="356" customWidth="1"/>
    <col min="14087" max="14088" width="11.6640625" style="356" customWidth="1"/>
    <col min="14089" max="14089" width="10.6640625" style="356" customWidth="1"/>
    <col min="14090" max="14090" width="11.6640625" style="356" customWidth="1"/>
    <col min="14091" max="14092" width="10.6640625" style="356" customWidth="1"/>
    <col min="14093" max="14093" width="11.6640625" style="356" customWidth="1"/>
    <col min="14094" max="14101" width="10.6640625" style="356" customWidth="1"/>
    <col min="14102" max="14103" width="11.6640625" style="356" customWidth="1"/>
    <col min="14104" max="14104" width="10.6640625" style="356" customWidth="1"/>
    <col min="14105" max="14106" width="11.6640625" style="356" customWidth="1"/>
    <col min="14107" max="14107" width="10.6640625" style="356" customWidth="1"/>
    <col min="14108" max="14109" width="11.6640625" style="356" customWidth="1"/>
    <col min="14110" max="14110" width="10.6640625" style="356" customWidth="1"/>
    <col min="14111" max="14112" width="11.6640625" style="356" customWidth="1"/>
    <col min="14113" max="14336" width="11.44140625" style="356"/>
    <col min="14337" max="14337" width="14" style="356" customWidth="1"/>
    <col min="14338" max="14338" width="15.44140625" style="356" customWidth="1"/>
    <col min="14339" max="14339" width="19.6640625" style="356" customWidth="1"/>
    <col min="14340" max="14340" width="12.6640625" style="356" customWidth="1"/>
    <col min="14341" max="14341" width="14.33203125" style="356" customWidth="1"/>
    <col min="14342" max="14342" width="10.6640625" style="356" customWidth="1"/>
    <col min="14343" max="14344" width="11.6640625" style="356" customWidth="1"/>
    <col min="14345" max="14345" width="10.6640625" style="356" customWidth="1"/>
    <col min="14346" max="14346" width="11.6640625" style="356" customWidth="1"/>
    <col min="14347" max="14348" width="10.6640625" style="356" customWidth="1"/>
    <col min="14349" max="14349" width="11.6640625" style="356" customWidth="1"/>
    <col min="14350" max="14357" width="10.6640625" style="356" customWidth="1"/>
    <col min="14358" max="14359" width="11.6640625" style="356" customWidth="1"/>
    <col min="14360" max="14360" width="10.6640625" style="356" customWidth="1"/>
    <col min="14361" max="14362" width="11.6640625" style="356" customWidth="1"/>
    <col min="14363" max="14363" width="10.6640625" style="356" customWidth="1"/>
    <col min="14364" max="14365" width="11.6640625" style="356" customWidth="1"/>
    <col min="14366" max="14366" width="10.6640625" style="356" customWidth="1"/>
    <col min="14367" max="14368" width="11.6640625" style="356" customWidth="1"/>
    <col min="14369" max="14592" width="11.44140625" style="356"/>
    <col min="14593" max="14593" width="14" style="356" customWidth="1"/>
    <col min="14594" max="14594" width="15.44140625" style="356" customWidth="1"/>
    <col min="14595" max="14595" width="19.6640625" style="356" customWidth="1"/>
    <col min="14596" max="14596" width="12.6640625" style="356" customWidth="1"/>
    <col min="14597" max="14597" width="14.33203125" style="356" customWidth="1"/>
    <col min="14598" max="14598" width="10.6640625" style="356" customWidth="1"/>
    <col min="14599" max="14600" width="11.6640625" style="356" customWidth="1"/>
    <col min="14601" max="14601" width="10.6640625" style="356" customWidth="1"/>
    <col min="14602" max="14602" width="11.6640625" style="356" customWidth="1"/>
    <col min="14603" max="14604" width="10.6640625" style="356" customWidth="1"/>
    <col min="14605" max="14605" width="11.6640625" style="356" customWidth="1"/>
    <col min="14606" max="14613" width="10.6640625" style="356" customWidth="1"/>
    <col min="14614" max="14615" width="11.6640625" style="356" customWidth="1"/>
    <col min="14616" max="14616" width="10.6640625" style="356" customWidth="1"/>
    <col min="14617" max="14618" width="11.6640625" style="356" customWidth="1"/>
    <col min="14619" max="14619" width="10.6640625" style="356" customWidth="1"/>
    <col min="14620" max="14621" width="11.6640625" style="356" customWidth="1"/>
    <col min="14622" max="14622" width="10.6640625" style="356" customWidth="1"/>
    <col min="14623" max="14624" width="11.6640625" style="356" customWidth="1"/>
    <col min="14625" max="14848" width="11.44140625" style="356"/>
    <col min="14849" max="14849" width="14" style="356" customWidth="1"/>
    <col min="14850" max="14850" width="15.44140625" style="356" customWidth="1"/>
    <col min="14851" max="14851" width="19.6640625" style="356" customWidth="1"/>
    <col min="14852" max="14852" width="12.6640625" style="356" customWidth="1"/>
    <col min="14853" max="14853" width="14.33203125" style="356" customWidth="1"/>
    <col min="14854" max="14854" width="10.6640625" style="356" customWidth="1"/>
    <col min="14855" max="14856" width="11.6640625" style="356" customWidth="1"/>
    <col min="14857" max="14857" width="10.6640625" style="356" customWidth="1"/>
    <col min="14858" max="14858" width="11.6640625" style="356" customWidth="1"/>
    <col min="14859" max="14860" width="10.6640625" style="356" customWidth="1"/>
    <col min="14861" max="14861" width="11.6640625" style="356" customWidth="1"/>
    <col min="14862" max="14869" width="10.6640625" style="356" customWidth="1"/>
    <col min="14870" max="14871" width="11.6640625" style="356" customWidth="1"/>
    <col min="14872" max="14872" width="10.6640625" style="356" customWidth="1"/>
    <col min="14873" max="14874" width="11.6640625" style="356" customWidth="1"/>
    <col min="14875" max="14875" width="10.6640625" style="356" customWidth="1"/>
    <col min="14876" max="14877" width="11.6640625" style="356" customWidth="1"/>
    <col min="14878" max="14878" width="10.6640625" style="356" customWidth="1"/>
    <col min="14879" max="14880" width="11.6640625" style="356" customWidth="1"/>
    <col min="14881" max="15104" width="11.44140625" style="356"/>
    <col min="15105" max="15105" width="14" style="356" customWidth="1"/>
    <col min="15106" max="15106" width="15.44140625" style="356" customWidth="1"/>
    <col min="15107" max="15107" width="19.6640625" style="356" customWidth="1"/>
    <col min="15108" max="15108" width="12.6640625" style="356" customWidth="1"/>
    <col min="15109" max="15109" width="14.33203125" style="356" customWidth="1"/>
    <col min="15110" max="15110" width="10.6640625" style="356" customWidth="1"/>
    <col min="15111" max="15112" width="11.6640625" style="356" customWidth="1"/>
    <col min="15113" max="15113" width="10.6640625" style="356" customWidth="1"/>
    <col min="15114" max="15114" width="11.6640625" style="356" customWidth="1"/>
    <col min="15115" max="15116" width="10.6640625" style="356" customWidth="1"/>
    <col min="15117" max="15117" width="11.6640625" style="356" customWidth="1"/>
    <col min="15118" max="15125" width="10.6640625" style="356" customWidth="1"/>
    <col min="15126" max="15127" width="11.6640625" style="356" customWidth="1"/>
    <col min="15128" max="15128" width="10.6640625" style="356" customWidth="1"/>
    <col min="15129" max="15130" width="11.6640625" style="356" customWidth="1"/>
    <col min="15131" max="15131" width="10.6640625" style="356" customWidth="1"/>
    <col min="15132" max="15133" width="11.6640625" style="356" customWidth="1"/>
    <col min="15134" max="15134" width="10.6640625" style="356" customWidth="1"/>
    <col min="15135" max="15136" width="11.6640625" style="356" customWidth="1"/>
    <col min="15137" max="15360" width="11.44140625" style="356"/>
    <col min="15361" max="15361" width="14" style="356" customWidth="1"/>
    <col min="15362" max="15362" width="15.44140625" style="356" customWidth="1"/>
    <col min="15363" max="15363" width="19.6640625" style="356" customWidth="1"/>
    <col min="15364" max="15364" width="12.6640625" style="356" customWidth="1"/>
    <col min="15365" max="15365" width="14.33203125" style="356" customWidth="1"/>
    <col min="15366" max="15366" width="10.6640625" style="356" customWidth="1"/>
    <col min="15367" max="15368" width="11.6640625" style="356" customWidth="1"/>
    <col min="15369" max="15369" width="10.6640625" style="356" customWidth="1"/>
    <col min="15370" max="15370" width="11.6640625" style="356" customWidth="1"/>
    <col min="15371" max="15372" width="10.6640625" style="356" customWidth="1"/>
    <col min="15373" max="15373" width="11.6640625" style="356" customWidth="1"/>
    <col min="15374" max="15381" width="10.6640625" style="356" customWidth="1"/>
    <col min="15382" max="15383" width="11.6640625" style="356" customWidth="1"/>
    <col min="15384" max="15384" width="10.6640625" style="356" customWidth="1"/>
    <col min="15385" max="15386" width="11.6640625" style="356" customWidth="1"/>
    <col min="15387" max="15387" width="10.6640625" style="356" customWidth="1"/>
    <col min="15388" max="15389" width="11.6640625" style="356" customWidth="1"/>
    <col min="15390" max="15390" width="10.6640625" style="356" customWidth="1"/>
    <col min="15391" max="15392" width="11.6640625" style="356" customWidth="1"/>
    <col min="15393" max="15616" width="11.44140625" style="356"/>
    <col min="15617" max="15617" width="14" style="356" customWidth="1"/>
    <col min="15618" max="15618" width="15.44140625" style="356" customWidth="1"/>
    <col min="15619" max="15619" width="19.6640625" style="356" customWidth="1"/>
    <col min="15620" max="15620" width="12.6640625" style="356" customWidth="1"/>
    <col min="15621" max="15621" width="14.33203125" style="356" customWidth="1"/>
    <col min="15622" max="15622" width="10.6640625" style="356" customWidth="1"/>
    <col min="15623" max="15624" width="11.6640625" style="356" customWidth="1"/>
    <col min="15625" max="15625" width="10.6640625" style="356" customWidth="1"/>
    <col min="15626" max="15626" width="11.6640625" style="356" customWidth="1"/>
    <col min="15627" max="15628" width="10.6640625" style="356" customWidth="1"/>
    <col min="15629" max="15629" width="11.6640625" style="356" customWidth="1"/>
    <col min="15630" max="15637" width="10.6640625" style="356" customWidth="1"/>
    <col min="15638" max="15639" width="11.6640625" style="356" customWidth="1"/>
    <col min="15640" max="15640" width="10.6640625" style="356" customWidth="1"/>
    <col min="15641" max="15642" width="11.6640625" style="356" customWidth="1"/>
    <col min="15643" max="15643" width="10.6640625" style="356" customWidth="1"/>
    <col min="15644" max="15645" width="11.6640625" style="356" customWidth="1"/>
    <col min="15646" max="15646" width="10.6640625" style="356" customWidth="1"/>
    <col min="15647" max="15648" width="11.6640625" style="356" customWidth="1"/>
    <col min="15649" max="15872" width="11.44140625" style="356"/>
    <col min="15873" max="15873" width="14" style="356" customWidth="1"/>
    <col min="15874" max="15874" width="15.44140625" style="356" customWidth="1"/>
    <col min="15875" max="15875" width="19.6640625" style="356" customWidth="1"/>
    <col min="15876" max="15876" width="12.6640625" style="356" customWidth="1"/>
    <col min="15877" max="15877" width="14.33203125" style="356" customWidth="1"/>
    <col min="15878" max="15878" width="10.6640625" style="356" customWidth="1"/>
    <col min="15879" max="15880" width="11.6640625" style="356" customWidth="1"/>
    <col min="15881" max="15881" width="10.6640625" style="356" customWidth="1"/>
    <col min="15882" max="15882" width="11.6640625" style="356" customWidth="1"/>
    <col min="15883" max="15884" width="10.6640625" style="356" customWidth="1"/>
    <col min="15885" max="15885" width="11.6640625" style="356" customWidth="1"/>
    <col min="15886" max="15893" width="10.6640625" style="356" customWidth="1"/>
    <col min="15894" max="15895" width="11.6640625" style="356" customWidth="1"/>
    <col min="15896" max="15896" width="10.6640625" style="356" customWidth="1"/>
    <col min="15897" max="15898" width="11.6640625" style="356" customWidth="1"/>
    <col min="15899" max="15899" width="10.6640625" style="356" customWidth="1"/>
    <col min="15900" max="15901" width="11.6640625" style="356" customWidth="1"/>
    <col min="15902" max="15902" width="10.6640625" style="356" customWidth="1"/>
    <col min="15903" max="15904" width="11.6640625" style="356" customWidth="1"/>
    <col min="15905" max="16128" width="11.44140625" style="356"/>
    <col min="16129" max="16129" width="14" style="356" customWidth="1"/>
    <col min="16130" max="16130" width="15.44140625" style="356" customWidth="1"/>
    <col min="16131" max="16131" width="19.6640625" style="356" customWidth="1"/>
    <col min="16132" max="16132" width="12.6640625" style="356" customWidth="1"/>
    <col min="16133" max="16133" width="14.33203125" style="356" customWidth="1"/>
    <col min="16134" max="16134" width="10.6640625" style="356" customWidth="1"/>
    <col min="16135" max="16136" width="11.6640625" style="356" customWidth="1"/>
    <col min="16137" max="16137" width="10.6640625" style="356" customWidth="1"/>
    <col min="16138" max="16138" width="11.6640625" style="356" customWidth="1"/>
    <col min="16139" max="16140" width="10.6640625" style="356" customWidth="1"/>
    <col min="16141" max="16141" width="11.6640625" style="356" customWidth="1"/>
    <col min="16142" max="16149" width="10.6640625" style="356" customWidth="1"/>
    <col min="16150" max="16151" width="11.6640625" style="356" customWidth="1"/>
    <col min="16152" max="16152" width="10.6640625" style="356" customWidth="1"/>
    <col min="16153" max="16154" width="11.6640625" style="356" customWidth="1"/>
    <col min="16155" max="16155" width="10.6640625" style="356" customWidth="1"/>
    <col min="16156" max="16157" width="11.6640625" style="356" customWidth="1"/>
    <col min="16158" max="16158" width="10.6640625" style="356" customWidth="1"/>
    <col min="16159" max="16160" width="11.6640625" style="356" customWidth="1"/>
    <col min="16161" max="16384" width="11.44140625" style="356"/>
  </cols>
  <sheetData>
    <row r="3" spans="1:35" ht="15" thickBot="1" x14ac:dyDescent="0.35">
      <c r="L3" s="460"/>
    </row>
    <row r="4" spans="1:35" ht="21" x14ac:dyDescent="0.3">
      <c r="A4" s="357" t="s">
        <v>55</v>
      </c>
      <c r="B4" s="358"/>
      <c r="C4" s="359" t="s">
        <v>56</v>
      </c>
      <c r="D4" s="360" t="s">
        <v>57</v>
      </c>
      <c r="E4" s="361" t="s">
        <v>58</v>
      </c>
      <c r="F4" s="362" t="s">
        <v>59</v>
      </c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4"/>
      <c r="U4" s="365" t="s">
        <v>60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7"/>
    </row>
    <row r="5" spans="1:35" ht="23.4" x14ac:dyDescent="0.3">
      <c r="A5" s="458" t="s">
        <v>61</v>
      </c>
      <c r="B5" s="459" t="s">
        <v>62</v>
      </c>
      <c r="C5" s="368" t="s">
        <v>63</v>
      </c>
      <c r="D5" s="369" t="s">
        <v>64</v>
      </c>
      <c r="E5" s="370" t="s">
        <v>65</v>
      </c>
      <c r="F5" s="371" t="s">
        <v>66</v>
      </c>
      <c r="G5" s="372"/>
      <c r="H5" s="373"/>
      <c r="I5" s="371" t="s">
        <v>67</v>
      </c>
      <c r="J5" s="372"/>
      <c r="K5" s="373"/>
      <c r="L5" s="461">
        <v>43880</v>
      </c>
      <c r="M5" s="462"/>
      <c r="N5" s="463"/>
      <c r="O5" s="461">
        <f>L5+1</f>
        <v>43881</v>
      </c>
      <c r="P5" s="372"/>
      <c r="Q5" s="373"/>
      <c r="R5" s="461">
        <f>O5+1</f>
        <v>43882</v>
      </c>
      <c r="S5" s="372"/>
      <c r="T5" s="373"/>
      <c r="U5" s="371" t="s">
        <v>68</v>
      </c>
      <c r="V5" s="372"/>
      <c r="W5" s="373"/>
      <c r="X5" s="371" t="s">
        <v>69</v>
      </c>
      <c r="Y5" s="372"/>
      <c r="Z5" s="373"/>
      <c r="AA5" s="371" t="s">
        <v>70</v>
      </c>
      <c r="AB5" s="372"/>
      <c r="AC5" s="373"/>
      <c r="AD5" s="371" t="s">
        <v>71</v>
      </c>
      <c r="AE5" s="372"/>
      <c r="AF5" s="373"/>
      <c r="AG5" s="371" t="s">
        <v>72</v>
      </c>
      <c r="AH5" s="372"/>
      <c r="AI5" s="373"/>
    </row>
    <row r="6" spans="1:35" x14ac:dyDescent="0.3">
      <c r="A6" s="458"/>
      <c r="B6" s="459"/>
      <c r="C6" s="374" t="s">
        <v>73</v>
      </c>
      <c r="D6" s="375" t="s">
        <v>73</v>
      </c>
      <c r="E6" s="376" t="s">
        <v>74</v>
      </c>
      <c r="F6" s="377" t="s">
        <v>75</v>
      </c>
      <c r="G6" s="378" t="s">
        <v>76</v>
      </c>
      <c r="H6" s="378" t="s">
        <v>64</v>
      </c>
      <c r="I6" s="377" t="s">
        <v>75</v>
      </c>
      <c r="J6" s="378" t="s">
        <v>76</v>
      </c>
      <c r="K6" s="378" t="s">
        <v>64</v>
      </c>
      <c r="L6" s="377" t="s">
        <v>75</v>
      </c>
      <c r="M6" s="378" t="s">
        <v>76</v>
      </c>
      <c r="N6" s="378" t="s">
        <v>64</v>
      </c>
      <c r="O6" s="377" t="s">
        <v>75</v>
      </c>
      <c r="P6" s="378" t="s">
        <v>76</v>
      </c>
      <c r="Q6" s="379" t="s">
        <v>64</v>
      </c>
      <c r="R6" s="377" t="s">
        <v>75</v>
      </c>
      <c r="S6" s="378" t="s">
        <v>76</v>
      </c>
      <c r="T6" s="379" t="s">
        <v>64</v>
      </c>
      <c r="U6" s="377" t="s">
        <v>75</v>
      </c>
      <c r="V6" s="378" t="s">
        <v>76</v>
      </c>
      <c r="W6" s="378" t="s">
        <v>64</v>
      </c>
      <c r="X6" s="380" t="s">
        <v>75</v>
      </c>
      <c r="Y6" s="378" t="s">
        <v>76</v>
      </c>
      <c r="Z6" s="378" t="s">
        <v>64</v>
      </c>
      <c r="AA6" s="380" t="s">
        <v>75</v>
      </c>
      <c r="AB6" s="378" t="s">
        <v>76</v>
      </c>
      <c r="AC6" s="378" t="s">
        <v>64</v>
      </c>
      <c r="AD6" s="380" t="s">
        <v>75</v>
      </c>
      <c r="AE6" s="378" t="s">
        <v>76</v>
      </c>
      <c r="AF6" s="378" t="s">
        <v>64</v>
      </c>
      <c r="AG6" s="380" t="s">
        <v>75</v>
      </c>
      <c r="AH6" s="378" t="s">
        <v>76</v>
      </c>
      <c r="AI6" s="378" t="s">
        <v>64</v>
      </c>
    </row>
    <row r="7" spans="1:35" x14ac:dyDescent="0.3">
      <c r="A7" s="381"/>
      <c r="C7" s="382"/>
      <c r="D7" s="382"/>
      <c r="E7" s="382"/>
      <c r="F7" s="382"/>
      <c r="G7" s="382"/>
      <c r="H7" s="382"/>
      <c r="I7" s="382"/>
      <c r="J7" s="382"/>
      <c r="K7" s="382"/>
      <c r="L7" s="382"/>
    </row>
    <row r="8" spans="1:35" ht="18" x14ac:dyDescent="0.3">
      <c r="A8" s="383" t="s">
        <v>77</v>
      </c>
      <c r="B8" s="384" t="s">
        <v>78</v>
      </c>
      <c r="C8" s="385">
        <v>308</v>
      </c>
      <c r="D8" s="386">
        <v>14</v>
      </c>
      <c r="E8" s="387">
        <v>19509</v>
      </c>
      <c r="F8" s="388"/>
      <c r="G8" s="389">
        <f>F8/$C8</f>
        <v>0</v>
      </c>
      <c r="H8" s="390">
        <f>F8/$D8</f>
        <v>0</v>
      </c>
      <c r="I8" s="388">
        <v>1848</v>
      </c>
      <c r="J8" s="389">
        <f>I8/$C8</f>
        <v>6</v>
      </c>
      <c r="K8" s="390">
        <f>I8/$D8</f>
        <v>132</v>
      </c>
      <c r="L8" s="388"/>
      <c r="M8" s="389">
        <f>L8/$C8</f>
        <v>0</v>
      </c>
      <c r="N8" s="390">
        <f>L8/$D8</f>
        <v>0</v>
      </c>
      <c r="O8" s="388"/>
      <c r="P8" s="389">
        <f>O8/$C8</f>
        <v>0</v>
      </c>
      <c r="Q8" s="390">
        <f>O8/$D8</f>
        <v>0</v>
      </c>
      <c r="R8" s="388">
        <v>616</v>
      </c>
      <c r="S8" s="389">
        <f>R8/$C8</f>
        <v>2</v>
      </c>
      <c r="T8" s="390">
        <f>R8/$D8</f>
        <v>44</v>
      </c>
      <c r="U8" s="391"/>
      <c r="V8" s="389">
        <f>U8/$C8</f>
        <v>0</v>
      </c>
      <c r="W8" s="390">
        <f>U8/$D8</f>
        <v>0</v>
      </c>
      <c r="X8" s="391">
        <v>616</v>
      </c>
      <c r="Y8" s="389">
        <f>X8/$C8</f>
        <v>2</v>
      </c>
      <c r="Z8" s="390">
        <f>X8/$D8</f>
        <v>44</v>
      </c>
      <c r="AA8" s="391"/>
      <c r="AB8" s="389">
        <f>AA8/$C8</f>
        <v>0</v>
      </c>
      <c r="AC8" s="390">
        <f>AA8/$D8</f>
        <v>0</v>
      </c>
      <c r="AD8" s="391">
        <v>1232</v>
      </c>
      <c r="AE8" s="389">
        <f>AD8/$C8</f>
        <v>4</v>
      </c>
      <c r="AF8" s="390">
        <f>AD8/$D8</f>
        <v>88</v>
      </c>
      <c r="AG8" s="391">
        <v>1540</v>
      </c>
      <c r="AH8" s="389">
        <f>AG8/$C8</f>
        <v>5</v>
      </c>
      <c r="AI8" s="390">
        <f>AG8/$D8</f>
        <v>110</v>
      </c>
    </row>
    <row r="9" spans="1:35" ht="18.600000000000001" thickBot="1" x14ac:dyDescent="0.35">
      <c r="A9" s="392" t="s">
        <v>79</v>
      </c>
      <c r="B9" s="393" t="s">
        <v>80</v>
      </c>
      <c r="C9" s="394">
        <v>264</v>
      </c>
      <c r="D9" s="395">
        <v>12</v>
      </c>
      <c r="E9" s="387">
        <v>6592</v>
      </c>
      <c r="F9" s="388"/>
      <c r="G9" s="389">
        <f>F9/$C9</f>
        <v>0</v>
      </c>
      <c r="H9" s="390">
        <f>F9/$D9</f>
        <v>0</v>
      </c>
      <c r="I9" s="388">
        <v>1584</v>
      </c>
      <c r="J9" s="389">
        <f>I9/$C9</f>
        <v>6</v>
      </c>
      <c r="K9" s="390">
        <f>I9/$D9</f>
        <v>132</v>
      </c>
      <c r="L9" s="388"/>
      <c r="M9" s="389">
        <f>L9/$C9</f>
        <v>0</v>
      </c>
      <c r="N9" s="390">
        <f>L9/$D9</f>
        <v>0</v>
      </c>
      <c r="O9" s="388"/>
      <c r="P9" s="389">
        <f>O9/$C9</f>
        <v>0</v>
      </c>
      <c r="Q9" s="390">
        <f>O9/$D9</f>
        <v>0</v>
      </c>
      <c r="R9" s="388">
        <v>528</v>
      </c>
      <c r="S9" s="389">
        <f>R9/$C9</f>
        <v>2</v>
      </c>
      <c r="T9" s="390">
        <f>R9/$D9</f>
        <v>44</v>
      </c>
      <c r="U9" s="391"/>
      <c r="V9" s="389">
        <f>U9/$C9</f>
        <v>0</v>
      </c>
      <c r="W9" s="390">
        <f>U9/$D9</f>
        <v>0</v>
      </c>
      <c r="X9" s="391">
        <v>528</v>
      </c>
      <c r="Y9" s="389">
        <f>X9/$C9</f>
        <v>2</v>
      </c>
      <c r="Z9" s="390">
        <f>X9/$D9</f>
        <v>44</v>
      </c>
      <c r="AA9" s="391"/>
      <c r="AB9" s="389">
        <f>AA9/$C9</f>
        <v>0</v>
      </c>
      <c r="AC9" s="390">
        <f>AA9/$D9</f>
        <v>0</v>
      </c>
      <c r="AD9" s="391">
        <v>1056</v>
      </c>
      <c r="AE9" s="389">
        <f>AD9/$C9</f>
        <v>4</v>
      </c>
      <c r="AF9" s="390">
        <f>AD9/$D9</f>
        <v>88</v>
      </c>
      <c r="AG9" s="391">
        <v>1848</v>
      </c>
      <c r="AH9" s="389">
        <f>AG9/$C9</f>
        <v>7</v>
      </c>
      <c r="AI9" s="390">
        <f>AG9/$D9</f>
        <v>154</v>
      </c>
    </row>
    <row r="10" spans="1:35" s="403" customFormat="1" ht="18.600000000000001" thickBot="1" x14ac:dyDescent="0.35">
      <c r="A10" s="396" t="s">
        <v>81</v>
      </c>
      <c r="B10" s="397"/>
      <c r="C10" s="397"/>
      <c r="D10" s="398"/>
      <c r="E10" s="399"/>
      <c r="F10" s="400"/>
      <c r="G10" s="401">
        <f>SUM(G8:G9)</f>
        <v>0</v>
      </c>
      <c r="H10" s="402">
        <f>SUM(H8:H9)</f>
        <v>0</v>
      </c>
      <c r="J10" s="401">
        <f>SUM(J8:J9)</f>
        <v>12</v>
      </c>
      <c r="K10" s="402">
        <f>SUM(K8:K9)</f>
        <v>264</v>
      </c>
      <c r="L10" s="400"/>
      <c r="M10" s="401">
        <f>SUM(M8:M9)</f>
        <v>0</v>
      </c>
      <c r="N10" s="402">
        <f>SUM(N8:N9)</f>
        <v>0</v>
      </c>
      <c r="O10" s="400"/>
      <c r="P10" s="401">
        <f>SUM(P8:P9)</f>
        <v>0</v>
      </c>
      <c r="Q10" s="402">
        <f>SUM(Q8:Q9)</f>
        <v>0</v>
      </c>
      <c r="R10" s="400"/>
      <c r="S10" s="401">
        <f>SUM(S8:S9)</f>
        <v>4</v>
      </c>
      <c r="T10" s="402">
        <f>SUM(T8:T9)</f>
        <v>88</v>
      </c>
      <c r="V10" s="401">
        <f>SUM(V8:V9)</f>
        <v>0</v>
      </c>
      <c r="W10" s="402">
        <f>SUM(W8:W9)</f>
        <v>0</v>
      </c>
      <c r="Y10" s="401">
        <f>SUM(Y8:Y9)</f>
        <v>4</v>
      </c>
      <c r="Z10" s="402">
        <f>SUM(Z8:Z9)</f>
        <v>88</v>
      </c>
      <c r="AB10" s="401">
        <f>SUM(AB8:AB9)</f>
        <v>0</v>
      </c>
      <c r="AC10" s="402">
        <f>SUM(AC8:AC9)</f>
        <v>0</v>
      </c>
      <c r="AE10" s="401">
        <f>SUM(AE8:AE9)</f>
        <v>8</v>
      </c>
      <c r="AF10" s="402">
        <f>SUM(AF8:AF9)</f>
        <v>176</v>
      </c>
      <c r="AH10" s="401">
        <f>SUM(AH8:AH9)</f>
        <v>12</v>
      </c>
      <c r="AI10" s="402">
        <f>SUM(AI8:AI9)</f>
        <v>264</v>
      </c>
    </row>
    <row r="14" spans="1:35" ht="15" thickBot="1" x14ac:dyDescent="0.35"/>
    <row r="15" spans="1:35" ht="21" x14ac:dyDescent="0.3">
      <c r="A15" s="404"/>
      <c r="B15" s="405"/>
      <c r="C15" s="406"/>
      <c r="D15" s="406"/>
      <c r="F15" s="407" t="s">
        <v>82</v>
      </c>
      <c r="G15" s="408"/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9"/>
      <c r="U15" s="410" t="s">
        <v>83</v>
      </c>
      <c r="V15" s="411"/>
      <c r="W15" s="412"/>
      <c r="X15" s="413" t="s">
        <v>84</v>
      </c>
      <c r="Y15" s="414"/>
      <c r="Z15" s="415"/>
      <c r="AA15" s="416" t="s">
        <v>85</v>
      </c>
      <c r="AB15" s="417"/>
      <c r="AC15" s="418"/>
    </row>
    <row r="16" spans="1:35" ht="23.4" x14ac:dyDescent="0.3">
      <c r="A16" s="404"/>
      <c r="B16" s="405"/>
      <c r="C16" s="419"/>
      <c r="F16" s="371" t="s">
        <v>86</v>
      </c>
      <c r="G16" s="372"/>
      <c r="H16" s="373"/>
      <c r="I16" s="371" t="s">
        <v>87</v>
      </c>
      <c r="J16" s="372"/>
      <c r="K16" s="373"/>
      <c r="L16" s="371" t="s">
        <v>88</v>
      </c>
      <c r="M16" s="372"/>
      <c r="N16" s="373"/>
      <c r="O16" s="371" t="s">
        <v>89</v>
      </c>
      <c r="P16" s="372"/>
      <c r="Q16" s="373"/>
      <c r="R16" s="371" t="s">
        <v>90</v>
      </c>
      <c r="S16" s="372"/>
      <c r="T16" s="373"/>
      <c r="U16" s="420" t="s">
        <v>91</v>
      </c>
      <c r="V16" s="421"/>
      <c r="W16" s="422"/>
      <c r="X16" s="423" t="s">
        <v>92</v>
      </c>
      <c r="Y16" s="424"/>
      <c r="Z16" s="425"/>
      <c r="AA16" s="426" t="s">
        <v>93</v>
      </c>
      <c r="AB16" s="427"/>
      <c r="AC16" s="428"/>
    </row>
    <row r="17" spans="1:33" ht="18" x14ac:dyDescent="0.3">
      <c r="A17" s="404"/>
      <c r="B17" s="405"/>
      <c r="C17" s="429"/>
      <c r="F17" s="430" t="s">
        <v>75</v>
      </c>
      <c r="G17" s="378" t="s">
        <v>76</v>
      </c>
      <c r="H17" s="379" t="s">
        <v>64</v>
      </c>
      <c r="I17" s="377" t="s">
        <v>75</v>
      </c>
      <c r="J17" s="378" t="s">
        <v>76</v>
      </c>
      <c r="K17" s="379" t="s">
        <v>64</v>
      </c>
      <c r="L17" s="377" t="s">
        <v>75</v>
      </c>
      <c r="M17" s="378" t="s">
        <v>76</v>
      </c>
      <c r="N17" s="379" t="s">
        <v>64</v>
      </c>
      <c r="O17" s="377" t="s">
        <v>75</v>
      </c>
      <c r="P17" s="378" t="s">
        <v>76</v>
      </c>
      <c r="Q17" s="379" t="s">
        <v>64</v>
      </c>
      <c r="R17" s="377" t="s">
        <v>75</v>
      </c>
      <c r="S17" s="378" t="s">
        <v>76</v>
      </c>
      <c r="T17" s="379" t="s">
        <v>64</v>
      </c>
      <c r="U17" s="430" t="s">
        <v>75</v>
      </c>
      <c r="V17" s="378" t="s">
        <v>76</v>
      </c>
      <c r="W17" s="379" t="s">
        <v>64</v>
      </c>
      <c r="X17" s="430" t="s">
        <v>75</v>
      </c>
      <c r="Y17" s="378" t="s">
        <v>76</v>
      </c>
      <c r="Z17" s="379" t="s">
        <v>64</v>
      </c>
      <c r="AA17" s="430" t="s">
        <v>75</v>
      </c>
      <c r="AB17" s="378" t="s">
        <v>76</v>
      </c>
      <c r="AC17" s="379" t="s">
        <v>64</v>
      </c>
      <c r="AF17" s="431"/>
      <c r="AG17" s="431"/>
    </row>
    <row r="18" spans="1:33" ht="18" x14ac:dyDescent="0.3">
      <c r="A18" s="404"/>
      <c r="B18" s="405"/>
      <c r="C18" s="429"/>
      <c r="F18" s="382"/>
      <c r="G18" s="382"/>
      <c r="H18" s="382"/>
      <c r="I18" s="382"/>
      <c r="J18" s="382"/>
      <c r="K18" s="382"/>
      <c r="L18" s="382"/>
      <c r="O18" s="382"/>
      <c r="R18" s="382"/>
    </row>
    <row r="19" spans="1:33" ht="18" x14ac:dyDescent="0.3">
      <c r="D19" s="383" t="s">
        <v>77</v>
      </c>
      <c r="E19" s="384" t="s">
        <v>78</v>
      </c>
      <c r="F19" s="432"/>
      <c r="G19" s="389">
        <f>F19/$C8</f>
        <v>0</v>
      </c>
      <c r="H19" s="390">
        <f>F19/$D8</f>
        <v>0</v>
      </c>
      <c r="I19" s="433">
        <v>1848</v>
      </c>
      <c r="J19" s="389">
        <f>I19/$C8</f>
        <v>6</v>
      </c>
      <c r="K19" s="390">
        <f>I19/$D8</f>
        <v>132</v>
      </c>
      <c r="L19" s="433"/>
      <c r="M19" s="389">
        <f>L19/$C8</f>
        <v>0</v>
      </c>
      <c r="N19" s="390">
        <f>L19/$D8</f>
        <v>0</v>
      </c>
      <c r="O19" s="433">
        <v>616</v>
      </c>
      <c r="P19" s="389">
        <f>O19/$C8</f>
        <v>2</v>
      </c>
      <c r="Q19" s="390">
        <f>O19/$D8</f>
        <v>44</v>
      </c>
      <c r="R19" s="433">
        <v>616</v>
      </c>
      <c r="S19" s="389">
        <f>R19/$C8</f>
        <v>2</v>
      </c>
      <c r="T19" s="390">
        <f>R19/$D8</f>
        <v>44</v>
      </c>
      <c r="U19" s="434">
        <v>308</v>
      </c>
      <c r="V19" s="389">
        <f>U19/C8</f>
        <v>1</v>
      </c>
      <c r="W19" s="390">
        <f>U19/$D8</f>
        <v>22</v>
      </c>
      <c r="X19" s="434">
        <v>1848</v>
      </c>
      <c r="Y19" s="435">
        <f>X19/$C9</f>
        <v>7</v>
      </c>
      <c r="Z19" s="436">
        <f>X19/$D8</f>
        <v>132</v>
      </c>
      <c r="AA19" s="434">
        <v>3696</v>
      </c>
      <c r="AB19" s="437">
        <f>AA19/$C8</f>
        <v>12</v>
      </c>
      <c r="AC19" s="438">
        <f>AA19/$D8</f>
        <v>264</v>
      </c>
    </row>
    <row r="20" spans="1:33" ht="18" x14ac:dyDescent="0.3">
      <c r="D20" s="383" t="s">
        <v>79</v>
      </c>
      <c r="E20" s="384" t="s">
        <v>80</v>
      </c>
      <c r="F20" s="432"/>
      <c r="G20" s="389">
        <f>F20/$C9</f>
        <v>0</v>
      </c>
      <c r="H20" s="390">
        <f>F20/$D9</f>
        <v>0</v>
      </c>
      <c r="I20" s="433">
        <v>1848</v>
      </c>
      <c r="J20" s="389">
        <f>I20/$C9</f>
        <v>7</v>
      </c>
      <c r="K20" s="390">
        <f>I20/$D9</f>
        <v>154</v>
      </c>
      <c r="L20" s="433"/>
      <c r="M20" s="389">
        <f>L20/$C9</f>
        <v>0</v>
      </c>
      <c r="N20" s="390">
        <f>L20/$D9</f>
        <v>0</v>
      </c>
      <c r="O20" s="433">
        <v>264</v>
      </c>
      <c r="P20" s="389">
        <f>O20/$C9</f>
        <v>1</v>
      </c>
      <c r="Q20" s="390">
        <f>O20/$D9</f>
        <v>22</v>
      </c>
      <c r="R20" s="433">
        <v>792</v>
      </c>
      <c r="S20" s="389">
        <f>R20/$C9</f>
        <v>3</v>
      </c>
      <c r="T20" s="390">
        <f>R20/$D9</f>
        <v>66</v>
      </c>
      <c r="U20" s="434">
        <v>528</v>
      </c>
      <c r="V20" s="389">
        <f>U20/C9</f>
        <v>2</v>
      </c>
      <c r="W20" s="390">
        <f>U20/$D9</f>
        <v>44</v>
      </c>
      <c r="X20" s="434">
        <v>1584</v>
      </c>
      <c r="Y20" s="435">
        <f>X20/$C9</f>
        <v>6</v>
      </c>
      <c r="Z20" s="436">
        <f>X20/$D9</f>
        <v>132</v>
      </c>
      <c r="AA20" s="434">
        <v>3696</v>
      </c>
      <c r="AB20" s="437">
        <f>AA20/$C9</f>
        <v>14</v>
      </c>
      <c r="AC20" s="438">
        <f>AA20/$D9</f>
        <v>308</v>
      </c>
    </row>
    <row r="21" spans="1:33" s="403" customFormat="1" x14ac:dyDescent="0.3">
      <c r="F21" s="400"/>
      <c r="G21" s="401">
        <f>SUM(G19:G20)</f>
        <v>0</v>
      </c>
      <c r="H21" s="402">
        <f>SUM(H19:H20)</f>
        <v>0</v>
      </c>
      <c r="J21" s="401"/>
      <c r="K21" s="402">
        <f>SUM(K19:K20)</f>
        <v>286</v>
      </c>
      <c r="L21" s="400"/>
      <c r="M21" s="401"/>
      <c r="N21" s="402">
        <f>SUM(N19:N20)</f>
        <v>0</v>
      </c>
      <c r="O21" s="400"/>
      <c r="P21" s="401">
        <f>SUM(P19:P20)</f>
        <v>3</v>
      </c>
      <c r="Q21" s="402">
        <f>SUM(Q19:Q20)</f>
        <v>66</v>
      </c>
      <c r="R21" s="400"/>
      <c r="S21" s="401">
        <f>SUM(S19:S20)</f>
        <v>5</v>
      </c>
      <c r="T21" s="402">
        <f>SUM(T19:T20)</f>
        <v>110</v>
      </c>
      <c r="V21" s="401"/>
      <c r="W21" s="402">
        <f>SUM(W19:W20)</f>
        <v>66</v>
      </c>
      <c r="Y21" s="401"/>
      <c r="Z21" s="402"/>
      <c r="AB21" s="401">
        <f>SUM(AB19:AB20)</f>
        <v>26</v>
      </c>
      <c r="AC21" s="402">
        <f>SUM(AC19:AC20)</f>
        <v>572</v>
      </c>
    </row>
  </sheetData>
  <mergeCells count="26">
    <mergeCell ref="X16:Z16"/>
    <mergeCell ref="AA16:AC16"/>
    <mergeCell ref="F15:T15"/>
    <mergeCell ref="U15:W15"/>
    <mergeCell ref="X15:Z15"/>
    <mergeCell ref="AA15:AC15"/>
    <mergeCell ref="F16:H16"/>
    <mergeCell ref="I16:K16"/>
    <mergeCell ref="L16:N16"/>
    <mergeCell ref="O16:Q16"/>
    <mergeCell ref="R16:T16"/>
    <mergeCell ref="U16:W16"/>
    <mergeCell ref="U5:W5"/>
    <mergeCell ref="X5:Z5"/>
    <mergeCell ref="AA5:AC5"/>
    <mergeCell ref="AD5:AF5"/>
    <mergeCell ref="AG5:AI5"/>
    <mergeCell ref="A10:D10"/>
    <mergeCell ref="A4:B4"/>
    <mergeCell ref="F4:T4"/>
    <mergeCell ref="U4:AI4"/>
    <mergeCell ref="F5:H5"/>
    <mergeCell ref="I5:K5"/>
    <mergeCell ref="L5:N5"/>
    <mergeCell ref="O5:Q5"/>
    <mergeCell ref="R5:T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M10" sqref="M10"/>
    </sheetView>
  </sheetViews>
  <sheetFormatPr defaultRowHeight="14.4" x14ac:dyDescent="0.3"/>
  <cols>
    <col min="1" max="1" width="14.6640625" bestFit="1" customWidth="1"/>
  </cols>
  <sheetData>
    <row r="1" spans="1:16" x14ac:dyDescent="0.3">
      <c r="A1" s="439" t="s">
        <v>94</v>
      </c>
      <c r="B1" s="439" t="s">
        <v>95</v>
      </c>
      <c r="C1" s="440">
        <v>43874</v>
      </c>
      <c r="D1" s="441" t="s">
        <v>96</v>
      </c>
      <c r="E1" s="440">
        <v>43875</v>
      </c>
      <c r="F1" s="441" t="s">
        <v>96</v>
      </c>
      <c r="G1" s="440">
        <v>43878</v>
      </c>
      <c r="H1" s="441" t="s">
        <v>96</v>
      </c>
      <c r="I1" s="440">
        <v>43879</v>
      </c>
      <c r="J1" s="441" t="s">
        <v>96</v>
      </c>
      <c r="K1" s="440">
        <v>43880</v>
      </c>
      <c r="L1" s="441" t="s">
        <v>96</v>
      </c>
      <c r="M1" s="440">
        <v>43881</v>
      </c>
      <c r="N1" s="441" t="s">
        <v>96</v>
      </c>
      <c r="O1" s="440">
        <v>43882</v>
      </c>
      <c r="P1" s="441" t="s">
        <v>96</v>
      </c>
    </row>
    <row r="2" spans="1:16" x14ac:dyDescent="0.3">
      <c r="A2" s="439" t="s">
        <v>97</v>
      </c>
      <c r="B2" s="442" t="s">
        <v>98</v>
      </c>
      <c r="C2" s="443">
        <v>0</v>
      </c>
      <c r="D2" s="444">
        <f>C2/96</f>
        <v>0</v>
      </c>
      <c r="E2" s="443">
        <v>0</v>
      </c>
      <c r="F2" s="444">
        <f>E2/96</f>
        <v>0</v>
      </c>
      <c r="G2" s="443">
        <v>96</v>
      </c>
      <c r="H2" s="444">
        <f>G2/96</f>
        <v>1</v>
      </c>
      <c r="I2" s="443">
        <v>0</v>
      </c>
      <c r="J2" s="444">
        <f>I2/96</f>
        <v>0</v>
      </c>
      <c r="K2" s="443">
        <v>0</v>
      </c>
      <c r="L2" s="444">
        <f>K2/96</f>
        <v>0</v>
      </c>
      <c r="M2" s="443">
        <v>0</v>
      </c>
      <c r="N2" s="444">
        <f>M2/96</f>
        <v>0</v>
      </c>
      <c r="O2" s="443">
        <v>0</v>
      </c>
      <c r="P2" s="444">
        <f>O2/96</f>
        <v>0</v>
      </c>
    </row>
    <row r="3" spans="1:16" x14ac:dyDescent="0.3">
      <c r="A3" s="439" t="s">
        <v>99</v>
      </c>
      <c r="B3" s="442" t="s">
        <v>100</v>
      </c>
      <c r="C3" s="443">
        <v>0</v>
      </c>
      <c r="D3" s="444">
        <f>C3/96</f>
        <v>0</v>
      </c>
      <c r="E3" s="443">
        <v>0</v>
      </c>
      <c r="F3" s="444">
        <f>E3/96</f>
        <v>0</v>
      </c>
      <c r="G3" s="443">
        <v>0</v>
      </c>
      <c r="H3" s="444">
        <f>G3/96</f>
        <v>0</v>
      </c>
      <c r="I3" s="443">
        <v>0</v>
      </c>
      <c r="J3" s="444">
        <f>I3/96</f>
        <v>0</v>
      </c>
      <c r="K3" s="443">
        <v>0</v>
      </c>
      <c r="L3" s="444">
        <f>K3/96</f>
        <v>0</v>
      </c>
      <c r="M3" s="443">
        <v>0</v>
      </c>
      <c r="N3" s="444">
        <f>M3/96</f>
        <v>0</v>
      </c>
      <c r="O3" s="443">
        <v>0</v>
      </c>
      <c r="P3" s="444">
        <f>O3/96</f>
        <v>0</v>
      </c>
    </row>
    <row r="4" spans="1:16" x14ac:dyDescent="0.3">
      <c r="A4" s="439" t="s">
        <v>101</v>
      </c>
      <c r="B4" s="442" t="s">
        <v>100</v>
      </c>
      <c r="C4" s="443">
        <v>0</v>
      </c>
      <c r="D4" s="444">
        <f>C4/96</f>
        <v>0</v>
      </c>
      <c r="E4" s="443">
        <v>0</v>
      </c>
      <c r="F4" s="444">
        <f>E4/96</f>
        <v>0</v>
      </c>
      <c r="G4" s="443">
        <v>0</v>
      </c>
      <c r="H4" s="444">
        <f>G4/96</f>
        <v>0</v>
      </c>
      <c r="I4" s="443">
        <v>0</v>
      </c>
      <c r="J4" s="444">
        <f>I4/96</f>
        <v>0</v>
      </c>
      <c r="K4" s="443">
        <v>0</v>
      </c>
      <c r="L4" s="444">
        <f>K4/96</f>
        <v>0</v>
      </c>
      <c r="M4" s="443">
        <v>0</v>
      </c>
      <c r="N4" s="444">
        <f>M4/96</f>
        <v>0</v>
      </c>
      <c r="O4" s="443">
        <v>0</v>
      </c>
      <c r="P4" s="444">
        <f>O4/96</f>
        <v>0</v>
      </c>
    </row>
    <row r="5" spans="1:16" x14ac:dyDescent="0.3">
      <c r="A5" s="439" t="s">
        <v>102</v>
      </c>
      <c r="B5" s="442" t="s">
        <v>103</v>
      </c>
      <c r="C5" s="443">
        <v>0</v>
      </c>
      <c r="D5" s="444">
        <f>C5/160</f>
        <v>0</v>
      </c>
      <c r="E5" s="443">
        <v>0</v>
      </c>
      <c r="F5" s="444">
        <f>E5/160</f>
        <v>0</v>
      </c>
      <c r="G5" s="443">
        <v>0</v>
      </c>
      <c r="H5" s="444">
        <f>G5/160</f>
        <v>0</v>
      </c>
      <c r="I5" s="443">
        <v>0</v>
      </c>
      <c r="J5" s="444">
        <f>I5/160</f>
        <v>0</v>
      </c>
      <c r="K5" s="443">
        <v>0</v>
      </c>
      <c r="L5" s="444">
        <f>K5/160</f>
        <v>0</v>
      </c>
      <c r="M5" s="443">
        <v>0</v>
      </c>
      <c r="N5" s="444">
        <f>M5/160</f>
        <v>0</v>
      </c>
      <c r="O5" s="443">
        <v>0</v>
      </c>
      <c r="P5" s="444">
        <f>O5/160</f>
        <v>0</v>
      </c>
    </row>
    <row r="6" spans="1:16" x14ac:dyDescent="0.3">
      <c r="A6" s="439" t="s">
        <v>104</v>
      </c>
      <c r="B6" s="442" t="s">
        <v>105</v>
      </c>
      <c r="C6" s="443">
        <v>0</v>
      </c>
      <c r="D6" s="444">
        <f>C6/160</f>
        <v>0</v>
      </c>
      <c r="E6" s="443">
        <v>0</v>
      </c>
      <c r="F6" s="444">
        <f>E6/160</f>
        <v>0</v>
      </c>
      <c r="G6" s="443">
        <v>0</v>
      </c>
      <c r="H6" s="444">
        <f>G6/160</f>
        <v>0</v>
      </c>
      <c r="I6" s="443">
        <v>0</v>
      </c>
      <c r="J6" s="444">
        <f>I6/160</f>
        <v>0</v>
      </c>
      <c r="K6" s="443">
        <v>0</v>
      </c>
      <c r="L6" s="444">
        <f>K6/160</f>
        <v>0</v>
      </c>
      <c r="M6" s="443">
        <v>0</v>
      </c>
      <c r="N6" s="444">
        <f>M6/160</f>
        <v>0</v>
      </c>
      <c r="O6" s="443">
        <v>0</v>
      </c>
      <c r="P6" s="444">
        <f>O6/160</f>
        <v>0</v>
      </c>
    </row>
    <row r="7" spans="1:16" x14ac:dyDescent="0.3">
      <c r="A7" s="439" t="s">
        <v>106</v>
      </c>
      <c r="B7" s="442" t="s">
        <v>105</v>
      </c>
      <c r="C7" s="443">
        <v>0</v>
      </c>
      <c r="D7" s="444">
        <f>C7/160</f>
        <v>0</v>
      </c>
      <c r="E7" s="443">
        <v>0</v>
      </c>
      <c r="F7" s="444">
        <f>E7/160</f>
        <v>0</v>
      </c>
      <c r="G7" s="443">
        <v>0</v>
      </c>
      <c r="H7" s="444">
        <f>G7/160</f>
        <v>0</v>
      </c>
      <c r="I7" s="443">
        <v>0</v>
      </c>
      <c r="J7" s="444">
        <f>I7/160</f>
        <v>0</v>
      </c>
      <c r="K7" s="443">
        <v>0</v>
      </c>
      <c r="L7" s="444">
        <f>K7/160</f>
        <v>0</v>
      </c>
      <c r="M7" s="443">
        <v>0</v>
      </c>
      <c r="N7" s="444">
        <f>M7/160</f>
        <v>0</v>
      </c>
      <c r="O7" s="443">
        <v>0</v>
      </c>
      <c r="P7" s="444">
        <f>O7/160</f>
        <v>0</v>
      </c>
    </row>
    <row r="8" spans="1:16" x14ac:dyDescent="0.3">
      <c r="A8" s="439" t="s">
        <v>107</v>
      </c>
      <c r="B8" s="442" t="s">
        <v>105</v>
      </c>
      <c r="C8" s="443">
        <v>0</v>
      </c>
      <c r="D8" s="444">
        <f>C8/160</f>
        <v>0</v>
      </c>
      <c r="E8" s="443">
        <v>0</v>
      </c>
      <c r="F8" s="444">
        <f>E8/160</f>
        <v>0</v>
      </c>
      <c r="G8" s="443">
        <v>0</v>
      </c>
      <c r="H8" s="444">
        <f>G8/160</f>
        <v>0</v>
      </c>
      <c r="I8" s="443">
        <v>0</v>
      </c>
      <c r="J8" s="444">
        <f>I8/160</f>
        <v>0</v>
      </c>
      <c r="K8" s="443">
        <v>0</v>
      </c>
      <c r="L8" s="444">
        <f>K8/160</f>
        <v>0</v>
      </c>
      <c r="M8" s="443">
        <v>0</v>
      </c>
      <c r="N8" s="444">
        <f>M8/160</f>
        <v>0</v>
      </c>
      <c r="O8" s="443">
        <v>0</v>
      </c>
      <c r="P8" s="444">
        <f>O8/160</f>
        <v>0</v>
      </c>
    </row>
    <row r="9" spans="1:16" x14ac:dyDescent="0.3">
      <c r="A9" s="439" t="s">
        <v>108</v>
      </c>
      <c r="B9" s="442" t="s">
        <v>103</v>
      </c>
      <c r="C9" s="443">
        <v>0</v>
      </c>
      <c r="D9" s="444">
        <f>C9/120</f>
        <v>0</v>
      </c>
      <c r="E9" s="443">
        <v>0</v>
      </c>
      <c r="F9" s="444">
        <f>E9/120</f>
        <v>0</v>
      </c>
      <c r="G9" s="443">
        <v>600</v>
      </c>
      <c r="H9" s="444">
        <f>G9/120</f>
        <v>5</v>
      </c>
      <c r="I9" s="443">
        <v>240</v>
      </c>
      <c r="J9" s="444">
        <f>I9/120</f>
        <v>2</v>
      </c>
      <c r="K9" s="443">
        <v>0</v>
      </c>
      <c r="L9" s="444">
        <f>K9/120</f>
        <v>0</v>
      </c>
      <c r="M9" s="443">
        <v>0</v>
      </c>
      <c r="N9" s="444">
        <f>M9/120</f>
        <v>0</v>
      </c>
      <c r="O9" s="443">
        <v>240</v>
      </c>
      <c r="P9" s="444">
        <f>O9/120</f>
        <v>2</v>
      </c>
    </row>
    <row r="10" spans="1:16" x14ac:dyDescent="0.3">
      <c r="A10" s="439" t="s">
        <v>109</v>
      </c>
      <c r="B10" s="442" t="s">
        <v>103</v>
      </c>
      <c r="C10" s="443">
        <v>0</v>
      </c>
      <c r="D10" s="444">
        <f>C10/128</f>
        <v>0</v>
      </c>
      <c r="E10" s="443">
        <v>0</v>
      </c>
      <c r="F10" s="444">
        <f>E10/128</f>
        <v>0</v>
      </c>
      <c r="G10" s="443">
        <v>1280</v>
      </c>
      <c r="H10" s="444">
        <f>G10/128</f>
        <v>10</v>
      </c>
      <c r="I10" s="443">
        <v>0</v>
      </c>
      <c r="J10" s="444">
        <f>I10/128</f>
        <v>0</v>
      </c>
      <c r="K10" s="443">
        <v>2432</v>
      </c>
      <c r="L10" s="444">
        <f>K10/128</f>
        <v>19</v>
      </c>
      <c r="M10" s="443">
        <v>1024</v>
      </c>
      <c r="N10" s="444">
        <f>M10/128</f>
        <v>8</v>
      </c>
      <c r="O10" s="443">
        <v>256</v>
      </c>
      <c r="P10" s="444">
        <f>O10/128</f>
        <v>2</v>
      </c>
    </row>
    <row r="11" spans="1:16" x14ac:dyDescent="0.3">
      <c r="A11" s="439" t="s">
        <v>110</v>
      </c>
      <c r="B11" s="442" t="s">
        <v>103</v>
      </c>
      <c r="C11" s="443">
        <v>0</v>
      </c>
      <c r="D11" s="444">
        <f>C11/144</f>
        <v>0</v>
      </c>
      <c r="E11" s="443">
        <v>0</v>
      </c>
      <c r="F11" s="444">
        <f>E11/144</f>
        <v>0</v>
      </c>
      <c r="G11" s="443">
        <v>1440</v>
      </c>
      <c r="H11" s="444">
        <f>G11/144</f>
        <v>10</v>
      </c>
      <c r="I11" s="443">
        <v>0</v>
      </c>
      <c r="J11" s="444">
        <f>I11/144</f>
        <v>0</v>
      </c>
      <c r="K11" s="443">
        <v>1584</v>
      </c>
      <c r="L11" s="444">
        <f>K11/144</f>
        <v>11</v>
      </c>
      <c r="M11" s="443">
        <v>0</v>
      </c>
      <c r="N11" s="444">
        <f>M11/144</f>
        <v>0</v>
      </c>
      <c r="O11" s="443">
        <v>2016</v>
      </c>
      <c r="P11" s="444">
        <f>O11/144</f>
        <v>14</v>
      </c>
    </row>
    <row r="12" spans="1:16" x14ac:dyDescent="0.3">
      <c r="A12" s="439" t="s">
        <v>111</v>
      </c>
      <c r="B12" s="442" t="s">
        <v>103</v>
      </c>
      <c r="C12" s="443">
        <v>0</v>
      </c>
      <c r="D12" s="444">
        <f>C12/128</f>
        <v>0</v>
      </c>
      <c r="E12" s="443">
        <v>0</v>
      </c>
      <c r="F12" s="444">
        <f>E12/128</f>
        <v>0</v>
      </c>
      <c r="G12" s="443">
        <v>1152</v>
      </c>
      <c r="H12" s="444">
        <f>G12/128</f>
        <v>9</v>
      </c>
      <c r="I12" s="443">
        <v>0</v>
      </c>
      <c r="J12" s="444">
        <f>I12/128</f>
        <v>0</v>
      </c>
      <c r="K12" s="443">
        <v>2432</v>
      </c>
      <c r="L12" s="444">
        <f>K12/128</f>
        <v>19</v>
      </c>
      <c r="M12" s="443">
        <v>1024</v>
      </c>
      <c r="N12" s="444">
        <f>M12/128</f>
        <v>8</v>
      </c>
      <c r="O12" s="443">
        <v>256</v>
      </c>
      <c r="P12" s="444">
        <f>O12/128</f>
        <v>2</v>
      </c>
    </row>
    <row r="13" spans="1:16" x14ac:dyDescent="0.3">
      <c r="A13" s="439" t="s">
        <v>112</v>
      </c>
      <c r="B13" s="442" t="s">
        <v>98</v>
      </c>
      <c r="C13" s="443">
        <v>0</v>
      </c>
      <c r="D13" s="444">
        <f>C13/168</f>
        <v>0</v>
      </c>
      <c r="E13" s="443">
        <v>0</v>
      </c>
      <c r="F13" s="444">
        <f>E13/168</f>
        <v>0</v>
      </c>
      <c r="G13" s="443">
        <v>504</v>
      </c>
      <c r="H13" s="444">
        <f>G13/168</f>
        <v>3</v>
      </c>
      <c r="I13" s="443">
        <v>0</v>
      </c>
      <c r="J13" s="444">
        <f>I13/168</f>
        <v>0</v>
      </c>
      <c r="K13" s="443">
        <v>2520</v>
      </c>
      <c r="L13" s="444">
        <f>K13/168</f>
        <v>15</v>
      </c>
      <c r="M13" s="443">
        <v>504</v>
      </c>
      <c r="N13" s="444">
        <f>M13/168</f>
        <v>3</v>
      </c>
      <c r="O13" s="443">
        <v>2856</v>
      </c>
      <c r="P13" s="444">
        <f>O13/168</f>
        <v>17</v>
      </c>
    </row>
    <row r="14" spans="1:16" x14ac:dyDescent="0.3">
      <c r="A14" s="439" t="s">
        <v>113</v>
      </c>
      <c r="B14" s="442" t="s">
        <v>98</v>
      </c>
      <c r="C14" s="443">
        <v>0</v>
      </c>
      <c r="D14" s="444">
        <f>C14/120</f>
        <v>0</v>
      </c>
      <c r="E14" s="443">
        <v>480</v>
      </c>
      <c r="F14" s="444">
        <f>E14/120</f>
        <v>4</v>
      </c>
      <c r="G14" s="443">
        <v>0</v>
      </c>
      <c r="H14" s="444">
        <f>G14/120</f>
        <v>0</v>
      </c>
      <c r="I14" s="443">
        <v>120</v>
      </c>
      <c r="J14" s="444">
        <f>I14/120</f>
        <v>1</v>
      </c>
      <c r="K14" s="443">
        <v>0</v>
      </c>
      <c r="L14" s="444">
        <f>K14/120</f>
        <v>0</v>
      </c>
      <c r="M14" s="443">
        <v>0</v>
      </c>
      <c r="N14" s="444">
        <f>M14/120</f>
        <v>0</v>
      </c>
      <c r="O14" s="443">
        <v>360</v>
      </c>
      <c r="P14" s="444">
        <f>O14/120</f>
        <v>3</v>
      </c>
    </row>
    <row r="15" spans="1:16" x14ac:dyDescent="0.3">
      <c r="A15" s="439" t="s">
        <v>114</v>
      </c>
      <c r="B15" s="442" t="s">
        <v>98</v>
      </c>
      <c r="C15" s="443">
        <v>0</v>
      </c>
      <c r="D15" s="444">
        <f>C15/120</f>
        <v>0</v>
      </c>
      <c r="E15" s="443">
        <v>0</v>
      </c>
      <c r="F15" s="444">
        <f>E15/120</f>
        <v>0</v>
      </c>
      <c r="G15" s="443">
        <v>0</v>
      </c>
      <c r="H15" s="444">
        <f>G15/120</f>
        <v>0</v>
      </c>
      <c r="I15" s="443">
        <v>0</v>
      </c>
      <c r="J15" s="444">
        <f>I15/120</f>
        <v>0</v>
      </c>
      <c r="K15" s="443">
        <v>0</v>
      </c>
      <c r="L15" s="444">
        <f>K15/120</f>
        <v>0</v>
      </c>
      <c r="M15" s="443">
        <v>0</v>
      </c>
      <c r="N15" s="444">
        <f>M15/120</f>
        <v>0</v>
      </c>
      <c r="O15" s="443">
        <v>0</v>
      </c>
      <c r="P15" s="444">
        <f>O15/120</f>
        <v>0</v>
      </c>
    </row>
    <row r="16" spans="1:16" x14ac:dyDescent="0.3">
      <c r="A16" s="439" t="s">
        <v>115</v>
      </c>
      <c r="B16" s="442" t="s">
        <v>98</v>
      </c>
      <c r="C16" s="443">
        <v>0</v>
      </c>
      <c r="D16" s="444">
        <f>C16/120</f>
        <v>0</v>
      </c>
      <c r="E16" s="443">
        <v>0</v>
      </c>
      <c r="F16" s="444">
        <f>E16/120</f>
        <v>0</v>
      </c>
      <c r="G16" s="443">
        <v>120</v>
      </c>
      <c r="H16" s="444">
        <f>G16/120</f>
        <v>1</v>
      </c>
      <c r="I16" s="443">
        <v>0</v>
      </c>
      <c r="J16" s="444">
        <f>I16/120</f>
        <v>0</v>
      </c>
      <c r="K16" s="443">
        <v>0</v>
      </c>
      <c r="L16" s="444">
        <f>K16/120</f>
        <v>0</v>
      </c>
      <c r="M16" s="443">
        <v>2040</v>
      </c>
      <c r="N16" s="444">
        <f>M16/120</f>
        <v>17</v>
      </c>
      <c r="O16" s="443">
        <v>0</v>
      </c>
      <c r="P16" s="444">
        <f>O16/120</f>
        <v>0</v>
      </c>
    </row>
    <row r="17" spans="1:16" x14ac:dyDescent="0.3">
      <c r="A17" s="439" t="s">
        <v>116</v>
      </c>
      <c r="B17" s="442" t="s">
        <v>98</v>
      </c>
      <c r="C17" s="443">
        <v>0</v>
      </c>
      <c r="D17" s="444">
        <f>C17/132</f>
        <v>0</v>
      </c>
      <c r="E17" s="443">
        <v>792</v>
      </c>
      <c r="F17" s="444">
        <f>E17/132</f>
        <v>6</v>
      </c>
      <c r="G17" s="443">
        <v>1320</v>
      </c>
      <c r="H17" s="444">
        <f>G17/132</f>
        <v>10</v>
      </c>
      <c r="I17" s="443">
        <v>1452</v>
      </c>
      <c r="J17" s="444">
        <f>I17/132</f>
        <v>11</v>
      </c>
      <c r="K17" s="443">
        <v>4092</v>
      </c>
      <c r="L17" s="444">
        <f>K17/132</f>
        <v>31</v>
      </c>
      <c r="M17" s="443">
        <v>1452</v>
      </c>
      <c r="N17" s="444">
        <f>M17/132</f>
        <v>11</v>
      </c>
      <c r="O17" s="443">
        <v>132</v>
      </c>
      <c r="P17" s="444">
        <f>O17/132</f>
        <v>1</v>
      </c>
    </row>
    <row r="18" spans="1:16" x14ac:dyDescent="0.3">
      <c r="A18" s="439" t="s">
        <v>117</v>
      </c>
      <c r="B18" s="442" t="s">
        <v>105</v>
      </c>
      <c r="C18" s="443">
        <v>0</v>
      </c>
      <c r="D18" s="444">
        <f>C18/96</f>
        <v>0</v>
      </c>
      <c r="E18" s="443">
        <v>0</v>
      </c>
      <c r="F18" s="444">
        <f>E18/96</f>
        <v>0</v>
      </c>
      <c r="G18" s="443">
        <v>0</v>
      </c>
      <c r="H18" s="444">
        <f>G18/96</f>
        <v>0</v>
      </c>
      <c r="I18" s="443">
        <v>0</v>
      </c>
      <c r="J18" s="444">
        <f>I18/96</f>
        <v>0</v>
      </c>
      <c r="K18" s="443">
        <v>0</v>
      </c>
      <c r="L18" s="444">
        <f>K18/96</f>
        <v>0</v>
      </c>
      <c r="M18" s="443">
        <v>0</v>
      </c>
      <c r="N18" s="444">
        <f>M18/96</f>
        <v>0</v>
      </c>
      <c r="O18" s="443">
        <v>0</v>
      </c>
      <c r="P18" s="444">
        <f>O18/96</f>
        <v>0</v>
      </c>
    </row>
    <row r="19" spans="1:16" x14ac:dyDescent="0.3">
      <c r="A19" s="439" t="s">
        <v>118</v>
      </c>
      <c r="B19" s="442" t="s">
        <v>105</v>
      </c>
      <c r="C19" s="443">
        <v>0</v>
      </c>
      <c r="D19" s="444">
        <f>C19/120</f>
        <v>0</v>
      </c>
      <c r="E19" s="443">
        <v>0</v>
      </c>
      <c r="F19" s="444">
        <f>E19/120</f>
        <v>0</v>
      </c>
      <c r="G19" s="443">
        <v>0</v>
      </c>
      <c r="H19" s="444">
        <f>G19/120</f>
        <v>0</v>
      </c>
      <c r="I19" s="443">
        <v>0</v>
      </c>
      <c r="J19" s="444">
        <f>I19/120</f>
        <v>0</v>
      </c>
      <c r="K19" s="443">
        <v>0</v>
      </c>
      <c r="L19" s="444">
        <f>K19/120</f>
        <v>0</v>
      </c>
      <c r="M19" s="443">
        <v>0</v>
      </c>
      <c r="N19" s="444">
        <f>M19/120</f>
        <v>0</v>
      </c>
      <c r="O19" s="443">
        <v>0</v>
      </c>
      <c r="P19" s="444">
        <f>O19/120</f>
        <v>0</v>
      </c>
    </row>
    <row r="20" spans="1:16" x14ac:dyDescent="0.3">
      <c r="A20" s="439" t="s">
        <v>119</v>
      </c>
      <c r="B20" s="442" t="s">
        <v>105</v>
      </c>
      <c r="C20" s="443">
        <v>0</v>
      </c>
      <c r="D20" s="444">
        <f>C20/120</f>
        <v>0</v>
      </c>
      <c r="E20" s="443">
        <v>0</v>
      </c>
      <c r="F20" s="444">
        <f>E20/120</f>
        <v>0</v>
      </c>
      <c r="G20" s="443">
        <v>0</v>
      </c>
      <c r="H20" s="444">
        <f>G20/120</f>
        <v>0</v>
      </c>
      <c r="I20" s="443">
        <v>0</v>
      </c>
      <c r="J20" s="444">
        <f>I20/120</f>
        <v>0</v>
      </c>
      <c r="K20" s="443">
        <v>0</v>
      </c>
      <c r="L20" s="444">
        <f>K20/120</f>
        <v>0</v>
      </c>
      <c r="M20" s="443">
        <v>0</v>
      </c>
      <c r="N20" s="444">
        <f>M20/120</f>
        <v>0</v>
      </c>
      <c r="O20" s="443">
        <v>0</v>
      </c>
      <c r="P20" s="444">
        <f>O20/120</f>
        <v>0</v>
      </c>
    </row>
    <row r="21" spans="1:16" x14ac:dyDescent="0.3">
      <c r="A21" s="439" t="s">
        <v>120</v>
      </c>
      <c r="B21" s="442" t="s">
        <v>105</v>
      </c>
      <c r="C21" s="443">
        <v>0</v>
      </c>
      <c r="D21" s="444">
        <f>C21/110</f>
        <v>0</v>
      </c>
      <c r="E21" s="443">
        <v>0</v>
      </c>
      <c r="F21" s="444">
        <f>E21/110</f>
        <v>0</v>
      </c>
      <c r="G21" s="443">
        <v>0</v>
      </c>
      <c r="H21" s="444">
        <f>G21/110</f>
        <v>0</v>
      </c>
      <c r="I21" s="443">
        <v>0</v>
      </c>
      <c r="J21" s="444">
        <f>I21/110</f>
        <v>0</v>
      </c>
      <c r="K21" s="443">
        <v>0</v>
      </c>
      <c r="L21" s="444">
        <f>K21/110</f>
        <v>0</v>
      </c>
      <c r="M21" s="443">
        <v>0</v>
      </c>
      <c r="N21" s="444">
        <f>M21/110</f>
        <v>0</v>
      </c>
      <c r="O21" s="443">
        <v>0</v>
      </c>
      <c r="P21" s="444">
        <f>O21/110</f>
        <v>0</v>
      </c>
    </row>
    <row r="22" spans="1:16" x14ac:dyDescent="0.3">
      <c r="A22" s="439" t="s">
        <v>121</v>
      </c>
      <c r="B22" s="442" t="s">
        <v>105</v>
      </c>
      <c r="C22" s="443">
        <v>0</v>
      </c>
      <c r="D22" s="444">
        <f>C22/110</f>
        <v>0</v>
      </c>
      <c r="E22" s="443">
        <v>0</v>
      </c>
      <c r="F22" s="444">
        <f>E22/110</f>
        <v>0</v>
      </c>
      <c r="G22" s="443">
        <v>0</v>
      </c>
      <c r="H22" s="444">
        <f>G22/110</f>
        <v>0</v>
      </c>
      <c r="I22" s="443">
        <v>0</v>
      </c>
      <c r="J22" s="444">
        <f>I22/110</f>
        <v>0</v>
      </c>
      <c r="K22" s="443">
        <v>0</v>
      </c>
      <c r="L22" s="444">
        <f>K22/110</f>
        <v>0</v>
      </c>
      <c r="M22" s="443">
        <v>0</v>
      </c>
      <c r="N22" s="444">
        <f>M22/110</f>
        <v>0</v>
      </c>
      <c r="O22" s="443">
        <v>0</v>
      </c>
      <c r="P22" s="444">
        <f>O22/110</f>
        <v>0</v>
      </c>
    </row>
    <row r="23" spans="1:16" x14ac:dyDescent="0.3">
      <c r="A23" s="439" t="s">
        <v>122</v>
      </c>
      <c r="B23" s="442" t="s">
        <v>105</v>
      </c>
      <c r="C23" s="443">
        <v>0</v>
      </c>
      <c r="D23" s="444">
        <f>C23/144</f>
        <v>0</v>
      </c>
      <c r="E23" s="443">
        <v>0</v>
      </c>
      <c r="F23" s="444">
        <f>E23/144</f>
        <v>0</v>
      </c>
      <c r="G23" s="443">
        <v>0</v>
      </c>
      <c r="H23" s="444">
        <f>G23/144</f>
        <v>0</v>
      </c>
      <c r="I23" s="443">
        <v>0</v>
      </c>
      <c r="J23" s="444">
        <f>I23/144</f>
        <v>0</v>
      </c>
      <c r="K23" s="443">
        <v>0</v>
      </c>
      <c r="L23" s="444">
        <f>K23/144</f>
        <v>0</v>
      </c>
      <c r="M23" s="443">
        <v>0</v>
      </c>
      <c r="N23" s="444">
        <f>M23/144</f>
        <v>0</v>
      </c>
      <c r="O23" s="443">
        <v>0</v>
      </c>
      <c r="P23" s="444">
        <f>O23/144</f>
        <v>0</v>
      </c>
    </row>
    <row r="24" spans="1:16" x14ac:dyDescent="0.3">
      <c r="A24" s="439" t="s">
        <v>123</v>
      </c>
      <c r="B24" s="442" t="s">
        <v>105</v>
      </c>
      <c r="C24" s="443">
        <v>0</v>
      </c>
      <c r="D24" s="444">
        <f>C24/144</f>
        <v>0</v>
      </c>
      <c r="E24" s="443">
        <v>0</v>
      </c>
      <c r="F24" s="444">
        <f>E24/144</f>
        <v>0</v>
      </c>
      <c r="G24" s="443">
        <v>0</v>
      </c>
      <c r="H24" s="444">
        <f>G24/144</f>
        <v>0</v>
      </c>
      <c r="I24" s="443">
        <v>0</v>
      </c>
      <c r="J24" s="444">
        <f>I24/144</f>
        <v>0</v>
      </c>
      <c r="K24" s="443">
        <v>0</v>
      </c>
      <c r="L24" s="444">
        <f>K24/144</f>
        <v>0</v>
      </c>
      <c r="M24" s="443">
        <v>0</v>
      </c>
      <c r="N24" s="444">
        <f>M24/144</f>
        <v>0</v>
      </c>
      <c r="O24" s="443">
        <v>0</v>
      </c>
      <c r="P24" s="444">
        <f>O24/144</f>
        <v>0</v>
      </c>
    </row>
    <row r="25" spans="1:16" x14ac:dyDescent="0.3">
      <c r="A25" s="439" t="s">
        <v>124</v>
      </c>
      <c r="B25" s="442" t="s">
        <v>103</v>
      </c>
      <c r="C25" s="443">
        <v>0</v>
      </c>
      <c r="D25" s="444">
        <f>C25/132</f>
        <v>0</v>
      </c>
      <c r="E25" s="443">
        <v>0</v>
      </c>
      <c r="F25" s="444">
        <f>E25/132</f>
        <v>0</v>
      </c>
      <c r="G25" s="443">
        <v>1848</v>
      </c>
      <c r="H25" s="444">
        <f>G25/132</f>
        <v>14</v>
      </c>
      <c r="I25" s="443">
        <v>396</v>
      </c>
      <c r="J25" s="444">
        <f>I25/132</f>
        <v>3</v>
      </c>
      <c r="K25" s="443">
        <v>0</v>
      </c>
      <c r="L25" s="444">
        <f>K25/132</f>
        <v>0</v>
      </c>
      <c r="M25" s="443">
        <v>2904</v>
      </c>
      <c r="N25" s="444">
        <f>M25/132</f>
        <v>22</v>
      </c>
      <c r="O25" s="443">
        <v>1320</v>
      </c>
      <c r="P25" s="444">
        <f>O25/132</f>
        <v>10</v>
      </c>
    </row>
    <row r="26" spans="1:16" x14ac:dyDescent="0.3">
      <c r="A26" s="439" t="s">
        <v>125</v>
      </c>
      <c r="B26" s="442" t="s">
        <v>105</v>
      </c>
      <c r="C26" s="443">
        <v>0</v>
      </c>
      <c r="D26" s="444">
        <f>C26/180</f>
        <v>0</v>
      </c>
      <c r="E26" s="443">
        <v>1800</v>
      </c>
      <c r="F26" s="444">
        <f>E26/180</f>
        <v>10</v>
      </c>
      <c r="G26" s="443">
        <v>3420</v>
      </c>
      <c r="H26" s="444">
        <f>G26/180</f>
        <v>19</v>
      </c>
      <c r="I26" s="443">
        <v>3240</v>
      </c>
      <c r="J26" s="444">
        <f>I26/180</f>
        <v>18</v>
      </c>
      <c r="K26" s="443">
        <v>5400</v>
      </c>
      <c r="L26" s="444">
        <f>K26/180</f>
        <v>30</v>
      </c>
      <c r="M26" s="443">
        <v>1620</v>
      </c>
      <c r="N26" s="444">
        <f>M26/180</f>
        <v>9</v>
      </c>
      <c r="O26" s="443">
        <v>2340</v>
      </c>
      <c r="P26" s="444">
        <f>O26/180</f>
        <v>13</v>
      </c>
    </row>
    <row r="27" spans="1:16" x14ac:dyDescent="0.3">
      <c r="A27" s="439" t="s">
        <v>126</v>
      </c>
      <c r="B27" s="442" t="s">
        <v>105</v>
      </c>
      <c r="C27" s="443">
        <v>0</v>
      </c>
      <c r="D27" s="444">
        <f>C27/180</f>
        <v>0</v>
      </c>
      <c r="E27" s="443">
        <v>0</v>
      </c>
      <c r="F27" s="444">
        <f>E27/180</f>
        <v>0</v>
      </c>
      <c r="G27" s="443">
        <v>0</v>
      </c>
      <c r="H27" s="444">
        <f>G27/180</f>
        <v>0</v>
      </c>
      <c r="I27" s="443">
        <v>0</v>
      </c>
      <c r="J27" s="444">
        <f>I27/180</f>
        <v>0</v>
      </c>
      <c r="K27" s="443">
        <v>1620</v>
      </c>
      <c r="L27" s="444">
        <f>K27/180</f>
        <v>9</v>
      </c>
      <c r="M27" s="443">
        <v>0</v>
      </c>
      <c r="N27" s="444">
        <f>M27/180</f>
        <v>0</v>
      </c>
      <c r="O27" s="443">
        <v>0</v>
      </c>
      <c r="P27" s="444">
        <f>O27/180</f>
        <v>0</v>
      </c>
    </row>
    <row r="28" spans="1:16" x14ac:dyDescent="0.3">
      <c r="A28" s="439" t="s">
        <v>127</v>
      </c>
      <c r="B28" s="442" t="s">
        <v>105</v>
      </c>
      <c r="C28" s="443">
        <v>0</v>
      </c>
      <c r="D28" s="444">
        <f>C28/168</f>
        <v>0</v>
      </c>
      <c r="E28" s="443">
        <v>336</v>
      </c>
      <c r="F28" s="444">
        <f>E28/168</f>
        <v>2</v>
      </c>
      <c r="G28" s="443">
        <v>0</v>
      </c>
      <c r="H28" s="444">
        <f>G28/168</f>
        <v>0</v>
      </c>
      <c r="I28" s="443">
        <v>1176</v>
      </c>
      <c r="J28" s="444">
        <f>I28/168</f>
        <v>7</v>
      </c>
      <c r="K28" s="443">
        <v>0</v>
      </c>
      <c r="L28" s="444">
        <f>K28/168</f>
        <v>0</v>
      </c>
      <c r="M28" s="443">
        <v>504</v>
      </c>
      <c r="N28" s="444">
        <f>M28/168</f>
        <v>3</v>
      </c>
      <c r="O28" s="443">
        <v>1008</v>
      </c>
      <c r="P28" s="444">
        <f>O28/168</f>
        <v>6</v>
      </c>
    </row>
    <row r="29" spans="1:16" x14ac:dyDescent="0.3">
      <c r="A29" s="439" t="s">
        <v>128</v>
      </c>
      <c r="B29" s="442" t="s">
        <v>105</v>
      </c>
      <c r="C29" s="443">
        <v>0</v>
      </c>
      <c r="D29" s="444">
        <f>C29/168</f>
        <v>0</v>
      </c>
      <c r="E29" s="443">
        <v>0</v>
      </c>
      <c r="F29" s="444">
        <f>E29/168</f>
        <v>0</v>
      </c>
      <c r="G29" s="443">
        <v>336</v>
      </c>
      <c r="H29" s="444">
        <f>G29/168</f>
        <v>2</v>
      </c>
      <c r="I29" s="443">
        <v>0</v>
      </c>
      <c r="J29" s="444">
        <f>I29/168</f>
        <v>0</v>
      </c>
      <c r="K29" s="443">
        <v>0</v>
      </c>
      <c r="L29" s="444">
        <f>K29/168</f>
        <v>0</v>
      </c>
      <c r="M29" s="443">
        <v>2016</v>
      </c>
      <c r="N29" s="444">
        <f>M29/168</f>
        <v>12</v>
      </c>
      <c r="O29" s="443">
        <v>0</v>
      </c>
      <c r="P29" s="444">
        <f>O29/168</f>
        <v>0</v>
      </c>
    </row>
    <row r="30" spans="1:16" x14ac:dyDescent="0.3">
      <c r="A30" s="439" t="s">
        <v>129</v>
      </c>
      <c r="B30" s="442" t="s">
        <v>105</v>
      </c>
      <c r="C30" s="443">
        <v>0</v>
      </c>
      <c r="D30" s="444">
        <f>C30/120</f>
        <v>0</v>
      </c>
      <c r="E30" s="443">
        <v>0</v>
      </c>
      <c r="F30" s="444">
        <f>E30/120</f>
        <v>0</v>
      </c>
      <c r="G30" s="443">
        <v>0</v>
      </c>
      <c r="H30" s="444">
        <f>G30/120</f>
        <v>0</v>
      </c>
      <c r="I30" s="443">
        <v>0</v>
      </c>
      <c r="J30" s="444">
        <f>I30/120</f>
        <v>0</v>
      </c>
      <c r="K30" s="443">
        <v>0</v>
      </c>
      <c r="L30" s="444">
        <f>K30/120</f>
        <v>0</v>
      </c>
      <c r="M30" s="443">
        <v>0</v>
      </c>
      <c r="N30" s="444">
        <f>M30/120</f>
        <v>0</v>
      </c>
      <c r="O30" s="443">
        <v>0</v>
      </c>
      <c r="P30" s="444">
        <f>O30/120</f>
        <v>0</v>
      </c>
    </row>
    <row r="31" spans="1:16" x14ac:dyDescent="0.3">
      <c r="A31" s="439" t="s">
        <v>130</v>
      </c>
      <c r="B31" s="442" t="s">
        <v>105</v>
      </c>
      <c r="C31" s="443">
        <v>0</v>
      </c>
      <c r="D31" s="444">
        <f>C31/120</f>
        <v>0</v>
      </c>
      <c r="E31" s="443">
        <v>0</v>
      </c>
      <c r="F31" s="444">
        <f>E31/120</f>
        <v>0</v>
      </c>
      <c r="G31" s="443">
        <v>0</v>
      </c>
      <c r="H31" s="444">
        <f>G31/120</f>
        <v>0</v>
      </c>
      <c r="I31" s="443">
        <v>0</v>
      </c>
      <c r="J31" s="444">
        <f>I31/120</f>
        <v>0</v>
      </c>
      <c r="K31" s="443">
        <v>0</v>
      </c>
      <c r="L31" s="444">
        <f>K31/120</f>
        <v>0</v>
      </c>
      <c r="M31" s="443">
        <v>0</v>
      </c>
      <c r="N31" s="444">
        <f>M31/120</f>
        <v>0</v>
      </c>
      <c r="O31" s="443">
        <v>0</v>
      </c>
      <c r="P31" s="444">
        <f>O31/120</f>
        <v>0</v>
      </c>
    </row>
    <row r="32" spans="1:16" x14ac:dyDescent="0.3">
      <c r="A32" s="439" t="s">
        <v>131</v>
      </c>
      <c r="B32" s="442" t="s">
        <v>98</v>
      </c>
      <c r="C32" s="443">
        <v>0</v>
      </c>
      <c r="D32" s="444">
        <f>C32/96</f>
        <v>0</v>
      </c>
      <c r="E32" s="443">
        <v>0</v>
      </c>
      <c r="F32" s="444">
        <f>E32/96</f>
        <v>0</v>
      </c>
      <c r="G32" s="443">
        <v>192</v>
      </c>
      <c r="H32" s="444">
        <f>G32/96</f>
        <v>2</v>
      </c>
      <c r="I32" s="443">
        <v>576</v>
      </c>
      <c r="J32" s="444">
        <f>I32/96</f>
        <v>6</v>
      </c>
      <c r="K32" s="443">
        <v>0</v>
      </c>
      <c r="L32" s="444">
        <f>K32/96</f>
        <v>0</v>
      </c>
      <c r="M32" s="443">
        <v>0</v>
      </c>
      <c r="N32" s="444">
        <f>M32/96</f>
        <v>0</v>
      </c>
      <c r="O32" s="443">
        <v>384</v>
      </c>
      <c r="P32" s="444">
        <f>O32/96</f>
        <v>4</v>
      </c>
    </row>
    <row r="33" spans="1:16" x14ac:dyDescent="0.3">
      <c r="A33" s="439" t="s">
        <v>132</v>
      </c>
      <c r="B33" s="442" t="s">
        <v>98</v>
      </c>
      <c r="C33" s="443">
        <v>0</v>
      </c>
      <c r="D33" s="444">
        <f>C33/96</f>
        <v>0</v>
      </c>
      <c r="E33" s="443">
        <v>0</v>
      </c>
      <c r="F33" s="444">
        <f>E33/96</f>
        <v>0</v>
      </c>
      <c r="G33" s="443">
        <v>768</v>
      </c>
      <c r="H33" s="444">
        <f>G33/96</f>
        <v>8</v>
      </c>
      <c r="I33" s="443">
        <v>480</v>
      </c>
      <c r="J33" s="444">
        <f>I33/96</f>
        <v>5</v>
      </c>
      <c r="K33" s="443">
        <v>0</v>
      </c>
      <c r="L33" s="444">
        <f>K33/96</f>
        <v>0</v>
      </c>
      <c r="M33" s="443">
        <v>2208</v>
      </c>
      <c r="N33" s="444">
        <f>M33/96</f>
        <v>23</v>
      </c>
      <c r="O33" s="443">
        <v>0</v>
      </c>
      <c r="P33" s="444">
        <f>O33/96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selection activeCell="I2" sqref="I2"/>
    </sheetView>
  </sheetViews>
  <sheetFormatPr defaultRowHeight="14.4" x14ac:dyDescent="0.3"/>
  <cols>
    <col min="1" max="1" width="21.77734375" bestFit="1" customWidth="1"/>
    <col min="2" max="2" width="15.5546875" bestFit="1" customWidth="1"/>
    <col min="3" max="8" width="17.5546875" bestFit="1" customWidth="1"/>
    <col min="9" max="9" width="22.21875" bestFit="1" customWidth="1"/>
    <col min="10" max="10" width="17.5546875" bestFit="1" customWidth="1"/>
  </cols>
  <sheetData>
    <row r="1" spans="1:11" ht="18" x14ac:dyDescent="0.35">
      <c r="A1" s="10"/>
      <c r="B1" s="10"/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I1" s="10"/>
      <c r="J1" s="10"/>
    </row>
    <row r="2" spans="1:11" ht="18" x14ac:dyDescent="0.35">
      <c r="A2" s="10" t="s">
        <v>2</v>
      </c>
      <c r="B2" s="10" t="s">
        <v>134</v>
      </c>
      <c r="C2" s="455">
        <v>43879</v>
      </c>
      <c r="D2" s="455">
        <f>C2+1</f>
        <v>43880</v>
      </c>
      <c r="E2" s="455">
        <f>D2+1</f>
        <v>43881</v>
      </c>
      <c r="F2" s="455">
        <f t="shared" ref="F2:G2" si="0">E2+1</f>
        <v>43882</v>
      </c>
      <c r="G2" s="455">
        <f t="shared" si="0"/>
        <v>43883</v>
      </c>
      <c r="I2" s="457"/>
    </row>
    <row r="3" spans="1:11" ht="18" x14ac:dyDescent="0.35">
      <c r="A3" s="447" t="s">
        <v>0</v>
      </c>
      <c r="B3" s="447" t="s">
        <v>0</v>
      </c>
      <c r="C3" s="456">
        <f>IFERROR(INDEX('UO 1843'!$1:$1048576,MATCH($A3,'UO 1843'!$A:$A,0),MATCH(C$2,'UO 1843'!$1:$1,0)),0)</f>
        <v>0</v>
      </c>
      <c r="D3" s="456">
        <f>IFERROR(INDEX('UO 1843'!$1:$1048576,MATCH($A3,'UO 1843'!$A:$A,0),MATCH(D$2,'UO 1843'!$1:$1,0)),0)</f>
        <v>0</v>
      </c>
      <c r="E3" s="456">
        <f>IFERROR(INDEX('UO 1843'!$1:$1048576,MATCH($A3,'UO 1843'!$A:$A,0),MATCH(E$2,'UO 1843'!$1:$1,0)),0)</f>
        <v>6240</v>
      </c>
      <c r="F3" s="456">
        <f>IFERROR(INDEX('UO 1843'!$1:$1048576,MATCH($A3,'UO 1843'!$A:$A,0),MATCH(F$2,'UO 1843'!$1:$1,0)),0)</f>
        <v>0</v>
      </c>
      <c r="G3" s="456">
        <f>IFERROR(INDEX('UO 1843'!$1:$1048576,MATCH($A3,'UO 1843'!$A:$A,0),MATCH(G$2,'UO 1843'!$1:$1,0)),0)</f>
        <v>0</v>
      </c>
      <c r="J3" s="456"/>
      <c r="K3" s="9"/>
    </row>
    <row r="4" spans="1:11" ht="18" x14ac:dyDescent="0.35">
      <c r="A4" s="447" t="s">
        <v>8</v>
      </c>
      <c r="B4" s="447" t="s">
        <v>135</v>
      </c>
      <c r="C4" s="456">
        <f>IFERROR(INDEX(Koppelstange!$1:$1048576,MATCH($A4,Koppelstange!$A:$A,0),MATCH(C$2,Koppelstange!$1:$1,0)),0)</f>
        <v>0</v>
      </c>
      <c r="D4" s="456">
        <f>IFERROR(INDEX(Koppelstange!$1:$1048576,MATCH($A4,Koppelstange!$A:$A,0),MATCH(D$2,Koppelstange!$1:$1,0)),0)</f>
        <v>0</v>
      </c>
      <c r="E4" s="456">
        <f>IFERROR(INDEX(Koppelstange!$1:$1048576,MATCH($A4,Koppelstange!$A:$A,0),MATCH(E$2,Koppelstange!$1:$1,0)),0)</f>
        <v>0</v>
      </c>
      <c r="F4" s="456">
        <f>IFERROR(INDEX(Koppelstange!$1:$1048576,MATCH($A4,Koppelstange!$A:$A,0),MATCH(F$2,Koppelstange!$1:$1,0)),0)</f>
        <v>0</v>
      </c>
      <c r="G4" s="456">
        <f>IFERROR(INDEX(Koppelstange!$1:$1048576,MATCH($A4,Koppelstange!$A:$A,0),MATCH(G$2,Koppelstange!$1:$1,0)),0)</f>
        <v>0</v>
      </c>
      <c r="K4" s="9"/>
    </row>
    <row r="5" spans="1:11" ht="18" x14ac:dyDescent="0.35">
      <c r="A5" s="447" t="s">
        <v>9</v>
      </c>
      <c r="B5" s="447" t="s">
        <v>135</v>
      </c>
      <c r="C5" s="456">
        <f>IFERROR(INDEX(Koppelstange!$1:$1048576,MATCH($A5,Koppelstange!$A:$A,0),MATCH(C$2,Koppelstange!$1:$1,0)),0)</f>
        <v>0</v>
      </c>
      <c r="D5" s="456">
        <f>IFERROR(INDEX(Koppelstange!$1:$1048576,MATCH($A5,Koppelstange!$A:$A,0),MATCH(D$2,Koppelstange!$1:$1,0)),0)</f>
        <v>8160</v>
      </c>
      <c r="E5" s="456">
        <f>IFERROR(INDEX(Koppelstange!$1:$1048576,MATCH($A5,Koppelstange!$A:$A,0),MATCH(E$2,Koppelstange!$1:$1,0)),0)</f>
        <v>0</v>
      </c>
      <c r="F5" s="456">
        <f>IFERROR(INDEX(Koppelstange!$1:$1048576,MATCH($A5,Koppelstange!$A:$A,0),MATCH(F$2,Koppelstange!$1:$1,0)),0)</f>
        <v>0</v>
      </c>
      <c r="G5" s="456">
        <f>IFERROR(INDEX(Koppelstange!$1:$1048576,MATCH($A5,Koppelstange!$A:$A,0),MATCH(G$2,Koppelstange!$1:$1,0)),0)</f>
        <v>0</v>
      </c>
      <c r="K5" s="9"/>
    </row>
    <row r="6" spans="1:11" ht="18" x14ac:dyDescent="0.35">
      <c r="A6" s="447" t="s">
        <v>10</v>
      </c>
      <c r="B6" s="447" t="s">
        <v>135</v>
      </c>
      <c r="C6" s="456">
        <f>IFERROR(INDEX(Koppelstange!$1:$1048576,MATCH($A6,Koppelstange!$A:$A,0),MATCH(C$2,Koppelstange!$1:$1,0)),0)</f>
        <v>0</v>
      </c>
      <c r="D6" s="456">
        <f>IFERROR(INDEX(Koppelstange!$1:$1048576,MATCH($A6,Koppelstange!$A:$A,0),MATCH(D$2,Koppelstange!$1:$1,0)),0)</f>
        <v>10336</v>
      </c>
      <c r="E6" s="456">
        <f>IFERROR(INDEX(Koppelstange!$1:$1048576,MATCH($A6,Koppelstange!$A:$A,0),MATCH(E$2,Koppelstange!$1:$1,0)),0)</f>
        <v>0</v>
      </c>
      <c r="F6" s="456">
        <f>IFERROR(INDEX(Koppelstange!$1:$1048576,MATCH($A6,Koppelstange!$A:$A,0),MATCH(F$2,Koppelstange!$1:$1,0)),0)</f>
        <v>0</v>
      </c>
      <c r="G6" s="456">
        <f>IFERROR(INDEX(Koppelstange!$1:$1048576,MATCH($A6,Koppelstange!$A:$A,0),MATCH(G$2,Koppelstange!$1:$1,0)),0)</f>
        <v>0</v>
      </c>
      <c r="K6" s="9"/>
    </row>
    <row r="7" spans="1:11" ht="18" x14ac:dyDescent="0.35">
      <c r="A7" s="448" t="s">
        <v>78</v>
      </c>
      <c r="B7" s="447" t="s">
        <v>137</v>
      </c>
      <c r="C7" s="456">
        <f>IFERROR(INDEX(Wroclaw!$1:$1048576,MATCH($A7,Wroclaw!$B:$B,0),MATCH(C$2,Wroclaw!5:5,0)),0)</f>
        <v>0</v>
      </c>
      <c r="D7" s="456">
        <f>IFERROR(INDEX(Wroclaw!$1:$1048576,MATCH($A7,Wroclaw!$B:$B,0),MATCH(D$2,Wroclaw!5:5,0)),0)</f>
        <v>0</v>
      </c>
      <c r="E7" s="456">
        <f>IFERROR(INDEX(Wroclaw!$1:$1048576,MATCH($A7,Wroclaw!$B:$B,0),MATCH(E$2,Wroclaw!5:5,0)),0)</f>
        <v>0</v>
      </c>
      <c r="F7" s="456">
        <f>IFERROR(INDEX(Wroclaw!$1:$1048576,MATCH($A7,Wroclaw!$B:$B,0),MATCH(F$2,Wroclaw!5:5,0)),0)</f>
        <v>616</v>
      </c>
      <c r="G7" s="456">
        <f>IFERROR(INDEX(Wroclaw!$1:$1048576,MATCH($A7,Wroclaw!$B:$B,0),MATCH(G$2,Wroclaw!5:5,0)),0)</f>
        <v>0</v>
      </c>
      <c r="K7" s="9"/>
    </row>
    <row r="8" spans="1:11" ht="18" x14ac:dyDescent="0.35">
      <c r="A8" s="448" t="s">
        <v>80</v>
      </c>
      <c r="B8" s="447" t="s">
        <v>137</v>
      </c>
      <c r="C8" s="456">
        <f>IFERROR(INDEX(Wroclaw!$1:$1048576,MATCH($A8,Wroclaw!$B:$B,0),MATCH(C$2,Wroclaw!6:6,0)),0)</f>
        <v>0</v>
      </c>
      <c r="D8" s="456">
        <f>IFERROR(INDEX(Wroclaw!$1:$1048576,MATCH($A8,Wroclaw!$B:$B,0),MATCH(D$2,Wroclaw!6:6,0)),0)</f>
        <v>0</v>
      </c>
      <c r="E8" s="456">
        <f>IFERROR(INDEX(Wroclaw!$1:$1048576,MATCH($A8,Wroclaw!$B:$B,0),MATCH(E$2,Wroclaw!6:6,0)),0)</f>
        <v>0</v>
      </c>
      <c r="F8" s="456">
        <f>IFERROR(INDEX(Wroclaw!$1:$1048576,MATCH($A8,Wroclaw!$B:$B,0),MATCH(F$2,Wroclaw!6:6,0)),0)</f>
        <v>0</v>
      </c>
      <c r="G8" s="456">
        <f>IFERROR(INDEX(Wroclaw!$1:$1048576,MATCH($A8,Wroclaw!$B:$B,0),MATCH(G$2,Wroclaw!6:6,0)),0)</f>
        <v>0</v>
      </c>
    </row>
    <row r="9" spans="1:11" ht="18" x14ac:dyDescent="0.35">
      <c r="A9" s="449" t="s">
        <v>97</v>
      </c>
      <c r="B9" s="447" t="s">
        <v>138</v>
      </c>
      <c r="C9" s="456">
        <f>IFERROR(INDEX(Conti!$1:$1048576,MATCH($A9,Conti!$A:$A,0),MATCH(C$2,Conti!$1:$1,0)),0)</f>
        <v>0</v>
      </c>
      <c r="D9" s="456">
        <f>IFERROR(INDEX(Conti!$1:$1048576,MATCH($A9,Conti!$A:$A,0),MATCH(D$2,Conti!$1:$1,0)),0)</f>
        <v>0</v>
      </c>
      <c r="E9" s="456">
        <f>IFERROR(INDEX(Conti!$1:$1048576,MATCH($A9,Conti!$A:$A,0),MATCH(E$2,Conti!$1:$1,0)),0)</f>
        <v>0</v>
      </c>
      <c r="F9" s="456">
        <f>IFERROR(INDEX(Conti!$1:$1048576,MATCH($A9,Conti!$A:$A,0),MATCH(F$2,Conti!$1:$1,0)),0)</f>
        <v>0</v>
      </c>
      <c r="G9" s="456">
        <f>IFERROR(INDEX(Conti!$1:$1048576,MATCH($A9,Conti!$A:$A,0),MATCH(G$2,Conti!$1:$1,0)),0)</f>
        <v>0</v>
      </c>
    </row>
    <row r="10" spans="1:11" ht="18" x14ac:dyDescent="0.35">
      <c r="A10" s="449" t="s">
        <v>99</v>
      </c>
      <c r="B10" s="447" t="s">
        <v>138</v>
      </c>
      <c r="C10" s="456">
        <f>IFERROR(INDEX(Conti!$1:$1048576,MATCH($A10,Conti!$A:$A,0),MATCH(C$2,Conti!$1:$1,0)),0)</f>
        <v>0</v>
      </c>
      <c r="D10" s="456">
        <f>IFERROR(INDEX(Conti!$1:$1048576,MATCH($A10,Conti!$A:$A,0),MATCH(D$2,Conti!$1:$1,0)),0)</f>
        <v>0</v>
      </c>
      <c r="E10" s="456">
        <f>IFERROR(INDEX(Conti!$1:$1048576,MATCH($A10,Conti!$A:$A,0),MATCH(E$2,Conti!$1:$1,0)),0)</f>
        <v>0</v>
      </c>
      <c r="F10" s="456">
        <f>IFERROR(INDEX(Conti!$1:$1048576,MATCH($A10,Conti!$A:$A,0),MATCH(F$2,Conti!$1:$1,0)),0)</f>
        <v>0</v>
      </c>
      <c r="G10" s="456">
        <f>IFERROR(INDEX(Conti!$1:$1048576,MATCH($A10,Conti!$A:$A,0),MATCH(G$2,Conti!$1:$1,0)),0)</f>
        <v>0</v>
      </c>
    </row>
    <row r="11" spans="1:11" ht="18" x14ac:dyDescent="0.35">
      <c r="A11" s="449" t="s">
        <v>102</v>
      </c>
      <c r="B11" s="447" t="s">
        <v>138</v>
      </c>
      <c r="C11" s="456">
        <f>IFERROR(INDEX(Conti!$1:$1048576,MATCH($A11,Conti!$A:$A,0),MATCH(C$2,Conti!$1:$1,0)),0)</f>
        <v>0</v>
      </c>
      <c r="D11" s="456">
        <f>IFERROR(INDEX(Conti!$1:$1048576,MATCH($A11,Conti!$A:$A,0),MATCH(D$2,Conti!$1:$1,0)),0)</f>
        <v>0</v>
      </c>
      <c r="E11" s="456">
        <f>IFERROR(INDEX(Conti!$1:$1048576,MATCH($A11,Conti!$A:$A,0),MATCH(E$2,Conti!$1:$1,0)),0)</f>
        <v>0</v>
      </c>
      <c r="F11" s="456">
        <f>IFERROR(INDEX(Conti!$1:$1048576,MATCH($A11,Conti!$A:$A,0),MATCH(F$2,Conti!$1:$1,0)),0)</f>
        <v>0</v>
      </c>
      <c r="G11" s="456">
        <f>IFERROR(INDEX(Conti!$1:$1048576,MATCH($A11,Conti!$A:$A,0),MATCH(G$2,Conti!$1:$1,0)),0)</f>
        <v>0</v>
      </c>
    </row>
    <row r="12" spans="1:11" ht="18" x14ac:dyDescent="0.35">
      <c r="A12" s="449" t="s">
        <v>104</v>
      </c>
      <c r="B12" s="447" t="s">
        <v>138</v>
      </c>
      <c r="C12" s="456">
        <f>IFERROR(INDEX(Conti!$1:$1048576,MATCH($A12,Conti!$A:$A,0),MATCH(C$2,Conti!$1:$1,0)),0)</f>
        <v>0</v>
      </c>
      <c r="D12" s="456">
        <f>IFERROR(INDEX(Conti!$1:$1048576,MATCH($A12,Conti!$A:$A,0),MATCH(D$2,Conti!$1:$1,0)),0)</f>
        <v>0</v>
      </c>
      <c r="E12" s="456">
        <f>IFERROR(INDEX(Conti!$1:$1048576,MATCH($A12,Conti!$A:$A,0),MATCH(E$2,Conti!$1:$1,0)),0)</f>
        <v>0</v>
      </c>
      <c r="F12" s="456">
        <f>IFERROR(INDEX(Conti!$1:$1048576,MATCH($A12,Conti!$A:$A,0),MATCH(F$2,Conti!$1:$1,0)),0)</f>
        <v>0</v>
      </c>
      <c r="G12" s="456">
        <f>IFERROR(INDEX(Conti!$1:$1048576,MATCH($A12,Conti!$A:$A,0),MATCH(G$2,Conti!$1:$1,0)),0)</f>
        <v>0</v>
      </c>
    </row>
    <row r="13" spans="1:11" ht="18" x14ac:dyDescent="0.35">
      <c r="A13" s="449" t="s">
        <v>106</v>
      </c>
      <c r="B13" s="447" t="s">
        <v>138</v>
      </c>
      <c r="C13" s="456">
        <f>IFERROR(INDEX(Conti!$1:$1048576,MATCH($A13,Conti!$A:$A,0),MATCH(C$2,Conti!$1:$1,0)),0)</f>
        <v>0</v>
      </c>
      <c r="D13" s="456">
        <f>IFERROR(INDEX(Conti!$1:$1048576,MATCH($A13,Conti!$A:$A,0),MATCH(D$2,Conti!$1:$1,0)),0)</f>
        <v>0</v>
      </c>
      <c r="E13" s="456">
        <f>IFERROR(INDEX(Conti!$1:$1048576,MATCH($A13,Conti!$A:$A,0),MATCH(E$2,Conti!$1:$1,0)),0)</f>
        <v>0</v>
      </c>
      <c r="F13" s="456">
        <f>IFERROR(INDEX(Conti!$1:$1048576,MATCH($A13,Conti!$A:$A,0),MATCH(F$2,Conti!$1:$1,0)),0)</f>
        <v>0</v>
      </c>
      <c r="G13" s="456">
        <f>IFERROR(INDEX(Conti!$1:$1048576,MATCH($A13,Conti!$A:$A,0),MATCH(G$2,Conti!$1:$1,0)),0)</f>
        <v>0</v>
      </c>
    </row>
    <row r="14" spans="1:11" ht="18" x14ac:dyDescent="0.35">
      <c r="A14" s="449" t="s">
        <v>107</v>
      </c>
      <c r="B14" s="447" t="s">
        <v>138</v>
      </c>
      <c r="C14" s="456">
        <f>IFERROR(INDEX(Conti!$1:$1048576,MATCH($A14,Conti!$A:$A,0),MATCH(C$2,Conti!$1:$1,0)),0)</f>
        <v>0</v>
      </c>
      <c r="D14" s="456">
        <f>IFERROR(INDEX(Conti!$1:$1048576,MATCH($A14,Conti!$A:$A,0),MATCH(D$2,Conti!$1:$1,0)),0)</f>
        <v>0</v>
      </c>
      <c r="E14" s="456">
        <f>IFERROR(INDEX(Conti!$1:$1048576,MATCH($A14,Conti!$A:$A,0),MATCH(E$2,Conti!$1:$1,0)),0)</f>
        <v>0</v>
      </c>
      <c r="F14" s="456">
        <f>IFERROR(INDEX(Conti!$1:$1048576,MATCH($A14,Conti!$A:$A,0),MATCH(F$2,Conti!$1:$1,0)),0)</f>
        <v>0</v>
      </c>
      <c r="G14" s="456">
        <f>IFERROR(INDEX(Conti!$1:$1048576,MATCH($A14,Conti!$A:$A,0),MATCH(G$2,Conti!$1:$1,0)),0)</f>
        <v>0</v>
      </c>
    </row>
    <row r="15" spans="1:11" ht="18" x14ac:dyDescent="0.35">
      <c r="A15" s="449" t="s">
        <v>108</v>
      </c>
      <c r="B15" s="447" t="s">
        <v>138</v>
      </c>
      <c r="C15" s="456">
        <f>IFERROR(INDEX(Conti!$1:$1048576,MATCH($A15,Conti!$A:$A,0),MATCH(C$2,Conti!$1:$1,0)),0)</f>
        <v>240</v>
      </c>
      <c r="D15" s="456">
        <f>IFERROR(INDEX(Conti!$1:$1048576,MATCH($A15,Conti!$A:$A,0),MATCH(D$2,Conti!$1:$1,0)),0)</f>
        <v>0</v>
      </c>
      <c r="E15" s="456">
        <f>IFERROR(INDEX(Conti!$1:$1048576,MATCH($A15,Conti!$A:$A,0),MATCH(E$2,Conti!$1:$1,0)),0)</f>
        <v>0</v>
      </c>
      <c r="F15" s="456">
        <f>IFERROR(INDEX(Conti!$1:$1048576,MATCH($A15,Conti!$A:$A,0),MATCH(F$2,Conti!$1:$1,0)),0)</f>
        <v>240</v>
      </c>
      <c r="G15" s="456">
        <f>IFERROR(INDEX(Conti!$1:$1048576,MATCH($A15,Conti!$A:$A,0),MATCH(G$2,Conti!$1:$1,0)),0)</f>
        <v>0</v>
      </c>
    </row>
    <row r="16" spans="1:11" ht="18" x14ac:dyDescent="0.35">
      <c r="A16" s="449" t="s">
        <v>109</v>
      </c>
      <c r="B16" s="447" t="s">
        <v>138</v>
      </c>
      <c r="C16" s="456">
        <f>IFERROR(INDEX(Conti!$1:$1048576,MATCH($A16,Conti!$A:$A,0),MATCH(C$2,Conti!$1:$1,0)),0)</f>
        <v>0</v>
      </c>
      <c r="D16" s="456">
        <f>IFERROR(INDEX(Conti!$1:$1048576,MATCH($A16,Conti!$A:$A,0),MATCH(D$2,Conti!$1:$1,0)),0)</f>
        <v>2432</v>
      </c>
      <c r="E16" s="456">
        <f>IFERROR(INDEX(Conti!$1:$1048576,MATCH($A16,Conti!$A:$A,0),MATCH(E$2,Conti!$1:$1,0)),0)</f>
        <v>1024</v>
      </c>
      <c r="F16" s="456">
        <f>IFERROR(INDEX(Conti!$1:$1048576,MATCH($A16,Conti!$A:$A,0),MATCH(F$2,Conti!$1:$1,0)),0)</f>
        <v>256</v>
      </c>
      <c r="G16" s="456">
        <f>IFERROR(INDEX(Conti!$1:$1048576,MATCH($A16,Conti!$A:$A,0),MATCH(G$2,Conti!$1:$1,0)),0)</f>
        <v>0</v>
      </c>
    </row>
    <row r="17" spans="1:7" ht="18" x14ac:dyDescent="0.35">
      <c r="A17" s="449" t="s">
        <v>110</v>
      </c>
      <c r="B17" s="447" t="s">
        <v>138</v>
      </c>
      <c r="C17" s="456">
        <f>IFERROR(INDEX(Conti!$1:$1048576,MATCH($A17,Conti!$A:$A,0),MATCH(C$2,Conti!$1:$1,0)),0)</f>
        <v>0</v>
      </c>
      <c r="D17" s="456">
        <f>IFERROR(INDEX(Conti!$1:$1048576,MATCH($A17,Conti!$A:$A,0),MATCH(D$2,Conti!$1:$1,0)),0)</f>
        <v>1584</v>
      </c>
      <c r="E17" s="456">
        <f>IFERROR(INDEX(Conti!$1:$1048576,MATCH($A17,Conti!$A:$A,0),MATCH(E$2,Conti!$1:$1,0)),0)</f>
        <v>0</v>
      </c>
      <c r="F17" s="456">
        <f>IFERROR(INDEX(Conti!$1:$1048576,MATCH($A17,Conti!$A:$A,0),MATCH(F$2,Conti!$1:$1,0)),0)</f>
        <v>2016</v>
      </c>
      <c r="G17" s="456">
        <f>IFERROR(INDEX(Conti!$1:$1048576,MATCH($A17,Conti!$A:$A,0),MATCH(G$2,Conti!$1:$1,0)),0)</f>
        <v>0</v>
      </c>
    </row>
    <row r="18" spans="1:7" ht="18" x14ac:dyDescent="0.35">
      <c r="A18" s="449" t="s">
        <v>111</v>
      </c>
      <c r="B18" s="447" t="s">
        <v>138</v>
      </c>
      <c r="C18" s="456">
        <f>IFERROR(INDEX(Conti!$1:$1048576,MATCH($A18,Conti!$A:$A,0),MATCH(C$2,Conti!$1:$1,0)),0)</f>
        <v>0</v>
      </c>
      <c r="D18" s="456">
        <f>IFERROR(INDEX(Conti!$1:$1048576,MATCH($A18,Conti!$A:$A,0),MATCH(D$2,Conti!$1:$1,0)),0)</f>
        <v>2432</v>
      </c>
      <c r="E18" s="456">
        <f>IFERROR(INDEX(Conti!$1:$1048576,MATCH($A18,Conti!$A:$A,0),MATCH(E$2,Conti!$1:$1,0)),0)</f>
        <v>1024</v>
      </c>
      <c r="F18" s="456">
        <f>IFERROR(INDEX(Conti!$1:$1048576,MATCH($A18,Conti!$A:$A,0),MATCH(F$2,Conti!$1:$1,0)),0)</f>
        <v>256</v>
      </c>
      <c r="G18" s="456">
        <f>IFERROR(INDEX(Conti!$1:$1048576,MATCH($A18,Conti!$A:$A,0),MATCH(G$2,Conti!$1:$1,0)),0)</f>
        <v>0</v>
      </c>
    </row>
    <row r="19" spans="1:7" ht="18" x14ac:dyDescent="0.35">
      <c r="A19" s="449" t="s">
        <v>112</v>
      </c>
      <c r="B19" s="447" t="s">
        <v>138</v>
      </c>
      <c r="C19" s="456">
        <f>IFERROR(INDEX(Conti!$1:$1048576,MATCH($A19,Conti!$A:$A,0),MATCH(C$2,Conti!$1:$1,0)),0)</f>
        <v>0</v>
      </c>
      <c r="D19" s="456">
        <f>IFERROR(INDEX(Conti!$1:$1048576,MATCH($A19,Conti!$A:$A,0),MATCH(D$2,Conti!$1:$1,0)),0)</f>
        <v>2520</v>
      </c>
      <c r="E19" s="456">
        <f>IFERROR(INDEX(Conti!$1:$1048576,MATCH($A19,Conti!$A:$A,0),MATCH(E$2,Conti!$1:$1,0)),0)</f>
        <v>504</v>
      </c>
      <c r="F19" s="456">
        <f>IFERROR(INDEX(Conti!$1:$1048576,MATCH($A19,Conti!$A:$A,0),MATCH(F$2,Conti!$1:$1,0)),0)</f>
        <v>2856</v>
      </c>
      <c r="G19" s="456">
        <f>IFERROR(INDEX(Conti!$1:$1048576,MATCH($A19,Conti!$A:$A,0),MATCH(G$2,Conti!$1:$1,0)),0)</f>
        <v>0</v>
      </c>
    </row>
    <row r="20" spans="1:7" ht="18" x14ac:dyDescent="0.35">
      <c r="A20" s="449" t="s">
        <v>113</v>
      </c>
      <c r="B20" s="447" t="s">
        <v>138</v>
      </c>
      <c r="C20" s="456">
        <f>IFERROR(INDEX(Conti!$1:$1048576,MATCH($A20,Conti!$A:$A,0),MATCH(C$2,Conti!$1:$1,0)),0)</f>
        <v>120</v>
      </c>
      <c r="D20" s="456">
        <f>IFERROR(INDEX(Conti!$1:$1048576,MATCH($A20,Conti!$A:$A,0),MATCH(D$2,Conti!$1:$1,0)),0)</f>
        <v>0</v>
      </c>
      <c r="E20" s="456">
        <f>IFERROR(INDEX(Conti!$1:$1048576,MATCH($A20,Conti!$A:$A,0),MATCH(E$2,Conti!$1:$1,0)),0)</f>
        <v>0</v>
      </c>
      <c r="F20" s="456">
        <f>IFERROR(INDEX(Conti!$1:$1048576,MATCH($A20,Conti!$A:$A,0),MATCH(F$2,Conti!$1:$1,0)),0)</f>
        <v>360</v>
      </c>
      <c r="G20" s="456">
        <f>IFERROR(INDEX(Conti!$1:$1048576,MATCH($A20,Conti!$A:$A,0),MATCH(G$2,Conti!$1:$1,0)),0)</f>
        <v>0</v>
      </c>
    </row>
    <row r="21" spans="1:7" ht="18" x14ac:dyDescent="0.35">
      <c r="A21" s="449" t="s">
        <v>114</v>
      </c>
      <c r="B21" s="447" t="s">
        <v>138</v>
      </c>
      <c r="C21" s="456">
        <f>IFERROR(INDEX(Conti!$1:$1048576,MATCH($A21,Conti!$A:$A,0),MATCH(C$2,Conti!$1:$1,0)),0)</f>
        <v>0</v>
      </c>
      <c r="D21" s="456">
        <f>IFERROR(INDEX(Conti!$1:$1048576,MATCH($A21,Conti!$A:$A,0),MATCH(D$2,Conti!$1:$1,0)),0)</f>
        <v>0</v>
      </c>
      <c r="E21" s="456">
        <f>IFERROR(INDEX(Conti!$1:$1048576,MATCH($A21,Conti!$A:$A,0),MATCH(E$2,Conti!$1:$1,0)),0)</f>
        <v>0</v>
      </c>
      <c r="F21" s="456">
        <f>IFERROR(INDEX(Conti!$1:$1048576,MATCH($A21,Conti!$A:$A,0),MATCH(F$2,Conti!$1:$1,0)),0)</f>
        <v>0</v>
      </c>
      <c r="G21" s="456">
        <f>IFERROR(INDEX(Conti!$1:$1048576,MATCH($A21,Conti!$A:$A,0),MATCH(G$2,Conti!$1:$1,0)),0)</f>
        <v>0</v>
      </c>
    </row>
    <row r="22" spans="1:7" ht="18" x14ac:dyDescent="0.35">
      <c r="A22" s="449" t="s">
        <v>115</v>
      </c>
      <c r="B22" s="447" t="s">
        <v>138</v>
      </c>
      <c r="C22" s="456">
        <f>IFERROR(INDEX(Conti!$1:$1048576,MATCH($A22,Conti!$A:$A,0),MATCH(C$2,Conti!$1:$1,0)),0)</f>
        <v>0</v>
      </c>
      <c r="D22" s="456">
        <f>IFERROR(INDEX(Conti!$1:$1048576,MATCH($A22,Conti!$A:$A,0),MATCH(D$2,Conti!$1:$1,0)),0)</f>
        <v>0</v>
      </c>
      <c r="E22" s="456">
        <f>IFERROR(INDEX(Conti!$1:$1048576,MATCH($A22,Conti!$A:$A,0),MATCH(E$2,Conti!$1:$1,0)),0)</f>
        <v>2040</v>
      </c>
      <c r="F22" s="456">
        <f>IFERROR(INDEX(Conti!$1:$1048576,MATCH($A22,Conti!$A:$A,0),MATCH(F$2,Conti!$1:$1,0)),0)</f>
        <v>0</v>
      </c>
      <c r="G22" s="456">
        <f>IFERROR(INDEX(Conti!$1:$1048576,MATCH($A22,Conti!$A:$A,0),MATCH(G$2,Conti!$1:$1,0)),0)</f>
        <v>0</v>
      </c>
    </row>
    <row r="23" spans="1:7" ht="18" x14ac:dyDescent="0.35">
      <c r="A23" s="449" t="s">
        <v>116</v>
      </c>
      <c r="B23" s="447" t="s">
        <v>138</v>
      </c>
      <c r="C23" s="456">
        <f>IFERROR(INDEX(Conti!$1:$1048576,MATCH($A23,Conti!$A:$A,0),MATCH(C$2,Conti!$1:$1,0)),0)</f>
        <v>1452</v>
      </c>
      <c r="D23" s="456">
        <f>IFERROR(INDEX(Conti!$1:$1048576,MATCH($A23,Conti!$A:$A,0),MATCH(D$2,Conti!$1:$1,0)),0)</f>
        <v>4092</v>
      </c>
      <c r="E23" s="456">
        <f>IFERROR(INDEX(Conti!$1:$1048576,MATCH($A23,Conti!$A:$A,0),MATCH(E$2,Conti!$1:$1,0)),0)</f>
        <v>1452</v>
      </c>
      <c r="F23" s="456">
        <f>IFERROR(INDEX(Conti!$1:$1048576,MATCH($A23,Conti!$A:$A,0),MATCH(F$2,Conti!$1:$1,0)),0)</f>
        <v>132</v>
      </c>
      <c r="G23" s="456">
        <f>IFERROR(INDEX(Conti!$1:$1048576,MATCH($A23,Conti!$A:$A,0),MATCH(G$2,Conti!$1:$1,0)),0)</f>
        <v>0</v>
      </c>
    </row>
    <row r="24" spans="1:7" ht="18" x14ac:dyDescent="0.35">
      <c r="A24" s="449" t="s">
        <v>117</v>
      </c>
      <c r="B24" s="447" t="s">
        <v>138</v>
      </c>
      <c r="C24" s="456">
        <f>IFERROR(INDEX(Conti!$1:$1048576,MATCH($A24,Conti!$A:$A,0),MATCH(C$2,Conti!$1:$1,0)),0)</f>
        <v>0</v>
      </c>
      <c r="D24" s="456">
        <f>IFERROR(INDEX(Conti!$1:$1048576,MATCH($A24,Conti!$A:$A,0),MATCH(D$2,Conti!$1:$1,0)),0)</f>
        <v>0</v>
      </c>
      <c r="E24" s="456">
        <f>IFERROR(INDEX(Conti!$1:$1048576,MATCH($A24,Conti!$A:$A,0),MATCH(E$2,Conti!$1:$1,0)),0)</f>
        <v>0</v>
      </c>
      <c r="F24" s="456">
        <f>IFERROR(INDEX(Conti!$1:$1048576,MATCH($A24,Conti!$A:$A,0),MATCH(F$2,Conti!$1:$1,0)),0)</f>
        <v>0</v>
      </c>
      <c r="G24" s="456">
        <f>IFERROR(INDEX(Conti!$1:$1048576,MATCH($A24,Conti!$A:$A,0),MATCH(G$2,Conti!$1:$1,0)),0)</f>
        <v>0</v>
      </c>
    </row>
    <row r="25" spans="1:7" ht="18" x14ac:dyDescent="0.35">
      <c r="A25" s="449" t="s">
        <v>118</v>
      </c>
      <c r="B25" s="447" t="s">
        <v>138</v>
      </c>
      <c r="C25" s="456">
        <f>IFERROR(INDEX(Conti!$1:$1048576,MATCH($A25,Conti!$A:$A,0),MATCH(C$2,Conti!$1:$1,0)),0)</f>
        <v>0</v>
      </c>
      <c r="D25" s="456">
        <f>IFERROR(INDEX(Conti!$1:$1048576,MATCH($A25,Conti!$A:$A,0),MATCH(D$2,Conti!$1:$1,0)),0)</f>
        <v>0</v>
      </c>
      <c r="E25" s="456">
        <f>IFERROR(INDEX(Conti!$1:$1048576,MATCH($A25,Conti!$A:$A,0),MATCH(E$2,Conti!$1:$1,0)),0)</f>
        <v>0</v>
      </c>
      <c r="F25" s="456">
        <f>IFERROR(INDEX(Conti!$1:$1048576,MATCH($A25,Conti!$A:$A,0),MATCH(F$2,Conti!$1:$1,0)),0)</f>
        <v>0</v>
      </c>
      <c r="G25" s="456">
        <f>IFERROR(INDEX(Conti!$1:$1048576,MATCH($A25,Conti!$A:$A,0),MATCH(G$2,Conti!$1:$1,0)),0)</f>
        <v>0</v>
      </c>
    </row>
    <row r="26" spans="1:7" ht="18" x14ac:dyDescent="0.35">
      <c r="A26" s="449" t="s">
        <v>119</v>
      </c>
      <c r="B26" s="447" t="s">
        <v>138</v>
      </c>
      <c r="C26" s="456">
        <f>IFERROR(INDEX(Conti!$1:$1048576,MATCH($A26,Conti!$A:$A,0),MATCH(C$2,Conti!$1:$1,0)),0)</f>
        <v>0</v>
      </c>
      <c r="D26" s="456">
        <f>IFERROR(INDEX(Conti!$1:$1048576,MATCH($A26,Conti!$A:$A,0),MATCH(D$2,Conti!$1:$1,0)),0)</f>
        <v>0</v>
      </c>
      <c r="E26" s="456">
        <f>IFERROR(INDEX(Conti!$1:$1048576,MATCH($A26,Conti!$A:$A,0),MATCH(E$2,Conti!$1:$1,0)),0)</f>
        <v>0</v>
      </c>
      <c r="F26" s="456">
        <f>IFERROR(INDEX(Conti!$1:$1048576,MATCH($A26,Conti!$A:$A,0),MATCH(F$2,Conti!$1:$1,0)),0)</f>
        <v>0</v>
      </c>
      <c r="G26" s="456">
        <f>IFERROR(INDEX(Conti!$1:$1048576,MATCH($A26,Conti!$A:$A,0),MATCH(G$2,Conti!$1:$1,0)),0)</f>
        <v>0</v>
      </c>
    </row>
    <row r="27" spans="1:7" ht="18" x14ac:dyDescent="0.35">
      <c r="A27" s="449" t="s">
        <v>120</v>
      </c>
      <c r="B27" s="447" t="s">
        <v>138</v>
      </c>
      <c r="C27" s="456">
        <f>IFERROR(INDEX(Conti!$1:$1048576,MATCH($A27,Conti!$A:$A,0),MATCH(C$2,Conti!$1:$1,0)),0)</f>
        <v>0</v>
      </c>
      <c r="D27" s="456">
        <f>IFERROR(INDEX(Conti!$1:$1048576,MATCH($A27,Conti!$A:$A,0),MATCH(D$2,Conti!$1:$1,0)),0)</f>
        <v>0</v>
      </c>
      <c r="E27" s="456">
        <f>IFERROR(INDEX(Conti!$1:$1048576,MATCH($A27,Conti!$A:$A,0),MATCH(E$2,Conti!$1:$1,0)),0)</f>
        <v>0</v>
      </c>
      <c r="F27" s="456">
        <f>IFERROR(INDEX(Conti!$1:$1048576,MATCH($A27,Conti!$A:$A,0),MATCH(F$2,Conti!$1:$1,0)),0)</f>
        <v>0</v>
      </c>
      <c r="G27" s="456">
        <f>IFERROR(INDEX(Conti!$1:$1048576,MATCH($A27,Conti!$A:$A,0),MATCH(G$2,Conti!$1:$1,0)),0)</f>
        <v>0</v>
      </c>
    </row>
    <row r="28" spans="1:7" ht="18" x14ac:dyDescent="0.35">
      <c r="A28" s="449" t="s">
        <v>121</v>
      </c>
      <c r="B28" s="447" t="s">
        <v>138</v>
      </c>
      <c r="C28" s="456">
        <f>IFERROR(INDEX(Conti!$1:$1048576,MATCH($A28,Conti!$A:$A,0),MATCH(C$2,Conti!$1:$1,0)),0)</f>
        <v>0</v>
      </c>
      <c r="D28" s="456">
        <f>IFERROR(INDEX(Conti!$1:$1048576,MATCH($A28,Conti!$A:$A,0),MATCH(D$2,Conti!$1:$1,0)),0)</f>
        <v>0</v>
      </c>
      <c r="E28" s="456">
        <f>IFERROR(INDEX(Conti!$1:$1048576,MATCH($A28,Conti!$A:$A,0),MATCH(E$2,Conti!$1:$1,0)),0)</f>
        <v>0</v>
      </c>
      <c r="F28" s="456">
        <f>IFERROR(INDEX(Conti!$1:$1048576,MATCH($A28,Conti!$A:$A,0),MATCH(F$2,Conti!$1:$1,0)),0)</f>
        <v>0</v>
      </c>
      <c r="G28" s="456">
        <f>IFERROR(INDEX(Conti!$1:$1048576,MATCH($A28,Conti!$A:$A,0),MATCH(G$2,Conti!$1:$1,0)),0)</f>
        <v>0</v>
      </c>
    </row>
    <row r="29" spans="1:7" ht="18" x14ac:dyDescent="0.35">
      <c r="A29" s="449" t="s">
        <v>122</v>
      </c>
      <c r="B29" s="447" t="s">
        <v>138</v>
      </c>
      <c r="C29" s="456">
        <f>IFERROR(INDEX(Conti!$1:$1048576,MATCH($A29,Conti!$A:$A,0),MATCH(C$2,Conti!$1:$1,0)),0)</f>
        <v>0</v>
      </c>
      <c r="D29" s="456">
        <f>IFERROR(INDEX(Conti!$1:$1048576,MATCH($A29,Conti!$A:$A,0),MATCH(D$2,Conti!$1:$1,0)),0)</f>
        <v>0</v>
      </c>
      <c r="E29" s="456">
        <f>IFERROR(INDEX(Conti!$1:$1048576,MATCH($A29,Conti!$A:$A,0),MATCH(E$2,Conti!$1:$1,0)),0)</f>
        <v>0</v>
      </c>
      <c r="F29" s="456">
        <f>IFERROR(INDEX(Conti!$1:$1048576,MATCH($A29,Conti!$A:$A,0),MATCH(F$2,Conti!$1:$1,0)),0)</f>
        <v>0</v>
      </c>
      <c r="G29" s="456">
        <f>IFERROR(INDEX(Conti!$1:$1048576,MATCH($A29,Conti!$A:$A,0),MATCH(G$2,Conti!$1:$1,0)),0)</f>
        <v>0</v>
      </c>
    </row>
    <row r="30" spans="1:7" ht="18" x14ac:dyDescent="0.35">
      <c r="A30" s="449" t="s">
        <v>123</v>
      </c>
      <c r="B30" s="447" t="s">
        <v>138</v>
      </c>
      <c r="C30" s="456">
        <f>IFERROR(INDEX(Conti!$1:$1048576,MATCH($A30,Conti!$A:$A,0),MATCH(C$2,Conti!$1:$1,0)),0)</f>
        <v>0</v>
      </c>
      <c r="D30" s="456">
        <f>IFERROR(INDEX(Conti!$1:$1048576,MATCH($A30,Conti!$A:$A,0),MATCH(D$2,Conti!$1:$1,0)),0)</f>
        <v>0</v>
      </c>
      <c r="E30" s="456">
        <f>IFERROR(INDEX(Conti!$1:$1048576,MATCH($A30,Conti!$A:$A,0),MATCH(E$2,Conti!$1:$1,0)),0)</f>
        <v>0</v>
      </c>
      <c r="F30" s="456">
        <f>IFERROR(INDEX(Conti!$1:$1048576,MATCH($A30,Conti!$A:$A,0),MATCH(F$2,Conti!$1:$1,0)),0)</f>
        <v>0</v>
      </c>
      <c r="G30" s="456">
        <f>IFERROR(INDEX(Conti!$1:$1048576,MATCH($A30,Conti!$A:$A,0),MATCH(G$2,Conti!$1:$1,0)),0)</f>
        <v>0</v>
      </c>
    </row>
    <row r="31" spans="1:7" ht="18" x14ac:dyDescent="0.35">
      <c r="A31" s="449" t="s">
        <v>124</v>
      </c>
      <c r="B31" s="447" t="s">
        <v>138</v>
      </c>
      <c r="C31" s="456">
        <f>IFERROR(INDEX(Conti!$1:$1048576,MATCH($A31,Conti!$A:$A,0),MATCH(C$2,Conti!$1:$1,0)),0)</f>
        <v>396</v>
      </c>
      <c r="D31" s="456">
        <f>IFERROR(INDEX(Conti!$1:$1048576,MATCH($A31,Conti!$A:$A,0),MATCH(D$2,Conti!$1:$1,0)),0)</f>
        <v>0</v>
      </c>
      <c r="E31" s="456">
        <f>IFERROR(INDEX(Conti!$1:$1048576,MATCH($A31,Conti!$A:$A,0),MATCH(E$2,Conti!$1:$1,0)),0)</f>
        <v>2904</v>
      </c>
      <c r="F31" s="456">
        <f>IFERROR(INDEX(Conti!$1:$1048576,MATCH($A31,Conti!$A:$A,0),MATCH(F$2,Conti!$1:$1,0)),0)</f>
        <v>1320</v>
      </c>
      <c r="G31" s="456">
        <f>IFERROR(INDEX(Conti!$1:$1048576,MATCH($A31,Conti!$A:$A,0),MATCH(G$2,Conti!$1:$1,0)),0)</f>
        <v>0</v>
      </c>
    </row>
    <row r="32" spans="1:7" ht="18" x14ac:dyDescent="0.35">
      <c r="A32" s="449" t="s">
        <v>125</v>
      </c>
      <c r="B32" s="447" t="s">
        <v>138</v>
      </c>
      <c r="C32" s="456">
        <f>IFERROR(INDEX(Conti!$1:$1048576,MATCH($A32,Conti!$A:$A,0),MATCH(C$2,Conti!$1:$1,0)),0)</f>
        <v>3240</v>
      </c>
      <c r="D32" s="456">
        <f>IFERROR(INDEX(Conti!$1:$1048576,MATCH($A32,Conti!$A:$A,0),MATCH(D$2,Conti!$1:$1,0)),0)</f>
        <v>5400</v>
      </c>
      <c r="E32" s="456">
        <f>IFERROR(INDEX(Conti!$1:$1048576,MATCH($A32,Conti!$A:$A,0),MATCH(E$2,Conti!$1:$1,0)),0)</f>
        <v>1620</v>
      </c>
      <c r="F32" s="456">
        <f>IFERROR(INDEX(Conti!$1:$1048576,MATCH($A32,Conti!$A:$A,0),MATCH(F$2,Conti!$1:$1,0)),0)</f>
        <v>2340</v>
      </c>
      <c r="G32" s="456">
        <f>IFERROR(INDEX(Conti!$1:$1048576,MATCH($A32,Conti!$A:$A,0),MATCH(G$2,Conti!$1:$1,0)),0)</f>
        <v>0</v>
      </c>
    </row>
    <row r="33" spans="1:7" ht="18" x14ac:dyDescent="0.35">
      <c r="A33" s="449" t="s">
        <v>126</v>
      </c>
      <c r="B33" s="447" t="s">
        <v>138</v>
      </c>
      <c r="C33" s="456">
        <f>IFERROR(INDEX(Conti!$1:$1048576,MATCH($A33,Conti!$A:$A,0),MATCH(C$2,Conti!$1:$1,0)),0)</f>
        <v>0</v>
      </c>
      <c r="D33" s="456">
        <f>IFERROR(INDEX(Conti!$1:$1048576,MATCH($A33,Conti!$A:$A,0),MATCH(D$2,Conti!$1:$1,0)),0)</f>
        <v>1620</v>
      </c>
      <c r="E33" s="456">
        <f>IFERROR(INDEX(Conti!$1:$1048576,MATCH($A33,Conti!$A:$A,0),MATCH(E$2,Conti!$1:$1,0)),0)</f>
        <v>0</v>
      </c>
      <c r="F33" s="456">
        <f>IFERROR(INDEX(Conti!$1:$1048576,MATCH($A33,Conti!$A:$A,0),MATCH(F$2,Conti!$1:$1,0)),0)</f>
        <v>0</v>
      </c>
      <c r="G33" s="456">
        <f>IFERROR(INDEX(Conti!$1:$1048576,MATCH($A33,Conti!$A:$A,0),MATCH(G$2,Conti!$1:$1,0)),0)</f>
        <v>0</v>
      </c>
    </row>
    <row r="34" spans="1:7" ht="18" x14ac:dyDescent="0.35">
      <c r="A34" s="449" t="s">
        <v>127</v>
      </c>
      <c r="B34" s="447" t="s">
        <v>138</v>
      </c>
      <c r="C34" s="456">
        <f>IFERROR(INDEX(Conti!$1:$1048576,MATCH($A34,Conti!$A:$A,0),MATCH(C$2,Conti!$1:$1,0)),0)</f>
        <v>1176</v>
      </c>
      <c r="D34" s="456">
        <f>IFERROR(INDEX(Conti!$1:$1048576,MATCH($A34,Conti!$A:$A,0),MATCH(D$2,Conti!$1:$1,0)),0)</f>
        <v>0</v>
      </c>
      <c r="E34" s="456">
        <f>IFERROR(INDEX(Conti!$1:$1048576,MATCH($A34,Conti!$A:$A,0),MATCH(E$2,Conti!$1:$1,0)),0)</f>
        <v>504</v>
      </c>
      <c r="F34" s="456">
        <f>IFERROR(INDEX(Conti!$1:$1048576,MATCH($A34,Conti!$A:$A,0),MATCH(F$2,Conti!$1:$1,0)),0)</f>
        <v>1008</v>
      </c>
      <c r="G34" s="456">
        <f>IFERROR(INDEX(Conti!$1:$1048576,MATCH($A34,Conti!$A:$A,0),MATCH(G$2,Conti!$1:$1,0)),0)</f>
        <v>0</v>
      </c>
    </row>
    <row r="35" spans="1:7" ht="18" x14ac:dyDescent="0.35">
      <c r="A35" s="449" t="s">
        <v>128</v>
      </c>
      <c r="B35" s="447" t="s">
        <v>138</v>
      </c>
      <c r="C35" s="456">
        <f>IFERROR(INDEX(Conti!$1:$1048576,MATCH($A35,Conti!$A:$A,0),MATCH(C$2,Conti!$1:$1,0)),0)</f>
        <v>0</v>
      </c>
      <c r="D35" s="456">
        <f>IFERROR(INDEX(Conti!$1:$1048576,MATCH($A35,Conti!$A:$A,0),MATCH(D$2,Conti!$1:$1,0)),0)</f>
        <v>0</v>
      </c>
      <c r="E35" s="456">
        <f>IFERROR(INDEX(Conti!$1:$1048576,MATCH($A35,Conti!$A:$A,0),MATCH(E$2,Conti!$1:$1,0)),0)</f>
        <v>2016</v>
      </c>
      <c r="F35" s="456">
        <f>IFERROR(INDEX(Conti!$1:$1048576,MATCH($A35,Conti!$A:$A,0),MATCH(F$2,Conti!$1:$1,0)),0)</f>
        <v>0</v>
      </c>
      <c r="G35" s="456">
        <f>IFERROR(INDEX(Conti!$1:$1048576,MATCH($A35,Conti!$A:$A,0),MATCH(G$2,Conti!$1:$1,0)),0)</f>
        <v>0</v>
      </c>
    </row>
    <row r="36" spans="1:7" ht="18" x14ac:dyDescent="0.35">
      <c r="A36" s="449" t="s">
        <v>129</v>
      </c>
      <c r="B36" s="447" t="s">
        <v>138</v>
      </c>
      <c r="C36" s="456">
        <f>IFERROR(INDEX(Conti!$1:$1048576,MATCH($A36,Conti!$A:$A,0),MATCH(C$2,Conti!$1:$1,0)),0)</f>
        <v>0</v>
      </c>
      <c r="D36" s="456">
        <f>IFERROR(INDEX(Conti!$1:$1048576,MATCH($A36,Conti!$A:$A,0),MATCH(D$2,Conti!$1:$1,0)),0)</f>
        <v>0</v>
      </c>
      <c r="E36" s="456">
        <f>IFERROR(INDEX(Conti!$1:$1048576,MATCH($A36,Conti!$A:$A,0),MATCH(E$2,Conti!$1:$1,0)),0)</f>
        <v>0</v>
      </c>
      <c r="F36" s="456">
        <f>IFERROR(INDEX(Conti!$1:$1048576,MATCH($A36,Conti!$A:$A,0),MATCH(F$2,Conti!$1:$1,0)),0)</f>
        <v>0</v>
      </c>
      <c r="G36" s="456">
        <f>IFERROR(INDEX(Conti!$1:$1048576,MATCH($A36,Conti!$A:$A,0),MATCH(G$2,Conti!$1:$1,0)),0)</f>
        <v>0</v>
      </c>
    </row>
    <row r="37" spans="1:7" ht="18" x14ac:dyDescent="0.35">
      <c r="A37" s="449" t="s">
        <v>130</v>
      </c>
      <c r="B37" s="447" t="s">
        <v>138</v>
      </c>
      <c r="C37" s="456">
        <f>IFERROR(INDEX(Conti!$1:$1048576,MATCH($A37,Conti!$A:$A,0),MATCH(C$2,Conti!$1:$1,0)),0)</f>
        <v>0</v>
      </c>
      <c r="D37" s="456">
        <f>IFERROR(INDEX(Conti!$1:$1048576,MATCH($A37,Conti!$A:$A,0),MATCH(D$2,Conti!$1:$1,0)),0)</f>
        <v>0</v>
      </c>
      <c r="E37" s="456">
        <f>IFERROR(INDEX(Conti!$1:$1048576,MATCH($A37,Conti!$A:$A,0),MATCH(E$2,Conti!$1:$1,0)),0)</f>
        <v>0</v>
      </c>
      <c r="F37" s="456">
        <f>IFERROR(INDEX(Conti!$1:$1048576,MATCH($A37,Conti!$A:$A,0),MATCH(F$2,Conti!$1:$1,0)),0)</f>
        <v>0</v>
      </c>
      <c r="G37" s="456">
        <f>IFERROR(INDEX(Conti!$1:$1048576,MATCH($A37,Conti!$A:$A,0),MATCH(G$2,Conti!$1:$1,0)),0)</f>
        <v>0</v>
      </c>
    </row>
    <row r="38" spans="1:7" ht="18" x14ac:dyDescent="0.35">
      <c r="A38" s="449" t="s">
        <v>131</v>
      </c>
      <c r="B38" s="447" t="s">
        <v>138</v>
      </c>
      <c r="C38" s="456">
        <f>IFERROR(INDEX(Conti!$1:$1048576,MATCH($A38,Conti!$A:$A,0),MATCH(C$2,Conti!$1:$1,0)),0)</f>
        <v>576</v>
      </c>
      <c r="D38" s="456">
        <f>IFERROR(INDEX(Conti!$1:$1048576,MATCH($A38,Conti!$A:$A,0),MATCH(D$2,Conti!$1:$1,0)),0)</f>
        <v>0</v>
      </c>
      <c r="E38" s="456">
        <f>IFERROR(INDEX(Conti!$1:$1048576,MATCH($A38,Conti!$A:$A,0),MATCH(E$2,Conti!$1:$1,0)),0)</f>
        <v>0</v>
      </c>
      <c r="F38" s="456">
        <f>IFERROR(INDEX(Conti!$1:$1048576,MATCH($A38,Conti!$A:$A,0),MATCH(F$2,Conti!$1:$1,0)),0)</f>
        <v>384</v>
      </c>
      <c r="G38" s="456">
        <f>IFERROR(INDEX(Conti!$1:$1048576,MATCH($A38,Conti!$A:$A,0),MATCH(G$2,Conti!$1:$1,0)),0)</f>
        <v>0</v>
      </c>
    </row>
    <row r="39" spans="1:7" ht="18" x14ac:dyDescent="0.35">
      <c r="A39" s="449" t="s">
        <v>132</v>
      </c>
      <c r="B39" s="447" t="s">
        <v>138</v>
      </c>
      <c r="C39" s="456">
        <f>IFERROR(INDEX(Conti!$1:$1048576,MATCH($A39,Conti!$A:$A,0),MATCH(C$2,Conti!$1:$1,0)),0)</f>
        <v>480</v>
      </c>
      <c r="D39" s="456">
        <f>IFERROR(INDEX(Conti!$1:$1048576,MATCH($A39,Conti!$A:$A,0),MATCH(D$2,Conti!$1:$1,0)),0)</f>
        <v>0</v>
      </c>
      <c r="E39" s="456">
        <f>IFERROR(INDEX(Conti!$1:$1048576,MATCH($A39,Conti!$A:$A,0),MATCH(E$2,Conti!$1:$1,0)),0)</f>
        <v>2208</v>
      </c>
      <c r="F39" s="456">
        <f>IFERROR(INDEX(Conti!$1:$1048576,MATCH($A39,Conti!$A:$A,0),MATCH(F$2,Conti!$1:$1,0)),0)</f>
        <v>0</v>
      </c>
      <c r="G39" s="456">
        <f>IFERROR(INDEX(Conti!$1:$1048576,MATCH($A39,Conti!$A:$A,0),MATCH(G$2,Conti!$1:$1,0)),0)</f>
        <v>0</v>
      </c>
    </row>
    <row r="40" spans="1:7" ht="18" x14ac:dyDescent="0.35">
      <c r="A40" s="450">
        <v>32487284</v>
      </c>
      <c r="B40" s="447" t="s">
        <v>136</v>
      </c>
      <c r="C40" s="456">
        <f>IFERROR(INDEX('Hunn Dasice'!$1:$1048576,MATCH($A40,'Hunn Dasice'!$A:$A,0),MATCH(C$2,'Hunn Dasice'!$2:$2,0)),0)</f>
        <v>0</v>
      </c>
      <c r="D40" s="456">
        <f>IFERROR(INDEX('Hunn Dasice'!$1:$1048576,MATCH($A40,'Hunn Dasice'!$A:$A,0),MATCH(D$2,'Hunn Dasice'!$2:$2,0)),0)</f>
        <v>0</v>
      </c>
      <c r="E40" s="456">
        <f>IFERROR(INDEX('Hunn Dasice'!$1:$1048576,MATCH($A40,'Hunn Dasice'!$A:$A,0),MATCH(E$2,'Hunn Dasice'!$2:$2,0)),0)</f>
        <v>0</v>
      </c>
      <c r="F40" s="456">
        <f>IFERROR(INDEX('Hunn Dasice'!$1:$1048576,MATCH($A40,'Hunn Dasice'!$A:$A,0),MATCH(F$2,'Hunn Dasice'!$2:$2,0)),0)</f>
        <v>0</v>
      </c>
      <c r="G40" s="456">
        <f>IFERROR(INDEX('Hunn Dasice'!$1:$1048576,MATCH($A40,'Hunn Dasice'!$A:$A,0),MATCH(G$2,'Hunn Dasice'!$2:$2,0)),0)</f>
        <v>0</v>
      </c>
    </row>
    <row r="41" spans="1:7" ht="18" x14ac:dyDescent="0.35">
      <c r="A41" s="450">
        <v>32482381</v>
      </c>
      <c r="B41" s="447" t="s">
        <v>136</v>
      </c>
      <c r="C41" s="456">
        <f>IFERROR(INDEX('Hunn Dasice'!$1:$1048576,MATCH($A41,'Hunn Dasice'!$A:$A,0),MATCH(C$2,'Hunn Dasice'!$2:$2,0)),0)</f>
        <v>0</v>
      </c>
      <c r="D41" s="456">
        <f>IFERROR(INDEX('Hunn Dasice'!$1:$1048576,MATCH($A41,'Hunn Dasice'!$A:$A,0),MATCH(D$2,'Hunn Dasice'!$2:$2,0)),0)</f>
        <v>0</v>
      </c>
      <c r="E41" s="456">
        <f>IFERROR(INDEX('Hunn Dasice'!$1:$1048576,MATCH($A41,'Hunn Dasice'!$A:$A,0),MATCH(E$2,'Hunn Dasice'!$2:$2,0)),0)</f>
        <v>0</v>
      </c>
      <c r="F41" s="456">
        <f>IFERROR(INDEX('Hunn Dasice'!$1:$1048576,MATCH($A41,'Hunn Dasice'!$A:$A,0),MATCH(F$2,'Hunn Dasice'!$2:$2,0)),0)</f>
        <v>0</v>
      </c>
      <c r="G41" s="456">
        <f>IFERROR(INDEX('Hunn Dasice'!$1:$1048576,MATCH($A41,'Hunn Dasice'!$A:$A,0),MATCH(G$2,'Hunn Dasice'!$2:$2,0)),0)</f>
        <v>0</v>
      </c>
    </row>
    <row r="42" spans="1:7" ht="18" x14ac:dyDescent="0.35">
      <c r="A42" s="451">
        <v>32482383</v>
      </c>
      <c r="B42" s="447" t="s">
        <v>136</v>
      </c>
      <c r="C42" s="456">
        <f>IFERROR(INDEX('Hunn Dasice'!$1:$1048576,MATCH($A42,'Hunn Dasice'!$A:$A,0),MATCH(C$2,'Hunn Dasice'!$2:$2,0)),0)</f>
        <v>0</v>
      </c>
      <c r="D42" s="456">
        <f>IFERROR(INDEX('Hunn Dasice'!$1:$1048576,MATCH($A42,'Hunn Dasice'!$A:$A,0),MATCH(D$2,'Hunn Dasice'!$2:$2,0)),0)</f>
        <v>0</v>
      </c>
      <c r="E42" s="456">
        <f>IFERROR(INDEX('Hunn Dasice'!$1:$1048576,MATCH($A42,'Hunn Dasice'!$A:$A,0),MATCH(E$2,'Hunn Dasice'!$2:$2,0)),0)</f>
        <v>0</v>
      </c>
      <c r="F42" s="456">
        <f>IFERROR(INDEX('Hunn Dasice'!$1:$1048576,MATCH($A42,'Hunn Dasice'!$A:$A,0),MATCH(F$2,'Hunn Dasice'!$2:$2,0)),0)</f>
        <v>0</v>
      </c>
      <c r="G42" s="456">
        <f>IFERROR(INDEX('Hunn Dasice'!$1:$1048576,MATCH($A42,'Hunn Dasice'!$A:$A,0),MATCH(G$2,'Hunn Dasice'!$2:$2,0)),0)</f>
        <v>0</v>
      </c>
    </row>
    <row r="43" spans="1:7" ht="18" x14ac:dyDescent="0.35">
      <c r="A43" s="450">
        <v>32482734</v>
      </c>
      <c r="B43" s="447" t="s">
        <v>136</v>
      </c>
      <c r="C43" s="456">
        <f>IFERROR(INDEX('Hunn Dasice'!$1:$1048576,MATCH($A43,'Hunn Dasice'!$A:$A,0),MATCH(C$2,'Hunn Dasice'!$2:$2,0)),0)</f>
        <v>0</v>
      </c>
      <c r="D43" s="456">
        <f>IFERROR(INDEX('Hunn Dasice'!$1:$1048576,MATCH($A43,'Hunn Dasice'!$A:$A,0),MATCH(D$2,'Hunn Dasice'!$2:$2,0)),0)</f>
        <v>0</v>
      </c>
      <c r="E43" s="456">
        <f>IFERROR(INDEX('Hunn Dasice'!$1:$1048576,MATCH($A43,'Hunn Dasice'!$A:$A,0),MATCH(E$2,'Hunn Dasice'!$2:$2,0)),0)</f>
        <v>0</v>
      </c>
      <c r="F43" s="456">
        <f>IFERROR(INDEX('Hunn Dasice'!$1:$1048576,MATCH($A43,'Hunn Dasice'!$A:$A,0),MATCH(F$2,'Hunn Dasice'!$2:$2,0)),0)</f>
        <v>0</v>
      </c>
      <c r="G43" s="456">
        <f>IFERROR(INDEX('Hunn Dasice'!$1:$1048576,MATCH($A43,'Hunn Dasice'!$A:$A,0),MATCH(G$2,'Hunn Dasice'!$2:$2,0)),0)</f>
        <v>0</v>
      </c>
    </row>
    <row r="44" spans="1:7" ht="18" x14ac:dyDescent="0.35">
      <c r="A44" s="450">
        <v>32482786</v>
      </c>
      <c r="B44" s="447" t="s">
        <v>136</v>
      </c>
      <c r="C44" s="456">
        <f>IFERROR(INDEX('Hunn Dasice'!$1:$1048576,MATCH($A44,'Hunn Dasice'!$A:$A,0),MATCH(C$2,'Hunn Dasice'!$2:$2,0)),0)</f>
        <v>0</v>
      </c>
      <c r="D44" s="456">
        <f>IFERROR(INDEX('Hunn Dasice'!$1:$1048576,MATCH($A44,'Hunn Dasice'!$A:$A,0),MATCH(D$2,'Hunn Dasice'!$2:$2,0)),0)</f>
        <v>0</v>
      </c>
      <c r="E44" s="456">
        <f>IFERROR(INDEX('Hunn Dasice'!$1:$1048576,MATCH($A44,'Hunn Dasice'!$A:$A,0),MATCH(E$2,'Hunn Dasice'!$2:$2,0)),0)</f>
        <v>0</v>
      </c>
      <c r="F44" s="456">
        <f>IFERROR(INDEX('Hunn Dasice'!$1:$1048576,MATCH($A44,'Hunn Dasice'!$A:$A,0),MATCH(F$2,'Hunn Dasice'!$2:$2,0)),0)</f>
        <v>0</v>
      </c>
      <c r="G44" s="456">
        <f>IFERROR(INDEX('Hunn Dasice'!$1:$1048576,MATCH($A44,'Hunn Dasice'!$A:$A,0),MATCH(G$2,'Hunn Dasice'!$2:$2,0)),0)</f>
        <v>0</v>
      </c>
    </row>
    <row r="45" spans="1:7" ht="18" x14ac:dyDescent="0.35">
      <c r="A45" s="450">
        <v>32482141</v>
      </c>
      <c r="B45" s="447" t="s">
        <v>136</v>
      </c>
      <c r="C45" s="456">
        <f>IFERROR(INDEX('Hunn Dasice'!$1:$1048576,MATCH($A45,'Hunn Dasice'!$A:$A,0),MATCH(C$2,'Hunn Dasice'!$2:$2,0)),0)</f>
        <v>0</v>
      </c>
      <c r="D45" s="456">
        <f>IFERROR(INDEX('Hunn Dasice'!$1:$1048576,MATCH($A45,'Hunn Dasice'!$A:$A,0),MATCH(D$2,'Hunn Dasice'!$2:$2,0)),0)</f>
        <v>0</v>
      </c>
      <c r="E45" s="456">
        <f>IFERROR(INDEX('Hunn Dasice'!$1:$1048576,MATCH($A45,'Hunn Dasice'!$A:$A,0),MATCH(E$2,'Hunn Dasice'!$2:$2,0)),0)</f>
        <v>0</v>
      </c>
      <c r="F45" s="456">
        <f>IFERROR(INDEX('Hunn Dasice'!$1:$1048576,MATCH($A45,'Hunn Dasice'!$A:$A,0),MATCH(F$2,'Hunn Dasice'!$2:$2,0)),0)</f>
        <v>0</v>
      </c>
      <c r="G45" s="456">
        <f>IFERROR(INDEX('Hunn Dasice'!$1:$1048576,MATCH($A45,'Hunn Dasice'!$A:$A,0),MATCH(G$2,'Hunn Dasice'!$2:$2,0)),0)</f>
        <v>0</v>
      </c>
    </row>
    <row r="46" spans="1:7" ht="18" x14ac:dyDescent="0.35">
      <c r="A46" s="451">
        <v>32484164</v>
      </c>
      <c r="B46" s="447" t="s">
        <v>136</v>
      </c>
      <c r="C46" s="456">
        <f>IFERROR(INDEX('Hunn Dasice'!$1:$1048576,MATCH($A46,'Hunn Dasice'!$A:$A,0),MATCH(C$2,'Hunn Dasice'!$2:$2,0)),0)</f>
        <v>2992</v>
      </c>
      <c r="D46" s="456">
        <f>IFERROR(INDEX('Hunn Dasice'!$1:$1048576,MATCH($A46,'Hunn Dasice'!$A:$A,0),MATCH(D$2,'Hunn Dasice'!$2:$2,0)),0)</f>
        <v>2816</v>
      </c>
      <c r="E46" s="456">
        <f>IFERROR(INDEX('Hunn Dasice'!$1:$1048576,MATCH($A46,'Hunn Dasice'!$A:$A,0),MATCH(E$2,'Hunn Dasice'!$2:$2,0)),0)</f>
        <v>2992</v>
      </c>
      <c r="F46" s="456">
        <f>IFERROR(INDEX('Hunn Dasice'!$1:$1048576,MATCH($A46,'Hunn Dasice'!$A:$A,0),MATCH(F$2,'Hunn Dasice'!$2:$2,0)),0)</f>
        <v>2640</v>
      </c>
      <c r="G46" s="456">
        <f>IFERROR(INDEX('Hunn Dasice'!$1:$1048576,MATCH($A46,'Hunn Dasice'!$A:$A,0),MATCH(G$2,'Hunn Dasice'!$2:$2,0)),0)</f>
        <v>0</v>
      </c>
    </row>
    <row r="47" spans="1:7" ht="18" x14ac:dyDescent="0.35">
      <c r="A47" s="451">
        <v>32484167</v>
      </c>
      <c r="B47" s="447" t="s">
        <v>136</v>
      </c>
      <c r="C47" s="456">
        <f>IFERROR(INDEX('Hunn Dasice'!$1:$1048576,MATCH($A47,'Hunn Dasice'!$A:$A,0),MATCH(C$2,'Hunn Dasice'!$2:$2,0)),0)</f>
        <v>3300</v>
      </c>
      <c r="D47" s="456">
        <f>IFERROR(INDEX('Hunn Dasice'!$1:$1048576,MATCH($A47,'Hunn Dasice'!$A:$A,0),MATCH(D$2,'Hunn Dasice'!$2:$2,0)),0)</f>
        <v>2750</v>
      </c>
      <c r="E47" s="456">
        <f>IFERROR(INDEX('Hunn Dasice'!$1:$1048576,MATCH($A47,'Hunn Dasice'!$A:$A,0),MATCH(E$2,'Hunn Dasice'!$2:$2,0)),0)</f>
        <v>2750</v>
      </c>
      <c r="F47" s="456">
        <f>IFERROR(INDEX('Hunn Dasice'!$1:$1048576,MATCH($A47,'Hunn Dasice'!$A:$A,0),MATCH(F$2,'Hunn Dasice'!$2:$2,0)),0)</f>
        <v>2750</v>
      </c>
      <c r="G47" s="456">
        <f>IFERROR(INDEX('Hunn Dasice'!$1:$1048576,MATCH($A47,'Hunn Dasice'!$A:$A,0),MATCH(G$2,'Hunn Dasice'!$2:$2,0)),0)</f>
        <v>0</v>
      </c>
    </row>
    <row r="48" spans="1:7" ht="18" x14ac:dyDescent="0.35">
      <c r="A48" s="451">
        <v>32484964</v>
      </c>
      <c r="B48" s="447" t="s">
        <v>136</v>
      </c>
      <c r="C48" s="456">
        <f>IFERROR(INDEX('Hunn Dasice'!$1:$1048576,MATCH($A48,'Hunn Dasice'!$A:$A,0),MATCH(C$2,'Hunn Dasice'!$2:$2,0)),0)</f>
        <v>0</v>
      </c>
      <c r="D48" s="456">
        <f>IFERROR(INDEX('Hunn Dasice'!$1:$1048576,MATCH($A48,'Hunn Dasice'!$A:$A,0),MATCH(D$2,'Hunn Dasice'!$2:$2,0)),0)</f>
        <v>0</v>
      </c>
      <c r="E48" s="456">
        <f>IFERROR(INDEX('Hunn Dasice'!$1:$1048576,MATCH($A48,'Hunn Dasice'!$A:$A,0),MATCH(E$2,'Hunn Dasice'!$2:$2,0)),0)</f>
        <v>0</v>
      </c>
      <c r="F48" s="456">
        <f>IFERROR(INDEX('Hunn Dasice'!$1:$1048576,MATCH($A48,'Hunn Dasice'!$A:$A,0),MATCH(F$2,'Hunn Dasice'!$2:$2,0)),0)</f>
        <v>0</v>
      </c>
      <c r="G48" s="456">
        <f>IFERROR(INDEX('Hunn Dasice'!$1:$1048576,MATCH($A48,'Hunn Dasice'!$A:$A,0),MATCH(G$2,'Hunn Dasice'!$2:$2,0)),0)</f>
        <v>0</v>
      </c>
    </row>
    <row r="49" spans="1:7" ht="18" x14ac:dyDescent="0.35">
      <c r="A49" s="451">
        <v>32484965</v>
      </c>
      <c r="B49" s="447" t="s">
        <v>136</v>
      </c>
      <c r="C49" s="456">
        <f>IFERROR(INDEX('Hunn Dasice'!$1:$1048576,MATCH($A49,'Hunn Dasice'!$A:$A,0),MATCH(C$2,'Hunn Dasice'!$2:$2,0)),0)</f>
        <v>0</v>
      </c>
      <c r="D49" s="456">
        <f>IFERROR(INDEX('Hunn Dasice'!$1:$1048576,MATCH($A49,'Hunn Dasice'!$A:$A,0),MATCH(D$2,'Hunn Dasice'!$2:$2,0)),0)</f>
        <v>0</v>
      </c>
      <c r="E49" s="456">
        <f>IFERROR(INDEX('Hunn Dasice'!$1:$1048576,MATCH($A49,'Hunn Dasice'!$A:$A,0),MATCH(E$2,'Hunn Dasice'!$2:$2,0)),0)</f>
        <v>0</v>
      </c>
      <c r="F49" s="456">
        <f>IFERROR(INDEX('Hunn Dasice'!$1:$1048576,MATCH($A49,'Hunn Dasice'!$A:$A,0),MATCH(F$2,'Hunn Dasice'!$2:$2,0)),0)</f>
        <v>0</v>
      </c>
      <c r="G49" s="456">
        <f>IFERROR(INDEX('Hunn Dasice'!$1:$1048576,MATCH($A49,'Hunn Dasice'!$A:$A,0),MATCH(G$2,'Hunn Dasice'!$2:$2,0)),0)</f>
        <v>0</v>
      </c>
    </row>
    <row r="50" spans="1:7" ht="18" x14ac:dyDescent="0.35">
      <c r="A50" s="451">
        <v>32485757</v>
      </c>
      <c r="B50" s="447" t="s">
        <v>136</v>
      </c>
      <c r="C50" s="456">
        <f>IFERROR(INDEX('Hunn Dasice'!$1:$1048576,MATCH($A50,'Hunn Dasice'!$A:$A,0),MATCH(C$2,'Hunn Dasice'!$2:$2,0)),0)</f>
        <v>0</v>
      </c>
      <c r="D50" s="456">
        <f>IFERROR(INDEX('Hunn Dasice'!$1:$1048576,MATCH($A50,'Hunn Dasice'!$A:$A,0),MATCH(D$2,'Hunn Dasice'!$2:$2,0)),0)</f>
        <v>0</v>
      </c>
      <c r="E50" s="456">
        <f>IFERROR(INDEX('Hunn Dasice'!$1:$1048576,MATCH($A50,'Hunn Dasice'!$A:$A,0),MATCH(E$2,'Hunn Dasice'!$2:$2,0)),0)</f>
        <v>0</v>
      </c>
      <c r="F50" s="456">
        <f>IFERROR(INDEX('Hunn Dasice'!$1:$1048576,MATCH($A50,'Hunn Dasice'!$A:$A,0),MATCH(F$2,'Hunn Dasice'!$2:$2,0)),0)</f>
        <v>0</v>
      </c>
      <c r="G50" s="456">
        <f>IFERROR(INDEX('Hunn Dasice'!$1:$1048576,MATCH($A50,'Hunn Dasice'!$A:$A,0),MATCH(G$2,'Hunn Dasice'!$2:$2,0)),0)</f>
        <v>0</v>
      </c>
    </row>
    <row r="51" spans="1:7" ht="18" x14ac:dyDescent="0.35">
      <c r="A51" s="451">
        <v>32485758</v>
      </c>
      <c r="B51" s="447" t="s">
        <v>136</v>
      </c>
      <c r="C51" s="456">
        <f>IFERROR(INDEX('Hunn Dasice'!$1:$1048576,MATCH($A51,'Hunn Dasice'!$A:$A,0),MATCH(C$2,'Hunn Dasice'!$2:$2,0)),0)</f>
        <v>0</v>
      </c>
      <c r="D51" s="456">
        <f>IFERROR(INDEX('Hunn Dasice'!$1:$1048576,MATCH($A51,'Hunn Dasice'!$A:$A,0),MATCH(D$2,'Hunn Dasice'!$2:$2,0)),0)</f>
        <v>0</v>
      </c>
      <c r="E51" s="456">
        <f>IFERROR(INDEX('Hunn Dasice'!$1:$1048576,MATCH($A51,'Hunn Dasice'!$A:$A,0),MATCH(E$2,'Hunn Dasice'!$2:$2,0)),0)</f>
        <v>0</v>
      </c>
      <c r="F51" s="456">
        <f>IFERROR(INDEX('Hunn Dasice'!$1:$1048576,MATCH($A51,'Hunn Dasice'!$A:$A,0),MATCH(F$2,'Hunn Dasice'!$2:$2,0)),0)</f>
        <v>0</v>
      </c>
      <c r="G51" s="456">
        <f>IFERROR(INDEX('Hunn Dasice'!$1:$1048576,MATCH($A51,'Hunn Dasice'!$A:$A,0),MATCH(G$2,'Hunn Dasice'!$2:$2,0)),0)</f>
        <v>0</v>
      </c>
    </row>
    <row r="52" spans="1:7" ht="18" x14ac:dyDescent="0.35">
      <c r="A52" s="451">
        <v>32485943</v>
      </c>
      <c r="B52" s="447" t="s">
        <v>136</v>
      </c>
      <c r="C52" s="456">
        <f>IFERROR(INDEX('Hunn Dasice'!$1:$1048576,MATCH($A52,'Hunn Dasice'!$A:$A,0),MATCH(C$2,'Hunn Dasice'!$2:$2,0)),0)</f>
        <v>0</v>
      </c>
      <c r="D52" s="456">
        <f>IFERROR(INDEX('Hunn Dasice'!$1:$1048576,MATCH($A52,'Hunn Dasice'!$A:$A,0),MATCH(D$2,'Hunn Dasice'!$2:$2,0)),0)</f>
        <v>0</v>
      </c>
      <c r="E52" s="456">
        <f>IFERROR(INDEX('Hunn Dasice'!$1:$1048576,MATCH($A52,'Hunn Dasice'!$A:$A,0),MATCH(E$2,'Hunn Dasice'!$2:$2,0)),0)</f>
        <v>0</v>
      </c>
      <c r="F52" s="456">
        <f>IFERROR(INDEX('Hunn Dasice'!$1:$1048576,MATCH($A52,'Hunn Dasice'!$A:$A,0),MATCH(F$2,'Hunn Dasice'!$2:$2,0)),0)</f>
        <v>0</v>
      </c>
      <c r="G52" s="456">
        <f>IFERROR(INDEX('Hunn Dasice'!$1:$1048576,MATCH($A52,'Hunn Dasice'!$A:$A,0),MATCH(G$2,'Hunn Dasice'!$2:$2,0)),0)</f>
        <v>0</v>
      </c>
    </row>
    <row r="53" spans="1:7" ht="18" x14ac:dyDescent="0.35">
      <c r="A53" s="451">
        <v>32485796</v>
      </c>
      <c r="B53" s="447" t="s">
        <v>136</v>
      </c>
      <c r="C53" s="456">
        <f>IFERROR(INDEX('Hunn Dasice'!$1:$1048576,MATCH($A53,'Hunn Dasice'!$A:$A,0),MATCH(C$2,'Hunn Dasice'!$2:$2,0)),0)</f>
        <v>576</v>
      </c>
      <c r="D53" s="456">
        <f>IFERROR(INDEX('Hunn Dasice'!$1:$1048576,MATCH($A53,'Hunn Dasice'!$A:$A,0),MATCH(D$2,'Hunn Dasice'!$2:$2,0)),0)</f>
        <v>576</v>
      </c>
      <c r="E53" s="456">
        <f>IFERROR(INDEX('Hunn Dasice'!$1:$1048576,MATCH($A53,'Hunn Dasice'!$A:$A,0),MATCH(E$2,'Hunn Dasice'!$2:$2,0)),0)</f>
        <v>576</v>
      </c>
      <c r="F53" s="456">
        <f>IFERROR(INDEX('Hunn Dasice'!$1:$1048576,MATCH($A53,'Hunn Dasice'!$A:$A,0),MATCH(F$2,'Hunn Dasice'!$2:$2,0)),0)</f>
        <v>768</v>
      </c>
      <c r="G53" s="456">
        <f>IFERROR(INDEX('Hunn Dasice'!$1:$1048576,MATCH($A53,'Hunn Dasice'!$A:$A,0),MATCH(G$2,'Hunn Dasice'!$2:$2,0)),0)</f>
        <v>0</v>
      </c>
    </row>
    <row r="54" spans="1:7" ht="18" x14ac:dyDescent="0.35">
      <c r="A54" s="451">
        <v>32485855</v>
      </c>
      <c r="B54" s="447" t="s">
        <v>136</v>
      </c>
      <c r="C54" s="456">
        <f>IFERROR(INDEX('Hunn Dasice'!$1:$1048576,MATCH($A54,'Hunn Dasice'!$A:$A,0),MATCH(C$2,'Hunn Dasice'!$2:$2,0)),0)</f>
        <v>0</v>
      </c>
      <c r="D54" s="456">
        <f>IFERROR(INDEX('Hunn Dasice'!$1:$1048576,MATCH($A54,'Hunn Dasice'!$A:$A,0),MATCH(D$2,'Hunn Dasice'!$2:$2,0)),0)</f>
        <v>0</v>
      </c>
      <c r="E54" s="456">
        <f>IFERROR(INDEX('Hunn Dasice'!$1:$1048576,MATCH($A54,'Hunn Dasice'!$A:$A,0),MATCH(E$2,'Hunn Dasice'!$2:$2,0)),0)</f>
        <v>0</v>
      </c>
      <c r="F54" s="456">
        <f>IFERROR(INDEX('Hunn Dasice'!$1:$1048576,MATCH($A54,'Hunn Dasice'!$A:$A,0),MATCH(F$2,'Hunn Dasice'!$2:$2,0)),0)</f>
        <v>0</v>
      </c>
      <c r="G54" s="456">
        <f>IFERROR(INDEX('Hunn Dasice'!$1:$1048576,MATCH($A54,'Hunn Dasice'!$A:$A,0),MATCH(G$2,'Hunn Dasice'!$2:$2,0)),0)</f>
        <v>0</v>
      </c>
    </row>
    <row r="55" spans="1:7" ht="18" x14ac:dyDescent="0.35">
      <c r="A55" s="451">
        <v>32485859</v>
      </c>
      <c r="B55" s="447" t="s">
        <v>136</v>
      </c>
      <c r="C55" s="456">
        <f>IFERROR(INDEX('Hunn Dasice'!$1:$1048576,MATCH($A55,'Hunn Dasice'!$A:$A,0),MATCH(C$2,'Hunn Dasice'!$2:$2,0)),0)</f>
        <v>0</v>
      </c>
      <c r="D55" s="456">
        <f>IFERROR(INDEX('Hunn Dasice'!$1:$1048576,MATCH($A55,'Hunn Dasice'!$A:$A,0),MATCH(D$2,'Hunn Dasice'!$2:$2,0)),0)</f>
        <v>0</v>
      </c>
      <c r="E55" s="456">
        <f>IFERROR(INDEX('Hunn Dasice'!$1:$1048576,MATCH($A55,'Hunn Dasice'!$A:$A,0),MATCH(E$2,'Hunn Dasice'!$2:$2,0)),0)</f>
        <v>0</v>
      </c>
      <c r="F55" s="456">
        <f>IFERROR(INDEX('Hunn Dasice'!$1:$1048576,MATCH($A55,'Hunn Dasice'!$A:$A,0),MATCH(F$2,'Hunn Dasice'!$2:$2,0)),0)</f>
        <v>0</v>
      </c>
      <c r="G55" s="456">
        <f>IFERROR(INDEX('Hunn Dasice'!$1:$1048576,MATCH($A55,'Hunn Dasice'!$A:$A,0),MATCH(G$2,'Hunn Dasice'!$2:$2,0)),0)</f>
        <v>0</v>
      </c>
    </row>
    <row r="56" spans="1:7" ht="18" x14ac:dyDescent="0.35">
      <c r="A56" s="451">
        <v>32485860</v>
      </c>
      <c r="B56" s="447" t="s">
        <v>136</v>
      </c>
      <c r="C56" s="456">
        <f>IFERROR(INDEX('Hunn Dasice'!$1:$1048576,MATCH($A56,'Hunn Dasice'!$A:$A,0),MATCH(C$2,'Hunn Dasice'!$2:$2,0)),0)</f>
        <v>0</v>
      </c>
      <c r="D56" s="456">
        <f>IFERROR(INDEX('Hunn Dasice'!$1:$1048576,MATCH($A56,'Hunn Dasice'!$A:$A,0),MATCH(D$2,'Hunn Dasice'!$2:$2,0)),0)</f>
        <v>0</v>
      </c>
      <c r="E56" s="456">
        <f>IFERROR(INDEX('Hunn Dasice'!$1:$1048576,MATCH($A56,'Hunn Dasice'!$A:$A,0),MATCH(E$2,'Hunn Dasice'!$2:$2,0)),0)</f>
        <v>0</v>
      </c>
      <c r="F56" s="456">
        <f>IFERROR(INDEX('Hunn Dasice'!$1:$1048576,MATCH($A56,'Hunn Dasice'!$A:$A,0),MATCH(F$2,'Hunn Dasice'!$2:$2,0)),0)</f>
        <v>0</v>
      </c>
      <c r="G56" s="456">
        <f>IFERROR(INDEX('Hunn Dasice'!$1:$1048576,MATCH($A56,'Hunn Dasice'!$A:$A,0),MATCH(G$2,'Hunn Dasice'!$2:$2,0)),0)</f>
        <v>0</v>
      </c>
    </row>
    <row r="57" spans="1:7" ht="18" x14ac:dyDescent="0.35">
      <c r="A57" s="451">
        <v>32485861</v>
      </c>
      <c r="B57" s="447" t="s">
        <v>136</v>
      </c>
      <c r="C57" s="456">
        <f>IFERROR(INDEX('Hunn Dasice'!$1:$1048576,MATCH($A57,'Hunn Dasice'!$A:$A,0),MATCH(C$2,'Hunn Dasice'!$2:$2,0)),0)</f>
        <v>0</v>
      </c>
      <c r="D57" s="456">
        <f>IFERROR(INDEX('Hunn Dasice'!$1:$1048576,MATCH($A57,'Hunn Dasice'!$A:$A,0),MATCH(D$2,'Hunn Dasice'!$2:$2,0)),0)</f>
        <v>0</v>
      </c>
      <c r="E57" s="456">
        <f>IFERROR(INDEX('Hunn Dasice'!$1:$1048576,MATCH($A57,'Hunn Dasice'!$A:$A,0),MATCH(E$2,'Hunn Dasice'!$2:$2,0)),0)</f>
        <v>0</v>
      </c>
      <c r="F57" s="456">
        <f>IFERROR(INDEX('Hunn Dasice'!$1:$1048576,MATCH($A57,'Hunn Dasice'!$A:$A,0),MATCH(F$2,'Hunn Dasice'!$2:$2,0)),0)</f>
        <v>0</v>
      </c>
      <c r="G57" s="456">
        <f>IFERROR(INDEX('Hunn Dasice'!$1:$1048576,MATCH($A57,'Hunn Dasice'!$A:$A,0),MATCH(G$2,'Hunn Dasice'!$2:$2,0)),0)</f>
        <v>0</v>
      </c>
    </row>
    <row r="58" spans="1:7" ht="18" x14ac:dyDescent="0.35">
      <c r="A58" s="451">
        <v>32485862</v>
      </c>
      <c r="B58" s="447" t="s">
        <v>136</v>
      </c>
      <c r="C58" s="456">
        <f>IFERROR(INDEX('Hunn Dasice'!$1:$1048576,MATCH($A58,'Hunn Dasice'!$A:$A,0),MATCH(C$2,'Hunn Dasice'!$2:$2,0)),0)</f>
        <v>0</v>
      </c>
      <c r="D58" s="456">
        <f>IFERROR(INDEX('Hunn Dasice'!$1:$1048576,MATCH($A58,'Hunn Dasice'!$A:$A,0),MATCH(D$2,'Hunn Dasice'!$2:$2,0)),0)</f>
        <v>0</v>
      </c>
      <c r="E58" s="456">
        <f>IFERROR(INDEX('Hunn Dasice'!$1:$1048576,MATCH($A58,'Hunn Dasice'!$A:$A,0),MATCH(E$2,'Hunn Dasice'!$2:$2,0)),0)</f>
        <v>0</v>
      </c>
      <c r="F58" s="456">
        <f>IFERROR(INDEX('Hunn Dasice'!$1:$1048576,MATCH($A58,'Hunn Dasice'!$A:$A,0),MATCH(F$2,'Hunn Dasice'!$2:$2,0)),0)</f>
        <v>0</v>
      </c>
      <c r="G58" s="456">
        <f>IFERROR(INDEX('Hunn Dasice'!$1:$1048576,MATCH($A58,'Hunn Dasice'!$A:$A,0),MATCH(G$2,'Hunn Dasice'!$2:$2,0)),0)</f>
        <v>0</v>
      </c>
    </row>
    <row r="59" spans="1:7" ht="18" x14ac:dyDescent="0.35">
      <c r="A59" s="451">
        <v>32486303</v>
      </c>
      <c r="B59" s="447" t="s">
        <v>136</v>
      </c>
      <c r="C59" s="456">
        <f>IFERROR(INDEX('Hunn Dasice'!$1:$1048576,MATCH($A59,'Hunn Dasice'!$A:$A,0),MATCH(C$2,'Hunn Dasice'!$2:$2,0)),0)</f>
        <v>0</v>
      </c>
      <c r="D59" s="456">
        <f>IFERROR(INDEX('Hunn Dasice'!$1:$1048576,MATCH($A59,'Hunn Dasice'!$A:$A,0),MATCH(D$2,'Hunn Dasice'!$2:$2,0)),0)</f>
        <v>0</v>
      </c>
      <c r="E59" s="456">
        <f>IFERROR(INDEX('Hunn Dasice'!$1:$1048576,MATCH($A59,'Hunn Dasice'!$A:$A,0),MATCH(E$2,'Hunn Dasice'!$2:$2,0)),0)</f>
        <v>0</v>
      </c>
      <c r="F59" s="456">
        <f>IFERROR(INDEX('Hunn Dasice'!$1:$1048576,MATCH($A59,'Hunn Dasice'!$A:$A,0),MATCH(F$2,'Hunn Dasice'!$2:$2,0)),0)</f>
        <v>0</v>
      </c>
      <c r="G59" s="456">
        <f>IFERROR(INDEX('Hunn Dasice'!$1:$1048576,MATCH($A59,'Hunn Dasice'!$A:$A,0),MATCH(G$2,'Hunn Dasice'!$2:$2,0)),0)</f>
        <v>0</v>
      </c>
    </row>
    <row r="60" spans="1:7" ht="18" x14ac:dyDescent="0.35">
      <c r="A60" s="451">
        <v>32486681</v>
      </c>
      <c r="B60" s="447" t="s">
        <v>136</v>
      </c>
      <c r="C60" s="456">
        <f>IFERROR(INDEX('Hunn Dasice'!$1:$1048576,MATCH($A60,'Hunn Dasice'!$A:$A,0),MATCH(C$2,'Hunn Dasice'!$2:$2,0)),0)</f>
        <v>0</v>
      </c>
      <c r="D60" s="456">
        <f>IFERROR(INDEX('Hunn Dasice'!$1:$1048576,MATCH($A60,'Hunn Dasice'!$A:$A,0),MATCH(D$2,'Hunn Dasice'!$2:$2,0)),0)</f>
        <v>0</v>
      </c>
      <c r="E60" s="456">
        <f>IFERROR(INDEX('Hunn Dasice'!$1:$1048576,MATCH($A60,'Hunn Dasice'!$A:$A,0),MATCH(E$2,'Hunn Dasice'!$2:$2,0)),0)</f>
        <v>0</v>
      </c>
      <c r="F60" s="456">
        <f>IFERROR(INDEX('Hunn Dasice'!$1:$1048576,MATCH($A60,'Hunn Dasice'!$A:$A,0),MATCH(F$2,'Hunn Dasice'!$2:$2,0)),0)</f>
        <v>0</v>
      </c>
      <c r="G60" s="456">
        <f>IFERROR(INDEX('Hunn Dasice'!$1:$1048576,MATCH($A60,'Hunn Dasice'!$A:$A,0),MATCH(G$2,'Hunn Dasice'!$2:$2,0)),0)</f>
        <v>0</v>
      </c>
    </row>
    <row r="61" spans="1:7" ht="18" x14ac:dyDescent="0.35">
      <c r="A61" s="451">
        <v>32487126</v>
      </c>
      <c r="B61" s="447" t="s">
        <v>136</v>
      </c>
      <c r="C61" s="456">
        <f>IFERROR(INDEX('Hunn Dasice'!$1:$1048576,MATCH($A61,'Hunn Dasice'!$A:$A,0),MATCH(C$2,'Hunn Dasice'!$2:$2,0)),0)</f>
        <v>0</v>
      </c>
      <c r="D61" s="456">
        <f>IFERROR(INDEX('Hunn Dasice'!$1:$1048576,MATCH($A61,'Hunn Dasice'!$A:$A,0),MATCH(D$2,'Hunn Dasice'!$2:$2,0)),0)</f>
        <v>0</v>
      </c>
      <c r="E61" s="456">
        <f>IFERROR(INDEX('Hunn Dasice'!$1:$1048576,MATCH($A61,'Hunn Dasice'!$A:$A,0),MATCH(E$2,'Hunn Dasice'!$2:$2,0)),0)</f>
        <v>0</v>
      </c>
      <c r="F61" s="456">
        <f>IFERROR(INDEX('Hunn Dasice'!$1:$1048576,MATCH($A61,'Hunn Dasice'!$A:$A,0),MATCH(F$2,'Hunn Dasice'!$2:$2,0)),0)</f>
        <v>0</v>
      </c>
      <c r="G61" s="456">
        <f>IFERROR(INDEX('Hunn Dasice'!$1:$1048576,MATCH($A61,'Hunn Dasice'!$A:$A,0),MATCH(G$2,'Hunn Dasice'!$2:$2,0)),0)</f>
        <v>0</v>
      </c>
    </row>
    <row r="62" spans="1:7" ht="18" x14ac:dyDescent="0.35">
      <c r="A62" s="451">
        <v>32487132</v>
      </c>
      <c r="B62" s="447" t="s">
        <v>136</v>
      </c>
      <c r="C62" s="456">
        <f>IFERROR(INDEX('Hunn Dasice'!$1:$1048576,MATCH($A62,'Hunn Dasice'!$A:$A,0),MATCH(C$2,'Hunn Dasice'!$2:$2,0)),0)</f>
        <v>0</v>
      </c>
      <c r="D62" s="456">
        <f>IFERROR(INDEX('Hunn Dasice'!$1:$1048576,MATCH($A62,'Hunn Dasice'!$A:$A,0),MATCH(D$2,'Hunn Dasice'!$2:$2,0)),0)</f>
        <v>0</v>
      </c>
      <c r="E62" s="456">
        <f>IFERROR(INDEX('Hunn Dasice'!$1:$1048576,MATCH($A62,'Hunn Dasice'!$A:$A,0),MATCH(E$2,'Hunn Dasice'!$2:$2,0)),0)</f>
        <v>0</v>
      </c>
      <c r="F62" s="456">
        <f>IFERROR(INDEX('Hunn Dasice'!$1:$1048576,MATCH($A62,'Hunn Dasice'!$A:$A,0),MATCH(F$2,'Hunn Dasice'!$2:$2,0)),0)</f>
        <v>0</v>
      </c>
      <c r="G62" s="456">
        <f>IFERROR(INDEX('Hunn Dasice'!$1:$1048576,MATCH($A62,'Hunn Dasice'!$A:$A,0),MATCH(G$2,'Hunn Dasice'!$2:$2,0)),0)</f>
        <v>0</v>
      </c>
    </row>
    <row r="63" spans="1:7" ht="18" x14ac:dyDescent="0.35">
      <c r="A63" s="451">
        <v>32487311</v>
      </c>
      <c r="B63" s="447" t="s">
        <v>136</v>
      </c>
      <c r="C63" s="456">
        <f>IFERROR(INDEX('Hunn Dasice'!$1:$1048576,MATCH($A63,'Hunn Dasice'!$A:$A,0),MATCH(C$2,'Hunn Dasice'!$2:$2,0)),0)</f>
        <v>0</v>
      </c>
      <c r="D63" s="456">
        <f>IFERROR(INDEX('Hunn Dasice'!$1:$1048576,MATCH($A63,'Hunn Dasice'!$A:$A,0),MATCH(D$2,'Hunn Dasice'!$2:$2,0)),0)</f>
        <v>0</v>
      </c>
      <c r="E63" s="456">
        <f>IFERROR(INDEX('Hunn Dasice'!$1:$1048576,MATCH($A63,'Hunn Dasice'!$A:$A,0),MATCH(E$2,'Hunn Dasice'!$2:$2,0)),0)</f>
        <v>0</v>
      </c>
      <c r="F63" s="456">
        <f>IFERROR(INDEX('Hunn Dasice'!$1:$1048576,MATCH($A63,'Hunn Dasice'!$A:$A,0),MATCH(F$2,'Hunn Dasice'!$2:$2,0)),0)</f>
        <v>0</v>
      </c>
      <c r="G63" s="456">
        <f>IFERROR(INDEX('Hunn Dasice'!$1:$1048576,MATCH($A63,'Hunn Dasice'!$A:$A,0),MATCH(G$2,'Hunn Dasice'!$2:$2,0)),0)</f>
        <v>0</v>
      </c>
    </row>
    <row r="64" spans="1:7" ht="18" x14ac:dyDescent="0.35">
      <c r="A64" s="451">
        <v>32487675</v>
      </c>
      <c r="B64" s="447" t="s">
        <v>136</v>
      </c>
      <c r="C64" s="456">
        <f>IFERROR(INDEX('Hunn Dasice'!$1:$1048576,MATCH($A64,'Hunn Dasice'!$A:$A,0),MATCH(C$2,'Hunn Dasice'!$2:$2,0)),0)</f>
        <v>0</v>
      </c>
      <c r="D64" s="456">
        <f>IFERROR(INDEX('Hunn Dasice'!$1:$1048576,MATCH($A64,'Hunn Dasice'!$A:$A,0),MATCH(D$2,'Hunn Dasice'!$2:$2,0)),0)</f>
        <v>0</v>
      </c>
      <c r="E64" s="456">
        <f>IFERROR(INDEX('Hunn Dasice'!$1:$1048576,MATCH($A64,'Hunn Dasice'!$A:$A,0),MATCH(E$2,'Hunn Dasice'!$2:$2,0)),0)</f>
        <v>0</v>
      </c>
      <c r="F64" s="456">
        <f>IFERROR(INDEX('Hunn Dasice'!$1:$1048576,MATCH($A64,'Hunn Dasice'!$A:$A,0),MATCH(F$2,'Hunn Dasice'!$2:$2,0)),0)</f>
        <v>0</v>
      </c>
      <c r="G64" s="456">
        <f>IFERROR(INDEX('Hunn Dasice'!$1:$1048576,MATCH($A64,'Hunn Dasice'!$A:$A,0),MATCH(G$2,'Hunn Dasice'!$2:$2,0)),0)</f>
        <v>0</v>
      </c>
    </row>
    <row r="65" spans="1:7" ht="18" x14ac:dyDescent="0.35">
      <c r="A65" s="451">
        <v>32487841</v>
      </c>
      <c r="B65" s="447" t="s">
        <v>136</v>
      </c>
      <c r="C65" s="456">
        <f>IFERROR(INDEX('Hunn Dasice'!$1:$1048576,MATCH($A65,'Hunn Dasice'!$A:$A,0),MATCH(C$2,'Hunn Dasice'!$2:$2,0)),0)</f>
        <v>0</v>
      </c>
      <c r="D65" s="456">
        <f>IFERROR(INDEX('Hunn Dasice'!$1:$1048576,MATCH($A65,'Hunn Dasice'!$A:$A,0),MATCH(D$2,'Hunn Dasice'!$2:$2,0)),0)</f>
        <v>0</v>
      </c>
      <c r="E65" s="456">
        <f>IFERROR(INDEX('Hunn Dasice'!$1:$1048576,MATCH($A65,'Hunn Dasice'!$A:$A,0),MATCH(E$2,'Hunn Dasice'!$2:$2,0)),0)</f>
        <v>0</v>
      </c>
      <c r="F65" s="456">
        <f>IFERROR(INDEX('Hunn Dasice'!$1:$1048576,MATCH($A65,'Hunn Dasice'!$A:$A,0),MATCH(F$2,'Hunn Dasice'!$2:$2,0)),0)</f>
        <v>0</v>
      </c>
      <c r="G65" s="456">
        <f>IFERROR(INDEX('Hunn Dasice'!$1:$1048576,MATCH($A65,'Hunn Dasice'!$A:$A,0),MATCH(G$2,'Hunn Dasice'!$2:$2,0)),0)</f>
        <v>0</v>
      </c>
    </row>
    <row r="66" spans="1:7" ht="18" x14ac:dyDescent="0.35">
      <c r="A66" s="451">
        <v>32487310</v>
      </c>
      <c r="B66" s="447" t="s">
        <v>136</v>
      </c>
      <c r="C66" s="456">
        <f>IFERROR(INDEX('Hunn Dasice'!$1:$1048576,MATCH($A66,'Hunn Dasice'!$A:$A,0),MATCH(C$2,'Hunn Dasice'!$2:$2,0)),0)</f>
        <v>0</v>
      </c>
      <c r="D66" s="456">
        <f>IFERROR(INDEX('Hunn Dasice'!$1:$1048576,MATCH($A66,'Hunn Dasice'!$A:$A,0),MATCH(D$2,'Hunn Dasice'!$2:$2,0)),0)</f>
        <v>0</v>
      </c>
      <c r="E66" s="456">
        <f>IFERROR(INDEX('Hunn Dasice'!$1:$1048576,MATCH($A66,'Hunn Dasice'!$A:$A,0),MATCH(E$2,'Hunn Dasice'!$2:$2,0)),0)</f>
        <v>0</v>
      </c>
      <c r="F66" s="456">
        <f>IFERROR(INDEX('Hunn Dasice'!$1:$1048576,MATCH($A66,'Hunn Dasice'!$A:$A,0),MATCH(F$2,'Hunn Dasice'!$2:$2,0)),0)</f>
        <v>0</v>
      </c>
      <c r="G66" s="456">
        <f>IFERROR(INDEX('Hunn Dasice'!$1:$1048576,MATCH($A66,'Hunn Dasice'!$A:$A,0),MATCH(G$2,'Hunn Dasice'!$2:$2,0)),0)</f>
        <v>0</v>
      </c>
    </row>
    <row r="67" spans="1:7" ht="18" x14ac:dyDescent="0.35">
      <c r="A67" s="451">
        <v>32488282</v>
      </c>
      <c r="B67" s="447" t="s">
        <v>136</v>
      </c>
      <c r="C67" s="456">
        <f>IFERROR(INDEX('Hunn Dasice'!$1:$1048576,MATCH($A67,'Hunn Dasice'!$A:$A,0),MATCH(C$2,'Hunn Dasice'!$2:$2,0)),0)</f>
        <v>4416</v>
      </c>
      <c r="D67" s="456">
        <f>IFERROR(INDEX('Hunn Dasice'!$1:$1048576,MATCH($A67,'Hunn Dasice'!$A:$A,0),MATCH(D$2,'Hunn Dasice'!$2:$2,0)),0)</f>
        <v>4224</v>
      </c>
      <c r="E67" s="456">
        <f>IFERROR(INDEX('Hunn Dasice'!$1:$1048576,MATCH($A67,'Hunn Dasice'!$A:$A,0),MATCH(E$2,'Hunn Dasice'!$2:$2,0)),0)</f>
        <v>3072</v>
      </c>
      <c r="F67" s="456">
        <f>IFERROR(INDEX('Hunn Dasice'!$1:$1048576,MATCH($A67,'Hunn Dasice'!$A:$A,0),MATCH(F$2,'Hunn Dasice'!$2:$2,0)),0)</f>
        <v>4992</v>
      </c>
      <c r="G67" s="456">
        <f>IFERROR(INDEX('Hunn Dasice'!$1:$1048576,MATCH($A67,'Hunn Dasice'!$A:$A,0),MATCH(G$2,'Hunn Dasice'!$2:$2,0)),0)</f>
        <v>0</v>
      </c>
    </row>
    <row r="68" spans="1:7" ht="18" x14ac:dyDescent="0.35">
      <c r="A68" s="451">
        <v>32488482</v>
      </c>
      <c r="B68" s="447" t="s">
        <v>136</v>
      </c>
      <c r="C68" s="456">
        <f>IFERROR(INDEX('Hunn Dasice'!$1:$1048576,MATCH($A68,'Hunn Dasice'!$A:$A,0),MATCH(C$2,'Hunn Dasice'!$2:$2,0)),0)</f>
        <v>0</v>
      </c>
      <c r="D68" s="456">
        <f>IFERROR(INDEX('Hunn Dasice'!$1:$1048576,MATCH($A68,'Hunn Dasice'!$A:$A,0),MATCH(D$2,'Hunn Dasice'!$2:$2,0)),0)</f>
        <v>0</v>
      </c>
      <c r="E68" s="456">
        <f>IFERROR(INDEX('Hunn Dasice'!$1:$1048576,MATCH($A68,'Hunn Dasice'!$A:$A,0),MATCH(E$2,'Hunn Dasice'!$2:$2,0)),0)</f>
        <v>0</v>
      </c>
      <c r="F68" s="456">
        <f>IFERROR(INDEX('Hunn Dasice'!$1:$1048576,MATCH($A68,'Hunn Dasice'!$A:$A,0),MATCH(F$2,'Hunn Dasice'!$2:$2,0)),0)</f>
        <v>0</v>
      </c>
      <c r="G68" s="456">
        <f>IFERROR(INDEX('Hunn Dasice'!$1:$1048576,MATCH($A68,'Hunn Dasice'!$A:$A,0),MATCH(G$2,'Hunn Dasice'!$2:$2,0)),0)</f>
        <v>0</v>
      </c>
    </row>
    <row r="69" spans="1:7" ht="18" x14ac:dyDescent="0.35">
      <c r="A69" s="451">
        <v>32488483</v>
      </c>
      <c r="B69" s="447" t="s">
        <v>136</v>
      </c>
      <c r="C69" s="456">
        <f>IFERROR(INDEX('Hunn Dasice'!$1:$1048576,MATCH($A69,'Hunn Dasice'!$A:$A,0),MATCH(C$2,'Hunn Dasice'!$2:$2,0)),0)</f>
        <v>0</v>
      </c>
      <c r="D69" s="456">
        <f>IFERROR(INDEX('Hunn Dasice'!$1:$1048576,MATCH($A69,'Hunn Dasice'!$A:$A,0),MATCH(D$2,'Hunn Dasice'!$2:$2,0)),0)</f>
        <v>0</v>
      </c>
      <c r="E69" s="456">
        <f>IFERROR(INDEX('Hunn Dasice'!$1:$1048576,MATCH($A69,'Hunn Dasice'!$A:$A,0),MATCH(E$2,'Hunn Dasice'!$2:$2,0)),0)</f>
        <v>0</v>
      </c>
      <c r="F69" s="456">
        <f>IFERROR(INDEX('Hunn Dasice'!$1:$1048576,MATCH($A69,'Hunn Dasice'!$A:$A,0),MATCH(F$2,'Hunn Dasice'!$2:$2,0)),0)</f>
        <v>0</v>
      </c>
      <c r="G69" s="456">
        <f>IFERROR(INDEX('Hunn Dasice'!$1:$1048576,MATCH($A69,'Hunn Dasice'!$A:$A,0),MATCH(G$2,'Hunn Dasice'!$2:$2,0)),0)</f>
        <v>0</v>
      </c>
    </row>
    <row r="70" spans="1:7" ht="18" x14ac:dyDescent="0.35">
      <c r="A70" s="451">
        <v>32488487</v>
      </c>
      <c r="B70" s="447" t="s">
        <v>136</v>
      </c>
      <c r="C70" s="456">
        <f>IFERROR(INDEX('Hunn Dasice'!$1:$1048576,MATCH($A70,'Hunn Dasice'!$A:$A,0),MATCH(C$2,'Hunn Dasice'!$2:$2,0)),0)</f>
        <v>0</v>
      </c>
      <c r="D70" s="456">
        <f>IFERROR(INDEX('Hunn Dasice'!$1:$1048576,MATCH($A70,'Hunn Dasice'!$A:$A,0),MATCH(D$2,'Hunn Dasice'!$2:$2,0)),0)</f>
        <v>0</v>
      </c>
      <c r="E70" s="456">
        <f>IFERROR(INDEX('Hunn Dasice'!$1:$1048576,MATCH($A70,'Hunn Dasice'!$A:$A,0),MATCH(E$2,'Hunn Dasice'!$2:$2,0)),0)</f>
        <v>0</v>
      </c>
      <c r="F70" s="456">
        <f>IFERROR(INDEX('Hunn Dasice'!$1:$1048576,MATCH($A70,'Hunn Dasice'!$A:$A,0),MATCH(F$2,'Hunn Dasice'!$2:$2,0)),0)</f>
        <v>0</v>
      </c>
      <c r="G70" s="456">
        <f>IFERROR(INDEX('Hunn Dasice'!$1:$1048576,MATCH($A70,'Hunn Dasice'!$A:$A,0),MATCH(G$2,'Hunn Dasice'!$2:$2,0)),0)</f>
        <v>0</v>
      </c>
    </row>
    <row r="71" spans="1:7" ht="18" x14ac:dyDescent="0.35">
      <c r="A71" s="451">
        <v>32489048</v>
      </c>
      <c r="B71" s="447" t="s">
        <v>136</v>
      </c>
      <c r="C71" s="456">
        <f>IFERROR(INDEX('Hunn Dasice'!$1:$1048576,MATCH($A71,'Hunn Dasice'!$A:$A,0),MATCH(C$2,'Hunn Dasice'!$2:$2,0)),0)</f>
        <v>0</v>
      </c>
      <c r="D71" s="456">
        <f>IFERROR(INDEX('Hunn Dasice'!$1:$1048576,MATCH($A71,'Hunn Dasice'!$A:$A,0),MATCH(D$2,'Hunn Dasice'!$2:$2,0)),0)</f>
        <v>0</v>
      </c>
      <c r="E71" s="456">
        <f>IFERROR(INDEX('Hunn Dasice'!$1:$1048576,MATCH($A71,'Hunn Dasice'!$A:$A,0),MATCH(E$2,'Hunn Dasice'!$2:$2,0)),0)</f>
        <v>0</v>
      </c>
      <c r="F71" s="456">
        <f>IFERROR(INDEX('Hunn Dasice'!$1:$1048576,MATCH($A71,'Hunn Dasice'!$A:$A,0),MATCH(F$2,'Hunn Dasice'!$2:$2,0)),0)</f>
        <v>0</v>
      </c>
      <c r="G71" s="456">
        <f>IFERROR(INDEX('Hunn Dasice'!$1:$1048576,MATCH($A71,'Hunn Dasice'!$A:$A,0),MATCH(G$2,'Hunn Dasice'!$2:$2,0)),0)</f>
        <v>0</v>
      </c>
    </row>
    <row r="72" spans="1:7" ht="18" x14ac:dyDescent="0.35">
      <c r="A72" s="451">
        <v>32489049</v>
      </c>
      <c r="B72" s="447" t="s">
        <v>136</v>
      </c>
      <c r="C72" s="456">
        <f>IFERROR(INDEX('Hunn Dasice'!$1:$1048576,MATCH($A72,'Hunn Dasice'!$A:$A,0),MATCH(C$2,'Hunn Dasice'!$2:$2,0)),0)</f>
        <v>550</v>
      </c>
      <c r="D72" s="456">
        <f>IFERROR(INDEX('Hunn Dasice'!$1:$1048576,MATCH($A72,'Hunn Dasice'!$A:$A,0),MATCH(D$2,'Hunn Dasice'!$2:$2,0)),0)</f>
        <v>660</v>
      </c>
      <c r="E72" s="456">
        <f>IFERROR(INDEX('Hunn Dasice'!$1:$1048576,MATCH($A72,'Hunn Dasice'!$A:$A,0),MATCH(E$2,'Hunn Dasice'!$2:$2,0)),0)</f>
        <v>550</v>
      </c>
      <c r="F72" s="456">
        <f>IFERROR(INDEX('Hunn Dasice'!$1:$1048576,MATCH($A72,'Hunn Dasice'!$A:$A,0),MATCH(F$2,'Hunn Dasice'!$2:$2,0)),0)</f>
        <v>550</v>
      </c>
      <c r="G72" s="456">
        <f>IFERROR(INDEX('Hunn Dasice'!$1:$1048576,MATCH($A72,'Hunn Dasice'!$A:$A,0),MATCH(G$2,'Hunn Dasice'!$2:$2,0)),0)</f>
        <v>0</v>
      </c>
    </row>
    <row r="73" spans="1:7" ht="18" x14ac:dyDescent="0.35">
      <c r="A73" s="451">
        <v>32489059</v>
      </c>
      <c r="B73" s="447" t="s">
        <v>136</v>
      </c>
      <c r="C73" s="456">
        <f>IFERROR(INDEX('Hunn Dasice'!$1:$1048576,MATCH($A73,'Hunn Dasice'!$A:$A,0),MATCH(C$2,'Hunn Dasice'!$2:$2,0)),0)</f>
        <v>1760</v>
      </c>
      <c r="D73" s="456">
        <f>IFERROR(INDEX('Hunn Dasice'!$1:$1048576,MATCH($A73,'Hunn Dasice'!$A:$A,0),MATCH(D$2,'Hunn Dasice'!$2:$2,0)),0)</f>
        <v>1760</v>
      </c>
      <c r="E73" s="456">
        <f>IFERROR(INDEX('Hunn Dasice'!$1:$1048576,MATCH($A73,'Hunn Dasice'!$A:$A,0),MATCH(E$2,'Hunn Dasice'!$2:$2,0)),0)</f>
        <v>1760</v>
      </c>
      <c r="F73" s="456">
        <f>IFERROR(INDEX('Hunn Dasice'!$1:$1048576,MATCH($A73,'Hunn Dasice'!$A:$A,0),MATCH(F$2,'Hunn Dasice'!$2:$2,0)),0)</f>
        <v>2640</v>
      </c>
      <c r="G73" s="456">
        <f>IFERROR(INDEX('Hunn Dasice'!$1:$1048576,MATCH($A73,'Hunn Dasice'!$A:$A,0),MATCH(G$2,'Hunn Dasice'!$2:$2,0)),0)</f>
        <v>0</v>
      </c>
    </row>
    <row r="74" spans="1:7" ht="18" x14ac:dyDescent="0.35">
      <c r="A74" s="451">
        <v>32489640</v>
      </c>
      <c r="B74" s="447" t="s">
        <v>136</v>
      </c>
      <c r="C74" s="456">
        <f>IFERROR(INDEX('Hunn Dasice'!$1:$1048576,MATCH($A74,'Hunn Dasice'!$A:$A,0),MATCH(C$2,'Hunn Dasice'!$2:$2,0)),0)</f>
        <v>0</v>
      </c>
      <c r="D74" s="456">
        <f>IFERROR(INDEX('Hunn Dasice'!$1:$1048576,MATCH($A74,'Hunn Dasice'!$A:$A,0),MATCH(D$2,'Hunn Dasice'!$2:$2,0)),0)</f>
        <v>0</v>
      </c>
      <c r="E74" s="456">
        <f>IFERROR(INDEX('Hunn Dasice'!$1:$1048576,MATCH($A74,'Hunn Dasice'!$A:$A,0),MATCH(E$2,'Hunn Dasice'!$2:$2,0)),0)</f>
        <v>0</v>
      </c>
      <c r="F74" s="456">
        <f>IFERROR(INDEX('Hunn Dasice'!$1:$1048576,MATCH($A74,'Hunn Dasice'!$A:$A,0),MATCH(F$2,'Hunn Dasice'!$2:$2,0)),0)</f>
        <v>0</v>
      </c>
      <c r="G74" s="456">
        <f>IFERROR(INDEX('Hunn Dasice'!$1:$1048576,MATCH($A74,'Hunn Dasice'!$A:$A,0),MATCH(G$2,'Hunn Dasice'!$2:$2,0)),0)</f>
        <v>0</v>
      </c>
    </row>
    <row r="75" spans="1:7" ht="18" x14ac:dyDescent="0.35">
      <c r="A75" s="451">
        <v>32490489</v>
      </c>
      <c r="B75" s="447" t="s">
        <v>136</v>
      </c>
      <c r="C75" s="456">
        <f>IFERROR(INDEX('Hunn Dasice'!$1:$1048576,MATCH($A75,'Hunn Dasice'!$A:$A,0),MATCH(C$2,'Hunn Dasice'!$2:$2,0)),0)</f>
        <v>792</v>
      </c>
      <c r="D75" s="456">
        <f>IFERROR(INDEX('Hunn Dasice'!$1:$1048576,MATCH($A75,'Hunn Dasice'!$A:$A,0),MATCH(D$2,'Hunn Dasice'!$2:$2,0)),0)</f>
        <v>792</v>
      </c>
      <c r="E75" s="456">
        <f>IFERROR(INDEX('Hunn Dasice'!$1:$1048576,MATCH($A75,'Hunn Dasice'!$A:$A,0),MATCH(E$2,'Hunn Dasice'!$2:$2,0)),0)</f>
        <v>528</v>
      </c>
      <c r="F75" s="456">
        <f>IFERROR(INDEX('Hunn Dasice'!$1:$1048576,MATCH($A75,'Hunn Dasice'!$A:$A,0),MATCH(F$2,'Hunn Dasice'!$2:$2,0)),0)</f>
        <v>792</v>
      </c>
      <c r="G75" s="456">
        <f>IFERROR(INDEX('Hunn Dasice'!$1:$1048576,MATCH($A75,'Hunn Dasice'!$A:$A,0),MATCH(G$2,'Hunn Dasice'!$2:$2,0)),0)</f>
        <v>0</v>
      </c>
    </row>
    <row r="76" spans="1:7" ht="18" x14ac:dyDescent="0.35">
      <c r="A76" s="451" t="s">
        <v>23</v>
      </c>
      <c r="B76" s="447" t="s">
        <v>136</v>
      </c>
      <c r="C76" s="456">
        <f>IFERROR(INDEX('Hunn Dasice'!$1:$1048576,MATCH($A76,'Hunn Dasice'!$A:$A,0),MATCH(C$2,'Hunn Dasice'!$2:$2,0)),0)</f>
        <v>0</v>
      </c>
      <c r="D76" s="456">
        <f>IFERROR(INDEX('Hunn Dasice'!$1:$1048576,MATCH($A76,'Hunn Dasice'!$A:$A,0),MATCH(D$2,'Hunn Dasice'!$2:$2,0)),0)</f>
        <v>0</v>
      </c>
      <c r="E76" s="456">
        <f>IFERROR(INDEX('Hunn Dasice'!$1:$1048576,MATCH($A76,'Hunn Dasice'!$A:$A,0),MATCH(E$2,'Hunn Dasice'!$2:$2,0)),0)</f>
        <v>0</v>
      </c>
      <c r="F76" s="456">
        <f>IFERROR(INDEX('Hunn Dasice'!$1:$1048576,MATCH($A76,'Hunn Dasice'!$A:$A,0),MATCH(F$2,'Hunn Dasice'!$2:$2,0)),0)</f>
        <v>0</v>
      </c>
      <c r="G76" s="456">
        <f>IFERROR(INDEX('Hunn Dasice'!$1:$1048576,MATCH($A76,'Hunn Dasice'!$A:$A,0),MATCH(G$2,'Hunn Dasice'!$2:$2,0)),0)</f>
        <v>0</v>
      </c>
    </row>
    <row r="77" spans="1:7" ht="18" x14ac:dyDescent="0.35">
      <c r="A77" s="451">
        <v>32482141</v>
      </c>
      <c r="B77" s="447" t="s">
        <v>136</v>
      </c>
      <c r="C77" s="456">
        <f>IFERROR(INDEX('Hunn Dasice'!$1:$1048576,MATCH($A77,'Hunn Dasice'!$A:$A,0),MATCH(C$2,'Hunn Dasice'!$2:$2,0)),0)</f>
        <v>0</v>
      </c>
      <c r="D77" s="456">
        <f>IFERROR(INDEX('Hunn Dasice'!$1:$1048576,MATCH($A77,'Hunn Dasice'!$A:$A,0),MATCH(D$2,'Hunn Dasice'!$2:$2,0)),0)</f>
        <v>0</v>
      </c>
      <c r="E77" s="456">
        <f>IFERROR(INDEX('Hunn Dasice'!$1:$1048576,MATCH($A77,'Hunn Dasice'!$A:$A,0),MATCH(E$2,'Hunn Dasice'!$2:$2,0)),0)</f>
        <v>0</v>
      </c>
      <c r="F77" s="456">
        <f>IFERROR(INDEX('Hunn Dasice'!$1:$1048576,MATCH($A77,'Hunn Dasice'!$A:$A,0),MATCH(F$2,'Hunn Dasice'!$2:$2,0)),0)</f>
        <v>0</v>
      </c>
      <c r="G77" s="456">
        <f>IFERROR(INDEX('Hunn Dasice'!$1:$1048576,MATCH($A77,'Hunn Dasice'!$A:$A,0),MATCH(G$2,'Hunn Dasice'!$2:$2,0)),0)</f>
        <v>0</v>
      </c>
    </row>
    <row r="78" spans="1:7" ht="18" x14ac:dyDescent="0.35">
      <c r="A78" s="451" t="s">
        <v>24</v>
      </c>
      <c r="B78" s="447" t="s">
        <v>136</v>
      </c>
      <c r="C78" s="456">
        <f>IFERROR(INDEX('Hunn Dasice'!$1:$1048576,MATCH($A78,'Hunn Dasice'!$A:$A,0),MATCH(C$2,'Hunn Dasice'!$2:$2,0)),0)</f>
        <v>440</v>
      </c>
      <c r="D78" s="456">
        <f>IFERROR(INDEX('Hunn Dasice'!$1:$1048576,MATCH($A78,'Hunn Dasice'!$A:$A,0),MATCH(D$2,'Hunn Dasice'!$2:$2,0)),0)</f>
        <v>550</v>
      </c>
      <c r="E78" s="456">
        <f>IFERROR(INDEX('Hunn Dasice'!$1:$1048576,MATCH($A78,'Hunn Dasice'!$A:$A,0),MATCH(E$2,'Hunn Dasice'!$2:$2,0)),0)</f>
        <v>550</v>
      </c>
      <c r="F78" s="456">
        <f>IFERROR(INDEX('Hunn Dasice'!$1:$1048576,MATCH($A78,'Hunn Dasice'!$A:$A,0),MATCH(F$2,'Hunn Dasice'!$2:$2,0)),0)</f>
        <v>770</v>
      </c>
      <c r="G78" s="456">
        <f>IFERROR(INDEX('Hunn Dasice'!$1:$1048576,MATCH($A78,'Hunn Dasice'!$A:$A,0),MATCH(G$2,'Hunn Dasice'!$2:$2,0)),0)</f>
        <v>0</v>
      </c>
    </row>
    <row r="79" spans="1:7" ht="18" x14ac:dyDescent="0.35">
      <c r="A79" s="451" t="s">
        <v>25</v>
      </c>
      <c r="B79" s="447" t="s">
        <v>136</v>
      </c>
      <c r="C79" s="456">
        <f>IFERROR(INDEX('Hunn Dasice'!$1:$1048576,MATCH($A79,'Hunn Dasice'!$A:$A,0),MATCH(C$2,'Hunn Dasice'!$2:$2,0)),0)</f>
        <v>220</v>
      </c>
      <c r="D79" s="456">
        <f>IFERROR(INDEX('Hunn Dasice'!$1:$1048576,MATCH($A79,'Hunn Dasice'!$A:$A,0),MATCH(D$2,'Hunn Dasice'!$2:$2,0)),0)</f>
        <v>220</v>
      </c>
      <c r="E79" s="456">
        <f>IFERROR(INDEX('Hunn Dasice'!$1:$1048576,MATCH($A79,'Hunn Dasice'!$A:$A,0),MATCH(E$2,'Hunn Dasice'!$2:$2,0)),0)</f>
        <v>220</v>
      </c>
      <c r="F79" s="456">
        <f>IFERROR(INDEX('Hunn Dasice'!$1:$1048576,MATCH($A79,'Hunn Dasice'!$A:$A,0),MATCH(F$2,'Hunn Dasice'!$2:$2,0)),0)</f>
        <v>440</v>
      </c>
      <c r="G79" s="456">
        <f>IFERROR(INDEX('Hunn Dasice'!$1:$1048576,MATCH($A79,'Hunn Dasice'!$A:$A,0),MATCH(G$2,'Hunn Dasice'!$2:$2,0)),0)</f>
        <v>0</v>
      </c>
    </row>
    <row r="80" spans="1:7" ht="18" x14ac:dyDescent="0.35">
      <c r="A80" s="451" t="s">
        <v>26</v>
      </c>
      <c r="B80" s="447" t="s">
        <v>136</v>
      </c>
      <c r="C80" s="456">
        <f>IFERROR(INDEX('Hunn Dasice'!$1:$1048576,MATCH($A80,'Hunn Dasice'!$A:$A,0),MATCH(C$2,'Hunn Dasice'!$2:$2,0)),0)</f>
        <v>2970</v>
      </c>
      <c r="D80" s="456">
        <f>IFERROR(INDEX('Hunn Dasice'!$1:$1048576,MATCH($A80,'Hunn Dasice'!$A:$A,0),MATCH(D$2,'Hunn Dasice'!$2:$2,0)),0)</f>
        <v>3300</v>
      </c>
      <c r="E80" s="456">
        <f>IFERROR(INDEX('Hunn Dasice'!$1:$1048576,MATCH($A80,'Hunn Dasice'!$A:$A,0),MATCH(E$2,'Hunn Dasice'!$2:$2,0)),0)</f>
        <v>2970</v>
      </c>
      <c r="F80" s="456">
        <f>IFERROR(INDEX('Hunn Dasice'!$1:$1048576,MATCH($A80,'Hunn Dasice'!$A:$A,0),MATCH(F$2,'Hunn Dasice'!$2:$2,0)),0)</f>
        <v>3300</v>
      </c>
      <c r="G80" s="456">
        <f>IFERROR(INDEX('Hunn Dasice'!$1:$1048576,MATCH($A80,'Hunn Dasice'!$A:$A,0),MATCH(G$2,'Hunn Dasice'!$2:$2,0)),0)</f>
        <v>0</v>
      </c>
    </row>
    <row r="81" spans="1:7" ht="18" x14ac:dyDescent="0.35">
      <c r="A81" s="451" t="s">
        <v>27</v>
      </c>
      <c r="B81" s="447" t="s">
        <v>136</v>
      </c>
      <c r="C81" s="456">
        <f>IFERROR(INDEX('Hunn Dasice'!$1:$1048576,MATCH($A81,'Hunn Dasice'!$A:$A,0),MATCH(C$2,'Hunn Dasice'!$2:$2,0)),0)</f>
        <v>2904</v>
      </c>
      <c r="D81" s="456">
        <f>IFERROR(INDEX('Hunn Dasice'!$1:$1048576,MATCH($A81,'Hunn Dasice'!$A:$A,0),MATCH(D$2,'Hunn Dasice'!$2:$2,0)),0)</f>
        <v>2904</v>
      </c>
      <c r="E81" s="456">
        <f>IFERROR(INDEX('Hunn Dasice'!$1:$1048576,MATCH($A81,'Hunn Dasice'!$A:$A,0),MATCH(E$2,'Hunn Dasice'!$2:$2,0)),0)</f>
        <v>3146</v>
      </c>
      <c r="F81" s="456">
        <f>IFERROR(INDEX('Hunn Dasice'!$1:$1048576,MATCH($A81,'Hunn Dasice'!$A:$A,0),MATCH(F$2,'Hunn Dasice'!$2:$2,0)),0)</f>
        <v>3388</v>
      </c>
      <c r="G81" s="456">
        <f>IFERROR(INDEX('Hunn Dasice'!$1:$1048576,MATCH($A81,'Hunn Dasice'!$A:$A,0),MATCH(G$2,'Hunn Dasice'!$2:$2,0)),0)</f>
        <v>0</v>
      </c>
    </row>
    <row r="82" spans="1:7" ht="18" x14ac:dyDescent="0.35">
      <c r="A82" s="452">
        <v>32488282</v>
      </c>
      <c r="B82" s="447" t="s">
        <v>136</v>
      </c>
      <c r="C82" s="456">
        <f>IFERROR(INDEX('Hunn Dasice'!$1:$1048576,MATCH($A82,'Hunn Dasice'!$A:$A,0),MATCH(C$2,'Hunn Dasice'!$2:$2,0)),0)</f>
        <v>4416</v>
      </c>
      <c r="D82" s="456">
        <f>IFERROR(INDEX('Hunn Dasice'!$1:$1048576,MATCH($A82,'Hunn Dasice'!$A:$A,0),MATCH(D$2,'Hunn Dasice'!$2:$2,0)),0)</f>
        <v>4224</v>
      </c>
      <c r="E82" s="456">
        <f>IFERROR(INDEX('Hunn Dasice'!$1:$1048576,MATCH($A82,'Hunn Dasice'!$A:$A,0),MATCH(E$2,'Hunn Dasice'!$2:$2,0)),0)</f>
        <v>3072</v>
      </c>
      <c r="F82" s="456">
        <f>IFERROR(INDEX('Hunn Dasice'!$1:$1048576,MATCH($A82,'Hunn Dasice'!$A:$A,0),MATCH(F$2,'Hunn Dasice'!$2:$2,0)),0)</f>
        <v>4992</v>
      </c>
      <c r="G82" s="456">
        <f>IFERROR(INDEX('Hunn Dasice'!$1:$1048576,MATCH($A82,'Hunn Dasice'!$A:$A,0),MATCH(G$2,'Hunn Dasice'!$2:$2,0)),0)</f>
        <v>0</v>
      </c>
    </row>
    <row r="83" spans="1:7" ht="18" x14ac:dyDescent="0.35">
      <c r="A83" s="453">
        <v>32488421</v>
      </c>
      <c r="B83" s="447" t="s">
        <v>136</v>
      </c>
      <c r="C83" s="456">
        <f>IFERROR(INDEX('Hunn Dasice'!$1:$1048576,MATCH($A83,'Hunn Dasice'!$A:$A,0),MATCH(C$2,'Hunn Dasice'!$2:$2,0)),0)</f>
        <v>3960</v>
      </c>
      <c r="D83" s="456">
        <f>IFERROR(INDEX('Hunn Dasice'!$1:$1048576,MATCH($A83,'Hunn Dasice'!$A:$A,0),MATCH(D$2,'Hunn Dasice'!$2:$2,0)),0)</f>
        <v>3630</v>
      </c>
      <c r="E83" s="456">
        <f>IFERROR(INDEX('Hunn Dasice'!$1:$1048576,MATCH($A83,'Hunn Dasice'!$A:$A,0),MATCH(E$2,'Hunn Dasice'!$2:$2,0)),0)</f>
        <v>3960</v>
      </c>
      <c r="F83" s="456">
        <f>IFERROR(INDEX('Hunn Dasice'!$1:$1048576,MATCH($A83,'Hunn Dasice'!$A:$A,0),MATCH(F$2,'Hunn Dasice'!$2:$2,0)),0)</f>
        <v>4290</v>
      </c>
      <c r="G83" s="456">
        <f>IFERROR(INDEX('Hunn Dasice'!$1:$1048576,MATCH($A83,'Hunn Dasice'!$A:$A,0),MATCH(G$2,'Hunn Dasice'!$2:$2,0)),0)</f>
        <v>0</v>
      </c>
    </row>
    <row r="84" spans="1:7" ht="18" x14ac:dyDescent="0.35">
      <c r="A84" s="453">
        <v>32488639</v>
      </c>
      <c r="B84" s="447" t="s">
        <v>136</v>
      </c>
      <c r="C84" s="456">
        <f>IFERROR(INDEX('Hunn Dasice'!$1:$1048576,MATCH($A84,'Hunn Dasice'!$A:$A,0),MATCH(C$2,'Hunn Dasice'!$2:$2,0)),0)</f>
        <v>0</v>
      </c>
      <c r="D84" s="456">
        <f>IFERROR(INDEX('Hunn Dasice'!$1:$1048576,MATCH($A84,'Hunn Dasice'!$A:$A,0),MATCH(D$2,'Hunn Dasice'!$2:$2,0)),0)</f>
        <v>0</v>
      </c>
      <c r="E84" s="456">
        <f>IFERROR(INDEX('Hunn Dasice'!$1:$1048576,MATCH($A84,'Hunn Dasice'!$A:$A,0),MATCH(E$2,'Hunn Dasice'!$2:$2,0)),0)</f>
        <v>0</v>
      </c>
      <c r="F84" s="456">
        <f>IFERROR(INDEX('Hunn Dasice'!$1:$1048576,MATCH($A84,'Hunn Dasice'!$A:$A,0),MATCH(F$2,'Hunn Dasice'!$2:$2,0)),0)</f>
        <v>264</v>
      </c>
      <c r="G84" s="456">
        <f>IFERROR(INDEX('Hunn Dasice'!$1:$1048576,MATCH($A84,'Hunn Dasice'!$A:$A,0),MATCH(G$2,'Hunn Dasice'!$2:$2,0)),0)</f>
        <v>0</v>
      </c>
    </row>
    <row r="85" spans="1:7" ht="18" x14ac:dyDescent="0.35">
      <c r="A85" s="453">
        <v>32488640</v>
      </c>
      <c r="B85" s="447" t="s">
        <v>136</v>
      </c>
      <c r="C85" s="456">
        <f>IFERROR(INDEX('Hunn Dasice'!$1:$1048576,MATCH($A85,'Hunn Dasice'!$A:$A,0),MATCH(C$2,'Hunn Dasice'!$2:$2,0)),0)</f>
        <v>3960</v>
      </c>
      <c r="D85" s="456">
        <f>IFERROR(INDEX('Hunn Dasice'!$1:$1048576,MATCH($A85,'Hunn Dasice'!$A:$A,0),MATCH(D$2,'Hunn Dasice'!$2:$2,0)),0)</f>
        <v>3696</v>
      </c>
      <c r="E85" s="456">
        <f>IFERROR(INDEX('Hunn Dasice'!$1:$1048576,MATCH($A85,'Hunn Dasice'!$A:$A,0),MATCH(E$2,'Hunn Dasice'!$2:$2,0)),0)</f>
        <v>3960</v>
      </c>
      <c r="F85" s="456">
        <f>IFERROR(INDEX('Hunn Dasice'!$1:$1048576,MATCH($A85,'Hunn Dasice'!$A:$A,0),MATCH(F$2,'Hunn Dasice'!$2:$2,0)),0)</f>
        <v>4224</v>
      </c>
      <c r="G85" s="456">
        <f>IFERROR(INDEX('Hunn Dasice'!$1:$1048576,MATCH($A85,'Hunn Dasice'!$A:$A,0),MATCH(G$2,'Hunn Dasice'!$2:$2,0)),0)</f>
        <v>0</v>
      </c>
    </row>
    <row r="86" spans="1:7" ht="18" x14ac:dyDescent="0.35">
      <c r="A86" s="452">
        <v>32488643</v>
      </c>
      <c r="B86" s="447" t="s">
        <v>136</v>
      </c>
      <c r="C86" s="456">
        <f>IFERROR(INDEX('Hunn Dasice'!$1:$1048576,MATCH($A86,'Hunn Dasice'!$A:$A,0),MATCH(C$2,'Hunn Dasice'!$2:$2,0)),0)</f>
        <v>0</v>
      </c>
      <c r="D86" s="456">
        <f>IFERROR(INDEX('Hunn Dasice'!$1:$1048576,MATCH($A86,'Hunn Dasice'!$A:$A,0),MATCH(D$2,'Hunn Dasice'!$2:$2,0)),0)</f>
        <v>0</v>
      </c>
      <c r="E86" s="456">
        <f>IFERROR(INDEX('Hunn Dasice'!$1:$1048576,MATCH($A86,'Hunn Dasice'!$A:$A,0),MATCH(E$2,'Hunn Dasice'!$2:$2,0)),0)</f>
        <v>0</v>
      </c>
      <c r="F86" s="456">
        <f>IFERROR(INDEX('Hunn Dasice'!$1:$1048576,MATCH($A86,'Hunn Dasice'!$A:$A,0),MATCH(F$2,'Hunn Dasice'!$2:$2,0)),0)</f>
        <v>0</v>
      </c>
      <c r="G86" s="456">
        <f>IFERROR(INDEX('Hunn Dasice'!$1:$1048576,MATCH($A86,'Hunn Dasice'!$A:$A,0),MATCH(G$2,'Hunn Dasice'!$2:$2,0)),0)</f>
        <v>0</v>
      </c>
    </row>
    <row r="87" spans="1:7" ht="18" x14ac:dyDescent="0.35">
      <c r="A87" s="453">
        <v>32488884</v>
      </c>
      <c r="B87" s="447" t="s">
        <v>136</v>
      </c>
      <c r="C87" s="456">
        <f>IFERROR(INDEX('Hunn Dasice'!$1:$1048576,MATCH($A87,'Hunn Dasice'!$A:$A,0),MATCH(C$2,'Hunn Dasice'!$2:$2,0)),0)</f>
        <v>0</v>
      </c>
      <c r="D87" s="456">
        <f>IFERROR(INDEX('Hunn Dasice'!$1:$1048576,MATCH($A87,'Hunn Dasice'!$A:$A,0),MATCH(D$2,'Hunn Dasice'!$2:$2,0)),0)</f>
        <v>0</v>
      </c>
      <c r="E87" s="456">
        <f>IFERROR(INDEX('Hunn Dasice'!$1:$1048576,MATCH($A87,'Hunn Dasice'!$A:$A,0),MATCH(E$2,'Hunn Dasice'!$2:$2,0)),0)</f>
        <v>0</v>
      </c>
      <c r="F87" s="456">
        <f>IFERROR(INDEX('Hunn Dasice'!$1:$1048576,MATCH($A87,'Hunn Dasice'!$A:$A,0),MATCH(F$2,'Hunn Dasice'!$2:$2,0)),0)</f>
        <v>0</v>
      </c>
      <c r="G87" s="456">
        <f>IFERROR(INDEX('Hunn Dasice'!$1:$1048576,MATCH($A87,'Hunn Dasice'!$A:$A,0),MATCH(G$2,'Hunn Dasice'!$2:$2,0)),0)</f>
        <v>0</v>
      </c>
    </row>
    <row r="88" spans="1:7" ht="18" x14ac:dyDescent="0.35">
      <c r="A88" s="447">
        <v>32488643</v>
      </c>
      <c r="B88" s="447" t="s">
        <v>136</v>
      </c>
      <c r="C88" s="456">
        <f>IFERROR(INDEX('Hunn Dasice'!$1:$1048576,MATCH($A88,'Hunn Dasice'!$A:$A,0),MATCH(C$2,'Hunn Dasice'!$2:$2,0)),0)</f>
        <v>0</v>
      </c>
      <c r="D88" s="456">
        <f>IFERROR(INDEX('Hunn Dasice'!$1:$1048576,MATCH($A88,'Hunn Dasice'!$A:$A,0),MATCH(D$2,'Hunn Dasice'!$2:$2,0)),0)</f>
        <v>0</v>
      </c>
      <c r="E88" s="456">
        <f>IFERROR(INDEX('Hunn Dasice'!$1:$1048576,MATCH($A88,'Hunn Dasice'!$A:$A,0),MATCH(E$2,'Hunn Dasice'!$2:$2,0)),0)</f>
        <v>0</v>
      </c>
      <c r="F88" s="456">
        <f>IFERROR(INDEX('Hunn Dasice'!$1:$1048576,MATCH($A88,'Hunn Dasice'!$A:$A,0),MATCH(F$2,'Hunn Dasice'!$2:$2,0)),0)</f>
        <v>0</v>
      </c>
      <c r="G88" s="456">
        <f>IFERROR(INDEX('Hunn Dasice'!$1:$1048576,MATCH($A88,'Hunn Dasice'!$A:$A,0),MATCH(G$2,'Hunn Dasice'!$2:$2,0)),0)</f>
        <v>0</v>
      </c>
    </row>
    <row r="89" spans="1:7" ht="18" x14ac:dyDescent="0.35">
      <c r="A89" s="447">
        <v>32488550</v>
      </c>
      <c r="B89" s="447" t="s">
        <v>136</v>
      </c>
      <c r="C89" s="456">
        <f>IFERROR(INDEX('Hunn Dasice'!$1:$1048576,MATCH($A89,'Hunn Dasice'!$A:$A,0),MATCH(C$2,'Hunn Dasice'!$2:$2,0)),0)</f>
        <v>0</v>
      </c>
      <c r="D89" s="456">
        <f>IFERROR(INDEX('Hunn Dasice'!$1:$1048576,MATCH($A89,'Hunn Dasice'!$A:$A,0),MATCH(D$2,'Hunn Dasice'!$2:$2,0)),0)</f>
        <v>1568</v>
      </c>
      <c r="E89" s="456">
        <f>IFERROR(INDEX('Hunn Dasice'!$1:$1048576,MATCH($A89,'Hunn Dasice'!$A:$A,0),MATCH(E$2,'Hunn Dasice'!$2:$2,0)),0)</f>
        <v>0</v>
      </c>
      <c r="F89" s="456">
        <f>IFERROR(INDEX('Hunn Dasice'!$1:$1048576,MATCH($A89,'Hunn Dasice'!$A:$A,0),MATCH(F$2,'Hunn Dasice'!$2:$2,0)),0)</f>
        <v>0</v>
      </c>
      <c r="G89" s="456">
        <f>IFERROR(INDEX('Hunn Dasice'!$1:$1048576,MATCH($A89,'Hunn Dasice'!$A:$A,0),MATCH(G$2,'Hunn Dasice'!$2:$2,0)),0)</f>
        <v>0</v>
      </c>
    </row>
    <row r="90" spans="1:7" ht="18" x14ac:dyDescent="0.35">
      <c r="A90" s="447">
        <v>32489439</v>
      </c>
      <c r="B90" s="447" t="s">
        <v>136</v>
      </c>
      <c r="C90" s="456">
        <f>IFERROR(INDEX('Hunn Dasice'!$1:$1048576,MATCH($A90,'Hunn Dasice'!$A:$A,0),MATCH(C$2,'Hunn Dasice'!$2:$2,0)),0)</f>
        <v>0</v>
      </c>
      <c r="D90" s="456">
        <f>IFERROR(INDEX('Hunn Dasice'!$1:$1048576,MATCH($A90,'Hunn Dasice'!$A:$A,0),MATCH(D$2,'Hunn Dasice'!$2:$2,0)),0)</f>
        <v>1350</v>
      </c>
      <c r="E90" s="456">
        <f>IFERROR(INDEX('Hunn Dasice'!$1:$1048576,MATCH($A90,'Hunn Dasice'!$A:$A,0),MATCH(E$2,'Hunn Dasice'!$2:$2,0)),0)</f>
        <v>0</v>
      </c>
      <c r="F90" s="456">
        <f>IFERROR(INDEX('Hunn Dasice'!$1:$1048576,MATCH($A90,'Hunn Dasice'!$A:$A,0),MATCH(F$2,'Hunn Dasice'!$2:$2,0)),0)</f>
        <v>0</v>
      </c>
      <c r="G90" s="456">
        <f>IFERROR(INDEX('Hunn Dasice'!$1:$1048576,MATCH($A90,'Hunn Dasice'!$A:$A,0),MATCH(G$2,'Hunn Dasice'!$2:$2,0)),0)</f>
        <v>0</v>
      </c>
    </row>
    <row r="91" spans="1:7" ht="18" x14ac:dyDescent="0.35">
      <c r="A91" s="447">
        <v>32488408</v>
      </c>
      <c r="B91" s="447" t="s">
        <v>136</v>
      </c>
      <c r="C91" s="456">
        <f>IFERROR(INDEX('Hunn Dasice'!$1:$1048576,MATCH($A91,'Hunn Dasice'!$A:$A,0),MATCH(C$2,'Hunn Dasice'!$2:$2,0)),0)</f>
        <v>0</v>
      </c>
      <c r="D91" s="456">
        <f>IFERROR(INDEX('Hunn Dasice'!$1:$1048576,MATCH($A91,'Hunn Dasice'!$A:$A,0),MATCH(D$2,'Hunn Dasice'!$2:$2,0)),0)</f>
        <v>240</v>
      </c>
      <c r="E91" s="456">
        <f>IFERROR(INDEX('Hunn Dasice'!$1:$1048576,MATCH($A91,'Hunn Dasice'!$A:$A,0),MATCH(E$2,'Hunn Dasice'!$2:$2,0)),0)</f>
        <v>0</v>
      </c>
      <c r="F91" s="456">
        <f>IFERROR(INDEX('Hunn Dasice'!$1:$1048576,MATCH($A91,'Hunn Dasice'!$A:$A,0),MATCH(F$2,'Hunn Dasice'!$2:$2,0)),0)</f>
        <v>240</v>
      </c>
      <c r="G91" s="456">
        <f>IFERROR(INDEX('Hunn Dasice'!$1:$1048576,MATCH($A91,'Hunn Dasice'!$A:$A,0),MATCH(G$2,'Hunn Dasice'!$2:$2,0)),0)</f>
        <v>0</v>
      </c>
    </row>
    <row r="92" spans="1:7" ht="18" x14ac:dyDescent="0.35">
      <c r="A92" s="447">
        <v>32488412</v>
      </c>
      <c r="B92" s="447" t="s">
        <v>136</v>
      </c>
      <c r="C92" s="456">
        <f>IFERROR(INDEX('Hunn Dasice'!$1:$1048576,MATCH($A92,'Hunn Dasice'!$A:$A,0),MATCH(C$2,'Hunn Dasice'!$2:$2,0)),0)</f>
        <v>0</v>
      </c>
      <c r="D92" s="456">
        <f>IFERROR(INDEX('Hunn Dasice'!$1:$1048576,MATCH($A92,'Hunn Dasice'!$A:$A,0),MATCH(D$2,'Hunn Dasice'!$2:$2,0)),0)</f>
        <v>5776</v>
      </c>
      <c r="E92" s="456">
        <f>IFERROR(INDEX('Hunn Dasice'!$1:$1048576,MATCH($A92,'Hunn Dasice'!$A:$A,0),MATCH(E$2,'Hunn Dasice'!$2:$2,0)),0)</f>
        <v>0</v>
      </c>
      <c r="F92" s="456">
        <f>IFERROR(INDEX('Hunn Dasice'!$1:$1048576,MATCH($A92,'Hunn Dasice'!$A:$A,0),MATCH(F$2,'Hunn Dasice'!$2:$2,0)),0)</f>
        <v>3648</v>
      </c>
      <c r="G92" s="456">
        <f>IFERROR(INDEX('Hunn Dasice'!$1:$1048576,MATCH($A92,'Hunn Dasice'!$A:$A,0),MATCH(G$2,'Hunn Dasice'!$2:$2,0)),0)</f>
        <v>0</v>
      </c>
    </row>
    <row r="93" spans="1:7" ht="18" x14ac:dyDescent="0.35">
      <c r="A93" s="447">
        <v>32488583</v>
      </c>
      <c r="B93" s="447" t="s">
        <v>136</v>
      </c>
      <c r="C93" s="456">
        <f>IFERROR(INDEX('Hunn Dasice'!$1:$1048576,MATCH($A93,'Hunn Dasice'!$A:$A,0),MATCH(C$2,'Hunn Dasice'!$2:$2,0)),0)</f>
        <v>0</v>
      </c>
      <c r="D93" s="456">
        <f>IFERROR(INDEX('Hunn Dasice'!$1:$1048576,MATCH($A93,'Hunn Dasice'!$A:$A,0),MATCH(D$2,'Hunn Dasice'!$2:$2,0)),0)</f>
        <v>5520</v>
      </c>
      <c r="E93" s="456">
        <f>IFERROR(INDEX('Hunn Dasice'!$1:$1048576,MATCH($A93,'Hunn Dasice'!$A:$A,0),MATCH(E$2,'Hunn Dasice'!$2:$2,0)),0)</f>
        <v>0</v>
      </c>
      <c r="F93" s="456">
        <f>IFERROR(INDEX('Hunn Dasice'!$1:$1048576,MATCH($A93,'Hunn Dasice'!$A:$A,0),MATCH(F$2,'Hunn Dasice'!$2:$2,0)),0)</f>
        <v>3120</v>
      </c>
      <c r="G93" s="456">
        <f>IFERROR(INDEX('Hunn Dasice'!$1:$1048576,MATCH($A93,'Hunn Dasice'!$A:$A,0),MATCH(G$2,'Hunn Dasice'!$2:$2,0)),0)</f>
        <v>0</v>
      </c>
    </row>
    <row r="94" spans="1:7" ht="18" x14ac:dyDescent="0.35">
      <c r="A94" s="447">
        <v>32488162</v>
      </c>
      <c r="B94" s="447" t="s">
        <v>136</v>
      </c>
      <c r="C94" s="456">
        <f>IFERROR(INDEX('Hunn Dasice'!$1:$1048576,MATCH($A94,'Hunn Dasice'!$A:$A,0),MATCH(C$2,'Hunn Dasice'!$2:$2,0)),0)</f>
        <v>0</v>
      </c>
      <c r="D94" s="456">
        <f>IFERROR(INDEX('Hunn Dasice'!$1:$1048576,MATCH($A94,'Hunn Dasice'!$A:$A,0),MATCH(D$2,'Hunn Dasice'!$2:$2,0)),0)</f>
        <v>0</v>
      </c>
      <c r="E94" s="456">
        <f>IFERROR(INDEX('Hunn Dasice'!$1:$1048576,MATCH($A94,'Hunn Dasice'!$A:$A,0),MATCH(E$2,'Hunn Dasice'!$2:$2,0)),0)</f>
        <v>0</v>
      </c>
      <c r="F94" s="456">
        <f>IFERROR(INDEX('Hunn Dasice'!$1:$1048576,MATCH($A94,'Hunn Dasice'!$A:$A,0),MATCH(F$2,'Hunn Dasice'!$2:$2,0)),0)</f>
        <v>0</v>
      </c>
      <c r="G94" s="456">
        <f>IFERROR(INDEX('Hunn Dasice'!$1:$1048576,MATCH($A94,'Hunn Dasice'!$A:$A,0),MATCH(G$2,'Hunn Dasice'!$2:$2,0)),0)</f>
        <v>0</v>
      </c>
    </row>
    <row r="95" spans="1:7" ht="18" x14ac:dyDescent="0.35">
      <c r="A95" s="447">
        <v>32488163</v>
      </c>
      <c r="B95" s="447" t="s">
        <v>136</v>
      </c>
      <c r="C95" s="456">
        <f>IFERROR(INDEX('Hunn Dasice'!$1:$1048576,MATCH($A95,'Hunn Dasice'!$A:$A,0),MATCH(C$2,'Hunn Dasice'!$2:$2,0)),0)</f>
        <v>0</v>
      </c>
      <c r="D95" s="456">
        <f>IFERROR(INDEX('Hunn Dasice'!$1:$1048576,MATCH($A95,'Hunn Dasice'!$A:$A,0),MATCH(D$2,'Hunn Dasice'!$2:$2,0)),0)</f>
        <v>0</v>
      </c>
      <c r="E95" s="456">
        <f>IFERROR(INDEX('Hunn Dasice'!$1:$1048576,MATCH($A95,'Hunn Dasice'!$A:$A,0),MATCH(E$2,'Hunn Dasice'!$2:$2,0)),0)</f>
        <v>0</v>
      </c>
      <c r="F95" s="456">
        <f>IFERROR(INDEX('Hunn Dasice'!$1:$1048576,MATCH($A95,'Hunn Dasice'!$A:$A,0),MATCH(F$2,'Hunn Dasice'!$2:$2,0)),0)</f>
        <v>0</v>
      </c>
      <c r="G95" s="456">
        <f>IFERROR(INDEX('Hunn Dasice'!$1:$1048576,MATCH($A95,'Hunn Dasice'!$A:$A,0),MATCH(G$2,'Hunn Dasice'!$2:$2,0)),0)</f>
        <v>0</v>
      </c>
    </row>
    <row r="96" spans="1:7" ht="18" x14ac:dyDescent="0.35">
      <c r="A96" s="447">
        <v>32488473</v>
      </c>
      <c r="B96" s="447" t="s">
        <v>136</v>
      </c>
      <c r="C96" s="456">
        <f>IFERROR(INDEX('Hunn Dasice'!$1:$1048576,MATCH($A96,'Hunn Dasice'!$A:$A,0),MATCH(C$2,'Hunn Dasice'!$2:$2,0)),0)</f>
        <v>0</v>
      </c>
      <c r="D96" s="456">
        <f>IFERROR(INDEX('Hunn Dasice'!$1:$1048576,MATCH($A96,'Hunn Dasice'!$A:$A,0),MATCH(D$2,'Hunn Dasice'!$2:$2,0)),0)</f>
        <v>0</v>
      </c>
      <c r="E96" s="456">
        <f>IFERROR(INDEX('Hunn Dasice'!$1:$1048576,MATCH($A96,'Hunn Dasice'!$A:$A,0),MATCH(E$2,'Hunn Dasice'!$2:$2,0)),0)</f>
        <v>0</v>
      </c>
      <c r="F96" s="456">
        <f>IFERROR(INDEX('Hunn Dasice'!$1:$1048576,MATCH($A96,'Hunn Dasice'!$A:$A,0),MATCH(F$2,'Hunn Dasice'!$2:$2,0)),0)</f>
        <v>0</v>
      </c>
      <c r="G96" s="456">
        <f>IFERROR(INDEX('Hunn Dasice'!$1:$1048576,MATCH($A96,'Hunn Dasice'!$A:$A,0),MATCH(G$2,'Hunn Dasice'!$2:$2,0)),0)</f>
        <v>0</v>
      </c>
    </row>
    <row r="97" spans="1:7" ht="18" x14ac:dyDescent="0.35">
      <c r="A97" s="451">
        <v>32484166</v>
      </c>
      <c r="B97" s="447" t="s">
        <v>136</v>
      </c>
      <c r="C97" s="456">
        <f>IFERROR(INDEX('Hunn Dasice'!$1:$1048576,MATCH($A97,'Hunn Dasice'!$A:$A,0),MATCH(C$2,'Hunn Dasice'!$2:$2,0)),0)</f>
        <v>0</v>
      </c>
      <c r="D97" s="456">
        <f>IFERROR(INDEX('Hunn Dasice'!$1:$1048576,MATCH($A97,'Hunn Dasice'!$A:$A,0),MATCH(D$2,'Hunn Dasice'!$2:$2,0)),0)</f>
        <v>0</v>
      </c>
      <c r="E97" s="456">
        <f>IFERROR(INDEX('Hunn Dasice'!$1:$1048576,MATCH($A97,'Hunn Dasice'!$A:$A,0),MATCH(E$2,'Hunn Dasice'!$2:$2,0)),0)</f>
        <v>0</v>
      </c>
      <c r="F97" s="456">
        <f>IFERROR(INDEX('Hunn Dasice'!$1:$1048576,MATCH($A97,'Hunn Dasice'!$A:$A,0),MATCH(F$2,'Hunn Dasice'!$2:$2,0)),0)</f>
        <v>0</v>
      </c>
      <c r="G97" s="456">
        <f>IFERROR(INDEX('Hunn Dasice'!$1:$1048576,MATCH($A97,'Hunn Dasice'!$A:$A,0),MATCH(G$2,'Hunn Dasice'!$2:$2,0)),0)</f>
        <v>0</v>
      </c>
    </row>
    <row r="98" spans="1:7" ht="18" x14ac:dyDescent="0.35">
      <c r="A98" s="451">
        <v>32480598</v>
      </c>
      <c r="B98" s="447" t="s">
        <v>136</v>
      </c>
      <c r="C98" s="456">
        <f>IFERROR(INDEX('Hunn Dasice'!$1:$1048576,MATCH($A98,'Hunn Dasice'!$A:$A,0),MATCH(C$2,'Hunn Dasice'!$2:$2,0)),0)</f>
        <v>0</v>
      </c>
      <c r="D98" s="456">
        <f>IFERROR(INDEX('Hunn Dasice'!$1:$1048576,MATCH($A98,'Hunn Dasice'!$A:$A,0),MATCH(D$2,'Hunn Dasice'!$2:$2,0)),0)</f>
        <v>0</v>
      </c>
      <c r="E98" s="456">
        <f>IFERROR(INDEX('Hunn Dasice'!$1:$1048576,MATCH($A98,'Hunn Dasice'!$A:$A,0),MATCH(E$2,'Hunn Dasice'!$2:$2,0)),0)</f>
        <v>0</v>
      </c>
      <c r="F98" s="456">
        <f>IFERROR(INDEX('Hunn Dasice'!$1:$1048576,MATCH($A98,'Hunn Dasice'!$A:$A,0),MATCH(F$2,'Hunn Dasice'!$2:$2,0)),0)</f>
        <v>0</v>
      </c>
      <c r="G98" s="456">
        <f>IFERROR(INDEX('Hunn Dasice'!$1:$1048576,MATCH($A98,'Hunn Dasice'!$A:$A,0),MATCH(G$2,'Hunn Dasice'!$2:$2,0)),0)</f>
        <v>0</v>
      </c>
    </row>
    <row r="99" spans="1:7" ht="18" x14ac:dyDescent="0.35">
      <c r="A99" s="454">
        <v>32483903</v>
      </c>
      <c r="B99" s="447" t="s">
        <v>136</v>
      </c>
      <c r="C99" s="456">
        <f>IFERROR(INDEX('Hunn Dasice'!$1:$1048576,MATCH($A99,'Hunn Dasice'!$A:$A,0),MATCH(C$2,'Hunn Dasice'!$2:$2,0)),0)</f>
        <v>0</v>
      </c>
      <c r="D99" s="456">
        <f>IFERROR(INDEX('Hunn Dasice'!$1:$1048576,MATCH($A99,'Hunn Dasice'!$A:$A,0),MATCH(D$2,'Hunn Dasice'!$2:$2,0)),0)</f>
        <v>0</v>
      </c>
      <c r="E99" s="456">
        <f>IFERROR(INDEX('Hunn Dasice'!$1:$1048576,MATCH($A99,'Hunn Dasice'!$A:$A,0),MATCH(E$2,'Hunn Dasice'!$2:$2,0)),0)</f>
        <v>0</v>
      </c>
      <c r="F99" s="456">
        <f>IFERROR(INDEX('Hunn Dasice'!$1:$1048576,MATCH($A99,'Hunn Dasice'!$A:$A,0),MATCH(F$2,'Hunn Dasice'!$2:$2,0)),0)</f>
        <v>0</v>
      </c>
      <c r="G99" s="456">
        <f>IFERROR(INDEX('Hunn Dasice'!$1:$1048576,MATCH($A99,'Hunn Dasice'!$A:$A,0),MATCH(G$2,'Hunn Dasice'!$2:$2,0)),0)</f>
        <v>0</v>
      </c>
    </row>
    <row r="100" spans="1:7" ht="18" x14ac:dyDescent="0.35">
      <c r="A100" s="454">
        <v>32482427</v>
      </c>
      <c r="B100" s="447" t="s">
        <v>136</v>
      </c>
      <c r="C100" s="456">
        <f>IFERROR(INDEX('Hunn Dasice'!$1:$1048576,MATCH($A100,'Hunn Dasice'!$A:$A,0),MATCH(C$2,'Hunn Dasice'!$2:$2,0)),0)</f>
        <v>0</v>
      </c>
      <c r="D100" s="456">
        <f>IFERROR(INDEX('Hunn Dasice'!$1:$1048576,MATCH($A100,'Hunn Dasice'!$A:$A,0),MATCH(D$2,'Hunn Dasice'!$2:$2,0)),0)</f>
        <v>0</v>
      </c>
      <c r="E100" s="456">
        <f>IFERROR(INDEX('Hunn Dasice'!$1:$1048576,MATCH($A100,'Hunn Dasice'!$A:$A,0),MATCH(E$2,'Hunn Dasice'!$2:$2,0)),0)</f>
        <v>0</v>
      </c>
      <c r="F100" s="456">
        <f>IFERROR(INDEX('Hunn Dasice'!$1:$1048576,MATCH($A100,'Hunn Dasice'!$A:$A,0),MATCH(F$2,'Hunn Dasice'!$2:$2,0)),0)</f>
        <v>0</v>
      </c>
      <c r="G100" s="456">
        <f>IFERROR(INDEX('Hunn Dasice'!$1:$1048576,MATCH($A100,'Hunn Dasice'!$A:$A,0),MATCH(G$2,'Hunn Dasice'!$2:$2,0)),0)</f>
        <v>0</v>
      </c>
    </row>
    <row r="101" spans="1:7" ht="18" x14ac:dyDescent="0.35">
      <c r="A101" s="451">
        <v>32482426</v>
      </c>
      <c r="B101" s="447" t="s">
        <v>136</v>
      </c>
      <c r="C101" s="456">
        <f>IFERROR(INDEX('Hunn Dasice'!$1:$1048576,MATCH($A101,'Hunn Dasice'!$A:$A,0),MATCH(C$2,'Hunn Dasice'!$2:$2,0)),0)</f>
        <v>0</v>
      </c>
      <c r="D101" s="456">
        <f>IFERROR(INDEX('Hunn Dasice'!$1:$1048576,MATCH($A101,'Hunn Dasice'!$A:$A,0),MATCH(D$2,'Hunn Dasice'!$2:$2,0)),0)</f>
        <v>0</v>
      </c>
      <c r="E101" s="456">
        <f>IFERROR(INDEX('Hunn Dasice'!$1:$1048576,MATCH($A101,'Hunn Dasice'!$A:$A,0),MATCH(E$2,'Hunn Dasice'!$2:$2,0)),0)</f>
        <v>0</v>
      </c>
      <c r="F101" s="456">
        <f>IFERROR(INDEX('Hunn Dasice'!$1:$1048576,MATCH($A101,'Hunn Dasice'!$A:$A,0),MATCH(F$2,'Hunn Dasice'!$2:$2,0)),0)</f>
        <v>0</v>
      </c>
      <c r="G101" s="456">
        <f>IFERROR(INDEX('Hunn Dasice'!$1:$1048576,MATCH($A101,'Hunn Dasice'!$A:$A,0),MATCH(G$2,'Hunn Dasice'!$2:$2,0)),0)</f>
        <v>0</v>
      </c>
    </row>
    <row r="102" spans="1:7" ht="18" x14ac:dyDescent="0.35">
      <c r="A102" s="451">
        <v>32484763</v>
      </c>
      <c r="B102" s="447" t="s">
        <v>136</v>
      </c>
      <c r="C102" s="456">
        <f>IFERROR(INDEX('Hunn Dasice'!$1:$1048576,MATCH($A102,'Hunn Dasice'!$A:$A,0),MATCH(C$2,'Hunn Dasice'!$2:$2,0)),0)</f>
        <v>0</v>
      </c>
      <c r="D102" s="456">
        <f>IFERROR(INDEX('Hunn Dasice'!$1:$1048576,MATCH($A102,'Hunn Dasice'!$A:$A,0),MATCH(D$2,'Hunn Dasice'!$2:$2,0)),0)</f>
        <v>0</v>
      </c>
      <c r="E102" s="456">
        <f>IFERROR(INDEX('Hunn Dasice'!$1:$1048576,MATCH($A102,'Hunn Dasice'!$A:$A,0),MATCH(E$2,'Hunn Dasice'!$2:$2,0)),0)</f>
        <v>0</v>
      </c>
      <c r="F102" s="456">
        <f>IFERROR(INDEX('Hunn Dasice'!$1:$1048576,MATCH($A102,'Hunn Dasice'!$A:$A,0),MATCH(F$2,'Hunn Dasice'!$2:$2,0)),0)</f>
        <v>0</v>
      </c>
      <c r="G102" s="456">
        <f>IFERROR(INDEX('Hunn Dasice'!$1:$1048576,MATCH($A102,'Hunn Dasice'!$A:$A,0),MATCH(G$2,'Hunn Dasice'!$2:$2,0)),0)</f>
        <v>0</v>
      </c>
    </row>
    <row r="103" spans="1:7" ht="18" x14ac:dyDescent="0.35">
      <c r="A103" s="451">
        <v>32484205</v>
      </c>
      <c r="B103" s="447" t="s">
        <v>136</v>
      </c>
      <c r="C103" s="456">
        <f>IFERROR(INDEX('Hunn Dasice'!$1:$1048576,MATCH($A103,'Hunn Dasice'!$A:$A,0),MATCH(C$2,'Hunn Dasice'!$2:$2,0)),0)</f>
        <v>0</v>
      </c>
      <c r="D103" s="456">
        <f>IFERROR(INDEX('Hunn Dasice'!$1:$1048576,MATCH($A103,'Hunn Dasice'!$A:$A,0),MATCH(D$2,'Hunn Dasice'!$2:$2,0)),0)</f>
        <v>0</v>
      </c>
      <c r="E103" s="456">
        <f>IFERROR(INDEX('Hunn Dasice'!$1:$1048576,MATCH($A103,'Hunn Dasice'!$A:$A,0),MATCH(E$2,'Hunn Dasice'!$2:$2,0)),0)</f>
        <v>0</v>
      </c>
      <c r="F103" s="456">
        <f>IFERROR(INDEX('Hunn Dasice'!$1:$1048576,MATCH($A103,'Hunn Dasice'!$A:$A,0),MATCH(F$2,'Hunn Dasice'!$2:$2,0)),0)</f>
        <v>0</v>
      </c>
      <c r="G103" s="456">
        <f>IFERROR(INDEX('Hunn Dasice'!$1:$1048576,MATCH($A103,'Hunn Dasice'!$A:$A,0),MATCH(G$2,'Hunn Dasice'!$2:$2,0)),0)</f>
        <v>0</v>
      </c>
    </row>
    <row r="104" spans="1:7" ht="18" x14ac:dyDescent="0.35">
      <c r="A104" s="451">
        <v>32484298</v>
      </c>
      <c r="B104" s="447" t="s">
        <v>136</v>
      </c>
      <c r="C104" s="456">
        <f>IFERROR(INDEX('Hunn Dasice'!$1:$1048576,MATCH($A104,'Hunn Dasice'!$A:$A,0),MATCH(C$2,'Hunn Dasice'!$2:$2,0)),0)</f>
        <v>0</v>
      </c>
      <c r="D104" s="456">
        <f>IFERROR(INDEX('Hunn Dasice'!$1:$1048576,MATCH($A104,'Hunn Dasice'!$A:$A,0),MATCH(D$2,'Hunn Dasice'!$2:$2,0)),0)</f>
        <v>0</v>
      </c>
      <c r="E104" s="456">
        <f>IFERROR(INDEX('Hunn Dasice'!$1:$1048576,MATCH($A104,'Hunn Dasice'!$A:$A,0),MATCH(E$2,'Hunn Dasice'!$2:$2,0)),0)</f>
        <v>0</v>
      </c>
      <c r="F104" s="456">
        <f>IFERROR(INDEX('Hunn Dasice'!$1:$1048576,MATCH($A104,'Hunn Dasice'!$A:$A,0),MATCH(F$2,'Hunn Dasice'!$2:$2,0)),0)</f>
        <v>0</v>
      </c>
      <c r="G104" s="456">
        <f>IFERROR(INDEX('Hunn Dasice'!$1:$1048576,MATCH($A104,'Hunn Dasice'!$A:$A,0),MATCH(G$2,'Hunn Dasice'!$2:$2,0)),0)</f>
        <v>0</v>
      </c>
    </row>
    <row r="105" spans="1:7" ht="18" x14ac:dyDescent="0.35">
      <c r="A105" s="451">
        <v>32486906</v>
      </c>
      <c r="B105" s="447" t="s">
        <v>136</v>
      </c>
      <c r="C105" s="456">
        <f>IFERROR(INDEX('Hunn Dasice'!$1:$1048576,MATCH($A105,'Hunn Dasice'!$A:$A,0),MATCH(C$2,'Hunn Dasice'!$2:$2,0)),0)</f>
        <v>0</v>
      </c>
      <c r="D105" s="456">
        <f>IFERROR(INDEX('Hunn Dasice'!$1:$1048576,MATCH($A105,'Hunn Dasice'!$A:$A,0),MATCH(D$2,'Hunn Dasice'!$2:$2,0)),0)</f>
        <v>0</v>
      </c>
      <c r="E105" s="456">
        <f>IFERROR(INDEX('Hunn Dasice'!$1:$1048576,MATCH($A105,'Hunn Dasice'!$A:$A,0),MATCH(E$2,'Hunn Dasice'!$2:$2,0)),0)</f>
        <v>0</v>
      </c>
      <c r="F105" s="456">
        <f>IFERROR(INDEX('Hunn Dasice'!$1:$1048576,MATCH($A105,'Hunn Dasice'!$A:$A,0),MATCH(F$2,'Hunn Dasice'!$2:$2,0)),0)</f>
        <v>0</v>
      </c>
      <c r="G105" s="456">
        <f>IFERROR(INDEX('Hunn Dasice'!$1:$1048576,MATCH($A105,'Hunn Dasice'!$A:$A,0),MATCH(G$2,'Hunn Dasice'!$2:$2,0)),0)</f>
        <v>0</v>
      </c>
    </row>
    <row r="106" spans="1:7" ht="18" x14ac:dyDescent="0.35">
      <c r="A106" s="451">
        <v>32487310</v>
      </c>
      <c r="B106" s="447" t="s">
        <v>136</v>
      </c>
      <c r="C106" s="456">
        <f>IFERROR(INDEX('Hunn Dasice'!$1:$1048576,MATCH($A106,'Hunn Dasice'!$A:$A,0),MATCH(C$2,'Hunn Dasice'!$2:$2,0)),0)</f>
        <v>0</v>
      </c>
      <c r="D106" s="456">
        <f>IFERROR(INDEX('Hunn Dasice'!$1:$1048576,MATCH($A106,'Hunn Dasice'!$A:$A,0),MATCH(D$2,'Hunn Dasice'!$2:$2,0)),0)</f>
        <v>0</v>
      </c>
      <c r="E106" s="456">
        <f>IFERROR(INDEX('Hunn Dasice'!$1:$1048576,MATCH($A106,'Hunn Dasice'!$A:$A,0),MATCH(E$2,'Hunn Dasice'!$2:$2,0)),0)</f>
        <v>0</v>
      </c>
      <c r="F106" s="456">
        <f>IFERROR(INDEX('Hunn Dasice'!$1:$1048576,MATCH($A106,'Hunn Dasice'!$A:$A,0),MATCH(F$2,'Hunn Dasice'!$2:$2,0)),0)</f>
        <v>0</v>
      </c>
      <c r="G106" s="456">
        <f>IFERROR(INDEX('Hunn Dasice'!$1:$1048576,MATCH($A106,'Hunn Dasice'!$A:$A,0),MATCH(G$2,'Hunn Dasice'!$2:$2,0)),0)</f>
        <v>0</v>
      </c>
    </row>
    <row r="107" spans="1:7" ht="18" x14ac:dyDescent="0.35">
      <c r="A107" s="451">
        <v>32487313</v>
      </c>
      <c r="B107" s="447" t="s">
        <v>136</v>
      </c>
      <c r="C107" s="456">
        <f>IFERROR(INDEX('Hunn Dasice'!$1:$1048576,MATCH($A107,'Hunn Dasice'!$A:$A,0),MATCH(C$2,'Hunn Dasice'!$2:$2,0)),0)</f>
        <v>0</v>
      </c>
      <c r="D107" s="456">
        <f>IFERROR(INDEX('Hunn Dasice'!$1:$1048576,MATCH($A107,'Hunn Dasice'!$A:$A,0),MATCH(D$2,'Hunn Dasice'!$2:$2,0)),0)</f>
        <v>0</v>
      </c>
      <c r="E107" s="456">
        <f>IFERROR(INDEX('Hunn Dasice'!$1:$1048576,MATCH($A107,'Hunn Dasice'!$A:$A,0),MATCH(E$2,'Hunn Dasice'!$2:$2,0)),0)</f>
        <v>0</v>
      </c>
      <c r="F107" s="456">
        <f>IFERROR(INDEX('Hunn Dasice'!$1:$1048576,MATCH($A107,'Hunn Dasice'!$A:$A,0),MATCH(F$2,'Hunn Dasice'!$2:$2,0)),0)</f>
        <v>0</v>
      </c>
      <c r="G107" s="456">
        <f>IFERROR(INDEX('Hunn Dasice'!$1:$1048576,MATCH($A107,'Hunn Dasice'!$A:$A,0),MATCH(G$2,'Hunn Dasice'!$2:$2,0)),0)</f>
        <v>0</v>
      </c>
    </row>
    <row r="108" spans="1:7" ht="18" x14ac:dyDescent="0.35">
      <c r="A108" s="451">
        <v>32487636</v>
      </c>
      <c r="B108" s="447" t="s">
        <v>136</v>
      </c>
      <c r="C108" s="456">
        <f>IFERROR(INDEX('Hunn Dasice'!$1:$1048576,MATCH($A108,'Hunn Dasice'!$A:$A,0),MATCH(C$2,'Hunn Dasice'!$2:$2,0)),0)</f>
        <v>680</v>
      </c>
      <c r="D108" s="456">
        <f>IFERROR(INDEX('Hunn Dasice'!$1:$1048576,MATCH($A108,'Hunn Dasice'!$A:$A,0),MATCH(D$2,'Hunn Dasice'!$2:$2,0)),0)</f>
        <v>1360</v>
      </c>
      <c r="E108" s="456">
        <f>IFERROR(INDEX('Hunn Dasice'!$1:$1048576,MATCH($A108,'Hunn Dasice'!$A:$A,0),MATCH(E$2,'Hunn Dasice'!$2:$2,0)),0)</f>
        <v>0</v>
      </c>
      <c r="F108" s="456">
        <f>IFERROR(INDEX('Hunn Dasice'!$1:$1048576,MATCH($A108,'Hunn Dasice'!$A:$A,0),MATCH(F$2,'Hunn Dasice'!$2:$2,0)),0)</f>
        <v>0</v>
      </c>
      <c r="G108" s="456">
        <f>IFERROR(INDEX('Hunn Dasice'!$1:$1048576,MATCH($A108,'Hunn Dasice'!$A:$A,0),MATCH(G$2,'Hunn Dasice'!$2:$2,0)),0)</f>
        <v>0</v>
      </c>
    </row>
    <row r="109" spans="1:7" ht="18" x14ac:dyDescent="0.35">
      <c r="A109" s="451">
        <v>32487637</v>
      </c>
      <c r="B109" s="447" t="s">
        <v>136</v>
      </c>
      <c r="C109" s="456">
        <f>IFERROR(INDEX('Hunn Dasice'!$1:$1048576,MATCH($A109,'Hunn Dasice'!$A:$A,0),MATCH(C$2,'Hunn Dasice'!$2:$2,0)),0)</f>
        <v>0</v>
      </c>
      <c r="D109" s="456">
        <f>IFERROR(INDEX('Hunn Dasice'!$1:$1048576,MATCH($A109,'Hunn Dasice'!$A:$A,0),MATCH(D$2,'Hunn Dasice'!$2:$2,0)),0)</f>
        <v>0</v>
      </c>
      <c r="E109" s="456">
        <f>IFERROR(INDEX('Hunn Dasice'!$1:$1048576,MATCH($A109,'Hunn Dasice'!$A:$A,0),MATCH(E$2,'Hunn Dasice'!$2:$2,0)),0)</f>
        <v>0</v>
      </c>
      <c r="F109" s="456">
        <f>IFERROR(INDEX('Hunn Dasice'!$1:$1048576,MATCH($A109,'Hunn Dasice'!$A:$A,0),MATCH(F$2,'Hunn Dasice'!$2:$2,0)),0)</f>
        <v>0</v>
      </c>
      <c r="G109" s="456">
        <f>IFERROR(INDEX('Hunn Dasice'!$1:$1048576,MATCH($A109,'Hunn Dasice'!$A:$A,0),MATCH(G$2,'Hunn Dasice'!$2:$2,0)),0)</f>
        <v>0</v>
      </c>
    </row>
    <row r="110" spans="1:7" ht="18" x14ac:dyDescent="0.35">
      <c r="A110" s="451">
        <v>32487642</v>
      </c>
      <c r="B110" s="447" t="s">
        <v>136</v>
      </c>
      <c r="C110" s="456">
        <f>IFERROR(INDEX('Hunn Dasice'!$1:$1048576,MATCH($A110,'Hunn Dasice'!$A:$A,0),MATCH(C$2,'Hunn Dasice'!$2:$2,0)),0)</f>
        <v>4000</v>
      </c>
      <c r="D110" s="456">
        <f>IFERROR(INDEX('Hunn Dasice'!$1:$1048576,MATCH($A110,'Hunn Dasice'!$A:$A,0),MATCH(D$2,'Hunn Dasice'!$2:$2,0)),0)</f>
        <v>2000</v>
      </c>
      <c r="E110" s="456">
        <f>IFERROR(INDEX('Hunn Dasice'!$1:$1048576,MATCH($A110,'Hunn Dasice'!$A:$A,0),MATCH(E$2,'Hunn Dasice'!$2:$2,0)),0)</f>
        <v>0</v>
      </c>
      <c r="F110" s="456">
        <f>IFERROR(INDEX('Hunn Dasice'!$1:$1048576,MATCH($A110,'Hunn Dasice'!$A:$A,0),MATCH(F$2,'Hunn Dasice'!$2:$2,0)),0)</f>
        <v>0</v>
      </c>
      <c r="G110" s="456">
        <f>IFERROR(INDEX('Hunn Dasice'!$1:$1048576,MATCH($A110,'Hunn Dasice'!$A:$A,0),MATCH(G$2,'Hunn Dasice'!$2:$2,0)),0)</f>
        <v>0</v>
      </c>
    </row>
    <row r="111" spans="1:7" ht="18" x14ac:dyDescent="0.35">
      <c r="A111" s="451">
        <v>32487643</v>
      </c>
      <c r="B111" s="447" t="s">
        <v>136</v>
      </c>
      <c r="C111" s="456">
        <f>IFERROR(INDEX('Hunn Dasice'!$1:$1048576,MATCH($A111,'Hunn Dasice'!$A:$A,0),MATCH(C$2,'Hunn Dasice'!$2:$2,0)),0)</f>
        <v>3200</v>
      </c>
      <c r="D111" s="456">
        <f>IFERROR(INDEX('Hunn Dasice'!$1:$1048576,MATCH($A111,'Hunn Dasice'!$A:$A,0),MATCH(D$2,'Hunn Dasice'!$2:$2,0)),0)</f>
        <v>3200</v>
      </c>
      <c r="E111" s="456">
        <f>IFERROR(INDEX('Hunn Dasice'!$1:$1048576,MATCH($A111,'Hunn Dasice'!$A:$A,0),MATCH(E$2,'Hunn Dasice'!$2:$2,0)),0)</f>
        <v>0</v>
      </c>
      <c r="F111" s="456">
        <f>IFERROR(INDEX('Hunn Dasice'!$1:$1048576,MATCH($A111,'Hunn Dasice'!$A:$A,0),MATCH(F$2,'Hunn Dasice'!$2:$2,0)),0)</f>
        <v>0</v>
      </c>
      <c r="G111" s="456">
        <f>IFERROR(INDEX('Hunn Dasice'!$1:$1048576,MATCH($A111,'Hunn Dasice'!$A:$A,0),MATCH(G$2,'Hunn Dasice'!$2:$2,0)),0)</f>
        <v>0</v>
      </c>
    </row>
    <row r="112" spans="1:7" ht="18" x14ac:dyDescent="0.35">
      <c r="A112" s="451">
        <v>32488379</v>
      </c>
      <c r="B112" s="447" t="s">
        <v>136</v>
      </c>
      <c r="C112" s="456">
        <f>IFERROR(INDEX('Hunn Dasice'!$1:$1048576,MATCH($A112,'Hunn Dasice'!$A:$A,0),MATCH(C$2,'Hunn Dasice'!$2:$2,0)),0)</f>
        <v>0</v>
      </c>
      <c r="D112" s="456">
        <f>IFERROR(INDEX('Hunn Dasice'!$1:$1048576,MATCH($A112,'Hunn Dasice'!$A:$A,0),MATCH(D$2,'Hunn Dasice'!$2:$2,0)),0)</f>
        <v>0</v>
      </c>
      <c r="E112" s="456">
        <f>IFERROR(INDEX('Hunn Dasice'!$1:$1048576,MATCH($A112,'Hunn Dasice'!$A:$A,0),MATCH(E$2,'Hunn Dasice'!$2:$2,0)),0)</f>
        <v>0</v>
      </c>
      <c r="F112" s="456">
        <f>IFERROR(INDEX('Hunn Dasice'!$1:$1048576,MATCH($A112,'Hunn Dasice'!$A:$A,0),MATCH(F$2,'Hunn Dasice'!$2:$2,0)),0)</f>
        <v>0</v>
      </c>
      <c r="G112" s="456">
        <f>IFERROR(INDEX('Hunn Dasice'!$1:$1048576,MATCH($A112,'Hunn Dasice'!$A:$A,0),MATCH(G$2,'Hunn Dasice'!$2:$2,0)),0)</f>
        <v>0</v>
      </c>
    </row>
    <row r="113" spans="1:7" ht="18" x14ac:dyDescent="0.35">
      <c r="A113" s="451">
        <v>32489050</v>
      </c>
      <c r="B113" s="447" t="s">
        <v>136</v>
      </c>
      <c r="C113" s="456">
        <f>IFERROR(INDEX('Hunn Dasice'!$1:$1048576,MATCH($A113,'Hunn Dasice'!$A:$A,0),MATCH(C$2,'Hunn Dasice'!$2:$2,0)),0)</f>
        <v>0</v>
      </c>
      <c r="D113" s="456">
        <f>IFERROR(INDEX('Hunn Dasice'!$1:$1048576,MATCH($A113,'Hunn Dasice'!$A:$A,0),MATCH(D$2,'Hunn Dasice'!$2:$2,0)),0)</f>
        <v>0</v>
      </c>
      <c r="E113" s="456">
        <f>IFERROR(INDEX('Hunn Dasice'!$1:$1048576,MATCH($A113,'Hunn Dasice'!$A:$A,0),MATCH(E$2,'Hunn Dasice'!$2:$2,0)),0)</f>
        <v>0</v>
      </c>
      <c r="F113" s="456">
        <f>IFERROR(INDEX('Hunn Dasice'!$1:$1048576,MATCH($A113,'Hunn Dasice'!$A:$A,0),MATCH(F$2,'Hunn Dasice'!$2:$2,0)),0)</f>
        <v>0</v>
      </c>
      <c r="G113" s="456">
        <f>IFERROR(INDEX('Hunn Dasice'!$1:$1048576,MATCH($A113,'Hunn Dasice'!$A:$A,0),MATCH(G$2,'Hunn Dasice'!$2:$2,0)),0)</f>
        <v>0</v>
      </c>
    </row>
    <row r="114" spans="1:7" ht="18" x14ac:dyDescent="0.35">
      <c r="A114" s="451">
        <v>32489057</v>
      </c>
      <c r="B114" s="447" t="s">
        <v>136</v>
      </c>
      <c r="C114" s="456">
        <f>IFERROR(INDEX('Hunn Dasice'!$1:$1048576,MATCH($A114,'Hunn Dasice'!$A:$A,0),MATCH(C$2,'Hunn Dasice'!$2:$2,0)),0)</f>
        <v>0</v>
      </c>
      <c r="D114" s="456">
        <f>IFERROR(INDEX('Hunn Dasice'!$1:$1048576,MATCH($A114,'Hunn Dasice'!$A:$A,0),MATCH(D$2,'Hunn Dasice'!$2:$2,0)),0)</f>
        <v>0</v>
      </c>
      <c r="E114" s="456">
        <f>IFERROR(INDEX('Hunn Dasice'!$1:$1048576,MATCH($A114,'Hunn Dasice'!$A:$A,0),MATCH(E$2,'Hunn Dasice'!$2:$2,0)),0)</f>
        <v>0</v>
      </c>
      <c r="F114" s="456">
        <f>IFERROR(INDEX('Hunn Dasice'!$1:$1048576,MATCH($A114,'Hunn Dasice'!$A:$A,0),MATCH(F$2,'Hunn Dasice'!$2:$2,0)),0)</f>
        <v>0</v>
      </c>
      <c r="G114" s="456">
        <f>IFERROR(INDEX('Hunn Dasice'!$1:$1048576,MATCH($A114,'Hunn Dasice'!$A:$A,0),MATCH(G$2,'Hunn Dasice'!$2:$2,0)),0)</f>
        <v>0</v>
      </c>
    </row>
    <row r="115" spans="1:7" ht="18" x14ac:dyDescent="0.35">
      <c r="A115" s="451">
        <v>32489073</v>
      </c>
      <c r="B115" s="447" t="s">
        <v>136</v>
      </c>
      <c r="C115" s="456">
        <f>IFERROR(INDEX('Hunn Dasice'!$1:$1048576,MATCH($A115,'Hunn Dasice'!$A:$A,0),MATCH(C$2,'Hunn Dasice'!$2:$2,0)),0)</f>
        <v>0</v>
      </c>
      <c r="D115" s="456">
        <f>IFERROR(INDEX('Hunn Dasice'!$1:$1048576,MATCH($A115,'Hunn Dasice'!$A:$A,0),MATCH(D$2,'Hunn Dasice'!$2:$2,0)),0)</f>
        <v>1150</v>
      </c>
      <c r="E115" s="456">
        <f>IFERROR(INDEX('Hunn Dasice'!$1:$1048576,MATCH($A115,'Hunn Dasice'!$A:$A,0),MATCH(E$2,'Hunn Dasice'!$2:$2,0)),0)</f>
        <v>0</v>
      </c>
      <c r="F115" s="456">
        <f>IFERROR(INDEX('Hunn Dasice'!$1:$1048576,MATCH($A115,'Hunn Dasice'!$A:$A,0),MATCH(F$2,'Hunn Dasice'!$2:$2,0)),0)</f>
        <v>0</v>
      </c>
      <c r="G115" s="456">
        <f>IFERROR(INDEX('Hunn Dasice'!$1:$1048576,MATCH($A115,'Hunn Dasice'!$A:$A,0),MATCH(G$2,'Hunn Dasice'!$2:$2,0)),0)</f>
        <v>0</v>
      </c>
    </row>
    <row r="116" spans="1:7" ht="18" x14ac:dyDescent="0.35">
      <c r="A116" s="451">
        <v>32489074</v>
      </c>
      <c r="B116" s="447" t="s">
        <v>136</v>
      </c>
      <c r="C116" s="456">
        <f>IFERROR(INDEX('Hunn Dasice'!$1:$1048576,MATCH($A116,'Hunn Dasice'!$A:$A,0),MATCH(C$2,'Hunn Dasice'!$2:$2,0)),0)</f>
        <v>0</v>
      </c>
      <c r="D116" s="456">
        <f>IFERROR(INDEX('Hunn Dasice'!$1:$1048576,MATCH($A116,'Hunn Dasice'!$A:$A,0),MATCH(D$2,'Hunn Dasice'!$2:$2,0)),0)</f>
        <v>0</v>
      </c>
      <c r="E116" s="456">
        <f>IFERROR(INDEX('Hunn Dasice'!$1:$1048576,MATCH($A116,'Hunn Dasice'!$A:$A,0),MATCH(E$2,'Hunn Dasice'!$2:$2,0)),0)</f>
        <v>0</v>
      </c>
      <c r="F116" s="456">
        <f>IFERROR(INDEX('Hunn Dasice'!$1:$1048576,MATCH($A116,'Hunn Dasice'!$A:$A,0),MATCH(F$2,'Hunn Dasice'!$2:$2,0)),0)</f>
        <v>0</v>
      </c>
      <c r="G116" s="456">
        <f>IFERROR(INDEX('Hunn Dasice'!$1:$1048576,MATCH($A116,'Hunn Dasice'!$A:$A,0),MATCH(G$2,'Hunn Dasice'!$2:$2,0)),0)</f>
        <v>0</v>
      </c>
    </row>
    <row r="117" spans="1:7" ht="18" x14ac:dyDescent="0.35">
      <c r="A117" s="451">
        <v>32488420</v>
      </c>
      <c r="B117" s="447" t="s">
        <v>136</v>
      </c>
      <c r="C117" s="456">
        <f>IFERROR(INDEX('Hunn Dasice'!$1:$1048576,MATCH($A117,'Hunn Dasice'!$A:$A,0),MATCH(C$2,'Hunn Dasice'!$2:$2,0)),0)</f>
        <v>6750</v>
      </c>
      <c r="D117" s="456">
        <f>IFERROR(INDEX('Hunn Dasice'!$1:$1048576,MATCH($A117,'Hunn Dasice'!$A:$A,0),MATCH(D$2,'Hunn Dasice'!$2:$2,0)),0)</f>
        <v>6750</v>
      </c>
      <c r="E117" s="456">
        <f>IFERROR(INDEX('Hunn Dasice'!$1:$1048576,MATCH($A117,'Hunn Dasice'!$A:$A,0),MATCH(E$2,'Hunn Dasice'!$2:$2,0)),0)</f>
        <v>0</v>
      </c>
      <c r="F117" s="456">
        <f>IFERROR(INDEX('Hunn Dasice'!$1:$1048576,MATCH($A117,'Hunn Dasice'!$A:$A,0),MATCH(F$2,'Hunn Dasice'!$2:$2,0)),0)</f>
        <v>0</v>
      </c>
      <c r="G117" s="456">
        <f>IFERROR(INDEX('Hunn Dasice'!$1:$1048576,MATCH($A117,'Hunn Dasice'!$A:$A,0),MATCH(G$2,'Hunn Dasice'!$2:$2,0)),0)</f>
        <v>0</v>
      </c>
    </row>
    <row r="118" spans="1:7" ht="18" x14ac:dyDescent="0.35">
      <c r="A118" s="451">
        <v>32489254</v>
      </c>
      <c r="B118" s="447" t="s">
        <v>136</v>
      </c>
      <c r="C118" s="456">
        <f>IFERROR(INDEX('Hunn Dasice'!$1:$1048576,MATCH($A118,'Hunn Dasice'!$A:$A,0),MATCH(C$2,'Hunn Dasice'!$2:$2,0)),0)</f>
        <v>1650</v>
      </c>
      <c r="D118" s="456">
        <f>IFERROR(INDEX('Hunn Dasice'!$1:$1048576,MATCH($A118,'Hunn Dasice'!$A:$A,0),MATCH(D$2,'Hunn Dasice'!$2:$2,0)),0)</f>
        <v>2200</v>
      </c>
      <c r="E118" s="456">
        <f>IFERROR(INDEX('Hunn Dasice'!$1:$1048576,MATCH($A118,'Hunn Dasice'!$A:$A,0),MATCH(E$2,'Hunn Dasice'!$2:$2,0)),0)</f>
        <v>0</v>
      </c>
      <c r="F118" s="456">
        <f>IFERROR(INDEX('Hunn Dasice'!$1:$1048576,MATCH($A118,'Hunn Dasice'!$A:$A,0),MATCH(F$2,'Hunn Dasice'!$2:$2,0)),0)</f>
        <v>0</v>
      </c>
      <c r="G118" s="456">
        <f>IFERROR(INDEX('Hunn Dasice'!$1:$1048576,MATCH($A118,'Hunn Dasice'!$A:$A,0),MATCH(G$2,'Hunn Dasice'!$2:$2,0)),0)</f>
        <v>0</v>
      </c>
    </row>
    <row r="119" spans="1:7" ht="18" x14ac:dyDescent="0.35">
      <c r="A119" s="451">
        <v>32489353</v>
      </c>
      <c r="B119" s="447" t="s">
        <v>136</v>
      </c>
      <c r="C119" s="456">
        <f>IFERROR(INDEX('Hunn Dasice'!$1:$1048576,MATCH($A119,'Hunn Dasice'!$A:$A,0),MATCH(C$2,'Hunn Dasice'!$2:$2,0)),0)</f>
        <v>1600</v>
      </c>
      <c r="D119" s="456">
        <f>IFERROR(INDEX('Hunn Dasice'!$1:$1048576,MATCH($A119,'Hunn Dasice'!$A:$A,0),MATCH(D$2,'Hunn Dasice'!$2:$2,0)),0)</f>
        <v>3200</v>
      </c>
      <c r="E119" s="456">
        <f>IFERROR(INDEX('Hunn Dasice'!$1:$1048576,MATCH($A119,'Hunn Dasice'!$A:$A,0),MATCH(E$2,'Hunn Dasice'!$2:$2,0)),0)</f>
        <v>0</v>
      </c>
      <c r="F119" s="456">
        <f>IFERROR(INDEX('Hunn Dasice'!$1:$1048576,MATCH($A119,'Hunn Dasice'!$A:$A,0),MATCH(F$2,'Hunn Dasice'!$2:$2,0)),0)</f>
        <v>0</v>
      </c>
      <c r="G119" s="456">
        <f>IFERROR(INDEX('Hunn Dasice'!$1:$1048576,MATCH($A119,'Hunn Dasice'!$A:$A,0),MATCH(G$2,'Hunn Dasice'!$2:$2,0)),0)</f>
        <v>0</v>
      </c>
    </row>
    <row r="120" spans="1:7" ht="18" x14ac:dyDescent="0.35">
      <c r="A120" s="451">
        <v>32489382</v>
      </c>
      <c r="B120" s="447" t="s">
        <v>136</v>
      </c>
      <c r="C120" s="456">
        <f>IFERROR(INDEX('Hunn Dasice'!$1:$1048576,MATCH($A120,'Hunn Dasice'!$A:$A,0),MATCH(C$2,'Hunn Dasice'!$2:$2,0)),0)</f>
        <v>6800</v>
      </c>
      <c r="D120" s="456">
        <f>IFERROR(INDEX('Hunn Dasice'!$1:$1048576,MATCH($A120,'Hunn Dasice'!$A:$A,0),MATCH(D$2,'Hunn Dasice'!$2:$2,0)),0)</f>
        <v>6800</v>
      </c>
      <c r="E120" s="456" t="str">
        <f>IFERROR(INDEX('Hunn Dasice'!$1:$1048576,MATCH($A120,'Hunn Dasice'!$A:$A,0),MATCH(E$2,'Hunn Dasice'!$2:$2,0)),0)</f>
        <v xml:space="preserve"> </v>
      </c>
      <c r="F120" s="456">
        <f>IFERROR(INDEX('Hunn Dasice'!$1:$1048576,MATCH($A120,'Hunn Dasice'!$A:$A,0),MATCH(F$2,'Hunn Dasice'!$2:$2,0)),0)</f>
        <v>0</v>
      </c>
      <c r="G120" s="456">
        <f>IFERROR(INDEX('Hunn Dasice'!$1:$1048576,MATCH($A120,'Hunn Dasice'!$A:$A,0),MATCH(G$2,'Hunn Dasice'!$2:$2,0)),0)</f>
        <v>0</v>
      </c>
    </row>
    <row r="121" spans="1:7" ht="18" x14ac:dyDescent="0.35">
      <c r="A121" s="451">
        <v>32489383</v>
      </c>
      <c r="B121" s="447" t="s">
        <v>136</v>
      </c>
      <c r="C121" s="456">
        <f>IFERROR(INDEX('Hunn Dasice'!$1:$1048576,MATCH($A121,'Hunn Dasice'!$A:$A,0),MATCH(C$2,'Hunn Dasice'!$2:$2,0)),0)</f>
        <v>0</v>
      </c>
      <c r="D121" s="456">
        <f>IFERROR(INDEX('Hunn Dasice'!$1:$1048576,MATCH($A121,'Hunn Dasice'!$A:$A,0),MATCH(D$2,'Hunn Dasice'!$2:$2,0)),0)</f>
        <v>0</v>
      </c>
      <c r="E121" s="456">
        <f>IFERROR(INDEX('Hunn Dasice'!$1:$1048576,MATCH($A121,'Hunn Dasice'!$A:$A,0),MATCH(E$2,'Hunn Dasice'!$2:$2,0)),0)</f>
        <v>0</v>
      </c>
      <c r="F121" s="456">
        <f>IFERROR(INDEX('Hunn Dasice'!$1:$1048576,MATCH($A121,'Hunn Dasice'!$A:$A,0),MATCH(F$2,'Hunn Dasice'!$2:$2,0)),0)</f>
        <v>0</v>
      </c>
      <c r="G121" s="456">
        <f>IFERROR(INDEX('Hunn Dasice'!$1:$1048576,MATCH($A121,'Hunn Dasice'!$A:$A,0),MATCH(G$2,'Hunn Dasice'!$2:$2,0)),0)</f>
        <v>0</v>
      </c>
    </row>
    <row r="122" spans="1:7" ht="18" x14ac:dyDescent="0.35">
      <c r="A122" s="451">
        <v>32489547</v>
      </c>
      <c r="B122" s="447" t="s">
        <v>136</v>
      </c>
      <c r="C122" s="456">
        <f>IFERROR(INDEX('Hunn Dasice'!$1:$1048576,MATCH($A122,'Hunn Dasice'!$A:$A,0),MATCH(C$2,'Hunn Dasice'!$2:$2,0)),0)</f>
        <v>3000</v>
      </c>
      <c r="D122" s="456">
        <f>IFERROR(INDEX('Hunn Dasice'!$1:$1048576,MATCH($A122,'Hunn Dasice'!$A:$A,0),MATCH(D$2,'Hunn Dasice'!$2:$2,0)),0)</f>
        <v>4500</v>
      </c>
      <c r="E122" s="456">
        <f>IFERROR(INDEX('Hunn Dasice'!$1:$1048576,MATCH($A122,'Hunn Dasice'!$A:$A,0),MATCH(E$2,'Hunn Dasice'!$2:$2,0)),0)</f>
        <v>0</v>
      </c>
      <c r="F122" s="456">
        <f>IFERROR(INDEX('Hunn Dasice'!$1:$1048576,MATCH($A122,'Hunn Dasice'!$A:$A,0),MATCH(F$2,'Hunn Dasice'!$2:$2,0)),0)</f>
        <v>0</v>
      </c>
      <c r="G122" s="456">
        <f>IFERROR(INDEX('Hunn Dasice'!$1:$1048576,MATCH($A122,'Hunn Dasice'!$A:$A,0),MATCH(G$2,'Hunn Dasice'!$2:$2,0)),0)</f>
        <v>0</v>
      </c>
    </row>
    <row r="123" spans="1:7" ht="18" x14ac:dyDescent="0.35">
      <c r="A123" s="451">
        <v>32489697</v>
      </c>
      <c r="B123" s="447" t="s">
        <v>136</v>
      </c>
      <c r="C123" s="456">
        <f>IFERROR(INDEX('Hunn Dasice'!$1:$1048576,MATCH($A123,'Hunn Dasice'!$A:$A,0),MATCH(C$2,'Hunn Dasice'!$2:$2,0)),0)</f>
        <v>0</v>
      </c>
      <c r="D123" s="456">
        <f>IFERROR(INDEX('Hunn Dasice'!$1:$1048576,MATCH($A123,'Hunn Dasice'!$A:$A,0),MATCH(D$2,'Hunn Dasice'!$2:$2,0)),0)</f>
        <v>1700</v>
      </c>
      <c r="E123" s="456">
        <f>IFERROR(INDEX('Hunn Dasice'!$1:$1048576,MATCH($A123,'Hunn Dasice'!$A:$A,0),MATCH(E$2,'Hunn Dasice'!$2:$2,0)),0)</f>
        <v>0</v>
      </c>
      <c r="F123" s="456">
        <f>IFERROR(INDEX('Hunn Dasice'!$1:$1048576,MATCH($A123,'Hunn Dasice'!$A:$A,0),MATCH(F$2,'Hunn Dasice'!$2:$2,0)),0)</f>
        <v>0</v>
      </c>
      <c r="G123" s="456">
        <f>IFERROR(INDEX('Hunn Dasice'!$1:$1048576,MATCH($A123,'Hunn Dasice'!$A:$A,0),MATCH(G$2,'Hunn Dasice'!$2:$2,0)),0)</f>
        <v>0</v>
      </c>
    </row>
    <row r="124" spans="1:7" ht="18" x14ac:dyDescent="0.35">
      <c r="A124" s="451">
        <v>32489356</v>
      </c>
      <c r="B124" s="447" t="s">
        <v>136</v>
      </c>
      <c r="C124" s="456">
        <f>IFERROR(INDEX('Hunn Dasice'!$1:$1048576,MATCH($A124,'Hunn Dasice'!$A:$A,0),MATCH(C$2,'Hunn Dasice'!$2:$2,0)),0)</f>
        <v>0</v>
      </c>
      <c r="D124" s="456">
        <f>IFERROR(INDEX('Hunn Dasice'!$1:$1048576,MATCH($A124,'Hunn Dasice'!$A:$A,0),MATCH(D$2,'Hunn Dasice'!$2:$2,0)),0)</f>
        <v>0</v>
      </c>
      <c r="E124" s="456">
        <f>IFERROR(INDEX('Hunn Dasice'!$1:$1048576,MATCH($A124,'Hunn Dasice'!$A:$A,0),MATCH(E$2,'Hunn Dasice'!$2:$2,0)),0)</f>
        <v>0</v>
      </c>
      <c r="F124" s="456">
        <f>IFERROR(INDEX('Hunn Dasice'!$1:$1048576,MATCH($A124,'Hunn Dasice'!$A:$A,0),MATCH(F$2,'Hunn Dasice'!$2:$2,0)),0)</f>
        <v>0</v>
      </c>
      <c r="G124" s="456">
        <f>IFERROR(INDEX('Hunn Dasice'!$1:$1048576,MATCH($A124,'Hunn Dasice'!$A:$A,0),MATCH(G$2,'Hunn Dasice'!$2:$2,0)),0)</f>
        <v>0</v>
      </c>
    </row>
    <row r="125" spans="1:7" ht="18" x14ac:dyDescent="0.35">
      <c r="A125" s="451">
        <v>32490487</v>
      </c>
      <c r="B125" s="447" t="s">
        <v>136</v>
      </c>
      <c r="C125" s="456">
        <f>IFERROR(INDEX('Hunn Dasice'!$1:$1048576,MATCH($A125,'Hunn Dasice'!$A:$A,0),MATCH(C$2,'Hunn Dasice'!$2:$2,0)),0)</f>
        <v>792</v>
      </c>
      <c r="D125" s="456">
        <f>IFERROR(INDEX('Hunn Dasice'!$1:$1048576,MATCH($A125,'Hunn Dasice'!$A:$A,0),MATCH(D$2,'Hunn Dasice'!$2:$2,0)),0)</f>
        <v>1584</v>
      </c>
      <c r="E125" s="456">
        <f>IFERROR(INDEX('Hunn Dasice'!$1:$1048576,MATCH($A125,'Hunn Dasice'!$A:$A,0),MATCH(E$2,'Hunn Dasice'!$2:$2,0)),0)</f>
        <v>0</v>
      </c>
      <c r="F125" s="456">
        <f>IFERROR(INDEX('Hunn Dasice'!$1:$1048576,MATCH($A125,'Hunn Dasice'!$A:$A,0),MATCH(F$2,'Hunn Dasice'!$2:$2,0)),0)</f>
        <v>0</v>
      </c>
      <c r="G125" s="456">
        <f>IFERROR(INDEX('Hunn Dasice'!$1:$1048576,MATCH($A125,'Hunn Dasice'!$A:$A,0),MATCH(G$2,'Hunn Dasice'!$2:$2,0)),0)</f>
        <v>0</v>
      </c>
    </row>
    <row r="126" spans="1:7" ht="18" x14ac:dyDescent="0.35">
      <c r="A126" s="451">
        <v>32490328</v>
      </c>
      <c r="B126" s="447" t="s">
        <v>136</v>
      </c>
      <c r="C126" s="456">
        <f>IFERROR(INDEX('Hunn Dasice'!$1:$1048576,MATCH($A126,'Hunn Dasice'!$A:$A,0),MATCH(C$2,'Hunn Dasice'!$2:$2,0)),0)</f>
        <v>1532</v>
      </c>
      <c r="D126" s="456">
        <f>IFERROR(INDEX('Hunn Dasice'!$1:$1048576,MATCH($A126,'Hunn Dasice'!$A:$A,0),MATCH(D$2,'Hunn Dasice'!$2:$2,0)),0)</f>
        <v>2298</v>
      </c>
      <c r="E126" s="456">
        <f>IFERROR(INDEX('Hunn Dasice'!$1:$1048576,MATCH($A126,'Hunn Dasice'!$A:$A,0),MATCH(E$2,'Hunn Dasice'!$2:$2,0)),0)</f>
        <v>0</v>
      </c>
      <c r="F126" s="456">
        <f>IFERROR(INDEX('Hunn Dasice'!$1:$1048576,MATCH($A126,'Hunn Dasice'!$A:$A,0),MATCH(F$2,'Hunn Dasice'!$2:$2,0)),0)</f>
        <v>0</v>
      </c>
      <c r="G126" s="456">
        <f>IFERROR(INDEX('Hunn Dasice'!$1:$1048576,MATCH($A126,'Hunn Dasice'!$A:$A,0),MATCH(G$2,'Hunn Dasice'!$2:$2,0)),0)</f>
        <v>0</v>
      </c>
    </row>
    <row r="127" spans="1:7" ht="18" x14ac:dyDescent="0.35">
      <c r="A127" s="451">
        <v>32490329</v>
      </c>
      <c r="B127" s="447" t="s">
        <v>136</v>
      </c>
      <c r="C127" s="456">
        <f>IFERROR(INDEX('Hunn Dasice'!$1:$1048576,MATCH($A127,'Hunn Dasice'!$A:$A,0),MATCH(C$2,'Hunn Dasice'!$2:$2,0)),0)</f>
        <v>1360</v>
      </c>
      <c r="D127" s="456">
        <f>IFERROR(INDEX('Hunn Dasice'!$1:$1048576,MATCH($A127,'Hunn Dasice'!$A:$A,0),MATCH(D$2,'Hunn Dasice'!$2:$2,0)),0)</f>
        <v>2720</v>
      </c>
      <c r="E127" s="456">
        <f>IFERROR(INDEX('Hunn Dasice'!$1:$1048576,MATCH($A127,'Hunn Dasice'!$A:$A,0),MATCH(E$2,'Hunn Dasice'!$2:$2,0)),0)</f>
        <v>0</v>
      </c>
      <c r="F127" s="456">
        <f>IFERROR(INDEX('Hunn Dasice'!$1:$1048576,MATCH($A127,'Hunn Dasice'!$A:$A,0),MATCH(F$2,'Hunn Dasice'!$2:$2,0)),0)</f>
        <v>0</v>
      </c>
      <c r="G127" s="456">
        <f>IFERROR(INDEX('Hunn Dasice'!$1:$1048576,MATCH($A127,'Hunn Dasice'!$A:$A,0),MATCH(G$2,'Hunn Dasice'!$2:$2,0)),0)</f>
        <v>0</v>
      </c>
    </row>
    <row r="128" spans="1:7" ht="18" x14ac:dyDescent="0.35">
      <c r="A128" s="451">
        <v>32490330</v>
      </c>
      <c r="B128" s="447" t="s">
        <v>136</v>
      </c>
      <c r="C128" s="456">
        <f>IFERROR(INDEX('Hunn Dasice'!$1:$1048576,MATCH($A128,'Hunn Dasice'!$A:$A,0),MATCH(C$2,'Hunn Dasice'!$2:$2,0)),0)</f>
        <v>1350</v>
      </c>
      <c r="D128" s="456">
        <f>IFERROR(INDEX('Hunn Dasice'!$1:$1048576,MATCH($A128,'Hunn Dasice'!$A:$A,0),MATCH(D$2,'Hunn Dasice'!$2:$2,0)),0)</f>
        <v>2700</v>
      </c>
      <c r="E128" s="456">
        <f>IFERROR(INDEX('Hunn Dasice'!$1:$1048576,MATCH($A128,'Hunn Dasice'!$A:$A,0),MATCH(E$2,'Hunn Dasice'!$2:$2,0)),0)</f>
        <v>0</v>
      </c>
      <c r="F128" s="456">
        <f>IFERROR(INDEX('Hunn Dasice'!$1:$1048576,MATCH($A128,'Hunn Dasice'!$A:$A,0),MATCH(F$2,'Hunn Dasice'!$2:$2,0)),0)</f>
        <v>0</v>
      </c>
      <c r="G128" s="456">
        <f>IFERROR(INDEX('Hunn Dasice'!$1:$1048576,MATCH($A128,'Hunn Dasice'!$A:$A,0),MATCH(G$2,'Hunn Dasice'!$2:$2,0)),0)</f>
        <v>0</v>
      </c>
    </row>
    <row r="129" spans="1:7" ht="18" x14ac:dyDescent="0.35">
      <c r="A129" s="451">
        <v>32490660</v>
      </c>
      <c r="B129" s="447" t="s">
        <v>136</v>
      </c>
      <c r="C129" s="456">
        <f>IFERROR(INDEX('Hunn Dasice'!$1:$1048576,MATCH($A129,'Hunn Dasice'!$A:$A,0),MATCH(C$2,'Hunn Dasice'!$2:$2,0)),0)</f>
        <v>800</v>
      </c>
      <c r="D129" s="456">
        <f>IFERROR(INDEX('Hunn Dasice'!$1:$1048576,MATCH($A129,'Hunn Dasice'!$A:$A,0),MATCH(D$2,'Hunn Dasice'!$2:$2,0)),0)</f>
        <v>800</v>
      </c>
      <c r="E129" s="456">
        <f>IFERROR(INDEX('Hunn Dasice'!$1:$1048576,MATCH($A129,'Hunn Dasice'!$A:$A,0),MATCH(E$2,'Hunn Dasice'!$2:$2,0)),0)</f>
        <v>0</v>
      </c>
      <c r="F129" s="456">
        <f>IFERROR(INDEX('Hunn Dasice'!$1:$1048576,MATCH($A129,'Hunn Dasice'!$A:$A,0),MATCH(F$2,'Hunn Dasice'!$2:$2,0)),0)</f>
        <v>0</v>
      </c>
      <c r="G129" s="456">
        <f>IFERROR(INDEX('Hunn Dasice'!$1:$1048576,MATCH($A129,'Hunn Dasice'!$A:$A,0),MATCH(G$2,'Hunn Dasice'!$2:$2,0)),0)</f>
        <v>0</v>
      </c>
    </row>
    <row r="130" spans="1:7" ht="18" x14ac:dyDescent="0.35">
      <c r="A130" s="451">
        <v>32490664</v>
      </c>
      <c r="B130" s="447" t="s">
        <v>136</v>
      </c>
      <c r="C130" s="456">
        <f>IFERROR(INDEX('Hunn Dasice'!$1:$1048576,MATCH($A130,'Hunn Dasice'!$A:$A,0),MATCH(C$2,'Hunn Dasice'!$2:$2,0)),0)</f>
        <v>374</v>
      </c>
      <c r="D130" s="456">
        <f>IFERROR(INDEX('Hunn Dasice'!$1:$1048576,MATCH($A130,'Hunn Dasice'!$A:$A,0),MATCH(D$2,'Hunn Dasice'!$2:$2,0)),0)</f>
        <v>1122</v>
      </c>
      <c r="E130" s="456">
        <f>IFERROR(INDEX('Hunn Dasice'!$1:$1048576,MATCH($A130,'Hunn Dasice'!$A:$A,0),MATCH(E$2,'Hunn Dasice'!$2:$2,0)),0)</f>
        <v>0</v>
      </c>
      <c r="F130" s="456">
        <f>IFERROR(INDEX('Hunn Dasice'!$1:$1048576,MATCH($A130,'Hunn Dasice'!$A:$A,0),MATCH(F$2,'Hunn Dasice'!$2:$2,0)),0)</f>
        <v>0</v>
      </c>
      <c r="G130" s="456">
        <f>IFERROR(INDEX('Hunn Dasice'!$1:$1048576,MATCH($A130,'Hunn Dasice'!$A:$A,0),MATCH(G$2,'Hunn Dasice'!$2:$2,0)),0)</f>
        <v>0</v>
      </c>
    </row>
    <row r="131" spans="1:7" ht="18" x14ac:dyDescent="0.35">
      <c r="A131" s="451" t="s">
        <v>51</v>
      </c>
      <c r="B131" s="447" t="s">
        <v>136</v>
      </c>
      <c r="C131" s="456">
        <f>IFERROR(INDEX('Hunn Dasice'!$1:$1048576,MATCH($A131,'Hunn Dasice'!$A:$A,0),MATCH(C$2,'Hunn Dasice'!$2:$2,0)),0)</f>
        <v>3000</v>
      </c>
      <c r="D131" s="456">
        <f>IFERROR(INDEX('Hunn Dasice'!$1:$1048576,MATCH($A131,'Hunn Dasice'!$A:$A,0),MATCH(D$2,'Hunn Dasice'!$2:$2,0)),0)</f>
        <v>3000</v>
      </c>
      <c r="E131" s="456">
        <f>IFERROR(INDEX('Hunn Dasice'!$1:$1048576,MATCH($A131,'Hunn Dasice'!$A:$A,0),MATCH(E$2,'Hunn Dasice'!$2:$2,0)),0)</f>
        <v>0</v>
      </c>
      <c r="F131" s="456">
        <f>IFERROR(INDEX('Hunn Dasice'!$1:$1048576,MATCH($A131,'Hunn Dasice'!$A:$A,0),MATCH(F$2,'Hunn Dasice'!$2:$2,0)),0)</f>
        <v>0</v>
      </c>
      <c r="G131" s="456">
        <f>IFERROR(INDEX('Hunn Dasice'!$1:$1048576,MATCH($A131,'Hunn Dasice'!$A:$A,0),MATCH(G$2,'Hunn Dasice'!$2:$2,0)),0)</f>
        <v>0</v>
      </c>
    </row>
    <row r="132" spans="1:7" ht="18" x14ac:dyDescent="0.35">
      <c r="A132" s="451" t="s">
        <v>52</v>
      </c>
      <c r="B132" s="447" t="s">
        <v>136</v>
      </c>
      <c r="C132" s="456">
        <f>IFERROR(INDEX('Hunn Dasice'!$1:$1048576,MATCH($A132,'Hunn Dasice'!$A:$A,0),MATCH(C$2,'Hunn Dasice'!$2:$2,0)),0)</f>
        <v>3000</v>
      </c>
      <c r="D132" s="456">
        <f>IFERROR(INDEX('Hunn Dasice'!$1:$1048576,MATCH($A132,'Hunn Dasice'!$A:$A,0),MATCH(D$2,'Hunn Dasice'!$2:$2,0)),0)</f>
        <v>3000</v>
      </c>
      <c r="E132" s="456">
        <f>IFERROR(INDEX('Hunn Dasice'!$1:$1048576,MATCH($A132,'Hunn Dasice'!$A:$A,0),MATCH(E$2,'Hunn Dasice'!$2:$2,0)),0)</f>
        <v>0</v>
      </c>
      <c r="F132" s="456">
        <f>IFERROR(INDEX('Hunn Dasice'!$1:$1048576,MATCH($A132,'Hunn Dasice'!$A:$A,0),MATCH(F$2,'Hunn Dasice'!$2:$2,0)),0)</f>
        <v>0</v>
      </c>
      <c r="G132" s="456">
        <f>IFERROR(INDEX('Hunn Dasice'!$1:$1048576,MATCH($A132,'Hunn Dasice'!$A:$A,0),MATCH(G$2,'Hunn Dasice'!$2:$2,0)),0)</f>
        <v>0</v>
      </c>
    </row>
    <row r="133" spans="1:7" ht="18" x14ac:dyDescent="0.35">
      <c r="A133" s="451">
        <v>32490663</v>
      </c>
      <c r="B133" s="447" t="s">
        <v>136</v>
      </c>
      <c r="C133" s="456">
        <f>IFERROR(INDEX('Hunn Dasice'!$1:$1048576,MATCH($A133,'Hunn Dasice'!$A:$A,0),MATCH(C$2,'Hunn Dasice'!$2:$2,0)),0)</f>
        <v>0</v>
      </c>
      <c r="D133" s="456">
        <f>IFERROR(INDEX('Hunn Dasice'!$1:$1048576,MATCH($A133,'Hunn Dasice'!$A:$A,0),MATCH(D$2,'Hunn Dasice'!$2:$2,0)),0)</f>
        <v>0</v>
      </c>
      <c r="E133" s="456">
        <f>IFERROR(INDEX('Hunn Dasice'!$1:$1048576,MATCH($A133,'Hunn Dasice'!$A:$A,0),MATCH(E$2,'Hunn Dasice'!$2:$2,0)),0)</f>
        <v>0</v>
      </c>
      <c r="F133" s="456">
        <f>IFERROR(INDEX('Hunn Dasice'!$1:$1048576,MATCH($A133,'Hunn Dasice'!$A:$A,0),MATCH(F$2,'Hunn Dasice'!$2:$2,0)),0)</f>
        <v>0</v>
      </c>
      <c r="G133" s="456">
        <f>IFERROR(INDEX('Hunn Dasice'!$1:$1048576,MATCH($A133,'Hunn Dasice'!$A:$A,0),MATCH(G$2,'Hunn Dasice'!$2:$2,0)),0)</f>
        <v>0</v>
      </c>
    </row>
    <row r="134" spans="1:7" ht="18" x14ac:dyDescent="0.35">
      <c r="A134" s="451" t="s">
        <v>53</v>
      </c>
      <c r="B134" s="447" t="s">
        <v>136</v>
      </c>
      <c r="C134" s="456">
        <f>IFERROR(INDEX('Hunn Dasice'!$1:$1048576,MATCH($A134,'Hunn Dasice'!$A:$A,0),MATCH(C$2,'Hunn Dasice'!$2:$2,0)),0)</f>
        <v>5100</v>
      </c>
      <c r="D134" s="456">
        <f>IFERROR(INDEX('Hunn Dasice'!$1:$1048576,MATCH($A134,'Hunn Dasice'!$A:$A,0),MATCH(D$2,'Hunn Dasice'!$2:$2,0)),0)</f>
        <v>5100</v>
      </c>
      <c r="E134" s="456">
        <f>IFERROR(INDEX('Hunn Dasice'!$1:$1048576,MATCH($A134,'Hunn Dasice'!$A:$A,0),MATCH(E$2,'Hunn Dasice'!$2:$2,0)),0)</f>
        <v>0</v>
      </c>
      <c r="F134" s="456">
        <f>IFERROR(INDEX('Hunn Dasice'!$1:$1048576,MATCH($A134,'Hunn Dasice'!$A:$A,0),MATCH(F$2,'Hunn Dasice'!$2:$2,0)),0)</f>
        <v>0</v>
      </c>
      <c r="G134" s="456">
        <f>IFERROR(INDEX('Hunn Dasice'!$1:$1048576,MATCH($A134,'Hunn Dasice'!$A:$A,0),MATCH(G$2,'Hunn Dasice'!$2:$2,0)),0)</f>
        <v>0</v>
      </c>
    </row>
    <row r="135" spans="1:7" ht="18" x14ac:dyDescent="0.35">
      <c r="A135" s="9"/>
    </row>
    <row r="136" spans="1:7" ht="18" x14ac:dyDescent="0.35">
      <c r="B136" s="9"/>
    </row>
    <row r="137" spans="1:7" ht="18" x14ac:dyDescent="0.35">
      <c r="B137" s="9"/>
    </row>
    <row r="138" spans="1:7" ht="18" x14ac:dyDescent="0.35">
      <c r="B138" s="9"/>
    </row>
    <row r="139" spans="1:7" ht="18" x14ac:dyDescent="0.35">
      <c r="B139" s="9"/>
    </row>
    <row r="140" spans="1:7" ht="18" x14ac:dyDescent="0.35">
      <c r="B140" s="9"/>
    </row>
    <row r="141" spans="1:7" ht="18" x14ac:dyDescent="0.35">
      <c r="B141" s="9"/>
    </row>
    <row r="142" spans="1:7" ht="18" x14ac:dyDescent="0.35">
      <c r="B142" s="9"/>
    </row>
    <row r="143" spans="1:7" ht="18" x14ac:dyDescent="0.35">
      <c r="B143" s="9"/>
    </row>
    <row r="144" spans="1:7" ht="18" x14ac:dyDescent="0.35">
      <c r="B144" s="9"/>
    </row>
    <row r="145" spans="2:2" ht="18" x14ac:dyDescent="0.35">
      <c r="B145" s="9"/>
    </row>
    <row r="146" spans="2:2" ht="18" x14ac:dyDescent="0.35">
      <c r="B146" s="9"/>
    </row>
    <row r="147" spans="2:2" ht="18" x14ac:dyDescent="0.35">
      <c r="B147" s="9"/>
    </row>
    <row r="148" spans="2:2" ht="18" x14ac:dyDescent="0.35">
      <c r="B148" s="9"/>
    </row>
    <row r="149" spans="2:2" ht="18" x14ac:dyDescent="0.35">
      <c r="B149" s="9"/>
    </row>
    <row r="150" spans="2:2" ht="18" x14ac:dyDescent="0.35">
      <c r="B150" s="9"/>
    </row>
    <row r="151" spans="2:2" ht="18" x14ac:dyDescent="0.35">
      <c r="B151" s="9"/>
    </row>
    <row r="152" spans="2:2" ht="18" x14ac:dyDescent="0.35">
      <c r="B152" s="9"/>
    </row>
    <row r="153" spans="2:2" ht="18" x14ac:dyDescent="0.35">
      <c r="B153" s="9"/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UO 1843</vt:lpstr>
      <vt:lpstr>Koppelstange</vt:lpstr>
      <vt:lpstr>Hunn Dasice</vt:lpstr>
      <vt:lpstr>Wroclaw</vt:lpstr>
      <vt:lpstr>Conti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2020-02-18T22:55:34Z</dcterms:modified>
</cp:coreProperties>
</file>