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jects\Video\CNC\"/>
    </mc:Choice>
  </mc:AlternateContent>
  <bookViews>
    <workbookView xWindow="-120" yWindow="-120" windowWidth="20734" windowHeight="11160"/>
  </bookViews>
  <sheets>
    <sheet name="Tabelle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1" l="1"/>
  <c r="Q8" i="1"/>
  <c r="Q9" i="1"/>
  <c r="Q10" i="1"/>
  <c r="P11" i="1"/>
  <c r="P10" i="1"/>
  <c r="P9" i="1"/>
  <c r="P8" i="1"/>
  <c r="P4" i="1"/>
  <c r="R6" i="1"/>
  <c r="R4" i="1"/>
  <c r="N6" i="1"/>
  <c r="M6" i="1"/>
  <c r="L6" i="1"/>
  <c r="K6" i="1"/>
  <c r="J6" i="1"/>
  <c r="J10" i="1" s="1"/>
  <c r="I6" i="1"/>
  <c r="H6" i="1"/>
  <c r="G6" i="1"/>
  <c r="F6" i="1"/>
  <c r="F11" i="1" s="1"/>
  <c r="E11" i="1"/>
  <c r="E10" i="1"/>
  <c r="E9" i="1"/>
  <c r="D10" i="1"/>
  <c r="D9" i="1"/>
  <c r="D8" i="1"/>
  <c r="C6" i="1"/>
  <c r="C10" i="1" s="1"/>
  <c r="C8" i="1"/>
  <c r="B10" i="1"/>
  <c r="B9" i="1"/>
  <c r="B8" i="1"/>
  <c r="D6" i="1"/>
  <c r="E6" i="1"/>
  <c r="B6" i="1"/>
  <c r="J11" i="1" l="1"/>
  <c r="J8" i="1"/>
  <c r="J9" i="1"/>
  <c r="F9" i="1"/>
  <c r="F10" i="1"/>
  <c r="C9" i="1"/>
</calcChain>
</file>

<file path=xl/sharedStrings.xml><?xml version="1.0" encoding="utf-8"?>
<sst xmlns="http://schemas.openxmlformats.org/spreadsheetml/2006/main" count="49" uniqueCount="48">
  <si>
    <t>Mischung 1</t>
  </si>
  <si>
    <t>Mischung 2</t>
  </si>
  <si>
    <t>Mischung 3</t>
  </si>
  <si>
    <t>Mischung 4</t>
  </si>
  <si>
    <t>Anteil Stein</t>
  </si>
  <si>
    <t>grob</t>
  </si>
  <si>
    <t>mittel</t>
  </si>
  <si>
    <t xml:space="preserve">fein </t>
  </si>
  <si>
    <t>sehr fein</t>
  </si>
  <si>
    <t>Notizen</t>
  </si>
  <si>
    <t>Gute Menge Harz, jedoch zu grobe Steine</t>
  </si>
  <si>
    <t>Anteil Harz</t>
  </si>
  <si>
    <t>Etwas zu viel Harz, Steine bilden eine poröse Masse</t>
  </si>
  <si>
    <t>Gute Menge Harz, dennoch poröse Strucktur</t>
  </si>
  <si>
    <t>Gute Strucktur, keine porösität zu Erkennen. Hier und da  kleine Hohlräume</t>
  </si>
  <si>
    <t>Mischung 5</t>
  </si>
  <si>
    <t>Ebenso gute Strucktur mit ein paar  Hohlräumen. Mehr Harz hat nur bedingt geholfen, die Hohlräume zu schließen</t>
  </si>
  <si>
    <t>Mischung 6</t>
  </si>
  <si>
    <t>Mischung 7</t>
  </si>
  <si>
    <t>Mischung 8</t>
  </si>
  <si>
    <t>Idee Fortlaufend</t>
  </si>
  <si>
    <t>Test 1</t>
  </si>
  <si>
    <t>Test 2, Weniger große Steine nötig</t>
  </si>
  <si>
    <t>Kleinere Körngröße nötig</t>
  </si>
  <si>
    <t>ggf mehr Harz</t>
  </si>
  <si>
    <t>gleiche Menge Harz, mehr kleine Steine und ein paar große</t>
  </si>
  <si>
    <t>Mischung 9</t>
  </si>
  <si>
    <t>weniger Pikmente nötig</t>
  </si>
  <si>
    <t>weniger Pikmente nötig. Dichte warscheinlich maximiert. Wieviel Hartz ist zu viel?</t>
  </si>
  <si>
    <t xml:space="preserve"> +3g Pikmente. Immernoch zu viel Farbstoff. Steinmasse schafft es nicht, die großen Steine zu umhüllen</t>
  </si>
  <si>
    <t xml:space="preserve"> +5g Pikmente. Warscheinlich zu viel Pikmente. Immernoch Holräume zu erkennen.  Bruch geht mit Steinen, nicht nur an Hartz verbindung</t>
  </si>
  <si>
    <t xml:space="preserve"> +1.5g Pikmente. Farbe mit 0.5% Pikmente immernoch gut ausreichend. Beim Kompremieren in der Form ist die Masse "flüssig". Scheint gut verteilbar und noch beweglich zu seien. Es bildet sich eine dünne Schicht Epoxy auf der Oberfläche. Ggf. 1% runter</t>
  </si>
  <si>
    <t xml:space="preserve"> + 1.5g Pikmente. Ähnliches Verhalten wie Probe 8. Jedoch nicht ganz so gut verteilbar.</t>
  </si>
  <si>
    <t>Mischung 10</t>
  </si>
  <si>
    <t>Mischung 11</t>
  </si>
  <si>
    <t>Da flüssig erscheinend: Das nächte mal mit Rütteln. Mögliches verbessen</t>
  </si>
  <si>
    <t xml:space="preserve"> +1g Pikmente</t>
  </si>
  <si>
    <t xml:space="preserve"> +1g Pikmente. Etwas zu viel Harz. </t>
  </si>
  <si>
    <t xml:space="preserve"> + 1g Pikmente. Gute Menge Harz. Rütteln mit Standbohrmaschine hat zwar geholfen, jedoch nicht alle Luftblasen entfernt</t>
  </si>
  <si>
    <t>Rüttelmaschine implementieren</t>
  </si>
  <si>
    <t>Mischung 12</t>
  </si>
  <si>
    <t>Mischung 13</t>
  </si>
  <si>
    <t>Gussteil 1</t>
  </si>
  <si>
    <t>Gewicht:</t>
  </si>
  <si>
    <t>kg pro guss</t>
  </si>
  <si>
    <t>kg resin</t>
  </si>
  <si>
    <t>kg steine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</si>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</sst>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64" fontId="0" fillId="0" borderId="0" xfId="0" applyNumberFormat="1"/>
    <xf numFmtId="0" fontId="0" fillId="0" borderId="0" xfId="0" applyAlignment="1">
      <alignment wrapText="1"/>
    </xf>
    <xf numFmtId="0" fontId="0" fillId="0" borderId="0" xfId="0" applyAlignment="1">
      <alignment vertical="top"/>
    </xf>
    <xf numFmtId="164" fontId="0" fillId="0" borderId="0" xfId="1" applyNumberFormat="1"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9" fontId="0" fillId="0" borderId="0" xfId="0" applyNumberFormat="1"/>
    <xf numFmtId="0" fontId="0" fillId="0" borderId="0" xfId="0" applyNumberForma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4"/>
  <sheetViews>
    <sheetView tabSelected="1" workbookViewId="0">
      <selection activeCell="L26" sqref="L26"/>
    </sheetView>
  </sheetViews>
  <sheetFormatPr baseColWidth="10" defaultRowHeight="14.6" x14ac:dyDescent="0.4"/>
  <cols>
    <col min="1" max="1" width="15.84375" customWidth="1"/>
    <col min="2" max="14" width="25.69140625" customWidth="1"/>
  </cols>
  <sheetData>
    <row r="2" spans="1:19" x14ac:dyDescent="0.4">
      <c r="B2" t="s">
        <v>0</v>
      </c>
      <c r="C2" t="s">
        <v>1</v>
      </c>
      <c r="D2" t="s">
        <v>2</v>
      </c>
      <c r="E2" t="s">
        <v>3</v>
      </c>
      <c r="F2" t="s">
        <v>15</v>
      </c>
      <c r="G2" t="s">
        <v>17</v>
      </c>
      <c r="H2" t="s">
        <v>18</v>
      </c>
      <c r="I2" t="s">
        <v>19</v>
      </c>
      <c r="J2" t="s">
        <v>26</v>
      </c>
      <c r="K2" t="s">
        <v>33</v>
      </c>
      <c r="L2" t="s">
        <v>34</v>
      </c>
      <c r="M2" t="s">
        <v>40</v>
      </c>
      <c r="N2" t="s">
        <v>41</v>
      </c>
      <c r="P2" t="s">
        <v>42</v>
      </c>
    </row>
    <row r="3" spans="1:19" x14ac:dyDescent="0.4">
      <c r="O3" t="s">
        <v>43</v>
      </c>
      <c r="P3" s="10">
        <v>45</v>
      </c>
      <c r="Q3">
        <v>30</v>
      </c>
      <c r="R3">
        <v>8</v>
      </c>
      <c r="S3" t="s">
        <v>44</v>
      </c>
    </row>
    <row r="4" spans="1:19" x14ac:dyDescent="0.4">
      <c r="A4" t="s">
        <v>11</v>
      </c>
      <c r="B4" s="1">
        <v>0.05</v>
      </c>
      <c r="C4" s="1">
        <v>0.08</v>
      </c>
      <c r="D4" s="4">
        <v>7.4999999999999997E-2</v>
      </c>
      <c r="E4" s="1">
        <v>7.4999999999999997E-2</v>
      </c>
      <c r="F4" s="1">
        <v>0.1</v>
      </c>
      <c r="G4" s="1">
        <v>0.1</v>
      </c>
      <c r="H4" s="1">
        <v>0.1</v>
      </c>
      <c r="I4" s="1">
        <v>0.125</v>
      </c>
      <c r="J4" s="8">
        <v>0.125</v>
      </c>
      <c r="K4" s="9">
        <v>0.12</v>
      </c>
      <c r="L4" s="1">
        <v>0.125</v>
      </c>
      <c r="M4" s="1">
        <v>0.12</v>
      </c>
      <c r="N4" s="1">
        <v>0.14000000000000001</v>
      </c>
      <c r="P4">
        <f>P3*$N4</f>
        <v>6.3000000000000007</v>
      </c>
      <c r="Q4">
        <f>Q3*$N4</f>
        <v>4.2</v>
      </c>
      <c r="R4">
        <f>$R$3*N4</f>
        <v>1.1200000000000001</v>
      </c>
      <c r="S4" t="s">
        <v>45</v>
      </c>
    </row>
    <row r="5" spans="1:19" x14ac:dyDescent="0.4">
      <c r="B5" s="1"/>
      <c r="C5" s="1"/>
      <c r="D5" s="1"/>
      <c r="E5" s="1"/>
      <c r="F5" s="1"/>
      <c r="G5" s="1"/>
      <c r="H5" s="1"/>
      <c r="I5" s="1"/>
    </row>
    <row r="6" spans="1:19" x14ac:dyDescent="0.4">
      <c r="A6" t="s">
        <v>4</v>
      </c>
      <c r="B6" s="1">
        <f>1-B4</f>
        <v>0.95</v>
      </c>
      <c r="C6" s="1">
        <f t="shared" ref="C6:E6" si="0">1-C4</f>
        <v>0.92</v>
      </c>
      <c r="D6" s="1">
        <f t="shared" si="0"/>
        <v>0.92500000000000004</v>
      </c>
      <c r="E6" s="1">
        <f t="shared" si="0"/>
        <v>0.92500000000000004</v>
      </c>
      <c r="F6" s="1">
        <f t="shared" ref="F6:H6" si="1">1-F4</f>
        <v>0.9</v>
      </c>
      <c r="G6" s="1">
        <f t="shared" si="1"/>
        <v>0.9</v>
      </c>
      <c r="H6" s="1">
        <f t="shared" si="1"/>
        <v>0.9</v>
      </c>
      <c r="I6" s="1">
        <f t="shared" ref="I6:J6" si="2">1-I4</f>
        <v>0.875</v>
      </c>
      <c r="J6" s="1">
        <f t="shared" si="2"/>
        <v>0.875</v>
      </c>
      <c r="K6" s="1">
        <f>100%-K4</f>
        <v>0.88</v>
      </c>
      <c r="L6" s="1">
        <f>100%-L4</f>
        <v>0.875</v>
      </c>
      <c r="M6" s="1">
        <f>1-M4</f>
        <v>0.88</v>
      </c>
      <c r="N6" s="1">
        <f>1-N4</f>
        <v>0.86</v>
      </c>
      <c r="R6">
        <f t="shared" ref="R6" si="3">$R$3*N6</f>
        <v>6.88</v>
      </c>
      <c r="S6" t="s">
        <v>46</v>
      </c>
    </row>
    <row r="7" spans="1:19" x14ac:dyDescent="0.4">
      <c r="B7" s="1"/>
      <c r="C7" s="1"/>
      <c r="D7" s="1"/>
      <c r="E7" s="1"/>
      <c r="F7" s="1"/>
      <c r="G7" s="1"/>
      <c r="H7" s="1"/>
      <c r="I7" s="1"/>
      <c r="J7" s="1"/>
    </row>
    <row r="8" spans="1:19" x14ac:dyDescent="0.4">
      <c r="A8" t="s">
        <v>5</v>
      </c>
      <c r="B8" s="1">
        <f>1/5*B6</f>
        <v>0.19</v>
      </c>
      <c r="C8" s="1">
        <f>2.5/7.5*C6</f>
        <v>0.30666666666666664</v>
      </c>
      <c r="D8" s="1">
        <f>0.5/4.5*D6</f>
        <v>0.10277777777777777</v>
      </c>
      <c r="E8" s="1">
        <v>0</v>
      </c>
      <c r="F8" s="1">
        <v>0</v>
      </c>
      <c r="G8" s="1">
        <v>0.1</v>
      </c>
      <c r="H8" s="1">
        <v>0.15</v>
      </c>
      <c r="I8" s="1">
        <v>0</v>
      </c>
      <c r="J8" s="1">
        <f>25/262.5*J6</f>
        <v>8.3333333333333329E-2</v>
      </c>
      <c r="K8" s="1">
        <v>8.5000000000000006E-2</v>
      </c>
      <c r="L8" s="1">
        <v>8.5000000000000006E-2</v>
      </c>
      <c r="M8" s="1">
        <v>8.5000000000000006E-2</v>
      </c>
      <c r="N8" s="1">
        <v>0.08</v>
      </c>
      <c r="P8">
        <f>P3*$N8</f>
        <v>3.6</v>
      </c>
      <c r="Q8">
        <f>Q3*$N8</f>
        <v>2.4</v>
      </c>
    </row>
    <row r="9" spans="1:19" x14ac:dyDescent="0.4">
      <c r="A9" t="s">
        <v>6</v>
      </c>
      <c r="B9" s="1">
        <f>1/2.5*B6</f>
        <v>0.38</v>
      </c>
      <c r="C9" s="1">
        <f>3/7.5*C6</f>
        <v>0.36800000000000005</v>
      </c>
      <c r="D9" s="1">
        <f>2/4.5*D6</f>
        <v>0.41111111111111109</v>
      </c>
      <c r="E9" s="1">
        <f>1/3*E6</f>
        <v>0.30833333333333335</v>
      </c>
      <c r="F9" s="1">
        <f>1/3*F6</f>
        <v>0.3</v>
      </c>
      <c r="G9" s="1">
        <v>0.2</v>
      </c>
      <c r="H9" s="1">
        <v>0.2</v>
      </c>
      <c r="I9" s="1">
        <v>0.25</v>
      </c>
      <c r="J9" s="1">
        <f>57.5/262.5*J6</f>
        <v>0.19166666666666665</v>
      </c>
      <c r="K9" s="1">
        <v>0.2</v>
      </c>
      <c r="L9" s="1">
        <v>0.2</v>
      </c>
      <c r="M9" s="1">
        <v>0.2</v>
      </c>
      <c r="N9" s="1">
        <v>0.2</v>
      </c>
      <c r="P9">
        <f>P3*$N9</f>
        <v>9</v>
      </c>
      <c r="Q9">
        <f>Q3*$N9</f>
        <v>6</v>
      </c>
    </row>
    <row r="10" spans="1:19" x14ac:dyDescent="0.4">
      <c r="A10" t="s">
        <v>7</v>
      </c>
      <c r="B10" s="1">
        <f>1/1.5*B6</f>
        <v>0.6333333333333333</v>
      </c>
      <c r="C10" s="1">
        <f>2/7.5*C6</f>
        <v>0.24533333333333335</v>
      </c>
      <c r="D10" s="1">
        <f>2/4.5*D6</f>
        <v>0.41111111111111109</v>
      </c>
      <c r="E10" s="1">
        <f>1/3*E6</f>
        <v>0.30833333333333335</v>
      </c>
      <c r="F10" s="1">
        <f>1/3*F6</f>
        <v>0.3</v>
      </c>
      <c r="G10" s="1">
        <v>0.2</v>
      </c>
      <c r="H10" s="1">
        <v>0.2</v>
      </c>
      <c r="I10" s="1">
        <v>0.27500000000000002</v>
      </c>
      <c r="J10" s="1">
        <f>75/262.5*J6</f>
        <v>0.25</v>
      </c>
      <c r="K10" s="1">
        <v>0.25</v>
      </c>
      <c r="L10" s="1">
        <v>0.25</v>
      </c>
      <c r="M10" s="1">
        <v>0.25</v>
      </c>
      <c r="N10" s="1">
        <v>0.24</v>
      </c>
      <c r="P10">
        <f>P3*$N10</f>
        <v>10.799999999999999</v>
      </c>
      <c r="Q10">
        <f>Q3*$N10</f>
        <v>7.1999999999999993</v>
      </c>
    </row>
    <row r="11" spans="1:19" x14ac:dyDescent="0.4">
      <c r="A11" t="s">
        <v>8</v>
      </c>
      <c r="B11" s="1">
        <v>0</v>
      </c>
      <c r="C11" s="1">
        <v>0</v>
      </c>
      <c r="D11" s="1">
        <v>0</v>
      </c>
      <c r="E11" s="1">
        <f>1/3*E6</f>
        <v>0.30833333333333335</v>
      </c>
      <c r="F11" s="1">
        <f>1/3*F6</f>
        <v>0.3</v>
      </c>
      <c r="G11" s="1">
        <v>0.4</v>
      </c>
      <c r="H11" s="1">
        <v>0.35</v>
      </c>
      <c r="I11" s="1">
        <v>0.35</v>
      </c>
      <c r="J11" s="1">
        <f>105/262.5*J6</f>
        <v>0.35000000000000003</v>
      </c>
      <c r="K11" s="1">
        <v>0.34499999999999997</v>
      </c>
      <c r="L11" s="1">
        <v>0.34</v>
      </c>
      <c r="M11" s="1">
        <v>0.34499999999999997</v>
      </c>
      <c r="N11" s="1">
        <v>0.34</v>
      </c>
      <c r="P11">
        <f>P3*$N11</f>
        <v>15.3</v>
      </c>
      <c r="Q11" t="s">
        <v>47</v>
      </c>
    </row>
    <row r="13" spans="1:19" ht="145.75" x14ac:dyDescent="0.4">
      <c r="A13" s="5" t="s">
        <v>9</v>
      </c>
      <c r="B13" s="6" t="s">
        <v>10</v>
      </c>
      <c r="C13" s="6" t="s">
        <v>12</v>
      </c>
      <c r="D13" s="6" t="s">
        <v>13</v>
      </c>
      <c r="E13" s="6" t="s">
        <v>14</v>
      </c>
      <c r="F13" s="6" t="s">
        <v>16</v>
      </c>
      <c r="G13" s="6" t="s">
        <v>30</v>
      </c>
      <c r="H13" s="6" t="s">
        <v>29</v>
      </c>
      <c r="I13" s="6" t="s">
        <v>31</v>
      </c>
      <c r="J13" s="6" t="s">
        <v>32</v>
      </c>
      <c r="K13" s="6" t="s">
        <v>38</v>
      </c>
      <c r="L13" s="6" t="s">
        <v>37</v>
      </c>
      <c r="M13" s="6" t="s">
        <v>36</v>
      </c>
    </row>
    <row r="14" spans="1:19" ht="58.3" x14ac:dyDescent="0.4">
      <c r="A14" s="3" t="s">
        <v>20</v>
      </c>
      <c r="B14" s="7" t="s">
        <v>21</v>
      </c>
      <c r="C14" s="7" t="s">
        <v>22</v>
      </c>
      <c r="D14" s="7" t="s">
        <v>23</v>
      </c>
      <c r="E14" s="7" t="s">
        <v>24</v>
      </c>
      <c r="F14" s="7" t="s">
        <v>25</v>
      </c>
      <c r="G14" s="7" t="s">
        <v>27</v>
      </c>
      <c r="H14" s="7" t="s">
        <v>28</v>
      </c>
      <c r="I14" s="2" t="s">
        <v>35</v>
      </c>
      <c r="J14" s="2" t="s">
        <v>35</v>
      </c>
      <c r="K14" s="7" t="s">
        <v>39</v>
      </c>
    </row>
  </sheetData>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dc:creator>
  <cp:lastModifiedBy>Lukas Noll</cp:lastModifiedBy>
  <dcterms:created xsi:type="dcterms:W3CDTF">2021-04-11T13:25:17Z</dcterms:created>
  <dcterms:modified xsi:type="dcterms:W3CDTF">2024-08-31T19:26:49Z</dcterms:modified>
</cp:coreProperties>
</file>